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firstSheet="8" activeTab="10"/>
  </bookViews>
  <sheets>
    <sheet name="Index to Features" sheetId="8" r:id="rId1"/>
    <sheet name="Ctl_Basic" sheetId="7" r:id="rId2"/>
    <sheet name="Rec_dist" sheetId="33" r:id="rId3"/>
    <sheet name="Blocks&amp;Time-varying" sheetId="2"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K11" i="35"/>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K10" i="35"/>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0" i="19"/>
  <c r="C143"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C18" i="24" l="1"/>
  <c r="D12" i="28"/>
  <c r="C32" i="24"/>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C24" i="24"/>
  <c r="C12" i="24"/>
  <c r="C22" i="24"/>
  <c r="Q15" i="25"/>
  <c r="W15" i="25"/>
  <c r="W16" i="25"/>
  <c r="O13" i="25"/>
  <c r="O17" i="25" s="1"/>
  <c r="U13" i="25"/>
  <c r="U17" i="25" s="1"/>
  <c r="V14" i="25"/>
  <c r="R14" i="25"/>
  <c r="Q14" i="25"/>
  <c r="Q17" i="25" s="1"/>
  <c r="C30" i="24"/>
  <c r="C26" i="24"/>
  <c r="C20" i="24"/>
  <c r="C28" i="24"/>
  <c r="C31" i="24"/>
  <c r="C23" i="24"/>
  <c r="C36" i="24"/>
  <c r="C17" i="24"/>
  <c r="C21" i="24"/>
  <c r="C116" i="24"/>
  <c r="C25" i="24"/>
  <c r="C19" i="24"/>
  <c r="C16" i="24"/>
  <c r="C29" i="24"/>
  <c r="C27" i="24"/>
  <c r="B38" i="24"/>
  <c r="C37" i="24"/>
  <c r="C35" i="24"/>
  <c r="C33" i="24"/>
  <c r="C34"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C38" i="24"/>
  <c r="D38" i="24" s="1"/>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C39" i="24"/>
  <c r="D39" i="24" s="1"/>
  <c r="F17" i="24" l="1"/>
  <c r="F18" i="24" s="1"/>
  <c r="F19" i="24" s="1"/>
  <c r="F20" i="24" s="1"/>
  <c r="F21" i="24" s="1"/>
  <c r="E39" i="24"/>
  <c r="K42" i="35"/>
  <c r="D15" i="28"/>
  <c r="B41" i="24"/>
  <c r="C40" i="24"/>
  <c r="D40" i="24" s="1"/>
  <c r="E40" i="24" l="1"/>
  <c r="K43" i="35"/>
  <c r="D16" i="28"/>
  <c r="B42" i="24"/>
  <c r="C41" i="24"/>
  <c r="D41" i="24" s="1"/>
  <c r="F22" i="24"/>
  <c r="E41" i="24" l="1"/>
  <c r="K44" i="35"/>
  <c r="D17" i="28"/>
  <c r="F23" i="24"/>
  <c r="B43" i="24"/>
  <c r="C42" i="24"/>
  <c r="D42" i="24" s="1"/>
  <c r="E42" i="24" l="1"/>
  <c r="K45" i="35"/>
  <c r="D18" i="28"/>
  <c r="B44" i="24"/>
  <c r="C43" i="24"/>
  <c r="D43" i="24" s="1"/>
  <c r="F24" i="24"/>
  <c r="E43" i="24" l="1"/>
  <c r="K46" i="35"/>
  <c r="D19" i="28"/>
  <c r="F25" i="24"/>
  <c r="B45" i="24"/>
  <c r="C44" i="24"/>
  <c r="D44" i="24" s="1"/>
  <c r="E44" i="24" l="1"/>
  <c r="K47" i="35"/>
  <c r="D20" i="28"/>
  <c r="B46" i="24"/>
  <c r="C45" i="24"/>
  <c r="D45" i="24" s="1"/>
  <c r="F26" i="24"/>
  <c r="E45" i="24" l="1"/>
  <c r="K48" i="35"/>
  <c r="D21" i="28"/>
  <c r="F27" i="24"/>
  <c r="B47" i="24"/>
  <c r="C46" i="24"/>
  <c r="D46" i="24" s="1"/>
  <c r="E46" i="24" l="1"/>
  <c r="K49" i="35"/>
  <c r="D22" i="28"/>
  <c r="B48" i="24"/>
  <c r="C47" i="24"/>
  <c r="D47" i="24" s="1"/>
  <c r="F28" i="24"/>
  <c r="E47" i="24" l="1"/>
  <c r="K50" i="35"/>
  <c r="D23" i="28"/>
  <c r="F29" i="24"/>
  <c r="B49" i="24"/>
  <c r="C48" i="24"/>
  <c r="D48" i="24" s="1"/>
  <c r="E48" i="24" l="1"/>
  <c r="K51" i="35"/>
  <c r="D24" i="28"/>
  <c r="B50" i="24"/>
  <c r="C49" i="24"/>
  <c r="D49" i="24" s="1"/>
  <c r="F30" i="24"/>
  <c r="E49" i="24" l="1"/>
  <c r="K52" i="35"/>
  <c r="D25" i="28"/>
  <c r="F31" i="24"/>
  <c r="B51" i="24"/>
  <c r="C50" i="24"/>
  <c r="D50" i="24" s="1"/>
  <c r="E50" i="24" l="1"/>
  <c r="K53" i="35"/>
  <c r="D26" i="28"/>
  <c r="B52" i="24"/>
  <c r="C51" i="24"/>
  <c r="D51" i="24" s="1"/>
  <c r="F32" i="24"/>
  <c r="E51" i="24" l="1"/>
  <c r="K54" i="35"/>
  <c r="D27" i="28"/>
  <c r="F33" i="24"/>
  <c r="B53" i="24"/>
  <c r="C52" i="24"/>
  <c r="D52" i="24" s="1"/>
  <c r="E52" i="24" l="1"/>
  <c r="K55" i="35"/>
  <c r="D28" i="28"/>
  <c r="B54" i="24"/>
  <c r="C53" i="24"/>
  <c r="D53" i="24" s="1"/>
  <c r="F34" i="24"/>
  <c r="E53" i="24" l="1"/>
  <c r="K56" i="35"/>
  <c r="D29" i="28"/>
  <c r="F35" i="24"/>
  <c r="B55" i="24"/>
  <c r="C54" i="24"/>
  <c r="D54" i="24" s="1"/>
  <c r="E54" i="24" l="1"/>
  <c r="K57" i="35"/>
  <c r="D30" i="28"/>
  <c r="B56" i="24"/>
  <c r="C55" i="24"/>
  <c r="D55" i="24" s="1"/>
  <c r="F36" i="24"/>
  <c r="E55" i="24" l="1"/>
  <c r="K58" i="35"/>
  <c r="D31" i="28"/>
  <c r="F37" i="24"/>
  <c r="B57" i="24"/>
  <c r="C56" i="24"/>
  <c r="D56" i="24" s="1"/>
  <c r="E56" i="24" l="1"/>
  <c r="K59" i="35"/>
  <c r="D32" i="28"/>
  <c r="D6" i="28" s="1"/>
  <c r="B58" i="24"/>
  <c r="C57" i="24"/>
  <c r="D57" i="24" s="1"/>
  <c r="F38" i="24"/>
  <c r="E57" i="24" l="1"/>
  <c r="K60" i="35"/>
  <c r="F39" i="24"/>
  <c r="B59" i="24"/>
  <c r="C58" i="24"/>
  <c r="D58" i="24" s="1"/>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C59" i="24"/>
  <c r="D59" i="24" s="1"/>
  <c r="F40" i="24"/>
  <c r="E59" i="24" l="1"/>
  <c r="K62" i="35"/>
  <c r="F41" i="24"/>
  <c r="B61" i="24"/>
  <c r="C60" i="24"/>
  <c r="D60" i="24" s="1"/>
  <c r="E60" i="24" l="1"/>
  <c r="K63" i="35"/>
  <c r="B62" i="24"/>
  <c r="C61" i="24"/>
  <c r="D61" i="24" s="1"/>
  <c r="F42" i="24"/>
  <c r="E61" i="24" l="1"/>
  <c r="K64" i="35"/>
  <c r="F43" i="24"/>
  <c r="B63" i="24"/>
  <c r="C62" i="24"/>
  <c r="D62" i="24" s="1"/>
  <c r="E62" i="24" l="1"/>
  <c r="K65" i="35"/>
  <c r="B64" i="24"/>
  <c r="C63" i="24"/>
  <c r="D63" i="24" s="1"/>
  <c r="F44" i="24"/>
  <c r="E63" i="24" l="1"/>
  <c r="K66" i="35"/>
  <c r="F45" i="24"/>
  <c r="B65" i="24"/>
  <c r="C64" i="24"/>
  <c r="D64" i="24" s="1"/>
  <c r="E64" i="24" l="1"/>
  <c r="K67" i="35"/>
  <c r="B66" i="24"/>
  <c r="C65" i="24"/>
  <c r="D65" i="24" s="1"/>
  <c r="F46" i="24"/>
  <c r="E65" i="24" l="1"/>
  <c r="K68" i="35"/>
  <c r="F47" i="24"/>
  <c r="B67" i="24"/>
  <c r="C66" i="24"/>
  <c r="D66" i="24" s="1"/>
  <c r="E66" i="24" l="1"/>
  <c r="K69" i="35"/>
  <c r="B68" i="24"/>
  <c r="C67" i="24"/>
  <c r="D67" i="24" s="1"/>
  <c r="F48" i="24"/>
  <c r="E67" i="24" l="1"/>
  <c r="K70" i="35"/>
  <c r="F49" i="24"/>
  <c r="B69" i="24"/>
  <c r="C68" i="24"/>
  <c r="D68" i="24" s="1"/>
  <c r="E68" i="24" l="1"/>
  <c r="K71" i="35"/>
  <c r="B70" i="24"/>
  <c r="C69" i="24"/>
  <c r="D69" i="24" s="1"/>
  <c r="F50" i="24"/>
  <c r="E69" i="24" l="1"/>
  <c r="K72" i="35"/>
  <c r="F51" i="24"/>
  <c r="B71" i="24"/>
  <c r="C70" i="24"/>
  <c r="D70" i="24" s="1"/>
  <c r="E70" i="24" l="1"/>
  <c r="K73" i="35"/>
  <c r="B72" i="24"/>
  <c r="C71" i="24"/>
  <c r="D71" i="24" s="1"/>
  <c r="F52" i="24"/>
  <c r="E71" i="24" l="1"/>
  <c r="K74" i="35"/>
  <c r="F53" i="24"/>
  <c r="B73" i="24"/>
  <c r="C72" i="24"/>
  <c r="D72" i="24" s="1"/>
  <c r="E72" i="24" l="1"/>
  <c r="K75" i="35"/>
  <c r="B74" i="24"/>
  <c r="C73" i="24"/>
  <c r="D73" i="24" s="1"/>
  <c r="F54" i="24"/>
  <c r="E73" i="24" l="1"/>
  <c r="K76" i="35"/>
  <c r="F55" i="24"/>
  <c r="B75" i="24"/>
  <c r="C74" i="24"/>
  <c r="D74" i="24" s="1"/>
  <c r="E74" i="24" l="1"/>
  <c r="K77" i="35"/>
  <c r="B76" i="24"/>
  <c r="C75" i="24"/>
  <c r="D75" i="24" s="1"/>
  <c r="F56" i="24"/>
  <c r="E75" i="24" l="1"/>
  <c r="K78" i="35"/>
  <c r="F57" i="24"/>
  <c r="B77" i="24"/>
  <c r="C76" i="24"/>
  <c r="D76" i="24" s="1"/>
  <c r="E76" i="24" l="1"/>
  <c r="K79" i="35"/>
  <c r="B78" i="24"/>
  <c r="C77" i="24"/>
  <c r="D77" i="24" s="1"/>
  <c r="F58" i="24"/>
  <c r="E77" i="24" l="1"/>
  <c r="K80" i="35"/>
  <c r="F59" i="24"/>
  <c r="B79" i="24"/>
  <c r="C78" i="24"/>
  <c r="D78" i="24" s="1"/>
  <c r="E78" i="24" l="1"/>
  <c r="K81" i="35"/>
  <c r="B80" i="24"/>
  <c r="C79" i="24"/>
  <c r="D79" i="24" s="1"/>
  <c r="F60" i="24"/>
  <c r="E79" i="24" l="1"/>
  <c r="K82" i="35"/>
  <c r="F61" i="24"/>
  <c r="B81" i="24"/>
  <c r="C80" i="24"/>
  <c r="D80" i="24" s="1"/>
  <c r="E80" i="24" l="1"/>
  <c r="K83" i="35"/>
  <c r="B82" i="24"/>
  <c r="C81" i="24"/>
  <c r="D81" i="24" s="1"/>
  <c r="F62" i="24"/>
  <c r="E81" i="24" l="1"/>
  <c r="K84" i="35"/>
  <c r="F63" i="24"/>
  <c r="B83" i="24"/>
  <c r="C82" i="24"/>
  <c r="D82" i="24" s="1"/>
  <c r="E82" i="24" l="1"/>
  <c r="K85" i="35"/>
  <c r="B84" i="24"/>
  <c r="C83" i="24"/>
  <c r="D83" i="24" s="1"/>
  <c r="F64" i="24"/>
  <c r="E83" i="24" l="1"/>
  <c r="K86" i="35"/>
  <c r="F65" i="24"/>
  <c r="B85" i="24"/>
  <c r="C84" i="24"/>
  <c r="D84" i="24" s="1"/>
  <c r="E84" i="24" l="1"/>
  <c r="K87" i="35"/>
  <c r="B86" i="24"/>
  <c r="C85" i="24"/>
  <c r="D85" i="24" s="1"/>
  <c r="F66" i="24"/>
  <c r="E85" i="24" l="1"/>
  <c r="K88" i="35"/>
  <c r="F67" i="24"/>
  <c r="B87" i="24"/>
  <c r="C86" i="24"/>
  <c r="D86" i="24" s="1"/>
  <c r="E86" i="24" l="1"/>
  <c r="K89" i="35"/>
  <c r="B88" i="24"/>
  <c r="C87" i="24"/>
  <c r="D87" i="24" s="1"/>
  <c r="F68" i="24"/>
  <c r="E87" i="24" l="1"/>
  <c r="K90" i="35"/>
  <c r="F69" i="24"/>
  <c r="B89" i="24"/>
  <c r="C88" i="24"/>
  <c r="D88" i="24" s="1"/>
  <c r="E88" i="24" l="1"/>
  <c r="K91" i="35"/>
  <c r="B90" i="24"/>
  <c r="C89" i="24"/>
  <c r="D89" i="24" s="1"/>
  <c r="F70" i="24"/>
  <c r="E89" i="24" l="1"/>
  <c r="K92" i="35"/>
  <c r="F71" i="24"/>
  <c r="B91" i="24"/>
  <c r="C90" i="24"/>
  <c r="D90" i="24" s="1"/>
  <c r="E90" i="24" l="1"/>
  <c r="K93" i="35"/>
  <c r="B92" i="24"/>
  <c r="C91" i="24"/>
  <c r="D91" i="24" s="1"/>
  <c r="F72" i="24"/>
  <c r="E91" i="24" l="1"/>
  <c r="K94" i="35"/>
  <c r="F73" i="24"/>
  <c r="B93" i="24"/>
  <c r="C92" i="24"/>
  <c r="D92" i="24" s="1"/>
  <c r="E92" i="24" l="1"/>
  <c r="K95" i="35"/>
  <c r="B94" i="24"/>
  <c r="C93" i="24"/>
  <c r="D93" i="24" s="1"/>
  <c r="F74" i="24"/>
  <c r="E93" i="24" l="1"/>
  <c r="K96" i="35"/>
  <c r="F75" i="24"/>
  <c r="B95" i="24"/>
  <c r="C94" i="24"/>
  <c r="D94" i="24" s="1"/>
  <c r="E94" i="24" l="1"/>
  <c r="K97" i="35"/>
  <c r="B96" i="24"/>
  <c r="C95" i="24"/>
  <c r="D95" i="24" s="1"/>
  <c r="F76" i="24"/>
  <c r="E95" i="24" l="1"/>
  <c r="K98" i="35"/>
  <c r="F77" i="24"/>
  <c r="B97" i="24"/>
  <c r="C96" i="24"/>
  <c r="D96" i="24" s="1"/>
  <c r="E96" i="24" l="1"/>
  <c r="K99" i="35"/>
  <c r="B98" i="24"/>
  <c r="C97" i="24"/>
  <c r="D97" i="24" s="1"/>
  <c r="F78" i="24"/>
  <c r="E97" i="24" l="1"/>
  <c r="K100" i="35"/>
  <c r="F79" i="24"/>
  <c r="B99" i="24"/>
  <c r="C98" i="24"/>
  <c r="D98" i="24" s="1"/>
  <c r="E98" i="24" l="1"/>
  <c r="K101" i="35"/>
  <c r="B100" i="24"/>
  <c r="C99" i="24"/>
  <c r="D99" i="24" s="1"/>
  <c r="F80" i="24"/>
  <c r="E99" i="24" l="1"/>
  <c r="K102" i="35"/>
  <c r="F81" i="24"/>
  <c r="B101" i="24"/>
  <c r="C100" i="24"/>
  <c r="D100" i="24" s="1"/>
  <c r="E100" i="24" l="1"/>
  <c r="K103" i="35"/>
  <c r="B102" i="24"/>
  <c r="C101" i="24"/>
  <c r="D101" i="24" s="1"/>
  <c r="F82" i="24"/>
  <c r="E101" i="24" l="1"/>
  <c r="K104" i="35"/>
  <c r="F83" i="24"/>
  <c r="B103" i="24"/>
  <c r="C102" i="24"/>
  <c r="D102" i="24" s="1"/>
  <c r="E102" i="24" l="1"/>
  <c r="K105" i="35"/>
  <c r="B104" i="24"/>
  <c r="C103" i="24"/>
  <c r="D103" i="24" s="1"/>
  <c r="F84" i="24"/>
  <c r="E103" i="24" l="1"/>
  <c r="K106" i="35"/>
  <c r="F85" i="24"/>
  <c r="B105" i="24"/>
  <c r="C104" i="24"/>
  <c r="D104" i="24" s="1"/>
  <c r="E104" i="24" l="1"/>
  <c r="K107" i="35"/>
  <c r="B106" i="24"/>
  <c r="C105" i="24"/>
  <c r="D105" i="24" s="1"/>
  <c r="F86" i="24"/>
  <c r="E105" i="24" l="1"/>
  <c r="K108" i="35"/>
  <c r="F87" i="24"/>
  <c r="B107" i="24"/>
  <c r="C106" i="24"/>
  <c r="D106" i="24" s="1"/>
  <c r="E106" i="24" l="1"/>
  <c r="K109" i="35"/>
  <c r="B108" i="24"/>
  <c r="C107" i="24"/>
  <c r="D107" i="24" s="1"/>
  <c r="F88" i="24"/>
  <c r="E107" i="24" l="1"/>
  <c r="K110" i="35"/>
  <c r="F89" i="24"/>
  <c r="B109" i="24"/>
  <c r="C108" i="24"/>
  <c r="D108" i="24" s="1"/>
  <c r="E108" i="24" l="1"/>
  <c r="K111" i="35"/>
  <c r="B110" i="24"/>
  <c r="C109" i="24"/>
  <c r="D109" i="24" s="1"/>
  <c r="F90" i="24"/>
  <c r="E109" i="24" l="1"/>
  <c r="K112" i="35"/>
  <c r="F91" i="24"/>
  <c r="B111" i="24"/>
  <c r="C110" i="24"/>
  <c r="D110" i="24" s="1"/>
  <c r="E110" i="24" l="1"/>
  <c r="K113" i="35"/>
  <c r="B112" i="24"/>
  <c r="C111" i="24"/>
  <c r="D111" i="24" s="1"/>
  <c r="F92" i="24"/>
  <c r="E111" i="24" l="1"/>
  <c r="K114" i="35"/>
  <c r="F93" i="24"/>
  <c r="B113" i="24"/>
  <c r="C112" i="24"/>
  <c r="D112" i="24" s="1"/>
  <c r="E112" i="24" l="1"/>
  <c r="K115" i="35"/>
  <c r="B114" i="24"/>
  <c r="C113" i="24"/>
  <c r="D113" i="24" s="1"/>
  <c r="F94" i="24"/>
  <c r="E113" i="24" l="1"/>
  <c r="K116" i="35"/>
  <c r="F95" i="24"/>
  <c r="B115" i="24"/>
  <c r="C115" i="24" s="1"/>
  <c r="D115" i="24" s="1"/>
  <c r="C114" i="24"/>
  <c r="D114" i="24" s="1"/>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<sst xmlns="http://schemas.openxmlformats.org/spreadsheetml/2006/main" count="3405" uniqueCount="1238">
  <si>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</si>
  <si>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</si>
  <si>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</si>
  <si>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</si>
  <si>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</si>
  <si>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</si>
  <si>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</si>
  <si>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</si>
  <si>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</si>
  <si>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</si>
  <si>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</si>
  <si>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</si>
  <si>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</si>
  <si>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</si>
  <si>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</si>
  <si>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</si>
  <si>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</si>
  <si>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</si>
  <si>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</si>
  <si>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</si>
  <si>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</si>
  <si>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</si>
  <si>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</si>
  <si>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</si>
  <si>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</si>
  <si>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</si>
  <si>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</si>
  <si>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</si>
  <si>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</si>
  <si>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</si>
  <si>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</si>
  <si>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</si>
  <si>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</si>
  <si>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</si>
  <si>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</si>
  <si>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</si>
  <si>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</si>
  <si>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</si>
  <si>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</si>
  <si>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</si>
  <si>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</si>
  <si>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</si>
  <si>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</si>
  <si>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</si>
  <si>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</si>
  <si>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</si>
  <si>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</si>
  <si>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</si>
  <si>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</si>
  <si>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</si>
  <si>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</si>
  <si>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</si>
  <si>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</si>
  <si>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</si>
  <si>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</si>
  <si>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</si>
  <si>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</si>
  <si>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</si>
  <si>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</si>
  <si>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</si>
  <si>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</si>
  <si>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</si>
  <si>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</si>
  <si>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</si>
  <si>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</si>
  <si>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</si>
  <si>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</si>
  <si>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</si>
  <si>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</si>
  <si>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</si>
  <si>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</si>
  <si>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</si>
  <si>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</si>
  <si>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</si>
  <si>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</si>
  <si>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</si>
  <si>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</si>
  <si>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</si>
  <si>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</si>
  <si>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</si>
  <si>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</si>
  <si>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</si>
  <si>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</si>
  <si>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</si>
  <si>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</si>
  <si>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</si>
  <si>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</si>
  <si>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</si>
  <si>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</si>
  <si>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</si>
  <si>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</si>
  <si>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</si>
  <si>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</si>
  <si>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</si>
  <si>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</si>
  <si>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</si>
  <si>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</si>
  <si>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</si>
  <si>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</si>
  <si>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</si>
  <si>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</si>
  <si>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</si>
  <si>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</si>
  <si>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</si>
  <si>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</si>
  <si>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</si>
  <si>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</si>
  <si>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</si>
  <si>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</si>
  <si>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</si>
  <si>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</si>
  <si>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</si>
  <si>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</si>
  <si>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</si>
  <si>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</si>
  <si>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</si>
  <si>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</si>
  <si>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</si>
  <si>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</si>
  <si>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</si>
  <si>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</si>
  <si>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</si>
  <si>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</si>
  <si>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</si>
  <si>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</si>
  <si>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</si>
  <si>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</si>
  <si>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</si>
  <si>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</si>
  <si>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</si>
  <si>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</si>
  <si>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</si>
  <si>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</si>
  <si>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</si>
  <si>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</si>
  <si>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</si>
  <si>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</si>
  <si>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</si>
  <si>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</si>
  <si>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</si>
  <si>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</si>
  <si>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</si>
  <si>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</si>
  <si>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</si>
  <si>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</si>
  <si>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</si>
  <si>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</si>
  <si>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</si>
  <si>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</si>
  <si>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</si>
  <si>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</si>
  <si>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</si>
  <si>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</si>
  <si>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</si>
  <si>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</si>
  <si>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</si>
  <si>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</si>
  <si>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</si>
  <si>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</si>
  <si>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</si>
  <si>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</si>
  <si>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</si>
  <si>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</si>
  <si>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</si>
  <si>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</si>
  <si>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</si>
  <si>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</si>
  <si>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</si>
  <si>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</si>
  <si>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</si>
  <si>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</si>
  <si>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</si>
  <si>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</si>
  <si>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</si>
  <si>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</si>
  <si>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</si>
  <si>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</si>
  <si>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</si>
  <si>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</si>
  <si>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</si>
  <si>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</si>
  <si>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</si>
  <si>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</si>
  <si>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</si>
  <si>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</si>
  <si>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</si>
  <si>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</si>
  <si>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</si>
  <si>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</si>
  <si>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</si>
  <si>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</si>
  <si>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</si>
  <si>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</si>
  <si>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</si>
  <si>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</si>
  <si>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</si>
  <si>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</si>
  <si>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</si>
  <si>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</si>
  <si>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</si>
  <si>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</si>
  <si>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</si>
  <si>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</si>
  <si>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</si>
  <si>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</si>
  <si>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</si>
  <si>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</si>
  <si>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</si>
  <si>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</si>
  <si>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</si>
  <si>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</si>
  <si>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</si>
  <si>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</si>
  <si>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</si>
  <si>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</si>
  <si>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</si>
  <si>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</si>
  <si>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</si>
  <si>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</si>
  <si>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</si>
  <si>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</si>
  <si>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</si>
  <si>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</si>
  <si>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</si>
  <si>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</si>
  <si>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</si>
  <si>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</si>
  <si>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</si>
  <si>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</si>
  <si>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</si>
  <si>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</si>
  <si>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</si>
  <si>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</si>
  <si>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</si>
  <si>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</si>
  <si>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</si>
  <si>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</si>
  <si>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</si>
  <si>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</si>
  <si>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</si>
  <si>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</si>
  <si>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</si>
  <si>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</si>
  <si>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</si>
  <si>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</si>
  <si>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</si>
  <si>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</si>
  <si>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</si>
  <si>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</si>
  <si>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</si>
  <si>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</si>
  <si>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</si>
  <si>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</si>
  <si>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</si>
  <si>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</si>
  <si>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</si>
  <si>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</si>
  <si>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</si>
  <si>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</si>
  <si>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</si>
  <si>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</si>
  <si>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</si>
  <si>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</si>
  <si>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</si>
  <si>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</si>
  <si>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</si>
  <si>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</si>
  <si>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</si>
  <si>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</si>
  <si>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</si>
  <si>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</si>
  <si>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</si>
  <si>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</si>
  <si>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</si>
  <si>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</si>
  <si>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</si>
  <si>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</si>
  <si>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</si>
  <si>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</si>
  <si>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</si>
  <si>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</si>
  <si>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</si>
  <si>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</si>
  <si>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</si>
  <si>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</si>
  <si>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</si>
  <si>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</si>
  <si>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</si>
  <si>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</si>
  <si>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</si>
  <si>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</si>
  <si>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</si>
  <si>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</si>
  <si>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</si>
  <si>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</si>
  <si>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</si>
  <si>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</si>
  <si>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</si>
  <si>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</si>
  <si>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</si>
  <si>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</si>
  <si>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</si>
  <si>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SCAA</t>
  </si>
  <si>
    <t>SR_SCAA_null</t>
  </si>
  <si>
    <t>Hockey Stick</t>
  </si>
  <si>
    <t>SR_hockey_infl</t>
  </si>
  <si>
    <t>SR_hockey_min_R</t>
  </si>
  <si>
    <t>Beverton_Holt Flat-top</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</si>
  <si>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</si>
  <si>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</si>
  <si>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</si>
  <si>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</si>
  <si>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</si>
  <si>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</si>
  <si>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</si>
  <si>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</si>
  <si>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</si>
  <si>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</si>
  <si>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</si>
  <si>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</si>
  <si>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</si>
  <si>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</si>
  <si>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</si>
  <si>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</si>
  <si>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</si>
  <si>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</si>
  <si>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</si>
  <si>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</si>
  <si>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</si>
  <si>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</si>
  <si>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</si>
  <si>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</si>
  <si>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</si>
  <si>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</si>
  <si>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</si>
  <si>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</si>
  <si>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</si>
  <si>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</si>
  <si>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</si>
  <si>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</si>
  <si>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</si>
  <si>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</si>
  <si>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</si>
  <si>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</si>
  <si>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</si>
  <si>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</si>
  <si>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</si>
  <si>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</si>
  <si>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</si>
  <si>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</si>
  <si>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</si>
  <si>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</si>
  <si>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</si>
  <si>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</si>
  <si>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</si>
  <si>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</si>
  <si>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</si>
  <si>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</si>
  <si>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</si>
  <si>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</si>
  <si>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</si>
  <si>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</si>
  <si>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</si>
  <si>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</si>
  <si>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</si>
  <si>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</si>
  <si>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</si>
  <si>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</si>
  <si>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</si>
  <si>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</si>
  <si>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</si>
  <si>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</si>
  <si>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</si>
  <si>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</si>
  <si>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</si>
  <si>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</si>
  <si>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</si>
  <si>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</si>
  <si>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</si>
  <si>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</si>
  <si>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</si>
  <si>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</si>
  <si>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</si>
  <si>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</si>
  <si>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</si>
  <si>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</si>
  <si>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</si>
  <si>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</si>
  <si>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</si>
  <si>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</si>
  <si>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</si>
  <si>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</si>
  <si>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</si>
  <si>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</si>
  <si>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</si>
  <si>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</si>
  <si>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</si>
  <si>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</si>
  <si>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</si>
  <si>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</si>
  <si>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</si>
  <si>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</si>
  <si>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</si>
  <si>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</si>
  <si>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</si>
  <si>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</si>
  <si>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</si>
  <si>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</si>
  <si>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</si>
  <si>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</si>
  <si>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</si>
  <si>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</si>
  <si>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</si>
  <si>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</si>
  <si>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</si>
  <si>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</si>
  <si>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</si>
  <si>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</si>
  <si>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</si>
  <si>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</si>
  <si>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</si>
  <si>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</si>
  <si>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</si>
  <si>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</si>
  <si>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</si>
  <si>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</si>
  <si>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</si>
  <si>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</si>
  <si>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</si>
  <si>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</si>
  <si>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</si>
  <si>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</si>
  <si>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</si>
  <si>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</si>
  <si>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</si>
  <si>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</si>
  <si>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</si>
  <si>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</si>
  <si>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</si>
  <si>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</si>
  <si>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</si>
  <si>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</si>
  <si>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</si>
  <si>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</si>
  <si>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</si>
  <si>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</si>
  <si>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</si>
  <si>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</si>
  <si>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</si>
  <si>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</si>
  <si>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</si>
  <si>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</si>
  <si>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</si>
  <si>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</si>
  <si>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</si>
  <si>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</si>
  <si>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</si>
  <si>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</si>
  <si>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</si>
  <si>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</si>
  <si>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 Maximum age for age-specific K</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</si>
  <si>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</si>
  <si>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</si>
  <si>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</si>
  <si>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</si>
  <si>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</si>
  <si>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</si>
  <si>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</si>
  <si>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</si>
  <si>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</si>
  <si>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</si>
  <si>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</si>
  <si>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</si>
  <si>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</si>
  <si>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</si>
  <si>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</si>
  <si>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</si>
  <si>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</si>
  <si>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</si>
  <si>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</si>
  <si>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</si>
  <si>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</si>
  <si>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</si>
  <si>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</si>
  <si>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</si>
  <si>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</si>
  <si>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</si>
  <si>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</si>
  <si>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</si>
  <si>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</si>
  <si>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</si>
  <si>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</si>
  <si>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</si>
  <si>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</si>
  <si>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</si>
  <si>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</si>
  <si>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</si>
  <si>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</si>
  <si>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</si>
  <si>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</si>
  <si>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</si>
  <si>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</si>
  <si>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</si>
  <si>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</si>
  <si>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</si>
  <si>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</si>
  <si>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</si>
  <si>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</si>
  <si>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</si>
  <si>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</si>
  <si>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</si>
  <si>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</si>
  <si>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</si>
  <si>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</si>
  <si>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</si>
  <si>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</si>
  <si>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</si>
  <si>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</si>
  <si>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</si>
  <si>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</si>
  <si>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</si>
  <si>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</si>
  <si>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</si>
  <si>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</si>
  <si>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</si>
  <si>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</si>
  <si>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</si>
  <si>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</si>
  <si>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</si>
  <si>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</si>
  <si>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</si>
  <si>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</si>
  <si>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</si>
  <si>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</si>
  <si>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</si>
  <si>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</si>
  <si>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</si>
  <si>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</si>
  <si>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</si>
  <si>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</si>
  <si>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</si>
  <si>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</si>
  <si>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</si>
  <si>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</si>
  <si>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</si>
  <si>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</si>
  <si>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</si>
  <si>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</si>
  <si>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</si>
  <si>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</si>
  <si>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</si>
  <si>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</si>
  <si>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</si>
  <si>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</si>
  <si>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</si>
  <si>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</si>
  <si>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</si>
  <si>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</si>
  <si>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</si>
  <si>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</si>
  <si>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</si>
  <si>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</si>
  <si>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</si>
  <si>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</si>
  <si>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</si>
  <si>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</si>
  <si>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</si>
  <si>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</si>
  <si>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</si>
  <si>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</si>
  <si>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</si>
  <si>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</si>
  <si>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</si>
  <si>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</si>
  <si>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</si>
  <si>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</si>
  <si>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</si>
  <si>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</si>
  <si>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</si>
  <si>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</si>
  <si>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</si>
  <si>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</si>
  <si>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</si>
  <si>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</si>
  <si>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</si>
  <si>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</si>
  <si>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</si>
  <si>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</si>
  <si>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</si>
  <si>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</si>
  <si>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</si>
  <si>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</si>
  <si>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</si>
  <si>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</si>
  <si>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</si>
  <si>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</si>
  <si>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</si>
  <si>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</si>
  <si>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</si>
  <si>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</si>
  <si>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</si>
  <si>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</si>
  <si>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</si>
  <si>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</si>
  <si>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</si>
  <si>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</si>
  <si>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</si>
  <si>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</si>
  <si>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</si>
  <si>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</si>
  <si>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</si>
  <si>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</si>
  <si>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</si>
  <si>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</si>
  <si>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</si>
  <si>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</si>
  <si>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</si>
  <si>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</si>
  <si>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</si>
  <si>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</si>
  <si>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</si>
  <si>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</si>
  <si>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</si>
  <si>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</si>
  <si>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</si>
  <si>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</si>
  <si>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</si>
  <si>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</si>
  <si>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</si>
  <si>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</si>
  <si>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</si>
  <si>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</si>
  <si>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</si>
  <si>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</si>
  <si>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</si>
  <si>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</si>
  <si>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</si>
  <si>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</si>
  <si>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</si>
  <si>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</si>
  <si>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</si>
  <si>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</si>
  <si>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</si>
  <si>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</si>
  <si>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</si>
  <si>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</si>
  <si>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</si>
  <si>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</si>
  <si>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</si>
  <si>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</si>
  <si>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</si>
  <si>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</si>
  <si>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</si>
  <si>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</si>
  <si>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</si>
  <si>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</si>
  <si>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</si>
  <si>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</si>
  <si>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</si>
  <si>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</si>
  <si>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</si>
  <si>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</si>
  <si>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</si>
  <si>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</si>
  <si>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</si>
  <si>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</si>
  <si>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</si>
  <si>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</si>
  <si>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</si>
  <si>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</si>
  <si>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</si>
  <si>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</si>
  <si>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</si>
  <si>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</si>
  <si>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</si>
  <si>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</si>
  <si>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</si>
  <si>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</si>
  <si>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</si>
  <si>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</si>
  <si>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</si>
  <si>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</si>
  <si>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</si>
  <si>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</si>
  <si>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</si>
  <si>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</si>
  <si>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</si>
  <si>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</si>
  <si>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</si>
  <si>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</si>
  <si>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</si>
  <si>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</si>
  <si>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</si>
  <si>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</si>
  <si>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</si>
  <si>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</si>
  <si>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</si>
  <si>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</si>
  <si>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</si>
  <si>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</si>
  <si>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</si>
  <si>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</si>
  <si>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</si>
  <si>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</si>
  <si>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</si>
  <si>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</si>
  <si>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</si>
  <si>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</si>
  <si>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</si>
  <si>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</si>
  <si>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</si>
  <si>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</si>
  <si>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</si>
  <si>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</si>
  <si>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</si>
  <si>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</si>
  <si>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</si>
  <si>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</si>
  <si>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</si>
  <si>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</si>
  <si>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</si>
  <si>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</si>
  <si>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</si>
  <si>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</si>
  <si>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</si>
  <si>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</si>
  <si>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</si>
  <si>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</si>
  <si>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</si>
  <si>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</si>
  <si>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</si>
  <si>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</si>
  <si>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</si>
  <si>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</si>
  <si>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</si>
  <si>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</si>
  <si>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</si>
  <si>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</si>
  <si>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</si>
  <si>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</si>
  <si>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</si>
  <si>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</si>
  <si>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</si>
  <si>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</si>
  <si>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</si>
  <si>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</si>
  <si>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</si>
  <si>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</si>
  <si>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</si>
  <si>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</si>
  <si>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</si>
  <si>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</si>
  <si>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</si>
  <si>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</si>
  <si>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</si>
  <si>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</si>
  <si>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</si>
  <si>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</si>
  <si>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</si>
  <si>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</si>
  <si>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</si>
  <si>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</si>
  <si>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</si>
  <si>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</si>
  <si>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</si>
  <si>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</si>
  <si>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</si>
  <si>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</si>
  <si>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</si>
  <si>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</si>
  <si>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</si>
  <si>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</si>
  <si>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</si>
  <si>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</si>
  <si>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</si>
  <si>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</si>
  <si>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</si>
  <si>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</si>
  <si>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</si>
  <si>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</si>
  <si>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</si>
  <si>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</si>
  <si>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</si>
  <si>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</si>
  <si>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</si>
  <si>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</si>
  <si>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</si>
  <si>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</si>
  <si>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</si>
  <si>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</si>
  <si>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</si>
  <si>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</si>
  <si>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</si>
  <si>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</si>
  <si>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</si>
  <si>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</si>
  <si>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</si>
  <si>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</si>
  <si>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</si>
  <si>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</si>
  <si>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</si>
  <si>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</si>
  <si>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</si>
  <si>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</si>
  <si>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</si>
  <si>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</si>
  <si>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</si>
  <si>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</si>
  <si>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</si>
  <si>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</si>
  <si>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</si>
  <si>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</si>
  <si>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</si>
  <si>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</si>
  <si>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</si>
  <si>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</si>
  <si>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</si>
  <si>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</si>
  <si>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</si>
  <si>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</si>
  <si>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</si>
  <si>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</si>
  <si>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</si>
  <si>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</si>
  <si>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</si>
  <si>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</si>
  <si>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</si>
  <si>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</si>
  <si>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</si>
  <si>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</si>
  <si>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</si>
  <si>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</si>
  <si>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</si>
  <si>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</si>
  <si>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</si>
  <si>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</si>
  <si>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</si>
  <si>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</si>
  <si>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</si>
  <si>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</si>
  <si>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</si>
  <si>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</si>
  <si>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</si>
  <si>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</si>
  <si>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</si>
  <si>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</si>
  <si>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</si>
  <si>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</si>
  <si>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</si>
  <si>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</si>
  <si>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</si>
  <si>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</si>
  <si>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</si>
  <si>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</si>
  <si>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</si>
  <si>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</si>
  <si>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</si>
  <si>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</si>
  <si>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</si>
  <si>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</si>
  <si>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</si>
  <si>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</si>
  <si>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</si>
  <si>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</si>
  <si>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</si>
  <si>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</si>
  <si>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</si>
  <si>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</si>
  <si>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</si>
  <si>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</si>
  <si>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</si>
  <si>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</si>
  <si>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</si>
  <si>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</si>
  <si>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</si>
  <si>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</si>
  <si>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</si>
  <si>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</si>
  <si>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</si>
  <si>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</si>
  <si>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</si>
  <si>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</si>
  <si>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</si>
  <si>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</si>
  <si>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</si>
  <si>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</si>
  <si>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</si>
  <si>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</si>
  <si>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</si>
  <si>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</si>
  <si>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</si>
  <si>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</si>
  <si>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</si>
  <si>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</si>
  <si>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</si>
  <si>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</si>
  <si>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</si>
  <si>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</si>
  <si>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</si>
  <si>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</si>
  <si>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</si>
  <si>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</si>
  <si>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</si>
  <si>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</si>
  <si>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</si>
  <si>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</si>
  <si>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</si>
  <si>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</si>
  <si>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</si>
  <si>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</si>
  <si>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</si>
  <si>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</si>
  <si>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</si>
  <si>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</si>
  <si>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</si>
  <si>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</si>
  <si>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</si>
  <si>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</si>
  <si>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</si>
  <si>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</si>
  <si>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</si>
  <si>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</si>
  <si>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</si>
  <si>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</si>
  <si>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</si>
  <si>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</si>
  <si>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</si>
  <si>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</si>
  <si>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</si>
  <si>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</si>
  <si>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</si>
  <si>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</si>
  <si>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</si>
  <si>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</si>
  <si>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</si>
  <si>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</si>
  <si>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</si>
  <si>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</si>
  <si>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</si>
  <si>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</si>
  <si>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</si>
  <si>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</si>
  <si>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</si>
  <si>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</si>
  <si>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</si>
  <si>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</si>
  <si>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</si>
  <si>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</si>
  <si>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</si>
  <si>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</si>
  <si>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</si>
  <si>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</si>
  <si>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</si>
  <si>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</si>
  <si>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</si>
  <si>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</si>
  <si>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</si>
  <si>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</si>
  <si>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</si>
  <si>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</si>
  <si>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</si>
  <si>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</si>
  <si>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</si>
  <si>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</si>
  <si>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</si>
  <si>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</si>
  <si>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</si>
  <si>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</si>
  <si>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</si>
  <si>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</si>
  <si>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</si>
  <si>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</si>
  <si>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</si>
  <si>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</si>
  <si>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</si>
  <si>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</si>
  <si>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</si>
  <si>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</si>
  <si>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</si>
  <si>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</si>
  <si>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</si>
  <si>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</si>
  <si>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</si>
  <si>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</si>
  <si>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</si>
  <si>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</si>
  <si>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</si>
  <si>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</si>
  <si>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</si>
  <si>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</si>
  <si>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</si>
  <si>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</si>
  <si>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</si>
  <si>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</si>
  <si>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</si>
  <si>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</si>
  <si>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</si>
  <si>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</si>
  <si>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</si>
  <si>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</si>
  <si>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</si>
  <si>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</si>
  <si>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</si>
  <si>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</si>
  <si>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</si>
  <si>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</si>
  <si>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</si>
  <si>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</si>
  <si>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</si>
  <si>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</si>
  <si>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</si>
  <si>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</si>
  <si>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</si>
  <si>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</si>
  <si>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</si>
  <si>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</si>
  <si>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</si>
  <si>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</si>
  <si>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</si>
  <si>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</si>
  <si>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</si>
  <si>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</si>
  <si>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</si>
  <si>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</si>
  <si>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</si>
  <si>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</si>
  <si>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</si>
  <si>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</si>
  <si>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</si>
  <si>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</si>
  <si>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</si>
  <si>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</si>
  <si>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</si>
  <si>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</si>
  <si>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</si>
  <si>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</si>
  <si>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</si>
  <si>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</si>
  <si>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</si>
  <si>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</si>
  <si>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</si>
  <si>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</si>
  <si>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</si>
  <si>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</si>
  <si>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</si>
  <si>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</si>
  <si>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</si>
  <si>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</si>
  <si>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</si>
  <si>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</si>
  <si>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</si>
  <si>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</si>
  <si>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</si>
  <si>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</si>
  <si>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</si>
  <si>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</si>
  <si>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</si>
  <si>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</si>
  <si>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</si>
  <si>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</si>
  <si>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</si>
  <si>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</si>
  <si>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</si>
  <si>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</si>
  <si>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</si>
  <si>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</si>
  <si>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</si>
  <si>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</si>
  <si>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</si>
  <si>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</si>
  <si>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</si>
  <si>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</si>
  <si>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</si>
  <si>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</si>
  <si>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</si>
  <si>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</si>
  <si>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</si>
  <si>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</si>
  <si>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</si>
  <si>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</si>
  <si>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</si>
  <si>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</si>
  <si>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No longer an option; do not use</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</si>
  <si>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</si>
  <si>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</si>
  <si>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</si>
  <si>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</si>
  <si>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</si>
  <si>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</si>
  <si>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</si>
  <si>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</si>
  <si>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</si>
  <si>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</si>
  <si>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</si>
  <si>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</si>
  <si>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</si>
  <si>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</si>
  <si>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</si>
  <si>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</si>
  <si>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</si>
  <si>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</si>
  <si>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</si>
  <si>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</si>
  <si>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</si>
  <si>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</si>
  <si>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</si>
  <si>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</si>
  <si>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</si>
  <si>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</si>
  <si>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</si>
  <si>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</si>
  <si>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</si>
  <si>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</si>
  <si>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</si>
  <si>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</si>
  <si>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</si>
  <si>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</si>
  <si>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</si>
  <si>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</si>
  <si>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</si>
  <si>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</si>
  <si>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</si>
  <si>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</si>
  <si>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</si>
  <si>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</si>
  <si>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</si>
  <si>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</si>
  <si>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</si>
  <si>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</si>
  <si>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</si>
  <si>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</si>
  <si>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</si>
  <si>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</si>
  <si>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</si>
  <si>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</si>
  <si>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</si>
  <si>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</si>
  <si>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</si>
  <si>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</si>
  <si>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</si>
  <si>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</si>
  <si>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</si>
  <si>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</si>
  <si>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</si>
  <si>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</si>
  <si>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</si>
  <si>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</si>
  <si>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</si>
  <si>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</si>
  <si>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</si>
  <si>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</si>
  <si>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</si>
  <si>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</si>
  <si>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</si>
  <si>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</si>
  <si>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</si>
  <si>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</si>
  <si>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</si>
  <si>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</si>
  <si>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</si>
  <si>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</si>
  <si>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</si>
  <si>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</si>
  <si>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</si>
  <si>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</si>
  <si>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</si>
  <si>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</si>
  <si>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</si>
  <si>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</si>
  <si>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</si>
  <si>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</si>
  <si>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</si>
  <si>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</si>
  <si>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</si>
  <si>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</si>
  <si>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</si>
  <si>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</si>
  <si>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</si>
  <si>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</si>
  <si>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</si>
  <si>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</si>
  <si>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</si>
  <si>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</si>
  <si>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</si>
  <si>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</si>
  <si>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</si>
  <si>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</si>
  <si>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</si>
  <si>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</si>
  <si>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Pattern #24 should be used instead, as it is intended as a replacement</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</si>
  <si>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</si>
  <si>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</si>
  <si>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</si>
  <si>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</si>
  <si>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</si>
  <si>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</si>
  <si>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</si>
  <si>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</si>
  <si>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</si>
  <si>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</si>
  <si>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</si>
  <si>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</si>
  <si>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</si>
  <si>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</si>
  <si>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</si>
  <si>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</si>
  <si>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</si>
  <si>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</si>
  <si>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</si>
  <si>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</si>
  <si>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</si>
  <si>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</si>
  <si>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</si>
  <si>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</si>
  <si>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</si>
  <si>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</si>
  <si>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</si>
  <si>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</si>
  <si>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</si>
  <si>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</si>
  <si>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</si>
  <si>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</si>
  <si>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</si>
  <si>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</si>
  <si>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</si>
  <si>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</si>
  <si>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</si>
  <si>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</si>
  <si>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</si>
  <si>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</si>
  <si>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To use 2DAR, first need to select pattern #17 age based selectivity. Parameter lines as shown:</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</si>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</sst>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0">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82">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26" fillId="0" borderId="0" xfId="0" applyFont="1"/>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26" fillId="6" borderId="0" xfId="0" applyFont="1" applyFill="1" applyAlignment="1">
      <alignment horizontal="center"/>
    </xf>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17" fillId="6" borderId="8" xfId="0" applyFont="1" applyFill="1" applyBorder="1" applyAlignment="1">
      <alignment horizontal="left"/>
    </xf>
    <xf numFmtId="0" fontId="7" fillId="6" borderId="0" xfId="0" applyFont="1" applyFill="1" applyAlignment="1">
      <alignment horizontal="left"/>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workbookViewId="0">
      <selection activeCell="H27" sqref="H27"/>
    </sheetView>
  </sheetViews>
  <sheetFormatPr defaultRowHeight="12.75"/>
  <cols>
    <col min="1" max="1" width="41" customWidth="1"/>
    <col min="2" max="2" width="32.140625" customWidth="1"/>
    <col min="3" max="3" width="22.42578125" customWidth="1"/>
  </cols>
  <sheetData>
    <row r="2" spans="1:9" ht="13.5" thickBot="1"/>
    <row r="3" spans="1:9" ht="18.75" thickBot="1">
      <c r="A3" s="386" t="s">
        <v>178</v>
      </c>
      <c r="B3" s="387"/>
      <c r="D3" s="1"/>
    </row>
    <row r="4" spans="1:9" ht="12.75" customHeight="1">
      <c r="A4" s="319"/>
      <c r="B4" s="319"/>
      <c r="D4" s="1"/>
    </row>
    <row r="5" spans="1:9" ht="12.75" customHeight="1">
      <c r="A5" s="353" t="s">
        <v>1113</v>
      </c>
      <c r="B5" s="353" t="s">
        <v>1114</v>
      </c>
      <c r="C5" s="353" t="s">
        <v>1115</v>
      </c>
      <c r="D5" s="1"/>
    </row>
    <row r="6" spans="1:9" ht="12.75" customHeight="1">
      <c r="A6" s="325" t="s">
        <v>1116</v>
      </c>
      <c r="B6" s="320"/>
      <c r="D6" s="1"/>
    </row>
    <row r="7" spans="1:9" ht="12.75" customHeight="1">
      <c r="A7" s="326" t="s">
        <v>1143</v>
      </c>
      <c r="B7" s="326" t="s">
        <v>1124</v>
      </c>
      <c r="G7" s="3"/>
    </row>
    <row r="8" spans="1:9" ht="12.75" customHeight="1">
      <c r="A8" s="327" t="s">
        <v>1144</v>
      </c>
      <c r="B8" s="312"/>
      <c r="G8" s="3"/>
    </row>
    <row r="9" spans="1:9">
      <c r="A9" s="6" t="s">
        <v>1120</v>
      </c>
      <c r="B9" s="6" t="s">
        <v>1117</v>
      </c>
      <c r="G9" s="3"/>
      <c r="H9" s="3"/>
      <c r="I9" s="3"/>
    </row>
    <row r="10" spans="1:9">
      <c r="A10" s="6" t="s">
        <v>1122</v>
      </c>
      <c r="B10" s="3"/>
      <c r="G10" s="3"/>
      <c r="H10" s="3"/>
      <c r="I10" s="3"/>
    </row>
    <row r="11" spans="1:9">
      <c r="A11" s="6" t="s">
        <v>1123</v>
      </c>
      <c r="B11" s="6" t="s">
        <v>1137</v>
      </c>
      <c r="G11" s="3"/>
      <c r="H11" s="3"/>
      <c r="I11" s="3"/>
    </row>
    <row r="12" spans="1:9">
      <c r="A12" s="6" t="s">
        <v>1125</v>
      </c>
      <c r="B12" s="6" t="s">
        <v>467</v>
      </c>
      <c r="C12" s="6" t="s">
        <v>1138</v>
      </c>
      <c r="G12" s="3"/>
      <c r="H12" s="3"/>
      <c r="I12" s="3"/>
    </row>
    <row r="13" spans="1:9">
      <c r="A13" s="6" t="s">
        <v>1134</v>
      </c>
      <c r="B13" s="6" t="s">
        <v>1135</v>
      </c>
      <c r="G13" s="3"/>
      <c r="H13" s="3"/>
      <c r="I13" s="3"/>
    </row>
    <row r="14" spans="1:9">
      <c r="A14" s="6" t="s">
        <v>1126</v>
      </c>
      <c r="B14" s="6" t="s">
        <v>1136</v>
      </c>
      <c r="C14" s="6" t="s">
        <v>1145</v>
      </c>
    </row>
    <row r="15" spans="1:9">
      <c r="A15" s="6" t="s">
        <v>179</v>
      </c>
      <c r="B15" s="328" t="s">
        <v>1146</v>
      </c>
    </row>
    <row r="16" spans="1:9">
      <c r="A16" s="6" t="s">
        <v>1130</v>
      </c>
      <c r="B16" s="6" t="s">
        <v>1147</v>
      </c>
    </row>
    <row r="17" spans="1:4">
      <c r="A17" s="6" t="s">
        <v>183</v>
      </c>
    </row>
    <row r="18" spans="1:4">
      <c r="A18" s="6" t="s">
        <v>1129</v>
      </c>
      <c r="B18" s="6" t="s">
        <v>1148</v>
      </c>
    </row>
    <row r="19" spans="1:4">
      <c r="A19" s="6" t="s">
        <v>1128</v>
      </c>
      <c r="B19" s="6" t="s">
        <v>1149</v>
      </c>
    </row>
    <row r="20" spans="1:4">
      <c r="A20" s="6" t="s">
        <v>1132</v>
      </c>
      <c r="B20" s="6" t="s">
        <v>236</v>
      </c>
      <c r="C20" s="6" t="s">
        <v>1154</v>
      </c>
    </row>
    <row r="21" spans="1:4">
      <c r="A21" s="6" t="s">
        <v>1131</v>
      </c>
      <c r="B21" s="6" t="s">
        <v>1157</v>
      </c>
      <c r="C21" s="6" t="s">
        <v>1175</v>
      </c>
    </row>
    <row r="22" spans="1:4">
      <c r="A22" s="6"/>
      <c r="B22" s="6"/>
      <c r="C22" s="6" t="s">
        <v>1155</v>
      </c>
      <c r="D22" s="6"/>
    </row>
    <row r="23" spans="1:4">
      <c r="A23" s="6"/>
      <c r="B23" s="6" t="s">
        <v>1156</v>
      </c>
    </row>
    <row r="24" spans="1:4">
      <c r="A24" s="6" t="s">
        <v>1127</v>
      </c>
      <c r="B24" s="328" t="s">
        <v>1153</v>
      </c>
    </row>
    <row r="25" spans="1:4">
      <c r="A25" s="6" t="s">
        <v>182</v>
      </c>
      <c r="B25" s="1"/>
    </row>
    <row r="26" spans="1:4">
      <c r="A26" s="6" t="s">
        <v>181</v>
      </c>
      <c r="B26" s="328" t="s">
        <v>1152</v>
      </c>
    </row>
    <row r="27" spans="1:4">
      <c r="A27" s="6" t="s">
        <v>180</v>
      </c>
      <c r="B27" s="6" t="s">
        <v>1150</v>
      </c>
    </row>
    <row r="28" spans="1:4">
      <c r="A28" s="6" t="s">
        <v>1142</v>
      </c>
      <c r="B28" s="6" t="s">
        <v>1151</v>
      </c>
    </row>
    <row r="29" spans="1:4">
      <c r="A29" s="6" t="s">
        <v>1173</v>
      </c>
      <c r="B29" s="6" t="s">
        <v>1174</v>
      </c>
      <c r="C29" s="6" t="s">
        <v>1139</v>
      </c>
    </row>
    <row r="30" spans="1:4">
      <c r="C30" s="6" t="s">
        <v>1133</v>
      </c>
    </row>
    <row r="31" spans="1:4">
      <c r="C31" s="352" t="s">
        <v>1140</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Index to Features'!A1" display="Catchability Setup"/>
    <hyperlink ref="A21" location="'Index to Features'!A1"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397</v>
      </c>
      <c r="J1" s="38" t="s">
        <v>869</v>
      </c>
    </row>
    <row r="2" spans="1:49">
      <c r="I2" s="179"/>
      <c r="J2" s="30"/>
      <c r="K2" s="179"/>
      <c r="L2" s="179"/>
      <c r="M2" s="179"/>
      <c r="N2" s="179"/>
    </row>
    <row r="5" spans="1:49">
      <c r="I5" s="48" t="s">
        <v>398</v>
      </c>
    </row>
    <row r="6" spans="1:49">
      <c r="A6" s="48" t="s">
        <v>399</v>
      </c>
      <c r="B6" s="48" t="s">
        <v>400</v>
      </c>
      <c r="C6" s="48" t="s">
        <v>401</v>
      </c>
      <c r="D6" s="48" t="s">
        <v>402</v>
      </c>
      <c r="E6" s="48" t="s">
        <v>403</v>
      </c>
      <c r="F6" s="48" t="s">
        <v>404</v>
      </c>
      <c r="G6" s="48" t="s">
        <v>405</v>
      </c>
      <c r="H6" s="48" t="s">
        <v>406</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407</v>
      </c>
    </row>
    <row r="13" spans="1:49">
      <c r="H13" s="50" t="s">
        <v>408</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409</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410</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411</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412</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413</v>
      </c>
    </row>
    <row r="23" spans="2:49">
      <c r="D23" s="48" t="s">
        <v>414</v>
      </c>
      <c r="E23" s="48" t="s">
        <v>415</v>
      </c>
    </row>
    <row r="24" spans="2:49">
      <c r="C24" s="50" t="s">
        <v>408</v>
      </c>
      <c r="D24" s="52">
        <v>0.84379473448133946</v>
      </c>
      <c r="E24" s="41">
        <f>IF(D24&gt;0,LN(D24/$D$24),"")</f>
        <v>0</v>
      </c>
    </row>
    <row r="25" spans="2:49">
      <c r="C25" s="50" t="s">
        <v>409</v>
      </c>
      <c r="D25" s="52">
        <v>0.11419519938459449</v>
      </c>
      <c r="E25" s="41">
        <f>IF(D25&gt;0,LN(D25/$D$24),"")</f>
        <v>-2</v>
      </c>
    </row>
    <row r="26" spans="2:49">
      <c r="C26" s="50" t="s">
        <v>410</v>
      </c>
      <c r="D26" s="52">
        <v>4.2010066134066049E-2</v>
      </c>
      <c r="E26" s="41">
        <f>IF(D26&gt;0,LN(D26/$D$24),"")</f>
        <v>-3</v>
      </c>
    </row>
    <row r="27" spans="2:49">
      <c r="C27" s="50" t="s">
        <v>411</v>
      </c>
      <c r="D27" s="52">
        <v>0</v>
      </c>
      <c r="E27" s="41" t="str">
        <f>IF(D27&gt;0,LN(D27/$D$24),"")</f>
        <v/>
      </c>
    </row>
    <row r="28" spans="2:49">
      <c r="C28" s="53" t="s">
        <v>416</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abSelected="1" workbookViewId="0">
      <selection activeCell="U20" sqref="U20"/>
    </sheetView>
  </sheetViews>
  <sheetFormatPr defaultRowHeight="12.75"/>
  <sheetData>
    <row r="1" spans="1:22">
      <c r="A1" s="221" t="s">
        <v>909</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596</v>
      </c>
      <c r="C3" s="16"/>
      <c r="D3" s="16"/>
      <c r="E3" s="16"/>
      <c r="F3" s="16"/>
      <c r="G3" s="16"/>
      <c r="H3" s="16"/>
      <c r="I3" s="16"/>
      <c r="J3" s="16"/>
      <c r="K3" s="16"/>
      <c r="L3" s="16"/>
      <c r="M3" s="16"/>
      <c r="N3" s="16"/>
      <c r="O3" s="16"/>
      <c r="P3" s="16"/>
      <c r="Q3" s="16"/>
      <c r="R3" s="5"/>
      <c r="S3" s="5"/>
      <c r="T3" s="5"/>
      <c r="U3" s="5"/>
      <c r="V3" s="1"/>
    </row>
    <row r="4" spans="1:22">
      <c r="A4" s="2">
        <v>0</v>
      </c>
      <c r="B4" s="16" t="s">
        <v>598</v>
      </c>
      <c r="C4" s="16"/>
      <c r="D4" s="16"/>
      <c r="E4" s="16"/>
      <c r="F4" s="16"/>
      <c r="G4" s="16"/>
      <c r="H4" s="16"/>
      <c r="I4" s="16"/>
      <c r="J4" s="16"/>
      <c r="K4" s="16"/>
      <c r="L4" s="16"/>
      <c r="M4" s="16"/>
      <c r="N4" s="16"/>
      <c r="O4" s="16"/>
      <c r="P4" s="16"/>
      <c r="Q4" s="16"/>
      <c r="R4" s="5"/>
      <c r="S4" s="5"/>
      <c r="T4" s="5"/>
      <c r="U4" s="5"/>
      <c r="V4" s="1"/>
    </row>
    <row r="5" spans="1:22">
      <c r="A5" s="2">
        <v>0</v>
      </c>
      <c r="B5" s="16" t="s">
        <v>599</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597</v>
      </c>
      <c r="C17" s="16"/>
      <c r="D17" s="16"/>
      <c r="E17" s="16"/>
      <c r="F17" s="16"/>
      <c r="G17" s="16"/>
      <c r="H17" s="16"/>
      <c r="I17" s="16"/>
      <c r="J17" s="16"/>
      <c r="K17" s="16"/>
      <c r="L17" s="16"/>
      <c r="M17" s="16"/>
      <c r="N17" s="16"/>
      <c r="O17" s="16"/>
      <c r="P17" s="16"/>
      <c r="Q17" s="16"/>
      <c r="R17" s="5"/>
      <c r="S17" s="5"/>
      <c r="T17" s="5"/>
      <c r="U17" s="5"/>
    </row>
    <row r="18" spans="1:22">
      <c r="A18" s="2">
        <v>0</v>
      </c>
      <c r="B18" s="16" t="s">
        <v>598</v>
      </c>
      <c r="C18" s="16"/>
      <c r="D18" s="16"/>
      <c r="E18" s="16"/>
      <c r="F18" s="16"/>
      <c r="G18" s="16"/>
      <c r="H18" s="16"/>
      <c r="I18" s="16"/>
      <c r="J18" s="16"/>
      <c r="K18" s="16"/>
      <c r="L18" s="16"/>
      <c r="M18" s="16"/>
      <c r="N18" s="16"/>
      <c r="O18" s="16"/>
      <c r="P18" s="16"/>
      <c r="Q18" s="16"/>
      <c r="R18" s="5"/>
      <c r="S18" s="5"/>
      <c r="T18" s="5"/>
      <c r="U18" s="5"/>
    </row>
    <row r="19" spans="1:22">
      <c r="A19" s="2">
        <v>0</v>
      </c>
      <c r="B19" s="16" t="s">
        <v>600</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302</v>
      </c>
      <c r="B30" s="3"/>
      <c r="C30" s="3"/>
      <c r="D30" s="3"/>
      <c r="E30" s="3"/>
      <c r="F30" s="3"/>
      <c r="G30" s="3"/>
      <c r="H30" s="3"/>
      <c r="I30" s="3"/>
      <c r="J30" s="3"/>
      <c r="K30" s="3"/>
      <c r="L30" s="3"/>
      <c r="M30" s="3"/>
      <c r="N30" s="3"/>
      <c r="O30" s="3"/>
      <c r="P30" s="3"/>
      <c r="Q30" s="3"/>
      <c r="R30" s="5"/>
      <c r="S30" s="5"/>
      <c r="T30" s="5"/>
      <c r="U30" s="5"/>
      <c r="V30" s="1"/>
    </row>
    <row r="31" spans="1:22">
      <c r="A31" s="2">
        <v>4</v>
      </c>
      <c r="B31" s="56" t="s">
        <v>596</v>
      </c>
      <c r="C31" s="56"/>
      <c r="D31" s="56"/>
      <c r="E31" s="56"/>
      <c r="F31" s="56"/>
      <c r="G31" s="56"/>
      <c r="H31" s="56"/>
      <c r="I31" s="56"/>
      <c r="J31" s="56"/>
      <c r="K31" s="56"/>
      <c r="L31" s="56"/>
      <c r="M31" s="56"/>
      <c r="N31" s="56"/>
      <c r="O31" s="56"/>
      <c r="P31" s="56"/>
      <c r="Q31" s="56"/>
      <c r="R31" s="180"/>
      <c r="S31" s="5"/>
      <c r="T31" s="5"/>
      <c r="U31" s="5"/>
      <c r="V31" s="1"/>
    </row>
    <row r="32" spans="1:22">
      <c r="A32" s="2">
        <v>0</v>
      </c>
      <c r="B32" s="56" t="s">
        <v>598</v>
      </c>
      <c r="C32" s="56"/>
      <c r="D32" s="56"/>
      <c r="E32" s="56"/>
      <c r="F32" s="56"/>
      <c r="G32" s="56"/>
      <c r="H32" s="56"/>
      <c r="I32" s="56"/>
      <c r="J32" s="56"/>
      <c r="K32" s="56"/>
      <c r="L32" s="56"/>
      <c r="M32" s="56"/>
      <c r="N32" s="56"/>
      <c r="O32" s="56"/>
      <c r="P32" s="56"/>
      <c r="Q32" s="56"/>
      <c r="R32" s="180"/>
      <c r="S32" s="5"/>
      <c r="T32" s="5"/>
      <c r="U32" s="5"/>
      <c r="V32" s="1"/>
    </row>
    <row r="33" spans="1:23">
      <c r="A33" s="2">
        <v>0</v>
      </c>
      <c r="B33" s="56" t="s">
        <v>600</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303</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304</v>
      </c>
      <c r="B44" s="3"/>
      <c r="C44" s="3"/>
      <c r="D44" s="3"/>
      <c r="E44" s="3"/>
      <c r="F44" s="3"/>
      <c r="G44" s="3"/>
      <c r="H44" s="3"/>
      <c r="I44" s="3"/>
      <c r="J44" s="3"/>
      <c r="K44" s="3"/>
      <c r="L44" s="3"/>
      <c r="M44" s="3"/>
      <c r="N44" s="3"/>
      <c r="O44" s="3"/>
      <c r="P44" s="3"/>
      <c r="Q44" s="3"/>
      <c r="R44" s="5"/>
      <c r="S44" s="5"/>
      <c r="T44" s="5"/>
      <c r="U44" s="5"/>
      <c r="V44" s="1"/>
      <c r="W44" s="1"/>
    </row>
    <row r="45" spans="1:23">
      <c r="A45" s="2">
        <v>5</v>
      </c>
      <c r="B45" s="56" t="s">
        <v>596</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598</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600</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305</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306</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307</v>
      </c>
      <c r="B59" s="3"/>
      <c r="C59" s="3"/>
      <c r="D59" s="3"/>
      <c r="E59" s="3"/>
      <c r="F59" s="3"/>
      <c r="G59" s="3"/>
      <c r="H59" s="3"/>
      <c r="I59" s="3"/>
      <c r="J59" s="3"/>
      <c r="K59" s="3"/>
      <c r="L59" s="3"/>
      <c r="M59" s="3"/>
      <c r="N59" s="3"/>
      <c r="O59" s="3"/>
      <c r="P59" s="3"/>
      <c r="Q59" s="3"/>
      <c r="R59" s="5"/>
      <c r="S59" s="5"/>
      <c r="T59" s="5"/>
      <c r="U59" s="5"/>
      <c r="V59" s="1"/>
    </row>
    <row r="60" spans="1:22">
      <c r="A60" s="2">
        <v>6</v>
      </c>
      <c r="B60" s="16" t="s">
        <v>596</v>
      </c>
      <c r="C60" s="16"/>
      <c r="D60" s="16"/>
      <c r="E60" s="16"/>
      <c r="F60" s="16"/>
      <c r="G60" s="16"/>
      <c r="H60" s="16"/>
      <c r="I60" s="16"/>
      <c r="J60" s="16"/>
      <c r="K60" s="16"/>
      <c r="L60" s="16"/>
      <c r="M60" s="16"/>
      <c r="N60" s="16"/>
      <c r="O60" s="16"/>
      <c r="P60" s="16"/>
      <c r="Q60" s="16"/>
      <c r="R60" s="5"/>
      <c r="S60" s="5"/>
      <c r="T60" s="5"/>
      <c r="U60" s="5"/>
      <c r="V60" s="1"/>
    </row>
    <row r="61" spans="1:22">
      <c r="A61" s="2">
        <v>0</v>
      </c>
      <c r="B61" s="16" t="s">
        <v>598</v>
      </c>
      <c r="C61" s="16"/>
      <c r="D61" s="16"/>
      <c r="E61" s="16"/>
      <c r="F61" s="16"/>
      <c r="G61" s="16"/>
      <c r="H61" s="16"/>
      <c r="I61" s="16"/>
      <c r="J61" s="16"/>
      <c r="K61" s="16"/>
      <c r="L61" s="16"/>
      <c r="M61" s="16"/>
      <c r="N61" s="16"/>
      <c r="O61" s="16"/>
      <c r="P61" s="16"/>
      <c r="Q61" s="16"/>
      <c r="R61" s="5"/>
      <c r="S61" s="5"/>
      <c r="T61" s="5"/>
      <c r="U61" s="5"/>
      <c r="V61" s="1"/>
    </row>
    <row r="62" spans="1:22">
      <c r="A62" s="2">
        <v>0</v>
      </c>
      <c r="B62" s="16" t="s">
        <v>600</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308</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309</v>
      </c>
      <c r="B73" s="3"/>
      <c r="C73" s="3"/>
      <c r="D73" s="3"/>
      <c r="E73" s="3"/>
      <c r="F73" s="3"/>
      <c r="G73" s="3"/>
      <c r="H73" s="3"/>
      <c r="I73" s="3"/>
      <c r="J73" s="3"/>
      <c r="K73" s="3"/>
      <c r="L73" s="3"/>
      <c r="M73" s="3"/>
      <c r="N73" s="3"/>
      <c r="O73" s="3"/>
      <c r="P73" s="3"/>
      <c r="Q73" s="3"/>
      <c r="R73" s="3"/>
      <c r="S73" s="3"/>
      <c r="T73" s="3"/>
      <c r="U73" s="3"/>
    </row>
    <row r="74" spans="1:22">
      <c r="A74" s="2">
        <v>7</v>
      </c>
      <c r="B74" s="16" t="s">
        <v>596</v>
      </c>
      <c r="C74" s="16"/>
      <c r="D74" s="16"/>
      <c r="E74" s="16"/>
      <c r="F74" s="16"/>
      <c r="G74" s="16"/>
      <c r="H74" s="16"/>
      <c r="I74" s="16"/>
      <c r="J74" s="16"/>
      <c r="K74" s="16"/>
      <c r="L74" s="16"/>
      <c r="M74" s="16"/>
      <c r="N74" s="16"/>
      <c r="O74" s="16"/>
      <c r="P74" s="16"/>
      <c r="Q74" s="16"/>
      <c r="R74" s="5"/>
      <c r="S74" s="5"/>
      <c r="T74" s="5"/>
      <c r="U74" s="5"/>
      <c r="V74" s="1"/>
    </row>
    <row r="75" spans="1:22">
      <c r="A75" s="2">
        <v>0</v>
      </c>
      <c r="B75" s="16" t="s">
        <v>598</v>
      </c>
      <c r="C75" s="16"/>
      <c r="D75" s="16"/>
      <c r="E75" s="16"/>
      <c r="F75" s="16"/>
      <c r="G75" s="16"/>
      <c r="H75" s="16"/>
      <c r="I75" s="16"/>
      <c r="J75" s="16"/>
      <c r="K75" s="16"/>
      <c r="L75" s="16"/>
      <c r="M75" s="16"/>
      <c r="N75" s="16"/>
      <c r="O75" s="16"/>
      <c r="P75" s="16"/>
      <c r="Q75" s="16"/>
      <c r="R75" s="5"/>
      <c r="S75" s="5"/>
      <c r="T75" s="5"/>
      <c r="U75" s="5"/>
      <c r="V75" s="1"/>
    </row>
    <row r="76" spans="1:22">
      <c r="A76" s="2">
        <v>0</v>
      </c>
      <c r="B76" s="16" t="s">
        <v>600</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310</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311</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312</v>
      </c>
      <c r="B88" s="3"/>
      <c r="C88" s="3"/>
      <c r="D88" s="3"/>
      <c r="E88" s="3"/>
      <c r="F88" s="3"/>
      <c r="G88" s="3"/>
      <c r="H88" s="3"/>
      <c r="I88" s="3"/>
      <c r="J88" s="3"/>
      <c r="K88" s="3"/>
      <c r="L88" s="3"/>
      <c r="M88" s="3"/>
      <c r="N88" s="3"/>
      <c r="O88" s="3"/>
      <c r="P88" s="3"/>
      <c r="Q88" s="3"/>
      <c r="R88" s="5"/>
      <c r="S88" s="5"/>
      <c r="T88" s="5"/>
      <c r="U88" s="5"/>
      <c r="V88" s="1"/>
    </row>
    <row r="89" spans="1:22">
      <c r="A89" s="2">
        <v>8</v>
      </c>
      <c r="B89" s="16" t="s">
        <v>596</v>
      </c>
      <c r="C89" s="16"/>
      <c r="D89" s="16"/>
      <c r="E89" s="16"/>
      <c r="F89" s="16"/>
      <c r="G89" s="16"/>
      <c r="H89" s="16"/>
      <c r="I89" s="16"/>
      <c r="J89" s="16"/>
      <c r="K89" s="16"/>
      <c r="L89" s="16"/>
      <c r="M89" s="16"/>
      <c r="N89" s="16"/>
      <c r="O89" s="16"/>
      <c r="P89" s="16"/>
      <c r="Q89" s="16"/>
      <c r="R89" s="5"/>
      <c r="S89" s="5"/>
      <c r="T89" s="5"/>
      <c r="U89" s="5"/>
      <c r="V89" s="1"/>
    </row>
    <row r="90" spans="1:22">
      <c r="A90" s="2">
        <v>0</v>
      </c>
      <c r="B90" s="16" t="s">
        <v>598</v>
      </c>
      <c r="C90" s="16"/>
      <c r="D90" s="16"/>
      <c r="E90" s="16"/>
      <c r="F90" s="16"/>
      <c r="G90" s="16"/>
      <c r="H90" s="16"/>
      <c r="I90" s="16"/>
      <c r="J90" s="16"/>
      <c r="K90" s="16"/>
      <c r="L90" s="16"/>
      <c r="M90" s="16"/>
      <c r="N90" s="16"/>
      <c r="O90" s="16"/>
      <c r="P90" s="16"/>
      <c r="Q90" s="16"/>
      <c r="R90" s="3"/>
      <c r="S90" s="3"/>
      <c r="T90" s="3"/>
      <c r="U90" s="3"/>
    </row>
    <row r="91" spans="1:22">
      <c r="A91" s="2">
        <v>0</v>
      </c>
      <c r="B91" s="16" t="s">
        <v>600</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313</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314</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315</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596</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598</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600</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316</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317</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913</v>
      </c>
      <c r="E1" s="30"/>
    </row>
    <row r="2" spans="1:14">
      <c r="A2" s="32"/>
      <c r="E2" s="30"/>
    </row>
    <row r="3" spans="1:14">
      <c r="A3" s="38" t="s">
        <v>504</v>
      </c>
    </row>
    <row r="4" spans="1:14">
      <c r="A4" s="37" t="s">
        <v>508</v>
      </c>
      <c r="B4" s="37" t="s">
        <v>443</v>
      </c>
      <c r="C4" s="106"/>
      <c r="D4" s="106"/>
      <c r="E4" s="106"/>
    </row>
    <row r="5" spans="1:14">
      <c r="A5">
        <v>1</v>
      </c>
      <c r="B5" s="3" t="s">
        <v>505</v>
      </c>
    </row>
    <row r="6" spans="1:14">
      <c r="A6">
        <v>2</v>
      </c>
      <c r="B6" s="3" t="s">
        <v>506</v>
      </c>
    </row>
    <row r="7" spans="1:14">
      <c r="A7">
        <v>3</v>
      </c>
      <c r="B7" s="3" t="s">
        <v>507</v>
      </c>
    </row>
    <row r="8" spans="1:14">
      <c r="B8" s="3"/>
    </row>
    <row r="9" spans="1:14">
      <c r="A9" s="32" t="s">
        <v>885</v>
      </c>
      <c r="E9" s="30"/>
    </row>
    <row r="10" spans="1:14">
      <c r="A10" s="3" t="s">
        <v>582</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434</v>
      </c>
      <c r="B16" s="17"/>
      <c r="C16" s="17"/>
      <c r="D16" s="17"/>
      <c r="E16" s="17"/>
      <c r="F16" s="17"/>
      <c r="G16" s="17"/>
      <c r="H16" s="17"/>
      <c r="I16" s="17"/>
      <c r="J16" s="17"/>
      <c r="K16" s="17"/>
      <c r="L16" s="17"/>
      <c r="M16" s="17"/>
      <c r="N16" s="17"/>
    </row>
    <row r="18" spans="1:19">
      <c r="A18" s="3" t="s">
        <v>583</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601</v>
      </c>
      <c r="B25" s="2"/>
      <c r="C25" s="16" t="s">
        <v>503</v>
      </c>
      <c r="D25" s="17"/>
      <c r="E25" s="17"/>
      <c r="F25" s="17"/>
      <c r="G25" s="17"/>
      <c r="H25" s="17"/>
      <c r="I25" s="190" t="s">
        <v>662</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584</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602</v>
      </c>
      <c r="B34" s="2"/>
      <c r="C34" s="16" t="s">
        <v>503</v>
      </c>
      <c r="D34" s="17"/>
      <c r="E34" s="17"/>
      <c r="F34" s="17"/>
      <c r="G34" s="17"/>
      <c r="H34" s="17"/>
      <c r="I34" s="17"/>
      <c r="J34" s="17"/>
      <c r="K34" s="17"/>
      <c r="L34" s="17"/>
      <c r="M34" s="17"/>
      <c r="N34" s="17"/>
      <c r="O34" s="17"/>
      <c r="P34" s="17"/>
      <c r="Q34" s="17"/>
      <c r="R34" s="17"/>
      <c r="S34" s="17"/>
    </row>
    <row r="35" spans="1:21" ht="12.75" customHeight="1">
      <c r="A35" s="7" t="s">
        <v>509</v>
      </c>
      <c r="B35" s="2"/>
      <c r="C35" s="16" t="s">
        <v>513</v>
      </c>
      <c r="D35" s="17"/>
      <c r="E35" s="17"/>
      <c r="F35" s="17"/>
      <c r="G35" s="543" t="s">
        <v>514</v>
      </c>
      <c r="H35" s="544"/>
      <c r="I35" s="544"/>
      <c r="J35" s="544"/>
      <c r="K35" s="544"/>
      <c r="L35" s="544"/>
      <c r="M35" s="545"/>
      <c r="N35" s="17"/>
      <c r="O35" s="17"/>
      <c r="P35" s="17"/>
      <c r="Q35" s="17"/>
      <c r="R35" s="17"/>
      <c r="S35" s="17"/>
    </row>
    <row r="36" spans="1:21" ht="13.5" thickBot="1">
      <c r="A36" s="7" t="s">
        <v>511</v>
      </c>
      <c r="B36" s="2"/>
      <c r="C36" s="16" t="s">
        <v>512</v>
      </c>
      <c r="D36" s="17"/>
      <c r="E36" s="17"/>
      <c r="F36" s="17"/>
      <c r="G36" s="546"/>
      <c r="H36" s="547"/>
      <c r="I36" s="547"/>
      <c r="J36" s="547"/>
      <c r="K36" s="547"/>
      <c r="L36" s="547"/>
      <c r="M36" s="548"/>
      <c r="N36" s="17"/>
      <c r="O36" s="17"/>
      <c r="P36" s="17"/>
      <c r="Q36" s="17"/>
      <c r="R36" s="17"/>
      <c r="S36" s="17"/>
    </row>
    <row r="37" spans="1:21">
      <c r="A37" s="5"/>
      <c r="B37" s="1"/>
      <c r="C37" s="5"/>
      <c r="D37" s="1"/>
      <c r="E37" s="1"/>
      <c r="F37" s="1"/>
      <c r="G37" s="176"/>
      <c r="H37" s="176"/>
      <c r="I37" s="176"/>
      <c r="J37" s="176"/>
      <c r="K37" s="176"/>
      <c r="L37" s="176"/>
      <c r="M37" s="176"/>
    </row>
    <row r="38" spans="1:21">
      <c r="A38" s="5" t="s">
        <v>914</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351</v>
      </c>
      <c r="B44" s="17"/>
      <c r="C44" s="17"/>
      <c r="D44" s="17"/>
      <c r="E44" s="17"/>
      <c r="F44" s="17"/>
      <c r="G44" s="17"/>
      <c r="H44" s="17"/>
      <c r="I44" s="17"/>
      <c r="J44" s="17"/>
      <c r="K44" s="17"/>
      <c r="L44" s="17"/>
      <c r="M44" s="17"/>
      <c r="N44" s="17"/>
      <c r="O44" s="17"/>
      <c r="P44" s="17"/>
      <c r="Q44" s="17"/>
      <c r="R44" s="17"/>
      <c r="S44" s="17"/>
    </row>
    <row r="45" spans="1:21">
      <c r="A45" s="2">
        <v>4</v>
      </c>
      <c r="B45" s="16" t="s">
        <v>352</v>
      </c>
      <c r="C45" s="17"/>
      <c r="D45" s="17"/>
      <c r="E45" s="17"/>
      <c r="F45" s="17"/>
      <c r="G45" s="17"/>
      <c r="H45" s="17"/>
      <c r="I45" s="17"/>
      <c r="J45" s="17"/>
      <c r="K45" s="17"/>
      <c r="L45" s="17"/>
      <c r="M45" s="17"/>
      <c r="N45" s="17"/>
      <c r="O45" s="17"/>
      <c r="P45" s="17"/>
      <c r="Q45" s="17"/>
      <c r="R45" s="17"/>
      <c r="S45" s="17"/>
    </row>
    <row r="47" spans="1:21">
      <c r="A47" s="221" t="s">
        <v>879</v>
      </c>
      <c r="K47" s="38" t="s">
        <v>886</v>
      </c>
    </row>
    <row r="48" spans="1:21" ht="13.5" thickBot="1">
      <c r="A48" s="16" t="s">
        <v>13</v>
      </c>
      <c r="B48" s="16" t="s">
        <v>0</v>
      </c>
      <c r="C48" s="16" t="s">
        <v>1</v>
      </c>
      <c r="D48" s="16" t="s">
        <v>2</v>
      </c>
      <c r="E48" s="16" t="s">
        <v>273</v>
      </c>
      <c r="F48" s="16" t="s">
        <v>3</v>
      </c>
      <c r="G48" s="56" t="s">
        <v>5</v>
      </c>
      <c r="H48" s="16" t="s">
        <v>878</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881</v>
      </c>
      <c r="I49" s="17"/>
      <c r="J49" s="17"/>
      <c r="K49" s="265" t="s">
        <v>880</v>
      </c>
      <c r="L49" s="266"/>
      <c r="M49" s="267"/>
      <c r="N49" s="267"/>
      <c r="O49" s="267"/>
      <c r="P49" s="267"/>
      <c r="Q49" s="267"/>
      <c r="R49" s="267"/>
      <c r="S49" s="268"/>
      <c r="T49" s="95"/>
      <c r="U49" s="36"/>
    </row>
    <row r="50" spans="1:21">
      <c r="A50" s="2">
        <v>0</v>
      </c>
      <c r="B50" s="2">
        <v>4</v>
      </c>
      <c r="C50" s="2">
        <v>0</v>
      </c>
      <c r="D50" s="2">
        <v>0</v>
      </c>
      <c r="E50" s="2">
        <v>99</v>
      </c>
      <c r="F50" s="2">
        <v>0</v>
      </c>
      <c r="G50" s="2">
        <v>-1</v>
      </c>
      <c r="H50" s="16" t="s">
        <v>882</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883</v>
      </c>
      <c r="I51" s="17"/>
      <c r="J51" s="17"/>
      <c r="K51" s="17"/>
      <c r="L51" s="17"/>
      <c r="M51" s="17"/>
      <c r="N51" s="17"/>
      <c r="O51" s="17"/>
      <c r="P51" s="17"/>
      <c r="Q51" s="17"/>
      <c r="R51" s="17"/>
      <c r="S51" s="17"/>
    </row>
    <row r="52" spans="1:21">
      <c r="A52" s="2">
        <v>0</v>
      </c>
      <c r="B52" s="2">
        <v>4</v>
      </c>
      <c r="C52" s="2">
        <v>0</v>
      </c>
      <c r="D52" s="2">
        <v>0</v>
      </c>
      <c r="E52" s="2">
        <v>99</v>
      </c>
      <c r="F52" s="2">
        <v>0</v>
      </c>
      <c r="G52" s="2">
        <v>-1</v>
      </c>
      <c r="H52" s="16" t="s">
        <v>884</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910</v>
      </c>
      <c r="E1" s="30"/>
    </row>
    <row r="2" spans="1:16" ht="13.5" thickBot="1">
      <c r="E2" s="3"/>
    </row>
    <row r="3" spans="1:16" ht="13.5" thickBot="1">
      <c r="A3" s="80" t="s">
        <v>577</v>
      </c>
      <c r="B3" s="75"/>
      <c r="C3" s="75"/>
      <c r="D3" s="75"/>
      <c r="E3" s="75"/>
      <c r="F3" s="75"/>
      <c r="G3" s="75"/>
      <c r="H3" s="75"/>
      <c r="I3" s="75"/>
      <c r="J3" s="76"/>
    </row>
    <row r="5" spans="1:16">
      <c r="A5" s="32" t="s">
        <v>579</v>
      </c>
    </row>
    <row r="6" spans="1:16">
      <c r="A6" s="59" t="s">
        <v>581</v>
      </c>
      <c r="B6" s="17"/>
      <c r="C6" s="17"/>
      <c r="D6" s="17"/>
      <c r="E6" s="17"/>
      <c r="F6" s="17"/>
      <c r="G6" s="17"/>
      <c r="H6" s="17"/>
      <c r="I6" s="17"/>
      <c r="J6" s="17"/>
      <c r="K6" s="17"/>
      <c r="L6" s="17"/>
      <c r="M6" s="17"/>
      <c r="N6" s="17"/>
      <c r="O6" s="17"/>
      <c r="P6" s="17"/>
    </row>
    <row r="7" spans="1:16" ht="13.5" thickBot="1">
      <c r="A7" s="2">
        <v>0</v>
      </c>
      <c r="B7" s="16" t="s">
        <v>498</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54" t="s">
        <v>580</v>
      </c>
      <c r="N8" s="555"/>
      <c r="O8" s="555"/>
      <c r="P8" s="556"/>
    </row>
    <row r="9" spans="1:16" ht="13.5" thickBot="1">
      <c r="A9" s="2">
        <v>2008</v>
      </c>
      <c r="B9" s="16" t="s">
        <v>155</v>
      </c>
      <c r="C9" s="17"/>
      <c r="D9" s="17"/>
      <c r="E9" s="17"/>
      <c r="F9" s="17"/>
      <c r="G9" s="17"/>
      <c r="H9" s="17"/>
      <c r="I9" s="17"/>
      <c r="J9" s="17"/>
      <c r="K9" s="17"/>
      <c r="L9" s="17"/>
      <c r="M9" s="557"/>
      <c r="N9" s="558"/>
      <c r="O9" s="558"/>
      <c r="P9" s="559"/>
    </row>
    <row r="10" spans="1:16">
      <c r="A10" s="2">
        <v>2</v>
      </c>
      <c r="B10" s="16" t="s">
        <v>156</v>
      </c>
      <c r="C10" s="17"/>
      <c r="D10" s="17"/>
      <c r="E10" s="17"/>
      <c r="F10" s="17"/>
      <c r="G10" s="17"/>
      <c r="H10" s="17"/>
      <c r="I10" s="17"/>
      <c r="J10" s="17"/>
      <c r="K10" s="17"/>
      <c r="L10" s="17"/>
      <c r="M10" s="175"/>
      <c r="N10" s="175"/>
      <c r="O10" s="175"/>
      <c r="P10" s="175"/>
    </row>
    <row r="11" spans="1:16">
      <c r="A11" s="2">
        <v>0</v>
      </c>
      <c r="B11" s="59" t="s">
        <v>499</v>
      </c>
      <c r="C11" s="17"/>
      <c r="D11" s="17"/>
      <c r="E11" s="17"/>
      <c r="F11" s="17"/>
      <c r="G11" s="17"/>
      <c r="H11" s="17"/>
      <c r="I11" s="17"/>
      <c r="J11" s="17"/>
      <c r="K11" s="17"/>
      <c r="L11" s="17"/>
      <c r="M11" s="17"/>
      <c r="N11" s="17"/>
      <c r="O11" s="17"/>
      <c r="P11" s="17"/>
    </row>
    <row r="12" spans="1:16">
      <c r="A12" s="59" t="s">
        <v>501</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349</v>
      </c>
      <c r="B14" s="17"/>
      <c r="C14" s="33"/>
      <c r="D14" s="33"/>
      <c r="E14" s="33"/>
      <c r="F14" s="33"/>
      <c r="G14" s="33"/>
      <c r="H14" s="33"/>
      <c r="I14" s="33"/>
      <c r="J14" s="33"/>
      <c r="K14" s="17"/>
      <c r="L14" s="17"/>
      <c r="M14" s="17"/>
      <c r="N14" s="17"/>
      <c r="O14" s="17"/>
      <c r="P14" s="17"/>
    </row>
    <row r="15" spans="1:16">
      <c r="A15" s="16" t="s">
        <v>350</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575</v>
      </c>
    </row>
    <row r="18" spans="1:16">
      <c r="A18" s="59" t="s">
        <v>581</v>
      </c>
      <c r="B18" s="17"/>
      <c r="C18" s="17"/>
      <c r="D18" s="17"/>
      <c r="E18" s="17"/>
      <c r="F18" s="17"/>
      <c r="G18" s="17"/>
      <c r="H18" s="17"/>
      <c r="I18" s="17"/>
      <c r="J18" s="17"/>
      <c r="K18" s="17"/>
      <c r="L18" s="17"/>
      <c r="M18" s="17"/>
      <c r="N18" s="17"/>
      <c r="O18" s="17"/>
      <c r="P18" s="17"/>
    </row>
    <row r="19" spans="1:16">
      <c r="A19" s="2">
        <v>1</v>
      </c>
      <c r="B19" s="16" t="s">
        <v>498</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499</v>
      </c>
      <c r="C23" s="17"/>
      <c r="D23" s="17"/>
      <c r="E23" s="17"/>
      <c r="F23" s="17"/>
      <c r="G23" s="17"/>
      <c r="H23" s="17"/>
      <c r="I23" s="17"/>
      <c r="J23" s="17"/>
      <c r="K23" s="17"/>
      <c r="L23" s="17"/>
      <c r="M23" s="17"/>
      <c r="N23" s="17"/>
      <c r="O23" s="17"/>
      <c r="P23" s="17"/>
    </row>
    <row r="24" spans="1:16">
      <c r="A24" s="59" t="s">
        <v>501</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349</v>
      </c>
      <c r="B26" s="17"/>
      <c r="C26" s="33"/>
      <c r="D26" s="33"/>
      <c r="E26" s="33"/>
      <c r="F26" s="33"/>
      <c r="G26" s="33"/>
      <c r="H26" s="33"/>
      <c r="I26" s="33"/>
      <c r="J26" s="33"/>
      <c r="K26" s="17"/>
      <c r="L26" s="17"/>
      <c r="M26" s="17"/>
      <c r="N26" s="17"/>
      <c r="O26" s="17"/>
      <c r="P26" s="17"/>
    </row>
    <row r="27" spans="1:16">
      <c r="A27" s="16" t="s">
        <v>350</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576</v>
      </c>
    </row>
    <row r="31" spans="1:16">
      <c r="A31" s="59" t="s">
        <v>581</v>
      </c>
      <c r="B31" s="17"/>
      <c r="C31" s="17"/>
      <c r="D31" s="17"/>
      <c r="E31" s="17"/>
      <c r="F31" s="17"/>
      <c r="G31" s="17"/>
      <c r="H31" s="17"/>
      <c r="I31" s="17"/>
      <c r="J31" s="17"/>
      <c r="K31" s="17"/>
      <c r="L31" s="17"/>
      <c r="M31" s="17"/>
      <c r="N31" s="17"/>
      <c r="O31" s="17"/>
      <c r="P31" s="17"/>
    </row>
    <row r="32" spans="1:16">
      <c r="A32" s="2">
        <v>1</v>
      </c>
      <c r="B32" s="16" t="s">
        <v>498</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499</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501</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349</v>
      </c>
      <c r="B53" s="17"/>
      <c r="C53" s="17"/>
      <c r="D53" s="33"/>
      <c r="E53" s="33"/>
      <c r="F53" s="33"/>
      <c r="G53" s="33"/>
      <c r="H53" s="33"/>
      <c r="I53" s="33"/>
      <c r="J53" s="33"/>
      <c r="K53" s="33"/>
      <c r="L53" s="33"/>
      <c r="M53" s="33"/>
      <c r="N53" s="33"/>
      <c r="O53" s="33"/>
      <c r="P53" s="33"/>
    </row>
    <row r="54" spans="1:16">
      <c r="A54" s="16" t="s">
        <v>350</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578</v>
      </c>
    </row>
    <row r="58" spans="1:16">
      <c r="A58" s="59" t="s">
        <v>581</v>
      </c>
      <c r="B58" s="17"/>
      <c r="C58" s="17"/>
      <c r="D58" s="17"/>
      <c r="E58" s="17"/>
      <c r="F58" s="17"/>
      <c r="G58" s="17"/>
      <c r="H58" s="17"/>
      <c r="I58" s="17"/>
      <c r="J58" s="17"/>
      <c r="K58" s="17"/>
      <c r="L58" s="17"/>
      <c r="M58" s="17"/>
      <c r="N58" s="17"/>
      <c r="O58" s="17"/>
      <c r="P58" s="17"/>
    </row>
    <row r="59" spans="1:16">
      <c r="A59" s="2">
        <v>1</v>
      </c>
      <c r="B59" s="16" t="s">
        <v>498</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499</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501</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349</v>
      </c>
      <c r="B80" s="17"/>
      <c r="C80" s="17"/>
      <c r="D80" s="17"/>
      <c r="E80" s="17"/>
      <c r="F80" s="17"/>
      <c r="G80" s="174"/>
      <c r="H80" s="174"/>
      <c r="I80" s="174"/>
      <c r="J80" s="174"/>
      <c r="K80" s="174"/>
      <c r="L80" s="174"/>
      <c r="M80" s="174"/>
      <c r="N80" s="174"/>
      <c r="O80" s="17"/>
      <c r="P80" s="17"/>
    </row>
    <row r="81" spans="1:16" ht="13.5" thickBot="1">
      <c r="A81" s="16" t="s">
        <v>350</v>
      </c>
      <c r="B81" s="16"/>
      <c r="C81" s="17"/>
      <c r="D81" s="17"/>
      <c r="E81" s="17"/>
      <c r="F81" s="17"/>
      <c r="G81" s="174"/>
      <c r="H81" s="174"/>
      <c r="I81" s="174"/>
      <c r="J81" s="174"/>
      <c r="K81" s="174"/>
      <c r="L81" s="174"/>
      <c r="M81" s="174"/>
      <c r="N81" s="174"/>
      <c r="O81" s="17"/>
      <c r="P81" s="17"/>
    </row>
    <row r="82" spans="1:16">
      <c r="A82" s="2">
        <v>2002</v>
      </c>
      <c r="B82" s="2">
        <v>2.1</v>
      </c>
      <c r="C82" s="17"/>
      <c r="D82" s="452" t="s">
        <v>912</v>
      </c>
      <c r="E82" s="549"/>
      <c r="F82" s="17"/>
      <c r="G82" s="174"/>
      <c r="H82" s="174"/>
      <c r="I82" s="174"/>
      <c r="J82" s="174"/>
      <c r="K82" s="174"/>
      <c r="L82" s="174"/>
      <c r="M82" s="174"/>
      <c r="N82" s="174"/>
      <c r="O82" s="17"/>
      <c r="P82" s="17"/>
    </row>
    <row r="83" spans="1:16">
      <c r="A83" s="2">
        <v>2003</v>
      </c>
      <c r="B83" s="2">
        <v>2.2000000000000002</v>
      </c>
      <c r="C83" s="17"/>
      <c r="D83" s="550"/>
      <c r="E83" s="551"/>
      <c r="F83" s="17"/>
      <c r="G83" s="17"/>
      <c r="H83" s="17"/>
      <c r="I83" s="17"/>
      <c r="J83" s="17"/>
      <c r="K83" s="17"/>
      <c r="L83" s="17"/>
      <c r="M83" s="17"/>
      <c r="N83" s="17"/>
      <c r="O83" s="17"/>
      <c r="P83" s="17"/>
    </row>
    <row r="84" spans="1:16" ht="13.5" thickBot="1">
      <c r="A84" s="2">
        <v>2004</v>
      </c>
      <c r="B84" s="2">
        <v>2.2999999999999998</v>
      </c>
      <c r="C84" s="17"/>
      <c r="D84" s="552"/>
      <c r="E84" s="553"/>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911</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652</v>
      </c>
      <c r="E1" s="30"/>
      <c r="G1" s="3" t="s">
        <v>661</v>
      </c>
    </row>
    <row r="2" spans="1:19">
      <c r="A2" s="37" t="s">
        <v>653</v>
      </c>
      <c r="B2" s="37" t="s">
        <v>366</v>
      </c>
      <c r="C2" s="106"/>
      <c r="D2" s="106"/>
      <c r="E2" s="106"/>
      <c r="G2" s="3" t="s">
        <v>660</v>
      </c>
    </row>
    <row r="3" spans="1:19">
      <c r="A3" s="3">
        <v>1</v>
      </c>
      <c r="B3" s="3" t="s">
        <v>654</v>
      </c>
    </row>
    <row r="4" spans="1:19">
      <c r="A4" s="3">
        <v>2</v>
      </c>
      <c r="B4" s="3" t="s">
        <v>655</v>
      </c>
    </row>
    <row r="5" spans="1:19">
      <c r="A5" s="3">
        <v>3</v>
      </c>
      <c r="B5" s="3" t="s">
        <v>656</v>
      </c>
    </row>
    <row r="6" spans="1:19">
      <c r="A6" s="3">
        <v>4</v>
      </c>
      <c r="B6" s="3" t="s">
        <v>657</v>
      </c>
    </row>
    <row r="7" spans="1:19">
      <c r="A7" s="27" t="s">
        <v>658</v>
      </c>
      <c r="B7" s="27" t="s">
        <v>659</v>
      </c>
      <c r="J7" s="30"/>
    </row>
    <row r="8" spans="1:19">
      <c r="A8" s="32" t="s">
        <v>632</v>
      </c>
    </row>
    <row r="9" spans="1:19">
      <c r="A9" s="16" t="s">
        <v>262</v>
      </c>
      <c r="B9" s="16" t="s">
        <v>263</v>
      </c>
      <c r="C9" s="16" t="s">
        <v>264</v>
      </c>
      <c r="D9" s="16" t="s">
        <v>265</v>
      </c>
      <c r="E9" s="16" t="s">
        <v>266</v>
      </c>
      <c r="F9" s="16" t="s">
        <v>267</v>
      </c>
      <c r="G9" s="16" t="s">
        <v>360</v>
      </c>
      <c r="H9" s="17"/>
      <c r="I9" s="17"/>
      <c r="J9" s="17"/>
      <c r="K9" s="17"/>
      <c r="L9" s="17"/>
      <c r="M9" s="17"/>
      <c r="N9" s="17"/>
      <c r="O9" s="17"/>
      <c r="P9" s="17"/>
      <c r="Q9" s="17"/>
    </row>
    <row r="10" spans="1:19">
      <c r="A10" s="21">
        <v>4</v>
      </c>
      <c r="B10" s="21">
        <v>1</v>
      </c>
      <c r="C10" s="21">
        <v>0</v>
      </c>
      <c r="D10" s="21">
        <v>0</v>
      </c>
      <c r="E10" s="21">
        <v>0</v>
      </c>
      <c r="F10" s="21">
        <v>1</v>
      </c>
      <c r="G10" s="16" t="s">
        <v>636</v>
      </c>
      <c r="H10" s="17"/>
      <c r="I10" s="17"/>
      <c r="J10" s="17"/>
      <c r="K10" s="17"/>
      <c r="L10" s="17"/>
      <c r="M10" s="17"/>
      <c r="N10" s="17"/>
      <c r="O10" s="17"/>
      <c r="P10" s="17"/>
      <c r="Q10" s="17"/>
    </row>
    <row r="11" spans="1:19">
      <c r="A11" s="21">
        <v>5</v>
      </c>
      <c r="B11" s="21">
        <v>1</v>
      </c>
      <c r="C11" s="21">
        <v>0</v>
      </c>
      <c r="D11" s="21">
        <v>0</v>
      </c>
      <c r="E11" s="21">
        <v>0</v>
      </c>
      <c r="F11" s="21">
        <v>1</v>
      </c>
      <c r="G11" s="16" t="s">
        <v>637</v>
      </c>
      <c r="H11" s="17"/>
      <c r="I11" s="17"/>
      <c r="J11" s="17"/>
      <c r="K11" s="17"/>
      <c r="L11" s="17"/>
      <c r="M11" s="17"/>
      <c r="N11" s="17"/>
      <c r="O11" s="17"/>
      <c r="P11" s="17"/>
      <c r="Q11" s="17"/>
    </row>
    <row r="12" spans="1:19">
      <c r="A12" s="21">
        <v>6</v>
      </c>
      <c r="B12" s="21">
        <v>1</v>
      </c>
      <c r="C12" s="21">
        <v>0</v>
      </c>
      <c r="D12" s="21">
        <v>0</v>
      </c>
      <c r="E12" s="21">
        <v>0</v>
      </c>
      <c r="F12" s="21">
        <v>1</v>
      </c>
      <c r="G12" s="16" t="s">
        <v>638</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634</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587</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639</v>
      </c>
      <c r="P16" s="17"/>
      <c r="Q16" s="186" t="s">
        <v>643</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640</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641</v>
      </c>
      <c r="P18" s="17"/>
      <c r="Q18" s="17"/>
    </row>
    <row r="19" spans="1:23">
      <c r="A19" s="1"/>
      <c r="B19" s="1"/>
      <c r="C19" s="1"/>
      <c r="D19" s="1"/>
      <c r="E19" s="1"/>
      <c r="F19" s="1"/>
      <c r="G19" s="1"/>
      <c r="H19" s="1"/>
      <c r="O19" s="3"/>
    </row>
    <row r="20" spans="1:23">
      <c r="A20" s="32" t="s">
        <v>633</v>
      </c>
    </row>
    <row r="21" spans="1:23">
      <c r="A21" s="16" t="s">
        <v>262</v>
      </c>
      <c r="B21" s="16" t="s">
        <v>263</v>
      </c>
      <c r="C21" s="16" t="s">
        <v>264</v>
      </c>
      <c r="D21" s="16" t="s">
        <v>265</v>
      </c>
      <c r="E21" s="16" t="s">
        <v>266</v>
      </c>
      <c r="F21" s="16" t="s">
        <v>267</v>
      </c>
      <c r="G21" s="16" t="s">
        <v>360</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634</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587</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639</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640</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641</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635</v>
      </c>
      <c r="P31" s="17"/>
      <c r="Q31" s="186" t="s">
        <v>644</v>
      </c>
      <c r="R31" s="187"/>
      <c r="S31" s="187"/>
      <c r="T31" s="187"/>
      <c r="U31" s="187"/>
      <c r="V31" s="188"/>
      <c r="W31" s="309"/>
    </row>
    <row r="32" spans="1:23">
      <c r="A32" s="1"/>
      <c r="B32" s="1"/>
      <c r="C32" s="1"/>
      <c r="D32" s="1"/>
      <c r="E32" s="1"/>
      <c r="F32" s="1"/>
      <c r="G32" s="5"/>
      <c r="H32" s="1"/>
      <c r="I32" s="1"/>
      <c r="J32" s="1"/>
      <c r="K32" s="1"/>
      <c r="L32" s="1"/>
      <c r="M32" s="1"/>
      <c r="N32" s="1"/>
    </row>
    <row r="33" spans="1:18">
      <c r="A33" s="32" t="s">
        <v>642</v>
      </c>
    </row>
    <row r="34" spans="1:18" ht="13.5" thickBot="1">
      <c r="A34" s="16" t="s">
        <v>262</v>
      </c>
      <c r="B34" s="16" t="s">
        <v>263</v>
      </c>
      <c r="C34" s="16" t="s">
        <v>264</v>
      </c>
      <c r="D34" s="16" t="s">
        <v>265</v>
      </c>
      <c r="E34" s="16" t="s">
        <v>266</v>
      </c>
      <c r="F34" s="16" t="s">
        <v>267</v>
      </c>
      <c r="G34" s="16" t="s">
        <v>360</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648</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634</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587</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639</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640</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641</v>
      </c>
      <c r="P43" s="17"/>
      <c r="Q43" s="17"/>
    </row>
    <row r="44" spans="1:18">
      <c r="A44" s="1"/>
      <c r="B44" s="1"/>
      <c r="C44" s="1"/>
      <c r="D44" s="1"/>
      <c r="E44" s="1"/>
      <c r="F44" s="1"/>
      <c r="G44" s="1"/>
      <c r="H44" s="1"/>
      <c r="I44" s="1"/>
    </row>
    <row r="45" spans="1:18">
      <c r="A45" s="32" t="s">
        <v>585</v>
      </c>
    </row>
    <row r="46" spans="1:18">
      <c r="A46" s="16" t="s">
        <v>262</v>
      </c>
      <c r="B46" s="16" t="s">
        <v>263</v>
      </c>
      <c r="C46" s="16" t="s">
        <v>264</v>
      </c>
      <c r="D46" s="16" t="s">
        <v>265</v>
      </c>
      <c r="E46" s="16" t="s">
        <v>266</v>
      </c>
      <c r="F46" s="16" t="s">
        <v>267</v>
      </c>
      <c r="G46" s="16" t="s">
        <v>360</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646</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634</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587</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639</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640</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641</v>
      </c>
      <c r="P55" s="17"/>
      <c r="Q55" s="186" t="s">
        <v>645</v>
      </c>
      <c r="R55" s="187"/>
      <c r="S55" s="187"/>
      <c r="T55" s="188"/>
      <c r="U55" s="188"/>
    </row>
    <row r="56" spans="1:21">
      <c r="A56" s="1"/>
      <c r="B56" s="5"/>
      <c r="C56" s="1"/>
      <c r="D56" s="1"/>
      <c r="E56" s="1"/>
      <c r="F56" s="1"/>
      <c r="G56" s="5"/>
      <c r="H56" s="1"/>
    </row>
    <row r="57" spans="1:21">
      <c r="A57" s="32" t="s">
        <v>586</v>
      </c>
    </row>
    <row r="58" spans="1:21">
      <c r="A58" s="16" t="s">
        <v>262</v>
      </c>
      <c r="B58" s="16" t="s">
        <v>263</v>
      </c>
      <c r="C58" s="16" t="s">
        <v>264</v>
      </c>
      <c r="D58" s="16" t="s">
        <v>265</v>
      </c>
      <c r="E58" s="16" t="s">
        <v>266</v>
      </c>
      <c r="F58" s="16" t="s">
        <v>267</v>
      </c>
      <c r="G58" s="16" t="s">
        <v>360</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634</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587</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639</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588</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589</v>
      </c>
      <c r="P67" s="17"/>
      <c r="Q67" s="17"/>
      <c r="R67" s="186" t="s">
        <v>645</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590</v>
      </c>
      <c r="P68" s="17"/>
      <c r="Q68" s="17"/>
    </row>
    <row r="70" spans="1:22">
      <c r="A70" s="32" t="s">
        <v>650</v>
      </c>
      <c r="E70" t="s">
        <v>631</v>
      </c>
    </row>
    <row r="71" spans="1:22">
      <c r="A71" s="16" t="s">
        <v>262</v>
      </c>
      <c r="B71" s="16" t="s">
        <v>263</v>
      </c>
      <c r="C71" s="16" t="s">
        <v>264</v>
      </c>
      <c r="D71" s="16" t="s">
        <v>265</v>
      </c>
      <c r="E71" s="16" t="s">
        <v>266</v>
      </c>
      <c r="F71" s="16" t="s">
        <v>267</v>
      </c>
      <c r="G71" s="16" t="s">
        <v>360</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634</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587</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639</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647</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640</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641</v>
      </c>
      <c r="P81" s="17"/>
      <c r="Q81" s="17"/>
    </row>
    <row r="83" spans="1:17">
      <c r="A83" s="32" t="s">
        <v>651</v>
      </c>
    </row>
    <row r="84" spans="1:17">
      <c r="A84" s="16" t="s">
        <v>262</v>
      </c>
      <c r="B84" s="16" t="s">
        <v>263</v>
      </c>
      <c r="C84" s="16" t="s">
        <v>264</v>
      </c>
      <c r="D84" s="16" t="s">
        <v>265</v>
      </c>
      <c r="E84" s="16" t="s">
        <v>266</v>
      </c>
      <c r="F84" s="16" t="s">
        <v>267</v>
      </c>
      <c r="G84" s="16" t="s">
        <v>360</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634</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587</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639</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647</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649</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640</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641</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L26" sqref="L26"/>
    </sheetView>
  </sheetViews>
  <sheetFormatPr defaultRowHeight="12.75"/>
  <cols>
    <col min="16" max="16" width="36.85546875" customWidth="1"/>
  </cols>
  <sheetData>
    <row r="1" spans="1:18">
      <c r="A1" s="216" t="s">
        <v>28</v>
      </c>
      <c r="B1" s="216" t="s">
        <v>0</v>
      </c>
      <c r="C1" s="216" t="s">
        <v>1</v>
      </c>
      <c r="D1" s="216" t="s">
        <v>2</v>
      </c>
      <c r="E1" s="216" t="s">
        <v>4</v>
      </c>
      <c r="F1" s="216" t="s">
        <v>3</v>
      </c>
      <c r="G1" s="216" t="s">
        <v>5</v>
      </c>
      <c r="H1" s="216" t="s">
        <v>336</v>
      </c>
      <c r="I1" s="216" t="s">
        <v>337</v>
      </c>
      <c r="J1" s="216" t="s">
        <v>8</v>
      </c>
      <c r="K1" s="216" t="s">
        <v>9</v>
      </c>
      <c r="L1" s="216" t="s">
        <v>268</v>
      </c>
      <c r="M1" s="216" t="s">
        <v>97</v>
      </c>
      <c r="N1" s="216" t="s">
        <v>98</v>
      </c>
      <c r="O1" s="216" t="s">
        <v>69</v>
      </c>
      <c r="P1" s="217" t="s">
        <v>64</v>
      </c>
      <c r="Q1" s="8" t="s">
        <v>65</v>
      </c>
      <c r="R1" s="8" t="s">
        <v>80</v>
      </c>
    </row>
    <row r="2" spans="1:18">
      <c r="A2" s="8"/>
      <c r="B2" s="8"/>
      <c r="C2" s="8"/>
      <c r="D2" s="8"/>
      <c r="E2" s="8"/>
      <c r="F2" s="8"/>
      <c r="G2" s="8"/>
      <c r="H2" s="8"/>
      <c r="I2" s="8"/>
      <c r="J2" s="8"/>
      <c r="K2" s="8"/>
      <c r="L2" s="8"/>
      <c r="M2" s="8"/>
      <c r="N2" s="8"/>
      <c r="O2" s="8"/>
      <c r="P2" s="9"/>
      <c r="Q2" s="8"/>
      <c r="R2" s="8"/>
    </row>
    <row r="3" spans="1:18" ht="18">
      <c r="A3" s="10" t="s">
        <v>723</v>
      </c>
      <c r="B3" s="8"/>
      <c r="C3" s="8"/>
      <c r="D3" s="8"/>
      <c r="E3" s="8"/>
      <c r="F3" s="8"/>
      <c r="G3" s="8"/>
      <c r="H3" s="8"/>
      <c r="I3" s="302" t="s">
        <v>1016</v>
      </c>
      <c r="J3" s="8"/>
      <c r="K3" s="8"/>
      <c r="L3" s="8"/>
      <c r="M3" s="8"/>
      <c r="N3" s="8"/>
      <c r="O3" s="8"/>
      <c r="P3" s="9"/>
      <c r="Q3" s="8"/>
      <c r="R3" s="8"/>
    </row>
    <row r="4" spans="1:18" s="11" customFormat="1" ht="13.5" thickBot="1">
      <c r="A4" s="15" t="s">
        <v>190</v>
      </c>
      <c r="B4" s="12"/>
      <c r="C4" s="12"/>
      <c r="D4" s="12"/>
      <c r="E4" s="12"/>
      <c r="F4" s="12"/>
      <c r="G4" s="12"/>
      <c r="H4"/>
      <c r="I4" s="12"/>
      <c r="J4" s="12"/>
      <c r="K4" s="12"/>
      <c r="L4" s="12"/>
      <c r="M4" s="12"/>
      <c r="N4" s="12"/>
      <c r="O4" s="12"/>
      <c r="P4" s="13"/>
      <c r="Q4" s="12"/>
      <c r="R4" s="12"/>
    </row>
    <row r="5" spans="1:18" s="11" customFormat="1" ht="13.5" thickBot="1">
      <c r="A5" s="15" t="s">
        <v>25</v>
      </c>
      <c r="B5" s="12"/>
      <c r="C5" s="12"/>
      <c r="D5" s="12"/>
      <c r="E5" s="12"/>
      <c r="F5" s="12"/>
      <c r="G5" s="12"/>
      <c r="H5" s="215"/>
      <c r="I5" s="12"/>
      <c r="J5" s="212" t="s">
        <v>915</v>
      </c>
      <c r="K5" s="213"/>
      <c r="L5" s="213"/>
      <c r="M5" s="75"/>
      <c r="N5" s="213"/>
      <c r="O5" s="213"/>
      <c r="P5" s="214"/>
      <c r="Q5" s="12"/>
      <c r="R5" s="12"/>
    </row>
    <row r="6" spans="1:18" s="11" customFormat="1">
      <c r="A6" s="15" t="s">
        <v>238</v>
      </c>
      <c r="B6" s="12"/>
      <c r="C6" s="12"/>
      <c r="D6" s="12"/>
      <c r="E6" s="12"/>
      <c r="F6" s="12"/>
      <c r="G6" s="12"/>
      <c r="H6" s="30"/>
      <c r="I6" s="12"/>
      <c r="J6" s="12"/>
      <c r="K6" s="12"/>
      <c r="L6" s="12"/>
      <c r="M6" s="12"/>
      <c r="N6" s="12"/>
      <c r="O6" s="12"/>
      <c r="P6" s="13"/>
      <c r="Q6" s="12"/>
      <c r="R6" s="12"/>
    </row>
    <row r="7" spans="1:18" s="11" customFormat="1">
      <c r="A7" s="211"/>
      <c r="B7" s="12"/>
      <c r="C7" s="12"/>
      <c r="D7" s="12"/>
      <c r="E7" s="12"/>
      <c r="F7" s="12"/>
      <c r="G7" s="12"/>
      <c r="H7" s="215"/>
      <c r="I7" s="12"/>
      <c r="J7" s="12"/>
      <c r="K7" s="12"/>
      <c r="L7" s="12"/>
      <c r="M7" s="12"/>
      <c r="N7" s="12"/>
      <c r="O7" s="12"/>
      <c r="P7" s="13"/>
      <c r="Q7" s="12"/>
      <c r="R7" s="12"/>
    </row>
    <row r="8" spans="1:18" s="11" customFormat="1">
      <c r="A8" s="15" t="s">
        <v>237</v>
      </c>
      <c r="B8" s="12"/>
      <c r="C8" s="12"/>
      <c r="D8" s="12"/>
      <c r="E8" s="12"/>
      <c r="F8" s="12"/>
      <c r="G8" s="12"/>
      <c r="H8" s="195"/>
      <c r="I8" s="196"/>
      <c r="J8" s="12"/>
      <c r="K8" s="12"/>
      <c r="L8" s="12"/>
      <c r="M8" s="12"/>
      <c r="N8" s="12"/>
      <c r="O8" s="12"/>
      <c r="P8" s="13"/>
      <c r="Q8" s="12"/>
      <c r="R8" s="12"/>
    </row>
    <row r="9" spans="1:18" s="11" customFormat="1">
      <c r="A9" s="14"/>
      <c r="B9" s="12"/>
      <c r="C9" s="12"/>
      <c r="D9" s="12"/>
      <c r="E9" s="12"/>
      <c r="F9" s="12"/>
      <c r="G9" s="12"/>
      <c r="I9" s="12"/>
      <c r="J9" s="12"/>
      <c r="K9" s="12"/>
      <c r="L9" s="12"/>
      <c r="M9" s="12"/>
      <c r="N9" s="12"/>
      <c r="O9" s="12"/>
      <c r="P9" s="13"/>
      <c r="Q9" s="12"/>
      <c r="R9" s="12"/>
    </row>
    <row r="10" spans="1:18" s="11" customFormat="1" ht="13.5" thickBot="1">
      <c r="A10" s="15" t="s">
        <v>32</v>
      </c>
      <c r="B10" s="12"/>
      <c r="C10" s="12"/>
      <c r="D10" s="12"/>
      <c r="E10" s="12"/>
      <c r="F10" s="12"/>
      <c r="G10" s="12"/>
      <c r="H10" s="12"/>
      <c r="I10" s="12"/>
      <c r="J10" s="12"/>
      <c r="K10" s="12"/>
      <c r="L10" s="12"/>
      <c r="M10" s="12"/>
      <c r="N10" s="12"/>
      <c r="O10" s="12"/>
      <c r="P10" s="13"/>
      <c r="Q10" s="12"/>
      <c r="R10" s="12"/>
    </row>
    <row r="11" spans="1:18" s="11" customFormat="1" ht="13.5" thickBot="1">
      <c r="A11" s="237" t="s">
        <v>239</v>
      </c>
      <c r="B11" s="12"/>
      <c r="C11" s="12"/>
      <c r="D11" s="12"/>
      <c r="E11" s="12"/>
      <c r="F11" s="12"/>
      <c r="G11" s="12"/>
      <c r="H11" s="12"/>
      <c r="I11" s="12"/>
      <c r="J11" s="212" t="s">
        <v>1189</v>
      </c>
      <c r="K11" s="213"/>
      <c r="L11" s="213"/>
      <c r="M11" s="213"/>
      <c r="N11" s="213"/>
      <c r="O11" s="213"/>
      <c r="P11" s="214"/>
      <c r="Q11" s="12"/>
      <c r="R11" s="12"/>
    </row>
    <row r="12" spans="1:18" s="11" customFormat="1">
      <c r="A12" s="293" t="s">
        <v>1009</v>
      </c>
      <c r="B12" s="12"/>
      <c r="C12" s="12"/>
      <c r="D12" s="12"/>
      <c r="E12" s="12"/>
      <c r="F12" s="12"/>
      <c r="G12" s="12"/>
      <c r="H12" s="12"/>
      <c r="I12" s="12"/>
      <c r="J12" s="12"/>
      <c r="K12" s="12"/>
      <c r="L12" s="12"/>
      <c r="M12" s="12"/>
      <c r="N12" s="12"/>
      <c r="O12" s="12"/>
      <c r="P12" s="13"/>
      <c r="Q12" s="12"/>
      <c r="R12" s="12"/>
    </row>
    <row r="13" spans="1:18" s="11" customFormat="1" ht="13.5" thickBot="1">
      <c r="A13" s="15" t="s">
        <v>63</v>
      </c>
      <c r="B13" s="12"/>
      <c r="C13" s="12"/>
      <c r="D13" s="12"/>
      <c r="E13" s="12"/>
      <c r="F13" s="12"/>
      <c r="G13" s="12"/>
      <c r="H13" s="12"/>
      <c r="I13" s="12"/>
      <c r="J13" s="12"/>
      <c r="K13" s="12"/>
      <c r="L13" s="12"/>
      <c r="M13" s="12"/>
      <c r="N13" s="12"/>
      <c r="O13" s="12"/>
      <c r="P13" s="13"/>
      <c r="Q13" s="12"/>
      <c r="R13" s="12"/>
    </row>
    <row r="14" spans="1:18" s="11" customFormat="1" ht="13.5" thickBot="1">
      <c r="A14" s="15" t="s">
        <v>211</v>
      </c>
      <c r="B14" s="12"/>
      <c r="C14" s="12"/>
      <c r="D14" s="12"/>
      <c r="E14" s="12"/>
      <c r="F14" s="12"/>
      <c r="G14" s="12"/>
      <c r="H14" s="12"/>
      <c r="J14" s="354" t="s">
        <v>1191</v>
      </c>
      <c r="K14" s="213"/>
      <c r="L14" s="213"/>
      <c r="M14" s="213"/>
      <c r="N14" s="213"/>
      <c r="O14" s="213"/>
      <c r="P14" s="214"/>
      <c r="Q14" s="12"/>
      <c r="R14" s="12"/>
    </row>
    <row r="15" spans="1:18" s="11" customFormat="1">
      <c r="B15" s="12"/>
      <c r="C15" s="12"/>
      <c r="D15" s="12"/>
      <c r="E15" s="12"/>
      <c r="F15" s="12"/>
      <c r="G15" s="12"/>
      <c r="H15" s="12"/>
      <c r="I15" s="12"/>
      <c r="J15" s="12"/>
      <c r="K15" s="12"/>
      <c r="L15" s="12"/>
      <c r="M15" s="12"/>
      <c r="N15" s="12"/>
      <c r="O15" s="12"/>
      <c r="P15" s="13"/>
      <c r="Q15" s="12"/>
      <c r="R15" s="12"/>
    </row>
    <row r="16" spans="1:18"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4" t="s">
        <v>1190</v>
      </c>
      <c r="K17" s="213"/>
      <c r="L17" s="213"/>
      <c r="M17" s="213"/>
      <c r="N17" s="213"/>
      <c r="O17" s="384"/>
      <c r="P17" s="13"/>
      <c r="Q17" s="12"/>
      <c r="R17" s="12"/>
    </row>
    <row r="18" spans="1:25" s="11" customFormat="1">
      <c r="A18" s="293" t="s">
        <v>1010</v>
      </c>
      <c r="B18" s="12"/>
      <c r="C18" s="12"/>
      <c r="D18" s="12"/>
      <c r="E18" s="12"/>
      <c r="F18" s="12"/>
      <c r="G18" s="12"/>
      <c r="H18" s="12"/>
      <c r="I18" s="12"/>
      <c r="J18" s="12"/>
      <c r="K18" s="12"/>
      <c r="L18" s="12"/>
      <c r="M18" s="12"/>
      <c r="N18" s="12"/>
      <c r="O18" s="12"/>
      <c r="P18" s="13"/>
      <c r="Q18" s="12"/>
      <c r="R18" s="12"/>
    </row>
    <row r="19" spans="1:25">
      <c r="A19" s="27" t="s">
        <v>1011</v>
      </c>
    </row>
    <row r="20" spans="1:25" s="1" customFormat="1">
      <c r="A20" s="43" t="s">
        <v>724</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725</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336</v>
      </c>
      <c r="I28" s="219" t="s">
        <v>337</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336</v>
      </c>
      <c r="I35" s="219" t="s">
        <v>337</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336</v>
      </c>
      <c r="I42" s="219" t="s">
        <v>337</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725</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336</v>
      </c>
      <c r="I67" s="219" t="s">
        <v>337</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336</v>
      </c>
      <c r="I79" s="219" t="s">
        <v>337</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916</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336</v>
      </c>
      <c r="I89" s="219" t="s">
        <v>337</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336</v>
      </c>
      <c r="I105" s="219" t="s">
        <v>337</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1" t="s">
        <v>216</v>
      </c>
      <c r="Q106" s="260"/>
      <c r="R106" s="260"/>
      <c r="S106" s="260"/>
      <c r="T106" s="260"/>
      <c r="U106" s="260"/>
      <c r="V106" s="260"/>
      <c r="W106" s="260"/>
      <c r="X106" s="252"/>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1" t="s">
        <v>217</v>
      </c>
      <c r="Q107" s="260"/>
      <c r="R107" s="260"/>
      <c r="S107" s="260"/>
      <c r="T107" s="260"/>
      <c r="U107" s="260"/>
      <c r="V107" s="260"/>
      <c r="W107" s="260"/>
      <c r="X107" s="252"/>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60" t="s">
        <v>219</v>
      </c>
      <c r="Q108" s="561"/>
      <c r="R108" s="561"/>
      <c r="S108" s="561"/>
      <c r="T108" s="561"/>
      <c r="U108" s="561"/>
      <c r="V108" s="561"/>
      <c r="W108" s="561"/>
      <c r="X108" s="562"/>
      <c r="Y108" s="17"/>
    </row>
    <row r="109" spans="1:25" ht="13.5" thickBot="1">
      <c r="A109" s="17"/>
      <c r="B109" s="17"/>
      <c r="C109" s="17"/>
      <c r="D109" s="17"/>
      <c r="E109" s="17"/>
      <c r="F109" s="17"/>
      <c r="G109" s="17"/>
      <c r="H109" s="17"/>
      <c r="I109" s="17"/>
      <c r="J109" s="17"/>
      <c r="K109" s="17"/>
      <c r="L109" s="17"/>
      <c r="M109" s="17"/>
      <c r="N109" s="17"/>
      <c r="O109" s="17"/>
      <c r="P109" s="563"/>
      <c r="Q109" s="564"/>
      <c r="R109" s="564"/>
      <c r="S109" s="564"/>
      <c r="T109" s="564"/>
      <c r="U109" s="564"/>
      <c r="V109" s="564"/>
      <c r="W109" s="564"/>
      <c r="X109" s="565"/>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1">
      <c r="A129" t="s">
        <v>229</v>
      </c>
    </row>
    <row r="130" spans="1:1">
      <c r="A130" t="s">
        <v>230</v>
      </c>
    </row>
    <row r="131" spans="1:1">
      <c r="A131" t="s">
        <v>231</v>
      </c>
    </row>
    <row r="140" spans="1:1"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8"/>
  <sheetViews>
    <sheetView zoomScaleNormal="100" workbookViewId="0"/>
  </sheetViews>
  <sheetFormatPr defaultRowHeight="12.75"/>
  <cols>
    <col min="1" max="1" width="12" customWidth="1"/>
    <col min="2" max="2" width="13" customWidth="1"/>
  </cols>
  <sheetData>
    <row r="1" spans="1:11">
      <c r="A1" s="32" t="s">
        <v>744</v>
      </c>
      <c r="F1" s="38" t="s">
        <v>1016</v>
      </c>
    </row>
    <row r="2" spans="1:11">
      <c r="F2" t="s">
        <v>1032</v>
      </c>
    </row>
    <row r="3" spans="1:11">
      <c r="A3" s="3" t="s">
        <v>1015</v>
      </c>
      <c r="K3" s="30"/>
    </row>
    <row r="4" spans="1:11" ht="51.75" thickBot="1">
      <c r="A4" s="294" t="s">
        <v>729</v>
      </c>
      <c r="B4" s="295" t="s">
        <v>1012</v>
      </c>
      <c r="C4" s="294" t="s">
        <v>443</v>
      </c>
      <c r="D4" s="200"/>
      <c r="E4" s="200"/>
      <c r="F4" s="200"/>
      <c r="G4" s="200"/>
      <c r="H4" s="296"/>
      <c r="I4" s="200"/>
      <c r="J4" s="36"/>
      <c r="K4" s="248"/>
    </row>
    <row r="5" spans="1:11">
      <c r="A5" s="298">
        <v>0</v>
      </c>
      <c r="B5" s="11"/>
      <c r="C5" s="299" t="s">
        <v>796</v>
      </c>
      <c r="D5" s="298"/>
      <c r="E5" s="299"/>
      <c r="F5" s="298"/>
      <c r="G5" s="298"/>
      <c r="H5" s="298"/>
      <c r="I5" s="11"/>
      <c r="J5" s="36"/>
      <c r="K5" s="36"/>
    </row>
    <row r="6" spans="1:11">
      <c r="A6" s="298">
        <v>10</v>
      </c>
      <c r="B6" s="11"/>
      <c r="C6" s="299" t="s">
        <v>781</v>
      </c>
      <c r="D6" s="298"/>
      <c r="E6" s="299"/>
      <c r="F6" s="298"/>
      <c r="G6" s="298"/>
      <c r="H6" s="298"/>
      <c r="I6" s="11"/>
    </row>
    <row r="7" spans="1:11">
      <c r="A7" s="298">
        <v>11</v>
      </c>
      <c r="B7" s="11"/>
      <c r="C7" s="300" t="s">
        <v>782</v>
      </c>
      <c r="D7" s="298"/>
      <c r="E7" s="299"/>
      <c r="F7" s="298"/>
      <c r="G7" s="298"/>
      <c r="H7" s="298"/>
      <c r="I7" s="11"/>
    </row>
    <row r="8" spans="1:11">
      <c r="A8" s="298">
        <v>12</v>
      </c>
      <c r="B8" s="11"/>
      <c r="C8" s="299" t="s">
        <v>783</v>
      </c>
      <c r="D8" s="298"/>
      <c r="E8" s="298"/>
      <c r="F8" s="298"/>
      <c r="G8" s="298"/>
      <c r="H8" s="298"/>
      <c r="I8" s="11"/>
    </row>
    <row r="9" spans="1:11">
      <c r="A9" s="298">
        <v>14</v>
      </c>
      <c r="B9" s="11"/>
      <c r="C9" s="299" t="s">
        <v>1020</v>
      </c>
      <c r="D9" s="298"/>
      <c r="E9" s="298"/>
      <c r="F9" s="298"/>
      <c r="G9" s="298"/>
      <c r="H9" s="298"/>
      <c r="I9" s="11"/>
    </row>
    <row r="10" spans="1:11">
      <c r="A10" s="298">
        <v>15</v>
      </c>
      <c r="B10" s="14" t="s">
        <v>1013</v>
      </c>
      <c r="C10" s="299" t="s">
        <v>784</v>
      </c>
      <c r="D10" s="298"/>
      <c r="E10" s="298"/>
      <c r="F10" s="298"/>
      <c r="G10" s="298"/>
      <c r="H10" s="299"/>
      <c r="I10" s="11"/>
    </row>
    <row r="11" spans="1:11">
      <c r="A11" s="298">
        <v>16</v>
      </c>
      <c r="B11" s="11"/>
      <c r="C11" s="299" t="s">
        <v>785</v>
      </c>
      <c r="D11" s="298"/>
      <c r="E11" s="298"/>
      <c r="F11" s="298"/>
      <c r="G11" s="298"/>
      <c r="H11" s="298"/>
      <c r="I11" s="11"/>
    </row>
    <row r="12" spans="1:11">
      <c r="A12" s="298">
        <v>17</v>
      </c>
      <c r="B12" s="11"/>
      <c r="C12" s="299" t="s">
        <v>786</v>
      </c>
      <c r="D12" s="298"/>
      <c r="E12" s="298"/>
      <c r="F12" s="298"/>
      <c r="G12" s="298"/>
      <c r="H12" s="298"/>
      <c r="I12" s="11"/>
    </row>
    <row r="13" spans="1:11">
      <c r="A13" s="298">
        <v>18</v>
      </c>
      <c r="B13" s="11"/>
      <c r="C13" s="299" t="s">
        <v>787</v>
      </c>
      <c r="D13" s="298"/>
      <c r="E13" s="298"/>
      <c r="F13" s="298"/>
      <c r="G13" s="298"/>
      <c r="H13" s="298"/>
      <c r="I13" s="11"/>
    </row>
    <row r="14" spans="1:11">
      <c r="A14" s="298">
        <v>19</v>
      </c>
      <c r="B14" s="14"/>
      <c r="C14" s="299" t="s">
        <v>788</v>
      </c>
      <c r="D14" s="298"/>
      <c r="E14" s="298"/>
      <c r="F14" s="298"/>
      <c r="G14" s="298"/>
      <c r="H14" s="299"/>
      <c r="I14" s="11"/>
    </row>
    <row r="15" spans="1:11">
      <c r="A15" s="298">
        <v>20</v>
      </c>
      <c r="B15" s="11"/>
      <c r="C15" s="299" t="s">
        <v>789</v>
      </c>
      <c r="D15" s="298"/>
      <c r="E15" s="298"/>
      <c r="F15" s="298"/>
      <c r="G15" s="298"/>
      <c r="H15" s="298"/>
      <c r="I15" s="11"/>
    </row>
    <row r="16" spans="1:11">
      <c r="A16" s="298">
        <v>26</v>
      </c>
      <c r="B16" s="11"/>
      <c r="C16" s="299" t="s">
        <v>790</v>
      </c>
      <c r="D16" s="298"/>
      <c r="E16" s="298"/>
      <c r="F16" s="298"/>
      <c r="G16" s="298"/>
      <c r="H16" s="298"/>
      <c r="I16" s="11"/>
    </row>
    <row r="17" spans="1:20">
      <c r="A17" s="298">
        <v>27</v>
      </c>
      <c r="B17" s="14" t="s">
        <v>1013</v>
      </c>
      <c r="C17" s="299" t="s">
        <v>791</v>
      </c>
      <c r="D17" s="298"/>
      <c r="E17" s="298"/>
      <c r="F17" s="298"/>
      <c r="G17" s="298"/>
      <c r="H17" s="299"/>
      <c r="I17" s="11"/>
    </row>
    <row r="18" spans="1:20">
      <c r="A18" s="298">
        <v>41</v>
      </c>
      <c r="B18" s="11"/>
      <c r="C18" s="299" t="s">
        <v>792</v>
      </c>
      <c r="D18" s="298"/>
      <c r="E18" s="298"/>
      <c r="F18" s="298"/>
      <c r="G18" s="298"/>
      <c r="H18" s="298"/>
      <c r="I18" s="11"/>
    </row>
    <row r="19" spans="1:20" ht="25.5">
      <c r="A19" s="298">
        <v>42</v>
      </c>
      <c r="B19" s="297" t="s">
        <v>1014</v>
      </c>
      <c r="C19" s="299" t="s">
        <v>793</v>
      </c>
      <c r="D19" s="298"/>
      <c r="E19" s="298"/>
      <c r="F19" s="298"/>
      <c r="G19" s="298"/>
      <c r="H19" s="299"/>
      <c r="I19" s="11"/>
    </row>
    <row r="20" spans="1:20" ht="28.5" customHeight="1">
      <c r="A20" s="298">
        <v>44</v>
      </c>
      <c r="B20" s="11"/>
      <c r="C20" s="566" t="s">
        <v>794</v>
      </c>
      <c r="D20" s="566"/>
      <c r="E20" s="566"/>
      <c r="F20" s="566"/>
      <c r="G20" s="566"/>
      <c r="H20" s="566"/>
      <c r="I20" s="11"/>
    </row>
    <row r="21" spans="1:20" ht="24.75" customHeight="1">
      <c r="A21" s="298">
        <v>45</v>
      </c>
      <c r="B21" s="11"/>
      <c r="C21" s="566" t="s">
        <v>795</v>
      </c>
      <c r="D21" s="566"/>
      <c r="E21" s="566"/>
      <c r="F21" s="566"/>
      <c r="G21" s="566"/>
      <c r="H21" s="566"/>
      <c r="I21" s="11"/>
    </row>
    <row r="22" spans="1:20">
      <c r="C22" s="301"/>
      <c r="D22" s="301"/>
      <c r="E22" s="301"/>
      <c r="F22" s="301"/>
      <c r="G22" s="301"/>
      <c r="H22" s="301"/>
    </row>
    <row r="23" spans="1:20">
      <c r="A23" s="43" t="s">
        <v>732</v>
      </c>
      <c r="B23" s="1"/>
      <c r="C23" s="1"/>
      <c r="D23" s="1"/>
      <c r="E23" s="1"/>
      <c r="F23" s="1"/>
      <c r="G23" s="1"/>
      <c r="H23" s="1"/>
      <c r="I23" s="1"/>
      <c r="J23" s="1"/>
      <c r="K23" s="1"/>
      <c r="L23" s="1"/>
      <c r="M23" s="1"/>
      <c r="N23" s="1"/>
      <c r="O23" s="1"/>
      <c r="P23" s="1"/>
      <c r="Q23" s="1"/>
      <c r="R23" s="1"/>
      <c r="S23" s="1"/>
      <c r="T23" s="1"/>
    </row>
    <row r="24" spans="1:20">
      <c r="A24" s="22" t="s">
        <v>30</v>
      </c>
      <c r="B24" s="22" t="s">
        <v>43</v>
      </c>
      <c r="C24" s="22" t="s">
        <v>109</v>
      </c>
      <c r="D24" s="22" t="s">
        <v>31</v>
      </c>
      <c r="E24" s="16"/>
      <c r="F24" s="17"/>
      <c r="G24" s="17"/>
      <c r="H24" s="17"/>
      <c r="I24" s="17"/>
      <c r="J24" s="17"/>
      <c r="K24" s="17"/>
      <c r="L24" s="17"/>
      <c r="M24" s="17"/>
      <c r="N24" s="17"/>
      <c r="O24" s="17"/>
      <c r="P24" s="17"/>
      <c r="Q24" s="17"/>
      <c r="R24" s="17"/>
      <c r="S24" s="17"/>
      <c r="T24" s="17"/>
    </row>
    <row r="25" spans="1:20">
      <c r="A25" s="24">
        <v>0</v>
      </c>
      <c r="B25" s="24">
        <v>0</v>
      </c>
      <c r="C25" s="24">
        <v>0</v>
      </c>
      <c r="D25" s="24">
        <v>0</v>
      </c>
      <c r="E25" s="33"/>
      <c r="F25" s="100"/>
      <c r="G25" s="33"/>
      <c r="H25" s="33"/>
      <c r="I25" s="33"/>
      <c r="J25" s="33"/>
      <c r="K25" s="33"/>
      <c r="L25" s="33"/>
      <c r="M25" s="17"/>
      <c r="N25" s="17"/>
      <c r="O25" s="17"/>
      <c r="P25" s="17"/>
      <c r="Q25" s="17"/>
      <c r="R25" s="17"/>
      <c r="S25" s="17"/>
      <c r="T25" s="17"/>
    </row>
    <row r="26" spans="1:20" ht="12" customHeight="1">
      <c r="A26" s="16" t="s">
        <v>730</v>
      </c>
      <c r="B26" s="16"/>
      <c r="C26" s="16"/>
      <c r="D26" s="16"/>
      <c r="E26" s="33"/>
      <c r="F26" s="100"/>
      <c r="G26" s="33"/>
      <c r="H26" s="33"/>
      <c r="I26" s="33"/>
      <c r="J26" s="33"/>
      <c r="K26" s="33"/>
      <c r="L26" s="33"/>
      <c r="M26" s="17"/>
      <c r="N26" s="17"/>
      <c r="O26" s="17"/>
      <c r="P26" s="17"/>
      <c r="Q26" s="17"/>
      <c r="R26" s="17"/>
      <c r="S26" s="17"/>
      <c r="T26" s="17"/>
    </row>
    <row r="27" spans="1:20" s="1" customFormat="1" ht="12" customHeight="1">
      <c r="A27" s="5"/>
      <c r="B27" s="5"/>
      <c r="C27" s="5"/>
      <c r="D27" s="5"/>
      <c r="E27" s="95"/>
      <c r="F27" s="99"/>
      <c r="G27" s="95"/>
      <c r="H27" s="95"/>
      <c r="I27" s="95"/>
      <c r="J27" s="95"/>
      <c r="K27" s="95"/>
      <c r="L27" s="95"/>
    </row>
    <row r="28" spans="1:20">
      <c r="A28" s="43" t="s">
        <v>731</v>
      </c>
      <c r="B28" s="1"/>
      <c r="C28" s="1"/>
      <c r="D28" s="1"/>
      <c r="E28" s="1"/>
      <c r="F28" s="1"/>
      <c r="G28" s="1"/>
      <c r="H28" s="1"/>
      <c r="I28" s="1"/>
      <c r="J28" s="1"/>
      <c r="K28" s="1"/>
      <c r="L28" s="1"/>
      <c r="M28" s="1"/>
      <c r="N28" s="1"/>
      <c r="O28" s="1"/>
      <c r="P28" s="1"/>
      <c r="Q28" s="1"/>
      <c r="R28" s="1"/>
      <c r="S28" s="1"/>
      <c r="T28" s="1"/>
    </row>
    <row r="29" spans="1:20">
      <c r="A29" s="22" t="s">
        <v>30</v>
      </c>
      <c r="B29" s="22" t="s">
        <v>43</v>
      </c>
      <c r="C29" s="22" t="s">
        <v>109</v>
      </c>
      <c r="D29" s="22" t="s">
        <v>31</v>
      </c>
      <c r="E29" s="16"/>
      <c r="F29" s="17"/>
      <c r="G29" s="17"/>
      <c r="H29" s="17"/>
      <c r="I29" s="17"/>
      <c r="J29" s="17"/>
      <c r="K29" s="17"/>
      <c r="L29" s="17"/>
      <c r="M29" s="17"/>
      <c r="N29" s="17"/>
      <c r="O29" s="17"/>
      <c r="P29" s="17"/>
      <c r="Q29" s="17"/>
      <c r="R29" s="17"/>
      <c r="S29" s="17"/>
      <c r="T29" s="17"/>
    </row>
    <row r="30" spans="1:20">
      <c r="A30" s="24">
        <v>10</v>
      </c>
      <c r="B30" s="24">
        <v>0</v>
      </c>
      <c r="C30" s="24">
        <v>0</v>
      </c>
      <c r="D30" s="24">
        <v>0</v>
      </c>
      <c r="E30" s="33"/>
      <c r="F30" s="100"/>
      <c r="G30" s="33"/>
      <c r="H30" s="33"/>
      <c r="I30" s="33"/>
      <c r="J30" s="33"/>
      <c r="K30" s="33"/>
      <c r="L30" s="33"/>
      <c r="M30" s="17"/>
      <c r="N30" s="17"/>
      <c r="O30" s="17"/>
      <c r="P30" s="17"/>
      <c r="Q30" s="17"/>
      <c r="R30" s="17"/>
      <c r="S30" s="17"/>
      <c r="T30" s="17"/>
    </row>
    <row r="31" spans="1:20">
      <c r="A31" s="16" t="s">
        <v>730</v>
      </c>
      <c r="B31" s="16"/>
      <c r="C31" s="16"/>
      <c r="D31" s="16"/>
      <c r="E31" s="33"/>
      <c r="F31" s="100"/>
      <c r="G31" s="33"/>
      <c r="H31" s="33"/>
      <c r="I31" s="33"/>
      <c r="J31" s="33"/>
      <c r="K31" s="33"/>
      <c r="L31" s="33"/>
      <c r="M31" s="17"/>
      <c r="N31" s="17"/>
      <c r="O31" s="17"/>
      <c r="P31" s="17"/>
      <c r="Q31" s="17"/>
      <c r="R31" s="17"/>
      <c r="S31" s="17"/>
      <c r="T31" s="17"/>
    </row>
    <row r="33" spans="1:20">
      <c r="A33" s="32" t="s">
        <v>733</v>
      </c>
    </row>
    <row r="34" spans="1:20">
      <c r="A34" s="22" t="s">
        <v>30</v>
      </c>
      <c r="B34" s="22" t="s">
        <v>43</v>
      </c>
      <c r="C34" s="22" t="s">
        <v>109</v>
      </c>
      <c r="D34" s="22" t="s">
        <v>31</v>
      </c>
      <c r="E34" s="16"/>
      <c r="F34" s="17"/>
      <c r="G34" s="17"/>
      <c r="H34" s="17"/>
      <c r="I34" s="17"/>
      <c r="J34" s="17"/>
      <c r="K34" s="17"/>
      <c r="L34" s="17"/>
      <c r="M34" s="17"/>
      <c r="N34" s="17"/>
      <c r="O34" s="17"/>
      <c r="P34" s="17"/>
      <c r="Q34" s="17"/>
      <c r="R34" s="17"/>
      <c r="S34" s="17"/>
      <c r="T34" s="17"/>
    </row>
    <row r="35" spans="1:20">
      <c r="A35" s="24">
        <v>11</v>
      </c>
      <c r="B35" s="24">
        <v>0</v>
      </c>
      <c r="C35" s="24">
        <v>0</v>
      </c>
      <c r="D35" s="24">
        <v>0</v>
      </c>
      <c r="E35" s="33"/>
      <c r="F35" s="100"/>
      <c r="G35" s="33"/>
      <c r="H35" s="33"/>
      <c r="I35" s="33"/>
      <c r="J35" s="33"/>
      <c r="K35" s="33"/>
      <c r="L35" s="33"/>
      <c r="M35" s="17"/>
      <c r="N35" s="17"/>
      <c r="O35" s="17"/>
      <c r="P35" s="17"/>
      <c r="Q35" s="17"/>
      <c r="R35" s="17"/>
      <c r="S35" s="17"/>
      <c r="T35" s="17"/>
    </row>
    <row r="36" spans="1:20">
      <c r="A36" s="22" t="s">
        <v>28</v>
      </c>
      <c r="B36" s="22" t="s">
        <v>0</v>
      </c>
      <c r="C36" s="22" t="s">
        <v>1</v>
      </c>
      <c r="D36" s="22" t="s">
        <v>2</v>
      </c>
      <c r="E36" s="219" t="s">
        <v>4</v>
      </c>
      <c r="F36" s="219" t="s">
        <v>3</v>
      </c>
      <c r="G36" s="219" t="s">
        <v>5</v>
      </c>
      <c r="H36" s="219" t="s">
        <v>336</v>
      </c>
      <c r="I36" s="219" t="s">
        <v>337</v>
      </c>
      <c r="J36" s="219" t="s">
        <v>8</v>
      </c>
      <c r="K36" s="219" t="s">
        <v>9</v>
      </c>
      <c r="L36" s="219" t="s">
        <v>268</v>
      </c>
      <c r="M36" s="219" t="s">
        <v>97</v>
      </c>
      <c r="N36" s="219" t="s">
        <v>98</v>
      </c>
      <c r="O36" s="219" t="s">
        <v>69</v>
      </c>
      <c r="P36" s="220" t="s">
        <v>64</v>
      </c>
      <c r="Q36" s="17"/>
      <c r="R36" s="17"/>
      <c r="S36" s="17"/>
      <c r="T36" s="17"/>
    </row>
    <row r="37" spans="1:20">
      <c r="A37" s="21">
        <v>0</v>
      </c>
      <c r="B37" s="21">
        <v>40</v>
      </c>
      <c r="C37" s="21">
        <v>0</v>
      </c>
      <c r="D37" s="21">
        <v>5</v>
      </c>
      <c r="E37" s="21">
        <v>99</v>
      </c>
      <c r="F37" s="21">
        <v>0</v>
      </c>
      <c r="G37" s="21">
        <v>-3</v>
      </c>
      <c r="H37" s="21">
        <v>0</v>
      </c>
      <c r="I37" s="21">
        <v>0</v>
      </c>
      <c r="J37" s="21">
        <v>0</v>
      </c>
      <c r="K37" s="21">
        <v>0</v>
      </c>
      <c r="L37" s="21">
        <v>0</v>
      </c>
      <c r="M37" s="21">
        <v>0</v>
      </c>
      <c r="N37" s="21">
        <v>0</v>
      </c>
      <c r="O37" s="16" t="s">
        <v>69</v>
      </c>
      <c r="P37" s="17" t="s">
        <v>1018</v>
      </c>
      <c r="Q37" s="17"/>
      <c r="R37" s="17"/>
      <c r="S37" s="17"/>
      <c r="T37" s="17"/>
    </row>
    <row r="38" spans="1:20">
      <c r="A38" s="21">
        <v>0</v>
      </c>
      <c r="B38" s="21">
        <v>40</v>
      </c>
      <c r="C38" s="21">
        <v>40</v>
      </c>
      <c r="D38" s="21">
        <v>6</v>
      </c>
      <c r="E38" s="21">
        <v>99</v>
      </c>
      <c r="F38" s="21">
        <v>0</v>
      </c>
      <c r="G38" s="21">
        <v>-3</v>
      </c>
      <c r="H38" s="21">
        <v>0</v>
      </c>
      <c r="I38" s="21">
        <v>0</v>
      </c>
      <c r="J38" s="21">
        <v>0</v>
      </c>
      <c r="K38" s="21">
        <v>0</v>
      </c>
      <c r="L38" s="21">
        <v>0</v>
      </c>
      <c r="M38" s="21">
        <v>0</v>
      </c>
      <c r="N38" s="21">
        <v>0</v>
      </c>
      <c r="O38" s="16" t="s">
        <v>69</v>
      </c>
      <c r="P38" s="17" t="s">
        <v>1019</v>
      </c>
      <c r="Q38" s="17"/>
      <c r="R38" s="17"/>
      <c r="S38" s="17"/>
      <c r="T38" s="17"/>
    </row>
    <row r="40" spans="1:20">
      <c r="A40" s="32" t="s">
        <v>736</v>
      </c>
    </row>
    <row r="41" spans="1:20">
      <c r="A41" s="22" t="s">
        <v>30</v>
      </c>
      <c r="B41" s="22" t="s">
        <v>43</v>
      </c>
      <c r="C41" s="22" t="s">
        <v>109</v>
      </c>
      <c r="D41" s="22" t="s">
        <v>31</v>
      </c>
      <c r="E41" s="16"/>
      <c r="F41" s="17"/>
      <c r="G41" s="17"/>
      <c r="H41" s="17"/>
      <c r="I41" s="17"/>
      <c r="J41" s="17"/>
      <c r="K41" s="17"/>
      <c r="L41" s="17"/>
      <c r="M41" s="17"/>
      <c r="N41" s="17"/>
      <c r="O41" s="17"/>
      <c r="P41" s="17"/>
      <c r="Q41" s="17"/>
      <c r="R41" s="17"/>
      <c r="S41" s="17"/>
      <c r="T41" s="17"/>
    </row>
    <row r="42" spans="1:20">
      <c r="A42" s="24">
        <v>12</v>
      </c>
      <c r="B42" s="24">
        <v>0</v>
      </c>
      <c r="C42" s="24">
        <v>0</v>
      </c>
      <c r="D42" s="24">
        <v>0</v>
      </c>
      <c r="E42" s="33"/>
      <c r="F42" s="100"/>
      <c r="G42" s="33"/>
      <c r="H42" s="33"/>
      <c r="I42" s="33"/>
      <c r="J42" s="33"/>
      <c r="K42" s="33"/>
      <c r="L42" s="33"/>
      <c r="M42" s="17"/>
      <c r="N42" s="17"/>
      <c r="O42" s="17"/>
      <c r="P42" s="17"/>
      <c r="Q42" s="17"/>
      <c r="R42" s="17"/>
      <c r="S42" s="17"/>
      <c r="T42" s="17"/>
    </row>
    <row r="43" spans="1:20">
      <c r="A43" s="22" t="s">
        <v>28</v>
      </c>
      <c r="B43" s="22" t="s">
        <v>0</v>
      </c>
      <c r="C43" s="22" t="s">
        <v>1</v>
      </c>
      <c r="D43" s="22" t="s">
        <v>2</v>
      </c>
      <c r="E43" s="219" t="s">
        <v>4</v>
      </c>
      <c r="F43" s="219" t="s">
        <v>3</v>
      </c>
      <c r="G43" s="219" t="s">
        <v>5</v>
      </c>
      <c r="H43" s="219" t="s">
        <v>336</v>
      </c>
      <c r="I43" s="219" t="s">
        <v>337</v>
      </c>
      <c r="J43" s="219" t="s">
        <v>8</v>
      </c>
      <c r="K43" s="219" t="s">
        <v>9</v>
      </c>
      <c r="L43" s="219" t="s">
        <v>268</v>
      </c>
      <c r="M43" s="219" t="s">
        <v>97</v>
      </c>
      <c r="N43" s="219" t="s">
        <v>98</v>
      </c>
      <c r="O43" s="219" t="s">
        <v>69</v>
      </c>
      <c r="P43" s="220" t="s">
        <v>64</v>
      </c>
      <c r="Q43" s="17"/>
      <c r="R43" s="17"/>
      <c r="S43" s="17"/>
      <c r="T43" s="17"/>
    </row>
    <row r="44" spans="1:20">
      <c r="A44" s="21">
        <v>1</v>
      </c>
      <c r="B44" s="21">
        <v>10</v>
      </c>
      <c r="C44" s="21">
        <v>5</v>
      </c>
      <c r="D44" s="21">
        <v>0</v>
      </c>
      <c r="E44" s="21">
        <v>99</v>
      </c>
      <c r="F44" s="21">
        <v>0</v>
      </c>
      <c r="G44" s="21">
        <v>3</v>
      </c>
      <c r="H44" s="21">
        <v>0</v>
      </c>
      <c r="I44" s="21">
        <v>0</v>
      </c>
      <c r="J44" s="21">
        <v>0</v>
      </c>
      <c r="K44" s="21">
        <v>0</v>
      </c>
      <c r="L44" s="21">
        <v>0</v>
      </c>
      <c r="M44" s="21">
        <v>0</v>
      </c>
      <c r="N44" s="21">
        <v>0</v>
      </c>
      <c r="O44" s="16" t="s">
        <v>69</v>
      </c>
      <c r="P44" s="16" t="s">
        <v>767</v>
      </c>
      <c r="Q44" s="17"/>
      <c r="R44" s="17"/>
      <c r="S44" s="17"/>
      <c r="T44" s="17"/>
    </row>
    <row r="45" spans="1:20">
      <c r="A45" s="21">
        <v>-10</v>
      </c>
      <c r="B45" s="21">
        <v>10</v>
      </c>
      <c r="C45" s="21">
        <v>2</v>
      </c>
      <c r="D45" s="21">
        <v>0</v>
      </c>
      <c r="E45" s="21">
        <v>99</v>
      </c>
      <c r="F45" s="21">
        <v>0</v>
      </c>
      <c r="G45" s="21">
        <v>-3</v>
      </c>
      <c r="H45" s="21">
        <v>0</v>
      </c>
      <c r="I45" s="21">
        <v>0</v>
      </c>
      <c r="J45" s="21">
        <v>0</v>
      </c>
      <c r="K45" s="21">
        <v>0</v>
      </c>
      <c r="L45" s="21">
        <v>0</v>
      </c>
      <c r="M45" s="21">
        <v>0</v>
      </c>
      <c r="N45" s="21">
        <v>0</v>
      </c>
      <c r="O45" s="16" t="s">
        <v>69</v>
      </c>
      <c r="P45" s="203" t="s">
        <v>768</v>
      </c>
      <c r="Q45" s="17"/>
      <c r="R45" s="17"/>
      <c r="S45" s="17"/>
      <c r="T45" s="17"/>
    </row>
    <row r="47" spans="1:20">
      <c r="A47" s="32" t="s">
        <v>1021</v>
      </c>
      <c r="G47" s="3" t="s">
        <v>737</v>
      </c>
    </row>
    <row r="48" spans="1:20">
      <c r="A48" s="22" t="s">
        <v>30</v>
      </c>
      <c r="B48" s="22" t="s">
        <v>43</v>
      </c>
      <c r="C48" s="22" t="s">
        <v>109</v>
      </c>
      <c r="D48" s="22" t="s">
        <v>31</v>
      </c>
      <c r="E48" s="16"/>
      <c r="F48" s="17"/>
      <c r="G48" s="17"/>
      <c r="H48" s="17"/>
      <c r="I48" s="17"/>
      <c r="J48" s="17"/>
      <c r="K48" s="17"/>
      <c r="L48" s="17"/>
      <c r="M48" s="17"/>
      <c r="N48" s="17"/>
      <c r="O48" s="17"/>
      <c r="P48" s="17"/>
      <c r="Q48" s="17"/>
      <c r="R48" s="17"/>
      <c r="S48" s="17"/>
      <c r="T48" s="17"/>
    </row>
    <row r="49" spans="1:20">
      <c r="A49" s="24">
        <v>14</v>
      </c>
      <c r="B49" s="24">
        <v>0</v>
      </c>
      <c r="C49" s="24">
        <v>0</v>
      </c>
      <c r="D49" s="24">
        <v>0</v>
      </c>
      <c r="E49" s="33"/>
      <c r="F49" s="100" t="s">
        <v>1030</v>
      </c>
      <c r="G49" s="33"/>
      <c r="H49" s="33"/>
      <c r="I49" s="33"/>
      <c r="J49" s="33"/>
      <c r="K49" s="33"/>
      <c r="L49" s="33"/>
      <c r="M49" s="17"/>
      <c r="N49" s="17"/>
      <c r="O49" s="17"/>
      <c r="P49" s="17"/>
      <c r="Q49" s="17"/>
      <c r="R49" s="17"/>
      <c r="S49" s="17"/>
      <c r="T49" s="17"/>
    </row>
    <row r="50" spans="1:20">
      <c r="A50" s="22" t="s">
        <v>28</v>
      </c>
      <c r="B50" s="22" t="s">
        <v>0</v>
      </c>
      <c r="C50" s="22" t="s">
        <v>1</v>
      </c>
      <c r="D50" s="22" t="s">
        <v>2</v>
      </c>
      <c r="E50" s="219" t="s">
        <v>4</v>
      </c>
      <c r="F50" s="219" t="s">
        <v>3</v>
      </c>
      <c r="G50" s="219" t="s">
        <v>5</v>
      </c>
      <c r="H50" s="219" t="s">
        <v>336</v>
      </c>
      <c r="I50" s="219" t="s">
        <v>337</v>
      </c>
      <c r="J50" s="219" t="s">
        <v>8</v>
      </c>
      <c r="K50" s="219" t="s">
        <v>9</v>
      </c>
      <c r="L50" s="219" t="s">
        <v>268</v>
      </c>
      <c r="M50" s="219" t="s">
        <v>97</v>
      </c>
      <c r="N50" s="219" t="s">
        <v>98</v>
      </c>
      <c r="O50" s="219" t="s">
        <v>69</v>
      </c>
      <c r="P50" s="220" t="s">
        <v>64</v>
      </c>
      <c r="Q50" s="17"/>
      <c r="R50" s="17"/>
      <c r="S50" s="17"/>
      <c r="T50" s="17"/>
    </row>
    <row r="51" spans="1:20">
      <c r="A51" s="21">
        <v>-5</v>
      </c>
      <c r="B51" s="21">
        <v>9</v>
      </c>
      <c r="C51" s="21">
        <v>2</v>
      </c>
      <c r="D51" s="21">
        <v>0</v>
      </c>
      <c r="E51" s="21">
        <v>99</v>
      </c>
      <c r="F51" s="21">
        <v>0</v>
      </c>
      <c r="G51" s="21">
        <v>3</v>
      </c>
      <c r="H51" s="21">
        <v>0</v>
      </c>
      <c r="I51" s="21">
        <v>0</v>
      </c>
      <c r="J51" s="21">
        <v>0</v>
      </c>
      <c r="K51" s="21">
        <v>0</v>
      </c>
      <c r="L51" s="21">
        <v>0</v>
      </c>
      <c r="M51" s="21">
        <v>0</v>
      </c>
      <c r="N51" s="21">
        <v>0</v>
      </c>
      <c r="O51" s="16" t="s">
        <v>69</v>
      </c>
      <c r="P51" s="16" t="s">
        <v>1022</v>
      </c>
      <c r="Q51" s="17"/>
      <c r="R51" s="17"/>
      <c r="S51" s="17"/>
      <c r="T51" s="17"/>
    </row>
    <row r="52" spans="1:20">
      <c r="A52" s="21">
        <v>-5</v>
      </c>
      <c r="B52" s="21">
        <v>9</v>
      </c>
      <c r="C52" s="21">
        <v>2</v>
      </c>
      <c r="D52" s="21">
        <v>0</v>
      </c>
      <c r="E52" s="21">
        <v>99</v>
      </c>
      <c r="F52" s="21">
        <v>0</v>
      </c>
      <c r="G52" s="21">
        <v>3</v>
      </c>
      <c r="H52" s="21">
        <v>0</v>
      </c>
      <c r="I52" s="21">
        <v>0</v>
      </c>
      <c r="J52" s="21">
        <v>0</v>
      </c>
      <c r="K52" s="21">
        <v>0</v>
      </c>
      <c r="L52" s="21">
        <v>0</v>
      </c>
      <c r="M52" s="21">
        <v>0</v>
      </c>
      <c r="N52" s="21">
        <v>0</v>
      </c>
      <c r="O52" s="16" t="s">
        <v>69</v>
      </c>
      <c r="P52" s="16" t="s">
        <v>1023</v>
      </c>
      <c r="Q52" s="17"/>
      <c r="R52" s="17"/>
      <c r="S52" s="17"/>
      <c r="T52" s="17"/>
    </row>
    <row r="53" spans="1:20">
      <c r="A53" s="21">
        <v>-5</v>
      </c>
      <c r="B53" s="21">
        <v>9</v>
      </c>
      <c r="C53" s="21">
        <v>2</v>
      </c>
      <c r="D53" s="21">
        <v>0</v>
      </c>
      <c r="E53" s="21">
        <v>99</v>
      </c>
      <c r="F53" s="21">
        <v>0</v>
      </c>
      <c r="G53" s="21">
        <v>3</v>
      </c>
      <c r="H53" s="21">
        <v>0</v>
      </c>
      <c r="I53" s="21">
        <v>0</v>
      </c>
      <c r="J53" s="21">
        <v>0</v>
      </c>
      <c r="K53" s="21">
        <v>0</v>
      </c>
      <c r="L53" s="21">
        <v>0</v>
      </c>
      <c r="M53" s="21">
        <v>0</v>
      </c>
      <c r="N53" s="21">
        <v>0</v>
      </c>
      <c r="O53" s="16" t="s">
        <v>69</v>
      </c>
      <c r="P53" s="16" t="s">
        <v>1024</v>
      </c>
      <c r="Q53" s="17"/>
      <c r="R53" s="17"/>
      <c r="S53" s="17"/>
      <c r="T53" s="17"/>
    </row>
    <row r="54" spans="1:20">
      <c r="A54" s="21">
        <v>-5</v>
      </c>
      <c r="B54" s="21">
        <v>9</v>
      </c>
      <c r="C54" s="21">
        <v>2</v>
      </c>
      <c r="D54" s="21">
        <v>0</v>
      </c>
      <c r="E54" s="21">
        <v>99</v>
      </c>
      <c r="F54" s="21">
        <v>0</v>
      </c>
      <c r="G54" s="21">
        <v>3</v>
      </c>
      <c r="H54" s="21">
        <v>0</v>
      </c>
      <c r="I54" s="21">
        <v>0</v>
      </c>
      <c r="J54" s="21">
        <v>0</v>
      </c>
      <c r="K54" s="21">
        <v>0</v>
      </c>
      <c r="L54" s="21">
        <v>0</v>
      </c>
      <c r="M54" s="21">
        <v>0</v>
      </c>
      <c r="N54" s="21">
        <v>0</v>
      </c>
      <c r="O54" s="16" t="s">
        <v>69</v>
      </c>
      <c r="P54" s="16" t="s">
        <v>1025</v>
      </c>
      <c r="Q54" s="17"/>
      <c r="R54" s="17"/>
      <c r="S54" s="17"/>
      <c r="T54" s="17"/>
    </row>
    <row r="55" spans="1:20">
      <c r="A55" s="21">
        <v>-5</v>
      </c>
      <c r="B55" s="21">
        <v>9</v>
      </c>
      <c r="C55" s="21">
        <v>2</v>
      </c>
      <c r="D55" s="21">
        <v>0</v>
      </c>
      <c r="E55" s="21">
        <v>99</v>
      </c>
      <c r="F55" s="21">
        <v>0</v>
      </c>
      <c r="G55" s="21">
        <v>3</v>
      </c>
      <c r="H55" s="21">
        <v>0</v>
      </c>
      <c r="I55" s="21">
        <v>0</v>
      </c>
      <c r="J55" s="21">
        <v>0</v>
      </c>
      <c r="K55" s="21">
        <v>0</v>
      </c>
      <c r="L55" s="21">
        <v>0</v>
      </c>
      <c r="M55" s="21">
        <v>0</v>
      </c>
      <c r="N55" s="21">
        <v>0</v>
      </c>
      <c r="O55" s="16" t="s">
        <v>69</v>
      </c>
      <c r="P55" s="16" t="s">
        <v>1026</v>
      </c>
      <c r="Q55" s="17"/>
      <c r="R55" s="17"/>
      <c r="S55" s="17"/>
      <c r="T55" s="17"/>
    </row>
    <row r="56" spans="1:20">
      <c r="A56" s="21">
        <v>-5</v>
      </c>
      <c r="B56" s="21">
        <v>9</v>
      </c>
      <c r="C56" s="21">
        <v>2</v>
      </c>
      <c r="D56" s="21">
        <v>0</v>
      </c>
      <c r="E56" s="21">
        <v>99</v>
      </c>
      <c r="F56" s="21">
        <v>0</v>
      </c>
      <c r="G56" s="21">
        <v>3</v>
      </c>
      <c r="H56" s="21">
        <v>0</v>
      </c>
      <c r="I56" s="21">
        <v>0</v>
      </c>
      <c r="J56" s="21">
        <v>0</v>
      </c>
      <c r="K56" s="21">
        <v>0</v>
      </c>
      <c r="L56" s="21">
        <v>0</v>
      </c>
      <c r="M56" s="21">
        <v>0</v>
      </c>
      <c r="N56" s="21">
        <v>0</v>
      </c>
      <c r="O56" s="16" t="s">
        <v>69</v>
      </c>
      <c r="P56" s="16" t="s">
        <v>1027</v>
      </c>
      <c r="Q56" s="17"/>
      <c r="R56" s="17"/>
      <c r="S56" s="17"/>
      <c r="T56" s="17"/>
    </row>
    <row r="57" spans="1:20">
      <c r="A57" s="21">
        <v>-5</v>
      </c>
      <c r="B57" s="21">
        <v>9</v>
      </c>
      <c r="C57" s="21">
        <v>2</v>
      </c>
      <c r="D57" s="21">
        <v>0</v>
      </c>
      <c r="E57" s="21">
        <v>99</v>
      </c>
      <c r="F57" s="21">
        <v>0</v>
      </c>
      <c r="G57" s="21">
        <v>3</v>
      </c>
      <c r="H57" s="21">
        <v>0</v>
      </c>
      <c r="I57" s="21">
        <v>0</v>
      </c>
      <c r="J57" s="21">
        <v>0</v>
      </c>
      <c r="K57" s="21">
        <v>0</v>
      </c>
      <c r="L57" s="21">
        <v>0</v>
      </c>
      <c r="M57" s="21">
        <v>0</v>
      </c>
      <c r="N57" s="21">
        <v>0</v>
      </c>
      <c r="O57" s="16" t="s">
        <v>69</v>
      </c>
      <c r="P57" s="16" t="s">
        <v>1028</v>
      </c>
      <c r="Q57" s="17"/>
      <c r="R57" s="17"/>
      <c r="S57" s="17"/>
      <c r="T57" s="17"/>
    </row>
    <row r="58" spans="1:20">
      <c r="A58" s="21">
        <v>-5</v>
      </c>
      <c r="B58" s="21">
        <v>9</v>
      </c>
      <c r="C58" s="21">
        <v>2</v>
      </c>
      <c r="D58" s="21">
        <v>0</v>
      </c>
      <c r="E58" s="21">
        <v>99</v>
      </c>
      <c r="F58" s="21">
        <v>0</v>
      </c>
      <c r="G58" s="21">
        <v>3</v>
      </c>
      <c r="H58" s="21">
        <v>0</v>
      </c>
      <c r="I58" s="21">
        <v>0</v>
      </c>
      <c r="J58" s="21">
        <v>0</v>
      </c>
      <c r="K58" s="21">
        <v>0</v>
      </c>
      <c r="L58" s="21">
        <v>0</v>
      </c>
      <c r="M58" s="21">
        <v>0</v>
      </c>
      <c r="N58" s="21">
        <v>0</v>
      </c>
      <c r="O58" s="16" t="s">
        <v>69</v>
      </c>
      <c r="P58" s="16" t="s">
        <v>1029</v>
      </c>
      <c r="Q58" s="17"/>
      <c r="R58" s="17"/>
      <c r="S58" s="17"/>
      <c r="T58" s="17"/>
    </row>
    <row r="61" spans="1:20">
      <c r="A61" s="32" t="s">
        <v>738</v>
      </c>
      <c r="G61" s="3"/>
    </row>
    <row r="62" spans="1:20">
      <c r="A62" s="22" t="s">
        <v>30</v>
      </c>
      <c r="B62" s="22" t="s">
        <v>43</v>
      </c>
      <c r="C62" s="22" t="s">
        <v>109</v>
      </c>
      <c r="D62" s="22" t="s">
        <v>31</v>
      </c>
      <c r="E62" s="16"/>
      <c r="F62" s="17"/>
      <c r="G62" s="17"/>
      <c r="H62" s="17"/>
      <c r="I62" s="17"/>
      <c r="J62" s="17"/>
      <c r="K62" s="17"/>
      <c r="L62" s="17"/>
      <c r="M62" s="17"/>
      <c r="N62" s="17"/>
      <c r="O62" s="17"/>
      <c r="P62" s="17"/>
      <c r="Q62" s="17"/>
      <c r="R62" s="17"/>
      <c r="S62" s="17"/>
      <c r="T62" s="17"/>
    </row>
    <row r="63" spans="1:20">
      <c r="A63" s="24">
        <v>16</v>
      </c>
      <c r="B63" s="24">
        <v>0</v>
      </c>
      <c r="C63" s="24">
        <v>0</v>
      </c>
      <c r="D63" s="24">
        <v>0</v>
      </c>
      <c r="E63" s="33"/>
      <c r="F63" s="100"/>
      <c r="G63" s="33"/>
      <c r="H63" s="33"/>
      <c r="I63" s="33"/>
      <c r="J63" s="33"/>
      <c r="K63" s="33"/>
      <c r="L63" s="33"/>
      <c r="M63" s="17"/>
      <c r="N63" s="17"/>
      <c r="O63" s="17"/>
      <c r="P63" s="17"/>
      <c r="Q63" s="17"/>
      <c r="R63" s="17"/>
      <c r="S63" s="17"/>
      <c r="T63" s="17"/>
    </row>
    <row r="64" spans="1:20" ht="13.5" thickBot="1">
      <c r="A64" s="22" t="s">
        <v>28</v>
      </c>
      <c r="B64" s="22" t="s">
        <v>0</v>
      </c>
      <c r="C64" s="22" t="s">
        <v>1</v>
      </c>
      <c r="D64" s="22" t="s">
        <v>2</v>
      </c>
      <c r="E64" s="219" t="s">
        <v>4</v>
      </c>
      <c r="F64" s="219" t="s">
        <v>3</v>
      </c>
      <c r="G64" s="219" t="s">
        <v>5</v>
      </c>
      <c r="H64" s="219" t="s">
        <v>336</v>
      </c>
      <c r="I64" s="219" t="s">
        <v>337</v>
      </c>
      <c r="J64" s="219" t="s">
        <v>8</v>
      </c>
      <c r="K64" s="219" t="s">
        <v>9</v>
      </c>
      <c r="L64" s="219" t="s">
        <v>268</v>
      </c>
      <c r="M64" s="219" t="s">
        <v>97</v>
      </c>
      <c r="N64" s="219" t="s">
        <v>98</v>
      </c>
      <c r="O64" s="219" t="s">
        <v>69</v>
      </c>
      <c r="P64" s="220" t="s">
        <v>64</v>
      </c>
      <c r="Q64" s="17"/>
      <c r="R64" s="17"/>
      <c r="S64" s="17"/>
      <c r="T64" s="17"/>
    </row>
    <row r="65" spans="1:21" ht="13.5" thickBot="1">
      <c r="A65" s="21">
        <v>0</v>
      </c>
      <c r="B65" s="21">
        <v>10</v>
      </c>
      <c r="C65" s="21">
        <v>5</v>
      </c>
      <c r="D65" s="21">
        <v>0</v>
      </c>
      <c r="E65" s="21">
        <v>99</v>
      </c>
      <c r="F65" s="21">
        <v>0</v>
      </c>
      <c r="G65" s="21">
        <v>-3</v>
      </c>
      <c r="H65" s="21">
        <v>0</v>
      </c>
      <c r="I65" s="21">
        <v>0</v>
      </c>
      <c r="J65" s="21">
        <v>0</v>
      </c>
      <c r="K65" s="21">
        <v>0</v>
      </c>
      <c r="L65" s="21">
        <v>0</v>
      </c>
      <c r="M65" s="21">
        <v>0</v>
      </c>
      <c r="N65" s="21">
        <v>0</v>
      </c>
      <c r="O65" s="16" t="s">
        <v>69</v>
      </c>
      <c r="P65" s="16" t="s">
        <v>1022</v>
      </c>
      <c r="Q65" s="17"/>
      <c r="R65" s="74" t="s">
        <v>773</v>
      </c>
      <c r="S65" s="75"/>
      <c r="T65" s="75"/>
      <c r="U65" s="76"/>
    </row>
    <row r="66" spans="1:21" ht="13.5" thickBot="1">
      <c r="A66" s="21">
        <v>0</v>
      </c>
      <c r="B66" s="21">
        <v>10</v>
      </c>
      <c r="C66" s="21">
        <v>1</v>
      </c>
      <c r="D66" s="21">
        <v>0</v>
      </c>
      <c r="E66" s="21">
        <v>99</v>
      </c>
      <c r="F66" s="21">
        <v>0</v>
      </c>
      <c r="G66" s="21">
        <v>-3</v>
      </c>
      <c r="H66" s="21">
        <v>0</v>
      </c>
      <c r="I66" s="21">
        <v>0</v>
      </c>
      <c r="J66" s="21">
        <v>0</v>
      </c>
      <c r="K66" s="21">
        <v>0</v>
      </c>
      <c r="L66" s="21">
        <v>0</v>
      </c>
      <c r="M66" s="21">
        <v>0</v>
      </c>
      <c r="N66" s="21">
        <v>0</v>
      </c>
      <c r="O66" s="16" t="s">
        <v>69</v>
      </c>
      <c r="P66" s="16" t="s">
        <v>1023</v>
      </c>
      <c r="Q66" s="17"/>
      <c r="R66" s="74" t="s">
        <v>774</v>
      </c>
      <c r="S66" s="75"/>
      <c r="T66" s="75"/>
      <c r="U66" s="76"/>
    </row>
    <row r="68" spans="1:21">
      <c r="A68" s="32" t="s">
        <v>739</v>
      </c>
      <c r="G68" s="3" t="s">
        <v>737</v>
      </c>
    </row>
    <row r="69" spans="1:21" ht="13.5" thickBot="1">
      <c r="A69" s="22" t="s">
        <v>30</v>
      </c>
      <c r="B69" s="22" t="s">
        <v>43</v>
      </c>
      <c r="C69" s="22" t="s">
        <v>109</v>
      </c>
      <c r="D69" s="22" t="s">
        <v>31</v>
      </c>
      <c r="E69" s="16"/>
      <c r="F69" s="17"/>
      <c r="G69" s="17"/>
      <c r="H69" s="17"/>
      <c r="I69" s="17"/>
      <c r="J69" s="17"/>
      <c r="K69" s="17"/>
      <c r="L69" s="17"/>
      <c r="M69" s="17"/>
      <c r="N69" s="17"/>
      <c r="O69" s="17"/>
      <c r="P69" s="17"/>
      <c r="Q69" s="17"/>
      <c r="R69" s="17"/>
      <c r="S69" s="17"/>
      <c r="T69" s="17"/>
    </row>
    <row r="70" spans="1:21" ht="13.5" thickBot="1">
      <c r="A70" s="24">
        <v>17</v>
      </c>
      <c r="B70" s="24">
        <v>0</v>
      </c>
      <c r="C70" s="24">
        <v>0</v>
      </c>
      <c r="D70" s="24">
        <v>5</v>
      </c>
      <c r="E70" s="80" t="s">
        <v>1031</v>
      </c>
      <c r="F70" s="303"/>
      <c r="G70" s="75"/>
      <c r="H70" s="75"/>
      <c r="I70" s="75"/>
      <c r="J70" s="75"/>
      <c r="K70" s="75"/>
      <c r="L70" s="75"/>
      <c r="M70" s="76"/>
      <c r="N70" s="17"/>
      <c r="O70" s="17"/>
      <c r="P70" s="17"/>
      <c r="Q70" s="17"/>
      <c r="R70" s="17"/>
      <c r="S70" s="17"/>
      <c r="T70" s="17"/>
    </row>
    <row r="71" spans="1:21">
      <c r="A71" s="22" t="s">
        <v>28</v>
      </c>
      <c r="B71" s="22" t="s">
        <v>0</v>
      </c>
      <c r="C71" s="22" t="s">
        <v>1</v>
      </c>
      <c r="D71" s="22" t="s">
        <v>2</v>
      </c>
      <c r="E71" s="219" t="s">
        <v>4</v>
      </c>
      <c r="F71" s="219" t="s">
        <v>3</v>
      </c>
      <c r="G71" s="219" t="s">
        <v>5</v>
      </c>
      <c r="H71" s="219" t="s">
        <v>336</v>
      </c>
      <c r="I71" s="219" t="s">
        <v>337</v>
      </c>
      <c r="J71" s="219" t="s">
        <v>8</v>
      </c>
      <c r="K71" s="219" t="s">
        <v>9</v>
      </c>
      <c r="L71" s="219" t="s">
        <v>268</v>
      </c>
      <c r="M71" s="219" t="s">
        <v>97</v>
      </c>
      <c r="N71" s="219" t="s">
        <v>98</v>
      </c>
      <c r="O71" s="219" t="s">
        <v>69</v>
      </c>
      <c r="P71" s="220" t="s">
        <v>64</v>
      </c>
      <c r="Q71" s="17"/>
      <c r="R71" s="17"/>
      <c r="S71" s="17"/>
      <c r="T71" s="17"/>
    </row>
    <row r="72" spans="1:21">
      <c r="A72" s="21">
        <v>-1002</v>
      </c>
      <c r="B72" s="21">
        <v>3</v>
      </c>
      <c r="C72" s="21">
        <v>-1000</v>
      </c>
      <c r="D72" s="21">
        <v>-1</v>
      </c>
      <c r="E72" s="21">
        <v>0.01</v>
      </c>
      <c r="F72" s="21">
        <v>0</v>
      </c>
      <c r="G72" s="21">
        <v>-2</v>
      </c>
      <c r="H72" s="21">
        <v>0</v>
      </c>
      <c r="I72" s="21">
        <v>0</v>
      </c>
      <c r="J72" s="21">
        <v>0</v>
      </c>
      <c r="K72" s="21">
        <v>0</v>
      </c>
      <c r="L72" s="21">
        <v>0</v>
      </c>
      <c r="M72" s="21">
        <v>0</v>
      </c>
      <c r="N72" s="21">
        <v>0</v>
      </c>
      <c r="O72" s="16" t="s">
        <v>69</v>
      </c>
      <c r="P72" s="16" t="s">
        <v>1022</v>
      </c>
      <c r="Q72" s="17"/>
      <c r="R72" s="17"/>
      <c r="S72" s="17"/>
      <c r="T72" s="17"/>
    </row>
    <row r="73" spans="1:21">
      <c r="A73" s="21">
        <v>-1</v>
      </c>
      <c r="B73" s="21">
        <v>1</v>
      </c>
      <c r="C73" s="21">
        <v>0</v>
      </c>
      <c r="D73" s="21">
        <v>-1</v>
      </c>
      <c r="E73" s="21">
        <v>0.01</v>
      </c>
      <c r="F73" s="21">
        <v>0</v>
      </c>
      <c r="G73" s="21">
        <v>-2</v>
      </c>
      <c r="H73" s="21">
        <v>0</v>
      </c>
      <c r="I73" s="21">
        <v>0</v>
      </c>
      <c r="J73" s="21">
        <v>0</v>
      </c>
      <c r="K73" s="21">
        <v>0</v>
      </c>
      <c r="L73" s="21">
        <v>0</v>
      </c>
      <c r="M73" s="21">
        <v>0</v>
      </c>
      <c r="N73" s="21">
        <v>0</v>
      </c>
      <c r="O73" s="16" t="s">
        <v>69</v>
      </c>
      <c r="P73" s="16" t="s">
        <v>1023</v>
      </c>
      <c r="Q73" s="17"/>
      <c r="R73" s="17"/>
      <c r="S73" s="17"/>
      <c r="T73" s="17"/>
    </row>
    <row r="74" spans="1:21">
      <c r="A74" s="21">
        <v>-5</v>
      </c>
      <c r="B74" s="21">
        <v>9</v>
      </c>
      <c r="C74" s="21">
        <v>2.6</v>
      </c>
      <c r="D74" s="21">
        <v>-1</v>
      </c>
      <c r="E74" s="21">
        <v>0.01</v>
      </c>
      <c r="F74" s="21">
        <v>0</v>
      </c>
      <c r="G74" s="21">
        <v>-2</v>
      </c>
      <c r="H74" s="21">
        <v>0</v>
      </c>
      <c r="I74" s="21">
        <v>0</v>
      </c>
      <c r="J74" s="21">
        <v>0</v>
      </c>
      <c r="K74" s="21">
        <v>0</v>
      </c>
      <c r="L74" s="21">
        <v>0</v>
      </c>
      <c r="M74" s="21">
        <v>0</v>
      </c>
      <c r="N74" s="21">
        <v>0</v>
      </c>
      <c r="O74" s="16" t="s">
        <v>69</v>
      </c>
      <c r="P74" s="16" t="s">
        <v>1024</v>
      </c>
      <c r="Q74" s="17"/>
      <c r="R74" s="17"/>
      <c r="S74" s="17"/>
      <c r="T74" s="17"/>
    </row>
    <row r="75" spans="1:21">
      <c r="A75" s="21">
        <v>-5</v>
      </c>
      <c r="B75" s="21">
        <v>9</v>
      </c>
      <c r="C75" s="21">
        <v>2.6</v>
      </c>
      <c r="D75" s="21">
        <v>-1</v>
      </c>
      <c r="E75" s="21">
        <v>0.01</v>
      </c>
      <c r="F75" s="21">
        <v>0</v>
      </c>
      <c r="G75" s="21">
        <v>-2</v>
      </c>
      <c r="H75" s="21">
        <v>0</v>
      </c>
      <c r="I75" s="21">
        <v>0</v>
      </c>
      <c r="J75" s="21">
        <v>0</v>
      </c>
      <c r="K75" s="21">
        <v>0</v>
      </c>
      <c r="L75" s="21">
        <v>0</v>
      </c>
      <c r="M75" s="21">
        <v>0</v>
      </c>
      <c r="N75" s="21">
        <v>0</v>
      </c>
      <c r="O75" s="16" t="s">
        <v>69</v>
      </c>
      <c r="P75" s="16" t="s">
        <v>1025</v>
      </c>
      <c r="Q75" s="17"/>
      <c r="R75" s="17"/>
      <c r="S75" s="17"/>
      <c r="T75" s="17"/>
    </row>
    <row r="76" spans="1:21">
      <c r="A76" s="21">
        <v>-5</v>
      </c>
      <c r="B76" s="21">
        <v>9</v>
      </c>
      <c r="C76" s="21">
        <v>2.6</v>
      </c>
      <c r="D76" s="21">
        <v>-1</v>
      </c>
      <c r="E76" s="21">
        <v>0.01</v>
      </c>
      <c r="F76" s="21">
        <v>0</v>
      </c>
      <c r="G76" s="21">
        <v>-2</v>
      </c>
      <c r="H76" s="21">
        <v>0</v>
      </c>
      <c r="I76" s="21">
        <v>0</v>
      </c>
      <c r="J76" s="21">
        <v>0</v>
      </c>
      <c r="K76" s="21">
        <v>0</v>
      </c>
      <c r="L76" s="21">
        <v>0</v>
      </c>
      <c r="M76" s="21">
        <v>0</v>
      </c>
      <c r="N76" s="21">
        <v>0</v>
      </c>
      <c r="O76" s="16" t="s">
        <v>69</v>
      </c>
      <c r="P76" s="16" t="s">
        <v>1026</v>
      </c>
      <c r="Q76" s="17"/>
      <c r="R76" s="17"/>
      <c r="S76" s="17"/>
      <c r="T76" s="17"/>
    </row>
    <row r="77" spans="1:21">
      <c r="A77" s="21">
        <v>-5</v>
      </c>
      <c r="B77" s="21">
        <v>9</v>
      </c>
      <c r="C77" s="21">
        <v>2.6</v>
      </c>
      <c r="D77" s="21">
        <v>-1</v>
      </c>
      <c r="E77" s="21">
        <v>0.01</v>
      </c>
      <c r="F77" s="21">
        <v>0</v>
      </c>
      <c r="G77" s="21">
        <v>-2</v>
      </c>
      <c r="H77" s="21">
        <v>0</v>
      </c>
      <c r="I77" s="21">
        <v>0</v>
      </c>
      <c r="J77" s="21">
        <v>0</v>
      </c>
      <c r="K77" s="21">
        <v>0</v>
      </c>
      <c r="L77" s="21">
        <v>0</v>
      </c>
      <c r="M77" s="21">
        <v>0</v>
      </c>
      <c r="N77" s="21">
        <v>0</v>
      </c>
      <c r="O77" s="16" t="s">
        <v>69</v>
      </c>
      <c r="P77" s="16" t="s">
        <v>1027</v>
      </c>
      <c r="Q77" s="17"/>
      <c r="R77" s="17"/>
      <c r="S77" s="17"/>
      <c r="T77" s="17"/>
    </row>
    <row r="79" spans="1:21">
      <c r="A79" s="32" t="s">
        <v>740</v>
      </c>
      <c r="G79" s="3"/>
      <c r="I79" s="3" t="s">
        <v>752</v>
      </c>
    </row>
    <row r="80" spans="1:21">
      <c r="A80" s="22" t="s">
        <v>30</v>
      </c>
      <c r="B80" s="22" t="s">
        <v>43</v>
      </c>
      <c r="C80" s="22" t="s">
        <v>109</v>
      </c>
      <c r="D80" s="22" t="s">
        <v>31</v>
      </c>
      <c r="E80" s="16"/>
      <c r="F80" s="17"/>
      <c r="G80" s="17"/>
      <c r="H80" s="17"/>
      <c r="I80" s="17"/>
      <c r="J80" s="17"/>
      <c r="K80" s="17"/>
      <c r="L80" s="17"/>
      <c r="M80" s="17"/>
      <c r="N80" s="17"/>
      <c r="O80" s="17"/>
      <c r="P80" s="17"/>
      <c r="Q80" s="17"/>
      <c r="R80" s="17"/>
      <c r="S80" s="17"/>
      <c r="T80" s="17"/>
    </row>
    <row r="81" spans="1:20">
      <c r="A81" s="24">
        <v>18</v>
      </c>
      <c r="B81" s="24">
        <v>0</v>
      </c>
      <c r="C81" s="24">
        <v>0</v>
      </c>
      <c r="D81" s="24">
        <v>0</v>
      </c>
      <c r="E81" s="33"/>
      <c r="F81" s="100"/>
      <c r="G81" s="33"/>
      <c r="H81" s="33"/>
      <c r="I81" s="33"/>
      <c r="J81" s="33"/>
      <c r="K81" s="33"/>
      <c r="L81" s="33"/>
      <c r="M81" s="17"/>
      <c r="N81" s="17"/>
      <c r="O81" s="17"/>
      <c r="P81" s="17"/>
      <c r="Q81" s="17"/>
      <c r="R81" s="17"/>
      <c r="S81" s="17"/>
      <c r="T81" s="17"/>
    </row>
    <row r="82" spans="1:20" ht="13.5" thickBot="1">
      <c r="A82" s="22" t="s">
        <v>28</v>
      </c>
      <c r="B82" s="22" t="s">
        <v>0</v>
      </c>
      <c r="C82" s="22" t="s">
        <v>1</v>
      </c>
      <c r="D82" s="22" t="s">
        <v>2</v>
      </c>
      <c r="E82" s="219" t="s">
        <v>4</v>
      </c>
      <c r="F82" s="219" t="s">
        <v>3</v>
      </c>
      <c r="G82" s="219" t="s">
        <v>5</v>
      </c>
      <c r="H82" s="219" t="s">
        <v>336</v>
      </c>
      <c r="I82" s="219" t="s">
        <v>337</v>
      </c>
      <c r="J82" s="219" t="s">
        <v>8</v>
      </c>
      <c r="K82" s="219" t="s">
        <v>9</v>
      </c>
      <c r="L82" s="219" t="s">
        <v>268</v>
      </c>
      <c r="M82" s="219" t="s">
        <v>97</v>
      </c>
      <c r="N82" s="219" t="s">
        <v>98</v>
      </c>
      <c r="O82" s="219" t="s">
        <v>69</v>
      </c>
      <c r="P82" s="220" t="s">
        <v>64</v>
      </c>
      <c r="Q82" s="17"/>
      <c r="R82" s="17"/>
      <c r="S82" s="17"/>
      <c r="T82" s="17"/>
    </row>
    <row r="83" spans="1:20" ht="13.5" thickBot="1">
      <c r="A83" s="21">
        <v>0</v>
      </c>
      <c r="B83" s="21">
        <v>1.2</v>
      </c>
      <c r="C83" s="21">
        <v>0.8</v>
      </c>
      <c r="D83" s="21">
        <v>1</v>
      </c>
      <c r="E83" s="21">
        <v>99</v>
      </c>
      <c r="F83" s="21">
        <v>0</v>
      </c>
      <c r="G83" s="21">
        <v>-2</v>
      </c>
      <c r="H83" s="21">
        <v>0</v>
      </c>
      <c r="I83" s="21">
        <v>0</v>
      </c>
      <c r="J83" s="21">
        <v>0</v>
      </c>
      <c r="K83" s="21">
        <v>0</v>
      </c>
      <c r="L83" s="21">
        <v>0</v>
      </c>
      <c r="M83" s="21">
        <v>0</v>
      </c>
      <c r="N83" s="21">
        <v>0</v>
      </c>
      <c r="O83" s="16" t="s">
        <v>69</v>
      </c>
      <c r="P83" s="16" t="s">
        <v>1022</v>
      </c>
      <c r="Q83" s="16"/>
      <c r="R83" s="74" t="s">
        <v>563</v>
      </c>
      <c r="S83" s="76"/>
      <c r="T83" s="17"/>
    </row>
    <row r="84" spans="1:20" ht="13.5" thickBot="1">
      <c r="A84" s="21">
        <v>0</v>
      </c>
      <c r="B84" s="21">
        <v>1.2</v>
      </c>
      <c r="C84" s="21">
        <v>0.1</v>
      </c>
      <c r="D84" s="21">
        <v>1</v>
      </c>
      <c r="E84" s="21">
        <v>99</v>
      </c>
      <c r="F84" s="21">
        <v>0</v>
      </c>
      <c r="G84" s="21">
        <v>-2</v>
      </c>
      <c r="H84" s="21">
        <v>0</v>
      </c>
      <c r="I84" s="21">
        <v>0</v>
      </c>
      <c r="J84" s="21">
        <v>0</v>
      </c>
      <c r="K84" s="21">
        <v>0</v>
      </c>
      <c r="L84" s="21">
        <v>0</v>
      </c>
      <c r="M84" s="21">
        <v>0</v>
      </c>
      <c r="N84" s="21">
        <v>0</v>
      </c>
      <c r="O84" s="16" t="s">
        <v>69</v>
      </c>
      <c r="P84" s="16" t="s">
        <v>1023</v>
      </c>
      <c r="Q84" s="16"/>
      <c r="R84" s="74" t="s">
        <v>761</v>
      </c>
      <c r="S84" s="76"/>
      <c r="T84" s="17"/>
    </row>
    <row r="85" spans="1:20" ht="13.5" thickBot="1">
      <c r="A85" s="21">
        <v>0</v>
      </c>
      <c r="B85" s="21">
        <v>1.2</v>
      </c>
      <c r="C85" s="21">
        <v>0.1</v>
      </c>
      <c r="D85" s="21">
        <v>1</v>
      </c>
      <c r="E85" s="21">
        <v>99</v>
      </c>
      <c r="F85" s="21">
        <v>0</v>
      </c>
      <c r="G85" s="21">
        <v>-2</v>
      </c>
      <c r="H85" s="21">
        <v>0</v>
      </c>
      <c r="I85" s="21">
        <v>0</v>
      </c>
      <c r="J85" s="21">
        <v>0</v>
      </c>
      <c r="K85" s="21">
        <v>0</v>
      </c>
      <c r="L85" s="21">
        <v>0</v>
      </c>
      <c r="M85" s="21">
        <v>0</v>
      </c>
      <c r="N85" s="21">
        <v>0</v>
      </c>
      <c r="O85" s="16" t="s">
        <v>69</v>
      </c>
      <c r="P85" s="16" t="s">
        <v>1024</v>
      </c>
      <c r="Q85" s="16"/>
      <c r="R85" s="74" t="s">
        <v>761</v>
      </c>
      <c r="S85" s="76"/>
      <c r="T85" s="17"/>
    </row>
    <row r="86" spans="1:20" ht="13.5" thickBot="1">
      <c r="A86" s="21">
        <v>0</v>
      </c>
      <c r="B86" s="21">
        <v>1.2</v>
      </c>
      <c r="C86" s="21">
        <v>0.1</v>
      </c>
      <c r="D86" s="21">
        <v>1</v>
      </c>
      <c r="E86" s="21">
        <v>99</v>
      </c>
      <c r="F86" s="21">
        <v>0</v>
      </c>
      <c r="G86" s="21">
        <v>-2</v>
      </c>
      <c r="H86" s="21">
        <v>0</v>
      </c>
      <c r="I86" s="21">
        <v>0</v>
      </c>
      <c r="J86" s="21">
        <v>0</v>
      </c>
      <c r="K86" s="21">
        <v>0</v>
      </c>
      <c r="L86" s="21">
        <v>0</v>
      </c>
      <c r="M86" s="21">
        <v>0</v>
      </c>
      <c r="N86" s="21">
        <v>0</v>
      </c>
      <c r="O86" s="16" t="s">
        <v>69</v>
      </c>
      <c r="P86" s="16" t="s">
        <v>1025</v>
      </c>
      <c r="Q86" s="16"/>
      <c r="R86" s="74" t="s">
        <v>762</v>
      </c>
      <c r="S86" s="76"/>
      <c r="T86" s="17"/>
    </row>
    <row r="87" spans="1:20" ht="13.5" thickBot="1">
      <c r="A87" s="21">
        <v>0</v>
      </c>
      <c r="B87" s="21">
        <v>1.2</v>
      </c>
      <c r="C87" s="21">
        <v>0.4</v>
      </c>
      <c r="D87" s="21">
        <v>1</v>
      </c>
      <c r="E87" s="21">
        <v>99</v>
      </c>
      <c r="F87" s="21">
        <v>0</v>
      </c>
      <c r="G87" s="21">
        <v>2</v>
      </c>
      <c r="H87" s="21">
        <v>0</v>
      </c>
      <c r="I87" s="21">
        <v>0</v>
      </c>
      <c r="J87" s="21">
        <v>0</v>
      </c>
      <c r="K87" s="21">
        <v>0</v>
      </c>
      <c r="L87" s="21">
        <v>0</v>
      </c>
      <c r="M87" s="21">
        <v>0</v>
      </c>
      <c r="N87" s="21">
        <v>0</v>
      </c>
      <c r="O87" s="16" t="s">
        <v>69</v>
      </c>
      <c r="P87" s="16" t="s">
        <v>1026</v>
      </c>
      <c r="Q87" s="16"/>
      <c r="R87" s="74" t="s">
        <v>763</v>
      </c>
      <c r="S87" s="76"/>
      <c r="T87" s="17"/>
    </row>
    <row r="88" spans="1:20" ht="13.5" thickBot="1">
      <c r="A88" s="21">
        <v>0</v>
      </c>
      <c r="B88" s="21">
        <v>1.2</v>
      </c>
      <c r="C88" s="21">
        <v>0.3</v>
      </c>
      <c r="D88" s="21">
        <v>1</v>
      </c>
      <c r="E88" s="21">
        <v>99</v>
      </c>
      <c r="F88" s="21">
        <v>0</v>
      </c>
      <c r="G88" s="21">
        <v>2</v>
      </c>
      <c r="H88" s="21">
        <v>0</v>
      </c>
      <c r="I88" s="21">
        <v>0</v>
      </c>
      <c r="J88" s="21">
        <v>0</v>
      </c>
      <c r="K88" s="21">
        <v>0</v>
      </c>
      <c r="L88" s="21">
        <v>0</v>
      </c>
      <c r="M88" s="21">
        <v>0</v>
      </c>
      <c r="N88" s="21">
        <v>0</v>
      </c>
      <c r="O88" s="16" t="s">
        <v>69</v>
      </c>
      <c r="P88" s="16" t="s">
        <v>1027</v>
      </c>
      <c r="Q88" s="16"/>
      <c r="R88" s="74" t="s">
        <v>764</v>
      </c>
      <c r="S88" s="76"/>
      <c r="T88" s="17"/>
    </row>
    <row r="89" spans="1:20" ht="13.5" thickBot="1">
      <c r="A89" s="21">
        <v>-1</v>
      </c>
      <c r="B89" s="21">
        <v>1.2</v>
      </c>
      <c r="C89" s="21">
        <v>0.1</v>
      </c>
      <c r="D89" s="21">
        <v>1</v>
      </c>
      <c r="E89" s="21">
        <v>99</v>
      </c>
      <c r="F89" s="21">
        <v>0</v>
      </c>
      <c r="G89" s="21">
        <v>2</v>
      </c>
      <c r="H89" s="21">
        <v>0</v>
      </c>
      <c r="I89" s="21">
        <v>0</v>
      </c>
      <c r="J89" s="21">
        <v>0</v>
      </c>
      <c r="K89" s="21">
        <v>0</v>
      </c>
      <c r="L89" s="21">
        <v>0</v>
      </c>
      <c r="M89" s="21">
        <v>0</v>
      </c>
      <c r="N89" s="21">
        <v>0</v>
      </c>
      <c r="O89" s="16" t="s">
        <v>69</v>
      </c>
      <c r="P89" s="16" t="s">
        <v>1028</v>
      </c>
      <c r="Q89" s="16"/>
      <c r="R89" s="74" t="s">
        <v>765</v>
      </c>
      <c r="S89" s="76"/>
      <c r="T89" s="17"/>
    </row>
    <row r="90" spans="1:20" ht="13.5" thickBot="1">
      <c r="A90" s="21">
        <v>0</v>
      </c>
      <c r="B90" s="21">
        <v>10</v>
      </c>
      <c r="C90" s="21">
        <v>2</v>
      </c>
      <c r="D90" s="21">
        <v>1</v>
      </c>
      <c r="E90" s="21">
        <v>99</v>
      </c>
      <c r="F90" s="21">
        <v>0</v>
      </c>
      <c r="G90" s="21">
        <v>-2</v>
      </c>
      <c r="H90" s="21">
        <v>0</v>
      </c>
      <c r="I90" s="21">
        <v>0</v>
      </c>
      <c r="J90" s="21">
        <v>0</v>
      </c>
      <c r="K90" s="21">
        <v>0</v>
      </c>
      <c r="L90" s="21">
        <v>0</v>
      </c>
      <c r="M90" s="21">
        <v>0</v>
      </c>
      <c r="N90" s="21">
        <v>0</v>
      </c>
      <c r="O90" s="16" t="s">
        <v>69</v>
      </c>
      <c r="P90" s="16" t="s">
        <v>1029</v>
      </c>
      <c r="Q90" s="16"/>
      <c r="R90" s="74" t="s">
        <v>766</v>
      </c>
      <c r="S90" s="76"/>
      <c r="T90" s="17"/>
    </row>
    <row r="92" spans="1:20">
      <c r="A92" s="32" t="s">
        <v>741</v>
      </c>
      <c r="G92" s="3"/>
      <c r="I92" s="3" t="s">
        <v>753</v>
      </c>
    </row>
    <row r="93" spans="1:20">
      <c r="A93" s="22" t="s">
        <v>30</v>
      </c>
      <c r="B93" s="22" t="s">
        <v>43</v>
      </c>
      <c r="C93" s="22" t="s">
        <v>109</v>
      </c>
      <c r="D93" s="22" t="s">
        <v>31</v>
      </c>
      <c r="E93" s="16"/>
      <c r="F93" s="17"/>
      <c r="G93" s="17"/>
      <c r="H93" s="17"/>
      <c r="I93" s="17"/>
      <c r="J93" s="17"/>
      <c r="K93" s="17"/>
      <c r="L93" s="17"/>
      <c r="M93" s="17"/>
      <c r="N93" s="17"/>
      <c r="O93" s="17"/>
      <c r="P93" s="17"/>
      <c r="Q93" s="17"/>
      <c r="R93" s="17"/>
      <c r="S93" s="17"/>
      <c r="T93" s="17"/>
    </row>
    <row r="94" spans="1:20">
      <c r="A94" s="24">
        <v>19</v>
      </c>
      <c r="B94" s="24">
        <v>0</v>
      </c>
      <c r="C94" s="24">
        <v>0</v>
      </c>
      <c r="D94" s="24">
        <v>0</v>
      </c>
      <c r="E94" s="33"/>
      <c r="F94" s="100"/>
      <c r="G94" s="33"/>
      <c r="H94" s="33"/>
      <c r="I94" s="33"/>
      <c r="J94" s="33"/>
      <c r="K94" s="33"/>
      <c r="L94" s="33"/>
      <c r="M94" s="17"/>
      <c r="N94" s="17"/>
      <c r="O94" s="17"/>
      <c r="P94" s="17"/>
      <c r="Q94" s="17"/>
      <c r="R94" s="17"/>
      <c r="S94" s="17"/>
      <c r="T94" s="17"/>
    </row>
    <row r="95" spans="1:20">
      <c r="A95" s="22" t="s">
        <v>28</v>
      </c>
      <c r="B95" s="22" t="s">
        <v>0</v>
      </c>
      <c r="C95" s="22" t="s">
        <v>1</v>
      </c>
      <c r="D95" s="22" t="s">
        <v>2</v>
      </c>
      <c r="E95" s="219" t="s">
        <v>4</v>
      </c>
      <c r="F95" s="219" t="s">
        <v>3</v>
      </c>
      <c r="G95" s="219" t="s">
        <v>5</v>
      </c>
      <c r="H95" s="219" t="s">
        <v>336</v>
      </c>
      <c r="I95" s="219" t="s">
        <v>337</v>
      </c>
      <c r="J95" s="219" t="s">
        <v>8</v>
      </c>
      <c r="K95" s="219" t="s">
        <v>9</v>
      </c>
      <c r="L95" s="219" t="s">
        <v>268</v>
      </c>
      <c r="M95" s="219" t="s">
        <v>97</v>
      </c>
      <c r="N95" s="219" t="s">
        <v>98</v>
      </c>
      <c r="O95" s="219" t="s">
        <v>69</v>
      </c>
      <c r="P95" s="220" t="s">
        <v>64</v>
      </c>
      <c r="Q95" s="17"/>
      <c r="R95" s="17"/>
      <c r="S95" s="17"/>
      <c r="T95" s="17"/>
    </row>
    <row r="96" spans="1:20">
      <c r="A96" s="21">
        <v>0</v>
      </c>
      <c r="B96" s="21">
        <v>10</v>
      </c>
      <c r="C96" s="21">
        <v>2</v>
      </c>
      <c r="D96" s="21">
        <v>1</v>
      </c>
      <c r="E96" s="21">
        <v>0</v>
      </c>
      <c r="F96" s="21">
        <v>0</v>
      </c>
      <c r="G96" s="21">
        <v>-1</v>
      </c>
      <c r="H96" s="21">
        <v>0</v>
      </c>
      <c r="I96" s="21">
        <v>0</v>
      </c>
      <c r="J96" s="21">
        <v>0</v>
      </c>
      <c r="K96" s="21">
        <v>0</v>
      </c>
      <c r="L96" s="21">
        <v>0</v>
      </c>
      <c r="M96" s="21">
        <v>0</v>
      </c>
      <c r="N96" s="21">
        <v>0</v>
      </c>
      <c r="O96" s="16" t="s">
        <v>69</v>
      </c>
      <c r="P96" s="16" t="s">
        <v>1033</v>
      </c>
      <c r="Q96" s="17"/>
      <c r="R96" s="17"/>
      <c r="S96" s="17"/>
      <c r="T96" s="17"/>
    </row>
    <row r="97" spans="1:20">
      <c r="A97" s="21">
        <v>0</v>
      </c>
      <c r="B97" s="21">
        <v>10</v>
      </c>
      <c r="C97" s="21">
        <v>0.2</v>
      </c>
      <c r="D97" s="21">
        <v>1</v>
      </c>
      <c r="E97" s="21">
        <v>0</v>
      </c>
      <c r="F97" s="21">
        <v>0</v>
      </c>
      <c r="G97" s="21">
        <v>-1</v>
      </c>
      <c r="H97" s="21">
        <v>0</v>
      </c>
      <c r="I97" s="21">
        <v>0</v>
      </c>
      <c r="J97" s="21">
        <v>0</v>
      </c>
      <c r="K97" s="21">
        <v>0</v>
      </c>
      <c r="L97" s="21">
        <v>0</v>
      </c>
      <c r="M97" s="21">
        <v>0</v>
      </c>
      <c r="N97" s="21">
        <v>0</v>
      </c>
      <c r="O97" s="16" t="s">
        <v>69</v>
      </c>
      <c r="P97" s="16" t="s">
        <v>769</v>
      </c>
      <c r="Q97" s="17"/>
      <c r="R97" s="17"/>
      <c r="S97" s="17"/>
      <c r="T97" s="17"/>
    </row>
    <row r="98" spans="1:20">
      <c r="A98" s="21">
        <v>-5</v>
      </c>
      <c r="B98" s="21">
        <v>10</v>
      </c>
      <c r="C98" s="21">
        <v>7</v>
      </c>
      <c r="D98" s="21">
        <v>1</v>
      </c>
      <c r="E98" s="21">
        <v>0</v>
      </c>
      <c r="F98" s="21">
        <v>0</v>
      </c>
      <c r="G98" s="21">
        <v>2</v>
      </c>
      <c r="H98" s="21">
        <v>0</v>
      </c>
      <c r="I98" s="21">
        <v>0</v>
      </c>
      <c r="J98" s="21">
        <v>0</v>
      </c>
      <c r="K98" s="21">
        <v>0</v>
      </c>
      <c r="L98" s="21">
        <v>0</v>
      </c>
      <c r="M98" s="21">
        <v>0</v>
      </c>
      <c r="N98" s="21">
        <v>0</v>
      </c>
      <c r="O98" s="16" t="s">
        <v>69</v>
      </c>
      <c r="P98" s="16" t="s">
        <v>1034</v>
      </c>
      <c r="Q98" s="17"/>
      <c r="R98" s="17"/>
      <c r="S98" s="17"/>
      <c r="T98" s="17"/>
    </row>
    <row r="99" spans="1:20">
      <c r="A99" s="21">
        <v>-5</v>
      </c>
      <c r="B99" s="21">
        <v>10</v>
      </c>
      <c r="C99" s="21">
        <v>1</v>
      </c>
      <c r="D99" s="21">
        <v>1</v>
      </c>
      <c r="E99" s="21">
        <v>0</v>
      </c>
      <c r="F99" s="21">
        <v>0</v>
      </c>
      <c r="G99" s="21">
        <v>2</v>
      </c>
      <c r="H99" s="21">
        <v>0</v>
      </c>
      <c r="I99" s="21">
        <v>0</v>
      </c>
      <c r="J99" s="21">
        <v>0</v>
      </c>
      <c r="K99" s="21">
        <v>0</v>
      </c>
      <c r="L99" s="21">
        <v>0</v>
      </c>
      <c r="M99" s="21">
        <v>0</v>
      </c>
      <c r="N99" s="21">
        <v>0</v>
      </c>
      <c r="O99" s="16" t="s">
        <v>69</v>
      </c>
      <c r="P99" s="16" t="s">
        <v>770</v>
      </c>
      <c r="Q99" s="17"/>
      <c r="R99" s="17"/>
      <c r="S99" s="17"/>
      <c r="T99" s="17"/>
    </row>
    <row r="100" spans="1:20">
      <c r="A100" s="21">
        <v>1</v>
      </c>
      <c r="B100" s="21">
        <v>9</v>
      </c>
      <c r="C100" s="21">
        <v>2</v>
      </c>
      <c r="D100" s="21">
        <v>1</v>
      </c>
      <c r="E100" s="21">
        <v>0</v>
      </c>
      <c r="F100" s="21">
        <v>0</v>
      </c>
      <c r="G100" s="21">
        <v>-1</v>
      </c>
      <c r="H100" s="21">
        <v>0</v>
      </c>
      <c r="I100" s="21">
        <v>0</v>
      </c>
      <c r="J100" s="21">
        <v>0</v>
      </c>
      <c r="K100" s="21">
        <v>0</v>
      </c>
      <c r="L100" s="21">
        <v>0</v>
      </c>
      <c r="M100" s="21">
        <v>0</v>
      </c>
      <c r="N100" s="21">
        <v>0</v>
      </c>
      <c r="O100" s="16" t="s">
        <v>69</v>
      </c>
      <c r="P100" s="16" t="s">
        <v>771</v>
      </c>
      <c r="Q100" s="17"/>
      <c r="R100" s="17"/>
      <c r="S100" s="17"/>
      <c r="T100" s="17"/>
    </row>
    <row r="101" spans="1:20">
      <c r="A101" s="21">
        <v>0</v>
      </c>
      <c r="B101" s="21">
        <v>1</v>
      </c>
      <c r="C101" s="21">
        <v>0</v>
      </c>
      <c r="D101" s="21">
        <v>1</v>
      </c>
      <c r="E101" s="21">
        <v>0</v>
      </c>
      <c r="F101" s="21">
        <v>0</v>
      </c>
      <c r="G101" s="21">
        <v>-1</v>
      </c>
      <c r="H101" s="21">
        <v>0</v>
      </c>
      <c r="I101" s="21">
        <v>0</v>
      </c>
      <c r="J101" s="21">
        <v>0</v>
      </c>
      <c r="K101" s="21">
        <v>0</v>
      </c>
      <c r="L101" s="21">
        <v>0</v>
      </c>
      <c r="M101" s="21">
        <v>0</v>
      </c>
      <c r="N101" s="21">
        <v>0</v>
      </c>
      <c r="O101" s="16" t="s">
        <v>69</v>
      </c>
      <c r="P101" s="16" t="s">
        <v>772</v>
      </c>
      <c r="Q101" s="17"/>
      <c r="R101" s="17"/>
      <c r="S101" s="17"/>
      <c r="T101" s="17"/>
    </row>
    <row r="103" spans="1:20">
      <c r="A103" s="32" t="s">
        <v>742</v>
      </c>
      <c r="G103" s="3"/>
      <c r="J103" s="3" t="s">
        <v>753</v>
      </c>
    </row>
    <row r="104" spans="1:20">
      <c r="A104" s="22" t="s">
        <v>30</v>
      </c>
      <c r="B104" s="22" t="s">
        <v>43</v>
      </c>
      <c r="C104" s="22" t="s">
        <v>109</v>
      </c>
      <c r="D104" s="22" t="s">
        <v>31</v>
      </c>
      <c r="E104" s="16"/>
      <c r="F104" s="17"/>
      <c r="G104" s="17"/>
      <c r="H104" s="17"/>
      <c r="I104" s="17"/>
      <c r="J104" s="17"/>
      <c r="K104" s="17"/>
      <c r="L104" s="17"/>
      <c r="M104" s="17"/>
      <c r="N104" s="17"/>
      <c r="O104" s="17"/>
      <c r="P104" s="17"/>
      <c r="Q104" s="17"/>
      <c r="R104" s="17"/>
      <c r="S104" s="17"/>
      <c r="T104" s="17"/>
    </row>
    <row r="105" spans="1:20">
      <c r="A105" s="24">
        <v>16</v>
      </c>
      <c r="B105" s="24">
        <v>0</v>
      </c>
      <c r="C105" s="24">
        <v>0</v>
      </c>
      <c r="D105" s="24">
        <v>0</v>
      </c>
      <c r="E105" s="33"/>
      <c r="F105" s="100"/>
      <c r="G105" s="33"/>
      <c r="H105" s="33"/>
      <c r="I105" s="33"/>
      <c r="J105" s="33"/>
      <c r="K105" s="33"/>
      <c r="L105" s="33"/>
      <c r="M105" s="17"/>
      <c r="N105" s="17"/>
      <c r="O105" s="17"/>
      <c r="P105" s="17"/>
      <c r="Q105" s="17"/>
      <c r="R105" s="17"/>
      <c r="S105" s="17"/>
      <c r="T105" s="17"/>
    </row>
    <row r="106" spans="1:20">
      <c r="A106" s="22" t="s">
        <v>28</v>
      </c>
      <c r="B106" s="22" t="s">
        <v>0</v>
      </c>
      <c r="C106" s="22" t="s">
        <v>1</v>
      </c>
      <c r="D106" s="22" t="s">
        <v>2</v>
      </c>
      <c r="E106" s="219" t="s">
        <v>4</v>
      </c>
      <c r="F106" s="219" t="s">
        <v>3</v>
      </c>
      <c r="G106" s="219" t="s">
        <v>5</v>
      </c>
      <c r="H106" s="219" t="s">
        <v>336</v>
      </c>
      <c r="I106" s="219" t="s">
        <v>337</v>
      </c>
      <c r="J106" s="219" t="s">
        <v>8</v>
      </c>
      <c r="K106" s="219" t="s">
        <v>9</v>
      </c>
      <c r="L106" s="219" t="s">
        <v>268</v>
      </c>
      <c r="M106" s="219" t="s">
        <v>97</v>
      </c>
      <c r="N106" s="219" t="s">
        <v>98</v>
      </c>
      <c r="O106" s="219" t="s">
        <v>69</v>
      </c>
      <c r="P106" s="220" t="s">
        <v>64</v>
      </c>
      <c r="Q106" s="17"/>
      <c r="R106" s="17"/>
      <c r="S106" s="17"/>
      <c r="T106" s="17"/>
    </row>
    <row r="107" spans="1:20">
      <c r="A107" s="21">
        <v>10.1</v>
      </c>
      <c r="B107" s="21">
        <v>93.06</v>
      </c>
      <c r="C107" s="21">
        <v>50</v>
      </c>
      <c r="D107" s="21">
        <v>50</v>
      </c>
      <c r="E107" s="21">
        <v>1</v>
      </c>
      <c r="F107" s="21">
        <v>0</v>
      </c>
      <c r="G107" s="21">
        <v>-2</v>
      </c>
      <c r="H107" s="21">
        <v>0</v>
      </c>
      <c r="I107" s="21">
        <v>0</v>
      </c>
      <c r="J107" s="21">
        <v>0</v>
      </c>
      <c r="K107" s="21">
        <v>0</v>
      </c>
      <c r="L107" s="21">
        <v>0</v>
      </c>
      <c r="M107" s="21">
        <v>0</v>
      </c>
      <c r="N107" s="21">
        <v>0</v>
      </c>
      <c r="O107" s="16" t="s">
        <v>69</v>
      </c>
      <c r="P107" s="16" t="s">
        <v>552</v>
      </c>
      <c r="Q107" s="17" t="s">
        <v>100</v>
      </c>
      <c r="R107" s="17"/>
      <c r="S107" s="17"/>
      <c r="T107" s="17"/>
    </row>
    <row r="108" spans="1:20">
      <c r="A108" s="21">
        <v>-5</v>
      </c>
      <c r="B108" s="21">
        <v>3</v>
      </c>
      <c r="C108" s="21">
        <v>-2</v>
      </c>
      <c r="D108" s="21">
        <v>-2</v>
      </c>
      <c r="E108" s="21">
        <v>1</v>
      </c>
      <c r="F108" s="21">
        <v>0</v>
      </c>
      <c r="G108" s="21">
        <v>3</v>
      </c>
      <c r="H108" s="21">
        <v>0</v>
      </c>
      <c r="I108" s="21">
        <v>0</v>
      </c>
      <c r="J108" s="21">
        <v>0</v>
      </c>
      <c r="K108" s="21">
        <v>0</v>
      </c>
      <c r="L108" s="21">
        <v>0</v>
      </c>
      <c r="M108" s="21">
        <v>0</v>
      </c>
      <c r="N108" s="21">
        <v>0</v>
      </c>
      <c r="O108" s="16" t="s">
        <v>69</v>
      </c>
      <c r="P108" s="16" t="s">
        <v>553</v>
      </c>
      <c r="Q108" s="17" t="s">
        <v>554</v>
      </c>
      <c r="R108" s="17"/>
      <c r="S108" s="17"/>
      <c r="T108" s="17"/>
    </row>
    <row r="109" spans="1:20">
      <c r="A109" s="21">
        <v>-4</v>
      </c>
      <c r="B109" s="21">
        <v>12</v>
      </c>
      <c r="C109" s="21">
        <v>3.5</v>
      </c>
      <c r="D109" s="21">
        <v>3.5</v>
      </c>
      <c r="E109" s="21">
        <v>1</v>
      </c>
      <c r="F109" s="21">
        <v>0</v>
      </c>
      <c r="G109" s="21">
        <v>3</v>
      </c>
      <c r="H109" s="21">
        <v>0</v>
      </c>
      <c r="I109" s="21">
        <v>0</v>
      </c>
      <c r="J109" s="21">
        <v>0</v>
      </c>
      <c r="K109" s="21">
        <v>0</v>
      </c>
      <c r="L109" s="21">
        <v>0</v>
      </c>
      <c r="M109" s="21">
        <v>0</v>
      </c>
      <c r="N109" s="21">
        <v>0</v>
      </c>
      <c r="O109" s="16" t="s">
        <v>69</v>
      </c>
      <c r="P109" s="16" t="s">
        <v>556</v>
      </c>
      <c r="Q109" s="17" t="s">
        <v>68</v>
      </c>
      <c r="R109" s="17"/>
      <c r="S109" s="17"/>
      <c r="T109" s="17"/>
    </row>
    <row r="110" spans="1:20">
      <c r="A110" s="21">
        <v>-2</v>
      </c>
      <c r="B110" s="21">
        <v>6</v>
      </c>
      <c r="C110" s="21">
        <v>3.5</v>
      </c>
      <c r="D110" s="21">
        <v>3.5</v>
      </c>
      <c r="E110" s="21">
        <v>1</v>
      </c>
      <c r="F110" s="21">
        <v>0</v>
      </c>
      <c r="G110" s="21">
        <v>3</v>
      </c>
      <c r="H110" s="21">
        <v>0</v>
      </c>
      <c r="I110" s="21">
        <v>0</v>
      </c>
      <c r="J110" s="21">
        <v>0</v>
      </c>
      <c r="K110" s="21">
        <v>0</v>
      </c>
      <c r="L110" s="21">
        <v>0</v>
      </c>
      <c r="M110" s="21">
        <v>0</v>
      </c>
      <c r="N110" s="21">
        <v>0</v>
      </c>
      <c r="O110" s="16" t="s">
        <v>69</v>
      </c>
      <c r="P110" s="16" t="s">
        <v>556</v>
      </c>
      <c r="Q110" s="17" t="s">
        <v>68</v>
      </c>
      <c r="R110" s="17"/>
      <c r="S110" s="17"/>
      <c r="T110" s="17"/>
    </row>
    <row r="111" spans="1:20">
      <c r="A111" s="21">
        <v>-15</v>
      </c>
      <c r="B111" s="21">
        <v>5</v>
      </c>
      <c r="C111" s="21">
        <v>-999</v>
      </c>
      <c r="D111" s="21">
        <v>-999</v>
      </c>
      <c r="E111" s="21">
        <v>1</v>
      </c>
      <c r="F111" s="21">
        <v>0</v>
      </c>
      <c r="G111" s="21">
        <v>2</v>
      </c>
      <c r="H111" s="21">
        <v>0</v>
      </c>
      <c r="I111" s="21">
        <v>0</v>
      </c>
      <c r="J111" s="21">
        <v>0</v>
      </c>
      <c r="K111" s="21">
        <v>0</v>
      </c>
      <c r="L111" s="21">
        <v>0</v>
      </c>
      <c r="M111" s="21">
        <v>0</v>
      </c>
      <c r="N111" s="21">
        <v>0</v>
      </c>
      <c r="O111" s="16" t="s">
        <v>69</v>
      </c>
      <c r="P111" s="16" t="s">
        <v>1</v>
      </c>
      <c r="Q111" s="17" t="s">
        <v>554</v>
      </c>
      <c r="R111" s="17"/>
      <c r="S111" s="17"/>
      <c r="T111" s="17"/>
    </row>
    <row r="112" spans="1:20">
      <c r="A112" s="21">
        <v>-5</v>
      </c>
      <c r="B112" s="21">
        <v>5</v>
      </c>
      <c r="C112" s="21">
        <v>-999</v>
      </c>
      <c r="D112" s="21">
        <v>-999</v>
      </c>
      <c r="E112" s="21">
        <v>1</v>
      </c>
      <c r="F112" s="21">
        <v>0</v>
      </c>
      <c r="G112" s="21">
        <v>2</v>
      </c>
      <c r="H112" s="21">
        <v>0</v>
      </c>
      <c r="I112" s="21">
        <v>0</v>
      </c>
      <c r="J112" s="21">
        <v>0</v>
      </c>
      <c r="K112" s="21">
        <v>0</v>
      </c>
      <c r="L112" s="21">
        <v>0</v>
      </c>
      <c r="M112" s="21">
        <v>0</v>
      </c>
      <c r="N112" s="21">
        <v>0</v>
      </c>
      <c r="O112" s="16" t="s">
        <v>69</v>
      </c>
      <c r="P112" s="16" t="s">
        <v>558</v>
      </c>
      <c r="Q112" s="17" t="s">
        <v>554</v>
      </c>
      <c r="R112" s="17"/>
      <c r="S112" s="17"/>
      <c r="T112" s="17"/>
    </row>
    <row r="114" spans="1:20">
      <c r="A114" s="32" t="s">
        <v>743</v>
      </c>
      <c r="F114" s="3" t="s">
        <v>754</v>
      </c>
      <c r="G114" s="3"/>
    </row>
    <row r="115" spans="1:20">
      <c r="A115" s="22" t="s">
        <v>30</v>
      </c>
      <c r="B115" s="22" t="s">
        <v>43</v>
      </c>
      <c r="C115" s="22" t="s">
        <v>109</v>
      </c>
      <c r="D115" s="22" t="s">
        <v>31</v>
      </c>
      <c r="E115" s="16"/>
      <c r="F115" s="17"/>
      <c r="G115" s="17"/>
      <c r="H115" s="17"/>
      <c r="I115" s="17"/>
      <c r="J115" s="17"/>
      <c r="K115" s="17"/>
      <c r="L115" s="17"/>
      <c r="M115" s="17"/>
      <c r="N115" s="17"/>
      <c r="O115" s="17"/>
      <c r="P115" s="17"/>
      <c r="Q115" s="17"/>
      <c r="R115" s="17"/>
      <c r="S115" s="17"/>
      <c r="T115" s="17"/>
    </row>
    <row r="116" spans="1:20">
      <c r="A116" s="24">
        <v>26</v>
      </c>
      <c r="B116" s="24">
        <v>0</v>
      </c>
      <c r="C116" s="24">
        <v>0</v>
      </c>
      <c r="D116" s="24">
        <v>0</v>
      </c>
      <c r="E116" s="33"/>
      <c r="F116" s="100"/>
      <c r="G116" s="33"/>
      <c r="H116" s="33"/>
      <c r="I116" s="33"/>
      <c r="J116" s="33"/>
      <c r="K116" s="33"/>
      <c r="L116" s="33"/>
      <c r="M116" s="17"/>
      <c r="N116" s="17"/>
      <c r="O116" s="17"/>
      <c r="P116" s="17"/>
      <c r="Q116" s="17"/>
      <c r="R116" s="17"/>
      <c r="S116" s="17"/>
      <c r="T116" s="17"/>
    </row>
    <row r="117" spans="1:20">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row>
    <row r="118" spans="1:20">
      <c r="A118" s="21">
        <v>0.02</v>
      </c>
      <c r="B118" s="21">
        <v>1</v>
      </c>
      <c r="C118" s="21">
        <v>0.1</v>
      </c>
      <c r="D118" s="21">
        <v>0</v>
      </c>
      <c r="E118" s="21">
        <v>1</v>
      </c>
      <c r="F118" s="21">
        <v>0</v>
      </c>
      <c r="G118" s="21">
        <v>2</v>
      </c>
      <c r="H118" s="21">
        <v>0</v>
      </c>
      <c r="I118" s="21">
        <v>0</v>
      </c>
      <c r="J118" s="21">
        <v>0</v>
      </c>
      <c r="K118" s="21">
        <v>0</v>
      </c>
      <c r="L118" s="21">
        <v>0</v>
      </c>
      <c r="M118" s="21">
        <v>0</v>
      </c>
      <c r="N118" s="21">
        <v>0</v>
      </c>
      <c r="O118" s="16" t="s">
        <v>69</v>
      </c>
      <c r="P118" s="16" t="s">
        <v>775</v>
      </c>
      <c r="Q118" s="17"/>
      <c r="R118" s="17"/>
      <c r="S118" s="17"/>
      <c r="T118" s="17"/>
    </row>
    <row r="119" spans="1:20">
      <c r="A119" s="21">
        <v>0.01</v>
      </c>
      <c r="B119" s="21">
        <v>0.99</v>
      </c>
      <c r="C119" s="21">
        <v>0.5</v>
      </c>
      <c r="D119" s="21">
        <v>0</v>
      </c>
      <c r="E119" s="21">
        <v>1</v>
      </c>
      <c r="F119" s="21">
        <v>0</v>
      </c>
      <c r="G119" s="21">
        <v>2</v>
      </c>
      <c r="H119" s="21">
        <v>0</v>
      </c>
      <c r="I119" s="21">
        <v>0</v>
      </c>
      <c r="J119" s="21">
        <v>0</v>
      </c>
      <c r="K119" s="21">
        <v>0</v>
      </c>
      <c r="L119" s="21">
        <v>0</v>
      </c>
      <c r="M119" s="21">
        <v>0</v>
      </c>
      <c r="N119" s="21">
        <v>0</v>
      </c>
      <c r="O119" s="16" t="s">
        <v>69</v>
      </c>
      <c r="P119" s="16" t="s">
        <v>776</v>
      </c>
      <c r="Q119" s="17"/>
      <c r="R119" s="17"/>
      <c r="S119" s="17"/>
      <c r="T119" s="17"/>
    </row>
    <row r="120" spans="1:20">
      <c r="A120" s="21">
        <v>1E-3</v>
      </c>
      <c r="B120" s="21">
        <v>0.5</v>
      </c>
      <c r="C120" s="21">
        <v>0.01</v>
      </c>
      <c r="D120" s="21">
        <v>0</v>
      </c>
      <c r="E120" s="21">
        <v>1</v>
      </c>
      <c r="F120" s="21">
        <v>0</v>
      </c>
      <c r="G120" s="21">
        <v>2</v>
      </c>
      <c r="H120" s="21">
        <v>0</v>
      </c>
      <c r="I120" s="21">
        <v>0</v>
      </c>
      <c r="J120" s="21">
        <v>0</v>
      </c>
      <c r="K120" s="21">
        <v>0</v>
      </c>
      <c r="L120" s="21">
        <v>0</v>
      </c>
      <c r="M120" s="21">
        <v>0</v>
      </c>
      <c r="N120" s="21">
        <v>0</v>
      </c>
      <c r="O120" s="16" t="s">
        <v>69</v>
      </c>
      <c r="P120" s="16" t="s">
        <v>777</v>
      </c>
      <c r="Q120" s="17"/>
      <c r="R120" s="17"/>
      <c r="S120" s="17"/>
      <c r="T120" s="17"/>
    </row>
    <row r="123" spans="1:20">
      <c r="A123" s="32" t="s">
        <v>778</v>
      </c>
      <c r="F123" s="3" t="s">
        <v>1017</v>
      </c>
      <c r="G123" s="1"/>
      <c r="I123" t="s">
        <v>1035</v>
      </c>
    </row>
    <row r="124" spans="1:20">
      <c r="A124" s="22" t="s">
        <v>30</v>
      </c>
      <c r="B124" s="22" t="s">
        <v>43</v>
      </c>
      <c r="C124" s="22" t="s">
        <v>109</v>
      </c>
      <c r="D124" s="22" t="s">
        <v>31</v>
      </c>
      <c r="E124" s="16"/>
      <c r="F124" s="17"/>
      <c r="G124" s="17"/>
      <c r="H124" s="17"/>
      <c r="I124" s="17"/>
      <c r="J124" s="17"/>
      <c r="K124" s="17"/>
      <c r="L124" s="17"/>
      <c r="M124" s="17"/>
      <c r="N124" s="17"/>
      <c r="O124" s="17"/>
      <c r="P124" s="17"/>
      <c r="Q124" s="17"/>
      <c r="R124" s="17"/>
      <c r="S124" s="17"/>
      <c r="T124" s="17"/>
    </row>
    <row r="125" spans="1:20">
      <c r="A125" s="24">
        <v>26</v>
      </c>
      <c r="B125" s="24">
        <v>0</v>
      </c>
      <c r="C125" s="24">
        <v>0</v>
      </c>
      <c r="D125" s="24">
        <v>0</v>
      </c>
      <c r="E125" s="33"/>
      <c r="F125" s="100"/>
      <c r="G125" s="33"/>
      <c r="H125" s="33"/>
      <c r="I125" s="33"/>
      <c r="J125" s="33"/>
      <c r="K125" s="33"/>
      <c r="L125" s="33"/>
      <c r="M125" s="17"/>
      <c r="N125" s="17"/>
      <c r="O125" s="17"/>
      <c r="P125" s="17"/>
      <c r="Q125" s="17"/>
      <c r="R125" s="17"/>
      <c r="S125" s="17"/>
      <c r="T125" s="17"/>
    </row>
    <row r="126" spans="1:20">
      <c r="A126" s="22" t="s">
        <v>28</v>
      </c>
      <c r="B126" s="22" t="s">
        <v>0</v>
      </c>
      <c r="C126" s="22" t="s">
        <v>1</v>
      </c>
      <c r="D126" s="22" t="s">
        <v>2</v>
      </c>
      <c r="E126" s="219" t="s">
        <v>4</v>
      </c>
      <c r="F126" s="219" t="s">
        <v>3</v>
      </c>
      <c r="G126" s="219" t="s">
        <v>5</v>
      </c>
      <c r="H126" s="219" t="s">
        <v>336</v>
      </c>
      <c r="I126" s="219" t="s">
        <v>337</v>
      </c>
      <c r="J126" s="219" t="s">
        <v>8</v>
      </c>
      <c r="K126" s="219" t="s">
        <v>9</v>
      </c>
      <c r="L126" s="219" t="s">
        <v>268</v>
      </c>
      <c r="M126" s="219" t="s">
        <v>97</v>
      </c>
      <c r="N126" s="219" t="s">
        <v>98</v>
      </c>
      <c r="O126" s="219" t="s">
        <v>69</v>
      </c>
      <c r="P126" s="220" t="s">
        <v>64</v>
      </c>
      <c r="Q126" s="17"/>
      <c r="R126" s="17"/>
      <c r="S126" s="17"/>
      <c r="T126" s="17"/>
    </row>
    <row r="127" spans="1:20">
      <c r="A127" s="232">
        <v>0</v>
      </c>
      <c r="B127" s="232">
        <v>20</v>
      </c>
      <c r="C127" s="232">
        <v>10</v>
      </c>
      <c r="D127" s="232">
        <v>1</v>
      </c>
      <c r="E127" s="233">
        <v>99</v>
      </c>
      <c r="F127" s="21">
        <v>0</v>
      </c>
      <c r="G127" s="21">
        <v>-2</v>
      </c>
      <c r="H127" s="21">
        <v>0</v>
      </c>
      <c r="I127" s="21">
        <v>0</v>
      </c>
      <c r="J127" s="21">
        <v>0</v>
      </c>
      <c r="K127" s="21">
        <v>0</v>
      </c>
      <c r="L127" s="21">
        <v>0</v>
      </c>
      <c r="M127" s="21">
        <v>0</v>
      </c>
      <c r="N127" s="21">
        <v>0</v>
      </c>
      <c r="O127" s="219" t="s">
        <v>69</v>
      </c>
      <c r="P127" s="220" t="s">
        <v>779</v>
      </c>
      <c r="Q127" s="17"/>
      <c r="R127" s="17"/>
      <c r="S127" s="17"/>
      <c r="T127" s="17"/>
    </row>
    <row r="128" spans="1:20">
      <c r="A128" s="232">
        <v>0</v>
      </c>
      <c r="B128" s="232">
        <v>20</v>
      </c>
      <c r="C128" s="232">
        <v>20</v>
      </c>
      <c r="D128" s="232">
        <v>1</v>
      </c>
      <c r="E128" s="233">
        <v>99</v>
      </c>
      <c r="F128" s="21">
        <v>0</v>
      </c>
      <c r="G128" s="21">
        <v>-2</v>
      </c>
      <c r="H128" s="21">
        <v>0</v>
      </c>
      <c r="I128" s="21">
        <v>0</v>
      </c>
      <c r="J128" s="21">
        <v>0</v>
      </c>
      <c r="K128" s="21">
        <v>0</v>
      </c>
      <c r="L128" s="21">
        <v>0</v>
      </c>
      <c r="M128" s="21">
        <v>0</v>
      </c>
      <c r="N128" s="21">
        <v>0</v>
      </c>
      <c r="O128" s="219" t="s">
        <v>69</v>
      </c>
      <c r="P128" s="220" t="s">
        <v>780</v>
      </c>
      <c r="Q128" s="17"/>
      <c r="R128" s="17"/>
      <c r="S128" s="17"/>
      <c r="T128" s="17"/>
    </row>
    <row r="129" spans="1:26">
      <c r="A129" s="21">
        <v>-1002</v>
      </c>
      <c r="B129" s="21">
        <v>3</v>
      </c>
      <c r="C129" s="21">
        <v>-1000</v>
      </c>
      <c r="D129" s="21">
        <v>-1</v>
      </c>
      <c r="E129" s="21">
        <v>0.01</v>
      </c>
      <c r="F129" s="21">
        <v>0</v>
      </c>
      <c r="G129" s="21">
        <v>-2</v>
      </c>
      <c r="H129" s="21">
        <v>0</v>
      </c>
      <c r="I129" s="21">
        <v>0</v>
      </c>
      <c r="J129" s="21">
        <v>0</v>
      </c>
      <c r="K129" s="21">
        <v>0</v>
      </c>
      <c r="L129" s="21">
        <v>0</v>
      </c>
      <c r="M129" s="21">
        <v>0</v>
      </c>
      <c r="N129" s="21">
        <v>0</v>
      </c>
      <c r="O129" s="219" t="s">
        <v>69</v>
      </c>
      <c r="P129" s="16" t="s">
        <v>1022</v>
      </c>
      <c r="Q129" s="17"/>
      <c r="R129" s="17"/>
      <c r="S129" s="17"/>
      <c r="T129" s="17"/>
    </row>
    <row r="130" spans="1:26">
      <c r="A130" s="21">
        <v>-1</v>
      </c>
      <c r="B130" s="21">
        <v>1</v>
      </c>
      <c r="C130" s="21">
        <v>0</v>
      </c>
      <c r="D130" s="21">
        <v>-1</v>
      </c>
      <c r="E130" s="21">
        <v>0.01</v>
      </c>
      <c r="F130" s="21">
        <v>0</v>
      </c>
      <c r="G130" s="21">
        <v>-2</v>
      </c>
      <c r="H130" s="21">
        <v>0</v>
      </c>
      <c r="I130" s="21">
        <v>0</v>
      </c>
      <c r="J130" s="21">
        <v>0</v>
      </c>
      <c r="K130" s="21">
        <v>0</v>
      </c>
      <c r="L130" s="21">
        <v>0</v>
      </c>
      <c r="M130" s="21">
        <v>0</v>
      </c>
      <c r="N130" s="21">
        <v>0</v>
      </c>
      <c r="O130" s="219" t="s">
        <v>69</v>
      </c>
      <c r="P130" s="16" t="s">
        <v>1023</v>
      </c>
      <c r="Q130" s="17"/>
      <c r="R130" s="17"/>
      <c r="S130" s="17"/>
      <c r="T130" s="17"/>
    </row>
    <row r="131" spans="1:26">
      <c r="A131" s="21">
        <v>-5</v>
      </c>
      <c r="B131" s="21">
        <v>9</v>
      </c>
      <c r="C131" s="21">
        <v>2.6</v>
      </c>
      <c r="D131" s="21">
        <v>-1</v>
      </c>
      <c r="E131" s="21">
        <v>0.01</v>
      </c>
      <c r="F131" s="21">
        <v>0</v>
      </c>
      <c r="G131" s="21">
        <v>-2</v>
      </c>
      <c r="H131" s="21">
        <v>0</v>
      </c>
      <c r="I131" s="21">
        <v>0</v>
      </c>
      <c r="J131" s="21">
        <v>0</v>
      </c>
      <c r="K131" s="21">
        <v>0</v>
      </c>
      <c r="L131" s="21">
        <v>0</v>
      </c>
      <c r="M131" s="21">
        <v>0</v>
      </c>
      <c r="N131" s="21">
        <v>0</v>
      </c>
      <c r="O131" s="219" t="s">
        <v>69</v>
      </c>
      <c r="P131" s="16" t="s">
        <v>1024</v>
      </c>
      <c r="Q131" s="17"/>
      <c r="R131" s="17"/>
      <c r="S131" s="17"/>
      <c r="T131" s="17"/>
    </row>
    <row r="132" spans="1:26">
      <c r="A132" s="21">
        <v>-5</v>
      </c>
      <c r="B132" s="21">
        <v>9</v>
      </c>
      <c r="C132" s="21">
        <v>2.6</v>
      </c>
      <c r="D132" s="21">
        <v>-1</v>
      </c>
      <c r="E132" s="21">
        <v>0.01</v>
      </c>
      <c r="F132" s="21">
        <v>0</v>
      </c>
      <c r="G132" s="21">
        <v>-2</v>
      </c>
      <c r="H132" s="21">
        <v>0</v>
      </c>
      <c r="I132" s="21">
        <v>0</v>
      </c>
      <c r="J132" s="21">
        <v>0</v>
      </c>
      <c r="K132" s="21">
        <v>0</v>
      </c>
      <c r="L132" s="21">
        <v>0</v>
      </c>
      <c r="M132" s="21">
        <v>0</v>
      </c>
      <c r="N132" s="21">
        <v>0</v>
      </c>
      <c r="O132" s="219" t="s">
        <v>69</v>
      </c>
      <c r="P132" s="16" t="s">
        <v>1025</v>
      </c>
      <c r="Q132" s="17"/>
      <c r="R132" s="17"/>
      <c r="S132" s="17"/>
      <c r="T132" s="17"/>
    </row>
    <row r="133" spans="1:26">
      <c r="A133" s="21">
        <v>-5</v>
      </c>
      <c r="B133" s="21">
        <v>9</v>
      </c>
      <c r="C133" s="21">
        <v>2.6</v>
      </c>
      <c r="D133" s="21">
        <v>-1</v>
      </c>
      <c r="E133" s="21">
        <v>0.01</v>
      </c>
      <c r="F133" s="21">
        <v>0</v>
      </c>
      <c r="G133" s="21">
        <v>-2</v>
      </c>
      <c r="H133" s="21">
        <v>0</v>
      </c>
      <c r="I133" s="21">
        <v>0</v>
      </c>
      <c r="J133" s="21">
        <v>0</v>
      </c>
      <c r="K133" s="21">
        <v>0</v>
      </c>
      <c r="L133" s="21">
        <v>0</v>
      </c>
      <c r="M133" s="21">
        <v>0</v>
      </c>
      <c r="N133" s="21">
        <v>0</v>
      </c>
      <c r="O133" s="219" t="s">
        <v>69</v>
      </c>
      <c r="P133" s="16" t="s">
        <v>1026</v>
      </c>
      <c r="Q133" s="17"/>
      <c r="R133" s="17"/>
      <c r="S133" s="17"/>
      <c r="T133" s="17"/>
    </row>
    <row r="134" spans="1:26">
      <c r="A134" s="21">
        <v>-5</v>
      </c>
      <c r="B134" s="21">
        <v>9</v>
      </c>
      <c r="C134" s="21">
        <v>2.6</v>
      </c>
      <c r="D134" s="21">
        <v>-1</v>
      </c>
      <c r="E134" s="21">
        <v>0.01</v>
      </c>
      <c r="F134" s="21">
        <v>0</v>
      </c>
      <c r="G134" s="21">
        <v>-2</v>
      </c>
      <c r="H134" s="21">
        <v>0</v>
      </c>
      <c r="I134" s="21">
        <v>0</v>
      </c>
      <c r="J134" s="21">
        <v>0</v>
      </c>
      <c r="K134" s="21">
        <v>0</v>
      </c>
      <c r="L134" s="21">
        <v>0</v>
      </c>
      <c r="M134" s="21">
        <v>0</v>
      </c>
      <c r="N134" s="21">
        <v>0</v>
      </c>
      <c r="O134" s="219" t="s">
        <v>69</v>
      </c>
      <c r="P134" s="16" t="s">
        <v>1027</v>
      </c>
      <c r="Q134" s="17"/>
      <c r="R134" s="17"/>
      <c r="S134" s="17"/>
      <c r="T134" s="17"/>
    </row>
    <row r="136" spans="1:26">
      <c r="A136" s="32" t="s">
        <v>757</v>
      </c>
      <c r="G136" s="3"/>
      <c r="J136" s="3"/>
      <c r="M136" s="3" t="s">
        <v>758</v>
      </c>
    </row>
    <row r="137" spans="1:26">
      <c r="A137" s="22" t="s">
        <v>30</v>
      </c>
      <c r="B137" s="22" t="s">
        <v>43</v>
      </c>
      <c r="C137" s="22" t="s">
        <v>109</v>
      </c>
      <c r="D137" s="22" t="s">
        <v>31</v>
      </c>
      <c r="E137" s="16"/>
      <c r="F137" s="17"/>
      <c r="G137" s="17"/>
      <c r="H137" s="17"/>
      <c r="I137" s="17"/>
      <c r="J137" s="17"/>
      <c r="K137" s="17"/>
      <c r="L137" s="17"/>
      <c r="M137" s="17"/>
      <c r="N137" s="17"/>
      <c r="O137" s="17"/>
      <c r="P137" s="17"/>
      <c r="Q137" s="17"/>
      <c r="R137" s="17"/>
      <c r="S137" s="17"/>
      <c r="T137" s="17"/>
    </row>
    <row r="138" spans="1:26">
      <c r="A138" s="24">
        <v>44</v>
      </c>
      <c r="B138" s="24">
        <v>0</v>
      </c>
      <c r="C138" s="24">
        <v>0</v>
      </c>
      <c r="D138" s="24">
        <v>4</v>
      </c>
      <c r="E138" s="33"/>
      <c r="F138" s="100"/>
      <c r="G138" s="33"/>
      <c r="H138" s="33"/>
      <c r="I138" s="33"/>
      <c r="J138" s="33"/>
      <c r="K138" s="33"/>
      <c r="L138" s="33"/>
      <c r="M138" s="17"/>
      <c r="N138" s="17"/>
      <c r="O138" s="17"/>
      <c r="P138" s="17"/>
      <c r="Q138" s="17"/>
      <c r="R138" s="17"/>
      <c r="S138" s="17"/>
      <c r="T138" s="17"/>
    </row>
    <row r="139" spans="1:26" ht="13.5" thickBot="1">
      <c r="A139" s="22" t="s">
        <v>28</v>
      </c>
      <c r="B139" s="22" t="s">
        <v>0</v>
      </c>
      <c r="C139" s="22" t="s">
        <v>1</v>
      </c>
      <c r="D139" s="22" t="s">
        <v>2</v>
      </c>
      <c r="E139" s="219" t="s">
        <v>4</v>
      </c>
      <c r="F139" s="219" t="s">
        <v>3</v>
      </c>
      <c r="G139" s="219" t="s">
        <v>5</v>
      </c>
      <c r="H139" s="219" t="s">
        <v>336</v>
      </c>
      <c r="I139" s="219" t="s">
        <v>337</v>
      </c>
      <c r="J139" s="219" t="s">
        <v>8</v>
      </c>
      <c r="K139" s="219" t="s">
        <v>9</v>
      </c>
      <c r="L139" s="219" t="s">
        <v>268</v>
      </c>
      <c r="M139" s="219" t="s">
        <v>97</v>
      </c>
      <c r="N139" s="219" t="s">
        <v>98</v>
      </c>
      <c r="O139" s="219" t="s">
        <v>69</v>
      </c>
      <c r="P139" s="220" t="s">
        <v>64</v>
      </c>
      <c r="Q139" s="17"/>
      <c r="R139" s="17"/>
      <c r="S139" s="17"/>
      <c r="T139" s="17"/>
    </row>
    <row r="140" spans="1:26" ht="13.5" thickBot="1">
      <c r="A140" s="21">
        <v>-1001</v>
      </c>
      <c r="B140" s="21">
        <v>10</v>
      </c>
      <c r="C140" s="21">
        <v>-1000</v>
      </c>
      <c r="D140" s="21">
        <v>0</v>
      </c>
      <c r="E140" s="21">
        <v>99</v>
      </c>
      <c r="F140" s="21">
        <v>0</v>
      </c>
      <c r="G140" s="21">
        <v>-2</v>
      </c>
      <c r="H140" s="21">
        <v>0</v>
      </c>
      <c r="I140" s="21">
        <v>0</v>
      </c>
      <c r="J140" s="21">
        <v>0</v>
      </c>
      <c r="K140" s="21">
        <v>0</v>
      </c>
      <c r="L140" s="21">
        <v>0</v>
      </c>
      <c r="M140" s="21">
        <v>0</v>
      </c>
      <c r="N140" s="21">
        <v>0</v>
      </c>
      <c r="O140" s="16" t="s">
        <v>69</v>
      </c>
      <c r="P140" s="16" t="s">
        <v>734</v>
      </c>
      <c r="Q140" s="189" t="s">
        <v>1036</v>
      </c>
      <c r="R140" s="103"/>
      <c r="S140" s="103"/>
      <c r="T140" s="103"/>
      <c r="U140" s="104"/>
    </row>
    <row r="141" spans="1:26" ht="13.5" thickBot="1">
      <c r="A141" s="21">
        <v>0</v>
      </c>
      <c r="B141" s="21">
        <v>3</v>
      </c>
      <c r="C141" s="21">
        <v>2</v>
      </c>
      <c r="D141" s="21">
        <v>0</v>
      </c>
      <c r="E141" s="21">
        <v>99</v>
      </c>
      <c r="F141" s="21">
        <v>0</v>
      </c>
      <c r="G141" s="21">
        <v>-2</v>
      </c>
      <c r="H141" s="21">
        <v>0</v>
      </c>
      <c r="I141" s="21">
        <v>0</v>
      </c>
      <c r="J141" s="21">
        <v>0</v>
      </c>
      <c r="K141" s="21">
        <v>0</v>
      </c>
      <c r="L141" s="21">
        <v>0</v>
      </c>
      <c r="M141" s="21">
        <v>0</v>
      </c>
      <c r="N141" s="21">
        <v>0</v>
      </c>
      <c r="O141" s="16" t="s">
        <v>69</v>
      </c>
      <c r="P141" s="16" t="s">
        <v>735</v>
      </c>
      <c r="Q141" s="189" t="s">
        <v>1037</v>
      </c>
      <c r="R141" s="103"/>
      <c r="S141" s="103"/>
      <c r="T141" s="104"/>
    </row>
    <row r="142" spans="1:26" ht="13.5" thickBot="1">
      <c r="A142" s="21">
        <v>5</v>
      </c>
      <c r="B142" s="21">
        <v>9</v>
      </c>
      <c r="C142" s="21">
        <v>7</v>
      </c>
      <c r="D142" s="21">
        <v>0</v>
      </c>
      <c r="E142" s="21">
        <v>99</v>
      </c>
      <c r="F142" s="21">
        <v>0</v>
      </c>
      <c r="G142" s="21">
        <v>-2</v>
      </c>
      <c r="H142" s="21">
        <v>0</v>
      </c>
      <c r="I142" s="21">
        <v>0</v>
      </c>
      <c r="J142" s="21">
        <v>0</v>
      </c>
      <c r="K142" s="21">
        <v>0</v>
      </c>
      <c r="L142" s="21">
        <v>0</v>
      </c>
      <c r="M142" s="21">
        <v>0</v>
      </c>
      <c r="N142" s="21">
        <v>0</v>
      </c>
      <c r="O142" s="16" t="s">
        <v>69</v>
      </c>
      <c r="P142" s="16" t="s">
        <v>755</v>
      </c>
      <c r="Q142" s="304" t="s">
        <v>1038</v>
      </c>
      <c r="R142" s="198"/>
      <c r="S142" s="198"/>
      <c r="T142" s="199"/>
    </row>
    <row r="143" spans="1:26" ht="13.5" thickBot="1">
      <c r="A143" s="21">
        <v>-5</v>
      </c>
      <c r="B143" s="21">
        <v>9</v>
      </c>
      <c r="C143" s="21">
        <f>LN(0.8/1)</f>
        <v>-0.22314355131420971</v>
      </c>
      <c r="D143" s="21">
        <v>0</v>
      </c>
      <c r="E143" s="21">
        <v>99</v>
      </c>
      <c r="F143" s="21">
        <v>0</v>
      </c>
      <c r="G143" s="21">
        <v>-2</v>
      </c>
      <c r="H143" s="21">
        <v>0</v>
      </c>
      <c r="I143" s="21">
        <v>0</v>
      </c>
      <c r="J143" s="21">
        <v>0</v>
      </c>
      <c r="K143" s="21">
        <v>0</v>
      </c>
      <c r="L143" s="21">
        <v>0</v>
      </c>
      <c r="M143" s="21">
        <v>0</v>
      </c>
      <c r="N143" s="21">
        <v>0</v>
      </c>
      <c r="O143" s="16" t="s">
        <v>69</v>
      </c>
      <c r="P143" s="16" t="s">
        <v>756</v>
      </c>
      <c r="Q143" s="189" t="s">
        <v>1052</v>
      </c>
      <c r="R143" s="103"/>
      <c r="S143" s="103"/>
      <c r="T143" s="103"/>
      <c r="U143" s="103"/>
      <c r="V143" s="103"/>
      <c r="W143" s="103"/>
      <c r="X143" s="103"/>
      <c r="Y143" s="103"/>
      <c r="Z143" s="104"/>
    </row>
    <row r="144" spans="1:26">
      <c r="A144" s="21">
        <v>-10</v>
      </c>
      <c r="B144" s="21">
        <v>10</v>
      </c>
      <c r="C144" s="21">
        <v>3.01</v>
      </c>
      <c r="D144" s="21">
        <v>0</v>
      </c>
      <c r="E144" s="21">
        <v>99</v>
      </c>
      <c r="F144" s="21">
        <v>0</v>
      </c>
      <c r="G144" s="21">
        <v>-2</v>
      </c>
      <c r="H144" s="21">
        <v>0</v>
      </c>
      <c r="I144" s="21">
        <v>0</v>
      </c>
      <c r="J144" s="21">
        <v>0</v>
      </c>
      <c r="K144" s="21">
        <v>0</v>
      </c>
      <c r="L144" s="21">
        <v>0</v>
      </c>
      <c r="M144" s="21">
        <v>0</v>
      </c>
      <c r="N144" s="21">
        <v>0</v>
      </c>
      <c r="O144" s="16" t="s">
        <v>69</v>
      </c>
      <c r="P144" s="220" t="s">
        <v>1039</v>
      </c>
      <c r="Q144" s="17"/>
      <c r="R144" s="17"/>
      <c r="S144" s="17"/>
      <c r="T144" s="17"/>
    </row>
    <row r="145" spans="1:24">
      <c r="A145" s="21">
        <v>-10</v>
      </c>
      <c r="B145" s="21">
        <v>10</v>
      </c>
      <c r="C145" s="21">
        <v>1.56</v>
      </c>
      <c r="D145" s="21">
        <v>0</v>
      </c>
      <c r="E145" s="21">
        <v>99</v>
      </c>
      <c r="F145" s="21">
        <v>0</v>
      </c>
      <c r="G145" s="21">
        <v>-2</v>
      </c>
      <c r="H145" s="21">
        <v>0</v>
      </c>
      <c r="I145" s="21">
        <v>0</v>
      </c>
      <c r="J145" s="21">
        <v>0</v>
      </c>
      <c r="K145" s="21">
        <v>0</v>
      </c>
      <c r="L145" s="21">
        <v>0</v>
      </c>
      <c r="M145" s="21">
        <v>0</v>
      </c>
      <c r="N145" s="21">
        <v>0</v>
      </c>
      <c r="O145" s="16" t="s">
        <v>69</v>
      </c>
      <c r="P145" s="220" t="s">
        <v>1040</v>
      </c>
      <c r="Q145" s="17"/>
      <c r="R145" s="17"/>
      <c r="S145" s="17"/>
      <c r="T145" s="17"/>
    </row>
    <row r="146" spans="1:24">
      <c r="A146" s="21">
        <v>-10</v>
      </c>
      <c r="B146" s="21">
        <v>10</v>
      </c>
      <c r="C146" s="21">
        <v>-0.15</v>
      </c>
      <c r="D146" s="21">
        <v>0</v>
      </c>
      <c r="E146" s="21">
        <v>99</v>
      </c>
      <c r="F146" s="21">
        <v>0</v>
      </c>
      <c r="G146" s="21">
        <v>-2</v>
      </c>
      <c r="H146" s="21">
        <v>0</v>
      </c>
      <c r="I146" s="21">
        <v>0</v>
      </c>
      <c r="J146" s="21">
        <v>0</v>
      </c>
      <c r="K146" s="21">
        <v>0</v>
      </c>
      <c r="L146" s="21">
        <v>0</v>
      </c>
      <c r="M146" s="21">
        <v>0</v>
      </c>
      <c r="N146" s="21">
        <v>0</v>
      </c>
      <c r="O146" s="16" t="s">
        <v>69</v>
      </c>
      <c r="P146" s="220" t="s">
        <v>1041</v>
      </c>
      <c r="Q146" s="17"/>
      <c r="R146" s="17"/>
      <c r="S146" s="17"/>
      <c r="T146" s="17"/>
    </row>
    <row r="147" spans="1:24">
      <c r="A147" s="21">
        <v>-10</v>
      </c>
      <c r="B147" s="21">
        <v>10</v>
      </c>
      <c r="C147" s="21">
        <v>-0.15</v>
      </c>
      <c r="D147" s="21">
        <v>0</v>
      </c>
      <c r="E147" s="21">
        <v>99</v>
      </c>
      <c r="F147" s="21">
        <v>0</v>
      </c>
      <c r="G147" s="21">
        <v>-2</v>
      </c>
      <c r="H147" s="21">
        <v>0</v>
      </c>
      <c r="I147" s="21">
        <v>0</v>
      </c>
      <c r="J147" s="21">
        <v>0</v>
      </c>
      <c r="K147" s="21">
        <v>0</v>
      </c>
      <c r="L147" s="21">
        <v>0</v>
      </c>
      <c r="M147" s="21">
        <v>0</v>
      </c>
      <c r="N147" s="21">
        <v>0</v>
      </c>
      <c r="O147" s="16" t="s">
        <v>69</v>
      </c>
      <c r="P147" s="220" t="s">
        <v>1042</v>
      </c>
      <c r="Q147" s="17"/>
      <c r="R147" s="17"/>
      <c r="S147" s="17"/>
      <c r="T147" s="17"/>
    </row>
    <row r="148" spans="1:24">
      <c r="A148" s="21">
        <v>-1000</v>
      </c>
      <c r="B148" s="21">
        <v>10</v>
      </c>
      <c r="C148" s="21">
        <v>-1000</v>
      </c>
      <c r="D148" s="21">
        <v>0</v>
      </c>
      <c r="E148" s="21">
        <v>99</v>
      </c>
      <c r="F148" s="21">
        <v>0</v>
      </c>
      <c r="G148" s="21">
        <v>-2</v>
      </c>
      <c r="H148" s="21">
        <v>0</v>
      </c>
      <c r="I148" s="21">
        <v>0</v>
      </c>
      <c r="J148" s="21">
        <v>0</v>
      </c>
      <c r="K148" s="21">
        <v>0</v>
      </c>
      <c r="L148" s="21">
        <v>0</v>
      </c>
      <c r="M148" s="21">
        <v>0</v>
      </c>
      <c r="N148" s="21">
        <v>0</v>
      </c>
      <c r="O148" s="16" t="s">
        <v>69</v>
      </c>
      <c r="P148" s="220" t="s">
        <v>1043</v>
      </c>
      <c r="Q148" s="17"/>
      <c r="R148" s="17"/>
      <c r="S148" s="17"/>
      <c r="T148" s="17"/>
    </row>
    <row r="149" spans="1:24">
      <c r="A149" s="21">
        <v>-1000</v>
      </c>
      <c r="B149" s="21">
        <v>10</v>
      </c>
      <c r="C149" s="21">
        <v>-1000</v>
      </c>
      <c r="D149" s="21">
        <v>0</v>
      </c>
      <c r="E149" s="21">
        <v>99</v>
      </c>
      <c r="F149" s="21">
        <v>0</v>
      </c>
      <c r="G149" s="21">
        <v>-2</v>
      </c>
      <c r="H149" s="21">
        <v>0</v>
      </c>
      <c r="I149" s="21">
        <v>0</v>
      </c>
      <c r="J149" s="21">
        <v>0</v>
      </c>
      <c r="K149" s="21">
        <v>0</v>
      </c>
      <c r="L149" s="21">
        <v>0</v>
      </c>
      <c r="M149" s="21">
        <v>0</v>
      </c>
      <c r="N149" s="21">
        <v>0</v>
      </c>
      <c r="O149" s="16" t="s">
        <v>69</v>
      </c>
      <c r="P149" s="220" t="s">
        <v>1044</v>
      </c>
      <c r="Q149" s="17"/>
      <c r="R149" s="17"/>
      <c r="S149" s="17"/>
      <c r="T149" s="17"/>
    </row>
    <row r="150" spans="1:24">
      <c r="A150" s="21">
        <v>-1000</v>
      </c>
      <c r="B150" s="21">
        <v>10</v>
      </c>
      <c r="C150" s="21">
        <v>-1000</v>
      </c>
      <c r="D150" s="21">
        <v>0</v>
      </c>
      <c r="E150" s="21">
        <v>99</v>
      </c>
      <c r="F150" s="21">
        <v>0</v>
      </c>
      <c r="G150" s="21">
        <v>-2</v>
      </c>
      <c r="H150" s="21">
        <v>0</v>
      </c>
      <c r="I150" s="21">
        <v>0</v>
      </c>
      <c r="J150" s="21">
        <v>0</v>
      </c>
      <c r="K150" s="21">
        <v>0</v>
      </c>
      <c r="L150" s="21">
        <v>0</v>
      </c>
      <c r="M150" s="21">
        <v>0</v>
      </c>
      <c r="N150" s="21">
        <v>0</v>
      </c>
      <c r="O150" s="16" t="s">
        <v>69</v>
      </c>
      <c r="P150" s="220" t="s">
        <v>1045</v>
      </c>
      <c r="Q150" s="17"/>
      <c r="R150" s="17"/>
      <c r="S150" s="17"/>
      <c r="T150" s="17"/>
    </row>
    <row r="151" spans="1:24">
      <c r="A151" s="21">
        <v>-1000</v>
      </c>
      <c r="B151" s="21">
        <v>10</v>
      </c>
      <c r="C151" s="21">
        <v>-1000</v>
      </c>
      <c r="D151" s="21">
        <v>0</v>
      </c>
      <c r="E151" s="21">
        <v>99</v>
      </c>
      <c r="F151" s="21">
        <v>0</v>
      </c>
      <c r="G151" s="21">
        <v>-2</v>
      </c>
      <c r="H151" s="21">
        <v>0</v>
      </c>
      <c r="I151" s="21">
        <v>0</v>
      </c>
      <c r="J151" s="21">
        <v>0</v>
      </c>
      <c r="K151" s="21">
        <v>0</v>
      </c>
      <c r="L151" s="21">
        <v>0</v>
      </c>
      <c r="M151" s="21">
        <v>0</v>
      </c>
      <c r="N151" s="21">
        <v>0</v>
      </c>
      <c r="O151" s="16" t="s">
        <v>69</v>
      </c>
      <c r="P151" s="220" t="s">
        <v>1046</v>
      </c>
      <c r="Q151" s="17"/>
      <c r="R151" s="17"/>
      <c r="S151" s="17"/>
      <c r="T151" s="17"/>
    </row>
    <row r="152" spans="1:24">
      <c r="P152" s="218"/>
    </row>
    <row r="153" spans="1:24">
      <c r="A153" s="32" t="s">
        <v>760</v>
      </c>
      <c r="G153" s="3"/>
      <c r="J153" s="3"/>
      <c r="M153" s="3" t="s">
        <v>759</v>
      </c>
    </row>
    <row r="154" spans="1:24">
      <c r="A154" s="22" t="s">
        <v>30</v>
      </c>
      <c r="B154" s="22" t="s">
        <v>43</v>
      </c>
      <c r="C154" s="22" t="s">
        <v>109</v>
      </c>
      <c r="D154" s="22" t="s">
        <v>31</v>
      </c>
      <c r="E154" s="16"/>
      <c r="F154" s="17"/>
      <c r="G154" s="17" t="s">
        <v>1051</v>
      </c>
      <c r="H154" s="17"/>
      <c r="I154" s="17"/>
      <c r="J154" s="17"/>
      <c r="K154" s="17"/>
      <c r="L154" s="17"/>
      <c r="M154" s="17"/>
      <c r="N154" s="17"/>
      <c r="O154" s="17"/>
      <c r="P154" s="17"/>
      <c r="Q154" s="17"/>
      <c r="R154" s="17"/>
      <c r="S154" s="17"/>
      <c r="T154" s="17"/>
    </row>
    <row r="155" spans="1:24">
      <c r="A155" s="24">
        <v>42</v>
      </c>
      <c r="B155" s="24">
        <v>0</v>
      </c>
      <c r="C155" s="24">
        <v>0</v>
      </c>
      <c r="D155" s="24">
        <v>2</v>
      </c>
      <c r="E155" s="33"/>
      <c r="F155" s="100"/>
      <c r="G155" s="33"/>
      <c r="H155" s="33"/>
      <c r="I155" s="33"/>
      <c r="J155" s="33"/>
      <c r="K155" s="33"/>
      <c r="L155" s="33"/>
      <c r="M155" s="17"/>
      <c r="N155" s="17"/>
      <c r="O155" s="17"/>
      <c r="P155" s="17"/>
      <c r="Q155" s="17"/>
      <c r="R155" s="17"/>
      <c r="S155" s="17"/>
      <c r="T155" s="17"/>
    </row>
    <row r="156" spans="1:24" ht="13.5" thickBot="1">
      <c r="A156" s="22" t="s">
        <v>28</v>
      </c>
      <c r="B156" s="22" t="s">
        <v>0</v>
      </c>
      <c r="C156" s="22" t="s">
        <v>1</v>
      </c>
      <c r="D156" s="22" t="s">
        <v>2</v>
      </c>
      <c r="E156" s="219" t="s">
        <v>4</v>
      </c>
      <c r="F156" s="219" t="s">
        <v>3</v>
      </c>
      <c r="G156" s="219" t="s">
        <v>5</v>
      </c>
      <c r="H156" s="219" t="s">
        <v>336</v>
      </c>
      <c r="I156" s="219" t="s">
        <v>337</v>
      </c>
      <c r="J156" s="219" t="s">
        <v>8</v>
      </c>
      <c r="K156" s="219" t="s">
        <v>9</v>
      </c>
      <c r="L156" s="219" t="s">
        <v>268</v>
      </c>
      <c r="M156" s="219" t="s">
        <v>97</v>
      </c>
      <c r="N156" s="219" t="s">
        <v>98</v>
      </c>
      <c r="O156" s="219" t="s">
        <v>69</v>
      </c>
      <c r="P156" s="220" t="s">
        <v>64</v>
      </c>
      <c r="Q156" s="17"/>
      <c r="R156" s="17"/>
      <c r="S156" s="17"/>
      <c r="T156" s="17"/>
    </row>
    <row r="157" spans="1:24" ht="13.5" thickBot="1">
      <c r="A157" s="21">
        <v>-1001</v>
      </c>
      <c r="B157" s="21">
        <v>10</v>
      </c>
      <c r="C157" s="21">
        <v>-1000</v>
      </c>
      <c r="D157" s="21">
        <v>0</v>
      </c>
      <c r="E157" s="21">
        <v>99</v>
      </c>
      <c r="F157" s="21">
        <v>0</v>
      </c>
      <c r="G157" s="21">
        <v>-2</v>
      </c>
      <c r="H157" s="21">
        <v>0</v>
      </c>
      <c r="I157" s="21">
        <v>0</v>
      </c>
      <c r="J157" s="21">
        <v>0</v>
      </c>
      <c r="K157" s="21">
        <v>0</v>
      </c>
      <c r="L157" s="21">
        <v>0</v>
      </c>
      <c r="M157" s="21">
        <v>0</v>
      </c>
      <c r="N157" s="21">
        <v>0</v>
      </c>
      <c r="O157" s="16" t="s">
        <v>69</v>
      </c>
      <c r="P157" s="16" t="s">
        <v>734</v>
      </c>
      <c r="Q157" s="304" t="s">
        <v>1047</v>
      </c>
      <c r="R157" s="198"/>
      <c r="S157" s="199"/>
      <c r="T157" s="17"/>
    </row>
    <row r="158" spans="1:24" ht="13.5" thickBot="1">
      <c r="A158" s="21">
        <v>0</v>
      </c>
      <c r="B158" s="21">
        <v>3</v>
      </c>
      <c r="C158" s="21">
        <v>2</v>
      </c>
      <c r="D158" s="21">
        <v>0</v>
      </c>
      <c r="E158" s="21">
        <v>99</v>
      </c>
      <c r="F158" s="21">
        <v>0</v>
      </c>
      <c r="G158" s="21">
        <v>-2</v>
      </c>
      <c r="H158" s="21">
        <v>0</v>
      </c>
      <c r="I158" s="21">
        <v>0</v>
      </c>
      <c r="J158" s="21">
        <v>0</v>
      </c>
      <c r="K158" s="21">
        <v>0</v>
      </c>
      <c r="L158" s="21">
        <v>0</v>
      </c>
      <c r="M158" s="21">
        <v>0</v>
      </c>
      <c r="N158" s="21">
        <v>0</v>
      </c>
      <c r="O158" s="16" t="s">
        <v>69</v>
      </c>
      <c r="P158" s="16" t="s">
        <v>735</v>
      </c>
      <c r="Q158" s="189" t="s">
        <v>1048</v>
      </c>
      <c r="R158" s="103"/>
      <c r="S158" s="103"/>
      <c r="T158" s="104"/>
    </row>
    <row r="159" spans="1:24" ht="13.5" thickBot="1">
      <c r="A159" s="21">
        <v>5</v>
      </c>
      <c r="B159" s="21">
        <v>9</v>
      </c>
      <c r="C159" s="21">
        <v>7</v>
      </c>
      <c r="D159" s="21">
        <v>0</v>
      </c>
      <c r="E159" s="21">
        <v>99</v>
      </c>
      <c r="F159" s="21">
        <v>0</v>
      </c>
      <c r="G159" s="21">
        <v>-2</v>
      </c>
      <c r="H159" s="21">
        <v>0</v>
      </c>
      <c r="I159" s="21">
        <v>0</v>
      </c>
      <c r="J159" s="21">
        <v>0</v>
      </c>
      <c r="K159" s="21">
        <v>0</v>
      </c>
      <c r="L159" s="21">
        <v>0</v>
      </c>
      <c r="M159" s="21">
        <v>0</v>
      </c>
      <c r="N159" s="21">
        <v>0</v>
      </c>
      <c r="O159" s="16" t="s">
        <v>69</v>
      </c>
      <c r="P159" s="16" t="s">
        <v>755</v>
      </c>
      <c r="Q159" s="304" t="s">
        <v>1049</v>
      </c>
      <c r="R159" s="198"/>
      <c r="S159" s="198"/>
      <c r="T159" s="199"/>
    </row>
    <row r="160" spans="1:24" ht="13.5" thickBot="1">
      <c r="A160" s="21">
        <v>-5</v>
      </c>
      <c r="B160" s="21">
        <v>9</v>
      </c>
      <c r="C160" s="21">
        <f>LN(0.8/1)</f>
        <v>-0.22314355131420971</v>
      </c>
      <c r="D160" s="21">
        <v>0</v>
      </c>
      <c r="E160" s="21">
        <v>99</v>
      </c>
      <c r="F160" s="21">
        <v>0</v>
      </c>
      <c r="G160" s="21">
        <v>-2</v>
      </c>
      <c r="H160" s="21">
        <v>0</v>
      </c>
      <c r="I160" s="21">
        <v>0</v>
      </c>
      <c r="J160" s="21">
        <v>0</v>
      </c>
      <c r="K160" s="21">
        <v>0</v>
      </c>
      <c r="L160" s="21">
        <v>0</v>
      </c>
      <c r="M160" s="21">
        <v>0</v>
      </c>
      <c r="N160" s="21">
        <v>0</v>
      </c>
      <c r="O160" s="16" t="s">
        <v>69</v>
      </c>
      <c r="P160" s="16" t="s">
        <v>756</v>
      </c>
      <c r="Q160" s="189" t="s">
        <v>1050</v>
      </c>
      <c r="R160" s="103"/>
      <c r="S160" s="103"/>
      <c r="T160" s="103"/>
      <c r="U160" s="103"/>
      <c r="V160" s="103"/>
      <c r="W160" s="103"/>
      <c r="X160" s="104"/>
    </row>
    <row r="161" spans="1:20">
      <c r="A161" s="21">
        <v>-5</v>
      </c>
      <c r="B161" s="21">
        <v>9</v>
      </c>
      <c r="C161" s="21">
        <v>2</v>
      </c>
      <c r="D161" s="21">
        <v>0</v>
      </c>
      <c r="E161" s="21">
        <v>99</v>
      </c>
      <c r="F161" s="21">
        <v>0</v>
      </c>
      <c r="G161" s="21">
        <v>3</v>
      </c>
      <c r="H161" s="21">
        <v>0</v>
      </c>
      <c r="I161" s="21">
        <v>0</v>
      </c>
      <c r="J161" s="21">
        <v>0</v>
      </c>
      <c r="K161" s="21">
        <v>0</v>
      </c>
      <c r="L161" s="21">
        <v>0</v>
      </c>
      <c r="M161" s="21">
        <v>0</v>
      </c>
      <c r="N161" s="21">
        <v>0</v>
      </c>
      <c r="O161" s="16" t="s">
        <v>69</v>
      </c>
      <c r="P161" s="16" t="s">
        <v>1022</v>
      </c>
      <c r="Q161" s="17"/>
      <c r="R161" s="17"/>
      <c r="S161" s="17"/>
      <c r="T161" s="17"/>
    </row>
    <row r="162" spans="1:20">
      <c r="A162" s="21">
        <v>-5</v>
      </c>
      <c r="B162" s="21">
        <v>9</v>
      </c>
      <c r="C162" s="21">
        <v>2</v>
      </c>
      <c r="D162" s="21">
        <v>0</v>
      </c>
      <c r="E162" s="21">
        <v>99</v>
      </c>
      <c r="F162" s="21">
        <v>0</v>
      </c>
      <c r="G162" s="21">
        <v>3</v>
      </c>
      <c r="H162" s="21">
        <v>0</v>
      </c>
      <c r="I162" s="21">
        <v>0</v>
      </c>
      <c r="J162" s="21">
        <v>0</v>
      </c>
      <c r="K162" s="21">
        <v>0</v>
      </c>
      <c r="L162" s="21">
        <v>0</v>
      </c>
      <c r="M162" s="21">
        <v>0</v>
      </c>
      <c r="N162" s="21">
        <v>0</v>
      </c>
      <c r="O162" s="16" t="s">
        <v>69</v>
      </c>
      <c r="P162" s="16" t="s">
        <v>1023</v>
      </c>
      <c r="Q162" s="17"/>
      <c r="R162" s="17"/>
      <c r="S162" s="17"/>
      <c r="T162" s="17"/>
    </row>
    <row r="163" spans="1:20">
      <c r="A163" s="21">
        <v>-5</v>
      </c>
      <c r="B163" s="21">
        <v>9</v>
      </c>
      <c r="C163" s="21">
        <v>2</v>
      </c>
      <c r="D163" s="21">
        <v>0</v>
      </c>
      <c r="E163" s="21">
        <v>99</v>
      </c>
      <c r="F163" s="21">
        <v>0</v>
      </c>
      <c r="G163" s="21">
        <v>3</v>
      </c>
      <c r="H163" s="21">
        <v>0</v>
      </c>
      <c r="I163" s="21">
        <v>0</v>
      </c>
      <c r="J163" s="21">
        <v>0</v>
      </c>
      <c r="K163" s="21">
        <v>0</v>
      </c>
      <c r="L163" s="21">
        <v>0</v>
      </c>
      <c r="M163" s="21">
        <v>0</v>
      </c>
      <c r="N163" s="21">
        <v>0</v>
      </c>
      <c r="O163" s="16" t="s">
        <v>69</v>
      </c>
      <c r="P163" s="16" t="s">
        <v>1024</v>
      </c>
      <c r="Q163" s="17"/>
      <c r="R163" s="17"/>
      <c r="S163" s="17"/>
      <c r="T163" s="17"/>
    </row>
    <row r="164" spans="1:20">
      <c r="A164" s="21">
        <v>-5</v>
      </c>
      <c r="B164" s="21">
        <v>9</v>
      </c>
      <c r="C164" s="21">
        <v>2</v>
      </c>
      <c r="D164" s="21">
        <v>0</v>
      </c>
      <c r="E164" s="21">
        <v>99</v>
      </c>
      <c r="F164" s="21">
        <v>0</v>
      </c>
      <c r="G164" s="21">
        <v>3</v>
      </c>
      <c r="H164" s="21">
        <v>0</v>
      </c>
      <c r="I164" s="21">
        <v>0</v>
      </c>
      <c r="J164" s="21">
        <v>0</v>
      </c>
      <c r="K164" s="21">
        <v>0</v>
      </c>
      <c r="L164" s="21">
        <v>0</v>
      </c>
      <c r="M164" s="21">
        <v>0</v>
      </c>
      <c r="N164" s="21">
        <v>0</v>
      </c>
      <c r="O164" s="16" t="s">
        <v>69</v>
      </c>
      <c r="P164" s="16" t="s">
        <v>1025</v>
      </c>
      <c r="Q164" s="17"/>
      <c r="R164" s="17"/>
      <c r="S164" s="17"/>
      <c r="T164" s="17"/>
    </row>
    <row r="165" spans="1:20">
      <c r="A165" s="21">
        <v>-5</v>
      </c>
      <c r="B165" s="21">
        <v>9</v>
      </c>
      <c r="C165" s="21">
        <v>2</v>
      </c>
      <c r="D165" s="21">
        <v>0</v>
      </c>
      <c r="E165" s="21">
        <v>99</v>
      </c>
      <c r="F165" s="21">
        <v>0</v>
      </c>
      <c r="G165" s="21">
        <v>3</v>
      </c>
      <c r="H165" s="21">
        <v>0</v>
      </c>
      <c r="I165" s="21">
        <v>0</v>
      </c>
      <c r="J165" s="21">
        <v>0</v>
      </c>
      <c r="K165" s="21">
        <v>0</v>
      </c>
      <c r="L165" s="21">
        <v>0</v>
      </c>
      <c r="M165" s="21">
        <v>0</v>
      </c>
      <c r="N165" s="21">
        <v>0</v>
      </c>
      <c r="O165" s="16" t="s">
        <v>69</v>
      </c>
      <c r="P165" s="16" t="s">
        <v>1026</v>
      </c>
      <c r="Q165" s="17"/>
      <c r="R165" s="17"/>
      <c r="S165" s="17"/>
      <c r="T165" s="17"/>
    </row>
    <row r="166" spans="1:20">
      <c r="A166" s="21">
        <v>-5</v>
      </c>
      <c r="B166" s="21">
        <v>9</v>
      </c>
      <c r="C166" s="21">
        <v>2</v>
      </c>
      <c r="D166" s="21">
        <v>0</v>
      </c>
      <c r="E166" s="21">
        <v>99</v>
      </c>
      <c r="F166" s="21">
        <v>0</v>
      </c>
      <c r="G166" s="21">
        <v>3</v>
      </c>
      <c r="H166" s="21">
        <v>0</v>
      </c>
      <c r="I166" s="21">
        <v>0</v>
      </c>
      <c r="J166" s="21">
        <v>0</v>
      </c>
      <c r="K166" s="21">
        <v>0</v>
      </c>
      <c r="L166" s="21">
        <v>0</v>
      </c>
      <c r="M166" s="21">
        <v>0</v>
      </c>
      <c r="N166" s="21">
        <v>0</v>
      </c>
      <c r="O166" s="16" t="s">
        <v>69</v>
      </c>
      <c r="P166" s="16" t="s">
        <v>1027</v>
      </c>
      <c r="Q166" s="17"/>
      <c r="R166" s="17"/>
      <c r="S166" s="17"/>
      <c r="T166" s="17"/>
    </row>
    <row r="167" spans="1:20">
      <c r="A167" s="21">
        <v>-5</v>
      </c>
      <c r="B167" s="21">
        <v>9</v>
      </c>
      <c r="C167" s="21">
        <v>2</v>
      </c>
      <c r="D167" s="21">
        <v>0</v>
      </c>
      <c r="E167" s="21">
        <v>99</v>
      </c>
      <c r="F167" s="21">
        <v>0</v>
      </c>
      <c r="G167" s="21">
        <v>3</v>
      </c>
      <c r="H167" s="21">
        <v>0</v>
      </c>
      <c r="I167" s="21">
        <v>0</v>
      </c>
      <c r="J167" s="21">
        <v>0</v>
      </c>
      <c r="K167" s="21">
        <v>0</v>
      </c>
      <c r="L167" s="21">
        <v>0</v>
      </c>
      <c r="M167" s="21">
        <v>0</v>
      </c>
      <c r="N167" s="21">
        <v>0</v>
      </c>
      <c r="O167" s="16" t="s">
        <v>69</v>
      </c>
      <c r="P167" s="16" t="s">
        <v>1028</v>
      </c>
      <c r="Q167" s="17"/>
      <c r="R167" s="17"/>
      <c r="S167" s="17"/>
      <c r="T167" s="17"/>
    </row>
    <row r="168" spans="1:20">
      <c r="A168" s="1"/>
      <c r="B168" s="1"/>
      <c r="C168" s="1"/>
      <c r="D168" s="1"/>
      <c r="E168" s="1"/>
      <c r="F168" s="1"/>
      <c r="G168" s="1"/>
      <c r="H168" s="1"/>
      <c r="I168" s="1"/>
      <c r="J168" s="1"/>
      <c r="K168" s="1"/>
      <c r="L168" s="1"/>
      <c r="M168" s="1"/>
      <c r="N168" s="1"/>
      <c r="O168" s="1"/>
      <c r="P168" s="5"/>
    </row>
  </sheetData>
  <mergeCells count="2">
    <mergeCell ref="C20:H20"/>
    <mergeCell ref="C21:H21"/>
  </mergeCell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726</v>
      </c>
    </row>
    <row r="2" spans="1:8" ht="15.75" thickBot="1">
      <c r="G2" s="225"/>
      <c r="H2" s="222" t="s">
        <v>727</v>
      </c>
    </row>
    <row r="3" spans="1:8">
      <c r="D3" s="115"/>
      <c r="E3" s="115"/>
    </row>
    <row r="5" spans="1:8">
      <c r="D5" s="116" t="s">
        <v>532</v>
      </c>
    </row>
    <row r="6" spans="1:8">
      <c r="D6" s="224">
        <f>MAX(D9:D32)</f>
        <v>2.2200000000000002</v>
      </c>
    </row>
    <row r="7" spans="1:8" ht="30">
      <c r="A7" s="116" t="s">
        <v>527</v>
      </c>
      <c r="B7" s="116" t="s">
        <v>533</v>
      </c>
      <c r="C7" s="116" t="s">
        <v>534</v>
      </c>
      <c r="D7" s="116" t="s">
        <v>535</v>
      </c>
      <c r="E7" s="117" t="s">
        <v>536</v>
      </c>
      <c r="F7" s="116" t="s">
        <v>537</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538</v>
      </c>
    </row>
    <row r="26" spans="1:8">
      <c r="A26" s="114">
        <v>17</v>
      </c>
      <c r="B26" s="118">
        <v>-0.2</v>
      </c>
      <c r="C26" s="119">
        <f t="shared" si="1"/>
        <v>-0.2</v>
      </c>
      <c r="D26" s="119">
        <f t="shared" si="3"/>
        <v>1.5200000000000002</v>
      </c>
      <c r="E26" s="119">
        <f t="shared" si="0"/>
        <v>-0.7</v>
      </c>
      <c r="F26" s="120">
        <f t="shared" si="2"/>
        <v>0.49658530379140953</v>
      </c>
      <c r="H26" s="114" t="s">
        <v>539</v>
      </c>
    </row>
    <row r="27" spans="1:8">
      <c r="A27" s="114">
        <v>18</v>
      </c>
      <c r="B27" s="118">
        <v>-0.4</v>
      </c>
      <c r="C27" s="119">
        <f t="shared" si="1"/>
        <v>-0.4</v>
      </c>
      <c r="D27" s="119">
        <f t="shared" si="3"/>
        <v>1.1200000000000001</v>
      </c>
      <c r="E27" s="119">
        <f t="shared" si="0"/>
        <v>-1.1000000000000001</v>
      </c>
      <c r="F27" s="120">
        <f t="shared" si="2"/>
        <v>0.33287108369807955</v>
      </c>
      <c r="H27" s="114" t="s">
        <v>540</v>
      </c>
    </row>
    <row r="28" spans="1:8">
      <c r="A28" s="114">
        <v>19</v>
      </c>
      <c r="B28" s="118">
        <v>-999</v>
      </c>
      <c r="C28" s="119">
        <f t="shared" si="1"/>
        <v>-0.4</v>
      </c>
      <c r="D28" s="119">
        <f t="shared" si="3"/>
        <v>0.72000000000000008</v>
      </c>
      <c r="E28" s="119">
        <f t="shared" si="0"/>
        <v>-1.5</v>
      </c>
      <c r="F28" s="120">
        <f t="shared" si="2"/>
        <v>0.22313016014842982</v>
      </c>
      <c r="H28" s="114" t="s">
        <v>541</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542</v>
      </c>
      <c r="B1" s="122"/>
      <c r="C1" s="122"/>
      <c r="D1" s="122"/>
      <c r="E1" s="122"/>
      <c r="I1" s="124"/>
      <c r="M1" s="226" t="s">
        <v>728</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67" t="s">
        <v>543</v>
      </c>
      <c r="G5" s="567"/>
      <c r="I5" s="121">
        <v>1</v>
      </c>
    </row>
    <row r="6" spans="1:35" ht="13.5" thickBot="1">
      <c r="B6" s="128" t="s">
        <v>544</v>
      </c>
      <c r="C6" s="128" t="s">
        <v>275</v>
      </c>
      <c r="D6" s="129" t="s">
        <v>545</v>
      </c>
      <c r="E6" s="129" t="s">
        <v>546</v>
      </c>
      <c r="F6" s="129" t="s">
        <v>375</v>
      </c>
      <c r="G6" s="129" t="s">
        <v>377</v>
      </c>
      <c r="I6" s="129" t="s">
        <v>547</v>
      </c>
      <c r="K6" s="568" t="s">
        <v>548</v>
      </c>
      <c r="L6" s="568"/>
      <c r="M6" s="568"/>
      <c r="N6" s="568"/>
      <c r="O6" s="568"/>
      <c r="P6" s="568"/>
      <c r="Q6" s="130" t="s">
        <v>549</v>
      </c>
      <c r="R6" s="131"/>
      <c r="S6" s="227" t="s">
        <v>28</v>
      </c>
      <c r="T6" s="227" t="s">
        <v>0</v>
      </c>
      <c r="U6" s="227" t="s">
        <v>1</v>
      </c>
      <c r="V6" s="227" t="s">
        <v>2</v>
      </c>
      <c r="W6" s="227" t="s">
        <v>4</v>
      </c>
      <c r="X6" s="227" t="s">
        <v>3</v>
      </c>
      <c r="Y6" s="227" t="s">
        <v>5</v>
      </c>
      <c r="Z6" s="227" t="s">
        <v>6</v>
      </c>
      <c r="AA6" s="227" t="s">
        <v>7</v>
      </c>
      <c r="AB6" s="227" t="s">
        <v>8</v>
      </c>
      <c r="AC6" s="227" t="s">
        <v>9</v>
      </c>
      <c r="AD6" s="227" t="s">
        <v>10</v>
      </c>
      <c r="AE6" s="227" t="s">
        <v>550</v>
      </c>
      <c r="AF6" s="227" t="s">
        <v>551</v>
      </c>
      <c r="AG6" s="227"/>
      <c r="AH6" s="227"/>
      <c r="AI6" s="227"/>
    </row>
    <row r="7" spans="1:35" ht="25.5" customHeight="1">
      <c r="B7" s="132" t="s">
        <v>552</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552</v>
      </c>
      <c r="AI7" s="231" t="s">
        <v>100</v>
      </c>
    </row>
    <row r="8" spans="1:35" ht="25.5" customHeight="1">
      <c r="B8" s="132" t="s">
        <v>553</v>
      </c>
      <c r="C8" s="133">
        <f t="shared" si="0"/>
        <v>-2</v>
      </c>
      <c r="D8" s="134" t="s">
        <v>554</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553</v>
      </c>
      <c r="AI8" s="231" t="s">
        <v>554</v>
      </c>
    </row>
    <row r="9" spans="1:35" ht="25.5" customHeight="1">
      <c r="B9" s="132" t="s">
        <v>555</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556</v>
      </c>
      <c r="AI9" s="231" t="s">
        <v>68</v>
      </c>
    </row>
    <row r="10" spans="1:35" ht="25.5" customHeight="1">
      <c r="B10" s="132" t="s">
        <v>557</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556</v>
      </c>
      <c r="AI10" s="231" t="s">
        <v>68</v>
      </c>
    </row>
    <row r="11" spans="1:35" ht="25.5" customHeight="1">
      <c r="B11" s="132" t="s">
        <v>1</v>
      </c>
      <c r="C11" s="133">
        <f t="shared" si="0"/>
        <v>-999</v>
      </c>
      <c r="D11" s="134" t="s">
        <v>554</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554</v>
      </c>
    </row>
    <row r="12" spans="1:35" ht="25.5" customHeight="1">
      <c r="B12" s="132" t="s">
        <v>558</v>
      </c>
      <c r="C12" s="133">
        <f t="shared" si="0"/>
        <v>-999</v>
      </c>
      <c r="D12" s="134" t="s">
        <v>554</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558</v>
      </c>
      <c r="AI12" s="231" t="s">
        <v>554</v>
      </c>
    </row>
    <row r="14" spans="1:35">
      <c r="A14" s="140" t="s">
        <v>559</v>
      </c>
      <c r="B14" s="132" t="s">
        <v>375</v>
      </c>
      <c r="C14" s="143">
        <v>10</v>
      </c>
      <c r="D14" s="134"/>
      <c r="E14" s="144"/>
    </row>
    <row r="15" spans="1:35">
      <c r="A15" s="140"/>
      <c r="B15" s="132" t="s">
        <v>377</v>
      </c>
      <c r="C15" s="143">
        <v>94</v>
      </c>
      <c r="D15" s="134"/>
      <c r="E15" s="144"/>
      <c r="H15" s="145">
        <f>IF(C11&lt;-1000,-1000-C11,-1)</f>
        <v>-1</v>
      </c>
    </row>
    <row r="16" spans="1:35">
      <c r="A16" s="146"/>
      <c r="B16" s="147" t="s">
        <v>560</v>
      </c>
      <c r="C16" s="143">
        <v>2</v>
      </c>
      <c r="E16" s="148"/>
    </row>
    <row r="17" spans="1:32">
      <c r="A17" s="146"/>
      <c r="B17" s="147" t="s">
        <v>561</v>
      </c>
      <c r="C17" s="149">
        <f>IF(A3=20,0,IF(A3=24,0.5,"WRONG"))</f>
        <v>0</v>
      </c>
      <c r="E17" s="148"/>
      <c r="AF17" s="150"/>
    </row>
    <row r="18" spans="1:32">
      <c r="A18" s="146"/>
      <c r="B18" s="147"/>
      <c r="C18" s="140"/>
      <c r="E18" s="148"/>
    </row>
    <row r="19" spans="1:32" ht="13.5" thickBot="1">
      <c r="A19" s="151" t="s">
        <v>562</v>
      </c>
      <c r="B19" s="152"/>
      <c r="C19" s="149"/>
      <c r="D19" s="149"/>
      <c r="E19" s="153"/>
      <c r="F19" s="145"/>
      <c r="G19" s="145"/>
    </row>
    <row r="20" spans="1:32">
      <c r="A20" s="154" t="s">
        <v>375</v>
      </c>
      <c r="B20" s="155">
        <f>C14+$C$16*$C$17</f>
        <v>10</v>
      </c>
      <c r="C20" s="156"/>
      <c r="D20" s="157">
        <f>EXP(-(($B20-$E$7)^2/$E$9))</f>
        <v>1.0392231648482947E-21</v>
      </c>
      <c r="E20" s="156"/>
      <c r="F20" s="156"/>
      <c r="G20" s="158"/>
    </row>
    <row r="21" spans="1:32">
      <c r="A21" s="159" t="s">
        <v>563</v>
      </c>
      <c r="B21" s="160">
        <f>E7</f>
        <v>50</v>
      </c>
      <c r="C21" s="151"/>
      <c r="D21" s="161">
        <v>1</v>
      </c>
      <c r="E21" s="151"/>
      <c r="F21" s="151"/>
      <c r="G21" s="162"/>
    </row>
    <row r="22" spans="1:32">
      <c r="A22" s="159" t="s">
        <v>564</v>
      </c>
      <c r="B22" s="160">
        <f>E8</f>
        <v>56.894471978228147</v>
      </c>
      <c r="C22" s="151"/>
      <c r="D22" s="151"/>
      <c r="E22" s="151"/>
      <c r="F22" s="151"/>
      <c r="G22" s="162">
        <v>1</v>
      </c>
      <c r="J22" s="130" t="s">
        <v>565</v>
      </c>
    </row>
    <row r="23" spans="1:32" ht="13.5" thickBot="1">
      <c r="A23" s="163" t="s">
        <v>377</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566</v>
      </c>
      <c r="B25" s="168" t="s">
        <v>567</v>
      </c>
      <c r="C25" s="168" t="s">
        <v>568</v>
      </c>
      <c r="D25" s="130" t="s">
        <v>569</v>
      </c>
      <c r="E25" s="168"/>
      <c r="F25" s="168" t="s">
        <v>570</v>
      </c>
      <c r="G25" s="130" t="s">
        <v>571</v>
      </c>
      <c r="H25" s="168" t="s">
        <v>572</v>
      </c>
      <c r="I25" s="168" t="s">
        <v>573</v>
      </c>
      <c r="J25" s="168" t="s">
        <v>574</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69" t="s">
        <v>1077</v>
      </c>
      <c r="B1" s="569"/>
      <c r="C1" s="81" t="s">
        <v>1004</v>
      </c>
      <c r="D1" s="11"/>
      <c r="E1" s="11"/>
      <c r="F1" s="11"/>
      <c r="G1" s="11"/>
      <c r="H1" s="11"/>
      <c r="I1" s="11"/>
      <c r="J1" s="11"/>
      <c r="L1" s="81" t="s">
        <v>1079</v>
      </c>
      <c r="M1" s="11"/>
      <c r="N1" s="11"/>
      <c r="O1" s="81"/>
      <c r="P1" s="11"/>
      <c r="Q1" s="11"/>
    </row>
    <row r="2" spans="1:27" ht="38.25">
      <c r="A2" s="569"/>
      <c r="B2" s="569"/>
      <c r="C2" s="82" t="s">
        <v>275</v>
      </c>
      <c r="D2" s="82" t="s">
        <v>366</v>
      </c>
      <c r="E2" s="83"/>
      <c r="F2" s="83"/>
      <c r="G2" s="83"/>
      <c r="H2" s="83"/>
      <c r="I2" s="83"/>
      <c r="J2" s="11"/>
      <c r="L2" s="82" t="s">
        <v>275</v>
      </c>
      <c r="M2" s="82" t="s">
        <v>366</v>
      </c>
      <c r="N2" s="306" t="s">
        <v>1054</v>
      </c>
      <c r="O2" s="306" t="s">
        <v>1061</v>
      </c>
      <c r="P2" s="83"/>
      <c r="Q2" s="83"/>
      <c r="R2" s="36"/>
      <c r="S2" s="36"/>
    </row>
    <row r="3" spans="1:27" ht="25.5">
      <c r="C3" s="84">
        <v>0</v>
      </c>
      <c r="D3" s="14" t="s">
        <v>1062</v>
      </c>
      <c r="E3" s="11"/>
      <c r="F3" s="11"/>
      <c r="G3" s="11"/>
      <c r="H3" s="11"/>
      <c r="I3" s="11"/>
      <c r="J3" s="11"/>
      <c r="L3" s="84">
        <v>0</v>
      </c>
      <c r="M3" s="297" t="s">
        <v>1001</v>
      </c>
      <c r="N3" s="11">
        <v>0</v>
      </c>
      <c r="O3" s="11" t="s">
        <v>1056</v>
      </c>
      <c r="P3" s="11"/>
      <c r="Q3" s="11"/>
      <c r="R3" s="36"/>
      <c r="S3" s="36"/>
    </row>
    <row r="4" spans="1:27" ht="38.25">
      <c r="A4" s="181"/>
      <c r="B4" s="305" t="s">
        <v>1078</v>
      </c>
      <c r="C4" s="84">
        <v>1</v>
      </c>
      <c r="D4" s="14" t="s">
        <v>1002</v>
      </c>
      <c r="E4" s="11"/>
      <c r="F4" s="11"/>
      <c r="G4" s="11"/>
      <c r="H4" s="11"/>
      <c r="I4" s="11"/>
      <c r="J4" s="11"/>
      <c r="L4" s="84">
        <v>1</v>
      </c>
      <c r="M4" s="297" t="s">
        <v>1059</v>
      </c>
      <c r="N4" s="11">
        <v>4</v>
      </c>
      <c r="O4" s="11" t="s">
        <v>1057</v>
      </c>
      <c r="P4" s="11"/>
      <c r="Q4" s="11"/>
    </row>
    <row r="5" spans="1:27" ht="24.75" customHeight="1">
      <c r="C5" s="84">
        <v>2</v>
      </c>
      <c r="D5" s="14" t="s">
        <v>1003</v>
      </c>
      <c r="E5" s="11"/>
      <c r="F5" s="11"/>
      <c r="G5" s="11"/>
      <c r="H5" s="11"/>
      <c r="I5" s="11"/>
      <c r="J5" s="11"/>
      <c r="L5" s="84">
        <v>2</v>
      </c>
      <c r="M5" s="297" t="s">
        <v>1059</v>
      </c>
      <c r="N5" s="11">
        <v>4</v>
      </c>
      <c r="O5" s="11" t="s">
        <v>1058</v>
      </c>
      <c r="P5" s="11"/>
      <c r="Q5" s="11"/>
    </row>
    <row r="6" spans="1:27" ht="51.75" customHeight="1">
      <c r="C6" s="84">
        <v>3</v>
      </c>
      <c r="D6" s="14" t="s">
        <v>1005</v>
      </c>
      <c r="E6" s="11"/>
      <c r="F6" s="11"/>
      <c r="G6" s="11"/>
      <c r="H6" s="11"/>
      <c r="I6" s="11"/>
      <c r="J6" s="11"/>
      <c r="L6" s="84">
        <v>3</v>
      </c>
      <c r="M6" s="288" t="s">
        <v>1060</v>
      </c>
      <c r="N6" s="307" t="s">
        <v>1055</v>
      </c>
      <c r="O6" s="11" t="s">
        <v>1057</v>
      </c>
      <c r="P6" s="11"/>
      <c r="Q6" s="11"/>
    </row>
    <row r="7" spans="1:27" ht="57.75" customHeight="1">
      <c r="C7" s="84">
        <v>4</v>
      </c>
      <c r="D7" s="14" t="s">
        <v>1006</v>
      </c>
      <c r="E7" s="11"/>
      <c r="F7" s="11"/>
      <c r="G7" s="11"/>
      <c r="H7" s="11"/>
      <c r="I7" s="11"/>
      <c r="J7" s="11"/>
      <c r="L7" s="84">
        <v>4</v>
      </c>
      <c r="M7" s="288" t="s">
        <v>1060</v>
      </c>
      <c r="N7" s="308" t="s">
        <v>1055</v>
      </c>
      <c r="O7" s="11" t="s">
        <v>1058</v>
      </c>
      <c r="P7" s="11"/>
      <c r="Q7" s="11"/>
    </row>
    <row r="8" spans="1:27">
      <c r="C8" s="14" t="s">
        <v>1007</v>
      </c>
      <c r="D8" s="14" t="s">
        <v>1008</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2"/>
      <c r="F11" s="243"/>
      <c r="G11" s="291"/>
      <c r="H11" s="291"/>
      <c r="I11" s="291"/>
      <c r="J11" s="291"/>
      <c r="K11" s="291"/>
      <c r="L11" s="291"/>
      <c r="M11" s="291"/>
      <c r="N11" s="291"/>
      <c r="O11" s="17"/>
      <c r="P11" s="17"/>
      <c r="Q11" s="17"/>
      <c r="R11" s="17"/>
      <c r="S11" s="80" t="s">
        <v>990</v>
      </c>
      <c r="T11" s="75"/>
      <c r="U11" s="76"/>
      <c r="V11" s="17"/>
      <c r="W11" s="17"/>
      <c r="X11" s="17"/>
      <c r="Y11" s="17"/>
      <c r="Z11" s="17"/>
      <c r="AA11" s="17"/>
    </row>
    <row r="12" spans="1:27">
      <c r="A12" s="21">
        <v>1</v>
      </c>
      <c r="B12" s="181">
        <v>1</v>
      </c>
      <c r="C12" s="21">
        <v>0</v>
      </c>
      <c r="D12" s="21">
        <v>0</v>
      </c>
      <c r="E12" s="291"/>
      <c r="F12" s="291"/>
      <c r="G12" s="291"/>
      <c r="H12" s="291"/>
      <c r="I12" s="291"/>
      <c r="J12" s="291"/>
      <c r="K12" s="291"/>
      <c r="L12" s="291"/>
      <c r="M12" s="291"/>
      <c r="N12" s="291"/>
      <c r="O12" s="17"/>
      <c r="P12" s="17"/>
      <c r="Q12" s="17"/>
      <c r="R12" s="17"/>
      <c r="S12" s="17"/>
      <c r="T12" s="17"/>
      <c r="U12" s="17"/>
      <c r="V12" s="17"/>
      <c r="W12" s="17"/>
      <c r="X12" s="17"/>
      <c r="Y12" s="17"/>
      <c r="Z12" s="17"/>
      <c r="AA12" s="17"/>
    </row>
    <row r="13" spans="1:27" s="1" customFormat="1">
      <c r="A13" s="16" t="s">
        <v>987</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986</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988</v>
      </c>
      <c r="P18" s="181"/>
      <c r="Q18" s="181"/>
      <c r="R18" s="17"/>
      <c r="S18" s="80" t="s">
        <v>992</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989</v>
      </c>
      <c r="P20" s="181"/>
      <c r="Q20" s="181"/>
      <c r="R20" s="17"/>
      <c r="S20" s="80" t="s">
        <v>991</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1"/>
      <c r="F25" s="291"/>
      <c r="G25" s="291"/>
      <c r="H25" s="291"/>
      <c r="I25" s="291"/>
      <c r="J25" s="291"/>
      <c r="K25" s="291"/>
      <c r="L25" s="291"/>
      <c r="M25" s="291"/>
      <c r="N25" s="291"/>
      <c r="O25" s="17"/>
      <c r="P25" s="17"/>
      <c r="Q25" s="17"/>
      <c r="R25" s="17"/>
      <c r="S25" s="17"/>
      <c r="T25" s="17"/>
      <c r="U25" s="17"/>
      <c r="V25" s="17"/>
      <c r="W25" s="17"/>
      <c r="X25" s="17"/>
      <c r="Y25" s="17"/>
      <c r="Z25" s="17"/>
      <c r="AA25" s="17"/>
    </row>
    <row r="26" spans="1:27">
      <c r="A26" s="21">
        <v>1</v>
      </c>
      <c r="B26" s="181">
        <v>2</v>
      </c>
      <c r="C26" s="181">
        <v>2</v>
      </c>
      <c r="D26" s="21">
        <v>0</v>
      </c>
      <c r="E26" s="291"/>
      <c r="F26" s="291"/>
      <c r="G26" s="291"/>
      <c r="H26" s="291"/>
      <c r="I26" s="291"/>
      <c r="J26" s="291"/>
      <c r="K26" s="291"/>
      <c r="L26" s="291"/>
      <c r="M26" s="291"/>
      <c r="N26" s="291"/>
      <c r="O26" s="17"/>
      <c r="P26" s="17"/>
      <c r="Q26" s="17"/>
      <c r="R26" s="17"/>
      <c r="S26" s="17"/>
      <c r="T26" s="17"/>
      <c r="U26" s="17"/>
      <c r="V26" s="17"/>
      <c r="W26" s="17"/>
      <c r="X26" s="17"/>
      <c r="Y26" s="17"/>
      <c r="Z26" s="17"/>
      <c r="AA26" s="17"/>
    </row>
    <row r="27" spans="1:27" s="1" customFormat="1">
      <c r="A27" s="16" t="s">
        <v>993</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997</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988</v>
      </c>
      <c r="P33" s="181"/>
      <c r="Q33" s="181"/>
      <c r="R33" s="17"/>
      <c r="S33" s="74" t="s">
        <v>992</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994</v>
      </c>
      <c r="P35" s="181"/>
      <c r="Q35" s="181"/>
      <c r="R35" s="17"/>
      <c r="S35" s="74" t="s">
        <v>991</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998</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996</v>
      </c>
      <c r="P41" s="181"/>
      <c r="Q41" s="181"/>
      <c r="R41" s="17"/>
      <c r="S41" s="74" t="s">
        <v>995</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999</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1000</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1063</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1076</v>
      </c>
    </row>
    <row r="52" spans="1:27">
      <c r="A52" s="22" t="s">
        <v>30</v>
      </c>
      <c r="B52" s="22" t="s">
        <v>108</v>
      </c>
      <c r="C52" s="22" t="s">
        <v>109</v>
      </c>
      <c r="D52" s="22" t="s">
        <v>31</v>
      </c>
      <c r="E52" s="291"/>
      <c r="F52" s="291"/>
      <c r="G52" s="291"/>
      <c r="H52" s="291"/>
      <c r="I52" s="291"/>
      <c r="J52" s="291"/>
      <c r="K52" s="291"/>
      <c r="L52" s="291"/>
      <c r="M52" s="291"/>
      <c r="N52" s="291"/>
      <c r="O52" s="17"/>
      <c r="P52" s="17"/>
      <c r="Q52" s="17"/>
      <c r="R52" s="17"/>
      <c r="S52" s="17"/>
      <c r="T52" s="17"/>
      <c r="U52" s="17"/>
      <c r="V52" s="17"/>
      <c r="W52" s="17"/>
      <c r="X52" s="17"/>
      <c r="Y52" s="17"/>
      <c r="Z52" s="17"/>
      <c r="AA52" s="17"/>
    </row>
    <row r="53" spans="1:27">
      <c r="A53" s="21">
        <v>1</v>
      </c>
      <c r="B53" s="21">
        <v>0</v>
      </c>
      <c r="C53" s="181">
        <v>2</v>
      </c>
      <c r="D53" s="21">
        <v>0</v>
      </c>
      <c r="E53" s="291"/>
      <c r="F53" s="291"/>
      <c r="G53" s="291"/>
      <c r="H53" s="291"/>
      <c r="I53" s="291"/>
      <c r="J53" s="291"/>
      <c r="K53" s="291"/>
      <c r="L53" s="291"/>
      <c r="M53" s="291"/>
      <c r="N53" s="291"/>
      <c r="O53" s="17"/>
      <c r="P53" s="17"/>
      <c r="Q53" s="17"/>
      <c r="R53" s="17"/>
      <c r="S53" s="17"/>
      <c r="T53" s="17"/>
      <c r="U53" s="17"/>
      <c r="V53" s="17"/>
      <c r="W53" s="17"/>
      <c r="X53" s="17"/>
      <c r="Y53" s="17"/>
      <c r="Z53" s="17"/>
      <c r="AA53" s="17"/>
    </row>
    <row r="54" spans="1:27" s="1" customFormat="1">
      <c r="A54" s="16" t="s">
        <v>993</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1067</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1075</v>
      </c>
      <c r="P60" s="181"/>
      <c r="Q60" s="181"/>
      <c r="R60" s="17"/>
      <c r="S60" s="74" t="s">
        <v>1063</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1064</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1065</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1066</v>
      </c>
      <c r="P63" s="181"/>
      <c r="Q63" s="181"/>
      <c r="R63" s="17"/>
      <c r="S63" s="17"/>
      <c r="T63" s="17"/>
      <c r="U63" s="17"/>
      <c r="V63" s="17"/>
      <c r="W63" s="17"/>
      <c r="X63" s="17"/>
      <c r="Y63" s="17"/>
      <c r="Z63" s="17"/>
      <c r="AA63" s="17"/>
    </row>
    <row r="65" spans="1:27" s="1" customFormat="1">
      <c r="A65" s="43" t="s">
        <v>1074</v>
      </c>
    </row>
    <row r="66" spans="1:27">
      <c r="A66" s="22" t="s">
        <v>30</v>
      </c>
      <c r="B66" s="22" t="s">
        <v>108</v>
      </c>
      <c r="C66" s="22" t="s">
        <v>109</v>
      </c>
      <c r="D66" s="22" t="s">
        <v>31</v>
      </c>
      <c r="E66" s="291"/>
      <c r="F66" s="291"/>
      <c r="G66" s="291"/>
      <c r="H66" s="291"/>
      <c r="I66" s="291"/>
      <c r="J66" s="291"/>
      <c r="K66" s="291"/>
      <c r="L66" s="291"/>
      <c r="M66" s="291"/>
      <c r="N66" s="291"/>
      <c r="O66" s="17"/>
      <c r="P66" s="17"/>
      <c r="Q66" s="17"/>
      <c r="R66" s="17"/>
      <c r="S66" s="17"/>
      <c r="T66" s="17"/>
      <c r="U66" s="17"/>
      <c r="V66" s="17"/>
      <c r="W66" s="17"/>
      <c r="X66" s="17"/>
      <c r="Y66" s="17"/>
      <c r="Z66" s="17"/>
      <c r="AA66" s="17"/>
    </row>
    <row r="67" spans="1:27">
      <c r="A67" s="21">
        <v>24</v>
      </c>
      <c r="B67" s="21">
        <v>0</v>
      </c>
      <c r="C67" s="181">
        <v>4</v>
      </c>
      <c r="D67" s="21">
        <v>0</v>
      </c>
      <c r="E67" s="291"/>
      <c r="F67" s="291"/>
      <c r="G67" s="291"/>
      <c r="H67" s="291"/>
      <c r="I67" s="291"/>
      <c r="J67" s="291"/>
      <c r="K67" s="291"/>
      <c r="L67" s="291"/>
      <c r="M67" s="291"/>
      <c r="N67" s="291"/>
      <c r="O67" s="17"/>
      <c r="P67" s="17"/>
      <c r="Q67" s="17"/>
      <c r="R67" s="17"/>
      <c r="S67" s="17"/>
      <c r="T67" s="17"/>
      <c r="U67" s="17"/>
      <c r="V67" s="17"/>
      <c r="W67" s="17"/>
      <c r="X67" s="17"/>
      <c r="Y67" s="17"/>
      <c r="Z67" s="17"/>
      <c r="AA67" s="17"/>
    </row>
    <row r="68" spans="1:27" s="1" customFormat="1">
      <c r="A68" s="16" t="s">
        <v>993</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336</v>
      </c>
      <c r="I69" s="219" t="s">
        <v>337</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1067</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1068</v>
      </c>
      <c r="P80" s="181"/>
      <c r="Q80" s="181"/>
      <c r="R80" s="17"/>
      <c r="S80" s="74" t="s">
        <v>1063</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1069</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1070</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1071</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1072</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1073</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90" zoomScaleNormal="100" workbookViewId="0">
      <selection activeCell="H216" sqref="H216"/>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1234</v>
      </c>
      <c r="B1" s="17"/>
      <c r="C1" s="94"/>
      <c r="D1" s="94"/>
      <c r="E1" s="91" t="s">
        <v>489</v>
      </c>
      <c r="F1" s="92"/>
      <c r="G1" s="93"/>
      <c r="H1" s="75"/>
      <c r="I1" s="75"/>
      <c r="J1" s="75"/>
      <c r="K1" s="76"/>
      <c r="L1" s="17"/>
      <c r="M1" s="17"/>
      <c r="N1" s="17"/>
      <c r="O1" s="17"/>
      <c r="P1" s="17"/>
      <c r="Q1" s="17"/>
      <c r="R1" s="17"/>
      <c r="S1" s="17"/>
      <c r="T1" s="17"/>
      <c r="U1" s="17"/>
      <c r="V1" s="17"/>
      <c r="W1" s="17"/>
    </row>
    <row r="2" spans="1:24" s="1" customFormat="1" ht="13.5" thickBot="1">
      <c r="A2" s="389" t="s">
        <v>184</v>
      </c>
      <c r="B2" s="388"/>
      <c r="C2" s="388"/>
      <c r="D2" s="388"/>
      <c r="E2" s="80" t="s">
        <v>488</v>
      </c>
      <c r="F2" s="75"/>
      <c r="G2" s="75"/>
      <c r="H2" s="75"/>
      <c r="I2" s="75"/>
      <c r="J2" s="76"/>
      <c r="K2" s="76"/>
      <c r="L2" s="17"/>
      <c r="M2" s="17"/>
      <c r="N2" s="73" t="s">
        <v>388</v>
      </c>
      <c r="O2" s="62"/>
      <c r="P2" s="62"/>
      <c r="Q2" s="62"/>
      <c r="R2" s="63"/>
      <c r="S2" s="17"/>
      <c r="T2" s="17"/>
      <c r="U2" s="17"/>
      <c r="V2" s="17"/>
      <c r="W2" s="17"/>
    </row>
    <row r="3" spans="1:24" s="1" customFormat="1">
      <c r="A3" s="388" t="s">
        <v>318</v>
      </c>
      <c r="B3" s="388"/>
      <c r="C3" s="388"/>
      <c r="D3" s="388"/>
      <c r="E3" s="388"/>
      <c r="F3" s="17"/>
      <c r="G3" s="17"/>
      <c r="H3" s="17"/>
      <c r="I3" s="17"/>
      <c r="J3" s="17"/>
      <c r="K3" s="17"/>
      <c r="L3" s="17"/>
      <c r="M3" s="17"/>
      <c r="N3" s="69"/>
      <c r="O3" s="71" t="s">
        <v>427</v>
      </c>
      <c r="P3" s="65"/>
      <c r="Q3" s="65"/>
      <c r="R3" s="66"/>
      <c r="S3" s="17"/>
      <c r="T3" s="17"/>
      <c r="U3" s="17"/>
      <c r="V3" s="17"/>
      <c r="W3" s="17"/>
    </row>
    <row r="4" spans="1:24" s="1" customFormat="1" ht="13.5" thickBot="1">
      <c r="A4" s="98" t="s">
        <v>495</v>
      </c>
      <c r="B4" s="85"/>
      <c r="C4" s="85"/>
      <c r="D4" s="85"/>
      <c r="E4" s="85"/>
      <c r="F4" s="17"/>
      <c r="G4" s="17"/>
      <c r="H4" s="17"/>
      <c r="I4" s="17"/>
      <c r="J4" s="17"/>
      <c r="K4" s="17"/>
      <c r="L4" s="17"/>
      <c r="M4" s="17"/>
      <c r="N4" s="70"/>
      <c r="O4" s="71" t="s">
        <v>428</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429</v>
      </c>
      <c r="P5" s="65"/>
      <c r="Q5" s="65"/>
      <c r="R5" s="66"/>
      <c r="S5" s="17"/>
      <c r="T5" s="17"/>
      <c r="U5" s="17"/>
      <c r="V5" s="17"/>
      <c r="W5" s="17"/>
    </row>
    <row r="6" spans="1:24" ht="13.5" thickBot="1">
      <c r="A6" s="2">
        <v>1</v>
      </c>
      <c r="B6" s="17" t="s">
        <v>92</v>
      </c>
      <c r="C6" s="17"/>
      <c r="D6" s="17" t="s">
        <v>1231</v>
      </c>
      <c r="E6" s="17"/>
      <c r="F6" s="17"/>
      <c r="G6" s="17"/>
      <c r="H6" s="17"/>
      <c r="I6" s="17"/>
      <c r="J6" s="17"/>
      <c r="K6" s="17"/>
      <c r="L6" s="17"/>
      <c r="M6" s="17"/>
      <c r="N6" s="64"/>
      <c r="O6" s="402" t="s">
        <v>430</v>
      </c>
      <c r="P6" s="402"/>
      <c r="Q6" s="402"/>
      <c r="R6" s="66"/>
      <c r="S6" s="17"/>
      <c r="T6" s="17"/>
      <c r="U6" s="17"/>
      <c r="V6" s="17"/>
      <c r="W6" s="17"/>
    </row>
    <row r="7" spans="1:24" ht="12.75" customHeight="1" thickBot="1">
      <c r="A7" s="2">
        <v>1</v>
      </c>
      <c r="B7" s="17" t="s">
        <v>319</v>
      </c>
      <c r="C7" s="17"/>
      <c r="D7" s="17"/>
      <c r="E7" s="17"/>
      <c r="F7" s="17"/>
      <c r="G7" s="17"/>
      <c r="H7" s="404" t="s">
        <v>487</v>
      </c>
      <c r="I7" s="441"/>
      <c r="J7" s="441"/>
      <c r="K7" s="441"/>
      <c r="L7" s="442"/>
      <c r="M7" s="17"/>
      <c r="N7" s="67"/>
      <c r="O7" s="403"/>
      <c r="P7" s="403"/>
      <c r="Q7" s="403"/>
      <c r="R7" s="68"/>
      <c r="S7" s="17"/>
      <c r="T7" s="17"/>
      <c r="U7" s="17"/>
      <c r="V7" s="17"/>
      <c r="W7" s="17"/>
    </row>
    <row r="8" spans="1:24" s="1" customFormat="1">
      <c r="A8" s="17" t="s">
        <v>320</v>
      </c>
      <c r="B8" s="17" t="s">
        <v>1232</v>
      </c>
      <c r="C8" s="17"/>
      <c r="D8" s="17"/>
      <c r="E8" s="17"/>
      <c r="F8" s="17"/>
      <c r="G8" s="17"/>
      <c r="H8" s="443"/>
      <c r="I8" s="444"/>
      <c r="J8" s="444"/>
      <c r="K8" s="444"/>
      <c r="L8" s="445"/>
      <c r="M8" s="17"/>
      <c r="N8" s="33"/>
      <c r="O8" s="33"/>
      <c r="P8" s="33"/>
      <c r="Q8" s="33"/>
      <c r="R8" s="33"/>
      <c r="S8" s="17"/>
      <c r="T8" s="17"/>
      <c r="U8" s="17"/>
      <c r="V8" s="17"/>
      <c r="W8" s="17"/>
    </row>
    <row r="9" spans="1:24" s="1" customFormat="1" ht="13.5" thickBot="1">
      <c r="A9" s="17" t="s">
        <v>321</v>
      </c>
      <c r="B9" s="17" t="s">
        <v>1233</v>
      </c>
      <c r="C9" s="17"/>
      <c r="D9" s="17"/>
      <c r="E9" s="17"/>
      <c r="F9" s="17"/>
      <c r="G9" s="17"/>
      <c r="H9" s="443"/>
      <c r="I9" s="444"/>
      <c r="J9" s="444"/>
      <c r="K9" s="444"/>
      <c r="L9" s="445"/>
      <c r="M9" s="17"/>
      <c r="N9" s="33"/>
      <c r="O9" s="33"/>
      <c r="P9" s="33"/>
      <c r="Q9" s="33"/>
      <c r="R9" s="33"/>
      <c r="S9" s="17"/>
      <c r="T9" s="17"/>
      <c r="U9" s="17"/>
      <c r="V9" s="17"/>
      <c r="W9" s="17"/>
    </row>
    <row r="10" spans="1:24" s="1" customFormat="1" ht="13.5" thickBot="1">
      <c r="A10" s="59" t="s">
        <v>493</v>
      </c>
      <c r="B10" s="17"/>
      <c r="C10" s="17"/>
      <c r="D10" s="17"/>
      <c r="E10" s="355" t="s">
        <v>1192</v>
      </c>
      <c r="F10" s="103"/>
      <c r="G10" s="103"/>
      <c r="H10" s="103"/>
      <c r="I10" s="104"/>
      <c r="J10" s="75"/>
      <c r="K10" s="75"/>
      <c r="L10" s="75"/>
      <c r="M10" s="75"/>
      <c r="N10" s="75"/>
      <c r="O10" s="75"/>
      <c r="P10" s="75"/>
      <c r="Q10" s="75"/>
      <c r="R10" s="76"/>
      <c r="S10" s="17"/>
      <c r="T10" s="17"/>
      <c r="U10" s="17"/>
      <c r="V10" s="17"/>
      <c r="W10" s="17"/>
    </row>
    <row r="11" spans="1:24" ht="13.5" thickBot="1">
      <c r="A11" s="7">
        <v>4</v>
      </c>
      <c r="B11" s="16" t="s">
        <v>829</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9" t="s">
        <v>490</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828</v>
      </c>
      <c r="J13" s="103"/>
      <c r="K13" s="103"/>
      <c r="L13" s="103"/>
      <c r="M13" s="103"/>
      <c r="N13" s="103"/>
      <c r="O13" s="103"/>
      <c r="P13" s="103"/>
      <c r="Q13" s="104"/>
      <c r="R13" s="17"/>
      <c r="S13" s="17"/>
      <c r="T13" s="17"/>
      <c r="U13" s="17"/>
      <c r="V13" s="17"/>
      <c r="W13" s="17"/>
    </row>
    <row r="14" spans="1:24" ht="13.5" thickBot="1">
      <c r="A14" s="7">
        <v>0</v>
      </c>
      <c r="B14" s="16" t="s">
        <v>323</v>
      </c>
      <c r="C14" s="17"/>
      <c r="D14" s="33"/>
      <c r="E14" s="101"/>
      <c r="F14" s="101"/>
      <c r="G14" s="101"/>
      <c r="H14" s="17"/>
      <c r="I14" s="190" t="s">
        <v>827</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390" t="s">
        <v>906</v>
      </c>
      <c r="D16" s="391"/>
      <c r="E16" s="391"/>
      <c r="F16" s="391"/>
      <c r="G16" s="391"/>
      <c r="H16" s="391"/>
      <c r="I16" s="391"/>
      <c r="J16" s="392"/>
      <c r="K16" s="17"/>
      <c r="L16" s="17"/>
      <c r="M16" s="17"/>
      <c r="N16" s="17"/>
      <c r="O16" s="17"/>
      <c r="P16" s="17"/>
      <c r="Q16" s="17"/>
      <c r="R16" s="17"/>
      <c r="S16" s="17"/>
      <c r="T16" s="17"/>
      <c r="U16" s="17"/>
      <c r="V16" s="17"/>
      <c r="W16" s="17"/>
    </row>
    <row r="17" spans="1:24" ht="13.5" thickBot="1">
      <c r="A17" s="16" t="s">
        <v>69</v>
      </c>
      <c r="B17" s="17"/>
      <c r="C17" s="393"/>
      <c r="D17" s="394"/>
      <c r="E17" s="394"/>
      <c r="F17" s="394"/>
      <c r="G17" s="394"/>
      <c r="H17" s="394"/>
      <c r="I17" s="394"/>
      <c r="J17" s="395"/>
      <c r="K17" s="17"/>
      <c r="L17" s="17"/>
      <c r="M17" s="17"/>
      <c r="N17" s="17"/>
      <c r="O17" s="17"/>
      <c r="P17" s="17"/>
      <c r="Q17" s="17"/>
      <c r="R17" s="17"/>
      <c r="S17" s="17"/>
      <c r="T17" s="17"/>
      <c r="U17" s="17"/>
      <c r="V17" s="17"/>
      <c r="W17" s="17"/>
    </row>
    <row r="18" spans="1:24" ht="13.5" thickBot="1">
      <c r="A18" s="59" t="s">
        <v>494</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491</v>
      </c>
      <c r="B19" s="17" t="s">
        <v>241</v>
      </c>
      <c r="C19" s="17"/>
      <c r="D19" s="17"/>
      <c r="E19" s="17"/>
      <c r="F19" s="17"/>
      <c r="G19" s="17"/>
      <c r="H19" s="17"/>
      <c r="I19" s="17"/>
      <c r="J19" s="17"/>
      <c r="K19" s="411" t="s">
        <v>905</v>
      </c>
      <c r="L19" s="412"/>
      <c r="M19" s="412"/>
      <c r="N19" s="412"/>
      <c r="O19" s="413"/>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14"/>
      <c r="L20" s="415"/>
      <c r="M20" s="415"/>
      <c r="N20" s="415"/>
      <c r="O20" s="416"/>
      <c r="P20" s="17"/>
      <c r="Q20" s="17"/>
      <c r="R20" s="17"/>
      <c r="S20" s="17"/>
      <c r="T20" s="271"/>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1121</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17" t="s">
        <v>1193</v>
      </c>
      <c r="G24" s="418"/>
      <c r="H24" s="418"/>
      <c r="I24" s="419"/>
      <c r="J24" s="17"/>
      <c r="K24" s="17"/>
      <c r="L24" s="17"/>
      <c r="M24" s="17"/>
      <c r="N24" s="17"/>
      <c r="O24" s="17"/>
      <c r="P24" s="17"/>
      <c r="Q24" s="17"/>
      <c r="R24" s="17"/>
      <c r="S24" s="17"/>
      <c r="T24" s="33"/>
      <c r="U24" s="272"/>
      <c r="V24" s="272"/>
      <c r="W24" s="272"/>
      <c r="X24" s="95"/>
    </row>
    <row r="25" spans="1:24" s="1" customFormat="1">
      <c r="A25" s="388" t="s">
        <v>113</v>
      </c>
      <c r="B25" s="388"/>
      <c r="C25" s="388"/>
      <c r="D25" s="388"/>
      <c r="E25" s="388"/>
      <c r="F25" s="420"/>
      <c r="G25" s="421"/>
      <c r="H25" s="421"/>
      <c r="I25" s="422"/>
      <c r="J25" s="17"/>
      <c r="K25" s="17"/>
      <c r="L25" s="17"/>
      <c r="M25" s="17"/>
      <c r="N25" s="17"/>
      <c r="O25" s="17"/>
      <c r="P25" s="17"/>
      <c r="Q25" s="17"/>
      <c r="R25" s="17"/>
      <c r="S25" s="17"/>
      <c r="T25" s="33"/>
      <c r="U25" s="272"/>
      <c r="V25" s="272"/>
      <c r="W25" s="272"/>
      <c r="X25" s="95"/>
    </row>
    <row r="26" spans="1:24" s="1" customFormat="1" ht="13.5" thickBot="1">
      <c r="A26" s="389" t="s">
        <v>324</v>
      </c>
      <c r="B26" s="388"/>
      <c r="C26" s="388"/>
      <c r="D26" s="388"/>
      <c r="E26" s="17"/>
      <c r="F26" s="423"/>
      <c r="G26" s="424"/>
      <c r="H26" s="424"/>
      <c r="I26" s="425"/>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492</v>
      </c>
      <c r="B28" s="17"/>
      <c r="C28" s="17"/>
      <c r="D28" s="17"/>
      <c r="E28" s="355" t="s">
        <v>1228</v>
      </c>
      <c r="F28" s="103"/>
      <c r="G28" s="103"/>
      <c r="H28" s="103"/>
      <c r="I28" s="103"/>
      <c r="J28" s="103"/>
      <c r="K28" s="103"/>
      <c r="L28" s="104"/>
      <c r="M28" s="446" t="s">
        <v>1227</v>
      </c>
      <c r="N28" s="447"/>
      <c r="O28" s="447"/>
      <c r="P28" s="447"/>
      <c r="Q28" s="447"/>
      <c r="R28" s="447"/>
      <c r="S28" s="448"/>
      <c r="T28" s="33"/>
      <c r="U28" s="33"/>
      <c r="V28" s="33"/>
      <c r="W28" s="33"/>
      <c r="X28" s="95"/>
    </row>
    <row r="29" spans="1:24" s="1" customFormat="1" ht="13.5" thickBot="1">
      <c r="A29" s="2">
        <v>1</v>
      </c>
      <c r="B29" s="17" t="s">
        <v>252</v>
      </c>
      <c r="C29" s="17"/>
      <c r="D29" s="17"/>
      <c r="E29" s="17"/>
      <c r="F29" s="17"/>
      <c r="G29" s="17"/>
      <c r="H29" s="17"/>
      <c r="I29" s="17"/>
      <c r="J29" s="17"/>
      <c r="K29" s="33"/>
      <c r="L29" s="383"/>
      <c r="M29" s="449"/>
      <c r="N29" s="450"/>
      <c r="O29" s="450"/>
      <c r="P29" s="450"/>
      <c r="Q29" s="450"/>
      <c r="R29" s="450"/>
      <c r="S29" s="451"/>
      <c r="T29" s="33"/>
      <c r="U29" s="33"/>
      <c r="V29" s="33"/>
      <c r="W29" s="33"/>
      <c r="X29" s="95"/>
    </row>
    <row r="30" spans="1:24" s="5" customFormat="1">
      <c r="A30" s="17" t="s">
        <v>325</v>
      </c>
      <c r="B30" s="16"/>
      <c r="C30" s="16"/>
      <c r="D30" s="16"/>
      <c r="E30" s="16"/>
      <c r="F30" s="16"/>
      <c r="G30" s="16"/>
      <c r="H30" s="16"/>
      <c r="I30" s="16"/>
      <c r="J30" s="16"/>
      <c r="K30" s="100"/>
      <c r="L30" s="100"/>
      <c r="M30" s="383"/>
      <c r="N30" s="383"/>
      <c r="O30" s="383"/>
      <c r="P30" s="383"/>
      <c r="Q30" s="383"/>
      <c r="R30" s="383"/>
      <c r="S30" s="383"/>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326</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327</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328</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329</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330</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1235</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496</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331</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332</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333</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334</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335</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903</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26" t="s">
        <v>902</v>
      </c>
      <c r="L58" s="427"/>
      <c r="M58" s="427"/>
      <c r="N58" s="427"/>
      <c r="O58" s="427"/>
      <c r="P58" s="427"/>
      <c r="Q58" s="428"/>
      <c r="R58" s="17"/>
      <c r="S58" s="17"/>
      <c r="T58" s="17"/>
      <c r="U58" s="17"/>
      <c r="V58" s="17"/>
      <c r="W58" s="17"/>
    </row>
    <row r="59" spans="1:23" ht="13.5" thickBot="1">
      <c r="A59" s="16" t="s">
        <v>69</v>
      </c>
      <c r="B59" s="17"/>
      <c r="C59" s="17"/>
      <c r="D59" s="17"/>
      <c r="E59" s="17"/>
      <c r="F59" s="17"/>
      <c r="G59" s="17"/>
      <c r="H59" s="17"/>
      <c r="I59" s="17"/>
      <c r="J59" s="17"/>
      <c r="K59" s="429"/>
      <c r="L59" s="430"/>
      <c r="M59" s="430"/>
      <c r="N59" s="430"/>
      <c r="O59" s="430"/>
      <c r="P59" s="430"/>
      <c r="Q59" s="431"/>
      <c r="R59" s="17"/>
      <c r="S59" s="17"/>
      <c r="T59" s="17"/>
      <c r="U59" s="17"/>
      <c r="V59" s="17"/>
      <c r="W59" s="17"/>
    </row>
    <row r="60" spans="1:23" ht="12.75" customHeight="1">
      <c r="A60" s="16" t="s">
        <v>69</v>
      </c>
      <c r="B60" s="17"/>
      <c r="C60" s="396" t="s">
        <v>1194</v>
      </c>
      <c r="D60" s="397"/>
      <c r="E60" s="397"/>
      <c r="F60" s="397"/>
      <c r="G60" s="397"/>
      <c r="H60" s="397"/>
      <c r="I60" s="397"/>
      <c r="J60" s="397"/>
      <c r="K60" s="397"/>
      <c r="L60" s="397"/>
      <c r="M60" s="398"/>
      <c r="N60" s="17"/>
      <c r="O60" s="17"/>
      <c r="P60" s="17"/>
      <c r="Q60" s="17"/>
      <c r="R60" s="17"/>
      <c r="S60" s="17"/>
      <c r="T60" s="17"/>
      <c r="U60" s="17"/>
      <c r="V60" s="17"/>
      <c r="W60" s="17"/>
    </row>
    <row r="61" spans="1:23">
      <c r="A61" s="16" t="s">
        <v>69</v>
      </c>
      <c r="B61" s="17"/>
      <c r="C61" s="399"/>
      <c r="D61" s="400"/>
      <c r="E61" s="400"/>
      <c r="F61" s="400"/>
      <c r="G61" s="400"/>
      <c r="H61" s="400"/>
      <c r="I61" s="400"/>
      <c r="J61" s="400"/>
      <c r="K61" s="400"/>
      <c r="L61" s="400"/>
      <c r="M61" s="401"/>
      <c r="N61" s="17"/>
      <c r="O61" s="17"/>
      <c r="P61" s="17"/>
      <c r="Q61" s="17"/>
      <c r="R61" s="17"/>
      <c r="S61" s="17"/>
      <c r="T61" s="17"/>
      <c r="U61" s="17"/>
      <c r="V61" s="17"/>
      <c r="W61" s="17"/>
    </row>
    <row r="62" spans="1:23">
      <c r="A62" s="16" t="s">
        <v>69</v>
      </c>
      <c r="B62" s="17"/>
      <c r="C62" s="399"/>
      <c r="D62" s="400"/>
      <c r="E62" s="400"/>
      <c r="F62" s="400"/>
      <c r="G62" s="400"/>
      <c r="H62" s="400"/>
      <c r="I62" s="400"/>
      <c r="J62" s="400"/>
      <c r="K62" s="400"/>
      <c r="L62" s="400"/>
      <c r="M62" s="401"/>
      <c r="N62" s="17"/>
      <c r="O62" s="17"/>
      <c r="P62" s="17"/>
      <c r="Q62" s="17"/>
      <c r="R62" s="17"/>
      <c r="S62" s="17"/>
      <c r="T62" s="17"/>
      <c r="U62" s="17"/>
      <c r="V62" s="17"/>
      <c r="W62" s="17"/>
    </row>
    <row r="63" spans="1:23" ht="13.5" thickBot="1">
      <c r="A63" s="17" t="s">
        <v>69</v>
      </c>
      <c r="B63" s="17"/>
      <c r="C63" s="358" t="s">
        <v>1195</v>
      </c>
      <c r="D63" s="356"/>
      <c r="E63" s="356"/>
      <c r="F63" s="356"/>
      <c r="G63" s="356"/>
      <c r="H63" s="356"/>
      <c r="I63" s="356"/>
      <c r="J63" s="356"/>
      <c r="K63" s="356"/>
      <c r="L63" s="356"/>
      <c r="M63" s="357"/>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336</v>
      </c>
      <c r="I65" s="22" t="s">
        <v>337</v>
      </c>
      <c r="J65" s="18" t="s">
        <v>8</v>
      </c>
      <c r="K65" s="18" t="s">
        <v>9</v>
      </c>
      <c r="L65" s="22" t="s">
        <v>268</v>
      </c>
      <c r="M65" s="18" t="s">
        <v>97</v>
      </c>
      <c r="N65" s="18" t="s">
        <v>98</v>
      </c>
      <c r="O65" s="19" t="s">
        <v>185</v>
      </c>
      <c r="P65" s="17"/>
      <c r="Q65" s="17"/>
      <c r="R65" s="432" t="s">
        <v>904</v>
      </c>
      <c r="S65" s="433"/>
      <c r="T65" s="433"/>
      <c r="U65" s="433"/>
      <c r="V65" s="434"/>
      <c r="W65" s="17"/>
    </row>
    <row r="66" spans="1:23">
      <c r="A66" s="54" t="s">
        <v>418</v>
      </c>
      <c r="B66" s="18"/>
      <c r="C66" s="18"/>
      <c r="D66" s="18"/>
      <c r="E66" s="22"/>
      <c r="F66" s="22"/>
      <c r="G66" s="18"/>
      <c r="H66" s="22"/>
      <c r="I66" s="22"/>
      <c r="J66" s="18"/>
      <c r="K66" s="18"/>
      <c r="L66" s="22"/>
      <c r="M66" s="18"/>
      <c r="N66" s="18"/>
      <c r="O66" s="19"/>
      <c r="P66" s="17"/>
      <c r="Q66" s="17"/>
      <c r="R66" s="435"/>
      <c r="S66" s="436"/>
      <c r="T66" s="436"/>
      <c r="U66" s="436"/>
      <c r="V66" s="437"/>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35"/>
      <c r="S67" s="436"/>
      <c r="T67" s="436"/>
      <c r="U67" s="436"/>
      <c r="V67" s="437"/>
      <c r="W67" s="17"/>
    </row>
    <row r="68" spans="1:23" ht="13.5" thickBot="1">
      <c r="A68" s="17" t="s">
        <v>419</v>
      </c>
      <c r="B68" s="17"/>
      <c r="C68" s="17"/>
      <c r="D68" s="17"/>
      <c r="E68" s="17"/>
      <c r="F68" s="17"/>
      <c r="G68" s="17"/>
      <c r="H68" s="17"/>
      <c r="I68" s="17"/>
      <c r="J68" s="17"/>
      <c r="K68" s="17"/>
      <c r="L68" s="17"/>
      <c r="M68" s="17"/>
      <c r="N68" s="17"/>
      <c r="O68" s="56"/>
      <c r="P68" s="56"/>
      <c r="Q68" s="56"/>
      <c r="R68" s="438"/>
      <c r="S68" s="439"/>
      <c r="T68" s="439"/>
      <c r="U68" s="439"/>
      <c r="V68" s="440"/>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10">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420</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421</v>
      </c>
      <c r="B77" s="17"/>
      <c r="C77" s="17"/>
      <c r="D77" s="17"/>
      <c r="E77" s="17"/>
      <c r="F77" s="17"/>
      <c r="G77" s="17"/>
      <c r="H77" s="17"/>
      <c r="I77" s="17"/>
      <c r="J77" s="17"/>
      <c r="K77" s="17"/>
      <c r="L77" s="17"/>
      <c r="M77" s="17"/>
      <c r="N77" s="17"/>
      <c r="O77" s="56"/>
      <c r="P77" s="56"/>
      <c r="Q77" s="56"/>
      <c r="R77" s="17"/>
      <c r="S77" s="17"/>
      <c r="T77" s="17"/>
      <c r="U77" s="17"/>
      <c r="V77" s="17"/>
      <c r="W77" s="17"/>
    </row>
    <row r="78" spans="1:23">
      <c r="A78" s="310">
        <v>1</v>
      </c>
      <c r="B78" s="310">
        <v>100</v>
      </c>
      <c r="C78" s="310">
        <v>55</v>
      </c>
      <c r="D78" s="310">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10">
        <v>-3</v>
      </c>
      <c r="B79" s="310">
        <v>3</v>
      </c>
      <c r="C79" s="310">
        <v>-0.25</v>
      </c>
      <c r="D79" s="310">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422</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423</v>
      </c>
      <c r="B84" s="17"/>
      <c r="C84" s="17"/>
      <c r="D84" s="17"/>
      <c r="E84" s="17"/>
      <c r="F84" s="17"/>
      <c r="G84" s="17"/>
      <c r="H84" s="17"/>
      <c r="I84" s="17"/>
      <c r="J84" s="17"/>
      <c r="K84" s="17"/>
      <c r="L84" s="17"/>
      <c r="M84" s="17"/>
      <c r="N84" s="17"/>
      <c r="O84" s="56"/>
      <c r="P84" s="56"/>
      <c r="Q84" s="56"/>
      <c r="R84" s="17"/>
      <c r="S84" s="17"/>
      <c r="T84" s="17"/>
      <c r="U84" s="17"/>
      <c r="V84" s="17"/>
      <c r="W84" s="17"/>
    </row>
    <row r="85" spans="1:23">
      <c r="A85" s="310">
        <v>1</v>
      </c>
      <c r="B85" s="310">
        <v>40</v>
      </c>
      <c r="C85" s="310">
        <v>30</v>
      </c>
      <c r="D85" s="310">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10">
        <v>1</v>
      </c>
      <c r="B86" s="310">
        <v>140</v>
      </c>
      <c r="C86" s="310">
        <v>118</v>
      </c>
      <c r="D86" s="310">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10">
        <v>0.01</v>
      </c>
      <c r="B87" s="310">
        <v>0.3</v>
      </c>
      <c r="C87" s="310">
        <v>0.14899999999999999</v>
      </c>
      <c r="D87" s="310">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10">
        <v>0.05</v>
      </c>
      <c r="B88" s="310">
        <v>0.2</v>
      </c>
      <c r="C88" s="310">
        <v>6.3E-2</v>
      </c>
      <c r="D88" s="310">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10">
        <v>0.05</v>
      </c>
      <c r="B89" s="310">
        <v>0.2</v>
      </c>
      <c r="C89" s="310">
        <v>8.5000000000000006E-2</v>
      </c>
      <c r="D89" s="310">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424</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338</v>
      </c>
      <c r="B93" s="17"/>
      <c r="C93" s="17"/>
      <c r="D93" s="17"/>
      <c r="E93" s="359" t="s">
        <v>1196</v>
      </c>
      <c r="F93" s="198"/>
      <c r="G93" s="198"/>
      <c r="H93" s="198"/>
      <c r="I93" s="198"/>
      <c r="J93" s="198"/>
      <c r="K93" s="199"/>
      <c r="L93" s="33"/>
      <c r="M93" s="33"/>
      <c r="N93" s="33"/>
      <c r="O93" s="174"/>
      <c r="P93" s="57"/>
      <c r="Q93" s="17"/>
      <c r="R93" s="17"/>
      <c r="S93" s="17"/>
      <c r="T93" s="17"/>
      <c r="U93" s="17"/>
      <c r="V93" s="17"/>
      <c r="W93" s="17"/>
    </row>
    <row r="94" spans="1:23" ht="13.5" thickBot="1">
      <c r="A94" s="16" t="s">
        <v>339</v>
      </c>
      <c r="B94" s="17"/>
      <c r="C94" s="17"/>
      <c r="D94" s="101"/>
      <c r="E94" s="190" t="s">
        <v>820</v>
      </c>
      <c r="F94" s="103"/>
      <c r="G94" s="103"/>
      <c r="H94" s="103"/>
      <c r="I94" s="103"/>
      <c r="J94" s="103"/>
      <c r="K94" s="103"/>
      <c r="L94" s="103"/>
      <c r="M94" s="104"/>
      <c r="N94" s="104"/>
      <c r="O94" s="57"/>
      <c r="P94" s="57"/>
      <c r="Q94" s="17"/>
      <c r="R94" s="17"/>
      <c r="S94" s="17"/>
      <c r="T94" s="17"/>
      <c r="U94" s="17"/>
      <c r="V94" s="17"/>
      <c r="W94" s="17"/>
    </row>
    <row r="95" spans="1:23" ht="13.5" thickBot="1">
      <c r="A95" s="16" t="s">
        <v>340</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690</v>
      </c>
      <c r="R96" s="75"/>
      <c r="S96" s="75"/>
      <c r="T96" s="75"/>
      <c r="U96" s="76"/>
      <c r="V96" s="17"/>
      <c r="W96" s="17"/>
    </row>
    <row r="97" spans="1:24" ht="12.75" customHeight="1">
      <c r="A97" s="16" t="s">
        <v>343</v>
      </c>
      <c r="B97" s="17"/>
      <c r="C97" s="17"/>
      <c r="D97" s="17"/>
      <c r="E97" s="396" t="s">
        <v>1198</v>
      </c>
      <c r="F97" s="397"/>
      <c r="G97" s="397"/>
      <c r="H97" s="397"/>
      <c r="I97" s="397"/>
      <c r="J97" s="397"/>
      <c r="K97" s="398"/>
      <c r="L97" s="60"/>
      <c r="M97" s="60"/>
      <c r="N97" s="100"/>
      <c r="O97" s="101"/>
      <c r="P97" s="56"/>
      <c r="Q97" s="17"/>
      <c r="R97" s="17"/>
      <c r="S97" s="17"/>
      <c r="T97" s="17"/>
      <c r="U97" s="17"/>
      <c r="V97" s="17"/>
      <c r="W97" s="17"/>
    </row>
    <row r="98" spans="1:24" ht="13.5" thickBot="1">
      <c r="A98" s="17" t="s">
        <v>344</v>
      </c>
      <c r="B98" s="17"/>
      <c r="C98" s="17"/>
      <c r="D98" s="17"/>
      <c r="E98" s="361" t="s">
        <v>1197</v>
      </c>
      <c r="F98" s="360"/>
      <c r="G98" s="360"/>
      <c r="H98" s="360"/>
      <c r="I98" s="360"/>
      <c r="J98" s="360"/>
      <c r="K98" s="68"/>
      <c r="L98" s="33"/>
      <c r="M98" s="33"/>
      <c r="N98" s="33"/>
      <c r="O98" s="101"/>
      <c r="P98" s="56"/>
      <c r="Q98" s="17"/>
      <c r="R98" s="17"/>
      <c r="S98" s="17"/>
      <c r="T98" s="17"/>
      <c r="U98" s="17"/>
      <c r="V98" s="17"/>
      <c r="W98" s="17"/>
    </row>
    <row r="99" spans="1:24">
      <c r="A99" s="17" t="s">
        <v>342</v>
      </c>
      <c r="B99" s="17"/>
      <c r="C99" s="17"/>
      <c r="D99" s="17"/>
      <c r="E99" s="60"/>
      <c r="F99" s="60"/>
      <c r="G99" s="60"/>
      <c r="H99" s="60"/>
      <c r="I99" s="60"/>
      <c r="J99" s="60"/>
      <c r="K99" s="33"/>
      <c r="L99" s="17"/>
      <c r="M99" s="33"/>
      <c r="N99" s="33"/>
      <c r="O99" s="101"/>
      <c r="P99" s="56"/>
      <c r="Q99" s="17"/>
      <c r="R99" s="404" t="s">
        <v>518</v>
      </c>
      <c r="S99" s="405"/>
      <c r="T99" s="405"/>
      <c r="U99" s="406"/>
      <c r="V99" s="17"/>
      <c r="W99" s="17"/>
    </row>
    <row r="100" spans="1:24">
      <c r="A100" s="16" t="s">
        <v>517</v>
      </c>
      <c r="B100" s="17">
        <v>2</v>
      </c>
      <c r="C100" s="17">
        <v>1.2</v>
      </c>
      <c r="D100" s="17">
        <v>1.2</v>
      </c>
      <c r="E100" s="107">
        <v>-1</v>
      </c>
      <c r="F100" s="107">
        <v>0.2</v>
      </c>
      <c r="G100" s="107">
        <v>5</v>
      </c>
      <c r="H100" s="107">
        <v>0</v>
      </c>
      <c r="I100" s="107">
        <v>0</v>
      </c>
      <c r="J100" s="107">
        <v>0</v>
      </c>
      <c r="K100" s="33">
        <v>0</v>
      </c>
      <c r="L100" s="33">
        <v>0</v>
      </c>
      <c r="M100" s="33">
        <v>0</v>
      </c>
      <c r="N100" s="33">
        <v>0</v>
      </c>
      <c r="O100" s="101" t="s">
        <v>676</v>
      </c>
      <c r="P100" s="56"/>
      <c r="Q100" s="17"/>
      <c r="R100" s="407"/>
      <c r="S100" s="402"/>
      <c r="T100" s="402"/>
      <c r="U100" s="408"/>
      <c r="V100" s="17"/>
      <c r="W100" s="17"/>
    </row>
    <row r="101" spans="1:24" ht="13.5" thickBot="1">
      <c r="A101" s="16" t="s">
        <v>341</v>
      </c>
      <c r="B101" s="17"/>
      <c r="C101" s="17"/>
      <c r="D101" s="17"/>
      <c r="E101" s="17"/>
      <c r="F101" s="17"/>
      <c r="G101" s="17"/>
      <c r="H101" s="17"/>
      <c r="I101" s="17"/>
      <c r="J101" s="17"/>
      <c r="K101" s="17"/>
      <c r="L101" s="17"/>
      <c r="M101" s="17"/>
      <c r="N101" s="17"/>
      <c r="O101" s="56"/>
      <c r="P101" s="56"/>
      <c r="Q101" s="17"/>
      <c r="R101" s="409"/>
      <c r="S101" s="403"/>
      <c r="T101" s="403"/>
      <c r="U101" s="410"/>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345</v>
      </c>
      <c r="B103" s="17"/>
      <c r="C103" s="17"/>
      <c r="D103" s="17"/>
      <c r="E103" s="77" t="s">
        <v>1201</v>
      </c>
      <c r="F103" s="78"/>
      <c r="G103" s="78"/>
      <c r="H103" s="78"/>
      <c r="I103" s="78"/>
      <c r="J103" s="363" t="s">
        <v>1202</v>
      </c>
      <c r="K103" s="78"/>
      <c r="L103" s="78"/>
      <c r="M103" s="79"/>
      <c r="N103" s="76"/>
      <c r="O103" s="324"/>
      <c r="P103" s="324"/>
      <c r="Q103" s="76"/>
      <c r="R103" s="17"/>
      <c r="S103" s="17"/>
      <c r="T103" s="17"/>
      <c r="U103" s="17"/>
      <c r="V103" s="17"/>
      <c r="W103" s="17"/>
    </row>
    <row r="104" spans="1:24" s="1" customFormat="1" ht="13.5" thickBot="1">
      <c r="A104" s="17" t="s">
        <v>87</v>
      </c>
      <c r="B104" s="17"/>
      <c r="C104" s="17"/>
      <c r="D104" s="17"/>
      <c r="E104" s="323" t="s">
        <v>1199</v>
      </c>
      <c r="F104" s="200"/>
      <c r="G104" s="200"/>
      <c r="H104" s="200"/>
      <c r="I104" s="362" t="s">
        <v>1200</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431</v>
      </c>
      <c r="B106" s="22" t="s">
        <v>432</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497</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346</v>
      </c>
      <c r="C110" s="16"/>
      <c r="D110" s="17"/>
      <c r="E110" s="17"/>
      <c r="F110" s="17"/>
      <c r="G110" s="17"/>
      <c r="H110" s="17"/>
      <c r="I110" s="17"/>
      <c r="J110" s="17"/>
      <c r="K110" s="60"/>
      <c r="L110" s="60"/>
      <c r="M110" s="60"/>
      <c r="N110" s="60"/>
      <c r="O110" s="60"/>
      <c r="P110" s="60"/>
      <c r="Q110" s="452" t="s">
        <v>1204</v>
      </c>
      <c r="R110" s="453"/>
      <c r="S110" s="453"/>
      <c r="T110" s="453"/>
      <c r="U110" s="454"/>
      <c r="V110" s="60"/>
      <c r="W110" s="33"/>
      <c r="X110" s="95"/>
    </row>
    <row r="111" spans="1:24">
      <c r="A111" s="2">
        <v>0</v>
      </c>
      <c r="B111" s="16" t="s">
        <v>287</v>
      </c>
      <c r="C111" s="16"/>
      <c r="D111" s="17"/>
      <c r="E111" s="17"/>
      <c r="F111" s="17"/>
      <c r="G111" s="17"/>
      <c r="H111" s="17"/>
      <c r="I111" s="17"/>
      <c r="J111" s="17"/>
      <c r="K111" s="60"/>
      <c r="L111" s="60"/>
      <c r="M111" s="60"/>
      <c r="N111" s="60"/>
      <c r="O111" s="60"/>
      <c r="P111" s="60"/>
      <c r="Q111" s="455"/>
      <c r="R111" s="456"/>
      <c r="S111" s="456"/>
      <c r="T111" s="456"/>
      <c r="U111" s="457"/>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58" t="s">
        <v>1205</v>
      </c>
      <c r="R112" s="459"/>
      <c r="S112" s="459"/>
      <c r="T112" s="459"/>
      <c r="U112" s="460"/>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348</v>
      </c>
      <c r="P113" s="33"/>
      <c r="Q113" s="458"/>
      <c r="R113" s="459"/>
      <c r="S113" s="459"/>
      <c r="T113" s="459"/>
      <c r="U113" s="460"/>
      <c r="V113" s="60"/>
      <c r="W113" s="60"/>
      <c r="X113" s="95"/>
    </row>
    <row r="114" spans="1:24">
      <c r="A114" s="2">
        <v>1</v>
      </c>
      <c r="B114" s="2">
        <v>15</v>
      </c>
      <c r="C114" s="2">
        <v>7.9266800000000002</v>
      </c>
      <c r="D114" s="2">
        <v>8</v>
      </c>
      <c r="E114" s="310">
        <v>10</v>
      </c>
      <c r="F114" s="310">
        <v>0</v>
      </c>
      <c r="G114" s="2">
        <v>1</v>
      </c>
      <c r="H114" s="2">
        <v>0</v>
      </c>
      <c r="I114" s="2">
        <v>0</v>
      </c>
      <c r="J114" s="2">
        <v>0</v>
      </c>
      <c r="K114" s="2">
        <v>0</v>
      </c>
      <c r="L114" s="2">
        <v>0</v>
      </c>
      <c r="M114" s="2">
        <v>0</v>
      </c>
      <c r="N114" s="2">
        <v>0</v>
      </c>
      <c r="O114" s="16" t="s">
        <v>141</v>
      </c>
      <c r="P114" s="60"/>
      <c r="Q114" s="458"/>
      <c r="R114" s="459"/>
      <c r="S114" s="459"/>
      <c r="T114" s="459"/>
      <c r="U114" s="460"/>
      <c r="V114" s="60"/>
      <c r="W114" s="60"/>
      <c r="X114" s="95"/>
    </row>
    <row r="115" spans="1:24">
      <c r="A115" s="2">
        <v>0.3</v>
      </c>
      <c r="B115" s="2">
        <v>0.99</v>
      </c>
      <c r="C115" s="2">
        <v>0.86417299999999997</v>
      </c>
      <c r="D115" s="2">
        <v>0.8</v>
      </c>
      <c r="E115" s="310">
        <v>0.09</v>
      </c>
      <c r="F115" s="310">
        <v>1</v>
      </c>
      <c r="G115" s="2">
        <v>3</v>
      </c>
      <c r="H115" s="2">
        <v>0</v>
      </c>
      <c r="I115" s="2">
        <v>0</v>
      </c>
      <c r="J115" s="2">
        <v>0</v>
      </c>
      <c r="K115" s="2">
        <v>0</v>
      </c>
      <c r="L115" s="2">
        <v>0</v>
      </c>
      <c r="M115" s="2">
        <v>0</v>
      </c>
      <c r="N115" s="2">
        <v>0</v>
      </c>
      <c r="O115" s="16" t="s">
        <v>142</v>
      </c>
      <c r="P115" s="60"/>
      <c r="Q115" s="399" t="s">
        <v>1203</v>
      </c>
      <c r="R115" s="400"/>
      <c r="S115" s="400"/>
      <c r="T115" s="400"/>
      <c r="U115" s="401"/>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61"/>
      <c r="R116" s="462"/>
      <c r="S116" s="462"/>
      <c r="T116" s="462"/>
      <c r="U116" s="463"/>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1236</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1208</v>
      </c>
      <c r="B120" s="75"/>
      <c r="C120" s="75"/>
      <c r="D120" s="75"/>
      <c r="E120" s="75"/>
      <c r="F120" s="75"/>
      <c r="G120" s="75"/>
      <c r="H120" s="75"/>
      <c r="I120" s="75"/>
      <c r="J120" s="75"/>
      <c r="K120" s="75"/>
      <c r="L120" s="368" t="s">
        <v>1209</v>
      </c>
      <c r="M120" s="75"/>
      <c r="N120" s="75"/>
      <c r="O120" s="303"/>
      <c r="P120" s="322"/>
      <c r="Q120" s="367"/>
      <c r="R120" s="367"/>
      <c r="S120" s="322"/>
      <c r="T120" s="365"/>
      <c r="U120" s="60"/>
      <c r="V120" s="60"/>
      <c r="W120" s="60"/>
      <c r="X120" s="95"/>
    </row>
    <row r="121" spans="1:24">
      <c r="A121" s="59" t="s">
        <v>581</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498</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5"/>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499</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396" t="s">
        <v>1206</v>
      </c>
      <c r="K127" s="397"/>
      <c r="L127" s="397"/>
      <c r="M127" s="397"/>
      <c r="N127" s="397"/>
      <c r="O127" s="397"/>
      <c r="P127" s="398"/>
      <c r="Q127" s="17"/>
      <c r="R127" s="17"/>
      <c r="S127" s="17"/>
      <c r="T127" s="17"/>
      <c r="U127" s="17"/>
      <c r="V127" s="17"/>
      <c r="W127" s="17"/>
    </row>
    <row r="128" spans="1:24">
      <c r="A128" s="2">
        <v>-4</v>
      </c>
      <c r="B128" s="17" t="s">
        <v>101</v>
      </c>
      <c r="C128" s="17"/>
      <c r="D128" s="17"/>
      <c r="E128" s="17"/>
      <c r="F128" s="17"/>
      <c r="G128" s="17"/>
      <c r="H128" s="17"/>
      <c r="I128" s="17"/>
      <c r="J128" s="399"/>
      <c r="K128" s="400"/>
      <c r="L128" s="400"/>
      <c r="M128" s="400"/>
      <c r="N128" s="400"/>
      <c r="O128" s="400"/>
      <c r="P128" s="401"/>
      <c r="Q128" s="17"/>
      <c r="R128" s="17"/>
      <c r="S128" s="17"/>
      <c r="T128" s="17"/>
      <c r="U128" s="17"/>
      <c r="V128" s="17"/>
      <c r="W128" s="17"/>
    </row>
    <row r="129" spans="1:23">
      <c r="A129" s="2">
        <v>0</v>
      </c>
      <c r="B129" s="16" t="s">
        <v>158</v>
      </c>
      <c r="C129" s="17"/>
      <c r="D129" s="17"/>
      <c r="E129" s="17"/>
      <c r="F129" s="17"/>
      <c r="G129" s="17"/>
      <c r="H129" s="17"/>
      <c r="I129" s="17"/>
      <c r="J129" s="399"/>
      <c r="K129" s="400"/>
      <c r="L129" s="400"/>
      <c r="M129" s="400"/>
      <c r="N129" s="400"/>
      <c r="O129" s="400"/>
      <c r="P129" s="401"/>
      <c r="Q129" s="17"/>
      <c r="R129" s="17"/>
      <c r="S129" s="17"/>
      <c r="T129" s="17"/>
      <c r="U129" s="17"/>
      <c r="V129" s="17"/>
      <c r="W129" s="17"/>
    </row>
    <row r="130" spans="1:23">
      <c r="A130" s="2">
        <v>1</v>
      </c>
      <c r="B130" s="16" t="s">
        <v>159</v>
      </c>
      <c r="C130" s="17"/>
      <c r="D130" s="17"/>
      <c r="E130" s="17"/>
      <c r="F130" s="17"/>
      <c r="G130" s="17"/>
      <c r="H130" s="17"/>
      <c r="I130" s="17"/>
      <c r="J130" s="399"/>
      <c r="K130" s="400"/>
      <c r="L130" s="400"/>
      <c r="M130" s="400"/>
      <c r="N130" s="400"/>
      <c r="O130" s="400"/>
      <c r="P130" s="401"/>
      <c r="Q130" s="17"/>
      <c r="R130" s="17"/>
      <c r="S130" s="17"/>
      <c r="T130" s="17"/>
      <c r="U130" s="17"/>
      <c r="V130" s="17"/>
      <c r="W130" s="17"/>
    </row>
    <row r="131" spans="1:23">
      <c r="A131" s="2">
        <v>1900</v>
      </c>
      <c r="B131" s="17" t="s">
        <v>102</v>
      </c>
      <c r="C131" s="17"/>
      <c r="D131" s="17"/>
      <c r="E131" s="17"/>
      <c r="F131" s="17"/>
      <c r="G131" s="17"/>
      <c r="H131" s="17"/>
      <c r="I131" s="17"/>
      <c r="J131" s="399"/>
      <c r="K131" s="400"/>
      <c r="L131" s="400"/>
      <c r="M131" s="400"/>
      <c r="N131" s="400"/>
      <c r="O131" s="400"/>
      <c r="P131" s="401"/>
      <c r="Q131" s="17"/>
      <c r="R131" s="17"/>
      <c r="S131" s="17"/>
      <c r="T131" s="17"/>
      <c r="U131" s="17"/>
      <c r="V131" s="17"/>
      <c r="W131" s="17"/>
    </row>
    <row r="132" spans="1:23">
      <c r="A132" s="2">
        <v>1900</v>
      </c>
      <c r="B132" s="17" t="s">
        <v>103</v>
      </c>
      <c r="C132" s="17"/>
      <c r="D132" s="17"/>
      <c r="E132" s="17"/>
      <c r="F132" s="17"/>
      <c r="G132" s="17"/>
      <c r="H132" s="17"/>
      <c r="I132" s="17"/>
      <c r="J132" s="399"/>
      <c r="K132" s="400"/>
      <c r="L132" s="400"/>
      <c r="M132" s="400"/>
      <c r="N132" s="400"/>
      <c r="O132" s="400"/>
      <c r="P132" s="401"/>
      <c r="Q132" s="17"/>
      <c r="R132" s="17"/>
      <c r="S132" s="17"/>
      <c r="T132" s="17"/>
      <c r="U132" s="17"/>
      <c r="V132" s="17"/>
      <c r="W132" s="17"/>
    </row>
    <row r="133" spans="1:23">
      <c r="A133" s="2">
        <v>2001</v>
      </c>
      <c r="B133" s="17" t="s">
        <v>104</v>
      </c>
      <c r="C133" s="17"/>
      <c r="D133" s="17"/>
      <c r="E133" s="17"/>
      <c r="F133" s="17"/>
      <c r="G133" s="17"/>
      <c r="H133" s="17"/>
      <c r="I133" s="17"/>
      <c r="J133" s="399"/>
      <c r="K133" s="400"/>
      <c r="L133" s="400"/>
      <c r="M133" s="400"/>
      <c r="N133" s="400"/>
      <c r="O133" s="400"/>
      <c r="P133" s="401"/>
      <c r="Q133" s="17"/>
      <c r="R133" s="17"/>
      <c r="S133" s="17"/>
      <c r="T133" s="17"/>
      <c r="U133" s="17"/>
      <c r="V133" s="17"/>
      <c r="W133" s="17"/>
    </row>
    <row r="134" spans="1:23" ht="13.5" thickBot="1">
      <c r="A134" s="2">
        <v>2002</v>
      </c>
      <c r="B134" s="17" t="s">
        <v>105</v>
      </c>
      <c r="C134" s="17"/>
      <c r="D134" s="17"/>
      <c r="E134" s="17"/>
      <c r="F134" s="17"/>
      <c r="G134" s="17"/>
      <c r="H134" s="17"/>
      <c r="I134" s="17"/>
      <c r="J134" s="366" t="s">
        <v>1207</v>
      </c>
      <c r="K134" s="360"/>
      <c r="L134" s="360"/>
      <c r="M134" s="360"/>
      <c r="N134" s="360"/>
      <c r="O134" s="360"/>
      <c r="P134" s="364"/>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501</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500</v>
      </c>
      <c r="H142" s="103"/>
      <c r="I142" s="103"/>
      <c r="J142" s="103"/>
      <c r="K142" s="103"/>
      <c r="L142" s="103"/>
      <c r="M142" s="104"/>
      <c r="N142" s="17"/>
      <c r="O142" s="17"/>
      <c r="P142" s="17"/>
      <c r="Q142" s="17"/>
      <c r="R142" s="17"/>
      <c r="S142" s="17"/>
      <c r="T142" s="17"/>
      <c r="U142" s="17"/>
      <c r="V142" s="17"/>
      <c r="W142" s="17"/>
    </row>
    <row r="143" spans="1:23" s="1" customFormat="1" ht="13.5" thickBot="1">
      <c r="A143" s="16" t="s">
        <v>349</v>
      </c>
      <c r="B143" s="17"/>
      <c r="C143" s="17"/>
      <c r="D143" s="105" t="s">
        <v>433</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350</v>
      </c>
      <c r="B144" s="16"/>
      <c r="C144" s="17"/>
      <c r="D144" s="102" t="s">
        <v>1210</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452" t="s">
        <v>1211</v>
      </c>
      <c r="L146" s="453"/>
      <c r="M146" s="453"/>
      <c r="N146" s="453"/>
      <c r="O146" s="454"/>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455"/>
      <c r="L147" s="456"/>
      <c r="M147" s="456"/>
      <c r="N147" s="456"/>
      <c r="O147" s="457"/>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455"/>
      <c r="L148" s="456"/>
      <c r="M148" s="456"/>
      <c r="N148" s="456"/>
      <c r="O148" s="457"/>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455"/>
      <c r="L149" s="456"/>
      <c r="M149" s="456"/>
      <c r="N149" s="456"/>
      <c r="O149" s="457"/>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455"/>
      <c r="L150" s="456"/>
      <c r="M150" s="456"/>
      <c r="N150" s="456"/>
      <c r="O150" s="457"/>
      <c r="P150" s="17"/>
      <c r="Q150" s="17"/>
      <c r="R150" s="17"/>
      <c r="S150" s="17"/>
      <c r="T150" s="17"/>
      <c r="U150" s="17"/>
      <c r="V150" s="17"/>
      <c r="W150" s="17"/>
    </row>
    <row r="151" spans="1:23" s="1" customFormat="1" ht="13.5" thickBot="1">
      <c r="A151" s="16" t="s">
        <v>434</v>
      </c>
      <c r="B151" s="17"/>
      <c r="C151" s="17"/>
      <c r="D151" s="17"/>
      <c r="E151" s="17"/>
      <c r="F151" s="17"/>
      <c r="G151" s="17"/>
      <c r="H151" s="17"/>
      <c r="I151" s="17"/>
      <c r="J151" s="17"/>
      <c r="K151" s="371" t="s">
        <v>1212</v>
      </c>
      <c r="L151" s="369"/>
      <c r="M151" s="369"/>
      <c r="N151" s="369"/>
      <c r="O151" s="370"/>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510</v>
      </c>
      <c r="B153" s="17"/>
      <c r="C153" s="16" t="s">
        <v>503</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351</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352</v>
      </c>
      <c r="C155" s="17"/>
      <c r="D155" s="17"/>
      <c r="E155" s="17"/>
      <c r="F155" s="17"/>
      <c r="G155" s="17"/>
      <c r="H155" s="77" t="s">
        <v>502</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353</v>
      </c>
      <c r="B157" s="17"/>
      <c r="C157" s="17"/>
      <c r="D157" s="17"/>
      <c r="E157" s="17"/>
      <c r="F157" s="74" t="s">
        <v>1213</v>
      </c>
      <c r="G157" s="75"/>
      <c r="H157" s="75"/>
      <c r="I157" s="75"/>
      <c r="J157" s="75"/>
      <c r="K157" s="75"/>
      <c r="L157" s="368" t="s">
        <v>1214</v>
      </c>
      <c r="M157" s="75"/>
      <c r="N157" s="75"/>
      <c r="O157" s="75"/>
      <c r="P157" s="76"/>
      <c r="Q157" s="17"/>
      <c r="R157" s="17"/>
      <c r="S157" s="17"/>
      <c r="T157" s="17"/>
      <c r="U157" s="17"/>
      <c r="V157" s="17"/>
      <c r="W157" s="17"/>
    </row>
    <row r="158" spans="1:23" s="1" customFormat="1">
      <c r="A158" s="16" t="s">
        <v>354</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358</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359</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356</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357</v>
      </c>
      <c r="B163" s="17"/>
      <c r="C163" s="17"/>
      <c r="D163" s="74" t="s">
        <v>516</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360</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64" t="s">
        <v>515</v>
      </c>
      <c r="I165" s="465"/>
      <c r="J165" s="465"/>
      <c r="K165" s="465"/>
      <c r="L165" s="466"/>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67"/>
      <c r="I166" s="468"/>
      <c r="J166" s="468"/>
      <c r="K166" s="468"/>
      <c r="L166" s="469"/>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70"/>
      <c r="I167" s="471"/>
      <c r="J167" s="471"/>
      <c r="K167" s="471"/>
      <c r="L167" s="472"/>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361</v>
      </c>
      <c r="P171" s="17"/>
      <c r="Q171" s="17"/>
      <c r="R171" s="17"/>
      <c r="S171" s="17"/>
      <c r="T171" s="17"/>
      <c r="U171" s="17"/>
      <c r="V171" s="17"/>
      <c r="W171" s="17"/>
    </row>
    <row r="172" spans="1:23" s="1" customFormat="1">
      <c r="A172" s="310">
        <v>-10</v>
      </c>
      <c r="B172" s="310">
        <v>2</v>
      </c>
      <c r="C172" s="310">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10">
        <v>-10</v>
      </c>
      <c r="B173" s="310">
        <v>2</v>
      </c>
      <c r="C173" s="310">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10">
        <v>-10</v>
      </c>
      <c r="B174" s="310">
        <v>2</v>
      </c>
      <c r="C174" s="310">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362</v>
      </c>
      <c r="B176" s="17"/>
      <c r="C176" s="17"/>
      <c r="D176" s="372" t="s">
        <v>1215</v>
      </c>
      <c r="E176" s="78"/>
      <c r="F176" s="78"/>
      <c r="G176" s="78"/>
      <c r="H176" s="78"/>
      <c r="I176" s="321"/>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425</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396" t="s">
        <v>1216</v>
      </c>
      <c r="H181" s="473"/>
      <c r="I181" s="473"/>
      <c r="J181" s="473"/>
      <c r="K181" s="473"/>
      <c r="L181" s="474"/>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75"/>
      <c r="H182" s="476"/>
      <c r="I182" s="476"/>
      <c r="J182" s="476"/>
      <c r="K182" s="476"/>
      <c r="L182" s="477"/>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75"/>
      <c r="H183" s="476"/>
      <c r="I183" s="476"/>
      <c r="J183" s="476"/>
      <c r="K183" s="476"/>
      <c r="L183" s="477"/>
      <c r="M183" s="17"/>
      <c r="N183" s="17"/>
      <c r="O183" s="17"/>
      <c r="P183" s="17"/>
      <c r="Q183" s="17"/>
      <c r="R183" s="17"/>
      <c r="S183" s="17"/>
      <c r="T183" s="17"/>
      <c r="U183" s="17"/>
      <c r="V183" s="17"/>
      <c r="W183" s="17"/>
    </row>
    <row r="184" spans="1:23" s="1" customFormat="1">
      <c r="A184" s="17" t="s">
        <v>69</v>
      </c>
      <c r="B184" s="17"/>
      <c r="C184" s="17"/>
      <c r="D184" s="17"/>
      <c r="E184" s="17"/>
      <c r="F184" s="17"/>
      <c r="G184" s="475"/>
      <c r="H184" s="476"/>
      <c r="I184" s="476"/>
      <c r="J184" s="476"/>
      <c r="K184" s="476"/>
      <c r="L184" s="477"/>
      <c r="M184" s="17"/>
      <c r="N184" s="17"/>
      <c r="O184" s="17"/>
      <c r="P184" s="17"/>
      <c r="Q184" s="17"/>
      <c r="R184" s="17"/>
      <c r="S184" s="17"/>
      <c r="T184" s="17"/>
      <c r="U184" s="17"/>
      <c r="V184" s="17"/>
      <c r="W184" s="17"/>
    </row>
    <row r="185" spans="1:23" s="1" customFormat="1">
      <c r="A185" s="17" t="s">
        <v>91</v>
      </c>
      <c r="B185" s="17"/>
      <c r="C185" s="17"/>
      <c r="D185" s="17"/>
      <c r="E185" s="17"/>
      <c r="F185" s="17"/>
      <c r="G185" s="475"/>
      <c r="H185" s="476"/>
      <c r="I185" s="476"/>
      <c r="J185" s="476"/>
      <c r="K185" s="476"/>
      <c r="L185" s="477"/>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75"/>
      <c r="H186" s="476"/>
      <c r="I186" s="476"/>
      <c r="J186" s="476"/>
      <c r="K186" s="476"/>
      <c r="L186" s="477"/>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3" t="s">
        <v>1217</v>
      </c>
      <c r="H188" s="76"/>
      <c r="I188" s="373" t="s">
        <v>1218</v>
      </c>
      <c r="J188" s="76"/>
      <c r="K188" s="373" t="s">
        <v>1219</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347</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2"/>
      <c r="T192" s="272"/>
      <c r="U192" s="272"/>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2"/>
      <c r="T193" s="272"/>
      <c r="U193" s="272"/>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2"/>
      <c r="T194" s="272"/>
      <c r="U194" s="272"/>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2"/>
      <c r="T195" s="272"/>
      <c r="U195" s="272"/>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417</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6" t="s">
        <v>1220</v>
      </c>
      <c r="E198" s="374"/>
      <c r="F198" s="374"/>
      <c r="G198" s="374"/>
      <c r="H198" s="374"/>
      <c r="I198" s="374"/>
      <c r="J198" s="374"/>
      <c r="K198" s="375"/>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876</v>
      </c>
      <c r="C201" s="17"/>
      <c r="D201" s="17"/>
      <c r="E201" s="251" t="s">
        <v>877</v>
      </c>
      <c r="F201" s="260"/>
      <c r="G201" s="260"/>
      <c r="H201" s="263"/>
      <c r="I201" s="252"/>
      <c r="J201" s="377" t="s">
        <v>1221</v>
      </c>
      <c r="K201" s="263"/>
      <c r="L201" s="263"/>
      <c r="M201" s="263"/>
      <c r="N201" s="260"/>
      <c r="O201" s="264"/>
      <c r="P201" s="252"/>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1237</v>
      </c>
      <c r="C203" s="17"/>
      <c r="D203" s="17"/>
      <c r="E203" s="17"/>
      <c r="F203" s="17"/>
      <c r="G203" s="33"/>
      <c r="H203" s="74" t="s">
        <v>897</v>
      </c>
      <c r="I203" s="75"/>
      <c r="J203" s="75"/>
      <c r="K203" s="75"/>
      <c r="L203" s="75"/>
      <c r="M203" s="75"/>
      <c r="N203" s="75"/>
      <c r="O203" s="385"/>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868</v>
      </c>
      <c r="B205" s="17"/>
      <c r="C205" s="17"/>
      <c r="D205" s="17"/>
      <c r="E205" s="17"/>
      <c r="F205" s="74" t="s">
        <v>1141</v>
      </c>
      <c r="G205" s="303"/>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452" t="s">
        <v>1223</v>
      </c>
      <c r="G206" s="453"/>
      <c r="H206" s="453"/>
      <c r="I206" s="453"/>
      <c r="J206" s="453"/>
      <c r="K206" s="454"/>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455"/>
      <c r="G207" s="456"/>
      <c r="H207" s="456"/>
      <c r="I207" s="456"/>
      <c r="J207" s="456"/>
      <c r="K207" s="457"/>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71" t="s">
        <v>1222</v>
      </c>
      <c r="G208" s="369"/>
      <c r="H208" s="369"/>
      <c r="I208" s="369"/>
      <c r="J208" s="369"/>
      <c r="K208" s="370"/>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8"/>
      <c r="H209" s="378"/>
      <c r="I209" s="378"/>
      <c r="J209" s="378"/>
      <c r="K209" s="378"/>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2"/>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363</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365</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364</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396" t="s">
        <v>1224</v>
      </c>
      <c r="I230" s="397"/>
      <c r="J230" s="397"/>
      <c r="K230" s="397"/>
      <c r="L230" s="397"/>
      <c r="M230" s="398"/>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399"/>
      <c r="I231" s="400"/>
      <c r="J231" s="400"/>
      <c r="K231" s="400"/>
      <c r="L231" s="400"/>
      <c r="M231" s="401"/>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399"/>
      <c r="I232" s="400"/>
      <c r="J232" s="400"/>
      <c r="K232" s="400"/>
      <c r="L232" s="400"/>
      <c r="M232" s="401"/>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6" t="s">
        <v>1222</v>
      </c>
      <c r="I233" s="356"/>
      <c r="J233" s="356"/>
      <c r="K233" s="356"/>
      <c r="L233" s="356"/>
      <c r="M233" s="357"/>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9"/>
      <c r="J234" s="379"/>
      <c r="K234" s="379"/>
      <c r="L234" s="379"/>
      <c r="M234" s="379"/>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1225</v>
      </c>
      <c r="I235" s="75"/>
      <c r="J235" s="75"/>
      <c r="K235" s="380" t="s">
        <v>1226</v>
      </c>
      <c r="L235" s="75"/>
      <c r="M235" s="76"/>
      <c r="N235" s="76"/>
      <c r="O235" s="17"/>
      <c r="P235" s="17"/>
      <c r="Q235" s="17"/>
      <c r="R235" s="17"/>
      <c r="S235" s="17"/>
      <c r="T235" s="17"/>
      <c r="U235" s="17"/>
      <c r="V235" s="17"/>
      <c r="W235" s="17"/>
    </row>
    <row r="236" spans="1:23" s="1" customFormat="1">
      <c r="A236" s="16" t="s">
        <v>435</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426</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703</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F206:K207"/>
    <mergeCell ref="H230:M232"/>
    <mergeCell ref="Q110:U111"/>
    <mergeCell ref="Q112:U114"/>
    <mergeCell ref="Q115:U116"/>
    <mergeCell ref="H165:L167"/>
    <mergeCell ref="G181:L186"/>
    <mergeCell ref="J127:P133"/>
    <mergeCell ref="K146:O150"/>
    <mergeCell ref="C60:M62"/>
    <mergeCell ref="E97:K97"/>
    <mergeCell ref="O6:Q7"/>
    <mergeCell ref="R99:U101"/>
    <mergeCell ref="K19:O20"/>
    <mergeCell ref="F24:I26"/>
    <mergeCell ref="K58:Q59"/>
    <mergeCell ref="R65:V68"/>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4" workbookViewId="0">
      <selection activeCell="Q16" sqref="Q16"/>
    </sheetView>
  </sheetViews>
  <sheetFormatPr defaultRowHeight="12.75"/>
  <sheetData>
    <row r="1" spans="1:23" ht="13.5" thickBot="1">
      <c r="A1" s="32" t="s">
        <v>797</v>
      </c>
      <c r="J1" s="38" t="s">
        <v>918</v>
      </c>
    </row>
    <row r="2" spans="1:23">
      <c r="J2" s="570" t="s">
        <v>917</v>
      </c>
      <c r="K2" s="571"/>
      <c r="L2" s="571"/>
      <c r="M2" s="571"/>
      <c r="N2" s="571"/>
      <c r="O2" s="571"/>
      <c r="P2" s="571"/>
      <c r="Q2" s="572"/>
    </row>
    <row r="3" spans="1:23">
      <c r="J3" s="573"/>
      <c r="K3" s="574"/>
      <c r="L3" s="574"/>
      <c r="M3" s="574"/>
      <c r="N3" s="574"/>
      <c r="O3" s="574"/>
      <c r="P3" s="574"/>
      <c r="Q3" s="575"/>
    </row>
    <row r="4" spans="1:23" ht="13.5" thickBot="1">
      <c r="J4" s="576"/>
      <c r="K4" s="577"/>
      <c r="L4" s="577"/>
      <c r="M4" s="577"/>
      <c r="N4" s="577"/>
      <c r="O4" s="577"/>
      <c r="P4" s="577"/>
      <c r="Q4" s="578"/>
    </row>
    <row r="5" spans="1:23">
      <c r="A5" s="3" t="s">
        <v>1230</v>
      </c>
      <c r="J5" s="3"/>
    </row>
    <row r="6" spans="1:23">
      <c r="A6" s="32" t="s">
        <v>739</v>
      </c>
      <c r="G6" s="3" t="s">
        <v>889</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890</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336</v>
      </c>
      <c r="I9" s="219" t="s">
        <v>337</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734</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745</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746</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747</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748</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749</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750</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751</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887</v>
      </c>
    </row>
    <row r="20" spans="1:23" ht="13.5" thickBot="1">
      <c r="A20" s="21">
        <v>1</v>
      </c>
      <c r="B20" s="16" t="s">
        <v>871</v>
      </c>
      <c r="C20" s="17"/>
      <c r="D20" s="17"/>
      <c r="E20" s="17"/>
      <c r="F20" s="17"/>
      <c r="G20" s="33"/>
      <c r="H20" s="35"/>
      <c r="I20" s="17"/>
      <c r="J20" s="17"/>
      <c r="K20" s="17"/>
      <c r="L20" s="17"/>
      <c r="M20" s="17"/>
      <c r="N20" s="17"/>
      <c r="O20" s="17"/>
      <c r="P20" s="17"/>
      <c r="Q20" s="17"/>
      <c r="R20" s="17"/>
      <c r="S20" s="17"/>
      <c r="T20" s="17"/>
      <c r="U20" s="17"/>
      <c r="V20" s="17"/>
    </row>
    <row r="21" spans="1:23" ht="13.5" thickBot="1">
      <c r="A21" s="16" t="s">
        <v>798</v>
      </c>
      <c r="B21" s="16" t="s">
        <v>799</v>
      </c>
      <c r="C21" s="16" t="s">
        <v>800</v>
      </c>
      <c r="D21" s="16" t="s">
        <v>801</v>
      </c>
      <c r="E21" s="16" t="s">
        <v>802</v>
      </c>
      <c r="F21" s="16" t="s">
        <v>803</v>
      </c>
      <c r="G21" s="16" t="s">
        <v>804</v>
      </c>
      <c r="H21" s="16" t="s">
        <v>805</v>
      </c>
      <c r="I21" s="16" t="s">
        <v>806</v>
      </c>
      <c r="J21" s="16" t="s">
        <v>807</v>
      </c>
      <c r="K21" s="16" t="s">
        <v>808</v>
      </c>
      <c r="L21" s="17"/>
      <c r="M21" s="251" t="s">
        <v>888</v>
      </c>
      <c r="N21" s="260"/>
      <c r="O21" s="260"/>
      <c r="P21" s="260"/>
      <c r="Q21" s="260"/>
      <c r="R21" s="260"/>
      <c r="S21" s="252"/>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809</v>
      </c>
      <c r="F23" s="16" t="s">
        <v>810</v>
      </c>
      <c r="G23" s="16" t="s">
        <v>5</v>
      </c>
      <c r="H23" s="16" t="s">
        <v>811</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872</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873</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874</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9" t="s">
        <v>875</v>
      </c>
      <c r="M27" s="262"/>
      <c r="N27" s="262"/>
      <c r="O27" s="262"/>
      <c r="P27" s="262"/>
      <c r="Q27" s="262"/>
      <c r="R27" s="262"/>
      <c r="S27" s="262"/>
      <c r="T27" s="262"/>
      <c r="U27" s="262"/>
      <c r="V27" s="250"/>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40" workbookViewId="0"/>
  </sheetViews>
  <sheetFormatPr defaultRowHeight="12.75"/>
  <cols>
    <col min="1" max="1" width="9.42578125" customWidth="1"/>
    <col min="2" max="2" width="12.140625" customWidth="1"/>
    <col min="3" max="3" width="11.85546875" customWidth="1"/>
  </cols>
  <sheetData>
    <row r="1" spans="1:15">
      <c r="A1" s="32" t="s">
        <v>695</v>
      </c>
      <c r="G1" s="38" t="s">
        <v>1053</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696</v>
      </c>
      <c r="E12" s="17"/>
      <c r="F12" s="17"/>
      <c r="G12" s="186" t="s">
        <v>698</v>
      </c>
      <c r="H12" s="187"/>
      <c r="I12" s="187"/>
      <c r="J12" s="187"/>
      <c r="K12" s="187"/>
      <c r="L12" s="187"/>
      <c r="M12" s="187"/>
      <c r="N12" s="187"/>
      <c r="O12" s="188"/>
    </row>
    <row r="13" spans="1:15">
      <c r="A13" s="2">
        <v>4</v>
      </c>
      <c r="B13" s="2">
        <v>1</v>
      </c>
      <c r="C13" s="2">
        <v>0.25</v>
      </c>
      <c r="D13" s="16" t="s">
        <v>697</v>
      </c>
      <c r="E13" s="17"/>
      <c r="F13" s="17"/>
      <c r="G13" s="17"/>
      <c r="H13" s="17"/>
      <c r="I13" s="17"/>
      <c r="J13" s="17"/>
      <c r="K13" s="17"/>
      <c r="L13" s="17"/>
      <c r="M13" s="17"/>
      <c r="N13" s="17"/>
      <c r="O13" s="17"/>
    </row>
    <row r="14" spans="1:15" ht="13.5" thickBot="1">
      <c r="A14" s="2">
        <v>5</v>
      </c>
      <c r="B14" s="2">
        <v>2</v>
      </c>
      <c r="C14" s="2">
        <v>0.75</v>
      </c>
      <c r="D14" s="16" t="s">
        <v>700</v>
      </c>
      <c r="E14" s="17"/>
      <c r="F14" s="17"/>
      <c r="G14" s="17"/>
      <c r="H14" s="17"/>
      <c r="I14" s="17"/>
      <c r="J14" s="17"/>
      <c r="K14" s="17"/>
      <c r="L14" s="17"/>
      <c r="M14" s="17"/>
      <c r="N14" s="17"/>
      <c r="O14" s="17"/>
    </row>
    <row r="15" spans="1:15" ht="13.5" thickBot="1">
      <c r="A15" s="2">
        <v>-9999</v>
      </c>
      <c r="B15" s="2">
        <v>0</v>
      </c>
      <c r="C15" s="2">
        <v>0</v>
      </c>
      <c r="D15" s="17" t="s">
        <v>363</v>
      </c>
      <c r="E15" s="17"/>
      <c r="F15" s="17"/>
      <c r="G15" s="186" t="s">
        <v>699</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694</v>
      </c>
      <c r="G18" s="3" t="s">
        <v>919</v>
      </c>
    </row>
    <row r="19" spans="1:15">
      <c r="A19" t="s">
        <v>701</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365</v>
      </c>
      <c r="B24" s="17"/>
      <c r="C24" s="17"/>
      <c r="D24" s="17"/>
      <c r="E24" s="17"/>
      <c r="F24" s="17"/>
      <c r="G24" s="17"/>
      <c r="H24" s="17"/>
      <c r="I24" s="17"/>
      <c r="J24" s="17"/>
      <c r="K24" s="17"/>
      <c r="L24" s="17"/>
      <c r="M24" s="17"/>
      <c r="N24" s="17"/>
      <c r="O24" s="17"/>
    </row>
    <row r="25" spans="1:15">
      <c r="A25" s="16" t="s">
        <v>364</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04" t="s">
        <v>691</v>
      </c>
      <c r="G29" s="405"/>
      <c r="H29" s="405"/>
      <c r="I29" s="405"/>
      <c r="J29" s="405"/>
      <c r="K29" s="405"/>
      <c r="L29" s="406"/>
      <c r="M29" s="17"/>
      <c r="N29" s="17"/>
      <c r="O29" s="17"/>
    </row>
    <row r="30" spans="1:15" ht="13.5" thickBot="1">
      <c r="A30" s="2">
        <v>1</v>
      </c>
      <c r="B30" s="2">
        <v>4</v>
      </c>
      <c r="C30" s="2">
        <v>1</v>
      </c>
      <c r="D30" s="2">
        <v>1</v>
      </c>
      <c r="E30" s="2">
        <v>1</v>
      </c>
      <c r="F30" s="409"/>
      <c r="G30" s="403"/>
      <c r="H30" s="403"/>
      <c r="I30" s="403"/>
      <c r="J30" s="403"/>
      <c r="K30" s="403"/>
      <c r="L30" s="410"/>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702</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365</v>
      </c>
      <c r="B38" s="17"/>
      <c r="C38" s="17"/>
      <c r="D38" s="17"/>
      <c r="E38" s="17"/>
      <c r="F38" s="17"/>
      <c r="G38" s="17"/>
      <c r="H38" s="17"/>
      <c r="I38" s="17"/>
      <c r="J38" s="17"/>
      <c r="K38" s="17"/>
      <c r="L38" s="17"/>
      <c r="M38" s="17"/>
      <c r="N38" s="17"/>
      <c r="O38" s="17"/>
    </row>
    <row r="39" spans="1:15">
      <c r="A39" s="16" t="s">
        <v>364</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692</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693</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RowHeight="12.75"/>
  <cols>
    <col min="1" max="5" width="12.7109375" customWidth="1"/>
    <col min="6" max="6" width="15.85546875" customWidth="1"/>
    <col min="7" max="11" width="12.7109375" customWidth="1"/>
  </cols>
  <sheetData>
    <row r="1" spans="1:19">
      <c r="A1" s="32" t="s">
        <v>718</v>
      </c>
      <c r="E1" s="38" t="s">
        <v>920</v>
      </c>
    </row>
    <row r="2" spans="1:19">
      <c r="A2" s="32"/>
      <c r="E2" s="3"/>
    </row>
    <row r="3" spans="1:19">
      <c r="A3" s="3" t="s">
        <v>721</v>
      </c>
    </row>
    <row r="4" spans="1:19">
      <c r="A4" s="2">
        <v>0</v>
      </c>
      <c r="B4" s="16" t="s">
        <v>175</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720</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722</v>
      </c>
    </row>
    <row r="9" spans="1:19" ht="13.5" thickBot="1">
      <c r="A9" s="2">
        <v>1</v>
      </c>
      <c r="B9" s="16" t="s">
        <v>175</v>
      </c>
      <c r="C9" s="17"/>
      <c r="D9" s="17"/>
      <c r="E9" s="17"/>
      <c r="F9" s="100"/>
      <c r="G9" s="33"/>
      <c r="H9" s="33"/>
      <c r="I9" s="33"/>
      <c r="J9" s="33"/>
      <c r="K9" s="33"/>
      <c r="L9" s="33"/>
      <c r="M9" s="17"/>
      <c r="N9" s="17"/>
      <c r="O9" s="17"/>
      <c r="P9" s="17"/>
      <c r="Q9" s="17"/>
      <c r="R9" s="1"/>
      <c r="S9" s="1"/>
    </row>
    <row r="10" spans="1:19" ht="13.5" thickBot="1">
      <c r="A10" s="204" t="s">
        <v>704</v>
      </c>
      <c r="B10" s="205" t="s">
        <v>705</v>
      </c>
      <c r="C10" s="205" t="s">
        <v>706</v>
      </c>
      <c r="D10" s="210" t="s">
        <v>707</v>
      </c>
      <c r="E10" s="204" t="s">
        <v>708</v>
      </c>
      <c r="F10" s="210" t="s">
        <v>709</v>
      </c>
      <c r="G10" s="204" t="s">
        <v>714</v>
      </c>
      <c r="H10" s="205" t="s">
        <v>715</v>
      </c>
      <c r="I10" s="210" t="s">
        <v>716</v>
      </c>
      <c r="J10" s="102" t="s">
        <v>717</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710</v>
      </c>
      <c r="K11" s="33"/>
      <c r="L11" s="102" t="s">
        <v>719</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711</v>
      </c>
      <c r="G13" s="16"/>
      <c r="H13" s="17"/>
      <c r="I13" s="17"/>
      <c r="J13" s="17"/>
      <c r="K13" s="100"/>
      <c r="L13" s="33"/>
      <c r="M13" s="17"/>
      <c r="N13" s="17"/>
      <c r="O13" s="17"/>
      <c r="P13" s="17"/>
      <c r="Q13" s="17"/>
      <c r="R13" s="1"/>
      <c r="S13" s="1"/>
    </row>
    <row r="14" spans="1:19">
      <c r="A14" s="2">
        <v>1</v>
      </c>
      <c r="B14" s="2">
        <v>2</v>
      </c>
      <c r="C14" s="2">
        <v>14</v>
      </c>
      <c r="D14" s="2">
        <v>26</v>
      </c>
      <c r="E14" s="16" t="s">
        <v>712</v>
      </c>
      <c r="F14" s="17"/>
      <c r="G14" s="17"/>
      <c r="H14" s="17"/>
      <c r="I14" s="17"/>
      <c r="J14" s="17"/>
      <c r="K14" s="17"/>
      <c r="L14" s="17"/>
      <c r="M14" s="17"/>
      <c r="N14" s="17"/>
      <c r="O14" s="17"/>
      <c r="P14" s="17"/>
      <c r="Q14" s="17"/>
      <c r="R14" s="1"/>
      <c r="S14" s="1"/>
    </row>
    <row r="15" spans="1:19">
      <c r="A15" s="2">
        <v>1</v>
      </c>
      <c r="B15" s="2">
        <v>2</v>
      </c>
      <c r="C15" s="2">
        <v>26</v>
      </c>
      <c r="D15" s="16" t="s">
        <v>713</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720</v>
      </c>
      <c r="C17" s="17"/>
      <c r="D17" s="17"/>
      <c r="E17" s="17"/>
      <c r="F17" s="17"/>
      <c r="G17" s="17"/>
      <c r="H17" s="17"/>
      <c r="I17" s="17"/>
      <c r="J17" s="17"/>
      <c r="K17" s="17"/>
      <c r="L17" s="17"/>
      <c r="M17" s="17"/>
      <c r="N17" s="17"/>
      <c r="O17" s="17"/>
      <c r="P17" s="17"/>
      <c r="Q17" s="17"/>
      <c r="R17" s="1"/>
      <c r="S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L29" sqref="L29"/>
    </sheetView>
  </sheetViews>
  <sheetFormatPr defaultRowHeight="12.75"/>
  <cols>
    <col min="2" max="2" width="26.5703125" customWidth="1"/>
  </cols>
  <sheetData>
    <row r="1" spans="1:18" ht="12.75" customHeight="1">
      <c r="A1" s="579" t="s">
        <v>1158</v>
      </c>
      <c r="B1" s="579"/>
      <c r="C1" s="336"/>
      <c r="D1" s="1"/>
    </row>
    <row r="2" spans="1:18">
      <c r="A2" s="579"/>
      <c r="B2" s="579"/>
      <c r="C2" s="336"/>
      <c r="D2" s="1"/>
    </row>
    <row r="3" spans="1:18" ht="12.75" customHeight="1">
      <c r="A3" s="579"/>
      <c r="B3" s="579"/>
      <c r="C3" s="336"/>
      <c r="D3" s="1"/>
    </row>
    <row r="4" spans="1:18">
      <c r="A4" s="579"/>
      <c r="B4" s="579"/>
      <c r="C4" s="336"/>
      <c r="D4" s="1"/>
    </row>
    <row r="5" spans="1:18">
      <c r="A5" s="336"/>
      <c r="B5" s="336"/>
      <c r="C5" s="336"/>
      <c r="D5" s="1"/>
    </row>
    <row r="6" spans="1:18">
      <c r="A6" s="335" t="s">
        <v>1172</v>
      </c>
      <c r="B6" s="317"/>
      <c r="C6" s="317"/>
      <c r="D6" s="11"/>
      <c r="E6" s="11"/>
      <c r="F6" s="11"/>
      <c r="G6" s="11"/>
      <c r="H6" s="11"/>
      <c r="I6" s="11"/>
      <c r="J6" s="11"/>
      <c r="K6" s="11"/>
      <c r="L6" s="11"/>
    </row>
    <row r="7" spans="1:18">
      <c r="A7" s="333" t="s">
        <v>3</v>
      </c>
      <c r="B7" s="333" t="s">
        <v>366</v>
      </c>
      <c r="C7" s="333" t="s">
        <v>1160</v>
      </c>
      <c r="D7" s="83"/>
      <c r="E7" s="83"/>
      <c r="F7" s="83"/>
      <c r="G7" s="83"/>
      <c r="H7" s="83"/>
      <c r="I7" s="83"/>
      <c r="J7" s="83"/>
      <c r="K7" s="83"/>
      <c r="L7" s="83"/>
    </row>
    <row r="8" spans="1:18">
      <c r="A8" s="317">
        <v>0</v>
      </c>
      <c r="B8" s="334" t="s">
        <v>1161</v>
      </c>
      <c r="C8" s="334" t="s">
        <v>1162</v>
      </c>
      <c r="D8" s="317"/>
      <c r="E8" s="317"/>
      <c r="F8" s="317"/>
      <c r="G8" s="317"/>
      <c r="H8" s="317"/>
      <c r="I8" s="317"/>
      <c r="J8" s="317"/>
      <c r="K8" s="317"/>
      <c r="L8" s="317"/>
      <c r="M8" s="39"/>
      <c r="N8" s="39"/>
      <c r="O8" s="39"/>
      <c r="P8" s="39"/>
      <c r="Q8" s="39"/>
      <c r="R8" s="39"/>
    </row>
    <row r="9" spans="1:18">
      <c r="A9" s="317">
        <v>1</v>
      </c>
      <c r="B9" s="334" t="s">
        <v>1163</v>
      </c>
      <c r="C9" s="334" t="s">
        <v>1164</v>
      </c>
      <c r="D9" s="317"/>
      <c r="E9" s="317"/>
      <c r="F9" s="317"/>
      <c r="G9" s="317"/>
      <c r="H9" s="317"/>
      <c r="I9" s="317"/>
      <c r="J9" s="317"/>
      <c r="K9" s="317"/>
      <c r="L9" s="317"/>
      <c r="M9" s="39"/>
      <c r="N9" s="39"/>
      <c r="O9" s="39"/>
      <c r="P9" s="39"/>
      <c r="Q9" s="39"/>
      <c r="R9" s="39"/>
    </row>
    <row r="10" spans="1:18">
      <c r="A10" s="317">
        <v>2</v>
      </c>
      <c r="B10" s="334" t="s">
        <v>1105</v>
      </c>
      <c r="C10" s="317"/>
      <c r="D10" s="317"/>
      <c r="E10" s="317"/>
      <c r="F10" s="317"/>
      <c r="G10" s="317"/>
      <c r="H10" s="317"/>
      <c r="I10" s="317"/>
      <c r="J10" s="317"/>
      <c r="K10" s="317"/>
      <c r="L10" s="317"/>
      <c r="M10" s="39"/>
      <c r="N10" s="39"/>
      <c r="O10" s="39"/>
      <c r="P10" s="39"/>
      <c r="Q10" s="39"/>
      <c r="R10" s="39"/>
    </row>
    <row r="11" spans="1:18">
      <c r="A11" s="317">
        <v>3</v>
      </c>
      <c r="B11" s="334" t="s">
        <v>1165</v>
      </c>
      <c r="C11" s="334" t="s">
        <v>1178</v>
      </c>
      <c r="D11" s="317"/>
      <c r="E11" s="317"/>
      <c r="F11" s="317"/>
      <c r="G11" s="317"/>
      <c r="H11" s="317"/>
      <c r="I11" s="317"/>
      <c r="J11" s="317"/>
      <c r="K11" s="317"/>
      <c r="L11" s="317"/>
      <c r="M11" s="39"/>
      <c r="N11" s="39"/>
      <c r="O11" s="39"/>
      <c r="P11" s="39"/>
      <c r="Q11" s="39"/>
      <c r="R11" s="39"/>
    </row>
    <row r="12" spans="1:18">
      <c r="A12" s="317">
        <v>4</v>
      </c>
      <c r="B12" s="334" t="s">
        <v>1166</v>
      </c>
      <c r="C12" s="334" t="s">
        <v>1178</v>
      </c>
      <c r="D12" s="317"/>
      <c r="E12" s="317"/>
      <c r="F12" s="317"/>
      <c r="G12" s="317"/>
      <c r="H12" s="317"/>
      <c r="I12" s="317"/>
      <c r="J12" s="317"/>
      <c r="K12" s="317"/>
      <c r="L12" s="317"/>
      <c r="M12" s="39"/>
      <c r="N12" s="39"/>
      <c r="O12" s="39"/>
      <c r="P12" s="39"/>
      <c r="Q12" s="39"/>
      <c r="R12" s="39"/>
    </row>
    <row r="13" spans="1:18">
      <c r="A13" s="317">
        <v>5</v>
      </c>
      <c r="B13" s="334" t="s">
        <v>1167</v>
      </c>
      <c r="C13" s="334" t="s">
        <v>1168</v>
      </c>
      <c r="D13" s="317"/>
      <c r="E13" s="317"/>
      <c r="F13" s="317"/>
      <c r="G13" s="317"/>
      <c r="H13" s="317"/>
      <c r="I13" s="317"/>
      <c r="J13" s="317"/>
      <c r="K13" s="317"/>
      <c r="L13" s="317"/>
      <c r="M13" s="39"/>
      <c r="N13" s="39"/>
      <c r="O13" s="39"/>
      <c r="P13" s="39"/>
      <c r="Q13" s="39"/>
      <c r="R13" s="39"/>
    </row>
    <row r="14" spans="1:18">
      <c r="A14" s="317">
        <v>6</v>
      </c>
      <c r="B14" s="334" t="s">
        <v>1169</v>
      </c>
      <c r="C14" s="334" t="s">
        <v>1170</v>
      </c>
      <c r="D14" s="317"/>
      <c r="E14" s="317"/>
      <c r="F14" s="317"/>
      <c r="G14" s="317"/>
      <c r="H14" s="317"/>
      <c r="I14" s="317"/>
      <c r="J14" s="317"/>
      <c r="K14" s="317"/>
      <c r="L14" s="317"/>
      <c r="M14" s="39"/>
      <c r="N14" s="39"/>
      <c r="O14" s="39"/>
      <c r="P14" s="39"/>
      <c r="Q14" s="39"/>
      <c r="R14" s="39"/>
    </row>
    <row r="16" spans="1:18">
      <c r="A16" s="329" t="s">
        <v>1177</v>
      </c>
      <c r="B16" s="39"/>
      <c r="C16" s="39"/>
      <c r="D16" s="39"/>
      <c r="E16" s="39"/>
      <c r="F16" s="39"/>
      <c r="G16" s="39"/>
      <c r="H16" s="39"/>
      <c r="I16" s="39"/>
      <c r="J16" s="39"/>
      <c r="K16" s="39"/>
      <c r="L16" s="39"/>
      <c r="M16" s="39"/>
      <c r="N16" s="39"/>
      <c r="O16" s="39"/>
    </row>
    <row r="17" spans="1:16">
      <c r="A17" s="330" t="s">
        <v>1171</v>
      </c>
      <c r="B17" s="330"/>
      <c r="C17" s="330"/>
      <c r="D17" s="330"/>
      <c r="E17" s="330"/>
      <c r="F17" s="330"/>
      <c r="G17" s="330"/>
      <c r="H17" s="330"/>
      <c r="I17" s="330"/>
      <c r="J17" s="330"/>
      <c r="K17" s="330"/>
      <c r="L17" s="330"/>
      <c r="M17" s="330"/>
      <c r="N17" s="330"/>
      <c r="O17" s="330"/>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347</v>
      </c>
      <c r="P18" s="17"/>
    </row>
    <row r="19" spans="1:16">
      <c r="A19" s="331">
        <v>0.05</v>
      </c>
      <c r="B19" s="331">
        <v>0.25</v>
      </c>
      <c r="C19" s="331">
        <v>0.15</v>
      </c>
      <c r="D19" s="331">
        <v>0.15</v>
      </c>
      <c r="E19" s="331">
        <v>99</v>
      </c>
      <c r="F19" s="331">
        <v>0</v>
      </c>
      <c r="G19" s="331">
        <v>3</v>
      </c>
      <c r="H19" s="331">
        <v>0</v>
      </c>
      <c r="I19" s="331">
        <v>0</v>
      </c>
      <c r="J19" s="331">
        <v>0</v>
      </c>
      <c r="K19" s="331">
        <v>0</v>
      </c>
      <c r="L19" s="331">
        <v>0.5</v>
      </c>
      <c r="M19" s="331">
        <v>0</v>
      </c>
      <c r="N19" s="331">
        <v>0</v>
      </c>
      <c r="O19" s="330" t="s">
        <v>1159</v>
      </c>
      <c r="P19" s="17"/>
    </row>
    <row r="20" spans="1:16">
      <c r="A20" s="39"/>
      <c r="B20" s="39"/>
      <c r="C20" s="39"/>
      <c r="D20" s="39"/>
      <c r="E20" s="39"/>
      <c r="F20" s="39"/>
      <c r="G20" s="39"/>
      <c r="H20" s="39"/>
      <c r="I20" s="39"/>
      <c r="J20" s="39"/>
      <c r="K20" s="39"/>
      <c r="L20" s="39"/>
      <c r="M20" s="39"/>
      <c r="N20" s="39"/>
      <c r="O20" s="39"/>
    </row>
    <row r="21" spans="1:16">
      <c r="A21" s="330" t="s">
        <v>1176</v>
      </c>
      <c r="B21" s="330"/>
      <c r="C21" s="330"/>
      <c r="D21" s="330"/>
      <c r="E21" s="330"/>
      <c r="F21" s="330"/>
      <c r="G21" s="330"/>
      <c r="H21" s="330"/>
      <c r="I21" s="330"/>
      <c r="J21" s="330"/>
      <c r="K21" s="330"/>
      <c r="L21" s="330"/>
      <c r="M21" s="330"/>
      <c r="N21" s="330"/>
      <c r="O21" s="330"/>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347</v>
      </c>
      <c r="P22" s="17"/>
    </row>
    <row r="23" spans="1:16">
      <c r="A23" s="331">
        <v>0.05</v>
      </c>
      <c r="B23" s="331">
        <v>0.25</v>
      </c>
      <c r="C23" s="331">
        <v>0.15</v>
      </c>
      <c r="D23" s="331">
        <v>0.16300000000000001</v>
      </c>
      <c r="E23" s="331">
        <v>0.08</v>
      </c>
      <c r="F23" s="331">
        <v>6</v>
      </c>
      <c r="G23" s="331">
        <v>3</v>
      </c>
      <c r="H23" s="331">
        <v>0</v>
      </c>
      <c r="I23" s="331">
        <v>0</v>
      </c>
      <c r="J23" s="331">
        <v>0</v>
      </c>
      <c r="K23" s="331">
        <v>0</v>
      </c>
      <c r="L23" s="331">
        <v>0.5</v>
      </c>
      <c r="M23" s="331">
        <v>0</v>
      </c>
      <c r="N23" s="331">
        <v>0</v>
      </c>
      <c r="O23" s="330" t="s">
        <v>1159</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1184</v>
      </c>
    </row>
    <row r="2" spans="1:22">
      <c r="A2" s="269" t="s">
        <v>892</v>
      </c>
    </row>
    <row r="4" spans="1:22">
      <c r="A4" s="316" t="s">
        <v>388</v>
      </c>
      <c r="B4" s="316"/>
    </row>
    <row r="5" spans="1:22">
      <c r="A5" s="46"/>
      <c r="B5" s="317" t="s">
        <v>389</v>
      </c>
    </row>
    <row r="6" spans="1:22">
      <c r="A6" s="45"/>
      <c r="B6" s="317" t="s">
        <v>1182</v>
      </c>
    </row>
    <row r="8" spans="1:22">
      <c r="A8" s="48" t="s">
        <v>185</v>
      </c>
      <c r="C8" s="48" t="s">
        <v>1096</v>
      </c>
      <c r="D8" s="48"/>
      <c r="E8" s="53" t="s">
        <v>1097</v>
      </c>
      <c r="F8" s="48"/>
      <c r="G8" s="48"/>
      <c r="H8" s="48" t="s">
        <v>1088</v>
      </c>
      <c r="I8" s="48"/>
      <c r="J8" s="48"/>
      <c r="K8" s="53" t="s">
        <v>1098</v>
      </c>
      <c r="L8" s="48"/>
      <c r="M8" s="48"/>
      <c r="N8" s="48" t="s">
        <v>1183</v>
      </c>
    </row>
    <row r="9" spans="1:22" ht="13.5" thickBot="1">
      <c r="A9" s="339" t="s">
        <v>545</v>
      </c>
      <c r="B9" s="313"/>
      <c r="C9" s="313">
        <v>0</v>
      </c>
      <c r="D9" s="313"/>
      <c r="E9" s="313" t="s">
        <v>1056</v>
      </c>
      <c r="F9" s="313"/>
      <c r="G9" s="313"/>
      <c r="H9" s="313">
        <v>1</v>
      </c>
      <c r="I9" s="313"/>
      <c r="J9" s="313"/>
      <c r="K9" s="313">
        <v>2</v>
      </c>
      <c r="L9" s="313"/>
      <c r="M9" s="313"/>
      <c r="N9" s="313" t="s">
        <v>1056</v>
      </c>
      <c r="O9" s="313"/>
    </row>
    <row r="10" spans="1:22">
      <c r="A10" s="48" t="s">
        <v>1099</v>
      </c>
      <c r="E10" s="40">
        <v>0.6</v>
      </c>
      <c r="F10" s="39" t="s">
        <v>379</v>
      </c>
      <c r="H10" s="314">
        <v>5</v>
      </c>
      <c r="I10" s="39" t="s">
        <v>1100</v>
      </c>
      <c r="K10" s="42">
        <f>mu</f>
        <v>0.72</v>
      </c>
      <c r="L10" s="39" t="s">
        <v>1101</v>
      </c>
      <c r="N10" s="40">
        <v>-0.6</v>
      </c>
      <c r="O10" s="39" t="s">
        <v>1102</v>
      </c>
    </row>
    <row r="11" spans="1:22">
      <c r="A11" s="48" t="s">
        <v>1103</v>
      </c>
      <c r="E11" s="40">
        <v>0.05</v>
      </c>
      <c r="F11" s="39" t="s">
        <v>1104</v>
      </c>
      <c r="H11" s="315">
        <v>5</v>
      </c>
      <c r="I11" s="39" t="s">
        <v>1105</v>
      </c>
      <c r="K11" s="42">
        <f>s</f>
        <v>0.1</v>
      </c>
      <c r="L11" s="39" t="s">
        <v>1106</v>
      </c>
      <c r="N11" s="40">
        <v>-0.1</v>
      </c>
      <c r="O11" s="39" t="s">
        <v>1107</v>
      </c>
    </row>
    <row r="12" spans="1:22">
      <c r="H12" s="42">
        <f>-((H$10)*(LN(Mid-Min)))-((H$11)*(LN(0.5)))</f>
        <v>8.0471895621705016</v>
      </c>
      <c r="K12" s="39" t="s">
        <v>1108</v>
      </c>
    </row>
    <row r="13" spans="1:22">
      <c r="A13" s="48" t="s">
        <v>1109</v>
      </c>
      <c r="B13" s="40">
        <v>0.2</v>
      </c>
      <c r="H13" s="39" t="s">
        <v>1089</v>
      </c>
      <c r="Q13" s="41"/>
      <c r="R13" s="41"/>
      <c r="S13" s="41"/>
      <c r="T13" s="41"/>
    </row>
    <row r="14" spans="1:22">
      <c r="A14" s="48" t="s">
        <v>532</v>
      </c>
      <c r="B14" s="40">
        <v>1</v>
      </c>
      <c r="H14" s="41"/>
      <c r="Q14" s="41"/>
      <c r="R14" s="41"/>
      <c r="S14" s="41"/>
      <c r="T14" s="41"/>
      <c r="U14" s="41"/>
      <c r="V14" s="41"/>
    </row>
    <row r="15" spans="1:22">
      <c r="A15" s="48" t="s">
        <v>1110</v>
      </c>
      <c r="B15" s="42">
        <f>(Min+Max)/2</f>
        <v>0.6</v>
      </c>
      <c r="Q15" s="41"/>
      <c r="R15" s="41"/>
      <c r="S15" s="41"/>
      <c r="T15" s="41"/>
      <c r="U15" s="41"/>
      <c r="V15" s="41"/>
    </row>
    <row r="16" spans="1:22">
      <c r="A16" s="48"/>
      <c r="Q16" s="41"/>
      <c r="R16" s="41"/>
      <c r="S16" s="41"/>
      <c r="T16" s="41"/>
      <c r="U16" s="41"/>
      <c r="V16" s="41"/>
    </row>
    <row r="17" spans="1:15">
      <c r="A17" s="48" t="s">
        <v>1111</v>
      </c>
      <c r="B17" s="40">
        <v>1E-4</v>
      </c>
    </row>
    <row r="18" spans="1:15">
      <c r="B18" s="48" t="s">
        <v>533</v>
      </c>
      <c r="E18" s="53" t="s">
        <v>1097</v>
      </c>
      <c r="F18" s="48"/>
      <c r="G18" s="48"/>
      <c r="H18" s="48" t="s">
        <v>1088</v>
      </c>
      <c r="I18" s="48"/>
      <c r="J18" s="48"/>
      <c r="K18" s="48" t="s">
        <v>1112</v>
      </c>
      <c r="L18" s="48"/>
      <c r="M18" s="48"/>
      <c r="N18" s="48" t="s">
        <v>275</v>
      </c>
      <c r="O18" s="48" t="s">
        <v>554</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1187</v>
      </c>
    </row>
    <row r="2" spans="1:16">
      <c r="A2" s="269" t="s">
        <v>892</v>
      </c>
      <c r="I2" s="41"/>
      <c r="J2" s="41"/>
      <c r="K2" s="41"/>
      <c r="L2" s="41"/>
      <c r="M2" s="41"/>
      <c r="N2" s="41"/>
      <c r="O2" s="41"/>
      <c r="P2" s="41"/>
    </row>
    <row r="3" spans="1:16">
      <c r="A3" s="269"/>
      <c r="I3" s="41"/>
      <c r="J3" s="41"/>
      <c r="K3" s="41"/>
      <c r="L3" s="41"/>
      <c r="M3" s="41"/>
      <c r="N3" s="41"/>
      <c r="O3" s="41"/>
      <c r="P3" s="41"/>
    </row>
    <row r="4" spans="1:16" ht="12.75" customHeight="1">
      <c r="A4" s="39" t="s">
        <v>1188</v>
      </c>
      <c r="B4" s="329" t="s">
        <v>1088</v>
      </c>
      <c r="C4" s="329" t="s">
        <v>1088</v>
      </c>
      <c r="D4" s="329" t="s">
        <v>1088</v>
      </c>
      <c r="E4" s="329" t="s">
        <v>1088</v>
      </c>
      <c r="F4" s="329" t="s">
        <v>1088</v>
      </c>
      <c r="G4" s="329" t="s">
        <v>1088</v>
      </c>
      <c r="I4" s="351"/>
      <c r="J4" s="351"/>
      <c r="K4" s="351"/>
      <c r="L4" s="351"/>
      <c r="M4" s="351"/>
      <c r="N4" s="41"/>
      <c r="O4" s="41"/>
      <c r="P4" s="41"/>
    </row>
    <row r="5" spans="1:16">
      <c r="B5" s="39">
        <v>1</v>
      </c>
      <c r="C5" s="39">
        <v>1</v>
      </c>
      <c r="D5" s="39">
        <v>1</v>
      </c>
      <c r="E5" s="39">
        <v>1</v>
      </c>
      <c r="F5" s="39">
        <v>1</v>
      </c>
      <c r="G5" s="39">
        <v>1</v>
      </c>
      <c r="I5" s="351"/>
      <c r="J5" s="351"/>
      <c r="K5" s="351"/>
      <c r="L5" s="351"/>
      <c r="M5" s="351"/>
      <c r="N5" s="41"/>
      <c r="O5" s="41"/>
      <c r="P5" s="41"/>
    </row>
    <row r="6" spans="1:16">
      <c r="B6" s="39">
        <v>0.05</v>
      </c>
      <c r="C6" s="39">
        <v>0.2</v>
      </c>
      <c r="D6" s="39">
        <v>0.5</v>
      </c>
      <c r="E6" s="39">
        <v>1</v>
      </c>
      <c r="F6" s="39">
        <v>2</v>
      </c>
      <c r="G6" s="39">
        <v>5</v>
      </c>
      <c r="I6" s="351"/>
      <c r="J6" s="351"/>
      <c r="K6" s="351"/>
      <c r="L6" s="351"/>
      <c r="M6" s="351"/>
      <c r="N6" s="41"/>
      <c r="O6" s="41"/>
      <c r="P6" s="41"/>
    </row>
    <row r="7" spans="1:16">
      <c r="B7" s="39">
        <v>0.05</v>
      </c>
      <c r="C7" s="39">
        <v>0.2</v>
      </c>
      <c r="D7" s="39">
        <v>0.5</v>
      </c>
      <c r="E7" s="39">
        <v>1</v>
      </c>
      <c r="F7" s="39">
        <v>2</v>
      </c>
      <c r="G7" s="39">
        <v>5</v>
      </c>
      <c r="I7" s="351"/>
      <c r="J7" s="351"/>
      <c r="K7" s="351"/>
      <c r="L7" s="351"/>
      <c r="M7" s="351"/>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1179</v>
      </c>
      <c r="C9" s="39" t="s">
        <v>1179</v>
      </c>
      <c r="D9" s="39" t="s">
        <v>1179</v>
      </c>
      <c r="E9" s="39" t="s">
        <v>1179</v>
      </c>
      <c r="F9" s="39" t="s">
        <v>1179</v>
      </c>
      <c r="G9" s="39" t="s">
        <v>1179</v>
      </c>
    </row>
    <row r="10" spans="1:16">
      <c r="A10" s="39">
        <v>1</v>
      </c>
    </row>
    <row r="11" spans="1:16">
      <c r="A11" s="39">
        <v>0.6</v>
      </c>
    </row>
    <row r="13" spans="1:16">
      <c r="A13" s="317">
        <v>1E-4</v>
      </c>
      <c r="B13" s="580" t="s">
        <v>1181</v>
      </c>
      <c r="C13" s="581"/>
      <c r="D13" s="581"/>
      <c r="E13" s="581"/>
      <c r="F13" s="581"/>
      <c r="G13" s="581"/>
    </row>
    <row r="14" spans="1:16">
      <c r="A14" s="333" t="s">
        <v>1180</v>
      </c>
      <c r="B14" s="337" t="s">
        <v>1090</v>
      </c>
      <c r="C14" s="333" t="s">
        <v>1091</v>
      </c>
      <c r="D14" s="333" t="s">
        <v>1092</v>
      </c>
      <c r="E14" s="333" t="s">
        <v>1093</v>
      </c>
      <c r="F14" s="333" t="s">
        <v>1094</v>
      </c>
      <c r="G14" s="333" t="s">
        <v>1095</v>
      </c>
      <c r="H14" s="48"/>
    </row>
    <row r="15" spans="1:16">
      <c r="A15" s="317">
        <v>0.2</v>
      </c>
      <c r="B15" s="338">
        <v>0.38003887336769654</v>
      </c>
      <c r="C15" s="317">
        <v>1.5201554934707862</v>
      </c>
      <c r="D15" s="317">
        <v>3.8003887336769653</v>
      </c>
      <c r="E15" s="317">
        <v>7.6007774673539306</v>
      </c>
      <c r="F15" s="317">
        <v>15.201554934707861</v>
      </c>
      <c r="G15" s="317">
        <v>38.003887336769651</v>
      </c>
    </row>
    <row r="16" spans="1:16">
      <c r="A16" s="317">
        <v>0.20800000000000002</v>
      </c>
      <c r="B16" s="338">
        <v>0.16081886930336681</v>
      </c>
      <c r="C16" s="317">
        <v>0.64327547721346723</v>
      </c>
      <c r="D16" s="317">
        <v>1.6081886930336682</v>
      </c>
      <c r="E16" s="317">
        <v>3.2163773860673364</v>
      </c>
      <c r="F16" s="317">
        <v>6.4327547721346727</v>
      </c>
      <c r="G16" s="317">
        <v>16.081886930336683</v>
      </c>
    </row>
    <row r="17" spans="1:7">
      <c r="A17" s="317">
        <v>0.21600000000000003</v>
      </c>
      <c r="B17" s="338">
        <v>0.12697866294943347</v>
      </c>
      <c r="C17" s="317">
        <v>0.50791465179773387</v>
      </c>
      <c r="D17" s="317">
        <v>1.2697866294943345</v>
      </c>
      <c r="E17" s="317">
        <v>2.539573258988669</v>
      </c>
      <c r="F17" s="317">
        <v>5.0791465179773381</v>
      </c>
      <c r="G17" s="317">
        <v>12.697866294943347</v>
      </c>
    </row>
    <row r="18" spans="1:7">
      <c r="A18" s="317">
        <v>0.224</v>
      </c>
      <c r="B18" s="338">
        <v>0.10732179379296308</v>
      </c>
      <c r="C18" s="317">
        <v>0.42928717517185233</v>
      </c>
      <c r="D18" s="317">
        <v>1.0732179379296307</v>
      </c>
      <c r="E18" s="317">
        <v>2.1464358758592614</v>
      </c>
      <c r="F18" s="317">
        <v>4.2928717517185229</v>
      </c>
      <c r="G18" s="317">
        <v>10.732179379296308</v>
      </c>
    </row>
    <row r="19" spans="1:7">
      <c r="A19" s="317">
        <v>0.23200000000000001</v>
      </c>
      <c r="B19" s="338">
        <v>9.3507656553767887E-2</v>
      </c>
      <c r="C19" s="317">
        <v>0.37403062621507155</v>
      </c>
      <c r="D19" s="317">
        <v>0.93507656553767871</v>
      </c>
      <c r="E19" s="317">
        <v>1.8701531310753574</v>
      </c>
      <c r="F19" s="317">
        <v>3.7403062621507148</v>
      </c>
      <c r="G19" s="317">
        <v>9.3507656553767866</v>
      </c>
    </row>
    <row r="20" spans="1:7">
      <c r="A20" s="317">
        <v>0.24</v>
      </c>
      <c r="B20" s="338">
        <v>8.2905137816572272E-2</v>
      </c>
      <c r="C20" s="317">
        <v>0.33162055126628909</v>
      </c>
      <c r="D20" s="317">
        <v>0.82905137816572272</v>
      </c>
      <c r="E20" s="317">
        <v>1.6581027563314454</v>
      </c>
      <c r="F20" s="317">
        <v>3.3162055126628909</v>
      </c>
      <c r="G20" s="317">
        <v>8.2905137816572285</v>
      </c>
    </row>
    <row r="21" spans="1:7">
      <c r="A21" s="317">
        <v>0.248</v>
      </c>
      <c r="B21" s="338">
        <v>7.4338881163594564E-2</v>
      </c>
      <c r="C21" s="317">
        <v>0.29735552465437826</v>
      </c>
      <c r="D21" s="317">
        <v>0.7433888116359455</v>
      </c>
      <c r="E21" s="317">
        <v>1.486777623271891</v>
      </c>
      <c r="F21" s="317">
        <v>2.973555246543782</v>
      </c>
      <c r="G21" s="317">
        <v>7.4338881163594559</v>
      </c>
    </row>
    <row r="22" spans="1:7">
      <c r="A22" s="317">
        <v>0.25600000000000001</v>
      </c>
      <c r="B22" s="338">
        <v>6.7180892364204881E-2</v>
      </c>
      <c r="C22" s="317">
        <v>0.26872356945681952</v>
      </c>
      <c r="D22" s="317">
        <v>0.67180892364204881</v>
      </c>
      <c r="E22" s="317">
        <v>1.3436178472840976</v>
      </c>
      <c r="F22" s="317">
        <v>2.6872356945681952</v>
      </c>
      <c r="G22" s="317">
        <v>6.7180892364204894</v>
      </c>
    </row>
    <row r="23" spans="1:7">
      <c r="A23" s="317">
        <v>0.26400000000000001</v>
      </c>
      <c r="B23" s="338">
        <v>6.1055937561233987E-2</v>
      </c>
      <c r="C23" s="317">
        <v>0.24422375024493595</v>
      </c>
      <c r="D23" s="317">
        <v>0.61055937561233975</v>
      </c>
      <c r="E23" s="317">
        <v>1.2211187512246795</v>
      </c>
      <c r="F23" s="317">
        <v>2.442237502449359</v>
      </c>
      <c r="G23" s="317">
        <v>6.1055937561233975</v>
      </c>
    </row>
    <row r="24" spans="1:7">
      <c r="A24" s="317">
        <v>0.27200000000000002</v>
      </c>
      <c r="B24" s="338">
        <v>5.5721832426219753E-2</v>
      </c>
      <c r="C24" s="317">
        <v>0.22288732970487901</v>
      </c>
      <c r="D24" s="317">
        <v>0.55721832426219742</v>
      </c>
      <c r="E24" s="317">
        <v>1.1144366485243948</v>
      </c>
      <c r="F24" s="317">
        <v>2.2288732970487897</v>
      </c>
      <c r="G24" s="317">
        <v>5.572183242621974</v>
      </c>
    </row>
    <row r="25" spans="1:7">
      <c r="A25" s="317">
        <v>0.28000000000000003</v>
      </c>
      <c r="B25" s="338">
        <v>5.1013157444341456E-2</v>
      </c>
      <c r="C25" s="317">
        <v>0.20405262977736582</v>
      </c>
      <c r="D25" s="317">
        <v>0.51013157444341439</v>
      </c>
      <c r="E25" s="317">
        <v>1.0202631488868288</v>
      </c>
      <c r="F25" s="317">
        <v>2.0405262977736576</v>
      </c>
      <c r="G25" s="317">
        <v>5.1013157444341459</v>
      </c>
    </row>
    <row r="26" spans="1:7">
      <c r="A26" s="317">
        <v>0.28800000000000003</v>
      </c>
      <c r="B26" s="338">
        <v>4.6811910514287541E-2</v>
      </c>
      <c r="C26" s="317">
        <v>0.18724764205715017</v>
      </c>
      <c r="D26" s="317">
        <v>0.4681191051428753</v>
      </c>
      <c r="E26" s="317">
        <v>0.9362382102857506</v>
      </c>
      <c r="F26" s="317">
        <v>1.8724764205715012</v>
      </c>
      <c r="G26" s="317">
        <v>4.6811910514287529</v>
      </c>
    </row>
    <row r="27" spans="1:7">
      <c r="A27" s="317">
        <v>0.29600000000000004</v>
      </c>
      <c r="B27" s="338">
        <v>4.3030969335731466E-2</v>
      </c>
      <c r="C27" s="317">
        <v>0.17212387734292586</v>
      </c>
      <c r="D27" s="317">
        <v>0.4303096933573145</v>
      </c>
      <c r="E27" s="317">
        <v>0.86061938671462901</v>
      </c>
      <c r="F27" s="317">
        <v>1.721238773429258</v>
      </c>
      <c r="G27" s="317">
        <v>4.3030969335731459</v>
      </c>
    </row>
    <row r="28" spans="1:7">
      <c r="A28" s="317">
        <v>0.30400000000000005</v>
      </c>
      <c r="B28" s="338">
        <v>3.9604189521020981E-2</v>
      </c>
      <c r="C28" s="317">
        <v>0.15841675808408393</v>
      </c>
      <c r="D28" s="317">
        <v>0.39604189521020977</v>
      </c>
      <c r="E28" s="317">
        <v>0.79208379042041954</v>
      </c>
      <c r="F28" s="317">
        <v>1.5841675808408391</v>
      </c>
      <c r="G28" s="317">
        <v>3.9604189521020992</v>
      </c>
    </row>
    <row r="29" spans="1:7">
      <c r="A29" s="317">
        <v>0.31200000000000006</v>
      </c>
      <c r="B29" s="338">
        <v>3.648017939647076E-2</v>
      </c>
      <c r="C29" s="317">
        <v>0.14592071758588304</v>
      </c>
      <c r="D29" s="317">
        <v>0.36480179396470752</v>
      </c>
      <c r="E29" s="317">
        <v>0.72960358792941504</v>
      </c>
      <c r="F29" s="317">
        <v>1.4592071758588301</v>
      </c>
      <c r="G29" s="317">
        <v>3.6480179396470764</v>
      </c>
    </row>
    <row r="30" spans="1:7">
      <c r="A30" s="317">
        <v>0.32</v>
      </c>
      <c r="B30" s="338">
        <v>3.3618225947421657E-2</v>
      </c>
      <c r="C30" s="317">
        <v>0.13447290378968663</v>
      </c>
      <c r="D30" s="317">
        <v>0.33618225947421648</v>
      </c>
      <c r="E30" s="317">
        <v>0.67236451894843297</v>
      </c>
      <c r="F30" s="317">
        <v>1.3447290378968659</v>
      </c>
      <c r="G30" s="317">
        <v>3.3618225947421658</v>
      </c>
    </row>
    <row r="31" spans="1:7">
      <c r="A31" s="317">
        <v>0.32800000000000001</v>
      </c>
      <c r="B31" s="338">
        <v>3.0985537316867762E-2</v>
      </c>
      <c r="C31" s="317">
        <v>0.12394214926747105</v>
      </c>
      <c r="D31" s="317">
        <v>0.30985537316867751</v>
      </c>
      <c r="E31" s="317">
        <v>0.61971074633735501</v>
      </c>
      <c r="F31" s="317">
        <v>1.23942149267471</v>
      </c>
      <c r="G31" s="317">
        <v>3.0985537316867759</v>
      </c>
    </row>
    <row r="32" spans="1:7">
      <c r="A32" s="317">
        <v>0.33600000000000002</v>
      </c>
      <c r="B32" s="338">
        <v>2.8555322200593786E-2</v>
      </c>
      <c r="C32" s="317">
        <v>0.11422128880237514</v>
      </c>
      <c r="D32" s="317">
        <v>0.2855532220059378</v>
      </c>
      <c r="E32" s="317">
        <v>0.5711064440118756</v>
      </c>
      <c r="F32" s="317">
        <v>1.1422128880237512</v>
      </c>
      <c r="G32" s="317">
        <v>2.8555322200593789</v>
      </c>
    </row>
    <row r="33" spans="1:7">
      <c r="A33" s="317">
        <v>0.34399999999999997</v>
      </c>
      <c r="B33" s="338">
        <v>2.6305418742982815E-2</v>
      </c>
      <c r="C33" s="317">
        <v>0.10522167497193126</v>
      </c>
      <c r="D33" s="317">
        <v>0.263054187429828</v>
      </c>
      <c r="E33" s="317">
        <v>0.526108374859656</v>
      </c>
      <c r="F33" s="317">
        <v>1.052216749719312</v>
      </c>
      <c r="G33" s="317">
        <v>2.6305418742982809</v>
      </c>
    </row>
    <row r="34" spans="1:7">
      <c r="A34" s="317">
        <v>0.35200000000000004</v>
      </c>
      <c r="B34" s="338">
        <v>2.4217294475852337E-2</v>
      </c>
      <c r="C34" s="317">
        <v>9.6869177903409348E-2</v>
      </c>
      <c r="D34" s="317">
        <v>0.24217294475852319</v>
      </c>
      <c r="E34" s="317">
        <v>0.48434588951704638</v>
      </c>
      <c r="F34" s="317">
        <v>0.96869177903409276</v>
      </c>
      <c r="G34" s="317">
        <v>2.4217294475852329</v>
      </c>
    </row>
    <row r="35" spans="1:7">
      <c r="A35" s="317">
        <v>0.36</v>
      </c>
      <c r="B35" s="338">
        <v>2.2275303003266862E-2</v>
      </c>
      <c r="C35" s="317">
        <v>8.9101212013067449E-2</v>
      </c>
      <c r="D35" s="317">
        <v>0.22275303003266855</v>
      </c>
      <c r="E35" s="317">
        <v>0.44550606006533711</v>
      </c>
      <c r="F35" s="317">
        <v>0.89101212013067421</v>
      </c>
      <c r="G35" s="317">
        <v>2.227530300326686</v>
      </c>
    </row>
    <row r="36" spans="1:7">
      <c r="A36" s="317">
        <v>0.36799999999999999</v>
      </c>
      <c r="B36" s="338">
        <v>2.0466122216157061E-2</v>
      </c>
      <c r="C36" s="317">
        <v>8.1864488864628243E-2</v>
      </c>
      <c r="D36" s="317">
        <v>0.20466122216157051</v>
      </c>
      <c r="E36" s="317">
        <v>0.40932244432314102</v>
      </c>
      <c r="F36" s="317">
        <v>0.81864488864628204</v>
      </c>
      <c r="G36" s="317">
        <v>2.0466122216157068</v>
      </c>
    </row>
    <row r="37" spans="1:7">
      <c r="A37" s="317">
        <v>0.376</v>
      </c>
      <c r="B37" s="338">
        <v>1.8778323338690318E-2</v>
      </c>
      <c r="C37" s="317">
        <v>7.5113293354761274E-2</v>
      </c>
      <c r="D37" s="317">
        <v>0.18778323338690306</v>
      </c>
      <c r="E37" s="317">
        <v>0.37556646677380612</v>
      </c>
      <c r="F37" s="317">
        <v>0.75113293354761224</v>
      </c>
      <c r="G37" s="317">
        <v>1.8778323338690319</v>
      </c>
    </row>
    <row r="38" spans="1:7">
      <c r="A38" s="317">
        <v>0.38400000000000001</v>
      </c>
      <c r="B38" s="338">
        <v>1.7202035897820343E-2</v>
      </c>
      <c r="C38" s="317">
        <v>6.8808143591281373E-2</v>
      </c>
      <c r="D38" s="317">
        <v>0.17202035897820342</v>
      </c>
      <c r="E38" s="317">
        <v>0.34404071795640684</v>
      </c>
      <c r="F38" s="317">
        <v>0.68808143591281368</v>
      </c>
      <c r="G38" s="317">
        <v>1.7202035897820347</v>
      </c>
    </row>
    <row r="39" spans="1:7">
      <c r="A39" s="317">
        <v>0.39200000000000002</v>
      </c>
      <c r="B39" s="338">
        <v>1.572868411576946E-2</v>
      </c>
      <c r="C39" s="317">
        <v>6.2914736463077839E-2</v>
      </c>
      <c r="D39" s="317">
        <v>0.15728684115769451</v>
      </c>
      <c r="E39" s="317">
        <v>0.31457368231538901</v>
      </c>
      <c r="F39" s="317">
        <v>0.62914736463077803</v>
      </c>
      <c r="G39" s="317">
        <v>1.5728684115769456</v>
      </c>
    </row>
    <row r="40" spans="1:7">
      <c r="A40" s="317">
        <v>0.4</v>
      </c>
      <c r="B40" s="338">
        <v>1.4350777231540462E-2</v>
      </c>
      <c r="C40" s="317">
        <v>5.740310892616185E-2</v>
      </c>
      <c r="D40" s="317">
        <v>0.14350777231540454</v>
      </c>
      <c r="E40" s="317">
        <v>0.28701554463080908</v>
      </c>
      <c r="F40" s="317">
        <v>0.57403108926161817</v>
      </c>
      <c r="G40" s="317">
        <v>1.4350777231540455</v>
      </c>
    </row>
    <row r="41" spans="1:7">
      <c r="A41" s="317">
        <v>0.40800000000000003</v>
      </c>
      <c r="B41" s="338">
        <v>1.306174106393225E-2</v>
      </c>
      <c r="C41" s="317">
        <v>5.2246964255729E-2</v>
      </c>
      <c r="D41" s="317">
        <v>0.13061741063932236</v>
      </c>
      <c r="E41" s="317">
        <v>0.26123482127864472</v>
      </c>
      <c r="F41" s="317">
        <v>0.52246964255728945</v>
      </c>
      <c r="G41" s="317">
        <v>1.3061741063932248</v>
      </c>
    </row>
    <row r="42" spans="1:7">
      <c r="A42" s="317">
        <v>0.41600000000000004</v>
      </c>
      <c r="B42" s="338">
        <v>1.1855781482843008E-2</v>
      </c>
      <c r="C42" s="317">
        <v>4.7423125931372032E-2</v>
      </c>
      <c r="D42" s="317">
        <v>0.11855781482842997</v>
      </c>
      <c r="E42" s="317">
        <v>0.23711562965685995</v>
      </c>
      <c r="F42" s="317">
        <v>0.4742312593137199</v>
      </c>
      <c r="G42" s="317">
        <v>1.1855781482843011</v>
      </c>
    </row>
    <row r="43" spans="1:7">
      <c r="A43" s="317">
        <v>0.42400000000000004</v>
      </c>
      <c r="B43" s="338">
        <v>1.072777283353726E-2</v>
      </c>
      <c r="C43" s="317">
        <v>4.291109133414904E-2</v>
      </c>
      <c r="D43" s="317">
        <v>0.10727772833537252</v>
      </c>
      <c r="E43" s="317">
        <v>0.21455545667074505</v>
      </c>
      <c r="F43" s="317">
        <v>0.4291109133414901</v>
      </c>
      <c r="G43" s="317">
        <v>1.0727772833537259</v>
      </c>
    </row>
    <row r="44" spans="1:7">
      <c r="A44" s="317">
        <v>0.432</v>
      </c>
      <c r="B44" s="338">
        <v>9.6731660686245786E-3</v>
      </c>
      <c r="C44" s="317">
        <v>3.8692664274498315E-2</v>
      </c>
      <c r="D44" s="317">
        <v>9.6731660686245724E-2</v>
      </c>
      <c r="E44" s="317">
        <v>0.19346332137249145</v>
      </c>
      <c r="F44" s="317">
        <v>0.3869266427449829</v>
      </c>
      <c r="G44" s="317">
        <v>0.96731660686245768</v>
      </c>
    </row>
    <row r="45" spans="1:7">
      <c r="A45" s="317">
        <v>0.44</v>
      </c>
      <c r="B45" s="338">
        <v>8.6879125886484936E-3</v>
      </c>
      <c r="C45" s="317">
        <v>3.4751650354593974E-2</v>
      </c>
      <c r="D45" s="317">
        <v>8.6879125886484859E-2</v>
      </c>
      <c r="E45" s="317">
        <v>0.17375825177296972</v>
      </c>
      <c r="F45" s="317">
        <v>0.34751650354593944</v>
      </c>
      <c r="G45" s="317">
        <v>0.86879125886484965</v>
      </c>
    </row>
    <row r="46" spans="1:7">
      <c r="A46" s="317">
        <v>0.44800000000000001</v>
      </c>
      <c r="B46" s="338">
        <v>7.7684007114104912E-3</v>
      </c>
      <c r="C46" s="317">
        <v>3.1073602845641965E-2</v>
      </c>
      <c r="D46" s="317">
        <v>7.7684007114104836E-2</v>
      </c>
      <c r="E46" s="317">
        <v>0.15536801422820967</v>
      </c>
      <c r="F46" s="317">
        <v>0.31073602845641934</v>
      </c>
      <c r="G46" s="317">
        <v>0.77684007114104903</v>
      </c>
    </row>
    <row r="47" spans="1:7">
      <c r="A47" s="317">
        <v>0.45600000000000002</v>
      </c>
      <c r="B47" s="338">
        <v>6.9114023759302423E-3</v>
      </c>
      <c r="C47" s="317">
        <v>2.7645609503720969E-2</v>
      </c>
      <c r="D47" s="317">
        <v>6.911402375930234E-2</v>
      </c>
      <c r="E47" s="317">
        <v>0.13822804751860468</v>
      </c>
      <c r="F47" s="317">
        <v>0.27645609503720936</v>
      </c>
      <c r="G47" s="317">
        <v>0.69114023759302468</v>
      </c>
    </row>
    <row r="48" spans="1:7">
      <c r="A48" s="317">
        <v>0.46400000000000002</v>
      </c>
      <c r="B48" s="338">
        <v>6.1140282039692795E-3</v>
      </c>
      <c r="C48" s="317">
        <v>2.4456112815877118E-2</v>
      </c>
      <c r="D48" s="317">
        <v>6.1140282039692656E-2</v>
      </c>
      <c r="E48" s="317">
        <v>0.12228056407938531</v>
      </c>
      <c r="F48" s="317">
        <v>0.24456112815877062</v>
      </c>
      <c r="G48" s="317">
        <v>0.61140282039692684</v>
      </c>
    </row>
    <row r="49" spans="1:7">
      <c r="A49" s="317">
        <v>0.47200000000000003</v>
      </c>
      <c r="B49" s="338">
        <v>5.3736894356938014E-3</v>
      </c>
      <c r="C49" s="317">
        <v>2.1494757742775206E-2</v>
      </c>
      <c r="D49" s="317">
        <v>5.3736894356937959E-2</v>
      </c>
      <c r="E49" s="317">
        <v>0.10747378871387592</v>
      </c>
      <c r="F49" s="317">
        <v>0.21494757742775183</v>
      </c>
      <c r="G49" s="317">
        <v>0.5373689435693807</v>
      </c>
    </row>
    <row r="50" spans="1:7">
      <c r="A50" s="317">
        <v>0.48</v>
      </c>
      <c r="B50" s="338">
        <v>4.6880655585437199E-3</v>
      </c>
      <c r="C50" s="317">
        <v>1.875226223417488E-2</v>
      </c>
      <c r="D50" s="317">
        <v>4.6880655585437109E-2</v>
      </c>
      <c r="E50" s="317">
        <v>9.3761311170874218E-2</v>
      </c>
      <c r="F50" s="317">
        <v>0.18752262234174844</v>
      </c>
      <c r="G50" s="317">
        <v>0.4688065558543717</v>
      </c>
    </row>
    <row r="51" spans="1:7">
      <c r="A51" s="317">
        <v>0.48799999999999999</v>
      </c>
      <c r="B51" s="338">
        <v>4.0550766828488308E-3</v>
      </c>
      <c r="C51" s="317">
        <v>1.6220306731395323E-2</v>
      </c>
      <c r="D51" s="317">
        <v>4.0550766828488238E-2</v>
      </c>
      <c r="E51" s="317">
        <v>8.1101533656976477E-2</v>
      </c>
      <c r="F51" s="317">
        <v>0.16220306731395295</v>
      </c>
      <c r="G51" s="317">
        <v>0.40550766828488305</v>
      </c>
    </row>
    <row r="52" spans="1:7">
      <c r="A52" s="317">
        <v>0.496</v>
      </c>
      <c r="B52" s="338">
        <v>3.4728599009916546E-3</v>
      </c>
      <c r="C52" s="317">
        <v>1.3891439603966618E-2</v>
      </c>
      <c r="D52" s="317">
        <v>3.4728599009916511E-2</v>
      </c>
      <c r="E52" s="317">
        <v>6.9457198019833022E-2</v>
      </c>
      <c r="F52" s="317">
        <v>0.13891439603966604</v>
      </c>
      <c r="G52" s="317">
        <v>0.34728599009916605</v>
      </c>
    </row>
    <row r="53" spans="1:7">
      <c r="A53" s="317">
        <v>0.504</v>
      </c>
      <c r="B53" s="338">
        <v>2.9397490112820918E-3</v>
      </c>
      <c r="C53" s="317">
        <v>1.1758996045128367E-2</v>
      </c>
      <c r="D53" s="317">
        <v>2.9397490112820834E-2</v>
      </c>
      <c r="E53" s="317">
        <v>5.8794980225641669E-2</v>
      </c>
      <c r="F53" s="317">
        <v>0.11758996045128334</v>
      </c>
      <c r="G53" s="317">
        <v>0.29397490112820979</v>
      </c>
    </row>
    <row r="54" spans="1:7">
      <c r="A54" s="317">
        <v>0.51200000000000001</v>
      </c>
      <c r="B54" s="338">
        <v>2.4542571023064216E-3</v>
      </c>
      <c r="C54" s="317">
        <v>9.8170284092256865E-3</v>
      </c>
      <c r="D54" s="317">
        <v>2.4542571023064147E-2</v>
      </c>
      <c r="E54" s="317">
        <v>4.9085142046128294E-2</v>
      </c>
      <c r="F54" s="317">
        <v>9.8170284092256588E-2</v>
      </c>
      <c r="G54" s="317">
        <v>0.24542571023064186</v>
      </c>
    </row>
    <row r="55" spans="1:7">
      <c r="A55" s="317">
        <v>0.52</v>
      </c>
      <c r="B55" s="338">
        <v>2.0150615851625905E-3</v>
      </c>
      <c r="C55" s="317">
        <v>8.0602463406503622E-3</v>
      </c>
      <c r="D55" s="317">
        <v>2.0150615851625864E-2</v>
      </c>
      <c r="E55" s="317">
        <v>4.0301231703251728E-2</v>
      </c>
      <c r="F55" s="317">
        <v>8.0602463406503455E-2</v>
      </c>
      <c r="G55" s="317">
        <v>0.20150615851625897</v>
      </c>
    </row>
    <row r="56" spans="1:7">
      <c r="A56" s="317">
        <v>0.52800000000000002</v>
      </c>
      <c r="B56" s="338">
        <v>1.6209913348333507E-3</v>
      </c>
      <c r="C56" s="317">
        <v>6.4839653393334029E-3</v>
      </c>
      <c r="D56" s="317">
        <v>1.6209913348333438E-2</v>
      </c>
      <c r="E56" s="317">
        <v>3.2419826696666876E-2</v>
      </c>
      <c r="F56" s="317">
        <v>6.4839653393333752E-2</v>
      </c>
      <c r="G56" s="317">
        <v>0.16209913348333505</v>
      </c>
    </row>
    <row r="57" spans="1:7">
      <c r="A57" s="317">
        <v>0.53600000000000003</v>
      </c>
      <c r="B57" s="338">
        <v>1.2710156618887004E-3</v>
      </c>
      <c r="C57" s="317">
        <v>5.0840626475548018E-3</v>
      </c>
      <c r="D57" s="317">
        <v>1.2710156618886914E-2</v>
      </c>
      <c r="E57" s="317">
        <v>2.5420313237773828E-2</v>
      </c>
      <c r="F57" s="317">
        <v>5.0840626475547657E-2</v>
      </c>
      <c r="G57" s="317">
        <v>0.12710156618887014</v>
      </c>
    </row>
    <row r="58" spans="1:7">
      <c r="A58" s="317">
        <v>0.54400000000000004</v>
      </c>
      <c r="B58" s="338">
        <v>9.6423488474372751E-4</v>
      </c>
      <c r="C58" s="317">
        <v>3.85693953897491E-3</v>
      </c>
      <c r="D58" s="317">
        <v>9.6423488474371988E-3</v>
      </c>
      <c r="E58" s="317">
        <v>1.9284697694874398E-2</v>
      </c>
      <c r="F58" s="317">
        <v>3.8569395389748795E-2</v>
      </c>
      <c r="G58" s="317">
        <v>9.6423488474373098E-2</v>
      </c>
    </row>
    <row r="59" spans="1:7">
      <c r="A59" s="317">
        <v>0.55200000000000005</v>
      </c>
      <c r="B59" s="338">
        <v>6.9987231314299139E-4</v>
      </c>
      <c r="C59" s="317">
        <v>2.7994892525719656E-3</v>
      </c>
      <c r="D59" s="317">
        <v>6.9987231314298515E-3</v>
      </c>
      <c r="E59" s="317">
        <v>1.3997446262859703E-2</v>
      </c>
      <c r="F59" s="317">
        <v>2.7994892525719406E-2</v>
      </c>
      <c r="G59" s="317">
        <v>6.998723131429907E-2</v>
      </c>
    </row>
    <row r="60" spans="1:7">
      <c r="A60" s="317">
        <v>0.56000000000000005</v>
      </c>
      <c r="B60" s="338">
        <v>4.7726748720443649E-4</v>
      </c>
      <c r="C60" s="317">
        <v>1.9090699488177459E-3</v>
      </c>
      <c r="D60" s="317">
        <v>4.7726748720443024E-3</v>
      </c>
      <c r="E60" s="317">
        <v>9.5453497440886048E-3</v>
      </c>
      <c r="F60" s="317">
        <v>1.909069948817721E-2</v>
      </c>
      <c r="G60" s="317">
        <v>4.7726748720444245E-2</v>
      </c>
    </row>
    <row r="61" spans="1:7">
      <c r="A61" s="317">
        <v>0.56800000000000006</v>
      </c>
      <c r="B61" s="338">
        <v>2.9587054465505039E-4</v>
      </c>
      <c r="C61" s="317">
        <v>1.1834821786202016E-3</v>
      </c>
      <c r="D61" s="317">
        <v>2.9587054465504692E-3</v>
      </c>
      <c r="E61" s="317">
        <v>5.9174108931009384E-3</v>
      </c>
      <c r="F61" s="317">
        <v>1.1834821786201877E-2</v>
      </c>
      <c r="G61" s="317">
        <v>2.9587054465506135E-2</v>
      </c>
    </row>
    <row r="62" spans="1:7">
      <c r="A62" s="317">
        <v>0.57600000000000007</v>
      </c>
      <c r="B62" s="338">
        <v>1.5523761295641036E-4</v>
      </c>
      <c r="C62" s="317">
        <v>6.2095045182564146E-4</v>
      </c>
      <c r="D62" s="317">
        <v>1.5523761295640481E-3</v>
      </c>
      <c r="E62" s="317">
        <v>3.1047522591280963E-3</v>
      </c>
      <c r="F62" s="317">
        <v>6.2095045182561925E-3</v>
      </c>
      <c r="G62" s="317">
        <v>1.5523761295641592E-2</v>
      </c>
    </row>
    <row r="63" spans="1:7">
      <c r="A63" s="317">
        <v>0.58400000000000007</v>
      </c>
      <c r="B63" s="338">
        <v>5.5027143760461028E-5</v>
      </c>
      <c r="C63" s="317">
        <v>2.2010857504184411E-4</v>
      </c>
      <c r="D63" s="317">
        <v>5.5027143760455477E-4</v>
      </c>
      <c r="E63" s="317">
        <v>1.1005428752091095E-3</v>
      </c>
      <c r="F63" s="317">
        <v>2.2010857504182191E-3</v>
      </c>
      <c r="G63" s="317">
        <v>5.5027143760462138E-3</v>
      </c>
    </row>
    <row r="64" spans="1:7">
      <c r="A64" s="317">
        <v>0.59200000000000008</v>
      </c>
      <c r="B64" s="338">
        <v>-5.0028747040978261E-6</v>
      </c>
      <c r="C64" s="317">
        <v>-2.0011498816391304E-5</v>
      </c>
      <c r="D64" s="317">
        <v>-5.0028747041075405E-5</v>
      </c>
      <c r="E64" s="317">
        <v>-1.0005749408215081E-4</v>
      </c>
      <c r="F64" s="317">
        <v>-2.0011498816430162E-4</v>
      </c>
      <c r="G64" s="317">
        <v>-5.0028747040986588E-4</v>
      </c>
    </row>
    <row r="65" spans="1:7">
      <c r="A65" s="317">
        <v>0.6</v>
      </c>
      <c r="B65" s="338">
        <v>-2.4996875520731654E-5</v>
      </c>
      <c r="C65" s="317">
        <v>-9.9987502082926616E-5</v>
      </c>
      <c r="D65" s="317">
        <v>-2.4996875520744144E-4</v>
      </c>
      <c r="E65" s="317">
        <v>-4.9993751041488288E-4</v>
      </c>
      <c r="F65" s="317">
        <v>-9.9987502082976576E-4</v>
      </c>
      <c r="G65" s="317">
        <v>-2.4996875520737483E-3</v>
      </c>
    </row>
    <row r="66" spans="1:7">
      <c r="A66" s="317">
        <v>0.6080000000000001</v>
      </c>
      <c r="B66" s="338">
        <v>-5.0028747040978261E-6</v>
      </c>
      <c r="C66" s="317">
        <v>-2.0011498816391304E-5</v>
      </c>
      <c r="D66" s="317">
        <v>-5.0028747041075405E-5</v>
      </c>
      <c r="E66" s="317">
        <v>-1.0005749408215081E-4</v>
      </c>
      <c r="F66" s="317">
        <v>-2.0011498816430162E-4</v>
      </c>
      <c r="G66" s="317">
        <v>-5.0028747040986588E-4</v>
      </c>
    </row>
    <row r="67" spans="1:7">
      <c r="A67" s="317">
        <v>0.6160000000000001</v>
      </c>
      <c r="B67" s="338">
        <v>5.5027143760461028E-5</v>
      </c>
      <c r="C67" s="317">
        <v>2.2010857504184411E-4</v>
      </c>
      <c r="D67" s="317">
        <v>5.5027143760455477E-4</v>
      </c>
      <c r="E67" s="317">
        <v>1.1005428752091095E-3</v>
      </c>
      <c r="F67" s="317">
        <v>2.2010857504182191E-3</v>
      </c>
      <c r="G67" s="317">
        <v>5.5027143760466579E-3</v>
      </c>
    </row>
    <row r="68" spans="1:7">
      <c r="A68" s="317">
        <v>0.62400000000000011</v>
      </c>
      <c r="B68" s="338">
        <v>1.5523761295641036E-4</v>
      </c>
      <c r="C68" s="317">
        <v>6.2095045182564146E-4</v>
      </c>
      <c r="D68" s="317">
        <v>1.5523761295640481E-3</v>
      </c>
      <c r="E68" s="317">
        <v>3.1047522591280963E-3</v>
      </c>
      <c r="F68" s="317">
        <v>6.2095045182561925E-3</v>
      </c>
      <c r="G68" s="317">
        <v>1.5523761295641592E-2</v>
      </c>
    </row>
    <row r="69" spans="1:7">
      <c r="A69" s="317">
        <v>0.63200000000000012</v>
      </c>
      <c r="B69" s="338">
        <v>2.958705446550608E-4</v>
      </c>
      <c r="C69" s="317">
        <v>1.1834821786202432E-3</v>
      </c>
      <c r="D69" s="317">
        <v>2.9587054465504692E-3</v>
      </c>
      <c r="E69" s="317">
        <v>5.9174108931009384E-3</v>
      </c>
      <c r="F69" s="317">
        <v>1.1834821786201877E-2</v>
      </c>
      <c r="G69" s="317">
        <v>2.9587054465505247E-2</v>
      </c>
    </row>
    <row r="70" spans="1:7">
      <c r="A70" s="317">
        <v>0.64</v>
      </c>
      <c r="B70" s="338">
        <v>4.7726748720443302E-4</v>
      </c>
      <c r="C70" s="317">
        <v>1.9090699488177321E-3</v>
      </c>
      <c r="D70" s="317">
        <v>4.7726748720442469E-3</v>
      </c>
      <c r="E70" s="317">
        <v>9.5453497440884938E-3</v>
      </c>
      <c r="F70" s="317">
        <v>1.9090699488176988E-2</v>
      </c>
      <c r="G70" s="317">
        <v>4.7726748720443801E-2</v>
      </c>
    </row>
    <row r="71" spans="1:7">
      <c r="A71" s="317">
        <v>0.64800000000000013</v>
      </c>
      <c r="B71" s="338">
        <v>6.9987231314299486E-4</v>
      </c>
      <c r="C71" s="317">
        <v>2.7994892525719794E-3</v>
      </c>
      <c r="D71" s="317">
        <v>6.9987231314298515E-3</v>
      </c>
      <c r="E71" s="317">
        <v>1.3997446262859703E-2</v>
      </c>
      <c r="F71" s="317">
        <v>2.7994892525719406E-2</v>
      </c>
      <c r="G71" s="317">
        <v>6.9987231314299514E-2</v>
      </c>
    </row>
    <row r="72" spans="1:7">
      <c r="A72" s="317">
        <v>0.65599999999999992</v>
      </c>
      <c r="B72" s="338">
        <v>9.6423488474373098E-4</v>
      </c>
      <c r="C72" s="317">
        <v>3.8569395389749239E-3</v>
      </c>
      <c r="D72" s="317">
        <v>9.6423488474371988E-3</v>
      </c>
      <c r="E72" s="317">
        <v>1.9284697694874398E-2</v>
      </c>
      <c r="F72" s="317">
        <v>3.8569395389748795E-2</v>
      </c>
      <c r="G72" s="317">
        <v>9.6423488474373542E-2</v>
      </c>
    </row>
    <row r="73" spans="1:7">
      <c r="A73" s="317">
        <v>0.66399999999999992</v>
      </c>
      <c r="B73" s="338">
        <v>1.271015661888697E-3</v>
      </c>
      <c r="C73" s="317">
        <v>5.0840626475547879E-3</v>
      </c>
      <c r="D73" s="317">
        <v>1.2710156618886859E-2</v>
      </c>
      <c r="E73" s="317">
        <v>2.5420313237773717E-2</v>
      </c>
      <c r="F73" s="317">
        <v>5.0840626475547435E-2</v>
      </c>
      <c r="G73" s="317">
        <v>0.1271015661888697</v>
      </c>
    </row>
    <row r="74" spans="1:7">
      <c r="A74" s="317">
        <v>0.67199999999999993</v>
      </c>
      <c r="B74" s="338">
        <v>1.6209913348333438E-3</v>
      </c>
      <c r="C74" s="317">
        <v>6.4839653393333752E-3</v>
      </c>
      <c r="D74" s="317">
        <v>1.6209913348333382E-2</v>
      </c>
      <c r="E74" s="317">
        <v>3.2419826696666765E-2</v>
      </c>
      <c r="F74" s="317">
        <v>6.483965339333353E-2</v>
      </c>
      <c r="G74" s="317">
        <v>0.16209913348333416</v>
      </c>
    </row>
    <row r="75" spans="1:7">
      <c r="A75" s="317">
        <v>0.68</v>
      </c>
      <c r="B75" s="338">
        <v>2.0150615851625975E-3</v>
      </c>
      <c r="C75" s="317">
        <v>8.0602463406503899E-3</v>
      </c>
      <c r="D75" s="317">
        <v>2.0150615851625919E-2</v>
      </c>
      <c r="E75" s="317">
        <v>4.0301231703251839E-2</v>
      </c>
      <c r="F75" s="317">
        <v>8.0602463406503677E-2</v>
      </c>
      <c r="G75" s="317">
        <v>0.20150615851625986</v>
      </c>
    </row>
    <row r="76" spans="1:7">
      <c r="A76" s="317">
        <v>0.68799999999999994</v>
      </c>
      <c r="B76" s="338">
        <v>2.4542571023064286E-3</v>
      </c>
      <c r="C76" s="317">
        <v>9.8170284092257143E-3</v>
      </c>
      <c r="D76" s="317">
        <v>2.4542571023064175E-2</v>
      </c>
      <c r="E76" s="317">
        <v>4.9085142046128349E-2</v>
      </c>
      <c r="F76" s="317">
        <v>9.8170284092256699E-2</v>
      </c>
      <c r="G76" s="317">
        <v>0.2454257102306423</v>
      </c>
    </row>
    <row r="77" spans="1:7">
      <c r="A77" s="317">
        <v>0.69599999999999995</v>
      </c>
      <c r="B77" s="338">
        <v>2.9397490112820918E-3</v>
      </c>
      <c r="C77" s="317">
        <v>1.1758996045128367E-2</v>
      </c>
      <c r="D77" s="317">
        <v>2.9397490112820834E-2</v>
      </c>
      <c r="E77" s="317">
        <v>5.8794980225641669E-2</v>
      </c>
      <c r="F77" s="317">
        <v>0.11758996045128334</v>
      </c>
      <c r="G77" s="317">
        <v>0.2939749011282089</v>
      </c>
    </row>
    <row r="78" spans="1:7">
      <c r="A78" s="317">
        <v>0.70399999999999996</v>
      </c>
      <c r="B78" s="338">
        <v>3.4728599009916511E-3</v>
      </c>
      <c r="C78" s="317">
        <v>1.3891439603966604E-2</v>
      </c>
      <c r="D78" s="317">
        <v>3.4728599009916483E-2</v>
      </c>
      <c r="E78" s="317">
        <v>6.9457198019832966E-2</v>
      </c>
      <c r="F78" s="317">
        <v>0.13891439603966593</v>
      </c>
      <c r="G78" s="317">
        <v>0.3472859900991665</v>
      </c>
    </row>
    <row r="79" spans="1:7">
      <c r="A79" s="317">
        <v>0.71199999999999997</v>
      </c>
      <c r="B79" s="338">
        <v>4.0550766828488238E-3</v>
      </c>
      <c r="C79" s="317">
        <v>1.6220306731395295E-2</v>
      </c>
      <c r="D79" s="317">
        <v>4.0550766828488183E-2</v>
      </c>
      <c r="E79" s="317">
        <v>8.1101533656976366E-2</v>
      </c>
      <c r="F79" s="317">
        <v>0.16220306731395273</v>
      </c>
      <c r="G79" s="317">
        <v>0.40550766828488261</v>
      </c>
    </row>
    <row r="80" spans="1:7">
      <c r="A80" s="317">
        <v>0.72</v>
      </c>
      <c r="B80" s="338">
        <v>4.6880655585437164E-3</v>
      </c>
      <c r="C80" s="317">
        <v>1.8752262234174866E-2</v>
      </c>
      <c r="D80" s="317">
        <v>4.6880655585437081E-2</v>
      </c>
      <c r="E80" s="317">
        <v>9.3761311170874162E-2</v>
      </c>
      <c r="F80" s="317">
        <v>0.18752262234174832</v>
      </c>
      <c r="G80" s="317">
        <v>0.46880655585437125</v>
      </c>
    </row>
    <row r="81" spans="1:7">
      <c r="A81" s="317">
        <v>0.72799999999999998</v>
      </c>
      <c r="B81" s="338">
        <v>5.3736894356937806E-3</v>
      </c>
      <c r="C81" s="317">
        <v>2.1494757742775122E-2</v>
      </c>
      <c r="D81" s="317">
        <v>5.3736894356937792E-2</v>
      </c>
      <c r="E81" s="317">
        <v>0.10747378871387558</v>
      </c>
      <c r="F81" s="317">
        <v>0.21494757742775117</v>
      </c>
      <c r="G81" s="317">
        <v>0.53736894356937892</v>
      </c>
    </row>
    <row r="82" spans="1:7">
      <c r="A82" s="317">
        <v>0.73599999999999999</v>
      </c>
      <c r="B82" s="338">
        <v>6.1140282039692725E-3</v>
      </c>
      <c r="C82" s="317">
        <v>2.445611281587709E-2</v>
      </c>
      <c r="D82" s="317">
        <v>6.1140282039692628E-2</v>
      </c>
      <c r="E82" s="317">
        <v>0.12228056407938526</v>
      </c>
      <c r="F82" s="317">
        <v>0.24456112815877051</v>
      </c>
      <c r="G82" s="317">
        <v>0.61140282039692728</v>
      </c>
    </row>
    <row r="83" spans="1:7">
      <c r="A83" s="317">
        <v>0.74399999999999999</v>
      </c>
      <c r="B83" s="338">
        <v>6.9114023759302354E-3</v>
      </c>
      <c r="C83" s="317">
        <v>2.7645609503720942E-2</v>
      </c>
      <c r="D83" s="317">
        <v>6.9114023759302312E-2</v>
      </c>
      <c r="E83" s="317">
        <v>0.13822804751860462</v>
      </c>
      <c r="F83" s="317">
        <v>0.27645609503720925</v>
      </c>
      <c r="G83" s="317">
        <v>0.69114023759302334</v>
      </c>
    </row>
    <row r="84" spans="1:7">
      <c r="A84" s="317">
        <v>0.752</v>
      </c>
      <c r="B84" s="338">
        <v>7.7684007114104947E-3</v>
      </c>
      <c r="C84" s="317">
        <v>3.1073602845641979E-2</v>
      </c>
      <c r="D84" s="317">
        <v>7.7684007114104836E-2</v>
      </c>
      <c r="E84" s="317">
        <v>0.15536801422820967</v>
      </c>
      <c r="F84" s="317">
        <v>0.31073602845641934</v>
      </c>
      <c r="G84" s="317">
        <v>0.77684007114104858</v>
      </c>
    </row>
    <row r="85" spans="1:7">
      <c r="A85" s="317">
        <v>0.76</v>
      </c>
      <c r="B85" s="338">
        <v>8.687912588648497E-3</v>
      </c>
      <c r="C85" s="317">
        <v>3.4751650354593988E-2</v>
      </c>
      <c r="D85" s="317">
        <v>8.6879125886484831E-2</v>
      </c>
      <c r="E85" s="317">
        <v>0.17375825177296966</v>
      </c>
      <c r="F85" s="317">
        <v>0.34751650354593933</v>
      </c>
      <c r="G85" s="317">
        <v>0.86879125886484942</v>
      </c>
    </row>
    <row r="86" spans="1:7">
      <c r="A86" s="317">
        <v>0.76800000000000002</v>
      </c>
      <c r="B86" s="338">
        <v>9.6731660686245752E-3</v>
      </c>
      <c r="C86" s="317">
        <v>3.8692664274498301E-2</v>
      </c>
      <c r="D86" s="317">
        <v>9.6731660686245613E-2</v>
      </c>
      <c r="E86" s="317">
        <v>0.19346332137249123</v>
      </c>
      <c r="F86" s="317">
        <v>0.38692664274498245</v>
      </c>
      <c r="G86" s="317">
        <v>0.96731660686245746</v>
      </c>
    </row>
    <row r="87" spans="1:7">
      <c r="A87" s="317">
        <v>0.77600000000000002</v>
      </c>
      <c r="B87" s="338">
        <v>1.072777283353725E-2</v>
      </c>
      <c r="C87" s="317">
        <v>4.2911091334148999E-2</v>
      </c>
      <c r="D87" s="317">
        <v>0.10727772833537252</v>
      </c>
      <c r="E87" s="317">
        <v>0.21455545667074505</v>
      </c>
      <c r="F87" s="317">
        <v>0.4291109133414901</v>
      </c>
      <c r="G87" s="317">
        <v>1.0727772833537257</v>
      </c>
    </row>
    <row r="88" spans="1:7">
      <c r="A88" s="317">
        <v>0.78400000000000003</v>
      </c>
      <c r="B88" s="338">
        <v>1.1855781482842997E-2</v>
      </c>
      <c r="C88" s="317">
        <v>4.742312593137199E-2</v>
      </c>
      <c r="D88" s="317">
        <v>0.11855781482842997</v>
      </c>
      <c r="E88" s="317">
        <v>0.23711562965685995</v>
      </c>
      <c r="F88" s="317">
        <v>0.4742312593137199</v>
      </c>
      <c r="G88" s="317">
        <v>1.1855781482843009</v>
      </c>
    </row>
    <row r="89" spans="1:7">
      <c r="A89" s="317">
        <v>0.79200000000000004</v>
      </c>
      <c r="B89" s="338">
        <v>1.3061741063932243E-2</v>
      </c>
      <c r="C89" s="317">
        <v>5.2246964255728973E-2</v>
      </c>
      <c r="D89" s="317">
        <v>0.13061741063932242</v>
      </c>
      <c r="E89" s="317">
        <v>0.26123482127864484</v>
      </c>
      <c r="F89" s="317">
        <v>0.52246964255728967</v>
      </c>
      <c r="G89" s="317">
        <v>1.3061741063932253</v>
      </c>
    </row>
    <row r="90" spans="1:7">
      <c r="A90" s="317">
        <v>0.8</v>
      </c>
      <c r="B90" s="338">
        <v>1.4350777231540462E-2</v>
      </c>
      <c r="C90" s="317">
        <v>5.740310892616185E-2</v>
      </c>
      <c r="D90" s="317">
        <v>0.14350777231540457</v>
      </c>
      <c r="E90" s="317">
        <v>0.28701554463080914</v>
      </c>
      <c r="F90" s="317">
        <v>0.57403108926161828</v>
      </c>
      <c r="G90" s="317">
        <v>1.4350777231540466</v>
      </c>
    </row>
    <row r="91" spans="1:7">
      <c r="A91" s="317">
        <v>0.80800000000000005</v>
      </c>
      <c r="B91" s="338">
        <v>1.5728684115769456E-2</v>
      </c>
      <c r="C91" s="317">
        <v>6.2914736463077825E-2</v>
      </c>
      <c r="D91" s="317">
        <v>0.15728684115769453</v>
      </c>
      <c r="E91" s="317">
        <v>0.31457368231538907</v>
      </c>
      <c r="F91" s="317">
        <v>0.62914736463077814</v>
      </c>
      <c r="G91" s="317">
        <v>1.5728684115769465</v>
      </c>
    </row>
    <row r="92" spans="1:7">
      <c r="A92" s="317">
        <v>0.81600000000000006</v>
      </c>
      <c r="B92" s="338">
        <v>1.720203589782035E-2</v>
      </c>
      <c r="C92" s="317">
        <v>6.8808143591281401E-2</v>
      </c>
      <c r="D92" s="317">
        <v>0.17202035897820345</v>
      </c>
      <c r="E92" s="317">
        <v>0.34404071795640689</v>
      </c>
      <c r="F92" s="317">
        <v>0.68808143591281379</v>
      </c>
      <c r="G92" s="317">
        <v>1.7202035897820354</v>
      </c>
    </row>
    <row r="93" spans="1:7">
      <c r="A93" s="317">
        <v>0.82400000000000007</v>
      </c>
      <c r="B93" s="338">
        <v>1.8778323338690325E-2</v>
      </c>
      <c r="C93" s="317">
        <v>7.5113293354761301E-2</v>
      </c>
      <c r="D93" s="317">
        <v>0.18778323338690328</v>
      </c>
      <c r="E93" s="317">
        <v>0.37556646677380656</v>
      </c>
      <c r="F93" s="317">
        <v>0.75113293354761312</v>
      </c>
      <c r="G93" s="317">
        <v>1.8778323338690326</v>
      </c>
    </row>
    <row r="94" spans="1:7">
      <c r="A94" s="317">
        <v>0.83200000000000007</v>
      </c>
      <c r="B94" s="338">
        <v>2.0466122216157068E-2</v>
      </c>
      <c r="C94" s="317">
        <v>8.1864488864628271E-2</v>
      </c>
      <c r="D94" s="317">
        <v>0.20466122216157057</v>
      </c>
      <c r="E94" s="317">
        <v>0.40932244432314113</v>
      </c>
      <c r="F94" s="317">
        <v>0.81864488864628226</v>
      </c>
      <c r="G94" s="317">
        <v>2.0466122216157068</v>
      </c>
    </row>
    <row r="95" spans="1:7">
      <c r="A95" s="317">
        <v>0.84</v>
      </c>
      <c r="B95" s="338">
        <v>2.2275303003266883E-2</v>
      </c>
      <c r="C95" s="317">
        <v>8.9101212013067532E-2</v>
      </c>
      <c r="D95" s="317">
        <v>0.22275303003266866</v>
      </c>
      <c r="E95" s="317">
        <v>0.44550606006533733</v>
      </c>
      <c r="F95" s="317">
        <v>0.89101212013067466</v>
      </c>
      <c r="G95" s="317">
        <v>2.2275303003266878</v>
      </c>
    </row>
    <row r="96" spans="1:7">
      <c r="A96" s="317">
        <v>0.84800000000000009</v>
      </c>
      <c r="B96" s="338">
        <v>2.4217294475852358E-2</v>
      </c>
      <c r="C96" s="317">
        <v>9.6869177903409431E-2</v>
      </c>
      <c r="D96" s="317">
        <v>0.24217294475852347</v>
      </c>
      <c r="E96" s="317">
        <v>0.48434588951704693</v>
      </c>
      <c r="F96" s="317">
        <v>0.96869177903409387</v>
      </c>
      <c r="G96" s="317">
        <v>2.4217294475852356</v>
      </c>
    </row>
    <row r="97" spans="1:7">
      <c r="A97" s="317">
        <v>0.85600000000000009</v>
      </c>
      <c r="B97" s="338">
        <v>2.6305418742982811E-2</v>
      </c>
      <c r="C97" s="317">
        <v>0.10522167497193124</v>
      </c>
      <c r="D97" s="317">
        <v>0.263054187429828</v>
      </c>
      <c r="E97" s="317">
        <v>0.526108374859656</v>
      </c>
      <c r="F97" s="317">
        <v>1.052216749719312</v>
      </c>
      <c r="G97" s="317">
        <v>2.6305418742982809</v>
      </c>
    </row>
    <row r="98" spans="1:7">
      <c r="A98" s="317">
        <v>0.8640000000000001</v>
      </c>
      <c r="B98" s="338">
        <v>2.8555322200593806E-2</v>
      </c>
      <c r="C98" s="317">
        <v>0.11422128880237523</v>
      </c>
      <c r="D98" s="317">
        <v>0.28555322200593802</v>
      </c>
      <c r="E98" s="317">
        <v>0.57110644401187605</v>
      </c>
      <c r="F98" s="317">
        <v>1.1422128880237521</v>
      </c>
      <c r="G98" s="317">
        <v>2.8555322200593807</v>
      </c>
    </row>
    <row r="99" spans="1:7">
      <c r="A99" s="317">
        <v>0.87200000000000011</v>
      </c>
      <c r="B99" s="338">
        <v>3.0985537316867803E-2</v>
      </c>
      <c r="C99" s="317">
        <v>0.12394214926747121</v>
      </c>
      <c r="D99" s="317">
        <v>0.30985537316867795</v>
      </c>
      <c r="E99" s="317">
        <v>0.6197107463373559</v>
      </c>
      <c r="F99" s="317">
        <v>1.2394214926747118</v>
      </c>
      <c r="G99" s="317">
        <v>3.0985537316867795</v>
      </c>
    </row>
    <row r="100" spans="1:7">
      <c r="A100" s="317">
        <v>0.88</v>
      </c>
      <c r="B100" s="338">
        <v>3.3618225947421712E-2</v>
      </c>
      <c r="C100" s="317">
        <v>0.13447290378968685</v>
      </c>
      <c r="D100" s="317">
        <v>0.33618225947421698</v>
      </c>
      <c r="E100" s="317">
        <v>0.67236451894843396</v>
      </c>
      <c r="F100" s="317">
        <v>1.3447290378968679</v>
      </c>
      <c r="G100" s="317">
        <v>3.3618225947421712</v>
      </c>
    </row>
    <row r="101" spans="1:7">
      <c r="A101" s="317">
        <v>0.88800000000000012</v>
      </c>
      <c r="B101" s="338">
        <v>3.648017939647083E-2</v>
      </c>
      <c r="C101" s="317">
        <v>0.14592071758588332</v>
      </c>
      <c r="D101" s="317">
        <v>0.36480179396470824</v>
      </c>
      <c r="E101" s="317">
        <v>0.72960358792941649</v>
      </c>
      <c r="F101" s="317">
        <v>1.459207175858833</v>
      </c>
      <c r="G101" s="317">
        <v>3.6480179396470831</v>
      </c>
    </row>
    <row r="102" spans="1:7">
      <c r="A102" s="317">
        <v>0.89600000000000013</v>
      </c>
      <c r="B102" s="338">
        <v>3.9604189521021071E-2</v>
      </c>
      <c r="C102" s="317">
        <v>0.15841675808408429</v>
      </c>
      <c r="D102" s="317">
        <v>0.39604189521021049</v>
      </c>
      <c r="E102" s="317">
        <v>0.79208379042042099</v>
      </c>
      <c r="F102" s="317">
        <v>1.584167580840842</v>
      </c>
      <c r="G102" s="317">
        <v>3.9604189521021063</v>
      </c>
    </row>
    <row r="103" spans="1:7">
      <c r="A103" s="317">
        <v>0.90400000000000014</v>
      </c>
      <c r="B103" s="338">
        <v>4.303096933573157E-2</v>
      </c>
      <c r="C103" s="317">
        <v>0.17212387734292628</v>
      </c>
      <c r="D103" s="317">
        <v>0.4303096933573155</v>
      </c>
      <c r="E103" s="317">
        <v>0.86061938671463101</v>
      </c>
      <c r="F103" s="317">
        <v>1.721238773429262</v>
      </c>
      <c r="G103" s="317">
        <v>4.3030969335731557</v>
      </c>
    </row>
    <row r="104" spans="1:7">
      <c r="A104" s="317">
        <v>0.91200000000000014</v>
      </c>
      <c r="B104" s="338">
        <v>4.6811910514287638E-2</v>
      </c>
      <c r="C104" s="317">
        <v>0.18724764205715055</v>
      </c>
      <c r="D104" s="317">
        <v>0.46811910514287625</v>
      </c>
      <c r="E104" s="317">
        <v>0.93623821028575249</v>
      </c>
      <c r="F104" s="317">
        <v>1.872476420571505</v>
      </c>
      <c r="G104" s="317">
        <v>4.6811910514287636</v>
      </c>
    </row>
    <row r="105" spans="1:7">
      <c r="A105" s="317">
        <v>0.92</v>
      </c>
      <c r="B105" s="338">
        <v>5.1013157444341539E-2</v>
      </c>
      <c r="C105" s="317">
        <v>0.20405262977736616</v>
      </c>
      <c r="D105" s="317">
        <v>0.51013157444341539</v>
      </c>
      <c r="E105" s="317">
        <v>1.0202631488868308</v>
      </c>
      <c r="F105" s="317">
        <v>2.0405262977736616</v>
      </c>
      <c r="G105" s="317">
        <v>5.1013157444341539</v>
      </c>
    </row>
    <row r="106" spans="1:7">
      <c r="A106" s="317">
        <v>0.92800000000000016</v>
      </c>
      <c r="B106" s="338">
        <v>5.5721832426219864E-2</v>
      </c>
      <c r="C106" s="317">
        <v>0.22288732970487946</v>
      </c>
      <c r="D106" s="317">
        <v>0.55721832426219864</v>
      </c>
      <c r="E106" s="317">
        <v>1.1144366485243973</v>
      </c>
      <c r="F106" s="317">
        <v>2.2288732970487946</v>
      </c>
      <c r="G106" s="317">
        <v>5.5721832426219882</v>
      </c>
    </row>
    <row r="107" spans="1:7">
      <c r="A107" s="317">
        <v>0.93600000000000017</v>
      </c>
      <c r="B107" s="338">
        <v>6.1055937561234105E-2</v>
      </c>
      <c r="C107" s="317">
        <v>0.24422375024493642</v>
      </c>
      <c r="D107" s="317">
        <v>0.61055937561234086</v>
      </c>
      <c r="E107" s="317">
        <v>1.2211187512246817</v>
      </c>
      <c r="F107" s="317">
        <v>2.4422375024493634</v>
      </c>
      <c r="G107" s="317">
        <v>6.1055937561234099</v>
      </c>
    </row>
    <row r="108" spans="1:7">
      <c r="A108" s="317">
        <v>0.94400000000000017</v>
      </c>
      <c r="B108" s="338">
        <v>6.7180892364205019E-2</v>
      </c>
      <c r="C108" s="317">
        <v>0.26872356945682008</v>
      </c>
      <c r="D108" s="317">
        <v>0.67180892364205025</v>
      </c>
      <c r="E108" s="317">
        <v>1.3436178472841005</v>
      </c>
      <c r="F108" s="317">
        <v>2.687235694568201</v>
      </c>
      <c r="G108" s="317">
        <v>6.7180892364205036</v>
      </c>
    </row>
    <row r="109" spans="1:7">
      <c r="A109" s="317">
        <v>0.95199999999999996</v>
      </c>
      <c r="B109" s="338">
        <v>7.433888116359455E-2</v>
      </c>
      <c r="C109" s="317">
        <v>0.2973555246543782</v>
      </c>
      <c r="D109" s="317">
        <v>0.7433888116359455</v>
      </c>
      <c r="E109" s="317">
        <v>1.486777623271891</v>
      </c>
      <c r="F109" s="317">
        <v>2.973555246543782</v>
      </c>
      <c r="G109" s="317">
        <v>7.4338881163594568</v>
      </c>
    </row>
    <row r="110" spans="1:7">
      <c r="A110" s="317">
        <v>0.96</v>
      </c>
      <c r="B110" s="338">
        <v>8.29051378165723E-2</v>
      </c>
      <c r="C110" s="317">
        <v>0.3316205512662892</v>
      </c>
      <c r="D110" s="317">
        <v>0.82905137816572294</v>
      </c>
      <c r="E110" s="317">
        <v>1.6581027563314459</v>
      </c>
      <c r="F110" s="317">
        <v>3.3162055126628918</v>
      </c>
      <c r="G110" s="317">
        <v>8.2905137816572303</v>
      </c>
    </row>
    <row r="111" spans="1:7">
      <c r="A111" s="317">
        <v>0.96799999999999997</v>
      </c>
      <c r="B111" s="338">
        <v>9.3507656553767943E-2</v>
      </c>
      <c r="C111" s="317">
        <v>0.37403062621507177</v>
      </c>
      <c r="D111" s="317">
        <v>0.93507656553767915</v>
      </c>
      <c r="E111" s="317">
        <v>1.8701531310753583</v>
      </c>
      <c r="F111" s="317">
        <v>3.7403062621507166</v>
      </c>
      <c r="G111" s="317">
        <v>9.3507656553767919</v>
      </c>
    </row>
    <row r="112" spans="1:7">
      <c r="A112" s="317">
        <v>0.97599999999999998</v>
      </c>
      <c r="B112" s="338">
        <v>0.10732179379296315</v>
      </c>
      <c r="C112" s="317">
        <v>0.42928717517185261</v>
      </c>
      <c r="D112" s="317">
        <v>1.0732179379296314</v>
      </c>
      <c r="E112" s="317">
        <v>2.1464358758592628</v>
      </c>
      <c r="F112" s="317">
        <v>4.2928717517185255</v>
      </c>
      <c r="G112" s="317">
        <v>10.732179379296316</v>
      </c>
    </row>
    <row r="113" spans="1:7">
      <c r="A113" s="317">
        <v>0.98399999999999999</v>
      </c>
      <c r="B113" s="338">
        <v>0.12697866294943366</v>
      </c>
      <c r="C113" s="317">
        <v>0.50791465179773465</v>
      </c>
      <c r="D113" s="317">
        <v>1.2697866294943365</v>
      </c>
      <c r="E113" s="317">
        <v>2.539573258988673</v>
      </c>
      <c r="F113" s="317">
        <v>5.0791465179773461</v>
      </c>
      <c r="G113" s="317">
        <v>12.697866294943367</v>
      </c>
    </row>
    <row r="114" spans="1:7">
      <c r="A114" s="317">
        <v>0.99199999999999999</v>
      </c>
      <c r="B114" s="338">
        <v>0.16081886930336714</v>
      </c>
      <c r="C114" s="317">
        <v>0.64327547721346856</v>
      </c>
      <c r="D114" s="317">
        <v>1.6081886930336713</v>
      </c>
      <c r="E114" s="317">
        <v>3.2163773860673426</v>
      </c>
      <c r="F114" s="317">
        <v>6.4327547721346852</v>
      </c>
      <c r="G114" s="317">
        <v>16.081886930336715</v>
      </c>
    </row>
    <row r="115" spans="1:7">
      <c r="A115" s="317">
        <v>1</v>
      </c>
      <c r="B115" s="338">
        <v>0.38003887336772429</v>
      </c>
      <c r="C115" s="317">
        <v>1.5201554934708972</v>
      </c>
      <c r="D115" s="317">
        <v>3.8003887336772428</v>
      </c>
      <c r="E115" s="317">
        <v>7.6007774673544857</v>
      </c>
      <c r="F115" s="317">
        <v>15.201554934708971</v>
      </c>
      <c r="G115" s="317">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workbookViewId="0">
      <selection activeCell="A7" sqref="A7"/>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891</v>
      </c>
    </row>
    <row r="2" spans="1:14" ht="13.5" thickBot="1">
      <c r="A2" s="269" t="s">
        <v>892</v>
      </c>
    </row>
    <row r="3" spans="1:14">
      <c r="A3" s="48" t="s">
        <v>375</v>
      </c>
      <c r="B3" s="48" t="s">
        <v>376</v>
      </c>
      <c r="C3" s="40">
        <v>0.2</v>
      </c>
      <c r="D3" s="41"/>
      <c r="H3" s="350" t="s">
        <v>1185</v>
      </c>
      <c r="I3" s="341"/>
      <c r="J3" s="341"/>
      <c r="K3" s="341"/>
      <c r="L3" s="341"/>
      <c r="M3" s="341"/>
      <c r="N3" s="342"/>
    </row>
    <row r="4" spans="1:14">
      <c r="A4" s="48" t="s">
        <v>377</v>
      </c>
      <c r="B4" s="48" t="s">
        <v>378</v>
      </c>
      <c r="C4" s="40">
        <v>1</v>
      </c>
      <c r="D4" s="41"/>
      <c r="F4" s="39" t="s">
        <v>387</v>
      </c>
      <c r="H4" s="343" t="s">
        <v>392</v>
      </c>
      <c r="I4" s="344"/>
      <c r="J4" s="344"/>
      <c r="K4" s="344"/>
      <c r="L4" s="344"/>
      <c r="M4" s="344"/>
      <c r="N4" s="345"/>
    </row>
    <row r="5" spans="1:14">
      <c r="A5" s="48" t="s">
        <v>379</v>
      </c>
      <c r="B5" s="48" t="s">
        <v>368</v>
      </c>
      <c r="C5" s="40">
        <v>0.52293133327833408</v>
      </c>
      <c r="D5" s="41"/>
      <c r="F5" s="44">
        <f>SUM(I16:I116)</f>
        <v>4.198150986021363E-2</v>
      </c>
      <c r="H5" s="343" t="s">
        <v>393</v>
      </c>
      <c r="I5" s="344"/>
      <c r="J5" s="344"/>
      <c r="K5" s="344"/>
      <c r="L5" s="349"/>
      <c r="M5" s="344"/>
      <c r="N5" s="345"/>
    </row>
    <row r="6" spans="1:14" ht="13.5" thickBot="1">
      <c r="A6" s="48" t="s">
        <v>380</v>
      </c>
      <c r="B6" s="48" t="s">
        <v>380</v>
      </c>
      <c r="C6" s="40">
        <v>0.2097406194142635</v>
      </c>
      <c r="D6" s="41"/>
      <c r="H6" s="346" t="s">
        <v>1186</v>
      </c>
      <c r="I6" s="347"/>
      <c r="J6" s="347"/>
      <c r="K6" s="347"/>
      <c r="L6" s="347"/>
      <c r="M6" s="347"/>
      <c r="N6" s="348"/>
    </row>
    <row r="7" spans="1:14">
      <c r="A7" s="48"/>
      <c r="B7" s="48" t="s">
        <v>381</v>
      </c>
      <c r="C7" s="42">
        <f>(mu-A)/(B-A)</f>
        <v>0.40366416659791754</v>
      </c>
      <c r="D7" s="340" t="s">
        <v>368</v>
      </c>
      <c r="K7" s="317"/>
    </row>
    <row r="8" spans="1:14">
      <c r="A8" s="48"/>
      <c r="B8" s="48" t="s">
        <v>382</v>
      </c>
      <c r="C8" s="42">
        <f>(mu-A)*(B-mu)/(s*s) - 1</f>
        <v>2.5020793874153227</v>
      </c>
      <c r="D8" s="340" t="s">
        <v>374</v>
      </c>
      <c r="H8" s="316" t="s">
        <v>388</v>
      </c>
      <c r="I8" s="316"/>
      <c r="J8" s="318"/>
      <c r="K8" s="318"/>
    </row>
    <row r="9" spans="1:14">
      <c r="A9" s="48"/>
      <c r="B9" s="48" t="s">
        <v>372</v>
      </c>
      <c r="C9" s="42">
        <f>t*v</f>
        <v>1.0099997906828342</v>
      </c>
      <c r="D9" s="340" t="s">
        <v>369</v>
      </c>
      <c r="H9" s="46"/>
      <c r="I9" s="317" t="s">
        <v>389</v>
      </c>
      <c r="J9" s="317"/>
      <c r="K9" s="317"/>
    </row>
    <row r="10" spans="1:14">
      <c r="A10" s="48"/>
      <c r="B10" s="48" t="s">
        <v>373</v>
      </c>
      <c r="C10" s="42">
        <f>t*(1-v)</f>
        <v>1.4920795967324885</v>
      </c>
      <c r="D10" s="340" t="s">
        <v>370</v>
      </c>
      <c r="H10" s="45"/>
      <c r="I10" s="317" t="s">
        <v>390</v>
      </c>
      <c r="J10" s="317"/>
      <c r="K10" s="317"/>
    </row>
    <row r="11" spans="1:14">
      <c r="B11" s="41"/>
      <c r="C11" s="41"/>
      <c r="D11" s="41"/>
      <c r="H11" s="44"/>
      <c r="I11" s="317" t="s">
        <v>391</v>
      </c>
      <c r="J11" s="317"/>
      <c r="K11" s="317"/>
    </row>
    <row r="12" spans="1:14">
      <c r="C12" s="42">
        <f>(1-m)*LN(const+mu-A) + (1-n)*LN(const+B-mu)</f>
        <v>0.37538225923911561</v>
      </c>
    </row>
    <row r="13" spans="1:14">
      <c r="C13" s="41"/>
      <c r="E13" s="42">
        <f>SUM(E16:E1016)</f>
        <v>86.693851192373401</v>
      </c>
      <c r="F13" s="39" t="s">
        <v>396</v>
      </c>
    </row>
    <row r="14" spans="1:14">
      <c r="C14" s="41"/>
      <c r="F14" s="39" t="s">
        <v>395</v>
      </c>
    </row>
    <row r="15" spans="1:14">
      <c r="B15" s="332" t="s">
        <v>367</v>
      </c>
      <c r="C15" s="332" t="s">
        <v>383</v>
      </c>
      <c r="D15" s="332" t="s">
        <v>371</v>
      </c>
      <c r="E15" s="332" t="s">
        <v>394</v>
      </c>
      <c r="F15" s="332">
        <v>0</v>
      </c>
      <c r="G15" s="332" t="s">
        <v>384</v>
      </c>
      <c r="H15" s="332" t="s">
        <v>385</v>
      </c>
      <c r="I15" s="332" t="s">
        <v>386</v>
      </c>
    </row>
    <row r="16" spans="1:14">
      <c r="B16" s="39">
        <f>A</f>
        <v>0.2</v>
      </c>
      <c r="C16" s="39">
        <f>(1-m)*LN(const+B16-A) + (1-n)*LN(const+B-B16)</f>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f t="shared" ref="C17:C80" si="3">(1-m)*LN(const+B17-A) + (1-n)*LN(const+B-B17)</f>
        <v>0.16284573074219003</v>
      </c>
      <c r="D17" s="39">
        <f>(C17-$C$12)</f>
        <v>-0.21253652849692559</v>
      </c>
      <c r="E17" s="39">
        <f t="shared" ref="E17:E80" si="4">EXP(-D17)</f>
        <v>1.2368112915975995</v>
      </c>
      <c r="F17" s="39">
        <f>E17+F16</f>
        <v>2.4263170606892164</v>
      </c>
      <c r="G17" s="39">
        <f>F17/$E$13</f>
        <v>2.7987187410849081E-2</v>
      </c>
      <c r="H17" s="40"/>
      <c r="I17" s="39">
        <f t="shared" ref="I17:I80" si="5">IF(H17&lt;&gt;"",(G17-H17)^2,0)</f>
        <v>0</v>
      </c>
    </row>
    <row r="18" spans="2:9">
      <c r="B18" s="39">
        <f t="shared" si="2"/>
        <v>0.21600000000000003</v>
      </c>
      <c r="C18" s="39">
        <f t="shared" si="3"/>
        <v>0.16097146337445606</v>
      </c>
      <c r="D18" s="39">
        <f t="shared" ref="D18:D81" si="6">(C18-$C$12)</f>
        <v>-0.21441079586465955</v>
      </c>
      <c r="E18" s="39">
        <f t="shared" si="4"/>
        <v>1.2391315803830221</v>
      </c>
      <c r="F18" s="39">
        <f t="shared" si="0"/>
        <v>3.6654486410722384</v>
      </c>
      <c r="G18" s="39">
        <f t="shared" si="1"/>
        <v>4.2280376181911897E-2</v>
      </c>
      <c r="H18" s="40"/>
      <c r="I18" s="39">
        <f t="shared" si="5"/>
        <v>0</v>
      </c>
    </row>
    <row r="19" spans="2:9">
      <c r="B19" s="39">
        <f t="shared" si="2"/>
        <v>0.22400000000000003</v>
      </c>
      <c r="C19" s="39">
        <f t="shared" si="3"/>
        <v>0.16198398961100763</v>
      </c>
      <c r="D19" s="39">
        <f t="shared" si="6"/>
        <v>-0.21339826962810798</v>
      </c>
      <c r="E19" s="39">
        <f t="shared" si="4"/>
        <v>1.2378775621176779</v>
      </c>
      <c r="F19" s="39">
        <f t="shared" si="0"/>
        <v>4.9033262031899163</v>
      </c>
      <c r="G19" s="39">
        <f t="shared" si="1"/>
        <v>5.6559100048623398E-2</v>
      </c>
      <c r="H19" s="40">
        <v>0.2</v>
      </c>
      <c r="I19" s="39">
        <f t="shared" si="5"/>
        <v>2.0575291778860832E-2</v>
      </c>
    </row>
    <row r="20" spans="2:9">
      <c r="B20" s="39">
        <f t="shared" si="2"/>
        <v>0.23200000000000004</v>
      </c>
      <c r="C20" s="39">
        <f t="shared" si="3"/>
        <v>0.16421626332020256</v>
      </c>
      <c r="D20" s="39">
        <f t="shared" si="6"/>
        <v>-0.21116599591891305</v>
      </c>
      <c r="E20" s="39">
        <f t="shared" si="4"/>
        <v>1.2351173624872771</v>
      </c>
      <c r="F20" s="39">
        <f t="shared" si="0"/>
        <v>6.1384435656771936</v>
      </c>
      <c r="G20" s="39">
        <f t="shared" si="1"/>
        <v>7.0805985444757844E-2</v>
      </c>
      <c r="H20" s="40"/>
      <c r="I20" s="39">
        <f t="shared" si="5"/>
        <v>0</v>
      </c>
    </row>
    <row r="21" spans="2:9">
      <c r="B21" s="39">
        <f t="shared" si="2"/>
        <v>0.24000000000000005</v>
      </c>
      <c r="C21" s="39">
        <f t="shared" si="3"/>
        <v>0.16714314550878828</v>
      </c>
      <c r="D21" s="39">
        <f t="shared" si="6"/>
        <v>-0.20823911373032733</v>
      </c>
      <c r="E21" s="39">
        <f t="shared" si="4"/>
        <v>1.2315076047230102</v>
      </c>
      <c r="F21" s="39">
        <f t="shared" si="0"/>
        <v>7.3699511704002036</v>
      </c>
      <c r="G21" s="39">
        <f t="shared" si="1"/>
        <v>8.50112328502549E-2</v>
      </c>
      <c r="H21" s="40"/>
      <c r="I21" s="39">
        <f t="shared" si="5"/>
        <v>0</v>
      </c>
    </row>
    <row r="22" spans="2:9">
      <c r="B22" s="39">
        <f t="shared" si="2"/>
        <v>0.24800000000000005</v>
      </c>
      <c r="C22" s="39">
        <f t="shared" si="3"/>
        <v>0.17053067653863604</v>
      </c>
      <c r="D22" s="39">
        <f t="shared" si="6"/>
        <v>-0.20485158270047957</v>
      </c>
      <c r="E22" s="39">
        <f t="shared" si="4"/>
        <v>1.2273428925270471</v>
      </c>
      <c r="F22" s="39">
        <f t="shared" si="0"/>
        <v>8.5972940629272507</v>
      </c>
      <c r="G22" s="39">
        <f t="shared" si="1"/>
        <v>9.9168440952633191E-2</v>
      </c>
      <c r="H22" s="40"/>
      <c r="I22" s="39">
        <f t="shared" si="5"/>
        <v>0</v>
      </c>
    </row>
    <row r="23" spans="2:9">
      <c r="B23" s="39">
        <f t="shared" si="2"/>
        <v>0.25600000000000006</v>
      </c>
      <c r="C23" s="39">
        <f t="shared" si="3"/>
        <v>0.17425440242407966</v>
      </c>
      <c r="D23" s="39">
        <f t="shared" si="6"/>
        <v>-0.20112785681503595</v>
      </c>
      <c r="E23" s="39">
        <f t="shared" si="4"/>
        <v>1.2227811027264093</v>
      </c>
      <c r="F23" s="39">
        <f t="shared" si="0"/>
        <v>9.8200751656536607</v>
      </c>
      <c r="G23" s="39">
        <f t="shared" si="1"/>
        <v>0.11327302952389257</v>
      </c>
      <c r="H23" s="40"/>
      <c r="I23" s="39">
        <f t="shared" si="5"/>
        <v>0</v>
      </c>
    </row>
    <row r="24" spans="2:9">
      <c r="B24" s="39">
        <f t="shared" si="2"/>
        <v>0.26400000000000007</v>
      </c>
      <c r="C24" s="39">
        <f t="shared" si="3"/>
        <v>0.17824045723776222</v>
      </c>
      <c r="D24" s="39">
        <f t="shared" si="6"/>
        <v>-0.19714180200135339</v>
      </c>
      <c r="E24" s="39">
        <f t="shared" si="4"/>
        <v>1.2179167314916768</v>
      </c>
      <c r="F24" s="39">
        <f t="shared" si="0"/>
        <v>11.037991897145337</v>
      </c>
      <c r="G24" s="39">
        <f t="shared" si="1"/>
        <v>0.12732150833456535</v>
      </c>
      <c r="H24" s="40"/>
      <c r="I24" s="39">
        <f t="shared" si="5"/>
        <v>0</v>
      </c>
    </row>
    <row r="25" spans="2:9">
      <c r="B25" s="39">
        <f t="shared" si="2"/>
        <v>0.27200000000000008</v>
      </c>
      <c r="C25" s="39">
        <f t="shared" si="3"/>
        <v>0.18244162306200595</v>
      </c>
      <c r="D25" s="39">
        <f t="shared" si="6"/>
        <v>-0.19294063617710966</v>
      </c>
      <c r="E25" s="39">
        <f t="shared" si="4"/>
        <v>1.212810794296874</v>
      </c>
      <c r="F25" s="39">
        <f t="shared" si="0"/>
        <v>12.250802691442212</v>
      </c>
      <c r="G25" s="39">
        <f t="shared" si="1"/>
        <v>0.1413110909591237</v>
      </c>
      <c r="H25" s="40"/>
      <c r="I25" s="39">
        <f t="shared" si="5"/>
        <v>0</v>
      </c>
    </row>
    <row r="26" spans="2:9">
      <c r="B26" s="39">
        <f t="shared" si="2"/>
        <v>0.28000000000000008</v>
      </c>
      <c r="C26" s="39">
        <f t="shared" si="3"/>
        <v>0.18682607499004539</v>
      </c>
      <c r="D26" s="39">
        <f t="shared" si="6"/>
        <v>-0.18855618424907022</v>
      </c>
      <c r="E26" s="39">
        <f t="shared" si="4"/>
        <v>1.2075049238381981</v>
      </c>
      <c r="F26" s="39">
        <f t="shared" si="0"/>
        <v>13.458307615280411</v>
      </c>
      <c r="G26" s="39">
        <f t="shared" si="1"/>
        <v>0.15523947119867204</v>
      </c>
      <c r="H26" s="40"/>
      <c r="I26" s="39">
        <f t="shared" si="5"/>
        <v>0</v>
      </c>
    </row>
    <row r="27" spans="2:9">
      <c r="B27" s="39">
        <f t="shared" si="2"/>
        <v>0.28800000000000009</v>
      </c>
      <c r="C27" s="39">
        <f t="shared" si="3"/>
        <v>0.1913715135729247</v>
      </c>
      <c r="D27" s="39">
        <f t="shared" si="6"/>
        <v>-0.18401074566619091</v>
      </c>
      <c r="E27" s="39">
        <f t="shared" si="4"/>
        <v>1.2020287396264908</v>
      </c>
      <c r="F27" s="39">
        <f t="shared" si="0"/>
        <v>14.660336354906901</v>
      </c>
      <c r="G27" s="39">
        <f t="shared" si="1"/>
        <v>0.16910468451073488</v>
      </c>
      <c r="H27" s="40"/>
      <c r="I27" s="39">
        <f t="shared" si="5"/>
        <v>0</v>
      </c>
    </row>
    <row r="28" spans="2:9">
      <c r="B28" s="39">
        <f t="shared" si="2"/>
        <v>0.2960000000000001</v>
      </c>
      <c r="C28" s="39">
        <f t="shared" si="3"/>
        <v>0.19606185927220715</v>
      </c>
      <c r="D28" s="39">
        <f t="shared" si="6"/>
        <v>-0.17932039996690846</v>
      </c>
      <c r="E28" s="39">
        <f t="shared" si="4"/>
        <v>1.1964040105707294</v>
      </c>
      <c r="F28" s="39">
        <f t="shared" si="0"/>
        <v>15.856740365477631</v>
      </c>
      <c r="G28" s="39">
        <f t="shared" si="1"/>
        <v>0.18290501745379348</v>
      </c>
      <c r="H28" s="40"/>
      <c r="I28" s="39">
        <f t="shared" si="5"/>
        <v>0</v>
      </c>
    </row>
    <row r="29" spans="2:9">
      <c r="B29" s="39">
        <f t="shared" si="2"/>
        <v>0.3040000000000001</v>
      </c>
      <c r="C29" s="39">
        <f t="shared" si="3"/>
        <v>0.20088527413865195</v>
      </c>
      <c r="D29" s="39">
        <f t="shared" si="6"/>
        <v>-0.17449698510046366</v>
      </c>
      <c r="E29" s="39">
        <f t="shared" si="4"/>
        <v>1.1906471526980547</v>
      </c>
      <c r="F29" s="39">
        <f t="shared" si="0"/>
        <v>17.047387518175686</v>
      </c>
      <c r="G29" s="39">
        <f t="shared" si="1"/>
        <v>0.19663894594263187</v>
      </c>
      <c r="H29" s="40">
        <v>0.2</v>
      </c>
      <c r="I29" s="39">
        <f t="shared" si="5"/>
        <v>1.1296684376550837E-5</v>
      </c>
    </row>
    <row r="30" spans="2:9">
      <c r="B30" s="39">
        <f t="shared" si="2"/>
        <v>0.31200000000000011</v>
      </c>
      <c r="C30" s="39">
        <f t="shared" si="3"/>
        <v>0.20583291892987854</v>
      </c>
      <c r="D30" s="39">
        <f t="shared" si="6"/>
        <v>-0.16954934030923707</v>
      </c>
      <c r="E30" s="39">
        <f t="shared" si="4"/>
        <v>1.1847708025487753</v>
      </c>
      <c r="F30" s="39">
        <f t="shared" si="0"/>
        <v>18.232158320724462</v>
      </c>
      <c r="G30" s="39">
        <f t="shared" si="1"/>
        <v>0.21030509165254818</v>
      </c>
      <c r="H30" s="40"/>
      <c r="I30" s="39">
        <f t="shared" si="5"/>
        <v>0</v>
      </c>
    </row>
    <row r="31" spans="2:9">
      <c r="B31" s="39">
        <f t="shared" si="2"/>
        <v>0.32000000000000012</v>
      </c>
      <c r="C31" s="39">
        <f t="shared" si="3"/>
        <v>0.21089814057240866</v>
      </c>
      <c r="D31" s="39">
        <f t="shared" si="6"/>
        <v>-0.16448411866670695</v>
      </c>
      <c r="E31" s="39">
        <f t="shared" si="4"/>
        <v>1.1787848487278882</v>
      </c>
      <c r="F31" s="39">
        <f t="shared" si="0"/>
        <v>19.410943169452352</v>
      </c>
      <c r="G31" s="39">
        <f t="shared" si="1"/>
        <v>0.22390219032235084</v>
      </c>
      <c r="H31" s="40"/>
      <c r="I31" s="39">
        <f t="shared" si="5"/>
        <v>0</v>
      </c>
    </row>
    <row r="32" spans="2:9">
      <c r="B32" s="39">
        <f t="shared" si="2"/>
        <v>0.32800000000000012</v>
      </c>
      <c r="C32" s="39">
        <f t="shared" si="3"/>
        <v>0.21607592306238946</v>
      </c>
      <c r="D32" s="39">
        <f t="shared" si="6"/>
        <v>-0.15930633617672615</v>
      </c>
      <c r="E32" s="39">
        <f t="shared" si="4"/>
        <v>1.1726971312179348</v>
      </c>
      <c r="F32" s="39">
        <f t="shared" si="0"/>
        <v>20.583640300670286</v>
      </c>
      <c r="G32" s="39">
        <f t="shared" si="1"/>
        <v>0.23742906812381939</v>
      </c>
      <c r="H32" s="40"/>
      <c r="I32" s="39">
        <f t="shared" si="5"/>
        <v>0</v>
      </c>
    </row>
    <row r="33" spans="2:9">
      <c r="B33" s="39">
        <f t="shared" si="2"/>
        <v>0.33600000000000013</v>
      </c>
      <c r="C33" s="39">
        <f t="shared" si="3"/>
        <v>0.22136250588518464</v>
      </c>
      <c r="D33" s="39">
        <f t="shared" si="6"/>
        <v>-0.15401975335393098</v>
      </c>
      <c r="E33" s="39">
        <f t="shared" si="4"/>
        <v>1.1665139291133642</v>
      </c>
      <c r="F33" s="39">
        <f t="shared" si="0"/>
        <v>21.75015422978365</v>
      </c>
      <c r="G33" s="39">
        <f t="shared" si="1"/>
        <v>0.25088462365710484</v>
      </c>
      <c r="H33" s="40"/>
      <c r="I33" s="39">
        <f t="shared" si="5"/>
        <v>0</v>
      </c>
    </row>
    <row r="34" spans="2:9">
      <c r="B34" s="39">
        <f t="shared" si="2"/>
        <v>0.34400000000000014</v>
      </c>
      <c r="C34" s="39">
        <f t="shared" si="3"/>
        <v>0.22675511248627353</v>
      </c>
      <c r="D34" s="39">
        <f t="shared" si="6"/>
        <v>-0.14862714675284208</v>
      </c>
      <c r="E34" s="39">
        <f t="shared" si="4"/>
        <v>1.1602403091842592</v>
      </c>
      <c r="F34" s="39">
        <f t="shared" si="0"/>
        <v>22.91039453896791</v>
      </c>
      <c r="G34" s="39">
        <f t="shared" si="1"/>
        <v>0.26426781396675769</v>
      </c>
      <c r="H34" s="40"/>
      <c r="I34" s="39">
        <f t="shared" si="5"/>
        <v>0</v>
      </c>
    </row>
    <row r="35" spans="2:9">
      <c r="B35" s="39">
        <f t="shared" si="2"/>
        <v>0.35200000000000015</v>
      </c>
      <c r="C35" s="39">
        <f t="shared" si="3"/>
        <v>0.232251753113974</v>
      </c>
      <c r="D35" s="39">
        <f t="shared" si="6"/>
        <v>-0.14313050612514161</v>
      </c>
      <c r="E35" s="39">
        <f t="shared" si="4"/>
        <v>1.1538803802973894</v>
      </c>
      <c r="F35" s="39">
        <f t="shared" si="0"/>
        <v>24.064274919265301</v>
      </c>
      <c r="G35" s="39">
        <f t="shared" si="1"/>
        <v>0.27757764349246344</v>
      </c>
      <c r="H35" s="40"/>
      <c r="I35" s="39">
        <f t="shared" si="5"/>
        <v>0</v>
      </c>
    </row>
    <row r="36" spans="2:9">
      <c r="B36" s="39">
        <f t="shared" si="2"/>
        <v>0.36000000000000015</v>
      </c>
      <c r="C36" s="39">
        <f t="shared" si="3"/>
        <v>0.2378510791873383</v>
      </c>
      <c r="D36" s="39">
        <f t="shared" si="6"/>
        <v>-0.13753118005177731</v>
      </c>
      <c r="E36" s="39">
        <f t="shared" si="4"/>
        <v>1.1474374825744291</v>
      </c>
      <c r="F36" s="39">
        <f t="shared" si="0"/>
        <v>25.21171240183973</v>
      </c>
      <c r="G36" s="39">
        <f t="shared" si="1"/>
        <v>0.29081315520168799</v>
      </c>
      <c r="H36" s="40"/>
      <c r="I36" s="39">
        <f t="shared" si="5"/>
        <v>0</v>
      </c>
    </row>
    <row r="37" spans="2:9">
      <c r="B37" s="39">
        <f t="shared" si="2"/>
        <v>0.36800000000000016</v>
      </c>
      <c r="C37" s="39">
        <f t="shared" si="3"/>
        <v>0.24355227415966385</v>
      </c>
      <c r="D37" s="39">
        <f t="shared" si="6"/>
        <v>-0.13182998507945176</v>
      </c>
      <c r="E37" s="39">
        <f t="shared" si="4"/>
        <v>1.1409143303179732</v>
      </c>
      <c r="F37" s="39">
        <f t="shared" si="0"/>
        <v>26.352626732157702</v>
      </c>
      <c r="G37" s="39">
        <f t="shared" si="1"/>
        <v>0.30397342337095279</v>
      </c>
      <c r="H37" s="40">
        <v>0.3</v>
      </c>
      <c r="I37" s="39">
        <f t="shared" si="5"/>
        <v>1.5788093284833914E-5</v>
      </c>
    </row>
    <row r="38" spans="2:9">
      <c r="B38" s="39">
        <f t="shared" si="2"/>
        <v>0.37600000000000017</v>
      </c>
      <c r="C38" s="39">
        <f t="shared" si="3"/>
        <v>0.2493549707527733</v>
      </c>
      <c r="D38" s="39">
        <f t="shared" si="6"/>
        <v>-0.12602728848634231</v>
      </c>
      <c r="E38" s="39">
        <f t="shared" si="4"/>
        <v>1.1343131215488145</v>
      </c>
      <c r="F38" s="39">
        <f t="shared" si="0"/>
        <v>27.486939853706517</v>
      </c>
      <c r="G38" s="39">
        <f t="shared" si="1"/>
        <v>0.31705754763060506</v>
      </c>
      <c r="H38" s="40"/>
      <c r="I38" s="39">
        <f t="shared" si="5"/>
        <v>0</v>
      </c>
    </row>
    <row r="39" spans="2:9">
      <c r="B39" s="39">
        <f t="shared" si="2"/>
        <v>0.38400000000000017</v>
      </c>
      <c r="C39" s="39">
        <f t="shared" si="3"/>
        <v>0.25525918759636268</v>
      </c>
      <c r="D39" s="39">
        <f t="shared" si="6"/>
        <v>-0.12012307164275293</v>
      </c>
      <c r="E39" s="39">
        <f t="shared" si="4"/>
        <v>1.1276356230083371</v>
      </c>
      <c r="F39" s="39">
        <f t="shared" si="0"/>
        <v>28.614575476714855</v>
      </c>
      <c r="G39" s="39">
        <f t="shared" si="1"/>
        <v>0.33006464799007712</v>
      </c>
      <c r="H39" s="40"/>
      <c r="I39" s="39">
        <f t="shared" si="5"/>
        <v>0</v>
      </c>
    </row>
    <row r="40" spans="2:9">
      <c r="B40" s="39">
        <f t="shared" si="2"/>
        <v>0.39200000000000018</v>
      </c>
      <c r="C40" s="39">
        <f t="shared" si="3"/>
        <v>0.26126528038979008</v>
      </c>
      <c r="D40" s="39">
        <f t="shared" si="6"/>
        <v>-0.11411697884932553</v>
      </c>
      <c r="E40" s="39">
        <f t="shared" si="4"/>
        <v>1.1208832368466148</v>
      </c>
      <c r="F40" s="39">
        <f t="shared" si="0"/>
        <v>29.735458713561471</v>
      </c>
      <c r="G40" s="39">
        <f t="shared" si="1"/>
        <v>0.34299386063238296</v>
      </c>
      <c r="H40" s="40"/>
      <c r="I40" s="39">
        <f t="shared" si="5"/>
        <v>0</v>
      </c>
    </row>
    <row r="41" spans="2:9">
      <c r="B41" s="39">
        <f t="shared" si="2"/>
        <v>0.40000000000000019</v>
      </c>
      <c r="C41" s="39">
        <f t="shared" si="3"/>
        <v>0.26737390410652268</v>
      </c>
      <c r="D41" s="39">
        <f t="shared" si="6"/>
        <v>-0.10800835513259294</v>
      </c>
      <c r="E41" s="39">
        <f t="shared" si="4"/>
        <v>1.11405705344198</v>
      </c>
      <c r="F41" s="39">
        <f t="shared" si="0"/>
        <v>30.849515767003449</v>
      </c>
      <c r="G41" s="39">
        <f t="shared" si="1"/>
        <v>0.35584433431787987</v>
      </c>
      <c r="H41" s="40"/>
      <c r="I41" s="39">
        <f t="shared" si="5"/>
        <v>0</v>
      </c>
    </row>
    <row r="42" spans="2:9">
      <c r="B42" s="39">
        <f t="shared" si="2"/>
        <v>0.4080000000000002</v>
      </c>
      <c r="C42" s="39">
        <f t="shared" si="3"/>
        <v>0.273585983724492</v>
      </c>
      <c r="D42" s="39">
        <f t="shared" si="6"/>
        <v>-0.10179627551462361</v>
      </c>
      <c r="E42" s="39">
        <f t="shared" si="4"/>
        <v>1.1071578935787176</v>
      </c>
      <c r="F42" s="39">
        <f t="shared" si="0"/>
        <v>31.956673660582169</v>
      </c>
      <c r="G42" s="39">
        <f t="shared" si="1"/>
        <v>0.36861522727454343</v>
      </c>
      <c r="H42" s="40"/>
      <c r="I42" s="39">
        <f t="shared" si="5"/>
        <v>0</v>
      </c>
    </row>
    <row r="43" spans="2:9">
      <c r="B43" s="39">
        <f t="shared" si="2"/>
        <v>0.4160000000000002</v>
      </c>
      <c r="C43" s="39">
        <f t="shared" si="3"/>
        <v>0.27990269163842912</v>
      </c>
      <c r="D43" s="39">
        <f t="shared" si="6"/>
        <v>-9.5479567600686488E-2</v>
      </c>
      <c r="E43" s="39">
        <f t="shared" si="4"/>
        <v>1.1001863423576128</v>
      </c>
      <c r="F43" s="39">
        <f t="shared" si="0"/>
        <v>33.056860002939779</v>
      </c>
      <c r="G43" s="39">
        <f t="shared" si="1"/>
        <v>0.38130570447939499</v>
      </c>
      <c r="H43" s="40"/>
      <c r="I43" s="39">
        <f t="shared" si="5"/>
        <v>0</v>
      </c>
    </row>
    <row r="44" spans="2:9">
      <c r="B44" s="39">
        <f t="shared" si="2"/>
        <v>0.42400000000000021</v>
      </c>
      <c r="C44" s="39">
        <f t="shared" si="3"/>
        <v>0.28632543038800612</v>
      </c>
      <c r="D44" s="39">
        <f t="shared" si="6"/>
        <v>-8.9056828851109493E-2</v>
      </c>
      <c r="E44" s="39">
        <f t="shared" si="4"/>
        <v>1.0931427766092947</v>
      </c>
      <c r="F44" s="39">
        <f t="shared" si="0"/>
        <v>34.150002779549077</v>
      </c>
      <c r="G44" s="39">
        <f t="shared" si="1"/>
        <v>0.39391493525613852</v>
      </c>
      <c r="H44" s="40"/>
      <c r="I44" s="39">
        <f t="shared" si="5"/>
        <v>0</v>
      </c>
    </row>
    <row r="45" spans="2:9">
      <c r="B45" s="39">
        <f t="shared" si="2"/>
        <v>0.43200000000000022</v>
      </c>
      <c r="C45" s="39">
        <f t="shared" si="3"/>
        <v>0.29285581968005481</v>
      </c>
      <c r="D45" s="39">
        <f t="shared" si="6"/>
        <v>-8.2526439559060805E-2</v>
      </c>
      <c r="E45" s="39">
        <f t="shared" si="4"/>
        <v>1.0860273871447101</v>
      </c>
      <c r="F45" s="39">
        <f t="shared" si="0"/>
        <v>35.236030166693787</v>
      </c>
      <c r="G45" s="39">
        <f t="shared" si="1"/>
        <v>0.40644209112945207</v>
      </c>
      <c r="H45" s="40"/>
      <c r="I45" s="39">
        <f t="shared" si="5"/>
        <v>0</v>
      </c>
    </row>
    <row r="46" spans="2:9">
      <c r="B46" s="39">
        <f t="shared" si="2"/>
        <v>0.44000000000000022</v>
      </c>
      <c r="C46" s="39">
        <f t="shared" si="3"/>
        <v>0.29949568693506556</v>
      </c>
      <c r="D46" s="39">
        <f t="shared" si="6"/>
        <v>-7.5886572304050048E-2</v>
      </c>
      <c r="E46" s="39">
        <f t="shared" si="4"/>
        <v>1.0788401968590997</v>
      </c>
      <c r="F46" s="39">
        <f t="shared" si="0"/>
        <v>36.314870363552885</v>
      </c>
      <c r="G46" s="39">
        <f t="shared" si="1"/>
        <v>0.4188863438881068</v>
      </c>
      <c r="H46" s="40"/>
      <c r="I46" s="39">
        <f t="shared" si="5"/>
        <v>0</v>
      </c>
    </row>
    <row r="47" spans="2:9">
      <c r="B47" s="39">
        <f t="shared" si="2"/>
        <v>0.44800000000000023</v>
      </c>
      <c r="C47" s="39">
        <f t="shared" si="3"/>
        <v>0.30624706077503533</v>
      </c>
      <c r="D47" s="39">
        <f t="shared" si="6"/>
        <v>-6.9135198464080283E-2</v>
      </c>
      <c r="E47" s="39">
        <f t="shared" si="4"/>
        <v>1.0715810754708146</v>
      </c>
      <c r="F47" s="39">
        <f t="shared" si="0"/>
        <v>37.386451439023702</v>
      </c>
      <c r="G47" s="39">
        <f t="shared" si="1"/>
        <v>0.43124686381809568</v>
      </c>
      <c r="H47" s="40"/>
      <c r="I47" s="39">
        <f t="shared" si="5"/>
        <v>0</v>
      </c>
    </row>
    <row r="48" spans="2:9">
      <c r="B48" s="39">
        <f t="shared" si="2"/>
        <v>0.45600000000000024</v>
      </c>
      <c r="C48" s="39">
        <f t="shared" si="3"/>
        <v>0.31311216701026034</v>
      </c>
      <c r="D48" s="39">
        <f t="shared" si="6"/>
        <v>-6.2270092228855267E-2</v>
      </c>
      <c r="E48" s="39">
        <f t="shared" si="4"/>
        <v>1.06424975150056</v>
      </c>
      <c r="F48" s="39">
        <f t="shared" si="0"/>
        <v>38.450701190524263</v>
      </c>
      <c r="G48" s="39">
        <f t="shared" si="1"/>
        <v>0.44352281807394012</v>
      </c>
      <c r="H48" s="40"/>
      <c r="I48" s="39">
        <f t="shared" si="5"/>
        <v>0</v>
      </c>
    </row>
    <row r="49" spans="2:9">
      <c r="B49" s="39">
        <f t="shared" ref="B49:B80" si="7">B48+(B-A)/100</f>
        <v>0.46400000000000025</v>
      </c>
      <c r="C49" s="39">
        <f t="shared" si="3"/>
        <v>0.3200934267898467</v>
      </c>
      <c r="D49" s="39">
        <f t="shared" si="6"/>
        <v>-5.528883244926891E-2</v>
      </c>
      <c r="E49" s="39">
        <f t="shared" si="4"/>
        <v>1.0568458219637455</v>
      </c>
      <c r="F49" s="39">
        <f t="shared" si="0"/>
        <v>39.507547012488011</v>
      </c>
      <c r="G49" s="39">
        <f t="shared" si="1"/>
        <v>0.45571336916179767</v>
      </c>
      <c r="H49" s="40">
        <v>0.4</v>
      </c>
      <c r="I49" s="39">
        <f t="shared" si="5"/>
        <v>3.1039795033587446E-3</v>
      </c>
    </row>
    <row r="50" spans="2:9">
      <c r="B50" s="39">
        <f t="shared" si="7"/>
        <v>0.47200000000000025</v>
      </c>
      <c r="C50" s="39">
        <f t="shared" si="3"/>
        <v>0.3271934566636715</v>
      </c>
      <c r="D50" s="39">
        <f t="shared" si="6"/>
        <v>-4.8188802575444112E-2</v>
      </c>
      <c r="E50" s="39">
        <f t="shared" si="4"/>
        <v>1.0493687601470381</v>
      </c>
      <c r="F50" s="39">
        <f t="shared" si="0"/>
        <v>40.556915772635051</v>
      </c>
      <c r="G50" s="39">
        <f t="shared" si="1"/>
        <v>0.46781767351226988</v>
      </c>
      <c r="H50" s="40"/>
      <c r="I50" s="39">
        <f t="shared" si="5"/>
        <v>0</v>
      </c>
    </row>
    <row r="51" spans="2:9">
      <c r="B51" s="39">
        <f t="shared" si="7"/>
        <v>0.48000000000000026</v>
      </c>
      <c r="C51" s="39">
        <f t="shared" si="3"/>
        <v>0.3344150703687675</v>
      </c>
      <c r="D51" s="39">
        <f t="shared" si="6"/>
        <v>-4.0967188870348115E-2</v>
      </c>
      <c r="E51" s="39">
        <f t="shared" si="4"/>
        <v>1.0418179217617738</v>
      </c>
      <c r="F51" s="39">
        <f t="shared" si="0"/>
        <v>41.598733694396827</v>
      </c>
      <c r="G51" s="39">
        <f t="shared" si="1"/>
        <v>0.47983488012418968</v>
      </c>
      <c r="H51" s="40"/>
      <c r="I51" s="39">
        <f t="shared" si="5"/>
        <v>0</v>
      </c>
    </row>
    <row r="52" spans="2:9">
      <c r="B52" s="39">
        <f t="shared" si="7"/>
        <v>0.48800000000000027</v>
      </c>
      <c r="C52" s="39">
        <f t="shared" si="3"/>
        <v>0.34176128220533414</v>
      </c>
      <c r="D52" s="39">
        <f t="shared" si="6"/>
        <v>-3.3620977033781474E-2</v>
      </c>
      <c r="E52" s="39">
        <f t="shared" si="4"/>
        <v>1.034192549705673</v>
      </c>
      <c r="F52" s="39">
        <f t="shared" si="0"/>
        <v>42.632926244102499</v>
      </c>
      <c r="G52" s="39">
        <f t="shared" si="1"/>
        <v>0.49176412926333335</v>
      </c>
      <c r="H52" s="40"/>
      <c r="I52" s="39">
        <f t="shared" si="5"/>
        <v>0</v>
      </c>
    </row>
    <row r="53" spans="2:9">
      <c r="B53" s="39">
        <f t="shared" si="7"/>
        <v>0.49600000000000027</v>
      </c>
      <c r="C53" s="39">
        <f t="shared" si="3"/>
        <v>0.34923531191023555</v>
      </c>
      <c r="D53" s="39">
        <f t="shared" si="6"/>
        <v>-2.6146947328880066E-2</v>
      </c>
      <c r="E53" s="39">
        <f t="shared" si="4"/>
        <v>1.0264917776160389</v>
      </c>
      <c r="F53" s="39">
        <f t="shared" si="0"/>
        <v>43.659418021718537</v>
      </c>
      <c r="G53" s="39">
        <f t="shared" si="1"/>
        <v>0.50360455120211944</v>
      </c>
      <c r="H53" s="40"/>
      <c r="I53" s="39">
        <f t="shared" si="5"/>
        <v>0</v>
      </c>
    </row>
    <row r="54" spans="2:9">
      <c r="B54" s="39">
        <f t="shared" si="7"/>
        <v>0.50400000000000023</v>
      </c>
      <c r="C54" s="39">
        <f t="shared" si="3"/>
        <v>0.35684059097149268</v>
      </c>
      <c r="D54" s="39">
        <f t="shared" si="6"/>
        <v>-1.8541668267622935E-2</v>
      </c>
      <c r="E54" s="39">
        <f t="shared" si="4"/>
        <v>1.0187146323591512</v>
      </c>
      <c r="F54" s="39">
        <f t="shared" si="0"/>
        <v>44.678132654077686</v>
      </c>
      <c r="G54" s="39">
        <f t="shared" si="1"/>
        <v>0.51535526498802131</v>
      </c>
      <c r="H54" s="40"/>
      <c r="I54" s="39">
        <f t="shared" si="5"/>
        <v>0</v>
      </c>
    </row>
    <row r="55" spans="2:9">
      <c r="B55" s="39">
        <f t="shared" si="7"/>
        <v>0.51200000000000023</v>
      </c>
      <c r="C55" s="39">
        <f t="shared" si="3"/>
        <v>0.36458077035785419</v>
      </c>
      <c r="D55" s="39">
        <f t="shared" si="6"/>
        <v>-1.0801488881261423E-2</v>
      </c>
      <c r="E55" s="39">
        <f t="shared" si="4"/>
        <v>1.0108600355695414</v>
      </c>
      <c r="F55" s="39">
        <f t="shared" si="0"/>
        <v>45.688992689647229</v>
      </c>
      <c r="G55" s="39">
        <f t="shared" si="1"/>
        <v>0.52701537722973557</v>
      </c>
      <c r="H55" s="40"/>
      <c r="I55" s="39">
        <f t="shared" si="5"/>
        <v>0</v>
      </c>
    </row>
    <row r="56" spans="2:9">
      <c r="B56" s="39">
        <f t="shared" si="7"/>
        <v>0.52000000000000024</v>
      </c>
      <c r="C56" s="39">
        <f t="shared" si="3"/>
        <v>0.37245972966452751</v>
      </c>
      <c r="D56" s="39">
        <f t="shared" si="6"/>
        <v>-2.9225295745881064E-3</v>
      </c>
      <c r="E56" s="39">
        <f t="shared" si="4"/>
        <v>1.0029268043274948</v>
      </c>
      <c r="F56" s="39">
        <f t="shared" si="0"/>
        <v>46.691919493974723</v>
      </c>
      <c r="G56" s="39">
        <f t="shared" si="1"/>
        <v>0.53858398089116477</v>
      </c>
      <c r="H56" s="40"/>
      <c r="I56" s="39">
        <f t="shared" si="5"/>
        <v>0</v>
      </c>
    </row>
    <row r="57" spans="2:9">
      <c r="B57" s="39">
        <f t="shared" si="7"/>
        <v>0.52800000000000025</v>
      </c>
      <c r="C57" s="39">
        <f t="shared" si="3"/>
        <v>0.38048158770075508</v>
      </c>
      <c r="D57" s="39">
        <f t="shared" si="6"/>
        <v>5.099328461639463E-3</v>
      </c>
      <c r="E57" s="39">
        <f t="shared" si="4"/>
        <v>0.99491365104211738</v>
      </c>
      <c r="F57" s="39">
        <f t="shared" si="0"/>
        <v>47.686833145016841</v>
      </c>
      <c r="G57" s="39">
        <f t="shared" si="1"/>
        <v>0.55006015408405262</v>
      </c>
      <c r="H57" s="40"/>
      <c r="I57" s="39">
        <f t="shared" si="5"/>
        <v>0</v>
      </c>
    </row>
    <row r="58" spans="2:9">
      <c r="B58" s="39">
        <f t="shared" si="7"/>
        <v>0.53600000000000025</v>
      </c>
      <c r="C58" s="39">
        <f t="shared" si="3"/>
        <v>0.38865071456808942</v>
      </c>
      <c r="D58" s="39">
        <f t="shared" si="6"/>
        <v>1.3268455328973805E-2</v>
      </c>
      <c r="E58" s="39">
        <f t="shared" si="4"/>
        <v>0.98681918258963308</v>
      </c>
      <c r="F58" s="39">
        <f t="shared" si="0"/>
        <v>48.673652327606476</v>
      </c>
      <c r="G58" s="39">
        <f t="shared" si="1"/>
        <v>0.56144295885067774</v>
      </c>
      <c r="H58" s="40"/>
      <c r="I58" s="39">
        <f t="shared" si="5"/>
        <v>0</v>
      </c>
    </row>
    <row r="59" spans="2:9">
      <c r="B59" s="39">
        <f t="shared" si="7"/>
        <v>0.54400000000000026</v>
      </c>
      <c r="C59" s="39">
        <f t="shared" si="3"/>
        <v>0.39697174530075824</v>
      </c>
      <c r="D59" s="39">
        <f t="shared" si="6"/>
        <v>2.1589486061642627E-2</v>
      </c>
      <c r="E59" s="39">
        <f t="shared" si="4"/>
        <v>0.97864189874139151</v>
      </c>
      <c r="F59" s="39">
        <f t="shared" si="0"/>
        <v>49.65229422634787</v>
      </c>
      <c r="G59" s="39">
        <f t="shared" si="1"/>
        <v>0.57273143992841635</v>
      </c>
      <c r="H59" s="40">
        <v>0.5</v>
      </c>
      <c r="I59" s="39">
        <f t="shared" si="5"/>
        <v>5.2898623540608364E-3</v>
      </c>
    </row>
    <row r="60" spans="2:9">
      <c r="B60" s="39">
        <f t="shared" si="7"/>
        <v>0.55200000000000027</v>
      </c>
      <c r="C60" s="39">
        <f t="shared" si="3"/>
        <v>0.40544959516214357</v>
      </c>
      <c r="D60" s="39">
        <f t="shared" si="6"/>
        <v>3.006733592302796E-2</v>
      </c>
      <c r="E60" s="39">
        <f t="shared" si="4"/>
        <v>0.97038018990277042</v>
      </c>
      <c r="F60" s="39">
        <f t="shared" si="0"/>
        <v>50.622674416250639</v>
      </c>
      <c r="G60" s="39">
        <f t="shared" si="1"/>
        <v>0.5839246234882226</v>
      </c>
      <c r="H60" s="40"/>
      <c r="I60" s="39">
        <f t="shared" si="5"/>
        <v>0</v>
      </c>
    </row>
    <row r="61" spans="2:9">
      <c r="B61" s="39">
        <f t="shared" si="7"/>
        <v>0.56000000000000028</v>
      </c>
      <c r="C61" s="39">
        <f t="shared" si="3"/>
        <v>0.41408947671476054</v>
      </c>
      <c r="D61" s="39">
        <f t="shared" si="6"/>
        <v>3.8707217475644928E-2</v>
      </c>
      <c r="E61" s="39">
        <f t="shared" si="4"/>
        <v>0.96203233417222211</v>
      </c>
      <c r="F61" s="39">
        <f t="shared" si="0"/>
        <v>51.58470675042286</v>
      </c>
      <c r="G61" s="39">
        <f t="shared" si="1"/>
        <v>0.59502151583918617</v>
      </c>
      <c r="H61" s="40"/>
      <c r="I61" s="39">
        <f t="shared" si="5"/>
        <v>0</v>
      </c>
    </row>
    <row r="62" spans="2:9">
      <c r="B62" s="39">
        <f t="shared" si="7"/>
        <v>0.56800000000000028</v>
      </c>
      <c r="C62" s="39">
        <f t="shared" si="3"/>
        <v>0.4228969188058595</v>
      </c>
      <c r="D62" s="39">
        <f t="shared" si="6"/>
        <v>4.7514659566743889E-2</v>
      </c>
      <c r="E62" s="39">
        <f t="shared" si="4"/>
        <v>0.95359649371871413</v>
      </c>
      <c r="F62" s="39">
        <f t="shared" si="0"/>
        <v>52.538303244141574</v>
      </c>
      <c r="G62" s="39">
        <f t="shared" si="1"/>
        <v>0.60602110209130322</v>
      </c>
      <c r="H62" s="40"/>
      <c r="I62" s="39">
        <f t="shared" si="5"/>
        <v>0</v>
      </c>
    </row>
    <row r="63" spans="2:9">
      <c r="B63" s="39">
        <f t="shared" si="7"/>
        <v>0.57600000000000029</v>
      </c>
      <c r="C63" s="39">
        <f t="shared" si="3"/>
        <v>0.43187778763751444</v>
      </c>
      <c r="D63" s="39">
        <f t="shared" si="6"/>
        <v>5.6495528398398831E-2</v>
      </c>
      <c r="E63" s="39">
        <f t="shared" si="4"/>
        <v>0.94507071046540048</v>
      </c>
      <c r="F63" s="39">
        <f t="shared" si="0"/>
        <v>53.483373954606975</v>
      </c>
      <c r="G63" s="39">
        <f t="shared" si="1"/>
        <v>0.61692234476846031</v>
      </c>
      <c r="H63" s="40"/>
      <c r="I63" s="39">
        <f t="shared" si="5"/>
        <v>0</v>
      </c>
    </row>
    <row r="64" spans="2:9">
      <c r="B64" s="39">
        <f t="shared" si="7"/>
        <v>0.5840000000000003</v>
      </c>
      <c r="C64" s="39">
        <f t="shared" si="3"/>
        <v>0.44103831011948047</v>
      </c>
      <c r="D64" s="39">
        <f t="shared" si="6"/>
        <v>6.5656050880364858E-2</v>
      </c>
      <c r="E64" s="39">
        <f t="shared" si="4"/>
        <v>0.93645290105721146</v>
      </c>
      <c r="F64" s="39">
        <f t="shared" si="0"/>
        <v>54.419826855664184</v>
      </c>
      <c r="G64" s="39">
        <f t="shared" si="1"/>
        <v>0.62772418236336913</v>
      </c>
      <c r="H64" s="40"/>
      <c r="I64" s="39">
        <f t="shared" si="5"/>
        <v>0</v>
      </c>
    </row>
    <row r="65" spans="2:11">
      <c r="B65" s="39">
        <f t="shared" si="7"/>
        <v>0.5920000000000003</v>
      </c>
      <c r="C65" s="39">
        <f t="shared" si="3"/>
        <v>0.45038509973592888</v>
      </c>
      <c r="D65" s="39">
        <f t="shared" si="6"/>
        <v>7.5002840496813272E-2</v>
      </c>
      <c r="E65" s="39">
        <f t="shared" si="4"/>
        <v>0.92774085107987914</v>
      </c>
      <c r="F65" s="39">
        <f t="shared" si="0"/>
        <v>55.347567706744066</v>
      </c>
      <c r="G65" s="39">
        <f t="shared" si="1"/>
        <v>0.63842552782581985</v>
      </c>
      <c r="H65" s="40"/>
      <c r="I65" s="39">
        <f t="shared" si="5"/>
        <v>0</v>
      </c>
    </row>
    <row r="66" spans="2:11">
      <c r="B66" s="39">
        <f t="shared" si="7"/>
        <v>0.60000000000000031</v>
      </c>
      <c r="C66" s="39">
        <f t="shared" si="3"/>
        <v>0.45992518519422637</v>
      </c>
      <c r="D66" s="39">
        <f t="shared" si="6"/>
        <v>8.4542925955110759E-2</v>
      </c>
      <c r="E66" s="39">
        <f t="shared" si="4"/>
        <v>0.91893220848745871</v>
      </c>
      <c r="F66" s="39">
        <f t="shared" si="0"/>
        <v>56.266499915231527</v>
      </c>
      <c r="G66" s="39">
        <f t="shared" si="1"/>
        <v>0.64902526697512064</v>
      </c>
      <c r="H66" s="40"/>
      <c r="I66" s="39">
        <f t="shared" si="5"/>
        <v>0</v>
      </c>
    </row>
    <row r="67" spans="2:11">
      <c r="B67" s="39">
        <f t="shared" si="7"/>
        <v>0.60800000000000032</v>
      </c>
      <c r="C67" s="39">
        <f t="shared" si="3"/>
        <v>0.46966604216616381</v>
      </c>
      <c r="D67" s="39">
        <f t="shared" si="6"/>
        <v>9.4283782927048199E-2</v>
      </c>
      <c r="E67" s="39">
        <f t="shared" si="4"/>
        <v>0.91002447618437665</v>
      </c>
      <c r="F67" s="39">
        <f t="shared" si="0"/>
        <v>57.176524391415903</v>
      </c>
      <c r="G67" s="39">
        <f t="shared" si="1"/>
        <v>0.65952225682697341</v>
      </c>
      <c r="H67" s="40"/>
      <c r="I67" s="39">
        <f t="shared" si="5"/>
        <v>0</v>
      </c>
    </row>
    <row r="68" spans="2:11">
      <c r="B68" s="39">
        <f t="shared" si="7"/>
        <v>0.61600000000000033</v>
      </c>
      <c r="C68" s="39">
        <f t="shared" si="3"/>
        <v>0.4796156284805565</v>
      </c>
      <c r="D68" s="39">
        <f t="shared" si="6"/>
        <v>0.10423336924144089</v>
      </c>
      <c r="E68" s="39">
        <f t="shared" si="4"/>
        <v>0.90101500369617615</v>
      </c>
      <c r="F68" s="39">
        <f t="shared" si="0"/>
        <v>58.077539395112076</v>
      </c>
      <c r="G68" s="39">
        <f t="shared" si="1"/>
        <v>0.66991532382427199</v>
      </c>
      <c r="H68" s="40"/>
      <c r="I68" s="39">
        <f t="shared" si="5"/>
        <v>0</v>
      </c>
    </row>
    <row r="69" spans="2:11">
      <c r="B69" s="39">
        <f t="shared" si="7"/>
        <v>0.62400000000000033</v>
      </c>
      <c r="C69" s="39">
        <f t="shared" si="3"/>
        <v>0.48978242318225262</v>
      </c>
      <c r="D69" s="39">
        <f t="shared" si="6"/>
        <v>0.11440016394313701</v>
      </c>
      <c r="E69" s="39">
        <f t="shared" si="4"/>
        <v>0.89190097785011913</v>
      </c>
      <c r="F69" s="39">
        <f t="shared" si="0"/>
        <v>58.969440372962197</v>
      </c>
      <c r="G69" s="39">
        <f t="shared" si="1"/>
        <v>0.68020326196040337</v>
      </c>
      <c r="H69" s="40"/>
      <c r="I69" s="39">
        <f t="shared" si="5"/>
        <v>0</v>
      </c>
    </row>
    <row r="70" spans="2:11">
      <c r="B70" s="39">
        <f t="shared" si="7"/>
        <v>0.63200000000000034</v>
      </c>
      <c r="C70" s="39">
        <f t="shared" si="3"/>
        <v>0.50017546993786111</v>
      </c>
      <c r="D70" s="39">
        <f t="shared" si="6"/>
        <v>0.12479321069874549</v>
      </c>
      <c r="E70" s="39">
        <f t="shared" si="4"/>
        <v>0.8826794123723255</v>
      </c>
      <c r="F70" s="39">
        <f t="shared" si="0"/>
        <v>59.852119785334523</v>
      </c>
      <c r="G70" s="39">
        <f t="shared" si="1"/>
        <v>0.69038483078255275</v>
      </c>
      <c r="H70" s="40"/>
      <c r="I70" s="39">
        <f t="shared" si="5"/>
        <v>0</v>
      </c>
    </row>
    <row r="71" spans="2:11">
      <c r="B71" s="39">
        <f t="shared" si="7"/>
        <v>0.64000000000000035</v>
      </c>
      <c r="C71" s="39">
        <f t="shared" si="3"/>
        <v>0.51080442534484416</v>
      </c>
      <c r="D71" s="39">
        <f t="shared" si="6"/>
        <v>0.13542216610572855</v>
      </c>
      <c r="E71" s="39">
        <f t="shared" si="4"/>
        <v>0.8733471362917975</v>
      </c>
      <c r="F71" s="39">
        <f t="shared" si="0"/>
        <v>60.725466921626321</v>
      </c>
      <c r="G71" s="39">
        <f t="shared" si="1"/>
        <v>0.7004587532612514</v>
      </c>
      <c r="H71" s="40">
        <v>0.7</v>
      </c>
      <c r="I71" s="39">
        <f t="shared" si="5"/>
        <v>2.1045455470883503E-7</v>
      </c>
    </row>
    <row r="72" spans="2:11">
      <c r="B72" s="39">
        <f t="shared" si="7"/>
        <v>0.64800000000000035</v>
      </c>
      <c r="C72" s="39">
        <f t="shared" si="3"/>
        <v>0.52167961279031971</v>
      </c>
      <c r="D72" s="39">
        <f t="shared" si="6"/>
        <v>0.1462973535512041</v>
      </c>
      <c r="E72" s="39">
        <f t="shared" si="4"/>
        <v>0.86390078102305201</v>
      </c>
      <c r="F72" s="39">
        <f t="shared" si="0"/>
        <v>61.589367702649376</v>
      </c>
      <c r="G72" s="39">
        <f t="shared" si="1"/>
        <v>0.71042371351092426</v>
      </c>
      <c r="H72" s="40"/>
      <c r="I72" s="39">
        <f t="shared" si="5"/>
        <v>0</v>
      </c>
    </row>
    <row r="73" spans="2:11">
      <c r="B73" s="39">
        <f t="shared" si="7"/>
        <v>0.65600000000000036</v>
      </c>
      <c r="C73" s="39">
        <f t="shared" si="3"/>
        <v>0.53281208261180169</v>
      </c>
      <c r="D73" s="39">
        <f t="shared" si="6"/>
        <v>0.15742982337268607</v>
      </c>
      <c r="E73" s="39">
        <f t="shared" si="4"/>
        <v>0.85433676597765396</v>
      </c>
      <c r="F73" s="39">
        <f t="shared" si="0"/>
        <v>62.443704468627033</v>
      </c>
      <c r="G73" s="39">
        <f t="shared" si="1"/>
        <v>0.72027835434446941</v>
      </c>
      <c r="H73" s="40"/>
      <c r="I73" s="39">
        <f t="shared" si="5"/>
        <v>0</v>
      </c>
    </row>
    <row r="74" spans="2:11">
      <c r="B74" s="39">
        <f t="shared" si="7"/>
        <v>0.66400000000000037</v>
      </c>
      <c r="C74" s="39">
        <f t="shared" si="3"/>
        <v>0.54421367943766541</v>
      </c>
      <c r="D74" s="39">
        <f t="shared" si="6"/>
        <v>0.1688314201985498</v>
      </c>
      <c r="E74" s="39">
        <f t="shared" si="4"/>
        <v>0.84465128253007682</v>
      </c>
      <c r="F74" s="39">
        <f t="shared" si="0"/>
        <v>63.288355751157113</v>
      </c>
      <c r="G74" s="39">
        <f t="shared" si="1"/>
        <v>0.73002127464288602</v>
      </c>
      <c r="H74" s="40"/>
      <c r="I74" s="39">
        <f t="shared" si="5"/>
        <v>0</v>
      </c>
    </row>
    <row r="75" spans="2:11">
      <c r="B75" s="39">
        <f t="shared" si="7"/>
        <v>0.67200000000000037</v>
      </c>
      <c r="C75" s="39">
        <f t="shared" si="3"/>
        <v>0.55589711773464601</v>
      </c>
      <c r="D75" s="39">
        <f t="shared" si="6"/>
        <v>0.18051485849553039</v>
      </c>
      <c r="E75" s="39">
        <f t="shared" si="4"/>
        <v>0.83484027613427569</v>
      </c>
      <c r="F75" s="39">
        <f t="shared" si="0"/>
        <v>64.123196027291385</v>
      </c>
      <c r="G75" s="39">
        <f t="shared" si="1"/>
        <v>0.73965102651861891</v>
      </c>
      <c r="H75" s="40"/>
      <c r="I75" s="39">
        <f t="shared" si="5"/>
        <v>0</v>
      </c>
    </row>
    <row r="76" spans="2:11">
      <c r="B76" s="39">
        <f t="shared" si="7"/>
        <v>0.68000000000000038</v>
      </c>
      <c r="C76" s="39">
        <f t="shared" si="3"/>
        <v>0.56787606676855196</v>
      </c>
      <c r="D76" s="39">
        <f t="shared" si="6"/>
        <v>0.19249380752943634</v>
      </c>
      <c r="E76" s="39">
        <f t="shared" si="4"/>
        <v>0.82489942635320301</v>
      </c>
      <c r="F76" s="39">
        <f t="shared" si="0"/>
        <v>64.948095453644584</v>
      </c>
      <c r="G76" s="39">
        <f t="shared" si="1"/>
        <v>0.74916611224854868</v>
      </c>
      <c r="H76" s="40"/>
      <c r="I76" s="39">
        <f t="shared" si="5"/>
        <v>0</v>
      </c>
    </row>
    <row r="77" spans="2:11">
      <c r="B77" s="39">
        <f t="shared" si="7"/>
        <v>0.68800000000000039</v>
      </c>
      <c r="C77" s="39">
        <f t="shared" si="3"/>
        <v>0.58016524639928768</v>
      </c>
      <c r="D77" s="39">
        <f t="shared" si="6"/>
        <v>0.20478298716017207</v>
      </c>
      <c r="E77" s="39">
        <f t="shared" si="4"/>
        <v>0.81482412452312847</v>
      </c>
      <c r="F77" s="39">
        <f t="shared" si="0"/>
        <v>65.762919578167711</v>
      </c>
      <c r="G77" s="39">
        <f t="shared" si="1"/>
        <v>0.75856498094934077</v>
      </c>
      <c r="H77" s="40"/>
      <c r="I77" s="39">
        <f t="shared" si="5"/>
        <v>0</v>
      </c>
    </row>
    <row r="78" spans="2:11">
      <c r="B78" s="39">
        <f t="shared" si="7"/>
        <v>0.6960000000000004</v>
      </c>
      <c r="C78" s="39">
        <f t="shared" si="3"/>
        <v>0.59278053539072129</v>
      </c>
      <c r="D78" s="39">
        <f t="shared" si="6"/>
        <v>0.21739827615160567</v>
      </c>
      <c r="E78" s="39">
        <f t="shared" si="4"/>
        <v>0.80460944872660267</v>
      </c>
      <c r="F78" s="39">
        <f t="shared" si="0"/>
        <v>66.56752902689432</v>
      </c>
      <c r="G78" s="39">
        <f t="shared" si="1"/>
        <v>0.76784602496411392</v>
      </c>
      <c r="H78" s="40"/>
      <c r="I78" s="39">
        <f t="shared" si="5"/>
        <v>0</v>
      </c>
    </row>
    <row r="79" spans="2:11">
      <c r="B79" s="39">
        <f t="shared" si="7"/>
        <v>0.7040000000000004</v>
      </c>
      <c r="C79" s="39">
        <f t="shared" si="3"/>
        <v>0.60573909423057481</v>
      </c>
      <c r="D79" s="39">
        <f t="shared" si="6"/>
        <v>0.2303568349914592</v>
      </c>
      <c r="E79" s="39">
        <f t="shared" si="4"/>
        <v>0.79425013569051739</v>
      </c>
      <c r="F79" s="39">
        <f t="shared" si="0"/>
        <v>67.361779162584838</v>
      </c>
      <c r="G79" s="39">
        <f t="shared" si="1"/>
        <v>0.77700757592495517</v>
      </c>
      <c r="H79" s="40"/>
      <c r="I79" s="39">
        <f t="shared" si="5"/>
        <v>0</v>
      </c>
    </row>
    <row r="80" spans="2:11">
      <c r="B80" s="39">
        <f t="shared" si="7"/>
        <v>0.71200000000000041</v>
      </c>
      <c r="C80" s="39">
        <f t="shared" si="3"/>
        <v>0.61905950483903149</v>
      </c>
      <c r="D80" s="39">
        <f t="shared" si="6"/>
        <v>0.24367724559991588</v>
      </c>
      <c r="E80" s="39">
        <f t="shared" si="4"/>
        <v>0.7837405491567343</v>
      </c>
      <c r="F80" s="39">
        <f t="shared" ref="F80:F111" si="8">E80+F79</f>
        <v>68.145519711741571</v>
      </c>
      <c r="G80" s="39">
        <f t="shared" ref="G80:G111" si="9">F80/$E$13</f>
        <v>0.78604790045059669</v>
      </c>
      <c r="H80" s="40">
        <v>0.9</v>
      </c>
      <c r="I80" s="39">
        <f t="shared" si="5"/>
        <v>1.2985080991717126E-2</v>
      </c>
      <c r="K80" s="39">
        <v>0.2</v>
      </c>
    </row>
    <row r="81" spans="2:11">
      <c r="B81" s="39">
        <f t="shared" ref="B81:B115" si="10">B80+(B-A)/100</f>
        <v>0.72000000000000042</v>
      </c>
      <c r="C81" s="39">
        <f t="shared" ref="C81:C116" si="11">(1-m)*LN(const+B81-A) + (1-n)*LN(const+B-B81)</f>
        <v>0.63276193001459036</v>
      </c>
      <c r="D81" s="39">
        <f t="shared" si="6"/>
        <v>0.25737967077547474</v>
      </c>
      <c r="E81" s="39">
        <f t="shared" ref="E81:E111" si="12">EXP(-D81)</f>
        <v>0.77307464418942207</v>
      </c>
      <c r="F81" s="39">
        <f t="shared" si="8"/>
        <v>68.918594355930992</v>
      </c>
      <c r="G81" s="39">
        <f t="shared" si="9"/>
        <v>0.79496519543238231</v>
      </c>
      <c r="H81" s="40"/>
      <c r="I81" s="39">
        <f t="shared" ref="I81:I111" si="13">IF(H81&lt;&gt;"",(G81-H81)^2,0)</f>
        <v>0</v>
      </c>
    </row>
    <row r="82" spans="2:11">
      <c r="B82" s="39">
        <f t="shared" si="10"/>
        <v>0.72800000000000042</v>
      </c>
      <c r="C82" s="39">
        <f t="shared" si="11"/>
        <v>0.64686829604442286</v>
      </c>
      <c r="D82" s="39">
        <f t="shared" ref="D82:D111" si="14">(C82-$C$12)</f>
        <v>0.27148603680530725</v>
      </c>
      <c r="E82" s="39">
        <f t="shared" si="12"/>
        <v>0.76224592678201097</v>
      </c>
      <c r="F82" s="39">
        <f t="shared" si="8"/>
        <v>69.680840282713007</v>
      </c>
      <c r="G82" s="39">
        <f t="shared" si="9"/>
        <v>0.80375758285430676</v>
      </c>
      <c r="H82" s="40"/>
      <c r="I82" s="39">
        <f t="shared" si="13"/>
        <v>0</v>
      </c>
    </row>
    <row r="83" spans="2:11">
      <c r="B83" s="39">
        <f t="shared" si="10"/>
        <v>0.73600000000000043</v>
      </c>
      <c r="C83" s="39">
        <f t="shared" si="11"/>
        <v>0.6614025026233592</v>
      </c>
      <c r="D83" s="39">
        <f t="shared" si="14"/>
        <v>0.28602024338424359</v>
      </c>
      <c r="E83" s="39">
        <f t="shared" si="12"/>
        <v>0.75124740800301426</v>
      </c>
      <c r="F83" s="39">
        <f t="shared" si="8"/>
        <v>70.432087690716017</v>
      </c>
      <c r="G83" s="39">
        <f t="shared" si="9"/>
        <v>0.81242310408413421</v>
      </c>
      <c r="H83" s="40"/>
      <c r="I83" s="39">
        <f t="shared" si="13"/>
        <v>0</v>
      </c>
    </row>
    <row r="84" spans="2:11">
      <c r="B84" s="39">
        <f t="shared" si="10"/>
        <v>0.74400000000000044</v>
      </c>
      <c r="C84" s="39">
        <f t="shared" si="11"/>
        <v>0.67639066511892476</v>
      </c>
      <c r="D84" s="39">
        <f t="shared" si="14"/>
        <v>0.30100840587980915</v>
      </c>
      <c r="E84" s="39">
        <f t="shared" si="12"/>
        <v>0.74007155176804695</v>
      </c>
      <c r="F84" s="39">
        <f t="shared" si="8"/>
        <v>71.172159242484071</v>
      </c>
      <c r="G84" s="39">
        <f t="shared" si="9"/>
        <v>0.82095971356207553</v>
      </c>
      <c r="H84" s="40"/>
      <c r="I84" s="39">
        <f t="shared" si="13"/>
        <v>0</v>
      </c>
    </row>
    <row r="85" spans="2:11">
      <c r="B85" s="39">
        <f t="shared" si="10"/>
        <v>0.75200000000000045</v>
      </c>
      <c r="C85" s="39">
        <f t="shared" si="11"/>
        <v>0.69186139534002722</v>
      </c>
      <c r="D85" s="39">
        <f t="shared" si="14"/>
        <v>0.31647913610091161</v>
      </c>
      <c r="E85" s="39">
        <f t="shared" si="12"/>
        <v>0.72871021513757417</v>
      </c>
      <c r="F85" s="39">
        <f t="shared" si="8"/>
        <v>71.900869457621639</v>
      </c>
      <c r="G85" s="39">
        <f t="shared" si="9"/>
        <v>0.82936527180080877</v>
      </c>
      <c r="H85" s="40"/>
      <c r="I85" s="39">
        <f t="shared" si="13"/>
        <v>0</v>
      </c>
    </row>
    <row r="86" spans="2:11">
      <c r="B86" s="39">
        <f t="shared" si="10"/>
        <v>0.76000000000000045</v>
      </c>
      <c r="C86" s="39">
        <f t="shared" si="11"/>
        <v>0.70784612838089245</v>
      </c>
      <c r="D86" s="39">
        <f t="shared" si="14"/>
        <v>0.33246386914177684</v>
      </c>
      <c r="E86" s="39">
        <f t="shared" si="12"/>
        <v>0.71715457980633757</v>
      </c>
      <c r="F86" s="39">
        <f t="shared" si="8"/>
        <v>72.618024037427972</v>
      </c>
      <c r="G86" s="39">
        <f t="shared" si="9"/>
        <v>0.83763753759524184</v>
      </c>
      <c r="H86" s="40"/>
      <c r="I86" s="39">
        <f t="shared" si="13"/>
        <v>0</v>
      </c>
    </row>
    <row r="87" spans="2:11">
      <c r="B87" s="39">
        <f t="shared" si="10"/>
        <v>0.76800000000000046</v>
      </c>
      <c r="C87" s="39">
        <f t="shared" si="11"/>
        <v>0.72437950490940728</v>
      </c>
      <c r="D87" s="39">
        <f t="shared" si="14"/>
        <v>0.34899724567029167</v>
      </c>
      <c r="E87" s="39">
        <f t="shared" si="12"/>
        <v>0.70539507315788486</v>
      </c>
      <c r="F87" s="39">
        <f t="shared" si="8"/>
        <v>73.32341911058586</v>
      </c>
      <c r="G87" s="39">
        <f t="shared" si="9"/>
        <v>0.84577415932165023</v>
      </c>
      <c r="H87" s="40"/>
      <c r="I87" s="39">
        <f t="shared" si="13"/>
        <v>0</v>
      </c>
    </row>
    <row r="88" spans="2:11">
      <c r="B88" s="39">
        <f t="shared" si="10"/>
        <v>0.77600000000000047</v>
      </c>
      <c r="C88" s="39">
        <f t="shared" si="11"/>
        <v>0.74149982057128438</v>
      </c>
      <c r="D88" s="39">
        <f t="shared" si="14"/>
        <v>0.36611756133216877</v>
      </c>
      <c r="E88" s="39">
        <f t="shared" si="12"/>
        <v>0.69342127688873056</v>
      </c>
      <c r="F88" s="39">
        <f t="shared" si="8"/>
        <v>74.016840387474588</v>
      </c>
      <c r="G88" s="39">
        <f t="shared" si="9"/>
        <v>0.85377266518281025</v>
      </c>
      <c r="H88" s="40"/>
      <c r="I88" s="39">
        <f t="shared" si="13"/>
        <v>0</v>
      </c>
    </row>
    <row r="89" spans="2:11">
      <c r="B89" s="39">
        <f t="shared" si="10"/>
        <v>0.78400000000000047</v>
      </c>
      <c r="C89" s="39">
        <f t="shared" si="11"/>
        <v>0.75924955715371367</v>
      </c>
      <c r="D89" s="39">
        <f t="shared" si="14"/>
        <v>0.38386729791459806</v>
      </c>
      <c r="E89" s="39">
        <f t="shared" si="12"/>
        <v>0.6812218207379408</v>
      </c>
      <c r="F89" s="39">
        <f t="shared" si="8"/>
        <v>74.698062208212534</v>
      </c>
      <c r="G89" s="39">
        <f t="shared" si="9"/>
        <v>0.86163045222731838</v>
      </c>
      <c r="H89" s="40"/>
      <c r="I89" s="39">
        <f t="shared" si="13"/>
        <v>0</v>
      </c>
    </row>
    <row r="90" spans="2:11">
      <c r="B90" s="39">
        <f t="shared" si="10"/>
        <v>0.79200000000000048</v>
      </c>
      <c r="C90" s="39">
        <f t="shared" si="11"/>
        <v>0.77767601402206932</v>
      </c>
      <c r="D90" s="39">
        <f t="shared" si="14"/>
        <v>0.40229375478295371</v>
      </c>
      <c r="E90" s="39">
        <f t="shared" si="12"/>
        <v>0.66878425825757082</v>
      </c>
      <c r="F90" s="39">
        <f t="shared" si="8"/>
        <v>75.366846466470108</v>
      </c>
      <c r="G90" s="39">
        <f t="shared" si="9"/>
        <v>0.86934477393594267</v>
      </c>
      <c r="H90" s="40"/>
      <c r="I90" s="39">
        <f t="shared" si="13"/>
        <v>0</v>
      </c>
    </row>
    <row r="91" spans="2:11">
      <c r="B91" s="39">
        <f t="shared" si="10"/>
        <v>0.80000000000000049</v>
      </c>
      <c r="C91" s="39">
        <f t="shared" si="11"/>
        <v>0.79683206342781732</v>
      </c>
      <c r="D91" s="39">
        <f t="shared" si="14"/>
        <v>0.4214498041887017</v>
      </c>
      <c r="E91" s="39">
        <f t="shared" si="12"/>
        <v>0.65609492078385268</v>
      </c>
      <c r="F91" s="39">
        <f t="shared" si="8"/>
        <v>76.022941387253965</v>
      </c>
      <c r="G91" s="39">
        <f t="shared" si="9"/>
        <v>0.87691272612355498</v>
      </c>
      <c r="H91" s="40"/>
      <c r="I91" s="39">
        <f t="shared" si="13"/>
        <v>0</v>
      </c>
      <c r="K91" s="39">
        <v>0.5</v>
      </c>
    </row>
    <row r="92" spans="2:11">
      <c r="B92" s="39">
        <f t="shared" si="10"/>
        <v>0.8080000000000005</v>
      </c>
      <c r="C92" s="39">
        <f t="shared" si="11"/>
        <v>0.81677706003153094</v>
      </c>
      <c r="D92" s="39">
        <f t="shared" si="14"/>
        <v>0.44139480079241533</v>
      </c>
      <c r="E92" s="39">
        <f t="shared" si="12"/>
        <v>0.64313874475802857</v>
      </c>
      <c r="F92" s="39">
        <f t="shared" si="8"/>
        <v>76.666080132011999</v>
      </c>
      <c r="G92" s="39">
        <f t="shared" si="9"/>
        <v>0.88433123084923515</v>
      </c>
      <c r="H92" s="40"/>
      <c r="I92" s="39">
        <f t="shared" si="13"/>
        <v>0</v>
      </c>
    </row>
    <row r="93" spans="2:11">
      <c r="B93" s="39">
        <f t="shared" si="10"/>
        <v>0.8160000000000005</v>
      </c>
      <c r="C93" s="39">
        <f t="shared" si="11"/>
        <v>0.83757794402854613</v>
      </c>
      <c r="D93" s="39">
        <f t="shared" si="14"/>
        <v>0.46219568478943052</v>
      </c>
      <c r="E93" s="39">
        <f t="shared" si="12"/>
        <v>0.62989906621477432</v>
      </c>
      <c r="F93" s="39">
        <f t="shared" si="8"/>
        <v>77.295979198226775</v>
      </c>
      <c r="G93" s="39">
        <f t="shared" si="9"/>
        <v>0.89159701795583202</v>
      </c>
      <c r="H93" s="40"/>
      <c r="I93" s="39">
        <f t="shared" si="13"/>
        <v>0</v>
      </c>
    </row>
    <row r="94" spans="2:11">
      <c r="B94" s="39">
        <f t="shared" si="10"/>
        <v>0.82400000000000051</v>
      </c>
      <c r="C94" s="39">
        <f t="shared" si="11"/>
        <v>0.85931058952618489</v>
      </c>
      <c r="D94" s="39">
        <f t="shared" si="14"/>
        <v>0.48392833028706927</v>
      </c>
      <c r="E94" s="39">
        <f t="shared" si="12"/>
        <v>0.61635737448544503</v>
      </c>
      <c r="F94" s="39">
        <f t="shared" si="8"/>
        <v>77.912336572712221</v>
      </c>
      <c r="G94" s="39">
        <f t="shared" si="9"/>
        <v>0.89870660376852995</v>
      </c>
      <c r="H94" s="40"/>
      <c r="I94" s="39">
        <f t="shared" si="13"/>
        <v>0</v>
      </c>
    </row>
    <row r="95" spans="2:11">
      <c r="B95" s="39">
        <f t="shared" si="10"/>
        <v>0.83200000000000052</v>
      </c>
      <c r="C95" s="39">
        <f t="shared" si="11"/>
        <v>0.88206146664886975</v>
      </c>
      <c r="D95" s="39">
        <f t="shared" si="14"/>
        <v>0.50667920740975414</v>
      </c>
      <c r="E95" s="39">
        <f t="shared" si="12"/>
        <v>0.60249301478055528</v>
      </c>
      <c r="F95" s="39">
        <f t="shared" si="8"/>
        <v>78.51482958749277</v>
      </c>
      <c r="G95" s="39">
        <f t="shared" si="9"/>
        <v>0.90565626636275043</v>
      </c>
      <c r="H95" s="40"/>
      <c r="I95" s="39">
        <f t="shared" si="13"/>
        <v>0</v>
      </c>
    </row>
    <row r="96" spans="2:11">
      <c r="B96" s="39">
        <f t="shared" si="10"/>
        <v>0.84000000000000052</v>
      </c>
      <c r="C96" s="39">
        <f t="shared" si="11"/>
        <v>0.90592970924750871</v>
      </c>
      <c r="D96" s="39">
        <f t="shared" si="14"/>
        <v>0.5305474500083931</v>
      </c>
      <c r="E96" s="39">
        <f t="shared" si="12"/>
        <v>0.58828282606957083</v>
      </c>
      <c r="F96" s="39">
        <f t="shared" si="8"/>
        <v>79.103112413562343</v>
      </c>
      <c r="G96" s="39">
        <f t="shared" si="9"/>
        <v>0.91244201665505398</v>
      </c>
      <c r="H96" s="40"/>
      <c r="I96" s="39">
        <f t="shared" si="13"/>
        <v>0</v>
      </c>
      <c r="K96" s="39">
        <v>0.8</v>
      </c>
    </row>
    <row r="97" spans="2:9">
      <c r="B97" s="39">
        <f t="shared" si="10"/>
        <v>0.84800000000000053</v>
      </c>
      <c r="C97" s="39">
        <f t="shared" si="11"/>
        <v>0.93102971309930294</v>
      </c>
      <c r="D97" s="39">
        <f t="shared" si="14"/>
        <v>0.55564745386018732</v>
      </c>
      <c r="E97" s="39">
        <f t="shared" si="12"/>
        <v>0.57370069619347552</v>
      </c>
      <c r="F97" s="39">
        <f t="shared" si="8"/>
        <v>79.676813109755813</v>
      </c>
      <c r="G97" s="39">
        <f t="shared" si="9"/>
        <v>0.91905956436233516</v>
      </c>
      <c r="H97" s="40"/>
      <c r="I97" s="39">
        <f t="shared" si="13"/>
        <v>0</v>
      </c>
    </row>
    <row r="98" spans="2:9">
      <c r="B98" s="39">
        <f t="shared" si="10"/>
        <v>0.85600000000000054</v>
      </c>
      <c r="C98" s="39">
        <f t="shared" si="11"/>
        <v>0.95749443678476209</v>
      </c>
      <c r="D98" s="39">
        <f t="shared" si="14"/>
        <v>0.58211217754564648</v>
      </c>
      <c r="E98" s="39">
        <f t="shared" si="12"/>
        <v>0.55871700986444528</v>
      </c>
      <c r="F98" s="39">
        <f t="shared" si="8"/>
        <v>80.235530119620265</v>
      </c>
      <c r="G98" s="39">
        <f t="shared" si="9"/>
        <v>0.92550427759378062</v>
      </c>
      <c r="H98" s="40"/>
      <c r="I98" s="39">
        <f t="shared" si="13"/>
        <v>0</v>
      </c>
    </row>
    <row r="99" spans="2:9">
      <c r="B99" s="39">
        <f t="shared" si="10"/>
        <v>0.86400000000000055</v>
      </c>
      <c r="C99" s="39">
        <f t="shared" si="11"/>
        <v>0.98547964638066998</v>
      </c>
      <c r="D99" s="39">
        <f t="shared" si="14"/>
        <v>0.61009738714155437</v>
      </c>
      <c r="E99" s="39">
        <f t="shared" si="12"/>
        <v>0.5432979562630551</v>
      </c>
      <c r="F99" s="39">
        <f t="shared" si="8"/>
        <v>80.778828075883325</v>
      </c>
      <c r="G99" s="39">
        <f t="shared" si="9"/>
        <v>0.93177113445606818</v>
      </c>
      <c r="H99" s="40"/>
      <c r="I99" s="39">
        <f t="shared" si="13"/>
        <v>0</v>
      </c>
    </row>
    <row r="100" spans="2:9">
      <c r="B100" s="39">
        <f t="shared" si="10"/>
        <v>0.87200000000000055</v>
      </c>
      <c r="C100" s="39">
        <f t="shared" si="11"/>
        <v>1.0151694475407913</v>
      </c>
      <c r="D100" s="39">
        <f t="shared" si="14"/>
        <v>0.63978718830167569</v>
      </c>
      <c r="E100" s="39">
        <f t="shared" si="12"/>
        <v>0.52740464998039527</v>
      </c>
      <c r="F100" s="39">
        <f t="shared" si="8"/>
        <v>81.306232725863723</v>
      </c>
      <c r="G100" s="39">
        <f t="shared" si="9"/>
        <v>0.93785466451877231</v>
      </c>
      <c r="H100" s="40"/>
      <c r="I100" s="39">
        <f t="shared" si="13"/>
        <v>0</v>
      </c>
    </row>
    <row r="101" spans="2:9">
      <c r="B101" s="39">
        <f t="shared" si="10"/>
        <v>0.88000000000000056</v>
      </c>
      <c r="C101" s="39">
        <f t="shared" si="11"/>
        <v>1.0467836039284479</v>
      </c>
      <c r="D101" s="39">
        <f t="shared" si="14"/>
        <v>0.67140134468933232</v>
      </c>
      <c r="E101" s="39">
        <f t="shared" si="12"/>
        <v>0.51099199989215494</v>
      </c>
      <c r="F101" s="39">
        <f t="shared" si="8"/>
        <v>81.817224725755878</v>
      </c>
      <c r="G101" s="39">
        <f t="shared" si="9"/>
        <v>0.9437488772324083</v>
      </c>
      <c r="H101" s="40"/>
      <c r="I101" s="39">
        <f t="shared" si="13"/>
        <v>0</v>
      </c>
    </row>
    <row r="102" spans="2:9">
      <c r="B102" s="39">
        <f t="shared" si="10"/>
        <v>0.88800000000000057</v>
      </c>
      <c r="C102" s="39">
        <f t="shared" si="11"/>
        <v>1.0805873822611733</v>
      </c>
      <c r="D102" s="39">
        <f t="shared" si="14"/>
        <v>0.70520512302205773</v>
      </c>
      <c r="E102" s="39">
        <f t="shared" si="12"/>
        <v>0.49400723160637627</v>
      </c>
      <c r="F102" s="39">
        <f t="shared" si="8"/>
        <v>82.311231957362253</v>
      </c>
      <c r="G102" s="39">
        <f t="shared" si="9"/>
        <v>0.94944717330314321</v>
      </c>
      <c r="H102" s="40"/>
      <c r="I102" s="39">
        <f t="shared" si="13"/>
        <v>0</v>
      </c>
    </row>
    <row r="103" spans="2:9">
      <c r="B103" s="39">
        <f t="shared" si="10"/>
        <v>0.89600000000000057</v>
      </c>
      <c r="C103" s="39">
        <f t="shared" si="11"/>
        <v>1.116905048844669</v>
      </c>
      <c r="D103" s="39">
        <f t="shared" si="14"/>
        <v>0.7415227896055534</v>
      </c>
      <c r="E103" s="39">
        <f t="shared" si="12"/>
        <v>0.47638792431603544</v>
      </c>
      <c r="F103" s="39">
        <f t="shared" si="8"/>
        <v>82.787619881678282</v>
      </c>
      <c r="G103" s="39">
        <f t="shared" si="9"/>
        <v>0.95494223342290785</v>
      </c>
      <c r="H103" s="40"/>
      <c r="I103" s="39">
        <f t="shared" si="13"/>
        <v>0</v>
      </c>
    </row>
    <row r="104" spans="2:9">
      <c r="B104" s="39">
        <f t="shared" si="10"/>
        <v>0.90400000000000058</v>
      </c>
      <c r="C104" s="39">
        <f t="shared" si="11"/>
        <v>1.1561387739146547</v>
      </c>
      <c r="D104" s="39">
        <f t="shared" si="14"/>
        <v>0.78075651467553908</v>
      </c>
      <c r="E104" s="39">
        <f t="shared" si="12"/>
        <v>0.45805935157343625</v>
      </c>
      <c r="F104" s="39">
        <f t="shared" si="8"/>
        <v>83.245679233251721</v>
      </c>
      <c r="G104" s="39">
        <f t="shared" si="9"/>
        <v>0.96022587632575929</v>
      </c>
      <c r="H104" s="40"/>
      <c r="I104" s="39">
        <f t="shared" si="13"/>
        <v>0</v>
      </c>
    </row>
    <row r="105" spans="2:9">
      <c r="B105" s="39">
        <f t="shared" si="10"/>
        <v>0.91200000000000059</v>
      </c>
      <c r="C105" s="39">
        <f t="shared" si="11"/>
        <v>1.1987957722295934</v>
      </c>
      <c r="D105" s="39">
        <f t="shared" si="14"/>
        <v>0.82341351299047782</v>
      </c>
      <c r="E105" s="39">
        <f t="shared" si="12"/>
        <v>0.43893079838519788</v>
      </c>
      <c r="F105" s="39">
        <f t="shared" si="8"/>
        <v>83.684610031636922</v>
      </c>
      <c r="G105" s="39">
        <f t="shared" si="9"/>
        <v>0.96528887436250832</v>
      </c>
      <c r="H105" s="40"/>
      <c r="I105" s="39">
        <f t="shared" si="13"/>
        <v>0</v>
      </c>
    </row>
    <row r="106" spans="2:9">
      <c r="B106" s="39">
        <f t="shared" si="10"/>
        <v>0.9200000000000006</v>
      </c>
      <c r="C106" s="39">
        <f t="shared" si="11"/>
        <v>1.2455284005129126</v>
      </c>
      <c r="D106" s="39">
        <f t="shared" si="14"/>
        <v>0.87014614127379697</v>
      </c>
      <c r="E106" s="39">
        <f t="shared" si="12"/>
        <v>0.41889032760818584</v>
      </c>
      <c r="F106" s="39">
        <f t="shared" si="8"/>
        <v>84.103500359245103</v>
      </c>
      <c r="G106" s="39">
        <f t="shared" si="9"/>
        <v>0.97012070870654576</v>
      </c>
      <c r="H106" s="40"/>
      <c r="I106" s="39">
        <f t="shared" si="13"/>
        <v>0</v>
      </c>
    </row>
    <row r="107" spans="2:9">
      <c r="B107" s="39">
        <f t="shared" si="10"/>
        <v>0.9280000000000006</v>
      </c>
      <c r="C107" s="39">
        <f t="shared" si="11"/>
        <v>1.2971954254497386</v>
      </c>
      <c r="D107" s="39">
        <f t="shared" si="14"/>
        <v>0.92181316621062304</v>
      </c>
      <c r="E107" s="39">
        <f t="shared" si="12"/>
        <v>0.39779711450914845</v>
      </c>
      <c r="F107" s="39">
        <f t="shared" si="8"/>
        <v>84.501297473754249</v>
      </c>
      <c r="G107" s="39">
        <f t="shared" si="9"/>
        <v>0.97470923614001315</v>
      </c>
      <c r="H107" s="40"/>
      <c r="I107" s="39">
        <f t="shared" si="13"/>
        <v>0</v>
      </c>
    </row>
    <row r="108" spans="2:9">
      <c r="B108" s="39">
        <f t="shared" si="10"/>
        <v>0.93600000000000061</v>
      </c>
      <c r="C108" s="39">
        <f t="shared" si="11"/>
        <v>1.35495947604592</v>
      </c>
      <c r="D108" s="39">
        <f t="shared" si="14"/>
        <v>0.97957721680680443</v>
      </c>
      <c r="E108" s="39">
        <f t="shared" si="12"/>
        <v>0.37546980762355037</v>
      </c>
      <c r="F108" s="39">
        <f t="shared" si="8"/>
        <v>84.876767281377795</v>
      </c>
      <c r="G108" s="39">
        <f t="shared" si="9"/>
        <v>0.97904022158430237</v>
      </c>
      <c r="H108" s="40"/>
      <c r="I108" s="39">
        <f t="shared" si="13"/>
        <v>0</v>
      </c>
    </row>
    <row r="109" spans="2:9">
      <c r="B109" s="39">
        <f t="shared" si="10"/>
        <v>0.94400000000000062</v>
      </c>
      <c r="C109" s="39">
        <f t="shared" si="11"/>
        <v>1.4204498019680469</v>
      </c>
      <c r="D109" s="39">
        <f t="shared" si="14"/>
        <v>1.0450675427289313</v>
      </c>
      <c r="E109" s="39">
        <f t="shared" si="12"/>
        <v>0.3516680659550378</v>
      </c>
      <c r="F109" s="39">
        <f t="shared" si="8"/>
        <v>85.228435347332834</v>
      </c>
      <c r="G109" s="39">
        <f t="shared" si="9"/>
        <v>0.98309665766504228</v>
      </c>
      <c r="H109" s="40"/>
      <c r="I109" s="39">
        <f t="shared" si="13"/>
        <v>0</v>
      </c>
    </row>
    <row r="110" spans="2:9">
      <c r="B110" s="39">
        <f t="shared" si="10"/>
        <v>0.95200000000000062</v>
      </c>
      <c r="C110" s="39">
        <f t="shared" si="11"/>
        <v>1.4960511004839576</v>
      </c>
      <c r="D110" s="39">
        <f t="shared" si="14"/>
        <v>1.120668841244842</v>
      </c>
      <c r="E110" s="39">
        <f t="shared" si="12"/>
        <v>0.32606163820317541</v>
      </c>
      <c r="F110" s="39">
        <f t="shared" si="8"/>
        <v>85.554496985536005</v>
      </c>
      <c r="G110" s="39">
        <f t="shared" si="9"/>
        <v>0.9868577276108178</v>
      </c>
      <c r="H110" s="40"/>
      <c r="I110" s="39">
        <f t="shared" si="13"/>
        <v>0</v>
      </c>
    </row>
    <row r="111" spans="2:9">
      <c r="B111" s="39">
        <f t="shared" si="10"/>
        <v>0.96000000000000063</v>
      </c>
      <c r="C111" s="39">
        <f t="shared" si="11"/>
        <v>1.5854574493691966</v>
      </c>
      <c r="D111" s="39">
        <f t="shared" si="14"/>
        <v>1.210075190130081</v>
      </c>
      <c r="E111" s="39">
        <f t="shared" si="12"/>
        <v>0.29817485878057359</v>
      </c>
      <c r="F111" s="39">
        <f t="shared" si="8"/>
        <v>85.852671844316575</v>
      </c>
      <c r="G111" s="39">
        <f t="shared" si="9"/>
        <v>0.99029712792213775</v>
      </c>
      <c r="H111" s="40"/>
      <c r="I111" s="39">
        <f t="shared" si="13"/>
        <v>0</v>
      </c>
    </row>
    <row r="112" spans="2:9">
      <c r="B112" s="39">
        <f t="shared" si="10"/>
        <v>0.96800000000000064</v>
      </c>
      <c r="C112" s="39">
        <f t="shared" si="11"/>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10"/>
        <v>0.97600000000000064</v>
      </c>
      <c r="C113" s="39">
        <f t="shared" si="11"/>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10"/>
        <v>0.98400000000000065</v>
      </c>
      <c r="C114" s="39">
        <f t="shared" si="11"/>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10"/>
        <v>0.99200000000000066</v>
      </c>
      <c r="C115" s="39">
        <f t="shared" si="11"/>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f t="shared" si="11"/>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814</v>
      </c>
      <c r="H1" s="30"/>
    </row>
    <row r="2" spans="1:27">
      <c r="A2" s="3"/>
    </row>
    <row r="3" spans="1:27" ht="26.25" thickBot="1">
      <c r="A3" s="381" t="s">
        <v>821</v>
      </c>
      <c r="B3" s="496" t="s">
        <v>366</v>
      </c>
      <c r="C3" s="496"/>
      <c r="D3" s="496"/>
      <c r="E3" s="496"/>
      <c r="F3" s="496"/>
      <c r="G3" s="496" t="s">
        <v>822</v>
      </c>
      <c r="H3" s="496"/>
      <c r="I3" s="200"/>
      <c r="J3" s="200"/>
      <c r="K3" s="200"/>
      <c r="L3" s="200"/>
      <c r="M3" s="200"/>
    </row>
    <row r="4" spans="1:27">
      <c r="A4" s="382">
        <v>1</v>
      </c>
      <c r="B4" s="497" t="s">
        <v>816</v>
      </c>
      <c r="C4" s="497"/>
      <c r="D4" s="497"/>
      <c r="E4" s="497"/>
      <c r="F4" s="497"/>
      <c r="G4" s="14" t="s">
        <v>823</v>
      </c>
      <c r="H4" s="11"/>
      <c r="I4" s="11"/>
      <c r="J4" s="11"/>
      <c r="K4" s="11"/>
      <c r="L4" s="11"/>
      <c r="M4" s="11"/>
    </row>
    <row r="5" spans="1:27">
      <c r="A5" s="11">
        <v>2</v>
      </c>
      <c r="B5" s="497" t="s">
        <v>818</v>
      </c>
      <c r="C5" s="497"/>
      <c r="D5" s="497"/>
      <c r="E5" s="497"/>
      <c r="F5" s="497"/>
      <c r="G5" s="14" t="s">
        <v>825</v>
      </c>
      <c r="H5" s="11"/>
      <c r="I5" s="11"/>
      <c r="J5" s="11"/>
      <c r="K5" s="11"/>
      <c r="L5" s="11"/>
      <c r="M5" s="11"/>
    </row>
    <row r="6" spans="1:27">
      <c r="A6" s="11">
        <v>3</v>
      </c>
      <c r="B6" s="497" t="s">
        <v>819</v>
      </c>
      <c r="C6" s="497"/>
      <c r="D6" s="497"/>
      <c r="E6" s="497"/>
      <c r="F6" s="497"/>
      <c r="G6" s="14" t="s">
        <v>825</v>
      </c>
      <c r="H6" s="11"/>
      <c r="I6" s="11"/>
      <c r="J6" s="11"/>
      <c r="K6" s="11"/>
      <c r="L6" s="11"/>
      <c r="M6" s="11"/>
    </row>
    <row r="7" spans="1:27">
      <c r="A7" s="11">
        <v>4</v>
      </c>
      <c r="B7" s="497" t="s">
        <v>817</v>
      </c>
      <c r="C7" s="497"/>
      <c r="D7" s="497"/>
      <c r="E7" s="497"/>
      <c r="F7" s="497"/>
      <c r="G7" s="14" t="s">
        <v>824</v>
      </c>
      <c r="H7" s="11"/>
      <c r="I7" s="11"/>
      <c r="J7" s="11"/>
      <c r="K7" s="11"/>
      <c r="L7" s="11"/>
      <c r="M7" s="11"/>
    </row>
    <row r="8" spans="1:27">
      <c r="B8" s="234"/>
      <c r="C8" s="234"/>
      <c r="D8" s="234"/>
      <c r="E8" s="234"/>
      <c r="F8" s="234"/>
      <c r="G8" s="3"/>
    </row>
    <row r="9" spans="1:27">
      <c r="A9" s="32" t="s">
        <v>826</v>
      </c>
    </row>
    <row r="10" spans="1:27" ht="13.5" thickBot="1">
      <c r="A10" s="59" t="s">
        <v>493</v>
      </c>
      <c r="B10" s="17"/>
      <c r="C10" s="17"/>
      <c r="D10" s="17"/>
      <c r="E10" s="17"/>
      <c r="F10" s="17"/>
      <c r="G10" s="17"/>
      <c r="H10" s="17"/>
      <c r="I10" s="17"/>
      <c r="J10" s="17"/>
      <c r="K10" s="17"/>
      <c r="L10" s="17"/>
      <c r="M10" s="17"/>
      <c r="N10" s="17"/>
      <c r="O10" s="17"/>
      <c r="P10" s="17"/>
      <c r="Q10" s="17"/>
      <c r="R10" s="17"/>
      <c r="S10" s="17"/>
      <c r="T10" s="17"/>
      <c r="U10" s="17"/>
      <c r="V10" s="240"/>
      <c r="W10" s="240"/>
      <c r="X10" s="36"/>
      <c r="Y10" s="36"/>
      <c r="Z10" s="36"/>
      <c r="AA10" s="36"/>
    </row>
    <row r="11" spans="1:27" ht="13.5" thickBot="1">
      <c r="A11" s="7">
        <v>4</v>
      </c>
      <c r="B11" s="16" t="s">
        <v>322</v>
      </c>
      <c r="C11" s="17"/>
      <c r="D11" s="17"/>
      <c r="E11" s="17"/>
      <c r="F11" s="17"/>
      <c r="G11" s="17"/>
      <c r="H11" s="17"/>
      <c r="I11" s="17"/>
      <c r="J11" s="17"/>
      <c r="K11" s="17"/>
      <c r="L11" s="17"/>
      <c r="M11" s="17"/>
      <c r="N11" s="17"/>
      <c r="O11" s="193" t="s">
        <v>815</v>
      </c>
      <c r="P11" s="103"/>
      <c r="Q11" s="189"/>
      <c r="R11" s="103"/>
      <c r="S11" s="187"/>
      <c r="T11" s="187"/>
      <c r="U11" s="188"/>
      <c r="V11" s="241"/>
      <c r="W11" s="202"/>
      <c r="X11" s="36"/>
      <c r="Y11" s="36"/>
      <c r="Z11" s="36"/>
      <c r="AA11" s="36"/>
    </row>
    <row r="12" spans="1:27" ht="13.5" thickBot="1">
      <c r="A12" s="7">
        <v>1</v>
      </c>
      <c r="B12" s="16" t="s">
        <v>247</v>
      </c>
      <c r="C12" s="17"/>
      <c r="D12" s="17"/>
      <c r="E12" s="17"/>
      <c r="F12" s="17"/>
      <c r="G12" s="17"/>
      <c r="H12" s="17"/>
      <c r="I12" s="74" t="s">
        <v>490</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828</v>
      </c>
      <c r="J13" s="75"/>
      <c r="K13" s="75"/>
      <c r="L13" s="75"/>
      <c r="M13" s="75"/>
      <c r="N13" s="75"/>
      <c r="O13" s="75"/>
      <c r="P13" s="75"/>
      <c r="Q13" s="76"/>
      <c r="R13" s="17"/>
      <c r="S13" s="17"/>
      <c r="T13" s="17"/>
      <c r="U13" s="17"/>
      <c r="W13" s="3"/>
    </row>
    <row r="14" spans="1:27" ht="13.5" thickBot="1">
      <c r="A14" s="7">
        <v>0</v>
      </c>
      <c r="B14" s="16" t="s">
        <v>323</v>
      </c>
      <c r="C14" s="17"/>
      <c r="D14" s="17"/>
      <c r="E14" s="17"/>
      <c r="F14" s="17"/>
      <c r="G14" s="17"/>
      <c r="H14" s="17"/>
      <c r="I14" s="192" t="s">
        <v>827</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8"/>
      <c r="D16" s="238"/>
      <c r="E16" s="238"/>
      <c r="F16" s="238"/>
      <c r="G16" s="238"/>
      <c r="H16" s="238"/>
      <c r="I16" s="238"/>
      <c r="J16" s="238"/>
      <c r="K16" s="17"/>
      <c r="L16" s="17"/>
      <c r="M16" s="17"/>
      <c r="N16" s="17"/>
      <c r="O16" s="17"/>
      <c r="P16" s="17"/>
      <c r="Q16" s="17"/>
      <c r="R16" s="17"/>
      <c r="S16" s="17"/>
      <c r="T16" s="17"/>
      <c r="U16" s="17"/>
    </row>
    <row r="17" spans="1:21">
      <c r="A17" s="16" t="s">
        <v>69</v>
      </c>
      <c r="B17" s="17"/>
      <c r="C17" s="238"/>
      <c r="D17" s="238"/>
      <c r="E17" s="238"/>
      <c r="F17" s="238"/>
      <c r="G17" s="238"/>
      <c r="H17" s="238"/>
      <c r="I17" s="238"/>
      <c r="J17" s="238"/>
      <c r="K17" s="17"/>
      <c r="L17" s="17"/>
      <c r="M17" s="17"/>
      <c r="N17" s="17"/>
      <c r="O17" s="17"/>
      <c r="P17" s="17"/>
      <c r="Q17" s="17"/>
      <c r="R17" s="17"/>
      <c r="S17" s="17"/>
      <c r="T17" s="17"/>
      <c r="U17" s="17"/>
    </row>
    <row r="18" spans="1:21">
      <c r="A18" s="38" t="s">
        <v>847</v>
      </c>
    </row>
    <row r="20" spans="1:21">
      <c r="A20" s="32" t="s">
        <v>835</v>
      </c>
    </row>
    <row r="21" spans="1:21" ht="13.5" thickBot="1">
      <c r="A21" s="59" t="s">
        <v>493</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322</v>
      </c>
      <c r="C22" s="17"/>
      <c r="D22" s="17"/>
      <c r="E22" s="17"/>
      <c r="F22" s="17"/>
      <c r="G22" s="17"/>
      <c r="H22" s="17"/>
      <c r="I22" s="17"/>
      <c r="J22" s="17"/>
      <c r="K22" s="17"/>
      <c r="L22" s="17"/>
      <c r="M22" s="17"/>
      <c r="N22" s="17"/>
      <c r="O22" s="193" t="s">
        <v>815</v>
      </c>
      <c r="P22" s="103"/>
      <c r="Q22" s="103"/>
      <c r="R22" s="103"/>
      <c r="S22" s="187"/>
      <c r="T22" s="187"/>
      <c r="U22" s="188"/>
    </row>
    <row r="23" spans="1:21" ht="13.5" thickBot="1">
      <c r="A23" s="7">
        <v>1</v>
      </c>
      <c r="B23" s="16" t="s">
        <v>247</v>
      </c>
      <c r="C23" s="17"/>
      <c r="D23" s="17"/>
      <c r="E23" s="17"/>
      <c r="F23" s="17"/>
      <c r="G23" s="17"/>
      <c r="H23" s="17"/>
      <c r="I23" s="74" t="s">
        <v>490</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828</v>
      </c>
      <c r="J24" s="75"/>
      <c r="K24" s="75"/>
      <c r="L24" s="75"/>
      <c r="M24" s="75"/>
      <c r="N24" s="75"/>
      <c r="O24" s="75"/>
      <c r="P24" s="75"/>
      <c r="Q24" s="76"/>
      <c r="R24" s="17"/>
      <c r="S24" s="17"/>
      <c r="T24" s="17"/>
      <c r="U24" s="17"/>
    </row>
    <row r="25" spans="1:21" ht="13.5" thickBot="1">
      <c r="A25" s="7">
        <v>0</v>
      </c>
      <c r="B25" s="16" t="s">
        <v>323</v>
      </c>
      <c r="C25" s="17"/>
      <c r="D25" s="17"/>
      <c r="E25" s="17"/>
      <c r="F25" s="17"/>
      <c r="G25" s="17"/>
      <c r="H25" s="17"/>
      <c r="I25" s="192" t="s">
        <v>827</v>
      </c>
      <c r="J25" s="75"/>
      <c r="K25" s="76"/>
      <c r="L25" s="17"/>
      <c r="M25" s="17"/>
      <c r="N25" s="17"/>
      <c r="O25" s="17"/>
      <c r="P25" s="17"/>
      <c r="Q25" s="17"/>
      <c r="R25" s="17"/>
      <c r="S25" s="17"/>
      <c r="T25" s="17"/>
      <c r="U25" s="17"/>
    </row>
    <row r="26" spans="1:21">
      <c r="A26" s="16" t="s">
        <v>830</v>
      </c>
      <c r="B26" s="17" t="s">
        <v>831</v>
      </c>
      <c r="C26" s="17" t="s">
        <v>832</v>
      </c>
      <c r="D26" s="17" t="s">
        <v>833</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8"/>
      <c r="F27" s="238"/>
      <c r="G27" s="238"/>
      <c r="H27" s="238"/>
      <c r="I27" s="238"/>
      <c r="J27" s="238"/>
      <c r="K27" s="33"/>
      <c r="L27" s="33"/>
      <c r="M27" s="17"/>
      <c r="N27" s="17"/>
      <c r="O27" s="17"/>
      <c r="P27" s="17"/>
      <c r="Q27" s="17"/>
      <c r="R27" s="17"/>
      <c r="S27" s="17"/>
      <c r="T27" s="17"/>
      <c r="U27" s="17"/>
    </row>
    <row r="28" spans="1:21">
      <c r="A28" s="7">
        <v>2</v>
      </c>
      <c r="B28" s="7">
        <v>6</v>
      </c>
      <c r="C28" s="7">
        <v>1</v>
      </c>
      <c r="D28" s="7">
        <v>0</v>
      </c>
      <c r="E28" s="238"/>
      <c r="F28" s="238"/>
      <c r="G28" s="238"/>
      <c r="H28" s="238"/>
      <c r="I28" s="238"/>
      <c r="J28" s="238"/>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849</v>
      </c>
      <c r="B30" s="245"/>
      <c r="C30" s="245"/>
      <c r="D30" s="245"/>
      <c r="E30" s="103"/>
      <c r="F30" s="103"/>
      <c r="G30" s="104"/>
      <c r="H30" s="17"/>
      <c r="I30" s="17"/>
      <c r="J30" s="17"/>
      <c r="K30" s="17"/>
      <c r="L30" s="17"/>
      <c r="M30" s="17"/>
      <c r="N30" s="17"/>
      <c r="O30" s="17"/>
      <c r="P30" s="17"/>
      <c r="Q30" s="17"/>
      <c r="R30" s="17"/>
      <c r="S30" s="17"/>
      <c r="T30" s="17"/>
      <c r="U30" s="17"/>
    </row>
    <row r="31" spans="1:21">
      <c r="A31" s="88" t="s">
        <v>848</v>
      </c>
      <c r="B31" s="5"/>
      <c r="C31" s="5"/>
      <c r="D31" s="5"/>
      <c r="E31" s="1"/>
      <c r="F31" s="1"/>
      <c r="G31" s="1"/>
      <c r="H31" s="1"/>
      <c r="I31" s="1"/>
      <c r="J31" s="1"/>
      <c r="K31" s="1"/>
      <c r="L31" s="1"/>
      <c r="M31" s="1"/>
      <c r="N31" s="1"/>
      <c r="O31" s="1"/>
      <c r="P31" s="1"/>
      <c r="Q31" s="1"/>
      <c r="R31" s="1"/>
    </row>
    <row r="32" spans="1:21">
      <c r="A32" s="56" t="s">
        <v>339</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336</v>
      </c>
      <c r="I33" s="22" t="s">
        <v>337</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844</v>
      </c>
      <c r="P34" s="17"/>
      <c r="Q34" s="17"/>
      <c r="R34" s="17"/>
      <c r="S34" s="487" t="s">
        <v>843</v>
      </c>
      <c r="T34" s="488"/>
      <c r="U34" s="489"/>
    </row>
    <row r="35" spans="1:21">
      <c r="A35" s="7">
        <v>-4</v>
      </c>
      <c r="B35" s="7">
        <v>4</v>
      </c>
      <c r="C35" s="7">
        <v>0</v>
      </c>
      <c r="D35" s="7">
        <v>0</v>
      </c>
      <c r="E35" s="7">
        <v>99</v>
      </c>
      <c r="F35" s="7">
        <v>0</v>
      </c>
      <c r="G35" s="7">
        <v>3</v>
      </c>
      <c r="H35" s="7">
        <v>0</v>
      </c>
      <c r="I35" s="7">
        <v>0</v>
      </c>
      <c r="J35" s="7">
        <v>0</v>
      </c>
      <c r="K35" s="7">
        <v>0</v>
      </c>
      <c r="L35" s="7">
        <v>0</v>
      </c>
      <c r="M35" s="7">
        <v>0</v>
      </c>
      <c r="N35" s="7">
        <v>0</v>
      </c>
      <c r="O35" s="16" t="s">
        <v>845</v>
      </c>
      <c r="P35" s="17"/>
      <c r="Q35" s="17"/>
      <c r="R35" s="17"/>
      <c r="S35" s="490"/>
      <c r="T35" s="491"/>
      <c r="U35" s="492"/>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846</v>
      </c>
      <c r="P36" s="17"/>
      <c r="Q36" s="17"/>
      <c r="R36" s="17"/>
      <c r="S36" s="493"/>
      <c r="T36" s="494"/>
      <c r="U36" s="495"/>
    </row>
    <row r="37" spans="1:21">
      <c r="A37" s="5"/>
      <c r="B37" s="5"/>
      <c r="C37" s="5"/>
      <c r="D37" s="5"/>
      <c r="E37" s="5"/>
      <c r="F37" s="5"/>
      <c r="G37" s="5"/>
      <c r="H37" s="5"/>
      <c r="I37" s="5"/>
      <c r="J37" s="5"/>
      <c r="K37" s="5"/>
      <c r="L37" s="5"/>
      <c r="M37" s="5"/>
      <c r="N37" s="5"/>
      <c r="O37" s="235"/>
      <c r="P37" s="1"/>
      <c r="Q37" s="1"/>
      <c r="R37" s="1"/>
      <c r="S37" s="244"/>
      <c r="T37" s="244"/>
      <c r="U37" s="244"/>
    </row>
    <row r="38" spans="1:21">
      <c r="A38" s="32" t="s">
        <v>834</v>
      </c>
    </row>
    <row r="39" spans="1:21" ht="13.5" thickBot="1">
      <c r="A39" s="59" t="s">
        <v>493</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322</v>
      </c>
      <c r="C40" s="17"/>
      <c r="D40" s="17"/>
      <c r="E40" s="17"/>
      <c r="F40" s="17"/>
      <c r="G40" s="17"/>
      <c r="H40" s="17"/>
      <c r="I40" s="17"/>
      <c r="J40" s="17"/>
      <c r="K40" s="17"/>
      <c r="L40" s="17"/>
      <c r="M40" s="17"/>
      <c r="N40" s="17"/>
      <c r="O40" s="193" t="s">
        <v>815</v>
      </c>
      <c r="P40" s="103"/>
      <c r="Q40" s="103"/>
      <c r="R40" s="103"/>
      <c r="S40" s="187"/>
      <c r="T40" s="187"/>
      <c r="U40" s="188"/>
    </row>
    <row r="41" spans="1:21" ht="13.5" thickBot="1">
      <c r="A41" s="7">
        <v>1</v>
      </c>
      <c r="B41" s="16" t="s">
        <v>247</v>
      </c>
      <c r="C41" s="17"/>
      <c r="D41" s="17"/>
      <c r="E41" s="17"/>
      <c r="F41" s="17"/>
      <c r="G41" s="17"/>
      <c r="H41" s="17"/>
      <c r="I41" s="74" t="s">
        <v>490</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828</v>
      </c>
      <c r="J42" s="75"/>
      <c r="K42" s="75"/>
      <c r="L42" s="75"/>
      <c r="M42" s="75"/>
      <c r="N42" s="75"/>
      <c r="O42" s="75"/>
      <c r="P42" s="75"/>
      <c r="Q42" s="76"/>
      <c r="R42" s="17"/>
      <c r="S42" s="17"/>
      <c r="T42" s="17"/>
      <c r="U42" s="17"/>
    </row>
    <row r="43" spans="1:21" ht="13.5" thickBot="1">
      <c r="A43" s="7">
        <v>0</v>
      </c>
      <c r="B43" s="16" t="s">
        <v>323</v>
      </c>
      <c r="C43" s="17"/>
      <c r="D43" s="17"/>
      <c r="E43" s="17"/>
      <c r="F43" s="17"/>
      <c r="G43" s="17"/>
      <c r="H43" s="17"/>
      <c r="I43" s="192" t="s">
        <v>827</v>
      </c>
      <c r="J43" s="75"/>
      <c r="K43" s="76"/>
      <c r="L43" s="17"/>
      <c r="M43" s="17"/>
      <c r="N43" s="17"/>
      <c r="O43" s="17"/>
      <c r="P43" s="17"/>
      <c r="Q43" s="17"/>
      <c r="R43" s="17"/>
      <c r="S43" s="17"/>
      <c r="T43" s="17"/>
      <c r="U43" s="17"/>
    </row>
    <row r="44" spans="1:21">
      <c r="A44" s="16" t="s">
        <v>830</v>
      </c>
      <c r="B44" s="17" t="s">
        <v>831</v>
      </c>
      <c r="C44" s="17" t="s">
        <v>832</v>
      </c>
      <c r="D44" s="17" t="s">
        <v>833</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8"/>
      <c r="F45" s="238"/>
      <c r="G45" s="238"/>
      <c r="H45" s="238"/>
      <c r="I45" s="238"/>
      <c r="J45" s="238"/>
      <c r="K45" s="33"/>
      <c r="L45" s="33"/>
      <c r="M45" s="17"/>
      <c r="N45" s="17"/>
      <c r="O45" s="17"/>
      <c r="P45" s="17"/>
      <c r="Q45" s="17"/>
      <c r="R45" s="17"/>
      <c r="S45" s="17"/>
      <c r="T45" s="17"/>
      <c r="U45" s="17"/>
    </row>
    <row r="46" spans="1:21">
      <c r="A46" s="7">
        <v>2</v>
      </c>
      <c r="B46" s="7">
        <v>6</v>
      </c>
      <c r="C46" s="7">
        <v>1</v>
      </c>
      <c r="D46" s="7">
        <v>0</v>
      </c>
      <c r="E46" s="238"/>
      <c r="F46" s="238"/>
      <c r="G46" s="238"/>
      <c r="H46" s="238"/>
      <c r="I46" s="238"/>
      <c r="J46" s="238"/>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836</v>
      </c>
    </row>
    <row r="50" spans="1:21">
      <c r="A50" s="56" t="s">
        <v>339</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336</v>
      </c>
      <c r="I51" s="22" t="s">
        <v>337</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837</v>
      </c>
      <c r="P52" s="16"/>
      <c r="Q52" s="478" t="s">
        <v>842</v>
      </c>
      <c r="R52" s="479"/>
      <c r="S52" s="480"/>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841</v>
      </c>
      <c r="P53" s="16"/>
      <c r="Q53" s="481"/>
      <c r="R53" s="482"/>
      <c r="S53" s="483"/>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838</v>
      </c>
      <c r="P54" s="16"/>
      <c r="Q54" s="481"/>
      <c r="R54" s="482"/>
      <c r="S54" s="483"/>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839</v>
      </c>
      <c r="P55" s="16"/>
      <c r="Q55" s="481"/>
      <c r="R55" s="482"/>
      <c r="S55" s="483"/>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840</v>
      </c>
      <c r="P56" s="17"/>
      <c r="Q56" s="484"/>
      <c r="R56" s="485"/>
      <c r="S56" s="486"/>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867</v>
      </c>
      <c r="F1" s="30"/>
      <c r="G1" s="38" t="s">
        <v>855</v>
      </c>
      <c r="L1" s="30"/>
    </row>
    <row r="2" spans="1:21">
      <c r="A2" s="32"/>
      <c r="F2" s="30"/>
      <c r="G2" s="38"/>
      <c r="L2" s="30"/>
    </row>
    <row r="3" spans="1:21">
      <c r="A3" s="181"/>
      <c r="B3" s="3" t="s">
        <v>921</v>
      </c>
      <c r="F3" s="30"/>
      <c r="G3" s="38"/>
      <c r="L3" s="30"/>
    </row>
    <row r="4" spans="1:21">
      <c r="A4" s="1"/>
      <c r="B4" s="3"/>
      <c r="F4" s="30"/>
      <c r="G4" s="38"/>
      <c r="L4" s="30"/>
    </row>
    <row r="5" spans="1:21">
      <c r="A5" s="32" t="s">
        <v>952</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1" t="s">
        <v>951</v>
      </c>
      <c r="B7" s="512"/>
      <c r="C7" s="512"/>
      <c r="D7" s="512"/>
      <c r="E7" s="512"/>
      <c r="F7" s="512"/>
      <c r="G7" s="513"/>
      <c r="H7" s="287" t="s">
        <v>950</v>
      </c>
      <c r="I7" s="508" t="s">
        <v>949</v>
      </c>
      <c r="J7" s="509"/>
      <c r="K7" s="509"/>
      <c r="L7" s="510"/>
      <c r="M7" s="514" t="s">
        <v>948</v>
      </c>
      <c r="N7" s="515"/>
      <c r="O7" s="36"/>
    </row>
    <row r="8" spans="1:21">
      <c r="A8" s="283" t="s">
        <v>956</v>
      </c>
      <c r="B8" s="283"/>
      <c r="C8" s="283"/>
      <c r="D8" s="283"/>
      <c r="E8" s="283"/>
      <c r="F8" s="283"/>
      <c r="G8" s="283"/>
      <c r="H8" s="284"/>
      <c r="I8" s="285"/>
      <c r="J8" s="285"/>
      <c r="K8" s="285"/>
      <c r="L8" s="285"/>
      <c r="M8" s="286"/>
      <c r="N8" s="36"/>
      <c r="O8" s="36"/>
    </row>
    <row r="9" spans="1:21">
      <c r="A9" s="87" t="s">
        <v>866</v>
      </c>
    </row>
    <row r="10" spans="1:21" s="1" customFormat="1">
      <c r="A10" s="43" t="s">
        <v>813</v>
      </c>
    </row>
    <row r="11" spans="1:21">
      <c r="A11" s="21">
        <v>0</v>
      </c>
      <c r="B11" s="17" t="s">
        <v>16</v>
      </c>
      <c r="C11" s="17"/>
      <c r="D11" s="17"/>
      <c r="E11" s="17"/>
      <c r="F11" s="17"/>
      <c r="G11" s="17"/>
      <c r="H11" s="17"/>
      <c r="I11" s="17"/>
      <c r="J11" s="17"/>
      <c r="K11" s="17"/>
      <c r="L11" s="17"/>
      <c r="M11" s="280"/>
      <c r="N11" s="33"/>
      <c r="O11" s="33"/>
      <c r="P11" s="17"/>
      <c r="Q11" s="17"/>
      <c r="R11" s="17"/>
      <c r="S11" s="17"/>
      <c r="T11" s="17"/>
      <c r="U11" s="17"/>
    </row>
    <row r="12" spans="1:21">
      <c r="A12" s="56" t="s">
        <v>812</v>
      </c>
      <c r="B12" s="56"/>
      <c r="C12" s="56"/>
      <c r="D12" s="56"/>
      <c r="E12" s="56"/>
      <c r="F12" s="56"/>
      <c r="G12" s="56"/>
      <c r="H12" s="56"/>
      <c r="I12" s="56"/>
      <c r="J12" s="56"/>
      <c r="K12" s="56"/>
      <c r="L12" s="17"/>
      <c r="M12" s="281"/>
      <c r="N12" s="281"/>
      <c r="O12" s="33"/>
      <c r="P12" s="17"/>
      <c r="Q12" s="17"/>
      <c r="R12" s="17"/>
      <c r="S12" s="17"/>
      <c r="T12" s="17"/>
      <c r="U12" s="17"/>
    </row>
    <row r="13" spans="1:21">
      <c r="M13" s="278"/>
      <c r="N13" s="99"/>
      <c r="O13" s="95"/>
    </row>
    <row r="14" spans="1:21" s="1" customFormat="1">
      <c r="A14" s="43" t="s">
        <v>19</v>
      </c>
      <c r="M14" s="278"/>
      <c r="N14" s="279"/>
      <c r="O14" s="95"/>
    </row>
    <row r="15" spans="1:21">
      <c r="A15" s="21">
        <v>1</v>
      </c>
      <c r="B15" s="17" t="s">
        <v>16</v>
      </c>
      <c r="C15" s="17"/>
      <c r="D15" s="17"/>
      <c r="E15" s="17"/>
      <c r="F15" s="17"/>
      <c r="G15" s="17"/>
      <c r="H15" s="17"/>
      <c r="I15" s="17"/>
      <c r="J15" s="17"/>
      <c r="K15" s="17"/>
      <c r="L15" s="17"/>
      <c r="M15" s="270"/>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487" t="s">
        <v>853</v>
      </c>
      <c r="M20" s="488"/>
      <c r="N20" s="488"/>
      <c r="O20" s="489"/>
      <c r="P20" s="17"/>
      <c r="Q20" s="17"/>
      <c r="R20" s="17"/>
      <c r="S20" s="17"/>
      <c r="T20" s="17"/>
      <c r="U20" s="17"/>
    </row>
    <row r="21" spans="1:21">
      <c r="A21" s="21">
        <v>3</v>
      </c>
      <c r="B21" s="21">
        <v>2</v>
      </c>
      <c r="C21" s="17" t="s">
        <v>17</v>
      </c>
      <c r="D21" s="17"/>
      <c r="E21" s="17"/>
      <c r="F21" s="17"/>
      <c r="G21" s="17"/>
      <c r="H21" s="17"/>
      <c r="I21" s="17"/>
      <c r="J21" s="17"/>
      <c r="K21" s="17"/>
      <c r="L21" s="490"/>
      <c r="M21" s="491"/>
      <c r="N21" s="491"/>
      <c r="O21" s="492"/>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490"/>
      <c r="M22" s="491"/>
      <c r="N22" s="491"/>
      <c r="O22" s="492"/>
      <c r="P22" s="17"/>
      <c r="Q22" s="17"/>
      <c r="R22" s="17"/>
      <c r="S22" s="17"/>
      <c r="T22" s="17"/>
      <c r="U22" s="17"/>
    </row>
    <row r="23" spans="1:21" ht="13.5" thickBot="1">
      <c r="A23" s="21">
        <v>1987</v>
      </c>
      <c r="B23" s="21">
        <v>1988</v>
      </c>
      <c r="C23" s="21">
        <v>1997</v>
      </c>
      <c r="D23" s="21">
        <v>2001</v>
      </c>
      <c r="E23" s="17"/>
      <c r="F23" s="17"/>
      <c r="G23" s="17" t="s">
        <v>22</v>
      </c>
      <c r="H23" s="17"/>
      <c r="I23" s="17"/>
      <c r="J23" s="17"/>
      <c r="K23" s="17"/>
      <c r="L23" s="493"/>
      <c r="M23" s="494"/>
      <c r="N23" s="494"/>
      <c r="O23" s="495"/>
      <c r="P23" s="17"/>
      <c r="Q23" s="17"/>
      <c r="R23" s="17"/>
      <c r="S23" s="17"/>
      <c r="T23" s="17"/>
      <c r="U23" s="17"/>
    </row>
    <row r="24" spans="1:21">
      <c r="A24" s="1"/>
      <c r="B24" s="1"/>
      <c r="C24" s="1"/>
      <c r="D24" s="1"/>
      <c r="E24" s="1"/>
      <c r="F24" s="1"/>
      <c r="G24" s="1"/>
      <c r="H24" s="1"/>
      <c r="I24" s="1"/>
      <c r="J24" s="1"/>
      <c r="K24" s="1"/>
    </row>
    <row r="25" spans="1:21">
      <c r="A25" s="87" t="s">
        <v>933</v>
      </c>
      <c r="L25" s="290" t="s">
        <v>981</v>
      </c>
      <c r="M25" s="83"/>
      <c r="N25" s="83"/>
      <c r="O25" s="83"/>
      <c r="P25" s="83"/>
      <c r="R25" s="81" t="s">
        <v>971</v>
      </c>
      <c r="S25" s="11"/>
      <c r="T25" s="11"/>
      <c r="U25" s="11"/>
    </row>
    <row r="26" spans="1:21">
      <c r="A26" s="87"/>
      <c r="L26" s="84" t="s">
        <v>973</v>
      </c>
      <c r="M26" s="11" t="s">
        <v>982</v>
      </c>
      <c r="N26" s="11"/>
      <c r="O26" s="11"/>
      <c r="P26" s="11"/>
      <c r="R26" s="82" t="s">
        <v>508</v>
      </c>
      <c r="S26" s="82" t="s">
        <v>443</v>
      </c>
      <c r="T26" s="83"/>
      <c r="U26" s="11"/>
    </row>
    <row r="27" spans="1:21" s="1" customFormat="1">
      <c r="A27" s="43" t="s">
        <v>45</v>
      </c>
      <c r="L27" s="84">
        <v>-1</v>
      </c>
      <c r="M27" s="11" t="s">
        <v>983</v>
      </c>
      <c r="N27" s="11"/>
      <c r="O27" s="11"/>
      <c r="P27" s="11"/>
      <c r="R27" s="84">
        <v>0</v>
      </c>
      <c r="S27" s="14" t="s">
        <v>850</v>
      </c>
      <c r="T27" s="11"/>
      <c r="U27" s="11"/>
    </row>
    <row r="28" spans="1:21" s="1" customFormat="1">
      <c r="A28" s="1" t="s">
        <v>932</v>
      </c>
      <c r="L28" s="84">
        <v>-2</v>
      </c>
      <c r="M28" s="14" t="s">
        <v>985</v>
      </c>
      <c r="N28" s="11"/>
      <c r="O28" s="11"/>
      <c r="P28" s="11"/>
      <c r="R28" s="84">
        <v>1</v>
      </c>
      <c r="S28" s="246" t="s">
        <v>851</v>
      </c>
      <c r="T28" s="11"/>
      <c r="U28" s="11"/>
    </row>
    <row r="29" spans="1:21" s="1" customFormat="1">
      <c r="A29" s="1" t="s">
        <v>47</v>
      </c>
      <c r="L29" s="84">
        <v>-3</v>
      </c>
      <c r="M29" s="11" t="s">
        <v>984</v>
      </c>
      <c r="N29" s="11"/>
      <c r="O29" s="11"/>
      <c r="P29" s="11"/>
      <c r="R29" s="84">
        <v>2</v>
      </c>
      <c r="S29" s="14" t="s">
        <v>852</v>
      </c>
      <c r="T29" s="11"/>
      <c r="U29" s="11"/>
    </row>
    <row r="30" spans="1:21" s="1" customFormat="1">
      <c r="A30" s="1" t="s">
        <v>48</v>
      </c>
      <c r="R30" s="84">
        <v>3</v>
      </c>
      <c r="S30" s="14" t="s">
        <v>954</v>
      </c>
      <c r="T30" s="11"/>
      <c r="U30" s="11"/>
    </row>
    <row r="31" spans="1:21" s="1" customFormat="1">
      <c r="R31" s="84">
        <v>4</v>
      </c>
      <c r="S31" s="14" t="s">
        <v>955</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924</v>
      </c>
      <c r="P33" s="242"/>
      <c r="Q33" s="189" t="s">
        <v>934</v>
      </c>
      <c r="R33" s="103"/>
      <c r="S33" s="103"/>
      <c r="T33" s="103"/>
      <c r="U33" s="104"/>
    </row>
    <row r="34" spans="1:25">
      <c r="A34" s="1" t="s">
        <v>922</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923</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926</v>
      </c>
      <c r="I36" s="17"/>
      <c r="J36" s="17"/>
      <c r="K36" s="33"/>
      <c r="L36" s="33"/>
      <c r="M36" s="189" t="s">
        <v>931</v>
      </c>
      <c r="N36" s="103"/>
      <c r="O36" s="103"/>
      <c r="P36" s="103"/>
      <c r="Q36" s="103"/>
      <c r="R36" s="103"/>
      <c r="S36" s="104"/>
      <c r="T36" s="103"/>
      <c r="U36" s="104"/>
    </row>
    <row r="37" spans="1:25" s="1" customFormat="1">
      <c r="A37" s="21">
        <v>-10</v>
      </c>
      <c r="B37" s="21">
        <v>5</v>
      </c>
      <c r="C37" s="21">
        <v>1</v>
      </c>
      <c r="D37" s="21">
        <v>0</v>
      </c>
      <c r="E37" s="21">
        <v>99</v>
      </c>
      <c r="F37" s="21">
        <v>0</v>
      </c>
      <c r="G37" s="21">
        <v>-2</v>
      </c>
      <c r="H37" s="17" t="s">
        <v>927</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928</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925</v>
      </c>
      <c r="P45" s="17"/>
      <c r="Q45" s="17"/>
      <c r="R45" s="17"/>
      <c r="S45" s="17"/>
      <c r="T45" s="17"/>
      <c r="U45" s="17"/>
    </row>
    <row r="46" spans="1:25">
      <c r="A46" s="1" t="s">
        <v>922</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923</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929</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930</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922</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923</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926</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927</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928</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972</v>
      </c>
      <c r="V62" s="11"/>
      <c r="W62" s="11"/>
      <c r="X62" s="11"/>
      <c r="Y62" s="11"/>
    </row>
    <row r="63" spans="1:25" ht="13.5" thickBot="1">
      <c r="A63" s="43" t="s">
        <v>938</v>
      </c>
      <c r="B63" s="1"/>
      <c r="C63" s="1"/>
      <c r="D63" s="1"/>
      <c r="E63" s="102" t="s">
        <v>941</v>
      </c>
      <c r="F63" s="103"/>
      <c r="G63" s="103"/>
      <c r="H63" s="103"/>
      <c r="I63" s="103"/>
      <c r="J63" s="103"/>
      <c r="K63" s="103"/>
      <c r="L63" s="103"/>
      <c r="M63" s="103"/>
      <c r="N63" s="103"/>
      <c r="O63" s="103"/>
      <c r="P63" s="104"/>
      <c r="Q63" s="95"/>
      <c r="R63" s="95"/>
      <c r="S63" s="95"/>
      <c r="T63" s="1"/>
      <c r="U63" s="282" t="s">
        <v>980</v>
      </c>
      <c r="V63" s="282" t="s">
        <v>942</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9" t="s">
        <v>973</v>
      </c>
      <c r="V64" s="14" t="s">
        <v>974</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935</v>
      </c>
      <c r="Q65" s="99" t="s">
        <v>936</v>
      </c>
      <c r="R65" s="95"/>
      <c r="S65" s="95"/>
      <c r="T65" s="1"/>
      <c r="U65" s="11">
        <v>0</v>
      </c>
      <c r="V65" s="14" t="s">
        <v>975</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976</v>
      </c>
      <c r="W66" s="11"/>
      <c r="X66" s="11"/>
      <c r="Y66" s="11"/>
    </row>
    <row r="67" spans="1:25">
      <c r="A67" s="5" t="s">
        <v>937</v>
      </c>
      <c r="B67" s="1"/>
      <c r="C67" s="1"/>
      <c r="D67" s="1"/>
      <c r="E67" s="1"/>
      <c r="F67" s="1"/>
      <c r="G67" s="1"/>
      <c r="H67" s="1"/>
      <c r="I67" s="1"/>
      <c r="J67" s="1"/>
      <c r="K67" s="95"/>
      <c r="L67" s="95"/>
      <c r="M67" s="95"/>
      <c r="N67" s="95"/>
      <c r="O67" s="95"/>
      <c r="P67" s="95"/>
      <c r="Q67" s="95"/>
      <c r="R67" s="95"/>
      <c r="S67" s="95"/>
      <c r="T67" s="1"/>
      <c r="U67" s="11">
        <v>-2</v>
      </c>
      <c r="V67" s="14" t="s">
        <v>977</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978</v>
      </c>
      <c r="W68" s="11"/>
      <c r="X68" s="11"/>
      <c r="Y68" s="11"/>
    </row>
    <row r="69" spans="1:25">
      <c r="A69" s="21">
        <v>-20</v>
      </c>
      <c r="B69" s="21">
        <v>5</v>
      </c>
      <c r="C69" s="21">
        <v>-9</v>
      </c>
      <c r="D69" s="21">
        <v>0</v>
      </c>
      <c r="E69" s="21">
        <v>99</v>
      </c>
      <c r="F69" s="21">
        <v>0</v>
      </c>
      <c r="G69" s="21">
        <v>1</v>
      </c>
      <c r="H69" s="100" t="s">
        <v>940</v>
      </c>
      <c r="I69" s="17"/>
      <c r="J69" s="17"/>
      <c r="K69" s="33"/>
      <c r="L69" s="33"/>
      <c r="M69" s="33"/>
      <c r="N69" s="33"/>
      <c r="O69" s="17"/>
      <c r="P69" s="17"/>
      <c r="Q69" s="33"/>
      <c r="R69" s="33"/>
      <c r="S69" s="33"/>
      <c r="T69" s="17"/>
      <c r="U69" s="11">
        <v>-4</v>
      </c>
      <c r="V69" s="14" t="s">
        <v>979</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970</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935</v>
      </c>
      <c r="Q73" s="102" t="s">
        <v>936</v>
      </c>
      <c r="R73" s="103"/>
      <c r="S73" s="103"/>
      <c r="T73" s="104"/>
      <c r="U73" s="81" t="s">
        <v>1085</v>
      </c>
      <c r="V73" s="11"/>
      <c r="W73" s="11"/>
      <c r="X73" s="11"/>
    </row>
    <row r="74" spans="1:25">
      <c r="A74" s="1"/>
      <c r="B74" s="1"/>
      <c r="C74" s="1"/>
      <c r="D74" s="1"/>
      <c r="E74" s="1"/>
      <c r="F74" s="1"/>
      <c r="G74" s="1"/>
      <c r="H74" s="1"/>
      <c r="I74" s="1"/>
      <c r="J74" s="1"/>
      <c r="K74" s="95"/>
      <c r="L74" s="95"/>
      <c r="M74" s="95"/>
      <c r="N74" s="95"/>
      <c r="O74" s="95"/>
      <c r="P74" s="95"/>
      <c r="Q74" s="95"/>
      <c r="R74" s="95"/>
      <c r="S74" s="95"/>
      <c r="T74" s="1"/>
      <c r="U74" s="282" t="s">
        <v>100</v>
      </c>
      <c r="V74" s="282" t="s">
        <v>942</v>
      </c>
      <c r="W74" s="83"/>
      <c r="X74" s="83"/>
    </row>
    <row r="75" spans="1:25">
      <c r="A75" s="5" t="s">
        <v>937</v>
      </c>
      <c r="B75" s="1"/>
      <c r="C75" s="1"/>
      <c r="D75" s="1"/>
      <c r="E75" s="1"/>
      <c r="F75" s="1"/>
      <c r="G75" s="1"/>
      <c r="H75" s="1"/>
      <c r="I75" s="1"/>
      <c r="J75" s="1"/>
      <c r="K75" s="95"/>
      <c r="L75" s="95"/>
      <c r="M75" s="95"/>
      <c r="N75" s="95"/>
      <c r="O75" s="95"/>
      <c r="P75" s="95"/>
      <c r="Q75" s="95"/>
      <c r="R75" s="95"/>
      <c r="S75" s="95"/>
      <c r="T75" s="1"/>
      <c r="U75" s="11">
        <v>0</v>
      </c>
      <c r="V75" s="14" t="s">
        <v>943</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944</v>
      </c>
      <c r="W76" s="11"/>
      <c r="X76" s="11"/>
    </row>
    <row r="77" spans="1:25" ht="13.5" thickBot="1">
      <c r="A77" s="21">
        <v>1E-4</v>
      </c>
      <c r="B77" s="21">
        <v>2</v>
      </c>
      <c r="C77" s="21">
        <v>99</v>
      </c>
      <c r="D77" s="21">
        <v>99</v>
      </c>
      <c r="E77" s="21">
        <v>0.5</v>
      </c>
      <c r="F77" s="21">
        <v>6</v>
      </c>
      <c r="G77" s="21">
        <v>-5</v>
      </c>
      <c r="H77" s="17" t="s">
        <v>939</v>
      </c>
      <c r="I77" s="17"/>
      <c r="J77" s="17"/>
      <c r="K77" s="74" t="s">
        <v>969</v>
      </c>
      <c r="L77" s="75"/>
      <c r="M77" s="75"/>
      <c r="N77" s="75"/>
      <c r="O77" s="75"/>
      <c r="P77" s="76"/>
      <c r="Q77" s="33"/>
      <c r="R77" s="33"/>
      <c r="S77" s="33"/>
      <c r="T77" s="17"/>
      <c r="U77" s="11">
        <v>2</v>
      </c>
      <c r="V77" s="14" t="s">
        <v>945</v>
      </c>
      <c r="W77" s="11"/>
      <c r="X77" s="11"/>
    </row>
    <row r="78" spans="1:25">
      <c r="A78" s="21">
        <v>-0.99</v>
      </c>
      <c r="B78" s="21">
        <v>0.99</v>
      </c>
      <c r="C78" s="21">
        <v>0</v>
      </c>
      <c r="D78" s="21">
        <v>0</v>
      </c>
      <c r="E78" s="21">
        <v>0.5</v>
      </c>
      <c r="F78" s="21">
        <v>6</v>
      </c>
      <c r="G78" s="21">
        <v>-5</v>
      </c>
      <c r="H78" s="16" t="s">
        <v>957</v>
      </c>
      <c r="I78" s="17"/>
      <c r="J78" s="17"/>
      <c r="K78" s="33"/>
      <c r="L78" s="33"/>
      <c r="M78" s="33"/>
      <c r="N78" s="33"/>
      <c r="O78" s="33"/>
      <c r="P78" s="33"/>
      <c r="Q78" s="33"/>
      <c r="R78" s="33"/>
      <c r="S78" s="33"/>
      <c r="T78" s="17"/>
      <c r="U78" s="11">
        <v>3</v>
      </c>
      <c r="V78" s="14" t="s">
        <v>946</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947</v>
      </c>
      <c r="W79" s="11"/>
      <c r="X79" s="11"/>
    </row>
    <row r="80" spans="1:25">
      <c r="A80" s="43" t="s">
        <v>958</v>
      </c>
      <c r="B80" s="1"/>
      <c r="C80" s="1"/>
      <c r="D80" s="1"/>
      <c r="F80" s="1"/>
      <c r="G80" s="1"/>
      <c r="H80" s="1"/>
      <c r="I80" s="1"/>
      <c r="J80" s="1"/>
      <c r="K80" s="95"/>
      <c r="L80" s="95"/>
      <c r="M80" s="95"/>
      <c r="N80" s="95"/>
      <c r="O80" s="95"/>
      <c r="P80" s="95"/>
      <c r="Q80" s="95"/>
      <c r="R80" s="95"/>
      <c r="S80" s="95"/>
      <c r="T80" s="1"/>
      <c r="U80" s="14" t="s">
        <v>953</v>
      </c>
      <c r="V80" s="498" t="s">
        <v>1086</v>
      </c>
      <c r="W80" s="498"/>
      <c r="X80" s="498"/>
    </row>
    <row r="81" spans="1:26">
      <c r="A81" s="88" t="s">
        <v>967</v>
      </c>
      <c r="B81" s="1"/>
      <c r="C81" s="1"/>
      <c r="D81" s="1"/>
      <c r="E81" s="88"/>
      <c r="F81" s="1"/>
      <c r="G81" s="1"/>
      <c r="H81" s="1"/>
      <c r="I81" s="1"/>
      <c r="J81" s="1"/>
      <c r="K81" s="95"/>
      <c r="L81" s="95"/>
      <c r="M81" s="95"/>
      <c r="N81" s="95"/>
      <c r="O81" s="95"/>
      <c r="P81" s="95"/>
      <c r="Q81" s="95"/>
      <c r="R81" s="95"/>
      <c r="S81" s="95"/>
      <c r="T81" s="1"/>
      <c r="U81" s="14"/>
      <c r="V81" s="498"/>
      <c r="W81" s="498"/>
      <c r="X81" s="498"/>
    </row>
    <row r="82" spans="1:26">
      <c r="A82" s="5" t="s">
        <v>959</v>
      </c>
      <c r="B82" s="1"/>
      <c r="C82" s="1"/>
      <c r="D82" s="1"/>
      <c r="E82" s="1"/>
      <c r="F82" s="1"/>
      <c r="G82" s="1"/>
      <c r="H82" s="1"/>
      <c r="I82" s="1"/>
      <c r="J82" s="1"/>
      <c r="K82" s="95"/>
      <c r="L82" s="95"/>
      <c r="M82" s="95"/>
      <c r="N82" s="95"/>
      <c r="O82" s="95"/>
      <c r="P82" s="95"/>
      <c r="Q82" s="95"/>
      <c r="R82" s="95"/>
      <c r="S82" s="95"/>
      <c r="T82" s="1"/>
      <c r="U82" s="11"/>
      <c r="V82" s="498"/>
      <c r="W82" s="498"/>
      <c r="X82" s="498"/>
    </row>
    <row r="83" spans="1:26">
      <c r="A83" s="5" t="s">
        <v>960</v>
      </c>
      <c r="B83" s="1"/>
      <c r="C83" s="1"/>
      <c r="D83" s="1"/>
      <c r="E83" s="1"/>
      <c r="F83" s="1"/>
      <c r="G83" s="1"/>
      <c r="H83" s="1"/>
      <c r="I83" s="1"/>
      <c r="J83" s="1"/>
      <c r="K83" s="95"/>
      <c r="L83" s="95"/>
      <c r="M83" s="95"/>
      <c r="N83" s="95"/>
      <c r="O83" s="95"/>
      <c r="P83" s="95"/>
      <c r="Q83" s="95"/>
      <c r="R83" s="95"/>
      <c r="S83" s="95"/>
      <c r="T83" s="1"/>
      <c r="U83" s="1"/>
      <c r="V83" s="1"/>
    </row>
    <row r="84" spans="1:26">
      <c r="A84" s="5" t="s">
        <v>961</v>
      </c>
      <c r="B84" s="1"/>
      <c r="C84" s="1"/>
      <c r="D84" s="1"/>
      <c r="E84" s="1"/>
      <c r="F84" s="1"/>
      <c r="G84" s="1"/>
      <c r="H84" s="1"/>
      <c r="I84" s="1"/>
      <c r="J84" s="1"/>
      <c r="K84" s="95"/>
      <c r="L84" s="95"/>
      <c r="M84" s="95"/>
      <c r="N84" s="95"/>
      <c r="O84" s="95"/>
      <c r="P84" s="95"/>
      <c r="Q84" s="95"/>
      <c r="R84" s="95"/>
      <c r="S84" s="95"/>
      <c r="T84" s="1"/>
      <c r="U84" s="1"/>
      <c r="V84" s="1"/>
    </row>
    <row r="85" spans="1:26">
      <c r="A85" s="5" t="s">
        <v>962</v>
      </c>
      <c r="B85" s="1"/>
      <c r="C85" s="1"/>
      <c r="D85" s="1"/>
      <c r="E85" s="1"/>
      <c r="F85" s="1"/>
      <c r="G85" s="1"/>
      <c r="H85" s="1"/>
      <c r="I85" s="1"/>
      <c r="J85" s="1"/>
      <c r="K85" s="1"/>
      <c r="L85" s="1"/>
      <c r="M85" s="1"/>
      <c r="N85" s="1"/>
      <c r="O85" s="1"/>
      <c r="P85" s="1"/>
      <c r="Q85" s="1"/>
      <c r="R85" s="1"/>
      <c r="S85" s="1"/>
      <c r="T85" s="1"/>
      <c r="U85" s="1"/>
      <c r="V85" s="1"/>
    </row>
    <row r="86" spans="1:26">
      <c r="A86" s="5" t="s">
        <v>963</v>
      </c>
      <c r="B86" s="1"/>
      <c r="C86" s="1"/>
      <c r="D86" s="1"/>
      <c r="E86" s="1"/>
      <c r="F86" s="1"/>
      <c r="G86" s="1"/>
      <c r="H86" s="1"/>
      <c r="I86" s="1"/>
      <c r="J86" s="1"/>
      <c r="K86" s="1"/>
      <c r="L86" s="1"/>
      <c r="M86" s="1"/>
      <c r="N86" s="1"/>
      <c r="O86" s="1"/>
      <c r="P86" s="1"/>
      <c r="Q86" s="1"/>
      <c r="R86" s="1"/>
      <c r="S86" s="1"/>
      <c r="T86" s="1"/>
      <c r="U86" s="1"/>
      <c r="V86" s="1"/>
    </row>
    <row r="87" spans="1:26">
      <c r="A87" s="5" t="s">
        <v>964</v>
      </c>
      <c r="B87" s="1"/>
      <c r="C87" s="1"/>
      <c r="D87" s="1"/>
      <c r="E87" s="1"/>
      <c r="F87" s="1"/>
      <c r="G87" s="1"/>
      <c r="H87" s="1"/>
      <c r="I87" s="1"/>
      <c r="J87" s="1"/>
      <c r="K87" s="1"/>
      <c r="L87" s="1"/>
      <c r="M87" s="1"/>
      <c r="N87" s="1"/>
      <c r="O87" s="1"/>
      <c r="P87" s="1"/>
      <c r="Q87" s="1"/>
      <c r="R87" s="1"/>
      <c r="S87" s="1"/>
      <c r="T87" s="1"/>
      <c r="U87" s="1"/>
      <c r="V87" s="1"/>
    </row>
    <row r="88" spans="1:26">
      <c r="A88" s="5" t="s">
        <v>965</v>
      </c>
      <c r="B88" s="1"/>
      <c r="C88" s="1"/>
      <c r="D88" s="1"/>
      <c r="E88" s="1"/>
      <c r="F88" s="1"/>
      <c r="G88" s="1"/>
      <c r="H88" s="1"/>
      <c r="I88" s="1"/>
      <c r="J88" s="1"/>
      <c r="K88" s="1"/>
      <c r="L88" s="1"/>
      <c r="M88" s="1"/>
      <c r="N88" s="1"/>
      <c r="O88" s="1"/>
      <c r="P88" s="1"/>
      <c r="Q88" s="1"/>
      <c r="R88" s="1"/>
      <c r="S88" s="1"/>
      <c r="T88" s="1"/>
      <c r="U88" s="1"/>
      <c r="V88" s="1"/>
    </row>
    <row r="89" spans="1:26">
      <c r="A89" s="5" t="s">
        <v>966</v>
      </c>
      <c r="B89" s="1"/>
      <c r="C89" s="1"/>
      <c r="D89" s="1"/>
      <c r="E89" s="1"/>
      <c r="F89" s="1"/>
      <c r="G89" s="1"/>
      <c r="H89" s="1"/>
      <c r="I89" s="1"/>
      <c r="J89" s="1"/>
      <c r="K89" s="1"/>
      <c r="L89" s="1"/>
      <c r="M89" s="1"/>
      <c r="N89" s="1"/>
      <c r="O89" s="1"/>
      <c r="P89" s="1"/>
      <c r="Q89" s="1"/>
      <c r="R89" s="1"/>
      <c r="S89" s="1"/>
      <c r="T89" s="1"/>
      <c r="U89" s="1"/>
      <c r="V89" s="1"/>
    </row>
    <row r="90" spans="1:26">
      <c r="A90" s="88" t="s">
        <v>968</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865</v>
      </c>
      <c r="D92" s="38" t="s">
        <v>854</v>
      </c>
    </row>
    <row r="93" spans="1:26">
      <c r="A93" s="32"/>
      <c r="D93" s="38"/>
    </row>
    <row r="94" spans="1:26">
      <c r="A94" s="253" t="s">
        <v>857</v>
      </c>
      <c r="B94" s="254"/>
      <c r="C94" s="254"/>
      <c r="D94" s="254"/>
      <c r="E94" s="254"/>
      <c r="F94" s="254"/>
      <c r="G94" s="254"/>
      <c r="H94" s="254"/>
      <c r="Z94" s="1"/>
    </row>
    <row r="95" spans="1:26" ht="13.5" thickBot="1">
      <c r="A95" s="255" t="s">
        <v>858</v>
      </c>
      <c r="B95" s="255" t="s">
        <v>443</v>
      </c>
      <c r="C95" s="255"/>
      <c r="D95" s="256"/>
      <c r="E95" s="256"/>
      <c r="F95" s="256"/>
      <c r="G95" s="256"/>
      <c r="H95" s="256"/>
      <c r="Z95" s="1"/>
    </row>
    <row r="96" spans="1:26" ht="12.75" customHeight="1">
      <c r="A96" s="257">
        <v>0</v>
      </c>
      <c r="B96" s="254" t="s">
        <v>1118</v>
      </c>
      <c r="C96" s="254"/>
      <c r="D96" s="254"/>
      <c r="E96" s="254"/>
      <c r="F96" s="254"/>
      <c r="G96" s="254"/>
      <c r="H96" s="254"/>
      <c r="J96" s="499" t="s">
        <v>1119</v>
      </c>
      <c r="K96" s="500"/>
      <c r="L96" s="500"/>
      <c r="M96" s="500"/>
      <c r="N96" s="500"/>
      <c r="O96" s="500"/>
      <c r="P96" s="500"/>
      <c r="Q96" s="501"/>
      <c r="Z96" s="1"/>
    </row>
    <row r="97" spans="1:26">
      <c r="A97" s="257">
        <v>1</v>
      </c>
      <c r="B97" s="254" t="s">
        <v>859</v>
      </c>
      <c r="C97" s="254"/>
      <c r="D97" s="254"/>
      <c r="E97" s="254"/>
      <c r="F97" s="254"/>
      <c r="G97" s="254"/>
      <c r="H97" s="254"/>
      <c r="J97" s="502"/>
      <c r="K97" s="503"/>
      <c r="L97" s="503"/>
      <c r="M97" s="503"/>
      <c r="N97" s="503"/>
      <c r="O97" s="503"/>
      <c r="P97" s="503"/>
      <c r="Q97" s="504"/>
      <c r="Z97" s="1"/>
    </row>
    <row r="98" spans="1:26">
      <c r="A98" s="257">
        <v>2</v>
      </c>
      <c r="B98" s="254" t="s">
        <v>860</v>
      </c>
      <c r="C98" s="254"/>
      <c r="D98" s="254"/>
      <c r="E98" s="254"/>
      <c r="F98" s="254"/>
      <c r="G98" s="254"/>
      <c r="H98" s="254"/>
      <c r="J98" s="502"/>
      <c r="K98" s="503"/>
      <c r="L98" s="503"/>
      <c r="M98" s="503"/>
      <c r="N98" s="503"/>
      <c r="O98" s="503"/>
      <c r="P98" s="503"/>
      <c r="Q98" s="504"/>
      <c r="R98" s="1"/>
      <c r="S98" s="1"/>
      <c r="T98" s="1"/>
      <c r="U98" s="1"/>
      <c r="V98" s="1"/>
      <c r="W98" s="1"/>
      <c r="X98" s="1"/>
      <c r="Y98" s="1"/>
      <c r="Z98" s="1"/>
    </row>
    <row r="99" spans="1:26" ht="13.5" thickBot="1">
      <c r="J99" s="505"/>
      <c r="K99" s="506"/>
      <c r="L99" s="506"/>
      <c r="M99" s="506"/>
      <c r="N99" s="506"/>
      <c r="O99" s="506"/>
      <c r="P99" s="506"/>
      <c r="Q99" s="507"/>
      <c r="R99" s="274"/>
      <c r="S99" s="275"/>
      <c r="T99" s="275"/>
      <c r="U99" s="275"/>
      <c r="V99" s="275"/>
      <c r="W99" s="275"/>
      <c r="X99" s="275"/>
      <c r="Y99" s="275"/>
      <c r="Z99" s="1"/>
    </row>
    <row r="100" spans="1:26" ht="13.5" thickBot="1">
      <c r="A100" s="59" t="s">
        <v>492</v>
      </c>
      <c r="B100" s="17"/>
      <c r="C100" s="17"/>
      <c r="D100" s="17"/>
      <c r="E100" s="17"/>
      <c r="F100" s="17"/>
      <c r="G100" s="17"/>
      <c r="H100" s="17"/>
      <c r="I100" s="17"/>
      <c r="J100" s="17"/>
      <c r="K100" s="17"/>
      <c r="L100" s="17"/>
      <c r="M100" s="17"/>
      <c r="N100" s="17"/>
      <c r="O100" s="17"/>
      <c r="P100" s="17"/>
      <c r="Q100" s="17"/>
      <c r="R100" s="276"/>
      <c r="S100" s="276"/>
      <c r="T100" s="276"/>
      <c r="U100" s="275"/>
      <c r="V100" s="275"/>
      <c r="W100" s="275"/>
      <c r="X100" s="275"/>
      <c r="Y100" s="275"/>
      <c r="Z100" s="1"/>
    </row>
    <row r="101" spans="1:26" ht="13.5" thickBot="1">
      <c r="A101" s="2">
        <v>1</v>
      </c>
      <c r="B101" s="17" t="s">
        <v>252</v>
      </c>
      <c r="C101" s="17"/>
      <c r="D101" s="17"/>
      <c r="E101" s="17"/>
      <c r="F101" s="17"/>
      <c r="G101" s="17"/>
      <c r="H101" s="17"/>
      <c r="I101" s="17"/>
      <c r="J101" s="17"/>
      <c r="K101" s="17"/>
      <c r="L101" s="17"/>
      <c r="M101" s="249" t="s">
        <v>856</v>
      </c>
      <c r="N101" s="250"/>
      <c r="O101" s="17"/>
      <c r="P101" s="17"/>
      <c r="Q101" s="17"/>
      <c r="R101" s="277"/>
      <c r="S101" s="275"/>
      <c r="T101" s="275"/>
      <c r="U101" s="275"/>
      <c r="V101" s="275"/>
      <c r="W101" s="275"/>
      <c r="X101" s="275"/>
      <c r="Y101" s="275"/>
      <c r="Z101" s="1"/>
    </row>
    <row r="102" spans="1:26" ht="13.5" thickBot="1">
      <c r="A102" s="17" t="s">
        <v>325</v>
      </c>
      <c r="B102" s="16"/>
      <c r="C102" s="16"/>
      <c r="D102" s="16"/>
      <c r="E102" s="16"/>
      <c r="F102" s="251" t="s">
        <v>870</v>
      </c>
      <c r="G102" s="258"/>
      <c r="H102" s="259"/>
      <c r="I102" s="259"/>
      <c r="J102" s="16"/>
      <c r="K102" s="16"/>
      <c r="L102" s="17"/>
      <c r="M102" s="17"/>
      <c r="N102" s="17"/>
      <c r="O102" s="17"/>
      <c r="P102" s="17"/>
      <c r="Q102" s="17"/>
      <c r="R102" s="277"/>
      <c r="S102" s="275"/>
      <c r="T102" s="275"/>
      <c r="U102" s="275"/>
      <c r="V102" s="275"/>
      <c r="W102" s="275"/>
      <c r="X102" s="275"/>
      <c r="Y102" s="275"/>
      <c r="Z102" s="1"/>
    </row>
    <row r="103" spans="1:26" ht="13.5" thickBot="1">
      <c r="A103" s="16" t="s">
        <v>861</v>
      </c>
      <c r="B103" s="16" t="s">
        <v>862</v>
      </c>
      <c r="C103" s="16" t="s">
        <v>863</v>
      </c>
      <c r="D103" s="16" t="s">
        <v>864</v>
      </c>
      <c r="E103" s="16" t="s">
        <v>537</v>
      </c>
      <c r="F103" s="16"/>
      <c r="G103" s="16"/>
      <c r="H103" s="16"/>
      <c r="I103" s="16"/>
      <c r="J103" s="16"/>
      <c r="K103" s="16"/>
      <c r="L103" s="17"/>
      <c r="M103" s="17"/>
      <c r="N103" s="17"/>
      <c r="O103" s="17"/>
      <c r="P103" s="17"/>
      <c r="Q103" s="17"/>
      <c r="R103" s="277"/>
      <c r="S103" s="275"/>
      <c r="T103" s="275"/>
      <c r="U103" s="275"/>
      <c r="V103" s="275"/>
      <c r="W103" s="275"/>
      <c r="X103" s="275"/>
      <c r="Y103" s="275"/>
      <c r="Z103" s="1"/>
    </row>
    <row r="104" spans="1:26" ht="13.5" thickBot="1">
      <c r="A104" s="247">
        <v>1</v>
      </c>
      <c r="B104" s="247">
        <v>1</v>
      </c>
      <c r="C104" s="247">
        <v>1</v>
      </c>
      <c r="D104" s="247">
        <v>1</v>
      </c>
      <c r="E104" s="247">
        <v>1</v>
      </c>
      <c r="F104" s="102" t="s">
        <v>1087</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10" workbookViewId="0"/>
  </sheetViews>
  <sheetFormatPr defaultRowHeight="12.75"/>
  <sheetData>
    <row r="1" spans="1:19">
      <c r="A1" s="32" t="s">
        <v>893</v>
      </c>
    </row>
    <row r="2" spans="1:19">
      <c r="A2" s="38" t="s">
        <v>607</v>
      </c>
    </row>
    <row r="3" spans="1:19">
      <c r="A3" s="178"/>
      <c r="J3" s="30"/>
    </row>
    <row r="4" spans="1:19">
      <c r="A4" s="81" t="s">
        <v>441</v>
      </c>
      <c r="B4" s="11"/>
      <c r="C4" s="11"/>
      <c r="D4" s="11"/>
      <c r="E4" s="11"/>
      <c r="F4" s="11"/>
      <c r="G4" s="11"/>
      <c r="J4" s="30"/>
    </row>
    <row r="5" spans="1:19">
      <c r="A5" s="82" t="s">
        <v>442</v>
      </c>
      <c r="B5" s="82" t="s">
        <v>443</v>
      </c>
      <c r="C5" s="83"/>
      <c r="D5" s="83"/>
      <c r="E5" s="83"/>
      <c r="F5" s="83"/>
      <c r="G5" s="83"/>
      <c r="J5" s="30"/>
    </row>
    <row r="6" spans="1:19">
      <c r="A6" s="84">
        <v>0</v>
      </c>
      <c r="B6" s="14" t="s">
        <v>444</v>
      </c>
      <c r="C6" s="11"/>
      <c r="D6" s="11"/>
      <c r="E6" s="11"/>
      <c r="F6" s="11"/>
      <c r="G6" s="11"/>
      <c r="J6" s="30"/>
    </row>
    <row r="7" spans="1:19">
      <c r="A7" s="84">
        <v>1</v>
      </c>
      <c r="B7" s="14" t="s">
        <v>445</v>
      </c>
      <c r="C7" s="11"/>
      <c r="D7" s="11"/>
      <c r="E7" s="11"/>
      <c r="F7" s="11"/>
      <c r="G7" s="11"/>
      <c r="J7" s="30"/>
    </row>
    <row r="8" spans="1:19">
      <c r="A8" s="84">
        <v>2</v>
      </c>
      <c r="B8" s="14" t="s">
        <v>446</v>
      </c>
      <c r="C8" s="11"/>
      <c r="D8" s="11"/>
      <c r="E8" s="11"/>
      <c r="F8" s="11"/>
      <c r="G8" s="11"/>
      <c r="J8" s="30"/>
    </row>
    <row r="9" spans="1:19">
      <c r="A9" s="84">
        <v>3</v>
      </c>
      <c r="B9" s="14" t="s">
        <v>447</v>
      </c>
      <c r="C9" s="11"/>
      <c r="D9" s="11"/>
      <c r="E9" s="11"/>
      <c r="F9" s="11"/>
      <c r="G9" s="11"/>
      <c r="J9" s="30"/>
    </row>
    <row r="10" spans="1:19">
      <c r="A10" s="84">
        <v>4</v>
      </c>
      <c r="B10" s="14" t="s">
        <v>448</v>
      </c>
      <c r="C10" s="11"/>
      <c r="D10" s="11"/>
      <c r="E10" s="11"/>
      <c r="F10" s="11"/>
      <c r="G10" s="11"/>
      <c r="J10" s="30"/>
    </row>
    <row r="11" spans="1:19">
      <c r="J11" s="30"/>
    </row>
    <row r="12" spans="1:19">
      <c r="A12" s="38" t="s">
        <v>453</v>
      </c>
    </row>
    <row r="13" spans="1:19">
      <c r="A13" s="38"/>
    </row>
    <row r="14" spans="1:19">
      <c r="A14" s="43" t="s">
        <v>439</v>
      </c>
      <c r="B14" s="1"/>
      <c r="C14" s="1"/>
      <c r="D14" s="1"/>
      <c r="E14" s="1"/>
      <c r="F14" s="1"/>
      <c r="G14" s="1"/>
      <c r="H14" s="1"/>
      <c r="I14" s="1"/>
      <c r="J14" s="1"/>
      <c r="K14" s="1"/>
      <c r="L14" s="1"/>
      <c r="M14" s="1"/>
      <c r="N14" s="1"/>
    </row>
    <row r="15" spans="1:19">
      <c r="A15" s="21">
        <v>0</v>
      </c>
      <c r="B15" s="16" t="s">
        <v>331</v>
      </c>
      <c r="C15" s="17"/>
      <c r="D15" s="17"/>
      <c r="E15" s="17"/>
      <c r="F15" s="17"/>
      <c r="G15" s="17"/>
      <c r="H15" s="17"/>
      <c r="I15" s="17"/>
      <c r="J15" s="17"/>
      <c r="K15" s="17"/>
      <c r="L15" s="17"/>
      <c r="M15" s="17"/>
      <c r="N15" s="17"/>
      <c r="O15" s="17"/>
      <c r="P15" s="17"/>
      <c r="Q15" s="17"/>
      <c r="R15" s="17"/>
      <c r="S15" s="17"/>
    </row>
    <row r="16" spans="1:19">
      <c r="A16" s="88" t="s">
        <v>610</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336</v>
      </c>
      <c r="I17" s="22" t="s">
        <v>337</v>
      </c>
      <c r="J17" s="18" t="s">
        <v>8</v>
      </c>
      <c r="K17" s="18" t="s">
        <v>9</v>
      </c>
      <c r="L17" s="22" t="s">
        <v>268</v>
      </c>
      <c r="M17" s="18" t="s">
        <v>97</v>
      </c>
      <c r="N17" s="18" t="s">
        <v>98</v>
      </c>
      <c r="O17" s="19" t="s">
        <v>185</v>
      </c>
      <c r="P17" s="17"/>
      <c r="Q17" s="17"/>
      <c r="R17" s="17"/>
      <c r="S17" s="17"/>
    </row>
    <row r="18" spans="1:19">
      <c r="A18" s="89" t="s">
        <v>418</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438</v>
      </c>
      <c r="B21" s="1"/>
      <c r="C21" s="1"/>
      <c r="D21" s="1"/>
      <c r="E21" s="1"/>
      <c r="F21" s="1"/>
      <c r="G21" s="1"/>
      <c r="H21" s="1"/>
      <c r="I21" s="1"/>
      <c r="J21" s="1"/>
      <c r="K21" s="1"/>
      <c r="L21" s="1"/>
      <c r="M21" s="1"/>
      <c r="N21" s="1"/>
    </row>
    <row r="22" spans="1:19">
      <c r="A22" s="21">
        <v>1</v>
      </c>
      <c r="B22" s="16" t="s">
        <v>331</v>
      </c>
      <c r="C22" s="17"/>
      <c r="D22" s="17"/>
      <c r="E22" s="17"/>
      <c r="F22" s="17"/>
      <c r="G22" s="17"/>
      <c r="H22" s="17"/>
      <c r="I22" s="17"/>
      <c r="J22" s="17"/>
      <c r="K22" s="17"/>
      <c r="L22" s="17"/>
      <c r="M22" s="17"/>
      <c r="N22" s="17"/>
      <c r="O22" s="17"/>
      <c r="P22" s="17"/>
      <c r="Q22" s="17"/>
      <c r="R22" s="17"/>
      <c r="S22" s="17"/>
    </row>
    <row r="23" spans="1:19">
      <c r="A23" s="21">
        <v>2</v>
      </c>
      <c r="B23" s="16" t="s">
        <v>436</v>
      </c>
      <c r="C23" s="17"/>
      <c r="D23" s="17"/>
      <c r="E23" s="17"/>
      <c r="F23" s="17"/>
      <c r="G23" s="17"/>
      <c r="H23" s="17"/>
      <c r="I23" s="17"/>
      <c r="J23" s="17"/>
      <c r="K23" s="17"/>
      <c r="L23" s="17"/>
      <c r="M23" s="17"/>
      <c r="N23" s="17"/>
      <c r="O23" s="17"/>
      <c r="P23" s="17"/>
      <c r="Q23" s="17"/>
      <c r="R23" s="17"/>
      <c r="S23" s="17"/>
    </row>
    <row r="24" spans="1:19">
      <c r="A24" s="21">
        <v>4</v>
      </c>
      <c r="B24" s="21">
        <v>15</v>
      </c>
      <c r="C24" s="16" t="s">
        <v>437</v>
      </c>
      <c r="D24" s="17"/>
      <c r="E24" s="17"/>
      <c r="F24" s="17"/>
      <c r="G24" s="17"/>
      <c r="H24" s="17"/>
      <c r="I24" s="17"/>
      <c r="J24" s="17"/>
      <c r="K24" s="17"/>
      <c r="L24" s="17"/>
      <c r="M24" s="17"/>
      <c r="N24" s="17"/>
      <c r="O24" s="17"/>
      <c r="P24" s="17"/>
      <c r="Q24" s="17"/>
      <c r="R24" s="17"/>
      <c r="S24" s="17"/>
    </row>
    <row r="25" spans="1:19">
      <c r="A25" s="88" t="s">
        <v>609</v>
      </c>
    </row>
    <row r="26" spans="1:19">
      <c r="A26" s="18" t="s">
        <v>13</v>
      </c>
      <c r="B26" s="18" t="s">
        <v>0</v>
      </c>
      <c r="C26" s="18" t="s">
        <v>1</v>
      </c>
      <c r="D26" s="18" t="s">
        <v>2</v>
      </c>
      <c r="E26" s="22" t="s">
        <v>273</v>
      </c>
      <c r="F26" s="22" t="s">
        <v>3</v>
      </c>
      <c r="G26" s="18" t="s">
        <v>5</v>
      </c>
      <c r="H26" s="22" t="s">
        <v>336</v>
      </c>
      <c r="I26" s="22" t="s">
        <v>337</v>
      </c>
      <c r="J26" s="18" t="s">
        <v>8</v>
      </c>
      <c r="K26" s="18" t="s">
        <v>9</v>
      </c>
      <c r="L26" s="22" t="s">
        <v>268</v>
      </c>
      <c r="M26" s="18" t="s">
        <v>97</v>
      </c>
      <c r="N26" s="18" t="s">
        <v>98</v>
      </c>
      <c r="O26" s="19" t="s">
        <v>185</v>
      </c>
      <c r="P26" s="17"/>
      <c r="Q26" s="17"/>
      <c r="R26" s="17"/>
      <c r="S26" s="17"/>
    </row>
    <row r="27" spans="1:19">
      <c r="A27" s="89" t="s">
        <v>418</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440</v>
      </c>
      <c r="B31" s="1"/>
      <c r="C31" s="1"/>
      <c r="D31" s="1"/>
      <c r="E31" s="74" t="s">
        <v>1080</v>
      </c>
      <c r="F31" s="75"/>
      <c r="G31" s="75"/>
      <c r="H31" s="75"/>
      <c r="I31" s="75"/>
      <c r="J31" s="75"/>
      <c r="K31" s="75"/>
      <c r="L31" s="75"/>
      <c r="M31" s="76"/>
      <c r="N31" s="103"/>
      <c r="O31" s="188"/>
    </row>
    <row r="32" spans="1:19">
      <c r="A32" s="21">
        <v>2</v>
      </c>
      <c r="B32" s="16" t="s">
        <v>331</v>
      </c>
      <c r="C32" s="17"/>
      <c r="D32" s="17"/>
      <c r="E32" s="17"/>
      <c r="F32" s="17"/>
      <c r="G32" s="17"/>
      <c r="H32" s="17"/>
      <c r="I32" s="17"/>
      <c r="J32" s="17"/>
      <c r="K32" s="17"/>
      <c r="L32" s="17"/>
      <c r="M32" s="17"/>
      <c r="N32" s="17"/>
      <c r="O32" s="17"/>
      <c r="P32" s="17"/>
      <c r="Q32" s="17"/>
      <c r="R32" s="17"/>
      <c r="S32" s="17"/>
    </row>
    <row r="33" spans="1:19">
      <c r="A33" s="21">
        <v>5</v>
      </c>
      <c r="B33" s="16" t="s">
        <v>449</v>
      </c>
      <c r="C33" s="17"/>
      <c r="D33" s="17"/>
      <c r="E33" s="17"/>
      <c r="F33" s="17"/>
      <c r="G33" s="17"/>
      <c r="H33" s="17"/>
      <c r="I33" s="17"/>
      <c r="J33" s="17"/>
      <c r="K33" s="17"/>
      <c r="L33" s="17"/>
      <c r="M33" s="17"/>
      <c r="N33" s="17"/>
      <c r="O33" s="17"/>
      <c r="P33" s="17"/>
      <c r="Q33" s="17"/>
      <c r="R33" s="17"/>
      <c r="S33" s="17"/>
    </row>
    <row r="34" spans="1:19">
      <c r="A34" s="88" t="s">
        <v>608</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336</v>
      </c>
      <c r="I35" s="22" t="s">
        <v>337</v>
      </c>
      <c r="J35" s="18" t="s">
        <v>8</v>
      </c>
      <c r="K35" s="18" t="s">
        <v>9</v>
      </c>
      <c r="L35" s="22" t="s">
        <v>268</v>
      </c>
      <c r="M35" s="18" t="s">
        <v>97</v>
      </c>
      <c r="N35" s="18" t="s">
        <v>98</v>
      </c>
      <c r="O35" s="19" t="s">
        <v>185</v>
      </c>
      <c r="P35" s="17"/>
      <c r="Q35" s="17"/>
      <c r="R35" s="17"/>
      <c r="S35" s="17"/>
    </row>
    <row r="36" spans="1:19">
      <c r="A36" s="89" t="s">
        <v>418</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450</v>
      </c>
      <c r="B39" s="1"/>
      <c r="C39" s="1"/>
      <c r="D39" s="1"/>
      <c r="E39" s="1"/>
      <c r="F39" s="1"/>
      <c r="G39" s="1"/>
      <c r="H39" s="1"/>
      <c r="I39" s="1"/>
      <c r="J39" s="1"/>
      <c r="K39" s="1"/>
      <c r="L39" s="1"/>
      <c r="M39" s="1"/>
      <c r="N39" s="1"/>
    </row>
    <row r="40" spans="1:19">
      <c r="A40" s="24">
        <v>3</v>
      </c>
      <c r="B40" s="16" t="s">
        <v>331</v>
      </c>
      <c r="C40" s="17"/>
      <c r="D40" s="17"/>
      <c r="E40" s="17"/>
      <c r="F40" s="17"/>
      <c r="G40" s="17"/>
      <c r="H40" s="17"/>
      <c r="I40" s="17"/>
      <c r="J40" s="17"/>
      <c r="K40" s="17"/>
      <c r="L40" s="17"/>
      <c r="M40" s="17"/>
      <c r="N40" s="17"/>
      <c r="O40" s="17"/>
      <c r="P40" s="17"/>
      <c r="Q40" s="17"/>
      <c r="R40" s="17"/>
      <c r="S40" s="17"/>
    </row>
    <row r="41" spans="1:19">
      <c r="A41" s="16" t="s">
        <v>603</v>
      </c>
      <c r="B41" s="16"/>
      <c r="C41" s="17"/>
      <c r="D41" s="17"/>
      <c r="E41" s="17"/>
      <c r="F41" s="17"/>
      <c r="G41" s="17"/>
      <c r="H41" s="17"/>
      <c r="I41" s="17"/>
      <c r="J41" s="17"/>
      <c r="K41" s="17"/>
      <c r="L41" s="17"/>
      <c r="M41" s="17"/>
      <c r="N41" s="17"/>
      <c r="O41" s="17"/>
      <c r="P41" s="17"/>
      <c r="Q41" s="17"/>
      <c r="R41" s="17"/>
      <c r="S41" s="17"/>
    </row>
    <row r="42" spans="1:19">
      <c r="A42" s="16" t="s">
        <v>595</v>
      </c>
      <c r="B42" s="16" t="s">
        <v>604</v>
      </c>
      <c r="C42" s="17" t="s">
        <v>452</v>
      </c>
      <c r="D42" s="17" t="s">
        <v>605</v>
      </c>
      <c r="E42" s="17"/>
      <c r="F42" s="17"/>
      <c r="G42" s="17"/>
      <c r="H42" s="17"/>
      <c r="I42" s="17"/>
      <c r="J42" s="17"/>
      <c r="K42" s="17"/>
      <c r="L42" s="17"/>
      <c r="M42" s="17"/>
      <c r="N42" s="17"/>
      <c r="O42" s="17"/>
      <c r="P42" s="17"/>
      <c r="Q42" s="17"/>
      <c r="R42" s="17"/>
      <c r="S42" s="17"/>
    </row>
    <row r="43" spans="1:19">
      <c r="A43" s="24">
        <v>0.2</v>
      </c>
      <c r="B43" s="24">
        <v>0.25</v>
      </c>
      <c r="C43" s="24" t="s">
        <v>452</v>
      </c>
      <c r="D43" s="24">
        <v>0.1</v>
      </c>
      <c r="E43" s="16" t="s">
        <v>591</v>
      </c>
      <c r="F43" s="17"/>
      <c r="G43" s="17"/>
      <c r="H43" s="17"/>
      <c r="I43" s="17"/>
      <c r="J43" s="17"/>
      <c r="K43" s="17"/>
      <c r="L43" s="17"/>
      <c r="M43" s="17"/>
      <c r="N43" s="17"/>
      <c r="O43" s="17"/>
      <c r="P43" s="17"/>
      <c r="Q43" s="17"/>
      <c r="R43" s="17"/>
      <c r="S43" s="17"/>
    </row>
    <row r="44" spans="1:19">
      <c r="A44" s="21">
        <v>0.2</v>
      </c>
      <c r="B44" s="24">
        <v>0.25</v>
      </c>
      <c r="C44" s="24" t="s">
        <v>452</v>
      </c>
      <c r="D44" s="24">
        <v>0.15</v>
      </c>
      <c r="E44" s="16" t="s">
        <v>592</v>
      </c>
      <c r="F44" s="17"/>
      <c r="G44" s="17"/>
      <c r="H44" s="17"/>
      <c r="I44" s="17"/>
      <c r="J44" s="17"/>
      <c r="K44" s="17"/>
      <c r="L44" s="17"/>
      <c r="M44" s="17"/>
      <c r="N44" s="17"/>
      <c r="O44" s="17"/>
      <c r="P44" s="17"/>
      <c r="Q44" s="17"/>
      <c r="R44" s="17"/>
      <c r="S44" s="17"/>
    </row>
    <row r="45" spans="1:19">
      <c r="A45" s="24">
        <v>0.2</v>
      </c>
      <c r="B45" s="24">
        <v>0.25</v>
      </c>
      <c r="C45" s="24" t="s">
        <v>452</v>
      </c>
      <c r="D45" s="24">
        <v>0.1</v>
      </c>
      <c r="E45" s="16" t="s">
        <v>593</v>
      </c>
      <c r="F45" s="17"/>
      <c r="G45" s="17"/>
      <c r="H45" s="17"/>
      <c r="I45" s="17"/>
      <c r="J45" s="17"/>
      <c r="K45" s="17"/>
      <c r="L45" s="17"/>
      <c r="M45" s="17"/>
      <c r="N45" s="17"/>
      <c r="O45" s="17"/>
      <c r="P45" s="17"/>
      <c r="Q45" s="17"/>
      <c r="R45" s="17"/>
      <c r="S45" s="17"/>
    </row>
    <row r="46" spans="1:19">
      <c r="A46" s="21">
        <v>0.2</v>
      </c>
      <c r="B46" s="24">
        <v>0.25</v>
      </c>
      <c r="C46" s="24" t="s">
        <v>452</v>
      </c>
      <c r="D46" s="24">
        <v>0.13</v>
      </c>
      <c r="E46" s="16" t="s">
        <v>594</v>
      </c>
      <c r="F46" s="17"/>
      <c r="G46" s="17"/>
      <c r="H46" s="17"/>
      <c r="I46" s="17"/>
      <c r="J46" s="17"/>
      <c r="K46" s="17"/>
      <c r="L46" s="17"/>
      <c r="M46" s="17"/>
      <c r="N46" s="17"/>
      <c r="O46" s="17"/>
      <c r="P46" s="17"/>
      <c r="Q46" s="17"/>
      <c r="R46" s="17"/>
      <c r="S46" s="17"/>
    </row>
    <row r="47" spans="1:19">
      <c r="A47" s="88" t="s">
        <v>606</v>
      </c>
      <c r="O47" s="1"/>
    </row>
    <row r="48" spans="1:19">
      <c r="A48" s="88"/>
      <c r="O48" s="1"/>
    </row>
    <row r="49" spans="1:19">
      <c r="A49" s="43" t="s">
        <v>451</v>
      </c>
      <c r="B49" s="1"/>
      <c r="C49" s="1"/>
      <c r="D49" s="1"/>
      <c r="E49" s="1"/>
      <c r="F49" s="1"/>
      <c r="G49" s="1"/>
      <c r="H49" s="1"/>
      <c r="I49" s="1"/>
      <c r="J49" s="1"/>
      <c r="K49" s="1"/>
      <c r="L49" s="1"/>
      <c r="M49" s="1"/>
      <c r="N49" s="1"/>
    </row>
    <row r="50" spans="1:19">
      <c r="A50" s="24">
        <v>4</v>
      </c>
      <c r="B50" s="16" t="s">
        <v>331</v>
      </c>
      <c r="C50" s="17"/>
      <c r="D50" s="17"/>
      <c r="E50" s="17"/>
      <c r="F50" s="17"/>
      <c r="G50" s="17"/>
      <c r="H50" s="17"/>
      <c r="I50" s="17"/>
      <c r="J50" s="17"/>
      <c r="K50" s="17"/>
      <c r="L50" s="17"/>
      <c r="M50" s="17"/>
      <c r="N50" s="17"/>
      <c r="O50" s="17"/>
      <c r="P50" s="17"/>
      <c r="Q50" s="17"/>
      <c r="R50" s="17"/>
      <c r="S50" s="17"/>
    </row>
    <row r="51" spans="1:19">
      <c r="A51" s="16" t="s">
        <v>603</v>
      </c>
      <c r="B51" s="16"/>
      <c r="C51" s="17"/>
      <c r="D51" s="17"/>
      <c r="E51" s="17"/>
      <c r="F51" s="17"/>
      <c r="G51" s="17"/>
      <c r="H51" s="17"/>
      <c r="I51" s="17"/>
      <c r="J51" s="17"/>
      <c r="K51" s="17"/>
      <c r="L51" s="17"/>
      <c r="M51" s="17"/>
      <c r="N51" s="17"/>
      <c r="O51" s="17"/>
      <c r="P51" s="17"/>
      <c r="Q51" s="17"/>
      <c r="R51" s="17"/>
      <c r="S51" s="17"/>
    </row>
    <row r="52" spans="1:19">
      <c r="A52" s="16" t="s">
        <v>595</v>
      </c>
      <c r="B52" s="16" t="s">
        <v>604</v>
      </c>
      <c r="C52" s="17" t="s">
        <v>452</v>
      </c>
      <c r="D52" s="17" t="s">
        <v>605</v>
      </c>
      <c r="E52" s="17"/>
      <c r="F52" s="17"/>
      <c r="G52" s="17"/>
      <c r="H52" s="17"/>
      <c r="I52" s="17"/>
      <c r="J52" s="17"/>
      <c r="K52" s="17"/>
      <c r="L52" s="17"/>
      <c r="M52" s="17"/>
      <c r="N52" s="17"/>
      <c r="O52" s="17"/>
      <c r="P52" s="17"/>
      <c r="Q52" s="17"/>
      <c r="R52" s="17"/>
      <c r="S52" s="17"/>
    </row>
    <row r="53" spans="1:19">
      <c r="A53" s="24">
        <v>0.2</v>
      </c>
      <c r="B53" s="24">
        <v>0.25</v>
      </c>
      <c r="C53" s="24" t="s">
        <v>452</v>
      </c>
      <c r="D53" s="24">
        <v>0.1</v>
      </c>
      <c r="E53" s="16" t="s">
        <v>591</v>
      </c>
      <c r="F53" s="17"/>
      <c r="G53" s="17"/>
      <c r="H53" s="17"/>
      <c r="I53" s="17"/>
      <c r="J53" s="17"/>
      <c r="K53" s="17"/>
      <c r="L53" s="17"/>
      <c r="M53" s="17"/>
      <c r="N53" s="17"/>
      <c r="O53" s="17"/>
      <c r="P53" s="17"/>
      <c r="Q53" s="17"/>
      <c r="R53" s="17"/>
      <c r="S53" s="17"/>
    </row>
    <row r="54" spans="1:19">
      <c r="A54" s="21">
        <v>0.2</v>
      </c>
      <c r="B54" s="24">
        <v>0.25</v>
      </c>
      <c r="C54" s="24" t="s">
        <v>452</v>
      </c>
      <c r="D54" s="24">
        <v>0.15</v>
      </c>
      <c r="E54" s="16" t="s">
        <v>592</v>
      </c>
      <c r="F54" s="17"/>
      <c r="G54" s="17"/>
      <c r="H54" s="17"/>
      <c r="I54" s="17"/>
      <c r="J54" s="17"/>
      <c r="K54" s="17"/>
      <c r="L54" s="17"/>
      <c r="M54" s="17"/>
      <c r="N54" s="17"/>
      <c r="O54" s="17"/>
      <c r="P54" s="17"/>
      <c r="Q54" s="17"/>
      <c r="R54" s="17"/>
      <c r="S54" s="17"/>
    </row>
    <row r="55" spans="1:19">
      <c r="A55" s="24">
        <v>0.2</v>
      </c>
      <c r="B55" s="24">
        <v>0.25</v>
      </c>
      <c r="C55" s="24" t="s">
        <v>452</v>
      </c>
      <c r="D55" s="24">
        <v>0.1</v>
      </c>
      <c r="E55" s="16" t="s">
        <v>593</v>
      </c>
      <c r="F55" s="17"/>
      <c r="G55" s="17"/>
      <c r="H55" s="17"/>
      <c r="I55" s="17"/>
      <c r="J55" s="17"/>
      <c r="K55" s="17"/>
      <c r="L55" s="17"/>
      <c r="M55" s="17"/>
      <c r="N55" s="17"/>
      <c r="O55" s="17"/>
      <c r="P55" s="17"/>
      <c r="Q55" s="17"/>
      <c r="R55" s="17"/>
      <c r="S55" s="17"/>
    </row>
    <row r="56" spans="1:19">
      <c r="A56" s="21">
        <v>0.2</v>
      </c>
      <c r="B56" s="24">
        <v>0.25</v>
      </c>
      <c r="C56" s="24" t="s">
        <v>452</v>
      </c>
      <c r="D56" s="24">
        <v>0.13</v>
      </c>
      <c r="E56" s="16" t="s">
        <v>594</v>
      </c>
      <c r="F56" s="17"/>
      <c r="G56" s="17"/>
      <c r="H56" s="17"/>
      <c r="I56" s="17"/>
      <c r="J56" s="17"/>
      <c r="K56" s="17"/>
      <c r="L56" s="17"/>
      <c r="M56" s="17"/>
      <c r="N56" s="17"/>
      <c r="O56" s="17"/>
      <c r="P56" s="17"/>
      <c r="Q56" s="17"/>
      <c r="R56" s="17"/>
      <c r="S56" s="17"/>
    </row>
    <row r="57" spans="1:19">
      <c r="A57" s="88" t="s">
        <v>606</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workbookViewId="0">
      <selection activeCell="J13" sqref="J13"/>
    </sheetView>
  </sheetViews>
  <sheetFormatPr defaultRowHeight="12.75"/>
  <sheetData>
    <row r="1" spans="1:18">
      <c r="A1" s="32" t="s">
        <v>1229</v>
      </c>
    </row>
    <row r="2" spans="1:18">
      <c r="A2" s="32"/>
    </row>
    <row r="3" spans="1:18">
      <c r="A3" s="81" t="s">
        <v>467</v>
      </c>
      <c r="B3" s="11"/>
      <c r="C3" s="11"/>
      <c r="D3" s="11"/>
      <c r="E3" s="11"/>
      <c r="F3" s="65"/>
      <c r="G3" s="65"/>
      <c r="H3" s="65"/>
      <c r="I3" s="65"/>
      <c r="J3" s="65"/>
      <c r="K3" s="65"/>
      <c r="L3" s="65"/>
      <c r="M3" s="65"/>
    </row>
    <row r="4" spans="1:18">
      <c r="A4" s="82" t="s">
        <v>442</v>
      </c>
      <c r="B4" s="82" t="s">
        <v>443</v>
      </c>
      <c r="C4" s="83"/>
      <c r="D4" s="83"/>
      <c r="E4" s="83"/>
      <c r="F4" s="83"/>
      <c r="G4" s="83"/>
      <c r="H4" s="83"/>
      <c r="I4" s="83"/>
      <c r="J4" s="83"/>
      <c r="K4" s="83"/>
      <c r="L4" s="83"/>
      <c r="M4" s="83"/>
    </row>
    <row r="5" spans="1:18">
      <c r="A5" s="84">
        <v>1</v>
      </c>
      <c r="B5" s="14" t="s">
        <v>461</v>
      </c>
      <c r="C5" s="11"/>
      <c r="D5" s="11"/>
      <c r="E5" s="11"/>
      <c r="F5" s="11"/>
      <c r="G5" s="11"/>
      <c r="H5" s="11"/>
      <c r="I5" s="11"/>
      <c r="J5" s="11"/>
      <c r="K5" s="11"/>
      <c r="L5" s="11"/>
      <c r="M5" s="11"/>
    </row>
    <row r="6" spans="1:18">
      <c r="A6" s="84">
        <v>2</v>
      </c>
      <c r="B6" s="14" t="s">
        <v>462</v>
      </c>
      <c r="C6" s="11"/>
      <c r="D6" s="11"/>
      <c r="E6" s="11"/>
      <c r="F6" s="11"/>
      <c r="G6" s="11"/>
      <c r="H6" s="11"/>
      <c r="I6" s="11"/>
      <c r="J6" s="11"/>
      <c r="K6" s="11"/>
      <c r="L6" s="11"/>
      <c r="M6" s="11"/>
    </row>
    <row r="7" spans="1:18">
      <c r="A7" s="84">
        <v>3</v>
      </c>
      <c r="B7" s="14" t="s">
        <v>463</v>
      </c>
      <c r="C7" s="11"/>
      <c r="D7" s="11"/>
      <c r="E7" s="11"/>
      <c r="F7" s="11"/>
      <c r="G7" s="11"/>
      <c r="H7" s="11"/>
      <c r="I7" s="11"/>
      <c r="J7" s="11"/>
      <c r="K7" s="11"/>
      <c r="L7" s="11"/>
      <c r="M7" s="11"/>
    </row>
    <row r="8" spans="1:18">
      <c r="A8" s="84">
        <v>4</v>
      </c>
      <c r="B8" s="14" t="s">
        <v>464</v>
      </c>
      <c r="C8" s="11"/>
      <c r="D8" s="11"/>
      <c r="E8" s="11"/>
      <c r="F8" s="11"/>
      <c r="G8" s="11"/>
      <c r="H8" s="11"/>
      <c r="I8" s="11"/>
      <c r="J8" s="11"/>
      <c r="K8" s="11"/>
      <c r="L8" s="11"/>
      <c r="M8" s="11"/>
    </row>
    <row r="9" spans="1:18">
      <c r="A9" s="84">
        <v>5</v>
      </c>
      <c r="B9" s="14" t="s">
        <v>465</v>
      </c>
      <c r="C9" s="11"/>
      <c r="D9" s="11"/>
      <c r="E9" s="11"/>
      <c r="F9" s="11"/>
      <c r="G9" s="11"/>
      <c r="H9" s="11"/>
      <c r="I9" s="11"/>
      <c r="J9" s="11"/>
      <c r="K9" s="11"/>
      <c r="L9" s="11"/>
      <c r="M9" s="11"/>
    </row>
    <row r="10" spans="1:18">
      <c r="A10" s="84">
        <v>8</v>
      </c>
      <c r="B10" s="14" t="s">
        <v>466</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468</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458</v>
      </c>
    </row>
    <row r="15" spans="1:18">
      <c r="A15" s="32" t="s">
        <v>454</v>
      </c>
      <c r="K15" s="3"/>
    </row>
    <row r="16" spans="1:18">
      <c r="A16" s="21">
        <v>1</v>
      </c>
      <c r="B16" s="16" t="s">
        <v>333</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334</v>
      </c>
      <c r="C18" s="17"/>
      <c r="D18" s="17"/>
      <c r="E18" s="17"/>
      <c r="F18" s="17"/>
      <c r="G18" s="17"/>
      <c r="H18" s="17"/>
      <c r="I18" s="17"/>
      <c r="J18" s="17"/>
      <c r="K18" s="17"/>
      <c r="L18" s="17"/>
      <c r="M18" s="17"/>
      <c r="N18" s="17"/>
      <c r="O18" s="17"/>
      <c r="P18" s="17"/>
      <c r="Q18" s="17"/>
      <c r="R18" s="17"/>
    </row>
    <row r="19" spans="1:22">
      <c r="A19" s="21">
        <v>5.5E-2</v>
      </c>
      <c r="B19" s="16" t="s">
        <v>335</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663</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336</v>
      </c>
      <c r="I25" s="22" t="s">
        <v>337</v>
      </c>
      <c r="J25" s="18" t="s">
        <v>8</v>
      </c>
      <c r="K25" s="18" t="s">
        <v>9</v>
      </c>
      <c r="L25" s="22" t="s">
        <v>268</v>
      </c>
      <c r="M25" s="18" t="s">
        <v>97</v>
      </c>
      <c r="N25" s="18" t="s">
        <v>98</v>
      </c>
      <c r="O25" s="19" t="s">
        <v>185</v>
      </c>
      <c r="P25" s="17"/>
      <c r="Q25" s="17"/>
      <c r="R25" s="17"/>
    </row>
    <row r="26" spans="1:22">
      <c r="A26" s="17" t="s">
        <v>419</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455</v>
      </c>
      <c r="K33" s="3"/>
    </row>
    <row r="34" spans="1:22">
      <c r="A34" s="21">
        <v>2</v>
      </c>
      <c r="B34" s="16" t="s">
        <v>333</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334</v>
      </c>
      <c r="C36" s="17"/>
      <c r="D36" s="17"/>
      <c r="E36" s="17"/>
      <c r="F36" s="17"/>
      <c r="G36" s="17"/>
      <c r="H36" s="17"/>
      <c r="I36" s="17"/>
      <c r="J36" s="17"/>
      <c r="K36" s="17"/>
      <c r="L36" s="17"/>
      <c r="M36" s="17"/>
      <c r="N36" s="17"/>
      <c r="O36" s="17"/>
      <c r="P36" s="17"/>
      <c r="Q36" s="17"/>
      <c r="R36" s="17"/>
    </row>
    <row r="37" spans="1:22">
      <c r="A37" s="21">
        <v>5.5E-2</v>
      </c>
      <c r="B37" s="16" t="s">
        <v>335</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663</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336</v>
      </c>
      <c r="I43" s="22" t="s">
        <v>337</v>
      </c>
      <c r="J43" s="18" t="s">
        <v>8</v>
      </c>
      <c r="K43" s="18" t="s">
        <v>9</v>
      </c>
      <c r="L43" s="22" t="s">
        <v>268</v>
      </c>
      <c r="M43" s="18" t="s">
        <v>97</v>
      </c>
      <c r="N43" s="18" t="s">
        <v>98</v>
      </c>
      <c r="O43" s="19" t="s">
        <v>185</v>
      </c>
      <c r="P43" s="17"/>
      <c r="Q43" s="17"/>
      <c r="R43" s="17"/>
    </row>
    <row r="44" spans="1:22">
      <c r="A44" s="17" t="s">
        <v>419</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664</v>
      </c>
      <c r="P48" s="56"/>
      <c r="Q48" s="56"/>
      <c r="R48" s="102" t="s">
        <v>668</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665</v>
      </c>
      <c r="K52" s="3"/>
    </row>
    <row r="53" spans="1:18">
      <c r="A53" s="21">
        <v>3</v>
      </c>
      <c r="B53" s="16" t="s">
        <v>333</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334</v>
      </c>
      <c r="C55" s="17"/>
      <c r="D55" s="17"/>
      <c r="E55" s="17"/>
      <c r="F55" s="17"/>
      <c r="G55" s="17"/>
      <c r="H55" s="17"/>
      <c r="I55" s="17"/>
      <c r="J55" s="17"/>
      <c r="K55" s="17"/>
      <c r="L55" s="17"/>
      <c r="M55" s="17"/>
      <c r="N55" s="17"/>
      <c r="O55" s="17"/>
      <c r="P55" s="17"/>
      <c r="Q55" s="17"/>
      <c r="R55" s="17"/>
    </row>
    <row r="56" spans="1:18">
      <c r="A56" s="21">
        <v>5.5E-2</v>
      </c>
      <c r="B56" s="16" t="s">
        <v>335</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459</v>
      </c>
      <c r="C59" s="17"/>
      <c r="D59" s="17"/>
      <c r="E59" s="17"/>
      <c r="F59" s="17"/>
      <c r="G59" s="17"/>
      <c r="H59" s="17"/>
      <c r="I59" s="17"/>
      <c r="J59" s="17"/>
      <c r="K59" s="17"/>
      <c r="L59" s="17"/>
      <c r="M59" s="17"/>
      <c r="N59" s="17"/>
      <c r="O59" s="17"/>
      <c r="P59" s="17"/>
      <c r="Q59" s="17"/>
      <c r="R59" s="17"/>
    </row>
    <row r="60" spans="1:18" ht="13.5" thickBot="1">
      <c r="A60" s="21">
        <v>5</v>
      </c>
      <c r="B60" s="191">
        <v>7</v>
      </c>
      <c r="C60" s="17" t="s">
        <v>669</v>
      </c>
      <c r="D60" s="17"/>
      <c r="E60" s="17"/>
      <c r="F60" s="189" t="s">
        <v>671</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663</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336</v>
      </c>
      <c r="I64" s="22" t="s">
        <v>337</v>
      </c>
      <c r="J64" s="18" t="s">
        <v>8</v>
      </c>
      <c r="K64" s="18" t="s">
        <v>9</v>
      </c>
      <c r="L64" s="22" t="s">
        <v>268</v>
      </c>
      <c r="M64" s="18" t="s">
        <v>97</v>
      </c>
      <c r="N64" s="18" t="s">
        <v>98</v>
      </c>
      <c r="O64" s="19" t="s">
        <v>185</v>
      </c>
      <c r="P64" s="17"/>
      <c r="Q64" s="17"/>
      <c r="R64" s="17"/>
    </row>
    <row r="65" spans="1:22">
      <c r="A65" s="17" t="s">
        <v>419</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667</v>
      </c>
      <c r="P69" s="56"/>
      <c r="Q69" s="56"/>
      <c r="R69" s="516" t="s">
        <v>668</v>
      </c>
      <c r="S69" s="517"/>
      <c r="T69" s="517"/>
      <c r="U69" s="517"/>
      <c r="V69" s="518"/>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666</v>
      </c>
      <c r="P70" s="56"/>
      <c r="Q70" s="56"/>
      <c r="R70" s="519"/>
      <c r="S70" s="520"/>
      <c r="T70" s="520"/>
      <c r="U70" s="520"/>
      <c r="V70" s="521"/>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456</v>
      </c>
      <c r="K74" s="3"/>
    </row>
    <row r="75" spans="1:22">
      <c r="A75" s="21">
        <v>4</v>
      </c>
      <c r="B75" s="16" t="s">
        <v>333</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334</v>
      </c>
      <c r="C77" s="17"/>
      <c r="D77" s="17"/>
      <c r="E77" s="17"/>
      <c r="F77" s="17"/>
      <c r="G77" s="17"/>
      <c r="H77" s="17"/>
      <c r="I77" s="17"/>
      <c r="J77" s="17"/>
      <c r="K77" s="17"/>
      <c r="L77" s="17"/>
      <c r="M77" s="17"/>
      <c r="N77" s="17"/>
      <c r="O77" s="17"/>
      <c r="P77" s="17"/>
      <c r="Q77" s="17"/>
      <c r="R77" s="17"/>
    </row>
    <row r="78" spans="1:22">
      <c r="A78" s="21">
        <v>5.5E-2</v>
      </c>
      <c r="B78" s="16" t="s">
        <v>335</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459</v>
      </c>
      <c r="C81" s="17"/>
      <c r="D81" s="17"/>
      <c r="E81" s="17"/>
      <c r="F81" s="17"/>
      <c r="G81" s="17"/>
      <c r="H81" s="17"/>
      <c r="I81" s="17"/>
      <c r="J81" s="17"/>
      <c r="K81" s="17"/>
      <c r="L81" s="17"/>
      <c r="M81" s="17"/>
      <c r="N81" s="17"/>
      <c r="O81" s="17"/>
      <c r="P81" s="17"/>
      <c r="Q81" s="17"/>
      <c r="R81" s="17"/>
    </row>
    <row r="82" spans="1:18" ht="13.5" thickBot="1">
      <c r="A82" s="24">
        <v>7</v>
      </c>
      <c r="B82" s="24">
        <v>5</v>
      </c>
      <c r="C82" s="17" t="s">
        <v>669</v>
      </c>
      <c r="D82" s="17"/>
      <c r="E82" s="17"/>
      <c r="F82" s="17"/>
      <c r="G82" s="189" t="s">
        <v>670</v>
      </c>
      <c r="H82" s="103"/>
      <c r="I82" s="103"/>
      <c r="J82" s="103"/>
      <c r="K82" s="103"/>
      <c r="L82" s="103"/>
      <c r="M82" s="103"/>
      <c r="N82" s="103"/>
      <c r="O82" s="104"/>
      <c r="P82" s="17"/>
      <c r="Q82" s="17"/>
      <c r="R82" s="17"/>
    </row>
    <row r="83" spans="1:18">
      <c r="A83" s="24">
        <v>0</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663</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336</v>
      </c>
      <c r="I87" s="22" t="s">
        <v>337</v>
      </c>
      <c r="J87" s="18" t="s">
        <v>8</v>
      </c>
      <c r="K87" s="18" t="s">
        <v>9</v>
      </c>
      <c r="L87" s="22" t="s">
        <v>268</v>
      </c>
      <c r="M87" s="18" t="s">
        <v>97</v>
      </c>
      <c r="N87" s="18" t="s">
        <v>98</v>
      </c>
      <c r="O87" s="19" t="s">
        <v>185</v>
      </c>
      <c r="P87" s="17"/>
      <c r="Q87" s="17"/>
      <c r="R87" s="17"/>
    </row>
    <row r="88" spans="1:18">
      <c r="A88" s="17" t="s">
        <v>419</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666</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667</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457</v>
      </c>
      <c r="K97" s="3"/>
    </row>
    <row r="98" spans="1:18">
      <c r="A98" s="21">
        <v>5</v>
      </c>
      <c r="B98" s="16" t="s">
        <v>333</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334</v>
      </c>
      <c r="C100" s="17"/>
      <c r="D100" s="17"/>
      <c r="E100" s="17"/>
      <c r="F100" s="17"/>
      <c r="G100" s="17"/>
      <c r="H100" s="17"/>
      <c r="I100" s="17"/>
      <c r="J100" s="17"/>
      <c r="K100" s="17"/>
      <c r="L100" s="17"/>
      <c r="M100" s="17"/>
      <c r="N100" s="17"/>
      <c r="O100" s="17"/>
      <c r="P100" s="17"/>
      <c r="Q100" s="17"/>
      <c r="R100" s="17"/>
    </row>
    <row r="101" spans="1:18">
      <c r="A101" s="21">
        <v>5.5E-2</v>
      </c>
      <c r="B101" s="16" t="s">
        <v>335</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459</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669</v>
      </c>
      <c r="D105" s="17"/>
      <c r="E105" s="17"/>
      <c r="F105" s="189" t="s">
        <v>670</v>
      </c>
      <c r="G105" s="103"/>
      <c r="H105" s="103"/>
      <c r="I105" s="103"/>
      <c r="J105" s="103"/>
      <c r="K105" s="103"/>
      <c r="L105" s="103"/>
      <c r="M105" s="103"/>
      <c r="N105" s="104"/>
      <c r="O105" s="17"/>
      <c r="P105" s="17"/>
      <c r="Q105" s="17"/>
      <c r="R105" s="17"/>
    </row>
    <row r="106" spans="1:18">
      <c r="A106" s="24">
        <v>7</v>
      </c>
      <c r="B106" s="16" t="s">
        <v>460</v>
      </c>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663</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336</v>
      </c>
      <c r="I110" s="22" t="s">
        <v>337</v>
      </c>
      <c r="J110" s="18" t="s">
        <v>8</v>
      </c>
      <c r="K110" s="18" t="s">
        <v>9</v>
      </c>
      <c r="L110" s="22" t="s">
        <v>268</v>
      </c>
      <c r="M110" s="18" t="s">
        <v>97</v>
      </c>
      <c r="N110" s="18" t="s">
        <v>98</v>
      </c>
      <c r="O110" s="19" t="s">
        <v>185</v>
      </c>
      <c r="P110" s="17"/>
      <c r="Q110" s="17"/>
      <c r="R110" s="17"/>
    </row>
    <row r="111" spans="1:18">
      <c r="A111" s="17" t="s">
        <v>419</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666</v>
      </c>
      <c r="P115" s="56"/>
      <c r="Q115" s="56"/>
      <c r="R115" s="516" t="s">
        <v>668</v>
      </c>
      <c r="S115" s="517"/>
      <c r="T115" s="517"/>
      <c r="U115" s="517"/>
      <c r="V115" s="518"/>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667</v>
      </c>
      <c r="P116" s="56"/>
      <c r="Q116" s="56"/>
      <c r="R116" s="519"/>
      <c r="S116" s="520"/>
      <c r="T116" s="520"/>
      <c r="U116" s="520"/>
      <c r="V116" s="521"/>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675</v>
      </c>
      <c r="K120" s="3"/>
    </row>
    <row r="121" spans="1:22" ht="13.5" thickBot="1">
      <c r="A121" s="21">
        <v>8</v>
      </c>
      <c r="B121" s="16" t="s">
        <v>333</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673</v>
      </c>
      <c r="I122" s="103"/>
      <c r="J122" s="103"/>
      <c r="K122" s="104"/>
      <c r="L122" s="17"/>
      <c r="M122" s="17"/>
      <c r="N122" s="17"/>
      <c r="O122" s="17"/>
      <c r="P122" s="17"/>
      <c r="Q122" s="17"/>
      <c r="R122" s="17"/>
    </row>
    <row r="123" spans="1:22" ht="13.5" thickBot="1">
      <c r="A123" s="21">
        <v>999</v>
      </c>
      <c r="B123" s="16" t="s">
        <v>334</v>
      </c>
      <c r="C123" s="17"/>
      <c r="D123" s="17"/>
      <c r="E123" s="17"/>
      <c r="F123" s="17"/>
      <c r="G123" s="17"/>
      <c r="H123" s="189" t="s">
        <v>674</v>
      </c>
      <c r="I123" s="103"/>
      <c r="J123" s="103"/>
      <c r="K123" s="104"/>
      <c r="L123" s="17"/>
      <c r="M123" s="17"/>
      <c r="N123" s="17"/>
      <c r="O123" s="17"/>
      <c r="P123" s="17"/>
      <c r="Q123" s="17"/>
      <c r="R123" s="17"/>
    </row>
    <row r="124" spans="1:22">
      <c r="A124" s="21">
        <v>5.5E-2</v>
      </c>
      <c r="B124" s="16" t="s">
        <v>335</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663</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336</v>
      </c>
      <c r="I130" s="22" t="s">
        <v>337</v>
      </c>
      <c r="J130" s="18" t="s">
        <v>8</v>
      </c>
      <c r="K130" s="18" t="s">
        <v>9</v>
      </c>
      <c r="L130" s="22" t="s">
        <v>268</v>
      </c>
      <c r="M130" s="18" t="s">
        <v>97</v>
      </c>
      <c r="N130" s="18" t="s">
        <v>98</v>
      </c>
      <c r="O130" s="19" t="s">
        <v>185</v>
      </c>
      <c r="P130" s="17"/>
      <c r="Q130" s="17"/>
      <c r="R130" s="17"/>
    </row>
    <row r="131" spans="1:22">
      <c r="A131" s="17" t="s">
        <v>419</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672</v>
      </c>
      <c r="P135" s="56"/>
      <c r="Q135" s="56"/>
      <c r="R135" s="189" t="s">
        <v>668</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894</v>
      </c>
    </row>
    <row r="2" spans="1:11">
      <c r="A2" s="269" t="s">
        <v>895</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519</v>
      </c>
      <c r="F10" s="46">
        <v>100</v>
      </c>
      <c r="G10" s="110">
        <f>G14+(G16-G14)/(1-EXP(-G11*(G15-G13)))</f>
        <v>100.27476501950026</v>
      </c>
      <c r="H10" s="46">
        <v>100</v>
      </c>
      <c r="I10" s="111">
        <f>(I$14^I$17+(I$16^I$17-I$14^I$17)/(1-EXP(-I$11*($I$15-I$13))))^(1/I$17)</f>
        <v>100.25526166519182</v>
      </c>
    </row>
    <row r="11" spans="1:11">
      <c r="E11" s="39" t="s">
        <v>520</v>
      </c>
      <c r="F11" s="46">
        <v>0.2</v>
      </c>
      <c r="G11" s="39">
        <v>0.2</v>
      </c>
      <c r="H11" s="46">
        <v>0.2</v>
      </c>
      <c r="I11" s="39">
        <v>0.2</v>
      </c>
    </row>
    <row r="12" spans="1:11">
      <c r="E12" s="39" t="s">
        <v>521</v>
      </c>
      <c r="F12" s="46">
        <v>-0.5</v>
      </c>
      <c r="H12" s="46">
        <v>-0.5</v>
      </c>
    </row>
    <row r="13" spans="1:11">
      <c r="E13" s="39" t="s">
        <v>522</v>
      </c>
      <c r="G13" s="46">
        <v>0</v>
      </c>
      <c r="I13" s="46">
        <v>0</v>
      </c>
    </row>
    <row r="14" spans="1:11">
      <c r="E14" s="39" t="s">
        <v>523</v>
      </c>
      <c r="G14" s="46">
        <v>9.52</v>
      </c>
      <c r="I14" s="46">
        <v>9.52</v>
      </c>
    </row>
    <row r="15" spans="1:11">
      <c r="E15" s="39" t="s">
        <v>524</v>
      </c>
      <c r="G15" s="46">
        <v>29</v>
      </c>
      <c r="I15" s="46">
        <v>29</v>
      </c>
    </row>
    <row r="16" spans="1:11">
      <c r="E16" s="39" t="s">
        <v>525</v>
      </c>
      <c r="G16" s="46">
        <v>100</v>
      </c>
      <c r="I16" s="46">
        <v>100</v>
      </c>
    </row>
    <row r="17" spans="5:10">
      <c r="E17" s="50" t="s">
        <v>526</v>
      </c>
      <c r="H17" s="46">
        <v>1.1000000000000001</v>
      </c>
      <c r="I17" s="46">
        <v>1.1000000000000001</v>
      </c>
    </row>
    <row r="18" spans="5:10">
      <c r="E18" s="39" t="s">
        <v>527</v>
      </c>
      <c r="F18" s="48" t="s">
        <v>528</v>
      </c>
      <c r="G18" s="48" t="s">
        <v>529</v>
      </c>
      <c r="H18" s="48" t="s">
        <v>530</v>
      </c>
      <c r="I18" s="48" t="s">
        <v>531</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4"/>
  <sheetViews>
    <sheetView workbookViewId="0">
      <selection activeCell="D35" sqref="D35"/>
    </sheetView>
  </sheetViews>
  <sheetFormatPr defaultRowHeight="12.75"/>
  <sheetData>
    <row r="1" spans="1:16">
      <c r="A1" s="43" t="s">
        <v>469</v>
      </c>
      <c r="B1" s="1"/>
      <c r="C1" s="1"/>
      <c r="D1" s="1"/>
    </row>
    <row r="2" spans="1:16">
      <c r="A2" s="43"/>
      <c r="B2" s="1"/>
      <c r="C2" s="1"/>
      <c r="D2" s="1"/>
    </row>
    <row r="3" spans="1:16">
      <c r="A3" s="82" t="s">
        <v>442</v>
      </c>
      <c r="B3" s="82" t="s">
        <v>443</v>
      </c>
      <c r="C3" s="83"/>
      <c r="D3" s="83"/>
      <c r="E3" s="83"/>
      <c r="F3" s="83"/>
      <c r="G3" s="83"/>
      <c r="H3" s="83"/>
    </row>
    <row r="4" spans="1:16">
      <c r="A4" s="84">
        <v>1</v>
      </c>
      <c r="B4" s="14" t="s">
        <v>471</v>
      </c>
      <c r="C4" s="11"/>
      <c r="D4" s="11"/>
      <c r="E4" s="11"/>
      <c r="F4" s="11"/>
      <c r="G4" s="11"/>
      <c r="H4" s="11"/>
    </row>
    <row r="5" spans="1:16">
      <c r="A5" s="84">
        <v>2</v>
      </c>
      <c r="B5" s="14" t="s">
        <v>472</v>
      </c>
      <c r="C5" s="11"/>
      <c r="D5" s="11"/>
      <c r="E5" s="11"/>
      <c r="F5" s="11"/>
      <c r="G5" s="11"/>
      <c r="H5" s="11"/>
    </row>
    <row r="6" spans="1:16">
      <c r="A6" s="84">
        <v>3</v>
      </c>
      <c r="B6" s="14" t="s">
        <v>473</v>
      </c>
      <c r="C6" s="11"/>
      <c r="D6" s="11"/>
      <c r="E6" s="11"/>
      <c r="F6" s="11"/>
      <c r="G6" s="11"/>
      <c r="H6" s="11"/>
    </row>
    <row r="7" spans="1:16">
      <c r="A7" s="84">
        <v>4</v>
      </c>
      <c r="B7" s="14" t="s">
        <v>474</v>
      </c>
      <c r="C7" s="11"/>
      <c r="D7" s="11"/>
      <c r="E7" s="11"/>
      <c r="F7" s="11"/>
      <c r="G7" s="11"/>
      <c r="H7" s="11"/>
    </row>
    <row r="8" spans="1:16">
      <c r="A8" s="311">
        <v>5</v>
      </c>
      <c r="B8" s="14" t="s">
        <v>1082</v>
      </c>
      <c r="C8" s="11"/>
      <c r="D8" s="11"/>
      <c r="E8" s="11"/>
      <c r="F8" s="11"/>
      <c r="G8" s="11"/>
      <c r="H8" s="11"/>
    </row>
    <row r="9" spans="1:16">
      <c r="A9" s="84">
        <v>6</v>
      </c>
      <c r="B9" s="14" t="s">
        <v>475</v>
      </c>
      <c r="C9" s="11"/>
      <c r="D9" s="11"/>
      <c r="E9" s="11"/>
      <c r="F9" s="11"/>
      <c r="G9" s="11"/>
      <c r="H9" s="11"/>
    </row>
    <row r="10" spans="1:16">
      <c r="A10" s="11"/>
      <c r="B10" s="11"/>
      <c r="C10" s="11"/>
      <c r="D10" s="11"/>
      <c r="E10" s="11"/>
      <c r="F10" s="11"/>
      <c r="G10" s="11"/>
      <c r="H10" s="11"/>
    </row>
    <row r="11" spans="1:16">
      <c r="A11" s="81" t="s">
        <v>470</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452</v>
      </c>
      <c r="E22" s="16" t="s">
        <v>476</v>
      </c>
      <c r="F22" s="17"/>
      <c r="G22" s="17"/>
      <c r="H22" s="17"/>
      <c r="I22" s="17"/>
      <c r="J22" s="17"/>
      <c r="K22" s="17"/>
      <c r="L22" s="17"/>
      <c r="M22" s="17"/>
      <c r="N22" s="17"/>
      <c r="O22" s="17"/>
      <c r="P22" s="17"/>
    </row>
    <row r="23" spans="1:16">
      <c r="A23" s="2">
        <v>1</v>
      </c>
      <c r="B23" s="16" t="s">
        <v>477</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452</v>
      </c>
      <c r="E27" s="16" t="s">
        <v>476</v>
      </c>
      <c r="F27" s="17"/>
      <c r="G27" s="17"/>
      <c r="H27" s="17"/>
      <c r="I27" s="17"/>
      <c r="J27" s="17"/>
      <c r="K27" s="17"/>
      <c r="L27" s="17"/>
      <c r="M27" s="17"/>
      <c r="N27" s="17"/>
      <c r="O27" s="17"/>
      <c r="P27" s="17"/>
    </row>
    <row r="28" spans="1:16">
      <c r="A28" s="2">
        <v>1</v>
      </c>
      <c r="B28" s="16" t="s">
        <v>477</v>
      </c>
      <c r="C28" s="17"/>
      <c r="D28" s="17"/>
      <c r="E28" s="17"/>
      <c r="F28" s="17"/>
      <c r="G28" s="17"/>
      <c r="H28" s="17"/>
      <c r="I28" s="17"/>
      <c r="J28" s="17"/>
      <c r="K28" s="17"/>
      <c r="L28" s="17"/>
      <c r="M28" s="17"/>
      <c r="N28" s="17"/>
      <c r="O28" s="17"/>
      <c r="P28" s="17"/>
    </row>
    <row r="29" spans="1:16">
      <c r="A29" s="2">
        <v>2</v>
      </c>
      <c r="B29" s="16" t="s">
        <v>478</v>
      </c>
      <c r="C29" s="17"/>
      <c r="D29" s="17"/>
      <c r="E29" s="17"/>
      <c r="F29" s="17"/>
      <c r="G29" s="17"/>
      <c r="H29" s="17"/>
      <c r="I29" s="17"/>
      <c r="J29" s="17"/>
      <c r="K29" s="17"/>
      <c r="L29" s="17"/>
      <c r="M29" s="17"/>
      <c r="N29" s="17"/>
      <c r="O29" s="17"/>
      <c r="P29" s="17"/>
    </row>
    <row r="31" spans="1:16">
      <c r="A31" s="2">
        <v>6</v>
      </c>
      <c r="B31" s="16" t="s">
        <v>258</v>
      </c>
      <c r="C31" s="17"/>
      <c r="D31" s="17"/>
      <c r="E31" s="17"/>
      <c r="F31" s="17"/>
      <c r="G31" s="17"/>
      <c r="H31" s="17"/>
      <c r="I31" s="17"/>
      <c r="J31" s="17"/>
      <c r="K31" s="17"/>
      <c r="L31" s="17"/>
      <c r="M31" s="17"/>
      <c r="N31" s="17"/>
      <c r="O31" s="17"/>
      <c r="P31" s="17"/>
    </row>
    <row r="32" spans="1:16">
      <c r="A32" s="2">
        <v>0</v>
      </c>
      <c r="B32" s="2">
        <v>0.05</v>
      </c>
      <c r="C32" s="2">
        <v>0.1</v>
      </c>
      <c r="D32" s="7" t="s">
        <v>452</v>
      </c>
      <c r="E32" s="16" t="s">
        <v>1081</v>
      </c>
      <c r="F32" s="17"/>
      <c r="G32" s="17"/>
      <c r="H32" s="17"/>
      <c r="I32" s="17"/>
      <c r="J32" s="17"/>
      <c r="K32" s="17"/>
      <c r="L32" s="17"/>
      <c r="M32" s="17"/>
      <c r="N32" s="17"/>
      <c r="O32" s="17"/>
      <c r="P32" s="17"/>
    </row>
    <row r="33" spans="1:16">
      <c r="A33" s="2">
        <v>1</v>
      </c>
      <c r="B33" s="17" t="s">
        <v>95</v>
      </c>
      <c r="C33" s="17"/>
      <c r="D33" s="17"/>
      <c r="E33" s="17"/>
      <c r="F33" s="17"/>
      <c r="G33" s="17"/>
      <c r="H33" s="17"/>
      <c r="I33" s="17"/>
      <c r="J33" s="17"/>
      <c r="K33" s="17"/>
      <c r="L33" s="17"/>
      <c r="M33" s="17"/>
      <c r="N33" s="17"/>
      <c r="O33" s="17"/>
      <c r="P33" s="17"/>
    </row>
    <row r="34" spans="1:16">
      <c r="A34" s="2">
        <v>2</v>
      </c>
      <c r="B34" s="17" t="s">
        <v>259</v>
      </c>
      <c r="C34" s="17"/>
      <c r="D34" s="17"/>
      <c r="E34" s="17"/>
      <c r="F34" s="17"/>
      <c r="G34" s="17"/>
      <c r="H34" s="17"/>
      <c r="I34" s="17"/>
      <c r="J34" s="17"/>
      <c r="K34" s="17"/>
      <c r="L34" s="17"/>
      <c r="M34" s="17"/>
      <c r="N34" s="17"/>
      <c r="O34" s="17"/>
      <c r="P34" s="17"/>
    </row>
    <row r="61" spans="1:19">
      <c r="A61" s="32"/>
    </row>
    <row r="62" spans="1:19">
      <c r="R62" s="84"/>
      <c r="S62" s="14"/>
    </row>
    <row r="64" spans="1:19">
      <c r="A64"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628</v>
      </c>
      <c r="E1" s="38" t="s">
        <v>907</v>
      </c>
    </row>
    <row r="2" spans="1:25">
      <c r="A2" s="5"/>
      <c r="B2" s="1"/>
      <c r="C2" s="1"/>
      <c r="D2" s="1"/>
      <c r="E2" s="1"/>
      <c r="F2" s="1"/>
      <c r="O2" s="30"/>
      <c r="P2" s="30"/>
    </row>
    <row r="3" spans="1:25">
      <c r="A3" s="183"/>
      <c r="B3" s="5" t="s">
        <v>619</v>
      </c>
      <c r="C3" s="1"/>
      <c r="D3" s="1"/>
      <c r="E3" s="1"/>
      <c r="F3" s="1"/>
      <c r="O3" s="30"/>
    </row>
    <row r="4" spans="1:25" s="1" customFormat="1">
      <c r="A4" s="5"/>
      <c r="B4" s="5"/>
      <c r="O4" s="31"/>
    </row>
    <row r="5" spans="1:25" s="1" customFormat="1">
      <c r="A5" s="32" t="s">
        <v>480</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479</v>
      </c>
      <c r="B7" s="11"/>
      <c r="C7" s="11"/>
      <c r="D7" s="11"/>
      <c r="E7" s="11"/>
      <c r="F7" s="11"/>
      <c r="G7" s="11"/>
      <c r="H7" s="11"/>
      <c r="I7" s="11"/>
      <c r="J7" s="11"/>
      <c r="K7"/>
      <c r="L7"/>
      <c r="M7"/>
      <c r="N7"/>
      <c r="O7"/>
      <c r="P7"/>
      <c r="Q7"/>
      <c r="R7"/>
    </row>
    <row r="8" spans="1:25" s="1" customFormat="1">
      <c r="A8" s="82" t="s">
        <v>442</v>
      </c>
      <c r="B8" s="82" t="s">
        <v>443</v>
      </c>
      <c r="C8" s="83"/>
      <c r="D8" s="83"/>
      <c r="E8" s="83"/>
      <c r="F8" s="83"/>
      <c r="G8" s="83"/>
      <c r="H8" s="83"/>
      <c r="I8" s="83"/>
      <c r="J8" s="83"/>
      <c r="K8"/>
      <c r="L8"/>
      <c r="M8"/>
      <c r="N8"/>
      <c r="O8"/>
      <c r="P8"/>
      <c r="Q8"/>
      <c r="R8"/>
    </row>
    <row r="9" spans="1:25" s="1" customFormat="1">
      <c r="A9" s="84">
        <v>0</v>
      </c>
      <c r="B9" s="14" t="s">
        <v>481</v>
      </c>
      <c r="C9" s="11"/>
      <c r="D9" s="11"/>
      <c r="E9" s="11"/>
      <c r="F9" s="11"/>
      <c r="G9" s="11"/>
      <c r="H9" s="11"/>
      <c r="I9" s="11"/>
      <c r="J9" s="11"/>
      <c r="K9"/>
      <c r="L9"/>
      <c r="M9"/>
      <c r="N9"/>
      <c r="O9"/>
      <c r="P9"/>
      <c r="Q9"/>
      <c r="R9"/>
    </row>
    <row r="10" spans="1:25" s="1" customFormat="1">
      <c r="A10" s="84">
        <v>1</v>
      </c>
      <c r="B10" s="14" t="s">
        <v>482</v>
      </c>
      <c r="C10" s="11"/>
      <c r="D10" s="11"/>
      <c r="E10" s="11"/>
      <c r="F10" s="11"/>
      <c r="G10" s="11"/>
      <c r="H10" s="11"/>
      <c r="I10" s="11"/>
      <c r="J10" s="11"/>
      <c r="K10"/>
      <c r="L10"/>
      <c r="M10"/>
      <c r="N10"/>
      <c r="O10"/>
      <c r="P10"/>
      <c r="Q10"/>
      <c r="R10"/>
    </row>
    <row r="11" spans="1:25" s="1" customFormat="1">
      <c r="A11" s="84">
        <v>-1</v>
      </c>
      <c r="B11" s="14" t="s">
        <v>483</v>
      </c>
      <c r="C11" s="11"/>
      <c r="D11" s="11"/>
      <c r="E11" s="11"/>
      <c r="F11" s="11"/>
      <c r="G11" s="11"/>
      <c r="H11" s="11"/>
      <c r="I11" s="11"/>
      <c r="J11" s="11"/>
      <c r="K11"/>
      <c r="L11"/>
      <c r="M11"/>
      <c r="N11"/>
      <c r="O11"/>
      <c r="P11"/>
      <c r="Q11"/>
      <c r="R11"/>
    </row>
    <row r="12" spans="1:25" s="1" customFormat="1">
      <c r="A12" s="90" t="s">
        <v>908</v>
      </c>
      <c r="B12" s="14"/>
      <c r="C12" s="11"/>
      <c r="D12" s="11"/>
      <c r="E12" s="11"/>
      <c r="F12" s="11"/>
      <c r="G12" s="11"/>
      <c r="H12" s="11"/>
      <c r="I12" s="11"/>
      <c r="J12" s="11"/>
      <c r="K12"/>
      <c r="L12"/>
      <c r="M12"/>
      <c r="N12"/>
      <c r="O12"/>
      <c r="P12"/>
      <c r="Q12"/>
      <c r="R12"/>
    </row>
    <row r="13" spans="1:25" s="1" customFormat="1">
      <c r="A13" s="273"/>
      <c r="B13" s="5"/>
      <c r="E13"/>
      <c r="F13"/>
      <c r="G13"/>
      <c r="H13"/>
      <c r="I13"/>
      <c r="J13"/>
      <c r="K13"/>
      <c r="L13"/>
      <c r="M13"/>
      <c r="N13"/>
      <c r="O13"/>
      <c r="P13"/>
      <c r="Q13"/>
      <c r="R13"/>
    </row>
    <row r="14" spans="1:25" s="1" customFormat="1">
      <c r="A14" s="2">
        <v>0</v>
      </c>
      <c r="B14" s="16" t="s">
        <v>485</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485</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486</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484</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485</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486</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484</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611</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336</v>
      </c>
      <c r="I24" s="22" t="s">
        <v>337</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612</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613</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614</v>
      </c>
      <c r="P27" s="17"/>
      <c r="Q27" s="17"/>
      <c r="R27" s="17"/>
      <c r="S27" s="17"/>
      <c r="T27" s="17"/>
      <c r="U27" s="17"/>
      <c r="V27" s="17"/>
      <c r="W27" s="17"/>
      <c r="X27" s="17"/>
      <c r="Y27" s="17"/>
    </row>
    <row r="28" spans="1:25" s="1" customFormat="1" ht="13.5" thickBot="1"/>
    <row r="29" spans="1:25" ht="13.5" thickBot="1">
      <c r="A29" s="32" t="s">
        <v>688</v>
      </c>
      <c r="E29" s="201" t="s">
        <v>896</v>
      </c>
      <c r="F29" s="187"/>
      <c r="G29" s="187"/>
      <c r="H29" s="187"/>
      <c r="I29" s="188"/>
      <c r="K29" s="30"/>
    </row>
    <row r="30" spans="1:25">
      <c r="A30" s="3" t="s">
        <v>689</v>
      </c>
      <c r="E30" s="202"/>
      <c r="F30" s="36"/>
      <c r="G30" s="36"/>
      <c r="H30" s="36"/>
      <c r="I30" s="36"/>
    </row>
    <row r="31" spans="1:25" ht="13.5" thickBot="1">
      <c r="A31" s="16" t="s">
        <v>681</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684</v>
      </c>
      <c r="C32" s="17"/>
      <c r="D32" s="17"/>
      <c r="E32" s="102" t="s">
        <v>682</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683</v>
      </c>
      <c r="J33" s="103"/>
      <c r="K33" s="103"/>
      <c r="L33" s="103"/>
      <c r="M33" s="103"/>
      <c r="N33" s="104"/>
      <c r="O33" s="17"/>
      <c r="P33" s="17"/>
      <c r="Q33" s="17"/>
      <c r="R33" s="17"/>
      <c r="S33" s="17"/>
      <c r="T33" s="17"/>
      <c r="U33" s="17"/>
      <c r="V33" s="17"/>
      <c r="W33" s="17"/>
      <c r="X33" s="17"/>
      <c r="Y33" s="17"/>
    </row>
    <row r="34" spans="1:25" ht="13.5" thickBot="1">
      <c r="A34" s="16" t="s">
        <v>679</v>
      </c>
      <c r="B34" s="16" t="s">
        <v>680</v>
      </c>
      <c r="C34" s="16" t="s">
        <v>685</v>
      </c>
      <c r="D34" s="194" t="s">
        <v>686</v>
      </c>
      <c r="E34" s="194" t="s">
        <v>401</v>
      </c>
      <c r="F34" s="16" t="s">
        <v>402</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37" t="s">
        <v>898</v>
      </c>
      <c r="H35" s="538"/>
      <c r="I35" s="538"/>
      <c r="J35" s="538"/>
      <c r="K35" s="538"/>
      <c r="L35" s="538"/>
      <c r="M35" s="538"/>
      <c r="N35" s="538"/>
      <c r="O35" s="538"/>
      <c r="P35" s="539"/>
      <c r="Q35" s="17"/>
      <c r="R35" s="17"/>
      <c r="S35" s="17"/>
      <c r="T35" s="17"/>
      <c r="U35" s="17"/>
      <c r="V35" s="17"/>
      <c r="W35" s="17"/>
      <c r="X35" s="17"/>
      <c r="Y35" s="17"/>
    </row>
    <row r="36" spans="1:25" ht="13.5" thickBot="1">
      <c r="A36" s="21">
        <v>1</v>
      </c>
      <c r="B36" s="21">
        <v>1</v>
      </c>
      <c r="C36" s="21">
        <v>2</v>
      </c>
      <c r="D36" s="21">
        <v>1</v>
      </c>
      <c r="E36" s="21">
        <v>4</v>
      </c>
      <c r="F36" s="21">
        <v>10</v>
      </c>
      <c r="G36" s="540"/>
      <c r="H36" s="541"/>
      <c r="I36" s="541"/>
      <c r="J36" s="541"/>
      <c r="K36" s="541"/>
      <c r="L36" s="541"/>
      <c r="M36" s="541"/>
      <c r="N36" s="541"/>
      <c r="O36" s="541"/>
      <c r="P36" s="542"/>
      <c r="Q36" s="17"/>
      <c r="R36" s="17"/>
      <c r="S36" s="17"/>
      <c r="T36" s="17"/>
      <c r="U36" s="17"/>
      <c r="V36" s="17"/>
      <c r="W36" s="17"/>
      <c r="X36" s="17"/>
      <c r="Y36" s="17"/>
    </row>
    <row r="37" spans="1:25" ht="13.5" thickBot="1">
      <c r="A37" s="3" t="s">
        <v>899</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487" t="s">
        <v>900</v>
      </c>
      <c r="S38" s="489"/>
      <c r="T38" s="17"/>
      <c r="U38" s="17"/>
      <c r="V38" s="17"/>
      <c r="W38" s="17"/>
      <c r="X38" s="17"/>
      <c r="Y38" s="17"/>
    </row>
    <row r="39" spans="1:25">
      <c r="A39" s="16" t="s">
        <v>494</v>
      </c>
      <c r="B39" s="17"/>
      <c r="C39" s="17"/>
      <c r="D39" s="17"/>
      <c r="E39" s="16"/>
      <c r="F39" s="16"/>
      <c r="G39" s="17"/>
      <c r="H39" s="17"/>
      <c r="I39" s="17"/>
      <c r="J39" s="17"/>
      <c r="K39" s="17"/>
      <c r="L39" s="17"/>
      <c r="M39" s="17"/>
      <c r="N39" s="17"/>
      <c r="O39" s="17"/>
      <c r="P39" s="17"/>
      <c r="Q39" s="17"/>
      <c r="R39" s="490"/>
      <c r="S39" s="492"/>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677</v>
      </c>
      <c r="P40" s="17"/>
      <c r="Q40" s="17"/>
      <c r="R40" s="490"/>
      <c r="S40" s="492"/>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678</v>
      </c>
      <c r="P41" s="17"/>
      <c r="Q41" s="17"/>
      <c r="R41" s="490"/>
      <c r="S41" s="492"/>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687</v>
      </c>
      <c r="P42" s="17"/>
      <c r="Q42" s="17"/>
      <c r="R42" s="490"/>
      <c r="S42" s="492"/>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687</v>
      </c>
      <c r="P43" s="17"/>
      <c r="Q43" s="17"/>
      <c r="R43" s="493"/>
      <c r="S43" s="495"/>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4"/>
      <c r="S44" s="244"/>
    </row>
    <row r="46" spans="1:25" s="1" customFormat="1">
      <c r="A46" s="43" t="s">
        <v>629</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418</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419</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420</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421</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422</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423</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424</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616</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612</v>
      </c>
      <c r="P76" s="181"/>
      <c r="Q76" s="74" t="s">
        <v>901</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630</v>
      </c>
      <c r="P77" s="181"/>
      <c r="Q77" s="522" t="s">
        <v>1084</v>
      </c>
      <c r="R77" s="523"/>
      <c r="S77" s="523"/>
      <c r="T77" s="523"/>
      <c r="U77" s="524"/>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614</v>
      </c>
      <c r="P78" s="181"/>
      <c r="Q78" s="525"/>
      <c r="R78" s="526"/>
      <c r="S78" s="526"/>
      <c r="T78" s="526"/>
      <c r="U78" s="527"/>
      <c r="V78" s="181"/>
      <c r="W78" s="181"/>
      <c r="X78" s="181"/>
      <c r="Y78" s="181"/>
    </row>
    <row r="79" spans="1:25">
      <c r="A79" s="16" t="s">
        <v>615</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617</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494</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677</v>
      </c>
      <c r="P86" s="181"/>
      <c r="Q86" s="181"/>
      <c r="R86" s="426" t="s">
        <v>1083</v>
      </c>
      <c r="S86" s="427"/>
      <c r="T86" s="427"/>
      <c r="U86" s="428"/>
      <c r="V86" s="181"/>
      <c r="W86" s="181"/>
      <c r="X86" s="181"/>
      <c r="Y86" s="181"/>
    </row>
    <row r="87" spans="1:25" ht="13.5" thickBot="1">
      <c r="A87" s="183"/>
      <c r="B87" s="181"/>
      <c r="C87" s="181"/>
      <c r="D87" s="181"/>
      <c r="E87" s="181"/>
      <c r="F87" s="181"/>
      <c r="G87" s="181"/>
      <c r="H87" s="181"/>
      <c r="I87" s="181"/>
      <c r="J87" s="181"/>
      <c r="K87" s="181"/>
      <c r="L87" s="181"/>
      <c r="M87" s="181"/>
      <c r="N87" s="181">
        <v>0</v>
      </c>
      <c r="O87" s="183" t="s">
        <v>678</v>
      </c>
      <c r="P87" s="181"/>
      <c r="Q87" s="181"/>
      <c r="R87" s="429"/>
      <c r="S87" s="430"/>
      <c r="T87" s="430"/>
      <c r="U87" s="431"/>
      <c r="V87" s="181"/>
      <c r="W87" s="181"/>
      <c r="X87" s="181"/>
      <c r="Y87" s="181"/>
    </row>
    <row r="88" spans="1:25" ht="13.5" thickBot="1">
      <c r="A88" s="16" t="s">
        <v>618</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620</v>
      </c>
      <c r="P89" s="181"/>
      <c r="Q89" s="181"/>
      <c r="R89" s="184"/>
      <c r="S89" s="185"/>
      <c r="T89" s="184"/>
      <c r="U89" s="185"/>
      <c r="V89" s="528" t="s">
        <v>627</v>
      </c>
      <c r="W89" s="529"/>
      <c r="X89" s="529"/>
      <c r="Y89" s="530"/>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621</v>
      </c>
      <c r="P90" s="181"/>
      <c r="Q90" s="181"/>
      <c r="R90" s="185"/>
      <c r="S90" s="185"/>
      <c r="T90" s="185"/>
      <c r="U90" s="185"/>
      <c r="V90" s="531"/>
      <c r="W90" s="532"/>
      <c r="X90" s="532"/>
      <c r="Y90" s="533"/>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622</v>
      </c>
      <c r="P91" s="181"/>
      <c r="Q91" s="181"/>
      <c r="R91" s="185"/>
      <c r="S91" s="185"/>
      <c r="T91" s="185"/>
      <c r="U91" s="185"/>
      <c r="V91" s="531"/>
      <c r="W91" s="532"/>
      <c r="X91" s="532"/>
      <c r="Y91" s="533"/>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625</v>
      </c>
      <c r="P92" s="181"/>
      <c r="Q92" s="181"/>
      <c r="R92" s="184"/>
      <c r="S92" s="184"/>
      <c r="T92" s="184"/>
      <c r="U92" s="181"/>
      <c r="V92" s="531"/>
      <c r="W92" s="532"/>
      <c r="X92" s="532"/>
      <c r="Y92" s="533"/>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623</v>
      </c>
      <c r="P93" s="181"/>
      <c r="Q93" s="181"/>
      <c r="R93" s="184"/>
      <c r="S93" s="184"/>
      <c r="T93" s="184"/>
      <c r="U93" s="181"/>
      <c r="V93" s="531"/>
      <c r="W93" s="532"/>
      <c r="X93" s="532"/>
      <c r="Y93" s="533"/>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624</v>
      </c>
      <c r="P94" s="181"/>
      <c r="Q94" s="181"/>
      <c r="R94" s="184"/>
      <c r="S94" s="184"/>
      <c r="T94" s="184"/>
      <c r="U94" s="181"/>
      <c r="V94" s="531"/>
      <c r="W94" s="532"/>
      <c r="X94" s="532"/>
      <c r="Y94" s="533"/>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626</v>
      </c>
      <c r="P95" s="181"/>
      <c r="Q95" s="181"/>
      <c r="R95" s="181"/>
      <c r="S95" s="181"/>
      <c r="T95" s="181"/>
      <c r="U95" s="181"/>
      <c r="V95" s="534"/>
      <c r="W95" s="535"/>
      <c r="X95" s="535"/>
      <c r="Y95" s="536"/>
    </row>
    <row r="96" spans="1:25" ht="13.5" thickBot="1">
      <c r="A96" s="16" t="s">
        <v>342</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Rec_dist</vt:lpstr>
      <vt:lpstr>Blocks&amp;Time-varying</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2019-10-31T18:09:05Z</dcterms:modified>
</cp:coreProperties>
</file>