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1"/>
  <workbookPr/>
  <mc:AlternateContent xmlns:mc="http://schemas.openxmlformats.org/markup-compatibility/2006">
    <mc:Choice Requires="x15">
      <x15ac:absPath xmlns:x15ac="http://schemas.microsoft.com/office/spreadsheetml/2010/11/ac" url="C:\Users\hernang\Downloads\"/>
    </mc:Choice>
  </mc:AlternateContent>
  <xr:revisionPtr revIDLastSave="0" documentId="8_{9C21D3A4-CDEC-4ED7-AACC-08EC16331B28}" xr6:coauthVersionLast="47" xr6:coauthVersionMax="47" xr10:uidLastSave="{00000000-0000-0000-0000-000000000000}"/>
  <bookViews>
    <workbookView xWindow="0" yWindow="0" windowWidth="28800" windowHeight="12990" xr2:uid="{00000000-000D-0000-FFFF-FFFF00000000}"/>
  </bookViews>
  <sheets>
    <sheet name="percentage_eligible_povpip_135_" sheetId="1" r:id="rId1"/>
    <sheet name="All_pop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L53" i="1" l="1"/>
  <c r="N2" i="1" l="1"/>
  <c r="N5" i="1"/>
  <c r="N4" i="1"/>
  <c r="N6" i="1"/>
  <c r="N7" i="1"/>
  <c r="N8" i="1"/>
  <c r="N9" i="1"/>
  <c r="N10" i="1"/>
  <c r="N11" i="1"/>
  <c r="N12" i="1"/>
  <c r="N14" i="1"/>
  <c r="N15" i="1"/>
  <c r="N16" i="1"/>
  <c r="N13" i="1"/>
  <c r="N17" i="1"/>
  <c r="N18" i="1"/>
  <c r="N19" i="1"/>
  <c r="N22" i="1"/>
  <c r="N21" i="1"/>
  <c r="N20" i="1"/>
  <c r="N23" i="1"/>
  <c r="N24" i="1"/>
  <c r="N26" i="1"/>
  <c r="N25" i="1"/>
  <c r="N27" i="1"/>
  <c r="N30" i="1"/>
  <c r="N34" i="1"/>
  <c r="N31" i="1"/>
  <c r="N32" i="1"/>
  <c r="N33" i="1"/>
  <c r="N35" i="1"/>
  <c r="N28" i="1"/>
  <c r="N36" i="1"/>
  <c r="N37" i="1"/>
  <c r="N38" i="1"/>
  <c r="N39" i="1"/>
  <c r="N40" i="1"/>
  <c r="N41" i="1"/>
  <c r="N42" i="1"/>
  <c r="N43" i="1"/>
  <c r="N44" i="1"/>
  <c r="N45" i="1"/>
  <c r="N47" i="1"/>
  <c r="N46" i="1"/>
  <c r="N48" i="1"/>
  <c r="N50" i="1"/>
  <c r="N49" i="1"/>
  <c r="N51" i="1"/>
  <c r="N52" i="1"/>
  <c r="N3" i="1"/>
  <c r="N29" i="1" l="1"/>
  <c r="O51" i="1"/>
  <c r="F51" i="1"/>
  <c r="H51" i="1" s="1"/>
  <c r="O43" i="1"/>
  <c r="F43" i="1"/>
  <c r="H43" i="1" s="1"/>
  <c r="O27" i="1"/>
  <c r="F27" i="1"/>
  <c r="H27" i="1" s="1"/>
  <c r="O19" i="1"/>
  <c r="F19" i="1"/>
  <c r="H19" i="1" s="1"/>
  <c r="O11" i="1"/>
  <c r="F11" i="1"/>
  <c r="H11" i="1" s="1"/>
  <c r="O2" i="1"/>
  <c r="F2" i="1"/>
  <c r="H2" i="1" s="1"/>
  <c r="O49" i="1"/>
  <c r="F49" i="1"/>
  <c r="H49" i="1" s="1"/>
  <c r="O42" i="1"/>
  <c r="F42" i="1"/>
  <c r="H42" i="1" s="1"/>
  <c r="O28" i="1"/>
  <c r="F28" i="1"/>
  <c r="H28" i="1" s="1"/>
  <c r="O25" i="1"/>
  <c r="F25" i="1"/>
  <c r="H25" i="1" s="1"/>
  <c r="O18" i="1"/>
  <c r="F18" i="1"/>
  <c r="H18" i="1" s="1"/>
  <c r="O10" i="1"/>
  <c r="F10" i="1"/>
  <c r="H10" i="1" s="1"/>
  <c r="O50" i="1"/>
  <c r="F50" i="1"/>
  <c r="H50" i="1" s="1"/>
  <c r="O35" i="1"/>
  <c r="F35" i="1"/>
  <c r="H35" i="1" s="1"/>
  <c r="O17" i="1"/>
  <c r="F17" i="1"/>
  <c r="H17" i="1" s="1"/>
  <c r="O9" i="1"/>
  <c r="F9" i="1"/>
  <c r="H9" i="1" s="1"/>
  <c r="O48" i="1"/>
  <c r="F48" i="1"/>
  <c r="H48" i="1" s="1"/>
  <c r="O40" i="1"/>
  <c r="F40" i="1"/>
  <c r="H40" i="1" s="1"/>
  <c r="O33" i="1"/>
  <c r="F33" i="1"/>
  <c r="H33" i="1" s="1"/>
  <c r="O24" i="1"/>
  <c r="F24" i="1"/>
  <c r="H24" i="1" s="1"/>
  <c r="O13" i="1"/>
  <c r="F13" i="1"/>
  <c r="H13" i="1" s="1"/>
  <c r="O8" i="1"/>
  <c r="F8" i="1"/>
  <c r="H8" i="1" s="1"/>
  <c r="O41" i="1"/>
  <c r="F41" i="1"/>
  <c r="H41" i="1" s="1"/>
  <c r="O26" i="1"/>
  <c r="F26" i="1"/>
  <c r="H26" i="1" s="1"/>
  <c r="O46" i="1"/>
  <c r="F46" i="1"/>
  <c r="H46" i="1" s="1"/>
  <c r="O39" i="1"/>
  <c r="F39" i="1"/>
  <c r="H39" i="1" s="1"/>
  <c r="O32" i="1"/>
  <c r="F32" i="1"/>
  <c r="H32" i="1" s="1"/>
  <c r="O23" i="1"/>
  <c r="F23" i="1"/>
  <c r="H23" i="1" s="1"/>
  <c r="O16" i="1"/>
  <c r="F16" i="1"/>
  <c r="H16" i="1" s="1"/>
  <c r="O7" i="1"/>
  <c r="F7" i="1"/>
  <c r="H7" i="1" s="1"/>
  <c r="O47" i="1"/>
  <c r="F47" i="1"/>
  <c r="H47" i="1" s="1"/>
  <c r="O31" i="1"/>
  <c r="F31" i="1"/>
  <c r="H31" i="1" s="1"/>
  <c r="O15" i="1"/>
  <c r="F15" i="1"/>
  <c r="H15" i="1" s="1"/>
  <c r="O6" i="1"/>
  <c r="F6" i="1"/>
  <c r="H6" i="1" s="1"/>
  <c r="O3" i="1"/>
  <c r="F3" i="1"/>
  <c r="H3" i="1" s="1"/>
  <c r="O45" i="1"/>
  <c r="F45" i="1"/>
  <c r="H45" i="1" s="1"/>
  <c r="O37" i="1"/>
  <c r="F37" i="1"/>
  <c r="H37" i="1" s="1"/>
  <c r="O34" i="1"/>
  <c r="F34" i="1"/>
  <c r="H34" i="1" s="1"/>
  <c r="O21" i="1"/>
  <c r="F21" i="1"/>
  <c r="H21" i="1" s="1"/>
  <c r="O14" i="1"/>
  <c r="F14" i="1"/>
  <c r="H14" i="1" s="1"/>
  <c r="O4" i="1"/>
  <c r="F4" i="1"/>
  <c r="H4" i="1" s="1"/>
  <c r="O38" i="1"/>
  <c r="F38" i="1"/>
  <c r="H38" i="1" s="1"/>
  <c r="O20" i="1"/>
  <c r="F20" i="1"/>
  <c r="H20" i="1" s="1"/>
  <c r="O52" i="1"/>
  <c r="F52" i="1"/>
  <c r="H52" i="1" s="1"/>
  <c r="O44" i="1"/>
  <c r="F44" i="1"/>
  <c r="H44" i="1" s="1"/>
  <c r="O36" i="1"/>
  <c r="F36" i="1"/>
  <c r="H36" i="1" s="1"/>
  <c r="O30" i="1"/>
  <c r="F30" i="1"/>
  <c r="H30" i="1" s="1"/>
  <c r="O22" i="1"/>
  <c r="F22" i="1"/>
  <c r="H22" i="1" s="1"/>
  <c r="O12" i="1"/>
  <c r="F12" i="1"/>
  <c r="H12" i="1" s="1"/>
  <c r="O5" i="1"/>
  <c r="F5" i="1"/>
  <c r="H5" i="1" s="1"/>
  <c r="F29" i="1" l="1"/>
  <c r="N53" i="1"/>
  <c r="O29" i="1"/>
  <c r="F53" i="1" l="1"/>
  <c r="H29" i="1"/>
  <c r="H53" i="1" s="1"/>
</calcChain>
</file>

<file path=xl/sharedStrings.xml><?xml version="1.0" encoding="utf-8"?>
<sst xmlns="http://schemas.openxmlformats.org/spreadsheetml/2006/main" count="199" uniqueCount="101">
  <si>
    <t>state</t>
  </si>
  <si>
    <t xml:space="preserve"> stusps</t>
  </si>
  <si>
    <t>Medicaid expansion (1)</t>
  </si>
  <si>
    <t>Party</t>
  </si>
  <si>
    <t>ACP Participation July 23 (2)</t>
  </si>
  <si>
    <t>Weighed diff</t>
  </si>
  <si>
    <t>Avg claim $ Jan-Jul 2023 (3)</t>
  </si>
  <si>
    <t>Saving in $</t>
  </si>
  <si>
    <t>Num Eligible (4)</t>
  </si>
  <si>
    <t>Num Ineligible (4)</t>
  </si>
  <si>
    <t>Percentage Eligible</t>
  </si>
  <si>
    <t>Current eligible (5)</t>
  </si>
  <si>
    <t>Current Percentage Eligible (5)</t>
  </si>
  <si>
    <t>Total dif</t>
  </si>
  <si>
    <t>Percent total diff</t>
  </si>
  <si>
    <t>difference_aian</t>
  </si>
  <si>
    <t>difference_percentage_aian</t>
  </si>
  <si>
    <t>difference_asian</t>
  </si>
  <si>
    <t>difference_percentage_asian</t>
  </si>
  <si>
    <t>difference_black</t>
  </si>
  <si>
    <t>difference_percentage_black</t>
  </si>
  <si>
    <t>difference_nhpi</t>
  </si>
  <si>
    <t>difference_percentage_nhpi</t>
  </si>
  <si>
    <t>difference_white</t>
  </si>
  <si>
    <t>difference_percentage_white</t>
  </si>
  <si>
    <t>difference_hispanic</t>
  </si>
  <si>
    <t>difference_percentage_hispanic</t>
  </si>
  <si>
    <t>difference_veteran</t>
  </si>
  <si>
    <t>difference_percentage_veteran</t>
  </si>
  <si>
    <t>difference_elderly</t>
  </si>
  <si>
    <t>difference_percentage_elderly</t>
  </si>
  <si>
    <t>difference_disability</t>
  </si>
  <si>
    <t>difference_percentage_disability</t>
  </si>
  <si>
    <t xml:space="preserve"> AK</t>
  </si>
  <si>
    <t>YES</t>
  </si>
  <si>
    <t>Republican</t>
  </si>
  <si>
    <t xml:space="preserve"> AL</t>
  </si>
  <si>
    <t>NO</t>
  </si>
  <si>
    <t xml:space="preserve"> AR</t>
  </si>
  <si>
    <t xml:space="preserve"> AZ</t>
  </si>
  <si>
    <t>Democrat + Independent</t>
  </si>
  <si>
    <t xml:space="preserve"> CA</t>
  </si>
  <si>
    <t>Democrat</t>
  </si>
  <si>
    <t xml:space="preserve"> CO</t>
  </si>
  <si>
    <t xml:space="preserve"> CT</t>
  </si>
  <si>
    <t xml:space="preserve"> DE</t>
  </si>
  <si>
    <t xml:space="preserve"> FL</t>
  </si>
  <si>
    <t xml:space="preserve"> GA</t>
  </si>
  <si>
    <t xml:space="preserve"> HI</t>
  </si>
  <si>
    <t xml:space="preserve"> IA</t>
  </si>
  <si>
    <t xml:space="preserve"> ID</t>
  </si>
  <si>
    <t xml:space="preserve"> IL</t>
  </si>
  <si>
    <t xml:space="preserve"> IN</t>
  </si>
  <si>
    <t xml:space="preserve"> KS</t>
  </si>
  <si>
    <t xml:space="preserve"> KY</t>
  </si>
  <si>
    <t xml:space="preserve"> LA</t>
  </si>
  <si>
    <t xml:space="preserve"> MA</t>
  </si>
  <si>
    <t xml:space="preserve"> MD</t>
  </si>
  <si>
    <t xml:space="preserve"> ME</t>
  </si>
  <si>
    <t>Republican + Independent</t>
  </si>
  <si>
    <t xml:space="preserve"> MI</t>
  </si>
  <si>
    <t xml:space="preserve"> MN</t>
  </si>
  <si>
    <t xml:space="preserve"> MO</t>
  </si>
  <si>
    <t xml:space="preserve"> MS</t>
  </si>
  <si>
    <t xml:space="preserve"> MT</t>
  </si>
  <si>
    <t>Democrat + Republican</t>
  </si>
  <si>
    <t xml:space="preserve"> NC</t>
  </si>
  <si>
    <t xml:space="preserve"> ND</t>
  </si>
  <si>
    <t xml:space="preserve"> NE</t>
  </si>
  <si>
    <t xml:space="preserve"> NH</t>
  </si>
  <si>
    <t xml:space="preserve"> NJ</t>
  </si>
  <si>
    <t xml:space="preserve"> NM</t>
  </si>
  <si>
    <t xml:space="preserve"> NV</t>
  </si>
  <si>
    <t xml:space="preserve"> NY</t>
  </si>
  <si>
    <t xml:space="preserve"> OH</t>
  </si>
  <si>
    <t xml:space="preserve"> OK</t>
  </si>
  <si>
    <t xml:space="preserve"> OR</t>
  </si>
  <si>
    <t xml:space="preserve"> PA</t>
  </si>
  <si>
    <t xml:space="preserve"> RI</t>
  </si>
  <si>
    <t xml:space="preserve"> SC</t>
  </si>
  <si>
    <t xml:space="preserve"> SD</t>
  </si>
  <si>
    <t xml:space="preserve"> TN</t>
  </si>
  <si>
    <t xml:space="preserve"> TX</t>
  </si>
  <si>
    <t xml:space="preserve"> UT</t>
  </si>
  <si>
    <t xml:space="preserve"> VA</t>
  </si>
  <si>
    <t xml:space="preserve"> VT</t>
  </si>
  <si>
    <t xml:space="preserve"> WA</t>
  </si>
  <si>
    <t xml:space="preserve"> WI</t>
  </si>
  <si>
    <t xml:space="preserve"> WV</t>
  </si>
  <si>
    <t xml:space="preserve"> WY</t>
  </si>
  <si>
    <t>PR</t>
  </si>
  <si>
    <t>NA</t>
  </si>
  <si>
    <t>Sources:</t>
  </si>
  <si>
    <t>https://www.kff.org/medicaid/issue-brief/status-of-state-medicaid-expansion-decisions-interactive-map/ </t>
  </si>
  <si>
    <t>https://www.usac.org/wp-content/uploads/about/documents/acp/ACP-Funding-Summary-by-Geography.xlsx</t>
  </si>
  <si>
    <t>Total 135 FPL</t>
  </si>
  <si>
    <t>(red=non Medicaid expansion)</t>
  </si>
  <si>
    <t>(red=Republican)</t>
  </si>
  <si>
    <t>(blue=democrat)</t>
  </si>
  <si>
    <t>(grey=mixed)</t>
  </si>
  <si>
    <t>Estimated drop in HHs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</si>
</sst>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_);_(* \(#,##0.000\);_(* &quot;-&quot;??_);_(@_)"/>
    <numFmt numFmtId="165" formatCode="0.0%"/>
    <numFmt numFmtId="166" formatCode="0.0"/>
    <numFmt numFmtId="167" formatCode="_(&quot;$&quot;* #,##0_);_(&quot;$&quot;* \(#,##0\);_(&quot;$&quot;* &quot;-&quot;??_);_(@_)"/>
    <numFmt numFmtId="168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3">
    <xf numFmtId="0" fontId="0" fillId="0" borderId="0" xfId="0"/>
    <xf numFmtId="1" fontId="0" fillId="0" borderId="0" xfId="0" applyNumberFormat="1"/>
    <xf numFmtId="0" fontId="16" fillId="0" borderId="0" xfId="0" applyFont="1"/>
    <xf numFmtId="43" fontId="0" fillId="0" borderId="0" xfId="43" applyFont="1"/>
    <xf numFmtId="2" fontId="0" fillId="0" borderId="0" xfId="0" applyNumberFormat="1"/>
    <xf numFmtId="2" fontId="18" fillId="0" borderId="0" xfId="0" applyNumberFormat="1" applyFont="1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44" applyNumberFormat="1" applyFont="1"/>
    <xf numFmtId="168" fontId="0" fillId="0" borderId="0" xfId="43" applyNumberFormat="1" applyFont="1"/>
    <xf numFmtId="0" fontId="19" fillId="0" borderId="0" xfId="45"/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3" builtinId="3"/>
    <cellStyle name="Currency" xfId="44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5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total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Pct change in eligible HHs</c:v>
          </c:tx>
          <c:spPr>
            <a:solidFill>
              <a:schemeClr val="accent1">
                <a:lumMod val="7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2B92-4524-91B3-AD0777FF050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B92-4524-91B3-AD0777FF050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2B92-4524-91B3-AD0777FF050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B92-4524-91B3-AD0777FF050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2B92-4524-91B3-AD0777FF050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2B92-4524-91B3-AD0777FF0504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2B92-4524-91B3-AD0777FF0504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2B92-4524-91B3-AD0777FF050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2B92-4524-91B3-AD0777FF0504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B92-4524-91B3-AD0777FF0504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percentage_eligible_povpip_135_!$O$2:$O$52</c:f>
              <c:numCache>
                <c:formatCode>0.0%</c:formatCode>
                <c:ptCount val="51"/>
                <c:pt idx="0">
                  <c:v>0.11041760383865647</c:v>
                </c:pt>
                <c:pt idx="1">
                  <c:v>0.174801660850473</c:v>
                </c:pt>
                <c:pt idx="2">
                  <c:v>0.1584547367299651</c:v>
                </c:pt>
                <c:pt idx="3">
                  <c:v>0.1492659428828301</c:v>
                </c:pt>
                <c:pt idx="4">
                  <c:v>8.8297328900790589E-2</c:v>
                </c:pt>
                <c:pt idx="5">
                  <c:v>0.13600864155024173</c:v>
                </c:pt>
                <c:pt idx="6">
                  <c:v>9.30320488470575E-2</c:v>
                </c:pt>
                <c:pt idx="7">
                  <c:v>0.12673972748139203</c:v>
                </c:pt>
                <c:pt idx="8">
                  <c:v>0.16164928248539442</c:v>
                </c:pt>
                <c:pt idx="9">
                  <c:v>0.15468090919189281</c:v>
                </c:pt>
                <c:pt idx="10">
                  <c:v>8.4047008361228248E-2</c:v>
                </c:pt>
                <c:pt idx="11">
                  <c:v>0.15531461123607251</c:v>
                </c:pt>
                <c:pt idx="12">
                  <c:v>0.17041750250752258</c:v>
                </c:pt>
                <c:pt idx="13">
                  <c:v>0.13020794804997471</c:v>
                </c:pt>
                <c:pt idx="14">
                  <c:v>0.16420020634201463</c:v>
                </c:pt>
                <c:pt idx="15">
                  <c:v>0.20928007972913451</c:v>
                </c:pt>
                <c:pt idx="16">
                  <c:v>0.12633288431760101</c:v>
                </c:pt>
                <c:pt idx="17">
                  <c:v>0.10704652197661986</c:v>
                </c:pt>
                <c:pt idx="18">
                  <c:v>7.9603802961539738E-2</c:v>
                </c:pt>
                <c:pt idx="19">
                  <c:v>9.2749974626602755E-2</c:v>
                </c:pt>
                <c:pt idx="20">
                  <c:v>0.17141586736962461</c:v>
                </c:pt>
                <c:pt idx="21">
                  <c:v>0.13664635411819048</c:v>
                </c:pt>
                <c:pt idx="22">
                  <c:v>0.13508100675554494</c:v>
                </c:pt>
                <c:pt idx="23">
                  <c:v>0.1930083473145674</c:v>
                </c:pt>
                <c:pt idx="24">
                  <c:v>0.15121222945486956</c:v>
                </c:pt>
                <c:pt idx="25">
                  <c:v>0.17401840121653703</c:v>
                </c:pt>
                <c:pt idx="26">
                  <c:v>0.15948584851590342</c:v>
                </c:pt>
                <c:pt idx="27">
                  <c:v>0.28536268481920657</c:v>
                </c:pt>
                <c:pt idx="28">
                  <c:v>0.19246091681563113</c:v>
                </c:pt>
                <c:pt idx="29">
                  <c:v>0.1540573178993255</c:v>
                </c:pt>
                <c:pt idx="30">
                  <c:v>0.12122793642884905</c:v>
                </c:pt>
                <c:pt idx="31">
                  <c:v>0.10580288900748031</c:v>
                </c:pt>
                <c:pt idx="32">
                  <c:v>0.15015555333889172</c:v>
                </c:pt>
                <c:pt idx="33">
                  <c:v>8.7532578034306585E-2</c:v>
                </c:pt>
                <c:pt idx="34">
                  <c:v>0.15257709231326319</c:v>
                </c:pt>
                <c:pt idx="35">
                  <c:v>0.17099481779590936</c:v>
                </c:pt>
                <c:pt idx="36">
                  <c:v>0.10368911919880067</c:v>
                </c:pt>
                <c:pt idx="37">
                  <c:v>0.14207220237082413</c:v>
                </c:pt>
                <c:pt idx="38">
                  <c:v>8.9754316173878274E-2</c:v>
                </c:pt>
                <c:pt idx="39">
                  <c:v>0.16762717630376131</c:v>
                </c:pt>
                <c:pt idx="40">
                  <c:v>0.2248007115093221</c:v>
                </c:pt>
                <c:pt idx="41">
                  <c:v>0.17339113259801922</c:v>
                </c:pt>
                <c:pt idx="42">
                  <c:v>0.16364148587592542</c:v>
                </c:pt>
                <c:pt idx="43">
                  <c:v>0.21589427800456654</c:v>
                </c:pt>
                <c:pt idx="44">
                  <c:v>0.14765542953161101</c:v>
                </c:pt>
                <c:pt idx="45">
                  <c:v>0.10786999270104332</c:v>
                </c:pt>
                <c:pt idx="46">
                  <c:v>0.1033146014658425</c:v>
                </c:pt>
                <c:pt idx="47">
                  <c:v>0.15176856876696235</c:v>
                </c:pt>
                <c:pt idx="48">
                  <c:v>0.12566580851347153</c:v>
                </c:pt>
                <c:pt idx="49">
                  <c:v>0.21072285312503694</c:v>
                </c:pt>
                <c:pt idx="50">
                  <c:v>9.7128548365685602E-2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2-4524-91B3-AD0777FF05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lineChart>
        <c:grouping val="standard"/>
        <c:varyColors val="0"/>
        <c:ser>
          <c:idx val="1"/>
          <c:order val="1"/>
          <c:tx>
            <c:v>Pct ACP participation</c:v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percentage_eligible_povpip_135_!$E$2:$E$52</c:f>
              <c:numCache>
                <c:formatCode>0.00</c:formatCode>
                <c:ptCount val="51"/>
                <c:pt idx="0">
                  <c:v>0.18151147098515519</c:v>
                </c:pt>
                <c:pt idx="1">
                  <c:v>0.40805113278688165</c:v>
                </c:pt>
                <c:pt idx="2">
                  <c:v>0.31460902335739205</c:v>
                </c:pt>
                <c:pt idx="3">
                  <c:v>0.36969592224545533</c:v>
                </c:pt>
                <c:pt idx="4">
                  <c:v>0.38875075993098429</c:v>
                </c:pt>
                <c:pt idx="5">
                  <c:v>0.25822450572951267</c:v>
                </c:pt>
                <c:pt idx="6">
                  <c:v>0.28708373781285612</c:v>
                </c:pt>
                <c:pt idx="7">
                  <c:v>0.29238699234453569</c:v>
                </c:pt>
                <c:pt idx="8">
                  <c:v>0.38355872268455238</c:v>
                </c:pt>
                <c:pt idx="9">
                  <c:v>0.38856695097677185</c:v>
                </c:pt>
                <c:pt idx="10">
                  <c:v>0.23226439063503795</c:v>
                </c:pt>
                <c:pt idx="11">
                  <c:v>0.21367794535334592</c:v>
                </c:pt>
                <c:pt idx="12">
                  <c:v>0.15385392287975036</c:v>
                </c:pt>
                <c:pt idx="13">
                  <c:v>0.29696075157995333</c:v>
                </c:pt>
                <c:pt idx="14">
                  <c:v>0.33797511886500975</c:v>
                </c:pt>
                <c:pt idx="15">
                  <c:v>0.2563878964767019</c:v>
                </c:pt>
                <c:pt idx="16">
                  <c:v>0.46713239173551641</c:v>
                </c:pt>
                <c:pt idx="17">
                  <c:v>0.50904435816375382</c:v>
                </c:pt>
                <c:pt idx="18">
                  <c:v>0.29063163935791225</c:v>
                </c:pt>
                <c:pt idx="19">
                  <c:v>0.28296995906425243</c:v>
                </c:pt>
                <c:pt idx="20">
                  <c:v>0.37373224078426392</c:v>
                </c:pt>
                <c:pt idx="21">
                  <c:v>0.41776655233752324</c:v>
                </c:pt>
                <c:pt idx="22">
                  <c:v>0.27209501604192821</c:v>
                </c:pt>
                <c:pt idx="23">
                  <c:v>0.35418504940036039</c:v>
                </c:pt>
                <c:pt idx="24">
                  <c:v>0.38471768977607307</c:v>
                </c:pt>
                <c:pt idx="25">
                  <c:v>0.26792805802619057</c:v>
                </c:pt>
                <c:pt idx="26">
                  <c:v>0.46559862582699313</c:v>
                </c:pt>
                <c:pt idx="27">
                  <c:v>0.13254830917874397</c:v>
                </c:pt>
                <c:pt idx="28">
                  <c:v>0.30317676367422802</c:v>
                </c:pt>
                <c:pt idx="29">
                  <c:v>0.20620305734735353</c:v>
                </c:pt>
                <c:pt idx="30">
                  <c:v>0.21821895766206756</c:v>
                </c:pt>
                <c:pt idx="31">
                  <c:v>0.37991714681114719</c:v>
                </c:pt>
                <c:pt idx="32">
                  <c:v>0.42751854312488119</c:v>
                </c:pt>
                <c:pt idx="33">
                  <c:v>0.42345282068429313</c:v>
                </c:pt>
                <c:pt idx="34">
                  <c:v>0.50808206155414593</c:v>
                </c:pt>
                <c:pt idx="35">
                  <c:v>0.4167939246926512</c:v>
                </c:pt>
                <c:pt idx="36">
                  <c:v>0.25488972369521246</c:v>
                </c:pt>
                <c:pt idx="37">
                  <c:v>0.31294452952186491</c:v>
                </c:pt>
                <c:pt idx="38">
                  <c:v>0.37410348293263035</c:v>
                </c:pt>
                <c:pt idx="39">
                  <c:v>0.41158764215374216</c:v>
                </c:pt>
                <c:pt idx="40">
                  <c:v>0.17141280716779761</c:v>
                </c:pt>
                <c:pt idx="41">
                  <c:v>0.32874719594183882</c:v>
                </c:pt>
                <c:pt idx="42">
                  <c:v>0.33495033912592631</c:v>
                </c:pt>
                <c:pt idx="43">
                  <c:v>0.16740330727184669</c:v>
                </c:pt>
                <c:pt idx="44">
                  <c:v>0.34339512007281381</c:v>
                </c:pt>
                <c:pt idx="45">
                  <c:v>0.1877463397879009</c:v>
                </c:pt>
                <c:pt idx="46">
                  <c:v>0.26063683668696075</c:v>
                </c:pt>
                <c:pt idx="47">
                  <c:v>0.42885648658313613</c:v>
                </c:pt>
                <c:pt idx="48">
                  <c:v>0.30814727684317988</c:v>
                </c:pt>
                <c:pt idx="49">
                  <c:v>0.22768041785330229</c:v>
                </c:pt>
                <c:pt idx="50">
                  <c:v>0.65034172222864561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B92-4524-91B3-AD0777FF0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555856"/>
        <c:axId val="1791169552"/>
      </c:line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valAx>
        <c:axId val="179116955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55856"/>
        <c:crosses val="max"/>
        <c:crossBetween val="between"/>
      </c:valAx>
      <c:catAx>
        <c:axId val="1675555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116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t</a:t>
            </a:r>
            <a:r>
              <a:rPr lang="en-US"/>
              <a:t>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2D55-4786-ACA0-FC9855DE064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0-2D55-4786-ACA0-FC9855DE064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2D55-4786-ACA0-FC9855DE064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2D55-4786-ACA0-FC9855DE064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55-4786-ACA0-FC9855DE064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A-2D55-4786-ACA0-FC9855DE064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55-4786-ACA0-FC9855DE064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2D55-4786-ACA0-FC9855DE064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2D55-4786-ACA0-FC9855DE064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2D55-4786-ACA0-FC9855DE064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55-4786-ACA0-FC9855DE064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55-4786-ACA0-FC9855DE064C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2D55-4786-ACA0-FC9855DE064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55-4786-ACA0-FC9855DE064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C-2D55-4786-ACA0-FC9855DE064C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2D55-4786-ACA0-FC9855DE064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55-4786-ACA0-FC9855DE064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55-4786-ACA0-FC9855DE064C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2-2D55-4786-ACA0-FC9855DE064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2D55-4786-ACA0-FC9855DE064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2D55-4786-ACA0-FC9855DE064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2D55-4786-ACA0-FC9855DE064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4-2D55-4786-ACA0-FC9855DE064C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2D55-4786-ACA0-FC9855DE064C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6-2D55-4786-ACA0-FC9855DE064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2D55-4786-ACA0-FC9855DE064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8-2D55-4786-ACA0-FC9855DE064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2D55-4786-ACA0-FC9855DE064C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2D55-4786-ACA0-FC9855DE064C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A-2D55-4786-ACA0-FC9855DE064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2D55-4786-ACA0-FC9855DE064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C-2D55-4786-ACA0-FC9855DE064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2D55-4786-ACA0-FC9855DE064C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E-2D55-4786-ACA0-FC9855DE064C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2D55-4786-ACA0-FC9855DE064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0-2D55-4786-ACA0-FC9855DE064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2D55-4786-ACA0-FC9855DE064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2-2D55-4786-ACA0-FC9855DE064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2D55-4786-ACA0-FC9855DE064C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4-2D55-4786-ACA0-FC9855DE064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2D55-4786-ACA0-FC9855DE064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6-2D55-4786-ACA0-FC9855DE064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7-2D55-4786-ACA0-FC9855DE064C}"/>
              </c:ext>
            </c:extLst>
          </c:dPt>
          <c:dPt>
            <c:idx val="4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8-2D55-4786-ACA0-FC9855DE064C}"/>
              </c:ext>
            </c:extLst>
          </c:dPt>
          <c:dPt>
            <c:idx val="4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9-2D55-4786-ACA0-FC9855DE064C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A-2D55-4786-ACA0-FC9855DE064C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B-2D55-4786-ACA0-FC9855DE064C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C-2D55-4786-ACA0-FC9855DE064C}"/>
              </c:ext>
            </c:extLst>
          </c:dPt>
          <c:dPt>
            <c:idx val="48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D-2D55-4786-ACA0-FC9855DE064C}"/>
              </c:ext>
            </c:extLst>
          </c:dPt>
          <c:dPt>
            <c:idx val="49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E-2D55-4786-ACA0-FC9855DE064C}"/>
              </c:ext>
            </c:extLst>
          </c:dPt>
          <c:dPt>
            <c:idx val="5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F-2D55-4786-ACA0-FC9855DE064C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percentage_eligible_povpip_135_!$O$2:$O$52</c:f>
              <c:numCache>
                <c:formatCode>0.0%</c:formatCode>
                <c:ptCount val="51"/>
                <c:pt idx="0">
                  <c:v>0.11041760383865647</c:v>
                </c:pt>
                <c:pt idx="1">
                  <c:v>0.174801660850473</c:v>
                </c:pt>
                <c:pt idx="2">
                  <c:v>0.1584547367299651</c:v>
                </c:pt>
                <c:pt idx="3">
                  <c:v>0.1492659428828301</c:v>
                </c:pt>
                <c:pt idx="4">
                  <c:v>8.8297328900790589E-2</c:v>
                </c:pt>
                <c:pt idx="5">
                  <c:v>0.13600864155024173</c:v>
                </c:pt>
                <c:pt idx="6">
                  <c:v>9.30320488470575E-2</c:v>
                </c:pt>
                <c:pt idx="7">
                  <c:v>0.12673972748139203</c:v>
                </c:pt>
                <c:pt idx="8">
                  <c:v>0.16164928248539442</c:v>
                </c:pt>
                <c:pt idx="9">
                  <c:v>0.15468090919189281</c:v>
                </c:pt>
                <c:pt idx="10">
                  <c:v>8.4047008361228248E-2</c:v>
                </c:pt>
                <c:pt idx="11">
                  <c:v>0.15531461123607251</c:v>
                </c:pt>
                <c:pt idx="12">
                  <c:v>0.17041750250752258</c:v>
                </c:pt>
                <c:pt idx="13">
                  <c:v>0.13020794804997471</c:v>
                </c:pt>
                <c:pt idx="14">
                  <c:v>0.16420020634201463</c:v>
                </c:pt>
                <c:pt idx="15">
                  <c:v>0.20928007972913451</c:v>
                </c:pt>
                <c:pt idx="16">
                  <c:v>0.12633288431760101</c:v>
                </c:pt>
                <c:pt idx="17">
                  <c:v>0.10704652197661986</c:v>
                </c:pt>
                <c:pt idx="18">
                  <c:v>7.9603802961539738E-2</c:v>
                </c:pt>
                <c:pt idx="19">
                  <c:v>9.2749974626602755E-2</c:v>
                </c:pt>
                <c:pt idx="20">
                  <c:v>0.17141586736962461</c:v>
                </c:pt>
                <c:pt idx="21">
                  <c:v>0.13664635411819048</c:v>
                </c:pt>
                <c:pt idx="22">
                  <c:v>0.13508100675554494</c:v>
                </c:pt>
                <c:pt idx="23">
                  <c:v>0.1930083473145674</c:v>
                </c:pt>
                <c:pt idx="24">
                  <c:v>0.15121222945486956</c:v>
                </c:pt>
                <c:pt idx="25">
                  <c:v>0.17401840121653703</c:v>
                </c:pt>
                <c:pt idx="26">
                  <c:v>0.15948584851590342</c:v>
                </c:pt>
                <c:pt idx="27">
                  <c:v>0.28536268481920657</c:v>
                </c:pt>
                <c:pt idx="28">
                  <c:v>0.19246091681563113</c:v>
                </c:pt>
                <c:pt idx="29">
                  <c:v>0.1540573178993255</c:v>
                </c:pt>
                <c:pt idx="30">
                  <c:v>0.12122793642884905</c:v>
                </c:pt>
                <c:pt idx="31">
                  <c:v>0.10580288900748031</c:v>
                </c:pt>
                <c:pt idx="32">
                  <c:v>0.15015555333889172</c:v>
                </c:pt>
                <c:pt idx="33">
                  <c:v>8.7532578034306585E-2</c:v>
                </c:pt>
                <c:pt idx="34">
                  <c:v>0.15257709231326319</c:v>
                </c:pt>
                <c:pt idx="35">
                  <c:v>0.17099481779590936</c:v>
                </c:pt>
                <c:pt idx="36">
                  <c:v>0.10368911919880067</c:v>
                </c:pt>
                <c:pt idx="37">
                  <c:v>0.14207220237082413</c:v>
                </c:pt>
                <c:pt idx="38">
                  <c:v>8.9754316173878274E-2</c:v>
                </c:pt>
                <c:pt idx="39">
                  <c:v>0.16762717630376131</c:v>
                </c:pt>
                <c:pt idx="40">
                  <c:v>0.2248007115093221</c:v>
                </c:pt>
                <c:pt idx="41">
                  <c:v>0.17339113259801922</c:v>
                </c:pt>
                <c:pt idx="42">
                  <c:v>0.16364148587592542</c:v>
                </c:pt>
                <c:pt idx="43">
                  <c:v>0.21589427800456654</c:v>
                </c:pt>
                <c:pt idx="44">
                  <c:v>0.14765542953161101</c:v>
                </c:pt>
                <c:pt idx="45">
                  <c:v>0.10786999270104332</c:v>
                </c:pt>
                <c:pt idx="46">
                  <c:v>0.1033146014658425</c:v>
                </c:pt>
                <c:pt idx="47">
                  <c:v>0.15176856876696235</c:v>
                </c:pt>
                <c:pt idx="48">
                  <c:v>0.12566580851347153</c:v>
                </c:pt>
                <c:pt idx="49">
                  <c:v>0.21072285312503694</c:v>
                </c:pt>
                <c:pt idx="50">
                  <c:v>9.7128548365685602E-2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D55-4786-ACA0-FC9855DE064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</a:t>
            </a:r>
            <a:r>
              <a:rPr lang="en-US" baseline="0"/>
              <a:t> t</a:t>
            </a:r>
            <a:r>
              <a:rPr lang="en-US"/>
              <a:t>otal 135 FPL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07-4BC1-B1F5-6CDE30CEE7AF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07-4BC1-B1F5-6CDE30CEE7A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07-4BC1-B1F5-6CDE30CEE7A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07-4BC1-B1F5-6CDE30CEE7AF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07-4BC1-B1F5-6CDE30CEE7AF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07-4BC1-B1F5-6CDE30CEE7AF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07-4BC1-B1F5-6CDE30CEE7A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07-4BC1-B1F5-6CDE30CEE7A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807-4BC1-B1F5-6CDE30CEE7AF}"/>
              </c:ext>
            </c:extLst>
          </c:dPt>
          <c:dPt>
            <c:idx val="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807-4BC1-B1F5-6CDE30CEE7AF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1807-4BC1-B1F5-6CDE30CEE7AF}"/>
              </c:ext>
            </c:extLst>
          </c:dPt>
          <c:dPt>
            <c:idx val="1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1807-4BC1-B1F5-6CDE30CEE7AF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1807-4BC1-B1F5-6CDE30CEE7AF}"/>
              </c:ext>
            </c:extLst>
          </c:dPt>
          <c:dPt>
            <c:idx val="1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1807-4BC1-B1F5-6CDE30CEE7AF}"/>
              </c:ext>
            </c:extLst>
          </c:dPt>
          <c:dPt>
            <c:idx val="1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1807-4BC1-B1F5-6CDE30CEE7AF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F-1807-4BC1-B1F5-6CDE30CEE7AF}"/>
              </c:ext>
            </c:extLst>
          </c:dPt>
          <c:dPt>
            <c:idx val="1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1-1807-4BC1-B1F5-6CDE30CEE7AF}"/>
              </c:ext>
            </c:extLst>
          </c:dPt>
          <c:dPt>
            <c:idx val="1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3-1807-4BC1-B1F5-6CDE30CEE7AF}"/>
              </c:ext>
            </c:extLst>
          </c:dPt>
          <c:dPt>
            <c:idx val="1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5-1807-4BC1-B1F5-6CDE30CEE7AF}"/>
              </c:ext>
            </c:extLst>
          </c:dPt>
          <c:dPt>
            <c:idx val="1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7-1807-4BC1-B1F5-6CDE30CEE7AF}"/>
              </c:ext>
            </c:extLst>
          </c:dPt>
          <c:dPt>
            <c:idx val="2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9-1807-4BC1-B1F5-6CDE30CEE7AF}"/>
              </c:ext>
            </c:extLst>
          </c:dPt>
          <c:dPt>
            <c:idx val="2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B-1807-4BC1-B1F5-6CDE30CEE7AF}"/>
              </c:ext>
            </c:extLst>
          </c:dPt>
          <c:dPt>
            <c:idx val="2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D-1807-4BC1-B1F5-6CDE30CEE7AF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2F-1807-4BC1-B1F5-6CDE30CEE7AF}"/>
              </c:ext>
            </c:extLst>
          </c:dPt>
          <c:dPt>
            <c:idx val="2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1-1807-4BC1-B1F5-6CDE30CEE7AF}"/>
              </c:ext>
            </c:extLst>
          </c:dPt>
          <c:dPt>
            <c:idx val="2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3-1807-4BC1-B1F5-6CDE30CEE7AF}"/>
              </c:ext>
            </c:extLst>
          </c:dPt>
          <c:dPt>
            <c:idx val="2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5-1807-4BC1-B1F5-6CDE30CEE7AF}"/>
              </c:ext>
            </c:extLst>
          </c:dPt>
          <c:dPt>
            <c:idx val="2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7-1807-4BC1-B1F5-6CDE30CEE7AF}"/>
              </c:ext>
            </c:extLst>
          </c:dPt>
          <c:dPt>
            <c:idx val="2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9-1807-4BC1-B1F5-6CDE30CEE7AF}"/>
              </c:ext>
            </c:extLst>
          </c:dPt>
          <c:dPt>
            <c:idx val="2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B-1807-4BC1-B1F5-6CDE30CEE7AF}"/>
              </c:ext>
            </c:extLst>
          </c:dPt>
          <c:dPt>
            <c:idx val="3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D-1807-4BC1-B1F5-6CDE30CEE7AF}"/>
              </c:ext>
            </c:extLst>
          </c:dPt>
          <c:dPt>
            <c:idx val="3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3F-1807-4BC1-B1F5-6CDE30CEE7AF}"/>
              </c:ext>
            </c:extLst>
          </c:dPt>
          <c:dPt>
            <c:idx val="3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1-1807-4BC1-B1F5-6CDE30CEE7AF}"/>
              </c:ext>
            </c:extLst>
          </c:dPt>
          <c:dPt>
            <c:idx val="3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3-1807-4BC1-B1F5-6CDE30CEE7AF}"/>
              </c:ext>
            </c:extLst>
          </c:dPt>
          <c:dPt>
            <c:idx val="3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5-1807-4BC1-B1F5-6CDE30CEE7AF}"/>
              </c:ext>
            </c:extLst>
          </c:dPt>
          <c:dPt>
            <c:idx val="3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7-1807-4BC1-B1F5-6CDE30CEE7AF}"/>
              </c:ext>
            </c:extLst>
          </c:dPt>
          <c:dPt>
            <c:idx val="3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9-1807-4BC1-B1F5-6CDE30CEE7AF}"/>
              </c:ext>
            </c:extLst>
          </c:dPt>
          <c:dPt>
            <c:idx val="3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B-1807-4BC1-B1F5-6CDE30CEE7AF}"/>
              </c:ext>
            </c:extLst>
          </c:dPt>
          <c:dPt>
            <c:idx val="3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D-1807-4BC1-B1F5-6CDE30CEE7AF}"/>
              </c:ext>
            </c:extLst>
          </c:dPt>
          <c:dPt>
            <c:idx val="3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4F-1807-4BC1-B1F5-6CDE30CEE7AF}"/>
              </c:ext>
            </c:extLst>
          </c:dPt>
          <c:dPt>
            <c:idx val="4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1-1807-4BC1-B1F5-6CDE30CEE7AF}"/>
              </c:ext>
            </c:extLst>
          </c:dPt>
          <c:dPt>
            <c:idx val="4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3-1807-4BC1-B1F5-6CDE30CEE7AF}"/>
              </c:ext>
            </c:extLst>
          </c:dPt>
          <c:dPt>
            <c:idx val="4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5-1807-4BC1-B1F5-6CDE30CEE7AF}"/>
              </c:ext>
            </c:extLst>
          </c:dPt>
          <c:dPt>
            <c:idx val="4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7-1807-4BC1-B1F5-6CDE30CEE7AF}"/>
              </c:ext>
            </c:extLst>
          </c:dPt>
          <c:dPt>
            <c:idx val="4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9-1807-4BC1-B1F5-6CDE30CEE7AF}"/>
              </c:ext>
            </c:extLst>
          </c:dPt>
          <c:dPt>
            <c:idx val="45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B-1807-4BC1-B1F5-6CDE30CEE7AF}"/>
              </c:ext>
            </c:extLst>
          </c:dPt>
          <c:dPt>
            <c:idx val="46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D-1807-4BC1-B1F5-6CDE30CEE7AF}"/>
              </c:ext>
            </c:extLst>
          </c:dPt>
          <c:dPt>
            <c:idx val="47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5F-1807-4BC1-B1F5-6CDE30CEE7AF}"/>
              </c:ext>
            </c:extLst>
          </c:dPt>
          <c:dPt>
            <c:idx val="4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1-1807-4BC1-B1F5-6CDE30CEE7AF}"/>
              </c:ext>
            </c:extLst>
          </c:dPt>
          <c:dPt>
            <c:idx val="49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3-1807-4BC1-B1F5-6CDE30CEE7AF}"/>
              </c:ext>
            </c:extLst>
          </c:dPt>
          <c:dPt>
            <c:idx val="5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65-1807-4BC1-B1F5-6CDE30CEE7AF}"/>
              </c:ext>
            </c:extLst>
          </c:dPt>
          <c:dLbls>
            <c:delete val="1"/>
          </c:dLbls>
          <c:cat>
            <c:strRef>
              <c:f>percentage_eligible_povpip_135_!$B$2:$B$52</c:f>
              <c:strCache>
                <c:ptCount val="51"/>
                <c:pt idx="0">
                  <c:v> AK</c:v>
                </c:pt>
                <c:pt idx="1">
                  <c:v> AL</c:v>
                </c:pt>
                <c:pt idx="2">
                  <c:v> AR</c:v>
                </c:pt>
                <c:pt idx="3">
                  <c:v> AZ</c:v>
                </c:pt>
                <c:pt idx="4">
                  <c:v> CA</c:v>
                </c:pt>
                <c:pt idx="5">
                  <c:v> CO</c:v>
                </c:pt>
                <c:pt idx="6">
                  <c:v> CT</c:v>
                </c:pt>
                <c:pt idx="7">
                  <c:v> DE</c:v>
                </c:pt>
                <c:pt idx="8">
                  <c:v> FL</c:v>
                </c:pt>
                <c:pt idx="9">
                  <c:v> GA</c:v>
                </c:pt>
                <c:pt idx="10">
                  <c:v> HI</c:v>
                </c:pt>
                <c:pt idx="11">
                  <c:v> IA</c:v>
                </c:pt>
                <c:pt idx="12">
                  <c:v> ID</c:v>
                </c:pt>
                <c:pt idx="13">
                  <c:v> IL</c:v>
                </c:pt>
                <c:pt idx="14">
                  <c:v> IN</c:v>
                </c:pt>
                <c:pt idx="15">
                  <c:v> KS</c:v>
                </c:pt>
                <c:pt idx="16">
                  <c:v> KY</c:v>
                </c:pt>
                <c:pt idx="17">
                  <c:v> LA</c:v>
                </c:pt>
                <c:pt idx="18">
                  <c:v> MA</c:v>
                </c:pt>
                <c:pt idx="19">
                  <c:v> MD</c:v>
                </c:pt>
                <c:pt idx="20">
                  <c:v> ME</c:v>
                </c:pt>
                <c:pt idx="21">
                  <c:v> MI</c:v>
                </c:pt>
                <c:pt idx="22">
                  <c:v> MN</c:v>
                </c:pt>
                <c:pt idx="23">
                  <c:v> MO</c:v>
                </c:pt>
                <c:pt idx="24">
                  <c:v> MS</c:v>
                </c:pt>
                <c:pt idx="25">
                  <c:v> MT</c:v>
                </c:pt>
                <c:pt idx="26">
                  <c:v> NC</c:v>
                </c:pt>
                <c:pt idx="27">
                  <c:v> ND</c:v>
                </c:pt>
                <c:pt idx="28">
                  <c:v> NE</c:v>
                </c:pt>
                <c:pt idx="29">
                  <c:v> NH</c:v>
                </c:pt>
                <c:pt idx="30">
                  <c:v> NJ</c:v>
                </c:pt>
                <c:pt idx="31">
                  <c:v> NM</c:v>
                </c:pt>
                <c:pt idx="32">
                  <c:v> NV</c:v>
                </c:pt>
                <c:pt idx="33">
                  <c:v> NY</c:v>
                </c:pt>
                <c:pt idx="34">
                  <c:v> OH</c:v>
                </c:pt>
                <c:pt idx="35">
                  <c:v> OK</c:v>
                </c:pt>
                <c:pt idx="36">
                  <c:v> OR</c:v>
                </c:pt>
                <c:pt idx="37">
                  <c:v> PA</c:v>
                </c:pt>
                <c:pt idx="38">
                  <c:v> RI</c:v>
                </c:pt>
                <c:pt idx="39">
                  <c:v> SC</c:v>
                </c:pt>
                <c:pt idx="40">
                  <c:v> SD</c:v>
                </c:pt>
                <c:pt idx="41">
                  <c:v> TN</c:v>
                </c:pt>
                <c:pt idx="42">
                  <c:v> TX</c:v>
                </c:pt>
                <c:pt idx="43">
                  <c:v> UT</c:v>
                </c:pt>
                <c:pt idx="44">
                  <c:v> VA</c:v>
                </c:pt>
                <c:pt idx="45">
                  <c:v> VT</c:v>
                </c:pt>
                <c:pt idx="46">
                  <c:v> WA</c:v>
                </c:pt>
                <c:pt idx="47">
                  <c:v> WI</c:v>
                </c:pt>
                <c:pt idx="48">
                  <c:v> WV</c:v>
                </c:pt>
                <c:pt idx="49">
                  <c:v> WY</c:v>
                </c:pt>
                <c:pt idx="50">
                  <c:v>PR</c:v>
                </c:pt>
              </c:strCache>
            </c:strRef>
          </c:cat>
          <c:val>
            <c:numRef>
              <c:f>percentage_eligible_povpip_135_!$F$2:$F$52</c:f>
              <c:numCache>
                <c:formatCode>0</c:formatCode>
                <c:ptCount val="51"/>
                <c:pt idx="0">
                  <c:v>2138.5681511470984</c:v>
                </c:pt>
                <c:pt idx="1">
                  <c:v>65038.453952635493</c:v>
                </c:pt>
                <c:pt idx="2">
                  <c:v>29948.262151436862</c:v>
                </c:pt>
                <c:pt idx="3">
                  <c:v>64816.198175839963</c:v>
                </c:pt>
                <c:pt idx="4">
                  <c:v>206424.32101879307</c:v>
                </c:pt>
                <c:pt idx="5">
                  <c:v>28969.432624276837</c:v>
                </c:pt>
                <c:pt idx="6">
                  <c:v>15187.016814037901</c:v>
                </c:pt>
                <c:pt idx="7">
                  <c:v>5586.0534887423546</c:v>
                </c:pt>
                <c:pt idx="8">
                  <c:v>228534.2595022461</c:v>
                </c:pt>
                <c:pt idx="9">
                  <c:v>100099.12080807718</c:v>
                </c:pt>
                <c:pt idx="10">
                  <c:v>4041.4003970496606</c:v>
                </c:pt>
                <c:pt idx="11">
                  <c:v>16510.253803616979</c:v>
                </c:pt>
                <c:pt idx="12">
                  <c:v>7528.5340082748244</c:v>
                </c:pt>
                <c:pt idx="13">
                  <c:v>77360.057551087317</c:v>
                </c:pt>
                <c:pt idx="14">
                  <c:v>60997.749452756958</c:v>
                </c:pt>
                <c:pt idx="15">
                  <c:v>24119.94774894221</c:v>
                </c:pt>
                <c:pt idx="16">
                  <c:v>51564.409061724975</c:v>
                </c:pt>
                <c:pt idx="17">
                  <c:v>51675.638018993472</c:v>
                </c:pt>
                <c:pt idx="18">
                  <c:v>25840.349686951336</c:v>
                </c:pt>
                <c:pt idx="19">
                  <c:v>22497.526595403389</c:v>
                </c:pt>
                <c:pt idx="20">
                  <c:v>15128.307374706219</c:v>
                </c:pt>
                <c:pt idx="21">
                  <c:v>98747.897742572706</c:v>
                </c:pt>
                <c:pt idx="22">
                  <c:v>29510.337059843365</c:v>
                </c:pt>
                <c:pt idx="23">
                  <c:v>66007.696731498159</c:v>
                </c:pt>
                <c:pt idx="24">
                  <c:v>33549.306136922452</c:v>
                </c:pt>
                <c:pt idx="25">
                  <c:v>8523.5953099872004</c:v>
                </c:pt>
                <c:pt idx="26">
                  <c:v>130207.91490289941</c:v>
                </c:pt>
                <c:pt idx="27">
                  <c:v>4134.0492149758456</c:v>
                </c:pt>
                <c:pt idx="28">
                  <c:v>16418.840813541494</c:v>
                </c:pt>
                <c:pt idx="29">
                  <c:v>5392.6223557479898</c:v>
                </c:pt>
                <c:pt idx="30">
                  <c:v>33555.529119696126</c:v>
                </c:pt>
                <c:pt idx="31">
                  <c:v>17775.943382146765</c:v>
                </c:pt>
                <c:pt idx="32">
                  <c:v>34108.284407589272</c:v>
                </c:pt>
                <c:pt idx="33">
                  <c:v>127812.88213124362</c:v>
                </c:pt>
                <c:pt idx="34">
                  <c:v>155425.85920384413</c:v>
                </c:pt>
                <c:pt idx="35">
                  <c:v>51710.371854843157</c:v>
                </c:pt>
                <c:pt idx="36">
                  <c:v>19692.015383521029</c:v>
                </c:pt>
                <c:pt idx="37">
                  <c:v>94066.431406329764</c:v>
                </c:pt>
                <c:pt idx="38">
                  <c:v>6381.0831083818757</c:v>
                </c:pt>
                <c:pt idx="39">
                  <c:v>61450.446561195859</c:v>
                </c:pt>
                <c:pt idx="40">
                  <c:v>4679.2268100665387</c:v>
                </c:pt>
                <c:pt idx="41">
                  <c:v>68455.686105360975</c:v>
                </c:pt>
                <c:pt idx="42">
                  <c:v>248646.36484606189</c:v>
                </c:pt>
                <c:pt idx="43">
                  <c:v>13058.797193662216</c:v>
                </c:pt>
                <c:pt idx="44">
                  <c:v>57936.594473324927</c:v>
                </c:pt>
                <c:pt idx="45">
                  <c:v>2358.469520415611</c:v>
                </c:pt>
                <c:pt idx="46">
                  <c:v>30681.647141115645</c:v>
                </c:pt>
                <c:pt idx="47">
                  <c:v>58060.735436057883</c:v>
                </c:pt>
                <c:pt idx="48">
                  <c:v>13958.455346442362</c:v>
                </c:pt>
                <c:pt idx="49">
                  <c:v>4059.9972111600864</c:v>
                </c:pt>
                <c:pt idx="50">
                  <c:v>59003.553432638328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1807-4BC1-B1F5-6CDE30CEE7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70297232"/>
        <c:axId val="1670298896"/>
      </c:barChart>
      <c:catAx>
        <c:axId val="16702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8896"/>
        <c:crosses val="autoZero"/>
        <c:auto val="1"/>
        <c:lblAlgn val="ctr"/>
        <c:lblOffset val="100"/>
        <c:noMultiLvlLbl val="0"/>
      </c:catAx>
      <c:valAx>
        <c:axId val="16702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2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474783</xdr:colOff>
      <xdr:row>0</xdr:row>
      <xdr:rowOff>187568</xdr:rowOff>
    </xdr:from>
    <xdr:to>
      <xdr:col>13</xdr:col>
      <xdr:colOff>85724</xdr:colOff>
      <xdr:row>17</xdr:row>
      <xdr:rowOff>101843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474783</xdr:colOff>
      <xdr:row>19</xdr:row>
      <xdr:rowOff>187568</xdr:rowOff>
    </xdr:from>
    <xdr:to>
      <xdr:col>13</xdr:col>
      <xdr:colOff>85724</xdr:colOff>
      <xdr:row>36</xdr:row>
      <xdr:rowOff>101843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638907</xdr:colOff>
      <xdr:row>38</xdr:row>
      <xdr:rowOff>0</xdr:rowOff>
    </xdr:from>
    <xdr:to>
      <xdr:col>13</xdr:col>
      <xdr:colOff>249848</xdr:colOff>
      <xdr:row>54</xdr:row>
      <xdr:rowOff>99793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kff.org/medicaid/issue-brief/status-of-state-medicaid-expansion-decisions-interactive-map/&#16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0"/>
  <sheetViews>
    <sheetView tabSelected="1" topLeftCell="A31" workbookViewId="0">
      <selection activeCell="H53" sqref="H53"/>
    </sheetView>
  </sheetViews>
  <sheetFormatPr defaultRowHeight="15"/>
  <cols>
    <col min="4" max="4" width="16.5703125" customWidth="1"/>
    <col min="5" max="5" width="13.42578125" customWidth="1"/>
    <col min="6" max="6" width="18.140625" style="1" customWidth="1"/>
    <col min="7" max="8" width="12.85546875" style="1" customWidth="1"/>
    <col min="12" max="12" width="14.28515625" customWidth="1"/>
    <col min="14" max="14" width="13.28515625" bestFit="1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>
      <c r="A2">
        <v>2</v>
      </c>
      <c r="B2" t="s">
        <v>33</v>
      </c>
      <c r="C2" t="s">
        <v>34</v>
      </c>
      <c r="D2" t="s">
        <v>35</v>
      </c>
      <c r="E2" s="5">
        <v>0.18151147098515519</v>
      </c>
      <c r="F2" s="1">
        <f>+N2*E2</f>
        <v>2138.5681511470984</v>
      </c>
      <c r="G2" s="8">
        <v>66.457116495431222</v>
      </c>
      <c r="H2" s="8">
        <f>+G2*F2</f>
        <v>142123.07275420168</v>
      </c>
      <c r="I2">
        <v>94922</v>
      </c>
      <c r="J2">
        <v>176377</v>
      </c>
      <c r="K2">
        <f>+I2/(I2+J2)</f>
        <v>0.34987965307649493</v>
      </c>
      <c r="L2">
        <v>106704</v>
      </c>
      <c r="M2">
        <v>0.39</v>
      </c>
      <c r="N2" s="1">
        <f>+L2-I2</f>
        <v>11782</v>
      </c>
      <c r="O2" s="7">
        <f t="shared" ref="O2:O33" si="0">+N2/L2</f>
        <v>0.11041760383865647</v>
      </c>
      <c r="P2">
        <v>-2942</v>
      </c>
      <c r="Q2">
        <v>-8.75</v>
      </c>
      <c r="R2">
        <v>-696</v>
      </c>
      <c r="S2">
        <v>-6.96</v>
      </c>
      <c r="T2">
        <v>-757</v>
      </c>
      <c r="U2">
        <v>-9.09</v>
      </c>
      <c r="V2">
        <v>0</v>
      </c>
      <c r="W2">
        <v>0</v>
      </c>
      <c r="X2">
        <v>-9018</v>
      </c>
      <c r="Y2">
        <v>-12.08</v>
      </c>
      <c r="Z2">
        <v>-484</v>
      </c>
      <c r="AA2">
        <v>-4.54</v>
      </c>
      <c r="AC2">
        <v>-5090</v>
      </c>
      <c r="AD2">
        <v>-43.19</v>
      </c>
      <c r="AE2">
        <v>-9966</v>
      </c>
      <c r="AF2">
        <v>-24.52</v>
      </c>
      <c r="AG2">
        <v>-7969</v>
      </c>
      <c r="AH2">
        <v>-21.27</v>
      </c>
    </row>
    <row r="3" spans="1:34">
      <c r="A3">
        <v>1</v>
      </c>
      <c r="B3" t="s">
        <v>36</v>
      </c>
      <c r="C3" t="s">
        <v>37</v>
      </c>
      <c r="D3" t="s">
        <v>35</v>
      </c>
      <c r="E3" s="5">
        <v>0.40805113278688165</v>
      </c>
      <c r="F3" s="1">
        <f>+N3*E3</f>
        <v>65038.453952635493</v>
      </c>
      <c r="G3" s="8">
        <v>32.364739784074992</v>
      </c>
      <c r="H3" s="8">
        <f t="shared" ref="H3:H52" si="1">+G3*F3</f>
        <v>2104952.6381355915</v>
      </c>
      <c r="I3">
        <v>752434</v>
      </c>
      <c r="J3">
        <v>1215105</v>
      </c>
      <c r="K3">
        <f t="shared" ref="K3:K52" si="2">+I3/(I3+J3)</f>
        <v>0.38242393162219401</v>
      </c>
      <c r="L3">
        <v>911822</v>
      </c>
      <c r="M3">
        <v>0.46</v>
      </c>
      <c r="N3" s="1">
        <f>+L3-I3</f>
        <v>159388</v>
      </c>
      <c r="O3" s="7">
        <f t="shared" si="0"/>
        <v>0.174801660850473</v>
      </c>
      <c r="P3">
        <v>-5428</v>
      </c>
      <c r="Q3">
        <v>-17.22</v>
      </c>
      <c r="R3">
        <v>-3726</v>
      </c>
      <c r="S3">
        <v>-23.11</v>
      </c>
      <c r="T3">
        <v>-42851</v>
      </c>
      <c r="U3">
        <v>-12.28</v>
      </c>
      <c r="V3">
        <v>-56</v>
      </c>
      <c r="W3">
        <v>-5.89</v>
      </c>
      <c r="X3">
        <v>-111894</v>
      </c>
      <c r="Y3">
        <v>-19.91</v>
      </c>
      <c r="Z3">
        <v>-7101</v>
      </c>
      <c r="AA3">
        <v>-14.75</v>
      </c>
      <c r="AC3">
        <v>-4068</v>
      </c>
      <c r="AD3">
        <v>-24.19</v>
      </c>
      <c r="AE3">
        <v>-11164</v>
      </c>
      <c r="AF3">
        <v>-23</v>
      </c>
      <c r="AG3">
        <v>-5189</v>
      </c>
      <c r="AH3">
        <v>-11.35</v>
      </c>
    </row>
    <row r="4" spans="1:34">
      <c r="A4">
        <v>5</v>
      </c>
      <c r="B4" t="s">
        <v>38</v>
      </c>
      <c r="C4" t="s">
        <v>34</v>
      </c>
      <c r="D4" t="s">
        <v>35</v>
      </c>
      <c r="E4" s="5">
        <v>0.31460902335739205</v>
      </c>
      <c r="F4" s="1">
        <f>+N4*E4</f>
        <v>29948.262151436862</v>
      </c>
      <c r="G4" s="8">
        <v>33.552821120768932</v>
      </c>
      <c r="H4" s="8">
        <f t="shared" si="1"/>
        <v>1004848.6828450556</v>
      </c>
      <c r="I4">
        <v>505560</v>
      </c>
      <c r="J4">
        <v>678011</v>
      </c>
      <c r="K4">
        <f t="shared" si="2"/>
        <v>0.42714801224430138</v>
      </c>
      <c r="L4">
        <v>600752</v>
      </c>
      <c r="M4">
        <v>0.51</v>
      </c>
      <c r="N4" s="1">
        <f>+L4-I4</f>
        <v>95192</v>
      </c>
      <c r="O4" s="7">
        <f t="shared" si="0"/>
        <v>0.1584547367299651</v>
      </c>
      <c r="P4">
        <v>-3896</v>
      </c>
      <c r="Q4">
        <v>-13.11</v>
      </c>
      <c r="R4">
        <v>-1297</v>
      </c>
      <c r="S4">
        <v>-9.75</v>
      </c>
      <c r="T4">
        <v>-15889</v>
      </c>
      <c r="U4">
        <v>-11.69</v>
      </c>
      <c r="V4">
        <v>0</v>
      </c>
      <c r="W4">
        <v>0</v>
      </c>
      <c r="X4">
        <v>-78419</v>
      </c>
      <c r="Y4">
        <v>-16.920000000000002</v>
      </c>
      <c r="Z4">
        <v>-6344</v>
      </c>
      <c r="AA4">
        <v>-11.24</v>
      </c>
      <c r="AC4">
        <v>-7179</v>
      </c>
      <c r="AD4">
        <v>-19.97</v>
      </c>
      <c r="AE4">
        <v>-22536</v>
      </c>
      <c r="AF4">
        <v>-18.29</v>
      </c>
      <c r="AG4">
        <v>-21719</v>
      </c>
      <c r="AH4">
        <v>-16.5</v>
      </c>
    </row>
    <row r="5" spans="1:34">
      <c r="A5">
        <v>4</v>
      </c>
      <c r="B5" t="s">
        <v>39</v>
      </c>
      <c r="C5" t="s">
        <v>34</v>
      </c>
      <c r="D5" t="s">
        <v>40</v>
      </c>
      <c r="E5" s="5">
        <v>0.36969592224545533</v>
      </c>
      <c r="F5" s="1">
        <f>+N5*E5</f>
        <v>64816.198175839963</v>
      </c>
      <c r="G5" s="8">
        <v>37.055343955639223</v>
      </c>
      <c r="H5" s="8">
        <f t="shared" si="1"/>
        <v>2401786.5173026253</v>
      </c>
      <c r="I5">
        <v>999245</v>
      </c>
      <c r="J5">
        <v>1818452</v>
      </c>
      <c r="K5">
        <f t="shared" si="2"/>
        <v>0.35463181456345377</v>
      </c>
      <c r="L5">
        <v>1174568</v>
      </c>
      <c r="M5">
        <v>0.42</v>
      </c>
      <c r="N5" s="1">
        <f>+L5-I5</f>
        <v>175323</v>
      </c>
      <c r="O5" s="7">
        <f t="shared" si="0"/>
        <v>0.1492659428828301</v>
      </c>
      <c r="P5">
        <v>-11950</v>
      </c>
      <c r="Q5">
        <v>-10.67</v>
      </c>
      <c r="R5">
        <v>-7100</v>
      </c>
      <c r="S5">
        <v>-11.99</v>
      </c>
      <c r="T5">
        <v>-12134</v>
      </c>
      <c r="U5">
        <v>-11.72</v>
      </c>
      <c r="V5">
        <v>-222</v>
      </c>
      <c r="W5">
        <v>-7.83</v>
      </c>
      <c r="X5">
        <v>-146621</v>
      </c>
      <c r="Y5">
        <v>-15.84</v>
      </c>
      <c r="Z5">
        <v>-55293</v>
      </c>
      <c r="AA5">
        <v>-11.51</v>
      </c>
      <c r="AC5">
        <v>-2604</v>
      </c>
      <c r="AD5">
        <v>-24.47</v>
      </c>
      <c r="AE5">
        <v>-8676</v>
      </c>
      <c r="AF5">
        <v>-27.7</v>
      </c>
      <c r="AG5">
        <v>-7015</v>
      </c>
      <c r="AH5">
        <v>-20.74</v>
      </c>
    </row>
    <row r="6" spans="1:34">
      <c r="A6">
        <v>6</v>
      </c>
      <c r="B6" t="s">
        <v>41</v>
      </c>
      <c r="C6" t="s">
        <v>34</v>
      </c>
      <c r="D6" t="s">
        <v>42</v>
      </c>
      <c r="E6" s="5">
        <v>0.38875075993098429</v>
      </c>
      <c r="F6" s="1">
        <f>+N6*E6</f>
        <v>206424.32101879307</v>
      </c>
      <c r="G6" s="8">
        <v>33.027834567416924</v>
      </c>
      <c r="H6" s="8">
        <f t="shared" si="1"/>
        <v>6817748.3253000621</v>
      </c>
      <c r="I6">
        <v>5482710</v>
      </c>
      <c r="J6">
        <v>7946315</v>
      </c>
      <c r="K6">
        <f t="shared" si="2"/>
        <v>0.40827312481732664</v>
      </c>
      <c r="L6">
        <v>6013704</v>
      </c>
      <c r="M6">
        <v>0.45</v>
      </c>
      <c r="N6" s="1">
        <f>+L6-I6</f>
        <v>530994</v>
      </c>
      <c r="O6" s="7">
        <f t="shared" si="0"/>
        <v>8.8297328900790589E-2</v>
      </c>
      <c r="P6">
        <v>-21337</v>
      </c>
      <c r="Q6">
        <v>-6.77</v>
      </c>
      <c r="R6">
        <v>-80274</v>
      </c>
      <c r="S6">
        <v>-7.66</v>
      </c>
      <c r="T6">
        <v>-46909</v>
      </c>
      <c r="U6">
        <v>-7.15</v>
      </c>
      <c r="V6">
        <v>-1577</v>
      </c>
      <c r="W6">
        <v>-7.73</v>
      </c>
      <c r="X6">
        <v>-353805</v>
      </c>
      <c r="Y6">
        <v>-10.08</v>
      </c>
      <c r="Z6">
        <v>-204115</v>
      </c>
      <c r="AA6">
        <v>-7.16</v>
      </c>
      <c r="AC6">
        <v>-8777</v>
      </c>
      <c r="AD6">
        <v>-19.93</v>
      </c>
      <c r="AE6">
        <v>-43474</v>
      </c>
      <c r="AF6">
        <v>-24.72</v>
      </c>
      <c r="AG6">
        <v>-24593</v>
      </c>
      <c r="AH6">
        <v>-13.87</v>
      </c>
    </row>
    <row r="7" spans="1:34">
      <c r="A7">
        <v>8</v>
      </c>
      <c r="B7" t="s">
        <v>43</v>
      </c>
      <c r="C7" t="s">
        <v>34</v>
      </c>
      <c r="D7" t="s">
        <v>42</v>
      </c>
      <c r="E7" s="5">
        <v>0.25822450572951267</v>
      </c>
      <c r="F7" s="1">
        <f>+N7*E7</f>
        <v>28969.432624276837</v>
      </c>
      <c r="G7" s="8">
        <v>33.270654764742062</v>
      </c>
      <c r="H7" s="8">
        <f t="shared" si="1"/>
        <v>963831.99157277029</v>
      </c>
      <c r="I7">
        <v>712665</v>
      </c>
      <c r="J7">
        <v>1600366</v>
      </c>
      <c r="K7">
        <f t="shared" si="2"/>
        <v>0.30810871103759524</v>
      </c>
      <c r="L7">
        <v>824852</v>
      </c>
      <c r="M7">
        <v>0.36</v>
      </c>
      <c r="N7" s="1">
        <f>+L7-I7</f>
        <v>112187</v>
      </c>
      <c r="O7" s="7">
        <f t="shared" si="0"/>
        <v>0.13600864155024173</v>
      </c>
      <c r="P7">
        <v>-3354</v>
      </c>
      <c r="Q7">
        <v>-6.51</v>
      </c>
      <c r="R7">
        <v>-6048</v>
      </c>
      <c r="S7">
        <v>-13.03</v>
      </c>
      <c r="T7">
        <v>-5916</v>
      </c>
      <c r="U7">
        <v>-7.64</v>
      </c>
      <c r="V7">
        <v>-302</v>
      </c>
      <c r="W7">
        <v>-9.43</v>
      </c>
      <c r="X7">
        <v>-101146</v>
      </c>
      <c r="Y7">
        <v>-14.37</v>
      </c>
      <c r="Z7">
        <v>-24138</v>
      </c>
      <c r="AA7">
        <v>-9.18</v>
      </c>
      <c r="AC7">
        <v>-6317</v>
      </c>
      <c r="AD7">
        <v>-22.84</v>
      </c>
      <c r="AE7">
        <v>-23847</v>
      </c>
      <c r="AF7">
        <v>-20.92</v>
      </c>
      <c r="AG7">
        <v>-15371</v>
      </c>
      <c r="AH7">
        <v>-14.31</v>
      </c>
    </row>
    <row r="8" spans="1:34">
      <c r="A8">
        <v>9</v>
      </c>
      <c r="B8" t="s">
        <v>44</v>
      </c>
      <c r="C8" t="s">
        <v>34</v>
      </c>
      <c r="D8" t="s">
        <v>42</v>
      </c>
      <c r="E8" s="5">
        <v>0.28708373781285612</v>
      </c>
      <c r="F8" s="1">
        <f>+N8*E8</f>
        <v>15187.016814037901</v>
      </c>
      <c r="G8" s="8">
        <v>33.115291883155678</v>
      </c>
      <c r="H8" s="8">
        <f t="shared" si="1"/>
        <v>502922.49463125807</v>
      </c>
      <c r="I8">
        <v>515731</v>
      </c>
      <c r="J8">
        <v>912587</v>
      </c>
      <c r="K8">
        <f t="shared" si="2"/>
        <v>0.36107575483890841</v>
      </c>
      <c r="L8">
        <v>568632</v>
      </c>
      <c r="M8">
        <v>0.4</v>
      </c>
      <c r="N8" s="1">
        <f>+L8-I8</f>
        <v>52901</v>
      </c>
      <c r="O8" s="7">
        <f t="shared" si="0"/>
        <v>9.30320488470575E-2</v>
      </c>
      <c r="P8">
        <v>-1134</v>
      </c>
      <c r="Q8">
        <v>-7.51</v>
      </c>
      <c r="R8">
        <v>-2414</v>
      </c>
      <c r="S8">
        <v>-7.7</v>
      </c>
      <c r="T8">
        <v>-8181</v>
      </c>
      <c r="U8">
        <v>-6.71</v>
      </c>
      <c r="V8">
        <v>0</v>
      </c>
      <c r="W8">
        <v>0</v>
      </c>
      <c r="X8">
        <v>-41879</v>
      </c>
      <c r="Y8">
        <v>-10.36</v>
      </c>
      <c r="Z8">
        <v>-10107</v>
      </c>
      <c r="AA8">
        <v>-6.41</v>
      </c>
      <c r="AC8">
        <v>-25152</v>
      </c>
      <c r="AD8">
        <v>-22.59</v>
      </c>
      <c r="AE8">
        <v>-87923</v>
      </c>
      <c r="AF8">
        <v>-21.4</v>
      </c>
      <c r="AG8">
        <v>-55166</v>
      </c>
      <c r="AH8">
        <v>-14.04</v>
      </c>
    </row>
    <row r="9" spans="1:34">
      <c r="A9">
        <v>10</v>
      </c>
      <c r="B9" t="s">
        <v>45</v>
      </c>
      <c r="C9" t="s">
        <v>34</v>
      </c>
      <c r="D9" t="s">
        <v>42</v>
      </c>
      <c r="E9" s="5">
        <v>0.29238699234453569</v>
      </c>
      <c r="F9" s="1">
        <f>+N9*E9</f>
        <v>5586.0534887423546</v>
      </c>
      <c r="G9" s="8">
        <v>37.358892852684498</v>
      </c>
      <c r="H9" s="8">
        <f t="shared" si="1"/>
        <v>208688.77375529005</v>
      </c>
      <c r="I9">
        <v>131637</v>
      </c>
      <c r="J9">
        <v>264030</v>
      </c>
      <c r="K9">
        <f t="shared" si="2"/>
        <v>0.33269643412263344</v>
      </c>
      <c r="L9">
        <v>150742</v>
      </c>
      <c r="M9">
        <v>0.38</v>
      </c>
      <c r="N9" s="1">
        <f>+L9-I9</f>
        <v>19105</v>
      </c>
      <c r="O9" s="7">
        <f t="shared" si="0"/>
        <v>0.12673972748139203</v>
      </c>
      <c r="P9">
        <v>-296</v>
      </c>
      <c r="Q9">
        <v>-4.47</v>
      </c>
      <c r="R9">
        <v>-676</v>
      </c>
      <c r="S9">
        <v>-10.65</v>
      </c>
      <c r="T9">
        <v>-3433</v>
      </c>
      <c r="U9">
        <v>-6.64</v>
      </c>
      <c r="V9">
        <v>0</v>
      </c>
      <c r="X9">
        <v>-14918</v>
      </c>
      <c r="Y9">
        <v>-15.26</v>
      </c>
      <c r="Z9">
        <v>-1267</v>
      </c>
      <c r="AA9">
        <v>-6.46</v>
      </c>
      <c r="AC9">
        <v>-4697</v>
      </c>
      <c r="AD9">
        <v>-16.010000000000002</v>
      </c>
      <c r="AE9">
        <v>-16624</v>
      </c>
      <c r="AF9">
        <v>-20.77</v>
      </c>
      <c r="AG9">
        <v>-8810</v>
      </c>
      <c r="AH9">
        <v>-13.11</v>
      </c>
    </row>
    <row r="10" spans="1:34">
      <c r="A10">
        <v>12</v>
      </c>
      <c r="B10" t="s">
        <v>46</v>
      </c>
      <c r="C10" t="s">
        <v>37</v>
      </c>
      <c r="D10" t="s">
        <v>35</v>
      </c>
      <c r="E10" s="5">
        <v>0.38355872268455238</v>
      </c>
      <c r="F10" s="1">
        <f>+N10*E10</f>
        <v>228534.2595022461</v>
      </c>
      <c r="G10" s="8">
        <v>33.32730013975371</v>
      </c>
      <c r="H10" s="8">
        <f t="shared" si="1"/>
        <v>7616429.8586477172</v>
      </c>
      <c r="I10">
        <v>3090092</v>
      </c>
      <c r="J10">
        <v>5475244</v>
      </c>
      <c r="K10">
        <f t="shared" si="2"/>
        <v>0.36076716663537778</v>
      </c>
      <c r="L10">
        <v>3685918</v>
      </c>
      <c r="M10">
        <v>0.43</v>
      </c>
      <c r="N10" s="1">
        <f>+L10-I10</f>
        <v>595826</v>
      </c>
      <c r="O10" s="7">
        <f t="shared" si="0"/>
        <v>0.16164928248539442</v>
      </c>
      <c r="P10">
        <v>-12842</v>
      </c>
      <c r="Q10">
        <v>-14.49</v>
      </c>
      <c r="R10">
        <v>-18337</v>
      </c>
      <c r="S10">
        <v>-12.95</v>
      </c>
      <c r="T10">
        <v>-99365</v>
      </c>
      <c r="U10">
        <v>-11.82</v>
      </c>
      <c r="V10">
        <v>-131</v>
      </c>
      <c r="W10">
        <v>-3.84</v>
      </c>
      <c r="X10">
        <v>-470547</v>
      </c>
      <c r="Y10">
        <v>-17.46</v>
      </c>
      <c r="Z10">
        <v>-147085</v>
      </c>
      <c r="AA10">
        <v>-12.13</v>
      </c>
      <c r="AC10">
        <v>-4878</v>
      </c>
      <c r="AD10">
        <v>-16.78</v>
      </c>
      <c r="AE10">
        <v>-25428</v>
      </c>
      <c r="AF10">
        <v>-21.4</v>
      </c>
      <c r="AG10">
        <v>-11320</v>
      </c>
      <c r="AH10">
        <v>-10.85</v>
      </c>
    </row>
    <row r="11" spans="1:34">
      <c r="A11">
        <v>13</v>
      </c>
      <c r="B11" t="s">
        <v>47</v>
      </c>
      <c r="C11" t="s">
        <v>37</v>
      </c>
      <c r="D11" t="s">
        <v>42</v>
      </c>
      <c r="E11" s="5">
        <v>0.38856695097677185</v>
      </c>
      <c r="F11" s="1">
        <f>+N11*E11</f>
        <v>100099.12080807718</v>
      </c>
      <c r="G11" s="8">
        <v>33.27985319705536</v>
      </c>
      <c r="H11" s="8">
        <f t="shared" si="1"/>
        <v>3331284.0456471178</v>
      </c>
      <c r="I11">
        <v>1407824</v>
      </c>
      <c r="J11">
        <v>2593287</v>
      </c>
      <c r="K11">
        <f t="shared" si="2"/>
        <v>0.35185827136512832</v>
      </c>
      <c r="L11">
        <v>1665435</v>
      </c>
      <c r="M11">
        <v>0.42</v>
      </c>
      <c r="N11" s="1">
        <f>+L11-I11</f>
        <v>257611</v>
      </c>
      <c r="O11" s="7">
        <f t="shared" si="0"/>
        <v>0.15468090919189281</v>
      </c>
      <c r="P11">
        <v>-8190</v>
      </c>
      <c r="Q11">
        <v>-13.38</v>
      </c>
      <c r="R11">
        <v>-12211</v>
      </c>
      <c r="S11">
        <v>-16.07</v>
      </c>
      <c r="T11">
        <v>-84935</v>
      </c>
      <c r="U11">
        <v>-11.62</v>
      </c>
      <c r="V11">
        <v>-265</v>
      </c>
      <c r="W11">
        <v>-21.35</v>
      </c>
      <c r="X11">
        <v>-163103</v>
      </c>
      <c r="Y11">
        <v>-18.190000000000001</v>
      </c>
      <c r="Z11">
        <v>-26654</v>
      </c>
      <c r="AA11">
        <v>-13.5</v>
      </c>
      <c r="AC11">
        <v>-18822</v>
      </c>
      <c r="AD11">
        <v>-20.399999999999999</v>
      </c>
      <c r="AE11">
        <v>-55857</v>
      </c>
      <c r="AF11">
        <v>-20.2</v>
      </c>
      <c r="AG11">
        <v>-44175</v>
      </c>
      <c r="AH11">
        <v>-14.29</v>
      </c>
    </row>
    <row r="12" spans="1:34">
      <c r="A12">
        <v>15</v>
      </c>
      <c r="B12" t="s">
        <v>48</v>
      </c>
      <c r="C12" t="s">
        <v>34</v>
      </c>
      <c r="D12" t="s">
        <v>42</v>
      </c>
      <c r="E12" s="5">
        <v>0.23226439063503795</v>
      </c>
      <c r="F12" s="1">
        <f>+N12*E12</f>
        <v>4041.4003970496606</v>
      </c>
      <c r="G12" s="8">
        <v>32.020702849015663</v>
      </c>
      <c r="H12" s="8">
        <f t="shared" si="1"/>
        <v>129408.4812078211</v>
      </c>
      <c r="I12">
        <v>189627</v>
      </c>
      <c r="J12">
        <v>300457</v>
      </c>
      <c r="K12">
        <f t="shared" si="2"/>
        <v>0.38692754711437222</v>
      </c>
      <c r="L12">
        <v>207027</v>
      </c>
      <c r="M12">
        <v>0.42</v>
      </c>
      <c r="N12" s="1">
        <f>+L12-I12</f>
        <v>17400</v>
      </c>
      <c r="O12" s="7">
        <f t="shared" si="0"/>
        <v>8.4047008361228248E-2</v>
      </c>
      <c r="P12">
        <v>-272</v>
      </c>
      <c r="Q12">
        <v>-2.5499999999999998</v>
      </c>
      <c r="R12">
        <v>-8737</v>
      </c>
      <c r="S12">
        <v>-7.02</v>
      </c>
      <c r="T12">
        <v>-925</v>
      </c>
      <c r="U12">
        <v>-7.19</v>
      </c>
      <c r="V12">
        <v>-2461</v>
      </c>
      <c r="W12">
        <v>-4.1399999999999997</v>
      </c>
      <c r="X12">
        <v>-9408</v>
      </c>
      <c r="Y12">
        <v>-8.89</v>
      </c>
      <c r="Z12">
        <v>-1472</v>
      </c>
      <c r="AA12">
        <v>-4.28</v>
      </c>
      <c r="AC12">
        <v>-21501</v>
      </c>
      <c r="AD12">
        <v>-19.559999999999999</v>
      </c>
      <c r="AE12">
        <v>-78115</v>
      </c>
      <c r="AF12">
        <v>-20.16</v>
      </c>
      <c r="AG12">
        <v>-49956</v>
      </c>
      <c r="AH12">
        <v>-13.81</v>
      </c>
    </row>
    <row r="13" spans="1:34">
      <c r="A13">
        <v>19</v>
      </c>
      <c r="B13" t="s">
        <v>49</v>
      </c>
      <c r="C13" t="s">
        <v>34</v>
      </c>
      <c r="D13" t="s">
        <v>35</v>
      </c>
      <c r="E13" s="5">
        <v>0.21367794535334592</v>
      </c>
      <c r="F13" s="1">
        <f>+N13*E13</f>
        <v>16510.253803616979</v>
      </c>
      <c r="G13" s="8">
        <v>34.583186307792246</v>
      </c>
      <c r="H13" s="8">
        <f t="shared" si="1"/>
        <v>570977.18327942153</v>
      </c>
      <c r="I13">
        <v>420220</v>
      </c>
      <c r="J13">
        <v>880242</v>
      </c>
      <c r="K13">
        <f t="shared" si="2"/>
        <v>0.3231313179470065</v>
      </c>
      <c r="L13">
        <v>497487</v>
      </c>
      <c r="M13">
        <v>0.38</v>
      </c>
      <c r="N13" s="1">
        <f>+L13-I13</f>
        <v>77267</v>
      </c>
      <c r="O13" s="7">
        <f t="shared" si="0"/>
        <v>0.15531461123607251</v>
      </c>
      <c r="P13">
        <v>-1902</v>
      </c>
      <c r="Q13">
        <v>-9.57</v>
      </c>
      <c r="R13">
        <v>-2013</v>
      </c>
      <c r="S13">
        <v>-12.25</v>
      </c>
      <c r="T13">
        <v>-2827</v>
      </c>
      <c r="U13">
        <v>-6.15</v>
      </c>
      <c r="V13">
        <v>-378</v>
      </c>
      <c r="W13">
        <v>-51.5</v>
      </c>
      <c r="X13">
        <v>-73020</v>
      </c>
      <c r="Y13">
        <v>-16.21</v>
      </c>
      <c r="Z13">
        <v>-5218</v>
      </c>
      <c r="AA13">
        <v>-10.72</v>
      </c>
      <c r="AC13">
        <v>-23342</v>
      </c>
      <c r="AD13">
        <v>-17.88</v>
      </c>
      <c r="AE13">
        <v>-103812</v>
      </c>
      <c r="AF13">
        <v>-20.21</v>
      </c>
      <c r="AG13">
        <v>-62275</v>
      </c>
      <c r="AH13">
        <v>-12.9</v>
      </c>
    </row>
    <row r="14" spans="1:34">
      <c r="A14">
        <v>16</v>
      </c>
      <c r="B14" t="s">
        <v>50</v>
      </c>
      <c r="C14" t="s">
        <v>34</v>
      </c>
      <c r="D14" t="s">
        <v>35</v>
      </c>
      <c r="E14" s="5">
        <v>0.15385392287975036</v>
      </c>
      <c r="F14" s="1">
        <f>+N14*E14</f>
        <v>7528.5340082748244</v>
      </c>
      <c r="G14" s="8">
        <v>35.401005108951651</v>
      </c>
      <c r="H14" s="8">
        <f t="shared" si="1"/>
        <v>266517.67088985333</v>
      </c>
      <c r="I14">
        <v>238203</v>
      </c>
      <c r="J14">
        <v>455671</v>
      </c>
      <c r="K14">
        <f t="shared" si="2"/>
        <v>0.34329431568267438</v>
      </c>
      <c r="L14">
        <v>287136</v>
      </c>
      <c r="M14">
        <v>0.41</v>
      </c>
      <c r="N14" s="1">
        <f>+L14-I14</f>
        <v>48933</v>
      </c>
      <c r="O14" s="7">
        <f t="shared" si="0"/>
        <v>0.17041750250752258</v>
      </c>
      <c r="P14">
        <v>-1088</v>
      </c>
      <c r="Q14">
        <v>-6.41</v>
      </c>
      <c r="R14">
        <v>-611</v>
      </c>
      <c r="S14">
        <v>-7.07</v>
      </c>
      <c r="T14">
        <v>-700</v>
      </c>
      <c r="U14">
        <v>-9.5299999999999994</v>
      </c>
      <c r="V14">
        <v>0</v>
      </c>
      <c r="W14">
        <v>0</v>
      </c>
      <c r="X14">
        <v>-46093</v>
      </c>
      <c r="Y14">
        <v>-17.48</v>
      </c>
      <c r="Z14">
        <v>-6097</v>
      </c>
      <c r="AA14">
        <v>-11.69</v>
      </c>
      <c r="AC14">
        <v>-19289</v>
      </c>
      <c r="AD14">
        <v>-17.399999999999999</v>
      </c>
      <c r="AE14">
        <v>-87710</v>
      </c>
      <c r="AF14">
        <v>-19.57</v>
      </c>
      <c r="AG14">
        <v>-50880</v>
      </c>
      <c r="AH14">
        <v>-11.76</v>
      </c>
    </row>
    <row r="15" spans="1:34">
      <c r="A15">
        <v>17</v>
      </c>
      <c r="B15" t="s">
        <v>51</v>
      </c>
      <c r="C15" t="s">
        <v>34</v>
      </c>
      <c r="D15" t="s">
        <v>42</v>
      </c>
      <c r="E15" s="5">
        <v>0.29696075157995333</v>
      </c>
      <c r="F15" s="1">
        <f>+N15*E15</f>
        <v>77360.057551087317</v>
      </c>
      <c r="G15" s="8">
        <v>34.513045892322481</v>
      </c>
      <c r="H15" s="8">
        <f t="shared" si="1"/>
        <v>2669931.2164933849</v>
      </c>
      <c r="I15">
        <v>1740186</v>
      </c>
      <c r="J15">
        <v>3251474</v>
      </c>
      <c r="K15">
        <f t="shared" si="2"/>
        <v>0.3486186959849028</v>
      </c>
      <c r="L15">
        <v>2000692</v>
      </c>
      <c r="M15">
        <v>0.4</v>
      </c>
      <c r="N15" s="1">
        <f>+L15-I15</f>
        <v>260506</v>
      </c>
      <c r="O15" s="7">
        <f t="shared" si="0"/>
        <v>0.13020794804997471</v>
      </c>
      <c r="P15">
        <v>-5876</v>
      </c>
      <c r="Q15">
        <v>-8.51</v>
      </c>
      <c r="R15">
        <v>-13141</v>
      </c>
      <c r="S15">
        <v>-10.53</v>
      </c>
      <c r="T15">
        <v>-32214</v>
      </c>
      <c r="U15">
        <v>-6.43</v>
      </c>
      <c r="V15">
        <v>0</v>
      </c>
      <c r="W15">
        <v>0</v>
      </c>
      <c r="X15">
        <v>-209751</v>
      </c>
      <c r="Y15">
        <v>-15.91</v>
      </c>
      <c r="Z15">
        <v>-48029</v>
      </c>
      <c r="AA15">
        <v>-11.36</v>
      </c>
      <c r="AC15">
        <v>-85173</v>
      </c>
      <c r="AD15">
        <v>-18.5</v>
      </c>
      <c r="AE15">
        <v>-307400</v>
      </c>
      <c r="AF15">
        <v>-18.27</v>
      </c>
      <c r="AG15">
        <v>-199470</v>
      </c>
      <c r="AH15">
        <v>-12.46</v>
      </c>
    </row>
    <row r="16" spans="1:34">
      <c r="A16">
        <v>18</v>
      </c>
      <c r="B16" t="s">
        <v>52</v>
      </c>
      <c r="C16" t="s">
        <v>34</v>
      </c>
      <c r="D16" t="s">
        <v>35</v>
      </c>
      <c r="E16" s="5">
        <v>0.33797511886500975</v>
      </c>
      <c r="F16" s="1">
        <f>+N16*E16</f>
        <v>60997.749452756958</v>
      </c>
      <c r="G16" s="8">
        <v>33.056022648902626</v>
      </c>
      <c r="H16" s="8">
        <f t="shared" si="1"/>
        <v>2016342.9874424217</v>
      </c>
      <c r="I16">
        <v>918666</v>
      </c>
      <c r="J16">
        <v>1762025</v>
      </c>
      <c r="K16">
        <f t="shared" si="2"/>
        <v>0.3426974612142914</v>
      </c>
      <c r="L16">
        <v>1099146</v>
      </c>
      <c r="M16">
        <v>0.41</v>
      </c>
      <c r="N16" s="1">
        <f>+L16-I16</f>
        <v>180480</v>
      </c>
      <c r="O16" s="7">
        <f t="shared" si="0"/>
        <v>0.16420020634201463</v>
      </c>
      <c r="P16">
        <v>-5440</v>
      </c>
      <c r="Q16">
        <v>-13.52</v>
      </c>
      <c r="R16">
        <v>-3850</v>
      </c>
      <c r="S16">
        <v>-11.11</v>
      </c>
      <c r="T16">
        <v>-22547</v>
      </c>
      <c r="U16">
        <v>-11.77</v>
      </c>
      <c r="V16">
        <v>0</v>
      </c>
      <c r="W16">
        <v>0</v>
      </c>
      <c r="X16">
        <v>-153861</v>
      </c>
      <c r="Y16">
        <v>-17.04</v>
      </c>
      <c r="Z16">
        <v>-11742</v>
      </c>
      <c r="AA16">
        <v>-10.7</v>
      </c>
      <c r="AC16">
        <v>-9465</v>
      </c>
      <c r="AD16">
        <v>-21.23</v>
      </c>
      <c r="AE16">
        <v>-24422</v>
      </c>
      <c r="AF16">
        <v>-20.59</v>
      </c>
      <c r="AG16">
        <v>-13610</v>
      </c>
      <c r="AH16">
        <v>-11.91</v>
      </c>
    </row>
    <row r="17" spans="1:34">
      <c r="A17">
        <v>20</v>
      </c>
      <c r="B17" t="s">
        <v>53</v>
      </c>
      <c r="C17" t="s">
        <v>37</v>
      </c>
      <c r="D17" t="s">
        <v>35</v>
      </c>
      <c r="E17" s="5">
        <v>0.2563878964767019</v>
      </c>
      <c r="F17" s="1">
        <f>+N17*E17</f>
        <v>24119.94774894221</v>
      </c>
      <c r="G17" s="8">
        <v>31.634288256525583</v>
      </c>
      <c r="H17" s="8">
        <f t="shared" si="1"/>
        <v>763017.37982237316</v>
      </c>
      <c r="I17">
        <v>355446</v>
      </c>
      <c r="J17">
        <v>803577</v>
      </c>
      <c r="K17">
        <f t="shared" si="2"/>
        <v>0.3066772617972206</v>
      </c>
      <c r="L17">
        <v>449522</v>
      </c>
      <c r="M17">
        <v>0.39</v>
      </c>
      <c r="N17" s="1">
        <f>+L17-I17</f>
        <v>94076</v>
      </c>
      <c r="O17" s="7">
        <f t="shared" si="0"/>
        <v>0.20928007972913451</v>
      </c>
      <c r="P17">
        <v>-3719</v>
      </c>
      <c r="Q17">
        <v>-13.39</v>
      </c>
      <c r="R17">
        <v>-3179</v>
      </c>
      <c r="S17">
        <v>-16.27</v>
      </c>
      <c r="T17">
        <v>-7188</v>
      </c>
      <c r="U17">
        <v>-12.11</v>
      </c>
      <c r="V17">
        <v>-135</v>
      </c>
      <c r="W17">
        <v>-18.190000000000001</v>
      </c>
      <c r="X17">
        <v>-84218</v>
      </c>
      <c r="Y17">
        <v>-22</v>
      </c>
      <c r="Z17">
        <v>-10793</v>
      </c>
      <c r="AA17">
        <v>-14.8</v>
      </c>
      <c r="AC17">
        <v>-15490</v>
      </c>
      <c r="AD17">
        <v>-20.59</v>
      </c>
      <c r="AE17">
        <v>-48240</v>
      </c>
      <c r="AF17">
        <v>-19.02</v>
      </c>
      <c r="AG17">
        <v>-32620</v>
      </c>
      <c r="AH17">
        <v>-12.74</v>
      </c>
    </row>
    <row r="18" spans="1:34">
      <c r="A18">
        <v>21</v>
      </c>
      <c r="B18" t="s">
        <v>54</v>
      </c>
      <c r="C18" t="s">
        <v>34</v>
      </c>
      <c r="D18" t="s">
        <v>35</v>
      </c>
      <c r="E18" s="5">
        <v>0.46713239173551641</v>
      </c>
      <c r="F18" s="1">
        <f>+N18*E18</f>
        <v>51564.409061724975</v>
      </c>
      <c r="G18" s="8">
        <v>32.429403238195825</v>
      </c>
      <c r="H18" s="8">
        <f t="shared" si="1"/>
        <v>1672203.014201958</v>
      </c>
      <c r="I18">
        <v>763378</v>
      </c>
      <c r="J18">
        <v>1022308</v>
      </c>
      <c r="K18">
        <f t="shared" si="2"/>
        <v>0.42749845157547295</v>
      </c>
      <c r="L18">
        <v>873763</v>
      </c>
      <c r="M18">
        <v>0.49</v>
      </c>
      <c r="N18" s="1">
        <f>+L18-I18</f>
        <v>110385</v>
      </c>
      <c r="O18" s="7">
        <f t="shared" si="0"/>
        <v>0.12633288431760101</v>
      </c>
      <c r="P18">
        <v>-4107</v>
      </c>
      <c r="Q18">
        <v>-10.54</v>
      </c>
      <c r="R18">
        <v>-2090</v>
      </c>
      <c r="S18">
        <v>-11.34</v>
      </c>
      <c r="T18">
        <v>-9717</v>
      </c>
      <c r="U18">
        <v>-8.42</v>
      </c>
      <c r="V18">
        <v>0</v>
      </c>
      <c r="W18">
        <v>0</v>
      </c>
      <c r="X18">
        <v>-100314</v>
      </c>
      <c r="Y18">
        <v>-12.92</v>
      </c>
      <c r="Z18">
        <v>-4878</v>
      </c>
      <c r="AA18">
        <v>-10.38</v>
      </c>
      <c r="AC18">
        <v>-39229</v>
      </c>
      <c r="AD18">
        <v>-18.760000000000002</v>
      </c>
      <c r="AE18">
        <v>-117995</v>
      </c>
      <c r="AF18">
        <v>-17.399999999999999</v>
      </c>
      <c r="AG18">
        <v>-68099</v>
      </c>
      <c r="AH18">
        <v>-11.32</v>
      </c>
    </row>
    <row r="19" spans="1:34">
      <c r="A19">
        <v>22</v>
      </c>
      <c r="B19" t="s">
        <v>55</v>
      </c>
      <c r="C19" t="s">
        <v>34</v>
      </c>
      <c r="D19" t="s">
        <v>35</v>
      </c>
      <c r="E19" s="5">
        <v>0.50904435816375382</v>
      </c>
      <c r="F19" s="1">
        <f>+N19*E19</f>
        <v>51675.638018993472</v>
      </c>
      <c r="G19" s="8">
        <v>34.131445729613461</v>
      </c>
      <c r="H19" s="8">
        <f t="shared" si="1"/>
        <v>1763764.2345884256</v>
      </c>
      <c r="I19">
        <v>846811</v>
      </c>
      <c r="J19">
        <v>937115</v>
      </c>
      <c r="K19">
        <f t="shared" si="2"/>
        <v>0.47468953308601364</v>
      </c>
      <c r="L19">
        <v>948326</v>
      </c>
      <c r="M19">
        <v>0.53</v>
      </c>
      <c r="N19" s="1">
        <f>+L19-I19</f>
        <v>101515</v>
      </c>
      <c r="O19" s="7">
        <f t="shared" si="0"/>
        <v>0.10704652197661986</v>
      </c>
      <c r="P19">
        <v>-2490</v>
      </c>
      <c r="Q19">
        <v>-6.69</v>
      </c>
      <c r="R19">
        <v>-2780</v>
      </c>
      <c r="S19">
        <v>-11.67</v>
      </c>
      <c r="T19">
        <v>-30416</v>
      </c>
      <c r="U19">
        <v>-7.13</v>
      </c>
      <c r="V19">
        <v>0</v>
      </c>
      <c r="W19">
        <v>0</v>
      </c>
      <c r="X19">
        <v>-66626</v>
      </c>
      <c r="Y19">
        <v>-12.64</v>
      </c>
      <c r="Z19">
        <v>-4964</v>
      </c>
      <c r="AA19">
        <v>-8.27</v>
      </c>
      <c r="AC19">
        <v>-78109</v>
      </c>
      <c r="AD19">
        <v>-18.21</v>
      </c>
      <c r="AE19">
        <v>-325033</v>
      </c>
      <c r="AF19">
        <v>-17.95</v>
      </c>
      <c r="AG19">
        <v>-152858</v>
      </c>
      <c r="AH19">
        <v>-11.72</v>
      </c>
    </row>
    <row r="20" spans="1:34">
      <c r="A20">
        <v>25</v>
      </c>
      <c r="B20" t="s">
        <v>56</v>
      </c>
      <c r="C20" t="s">
        <v>34</v>
      </c>
      <c r="D20" t="s">
        <v>42</v>
      </c>
      <c r="E20" s="5">
        <v>0.29063163935791225</v>
      </c>
      <c r="F20" s="1">
        <f>+N20*E20</f>
        <v>25840.349686951336</v>
      </c>
      <c r="G20" s="8">
        <v>34.175776857840418</v>
      </c>
      <c r="H20" s="8">
        <f t="shared" si="1"/>
        <v>883114.02482981537</v>
      </c>
      <c r="I20">
        <v>1028008</v>
      </c>
      <c r="J20">
        <v>1730966</v>
      </c>
      <c r="K20">
        <f t="shared" si="2"/>
        <v>0.37260517859175185</v>
      </c>
      <c r="L20">
        <v>1116919</v>
      </c>
      <c r="M20">
        <v>0.4</v>
      </c>
      <c r="N20" s="1">
        <f>+L20-I20</f>
        <v>88911</v>
      </c>
      <c r="O20" s="7">
        <f t="shared" si="0"/>
        <v>7.9603802961539738E-2</v>
      </c>
      <c r="P20">
        <v>-1287</v>
      </c>
      <c r="Q20">
        <v>-5.19</v>
      </c>
      <c r="R20">
        <v>-6362</v>
      </c>
      <c r="S20">
        <v>-7.12</v>
      </c>
      <c r="T20">
        <v>-5658</v>
      </c>
      <c r="U20">
        <v>-3.21</v>
      </c>
      <c r="V20">
        <v>0</v>
      </c>
      <c r="W20">
        <v>0</v>
      </c>
      <c r="X20">
        <v>-73654</v>
      </c>
      <c r="Y20">
        <v>-8.68</v>
      </c>
      <c r="Z20">
        <v>-8049</v>
      </c>
      <c r="AA20">
        <v>-3.41</v>
      </c>
      <c r="AC20">
        <v>-40096</v>
      </c>
      <c r="AD20">
        <v>-19.52</v>
      </c>
      <c r="AE20">
        <v>-148091</v>
      </c>
      <c r="AF20">
        <v>-19.77</v>
      </c>
      <c r="AG20">
        <v>-80899</v>
      </c>
      <c r="AH20">
        <v>-12.57</v>
      </c>
    </row>
    <row r="21" spans="1:34">
      <c r="A21">
        <v>24</v>
      </c>
      <c r="B21" t="s">
        <v>57</v>
      </c>
      <c r="C21" t="s">
        <v>34</v>
      </c>
      <c r="D21" t="s">
        <v>42</v>
      </c>
      <c r="E21" s="5">
        <v>0.28296995906425243</v>
      </c>
      <c r="F21" s="1">
        <f>+N21*E21</f>
        <v>22497.526595403389</v>
      </c>
      <c r="G21" s="8">
        <v>35.151507726942143</v>
      </c>
      <c r="H21" s="8">
        <f t="shared" si="1"/>
        <v>790821.97995540861</v>
      </c>
      <c r="I21">
        <v>777692</v>
      </c>
      <c r="J21">
        <v>1577946</v>
      </c>
      <c r="K21">
        <f t="shared" si="2"/>
        <v>0.33014070922612049</v>
      </c>
      <c r="L21">
        <v>857197</v>
      </c>
      <c r="M21">
        <v>0.36</v>
      </c>
      <c r="N21" s="1">
        <f>+L21-I21</f>
        <v>79505</v>
      </c>
      <c r="O21" s="7">
        <f t="shared" si="0"/>
        <v>9.2749974626602755E-2</v>
      </c>
      <c r="P21">
        <v>-965</v>
      </c>
      <c r="Q21">
        <v>-3.28</v>
      </c>
      <c r="R21">
        <v>-4376</v>
      </c>
      <c r="S21">
        <v>-6.68</v>
      </c>
      <c r="T21">
        <v>-24372</v>
      </c>
      <c r="U21">
        <v>-6.29</v>
      </c>
      <c r="V21">
        <v>0</v>
      </c>
      <c r="W21">
        <v>0</v>
      </c>
      <c r="X21">
        <v>-48515</v>
      </c>
      <c r="Y21">
        <v>-11.89</v>
      </c>
      <c r="Z21">
        <v>-7973</v>
      </c>
      <c r="AA21">
        <v>-6.61</v>
      </c>
      <c r="AC21">
        <v>-23687</v>
      </c>
      <c r="AD21">
        <v>-20.13</v>
      </c>
      <c r="AE21">
        <v>-82088</v>
      </c>
      <c r="AF21">
        <v>-21.08</v>
      </c>
      <c r="AG21">
        <v>-45448</v>
      </c>
      <c r="AH21">
        <v>-13.59</v>
      </c>
    </row>
    <row r="22" spans="1:34">
      <c r="A22">
        <v>23</v>
      </c>
      <c r="B22" t="s">
        <v>58</v>
      </c>
      <c r="C22" t="s">
        <v>34</v>
      </c>
      <c r="D22" t="s">
        <v>59</v>
      </c>
      <c r="E22" s="5">
        <v>0.37373224078426392</v>
      </c>
      <c r="F22" s="1">
        <f>+N22*E22</f>
        <v>15128.307374706219</v>
      </c>
      <c r="G22" s="8">
        <v>31.38385185457831</v>
      </c>
      <c r="H22" s="8">
        <f t="shared" si="1"/>
        <v>474784.55745830451</v>
      </c>
      <c r="I22">
        <v>195666</v>
      </c>
      <c r="J22">
        <v>397962</v>
      </c>
      <c r="K22">
        <f t="shared" si="2"/>
        <v>0.32961046311831654</v>
      </c>
      <c r="L22">
        <v>236145</v>
      </c>
      <c r="M22">
        <v>0.4</v>
      </c>
      <c r="N22" s="1">
        <f>+L22-I22</f>
        <v>40479</v>
      </c>
      <c r="O22" s="7">
        <f t="shared" si="0"/>
        <v>0.17141586736962461</v>
      </c>
      <c r="P22">
        <v>-928</v>
      </c>
      <c r="Q22">
        <v>-8.9600000000000009</v>
      </c>
      <c r="R22">
        <v>-376</v>
      </c>
      <c r="S22">
        <v>-7.94</v>
      </c>
      <c r="T22">
        <v>-1146</v>
      </c>
      <c r="U22">
        <v>-13.92</v>
      </c>
      <c r="V22">
        <v>0</v>
      </c>
      <c r="W22">
        <v>0</v>
      </c>
      <c r="X22">
        <v>-38702</v>
      </c>
      <c r="Y22">
        <v>-17.059999999999999</v>
      </c>
      <c r="Z22">
        <v>-567</v>
      </c>
      <c r="AA22">
        <v>-9.6300000000000008</v>
      </c>
      <c r="AC22">
        <v>-11487</v>
      </c>
      <c r="AD22">
        <v>-16.77</v>
      </c>
      <c r="AE22">
        <v>-36053</v>
      </c>
      <c r="AF22">
        <v>-16.09</v>
      </c>
      <c r="AG22">
        <v>-18671</v>
      </c>
      <c r="AH22">
        <v>-10.5</v>
      </c>
    </row>
    <row r="23" spans="1:34">
      <c r="A23">
        <v>26</v>
      </c>
      <c r="B23" t="s">
        <v>60</v>
      </c>
      <c r="C23" t="s">
        <v>34</v>
      </c>
      <c r="D23" t="s">
        <v>42</v>
      </c>
      <c r="E23" s="5">
        <v>0.41776655233752324</v>
      </c>
      <c r="F23" s="1">
        <f>+N23*E23</f>
        <v>98747.897742572706</v>
      </c>
      <c r="G23" s="8">
        <v>34.508203478031682</v>
      </c>
      <c r="H23" s="8">
        <f t="shared" si="1"/>
        <v>3407612.5483285645</v>
      </c>
      <c r="I23">
        <v>1493430</v>
      </c>
      <c r="J23">
        <v>2558370</v>
      </c>
      <c r="K23">
        <f t="shared" si="2"/>
        <v>0.36858433288908632</v>
      </c>
      <c r="L23">
        <v>1729801</v>
      </c>
      <c r="M23">
        <v>0.43</v>
      </c>
      <c r="N23" s="1">
        <f>+L23-I23</f>
        <v>236371</v>
      </c>
      <c r="O23" s="7">
        <f t="shared" si="0"/>
        <v>0.13664635411819048</v>
      </c>
      <c r="P23">
        <v>-5487</v>
      </c>
      <c r="Q23">
        <v>-8.9</v>
      </c>
      <c r="R23">
        <v>-6679</v>
      </c>
      <c r="S23">
        <v>-10.94</v>
      </c>
      <c r="T23">
        <v>-31146</v>
      </c>
      <c r="U23">
        <v>-7.31</v>
      </c>
      <c r="V23">
        <v>-328</v>
      </c>
      <c r="W23">
        <v>-13.53</v>
      </c>
      <c r="X23">
        <v>-205406</v>
      </c>
      <c r="Y23">
        <v>-15.6</v>
      </c>
      <c r="Z23">
        <v>-16449</v>
      </c>
      <c r="AA23">
        <v>-12.37</v>
      </c>
      <c r="AC23">
        <v>-23857</v>
      </c>
      <c r="AD23">
        <v>-16.149999999999999</v>
      </c>
      <c r="AE23">
        <v>-88322</v>
      </c>
      <c r="AF23">
        <v>-17.36</v>
      </c>
      <c r="AG23">
        <v>-48305</v>
      </c>
      <c r="AH23">
        <v>-11.12</v>
      </c>
    </row>
    <row r="24" spans="1:34">
      <c r="A24">
        <v>27</v>
      </c>
      <c r="B24" t="s">
        <v>61</v>
      </c>
      <c r="C24" t="s">
        <v>34</v>
      </c>
      <c r="D24" t="s">
        <v>42</v>
      </c>
      <c r="E24" s="5">
        <v>0.27209501604192821</v>
      </c>
      <c r="F24" s="1">
        <f>+N24*E24</f>
        <v>29510.337059843365</v>
      </c>
      <c r="G24" s="8">
        <v>33.239950301896677</v>
      </c>
      <c r="H24" s="8">
        <f t="shared" si="1"/>
        <v>980922.13726141315</v>
      </c>
      <c r="I24">
        <v>694440</v>
      </c>
      <c r="J24">
        <v>1586565</v>
      </c>
      <c r="K24">
        <f t="shared" si="2"/>
        <v>0.30444475132671783</v>
      </c>
      <c r="L24">
        <v>802896</v>
      </c>
      <c r="M24">
        <v>0.35</v>
      </c>
      <c r="N24" s="1">
        <f>+L24-I24</f>
        <v>108456</v>
      </c>
      <c r="O24" s="7">
        <f t="shared" si="0"/>
        <v>0.13508100675554494</v>
      </c>
      <c r="P24">
        <v>-3636</v>
      </c>
      <c r="Q24">
        <v>-8.76</v>
      </c>
      <c r="R24">
        <v>-5940</v>
      </c>
      <c r="S24">
        <v>-10.01</v>
      </c>
      <c r="T24">
        <v>-6983</v>
      </c>
      <c r="U24">
        <v>-5.98</v>
      </c>
      <c r="V24">
        <v>0</v>
      </c>
      <c r="W24">
        <v>0</v>
      </c>
      <c r="X24">
        <v>-95465</v>
      </c>
      <c r="Y24">
        <v>-14.61</v>
      </c>
      <c r="Z24">
        <v>-7450</v>
      </c>
      <c r="AA24">
        <v>-10.08</v>
      </c>
      <c r="AC24">
        <v>-4162</v>
      </c>
      <c r="AD24">
        <v>-17.12</v>
      </c>
      <c r="AE24">
        <v>-16853</v>
      </c>
      <c r="AF24">
        <v>-19.850000000000001</v>
      </c>
      <c r="AG24">
        <v>-9082</v>
      </c>
      <c r="AH24">
        <v>-13.49</v>
      </c>
    </row>
    <row r="25" spans="1:34">
      <c r="A25">
        <v>29</v>
      </c>
      <c r="B25" t="s">
        <v>62</v>
      </c>
      <c r="C25" t="s">
        <v>37</v>
      </c>
      <c r="D25" t="s">
        <v>35</v>
      </c>
      <c r="E25" s="5">
        <v>0.35418504940036039</v>
      </c>
      <c r="F25" s="1">
        <f>+N25*E25</f>
        <v>66007.696731498159</v>
      </c>
      <c r="G25" s="8">
        <v>32.391224354527402</v>
      </c>
      <c r="H25" s="8">
        <f t="shared" si="1"/>
        <v>2138070.113955562</v>
      </c>
      <c r="I25">
        <v>779215</v>
      </c>
      <c r="J25">
        <v>1689496</v>
      </c>
      <c r="K25">
        <f t="shared" si="2"/>
        <v>0.31563637866076671</v>
      </c>
      <c r="L25">
        <v>965580</v>
      </c>
      <c r="M25">
        <v>0.39</v>
      </c>
      <c r="N25" s="1">
        <f>+L25-I25</f>
        <v>186365</v>
      </c>
      <c r="O25" s="7">
        <f t="shared" si="0"/>
        <v>0.1930083473145674</v>
      </c>
      <c r="P25">
        <v>-6575</v>
      </c>
      <c r="Q25">
        <v>-15.76</v>
      </c>
      <c r="R25">
        <v>-3971</v>
      </c>
      <c r="S25">
        <v>-13.64</v>
      </c>
      <c r="T25">
        <v>-27177</v>
      </c>
      <c r="U25">
        <v>-14</v>
      </c>
      <c r="V25">
        <v>-173</v>
      </c>
      <c r="W25">
        <v>-15.08</v>
      </c>
      <c r="X25">
        <v>-158367</v>
      </c>
      <c r="Y25">
        <v>-20.309999999999999</v>
      </c>
      <c r="Z25">
        <v>-11691</v>
      </c>
      <c r="AA25">
        <v>-18.489999999999998</v>
      </c>
      <c r="AC25">
        <v>-13788</v>
      </c>
      <c r="AD25">
        <v>-23.17</v>
      </c>
      <c r="AE25">
        <v>-45137</v>
      </c>
      <c r="AF25">
        <v>-17.63</v>
      </c>
      <c r="AG25">
        <v>-27695</v>
      </c>
      <c r="AH25">
        <v>-10.81</v>
      </c>
    </row>
    <row r="26" spans="1:34">
      <c r="A26">
        <v>28</v>
      </c>
      <c r="B26" t="s">
        <v>63</v>
      </c>
      <c r="C26" t="s">
        <v>34</v>
      </c>
      <c r="D26" t="s">
        <v>35</v>
      </c>
      <c r="E26" s="5">
        <v>0.38471768977607307</v>
      </c>
      <c r="F26" s="1">
        <f>+N26*E26</f>
        <v>33549.306136922452</v>
      </c>
      <c r="G26" s="8">
        <v>34.271545176930694</v>
      </c>
      <c r="H26" s="8">
        <f t="shared" si="1"/>
        <v>1149786.560926216</v>
      </c>
      <c r="I26">
        <v>489501</v>
      </c>
      <c r="J26">
        <v>640108</v>
      </c>
      <c r="K26">
        <f t="shared" si="2"/>
        <v>0.43333666782045821</v>
      </c>
      <c r="L26">
        <v>576706</v>
      </c>
      <c r="M26">
        <v>0.51</v>
      </c>
      <c r="N26" s="1">
        <f>+L26-I26</f>
        <v>87205</v>
      </c>
      <c r="O26" s="7">
        <f t="shared" si="0"/>
        <v>0.15121222945486956</v>
      </c>
      <c r="P26">
        <v>-2657</v>
      </c>
      <c r="Q26">
        <v>-14.12</v>
      </c>
      <c r="R26">
        <v>-1168</v>
      </c>
      <c r="S26">
        <v>-13.85</v>
      </c>
      <c r="T26">
        <v>-31879</v>
      </c>
      <c r="U26">
        <v>-11.27</v>
      </c>
      <c r="V26">
        <v>0</v>
      </c>
      <c r="W26">
        <v>0</v>
      </c>
      <c r="X26">
        <v>-53988</v>
      </c>
      <c r="Y26">
        <v>-18.100000000000001</v>
      </c>
      <c r="Z26">
        <v>-4857</v>
      </c>
      <c r="AA26">
        <v>-21.55</v>
      </c>
      <c r="AC26">
        <v>-10432</v>
      </c>
      <c r="AD26">
        <v>-20.61</v>
      </c>
      <c r="AE26">
        <v>-42376</v>
      </c>
      <c r="AF26">
        <v>-20.52</v>
      </c>
      <c r="AG26">
        <v>-19211</v>
      </c>
      <c r="AH26">
        <v>-10.39</v>
      </c>
    </row>
    <row r="27" spans="1:34">
      <c r="A27">
        <v>30</v>
      </c>
      <c r="B27" t="s">
        <v>64</v>
      </c>
      <c r="C27" t="s">
        <v>34</v>
      </c>
      <c r="D27" t="s">
        <v>65</v>
      </c>
      <c r="E27" s="5">
        <v>0.26792805802619057</v>
      </c>
      <c r="F27" s="1">
        <f>+N27*E27</f>
        <v>8523.5953099872004</v>
      </c>
      <c r="G27" s="8">
        <v>33.648526124447805</v>
      </c>
      <c r="H27" s="8">
        <f t="shared" si="1"/>
        <v>286806.41946232511</v>
      </c>
      <c r="I27">
        <v>151001</v>
      </c>
      <c r="J27">
        <v>297944</v>
      </c>
      <c r="K27">
        <f t="shared" si="2"/>
        <v>0.33634632304625289</v>
      </c>
      <c r="L27">
        <v>182814</v>
      </c>
      <c r="M27">
        <v>0.41</v>
      </c>
      <c r="N27" s="1">
        <f>+L27-I27</f>
        <v>31813</v>
      </c>
      <c r="O27" s="7">
        <f t="shared" si="0"/>
        <v>0.17401840121653703</v>
      </c>
      <c r="P27">
        <v>-1192</v>
      </c>
      <c r="Q27">
        <v>-4.79</v>
      </c>
      <c r="R27">
        <v>-942</v>
      </c>
      <c r="S27">
        <v>-22.18</v>
      </c>
      <c r="T27">
        <v>-24</v>
      </c>
      <c r="U27">
        <v>-0.85</v>
      </c>
      <c r="V27">
        <v>0</v>
      </c>
      <c r="W27">
        <v>0</v>
      </c>
      <c r="X27">
        <v>-31129</v>
      </c>
      <c r="Y27">
        <v>-18.579999999999998</v>
      </c>
      <c r="Z27">
        <v>-2441</v>
      </c>
      <c r="AA27">
        <v>-19.37</v>
      </c>
      <c r="AC27">
        <v>-14869</v>
      </c>
      <c r="AD27">
        <v>-14.23</v>
      </c>
      <c r="AE27">
        <v>-52091</v>
      </c>
      <c r="AF27">
        <v>-16.309999999999999</v>
      </c>
      <c r="AG27">
        <v>-26157</v>
      </c>
      <c r="AH27">
        <v>-9.19</v>
      </c>
    </row>
    <row r="28" spans="1:34">
      <c r="A28">
        <v>37</v>
      </c>
      <c r="B28" t="s">
        <v>66</v>
      </c>
      <c r="C28" t="s">
        <v>34</v>
      </c>
      <c r="D28" t="s">
        <v>35</v>
      </c>
      <c r="E28" s="5">
        <v>0.46559862582699313</v>
      </c>
      <c r="F28" s="1">
        <f>+N28*E28</f>
        <v>130207.91490289941</v>
      </c>
      <c r="G28" s="8">
        <v>31.754005458516833</v>
      </c>
      <c r="H28" s="8">
        <f t="shared" si="1"/>
        <v>4134622.8405687632</v>
      </c>
      <c r="I28">
        <v>1473834</v>
      </c>
      <c r="J28">
        <v>2705808</v>
      </c>
      <c r="K28">
        <f t="shared" si="2"/>
        <v>0.35262206667460994</v>
      </c>
      <c r="L28">
        <v>1753491</v>
      </c>
      <c r="M28">
        <v>0.42</v>
      </c>
      <c r="N28" s="1">
        <f>+L28-I28</f>
        <v>279657</v>
      </c>
      <c r="O28" s="7">
        <f t="shared" si="0"/>
        <v>0.15948584851590342</v>
      </c>
      <c r="P28">
        <v>-13852</v>
      </c>
      <c r="Q28">
        <v>-14.44</v>
      </c>
      <c r="R28">
        <v>-7656</v>
      </c>
      <c r="S28">
        <v>-12.94</v>
      </c>
      <c r="T28">
        <v>-63901</v>
      </c>
      <c r="U28">
        <v>-11.1</v>
      </c>
      <c r="V28">
        <v>-147</v>
      </c>
      <c r="W28">
        <v>-9.6</v>
      </c>
      <c r="X28">
        <v>-204451</v>
      </c>
      <c r="Y28">
        <v>-18.28</v>
      </c>
      <c r="Z28">
        <v>-22855</v>
      </c>
      <c r="AA28">
        <v>-10.42</v>
      </c>
      <c r="AC28">
        <v>-27330</v>
      </c>
      <c r="AD28">
        <v>-16.53</v>
      </c>
      <c r="AE28">
        <v>-127347</v>
      </c>
      <c r="AF28">
        <v>-17.3</v>
      </c>
      <c r="AG28">
        <v>-66475</v>
      </c>
      <c r="AH28">
        <v>-9.99</v>
      </c>
    </row>
    <row r="29" spans="1:34">
      <c r="A29">
        <v>38</v>
      </c>
      <c r="B29" t="s">
        <v>67</v>
      </c>
      <c r="C29" t="s">
        <v>34</v>
      </c>
      <c r="D29" t="s">
        <v>35</v>
      </c>
      <c r="E29" s="5">
        <v>0.13254830917874397</v>
      </c>
      <c r="F29" s="1">
        <f>+N29*E29</f>
        <v>4134.0492149758456</v>
      </c>
      <c r="G29" s="8">
        <v>34.893594484375022</v>
      </c>
      <c r="H29" s="8">
        <f t="shared" si="1"/>
        <v>144251.83688581607</v>
      </c>
      <c r="I29">
        <v>78107</v>
      </c>
      <c r="J29">
        <v>244397</v>
      </c>
      <c r="K29">
        <f t="shared" si="2"/>
        <v>0.24218924416441345</v>
      </c>
      <c r="L29">
        <v>109296</v>
      </c>
      <c r="M29">
        <v>0.34</v>
      </c>
      <c r="N29" s="1">
        <f>+L29-I29</f>
        <v>31189</v>
      </c>
      <c r="O29" s="7">
        <f t="shared" si="0"/>
        <v>0.28536268481920657</v>
      </c>
      <c r="P29">
        <v>-1957</v>
      </c>
      <c r="Q29">
        <v>-17.43</v>
      </c>
      <c r="R29">
        <v>-223</v>
      </c>
      <c r="S29">
        <v>-9.68</v>
      </c>
      <c r="T29">
        <v>-3464</v>
      </c>
      <c r="U29">
        <v>-33.909999999999997</v>
      </c>
      <c r="V29">
        <v>0</v>
      </c>
      <c r="W29">
        <v>0</v>
      </c>
      <c r="X29">
        <v>-26885</v>
      </c>
      <c r="Y29">
        <v>-28.14</v>
      </c>
      <c r="Z29">
        <v>-3954</v>
      </c>
      <c r="AA29">
        <v>-45.34</v>
      </c>
      <c r="AC29">
        <v>-38715</v>
      </c>
      <c r="AD29">
        <v>-18.489999999999998</v>
      </c>
      <c r="AE29">
        <v>-163720</v>
      </c>
      <c r="AF29">
        <v>-19.260000000000002</v>
      </c>
      <c r="AG29">
        <v>-89791</v>
      </c>
      <c r="AH29">
        <v>-11.27</v>
      </c>
    </row>
    <row r="30" spans="1:34">
      <c r="A30">
        <v>31</v>
      </c>
      <c r="B30" t="s">
        <v>68</v>
      </c>
      <c r="C30" t="s">
        <v>34</v>
      </c>
      <c r="D30" t="s">
        <v>35</v>
      </c>
      <c r="E30" s="5">
        <v>0.30317676367422802</v>
      </c>
      <c r="F30" s="1">
        <f>+N30*E30</f>
        <v>16418.840813541494</v>
      </c>
      <c r="G30" s="8">
        <v>30.751567988850223</v>
      </c>
      <c r="H30" s="8">
        <f t="shared" si="1"/>
        <v>504905.09957573016</v>
      </c>
      <c r="I30">
        <v>227231</v>
      </c>
      <c r="J30">
        <v>558750</v>
      </c>
      <c r="K30">
        <f t="shared" si="2"/>
        <v>0.28910495291870925</v>
      </c>
      <c r="L30">
        <v>281387</v>
      </c>
      <c r="M30">
        <v>0.36</v>
      </c>
      <c r="N30" s="1">
        <f>+L30-I30</f>
        <v>54156</v>
      </c>
      <c r="O30" s="7">
        <f t="shared" si="0"/>
        <v>0.19246091681563113</v>
      </c>
      <c r="P30">
        <v>-924</v>
      </c>
      <c r="Q30">
        <v>-7.63</v>
      </c>
      <c r="R30">
        <v>-1694</v>
      </c>
      <c r="S30">
        <v>-13.37</v>
      </c>
      <c r="T30">
        <v>-2961</v>
      </c>
      <c r="U30">
        <v>-9.3699999999999992</v>
      </c>
      <c r="V30">
        <v>0</v>
      </c>
      <c r="W30">
        <v>0</v>
      </c>
      <c r="X30">
        <v>-50632</v>
      </c>
      <c r="Y30">
        <v>-20.95</v>
      </c>
      <c r="Z30">
        <v>-6056</v>
      </c>
      <c r="AA30">
        <v>-14.27</v>
      </c>
      <c r="AC30">
        <v>-15377</v>
      </c>
      <c r="AD30">
        <v>-18.09</v>
      </c>
      <c r="AE30">
        <v>-75988</v>
      </c>
      <c r="AF30">
        <v>-20.059999999999999</v>
      </c>
      <c r="AG30">
        <v>-29935</v>
      </c>
      <c r="AH30">
        <v>-9.41</v>
      </c>
    </row>
    <row r="31" spans="1:34">
      <c r="A31">
        <v>33</v>
      </c>
      <c r="B31" t="s">
        <v>69</v>
      </c>
      <c r="C31" t="s">
        <v>34</v>
      </c>
      <c r="D31" t="s">
        <v>42</v>
      </c>
      <c r="E31" s="5">
        <v>0.20620305734735353</v>
      </c>
      <c r="F31" s="1">
        <f>+N31*E31</f>
        <v>5392.6223557479898</v>
      </c>
      <c r="G31" s="8">
        <v>32.127242691501721</v>
      </c>
      <c r="H31" s="8">
        <f t="shared" si="1"/>
        <v>173250.0871667334</v>
      </c>
      <c r="I31">
        <v>143603</v>
      </c>
      <c r="J31">
        <v>404430</v>
      </c>
      <c r="K31">
        <f t="shared" si="2"/>
        <v>0.26203349068395515</v>
      </c>
      <c r="L31">
        <v>169755</v>
      </c>
      <c r="M31">
        <v>0.31</v>
      </c>
      <c r="N31" s="1">
        <f>+L31-I31</f>
        <v>26152</v>
      </c>
      <c r="O31" s="7">
        <f t="shared" si="0"/>
        <v>0.1540573178993255</v>
      </c>
      <c r="P31">
        <v>-301</v>
      </c>
      <c r="Q31">
        <v>-5.2</v>
      </c>
      <c r="R31">
        <v>-881</v>
      </c>
      <c r="S31">
        <v>-12.73</v>
      </c>
      <c r="T31">
        <v>-637</v>
      </c>
      <c r="U31">
        <v>-9.19</v>
      </c>
      <c r="V31">
        <v>0</v>
      </c>
      <c r="W31">
        <v>0</v>
      </c>
      <c r="X31">
        <v>-25622</v>
      </c>
      <c r="Y31">
        <v>-15.8</v>
      </c>
      <c r="Z31">
        <v>-271</v>
      </c>
      <c r="AA31">
        <v>-2.19</v>
      </c>
      <c r="AC31">
        <v>-27245</v>
      </c>
      <c r="AD31">
        <v>-15.01</v>
      </c>
      <c r="AE31">
        <v>-87980</v>
      </c>
      <c r="AF31">
        <v>-17.68</v>
      </c>
      <c r="AG31">
        <v>-48126</v>
      </c>
      <c r="AH31">
        <v>-11.23</v>
      </c>
    </row>
    <row r="32" spans="1:34">
      <c r="A32">
        <v>34</v>
      </c>
      <c r="B32" t="s">
        <v>70</v>
      </c>
      <c r="C32" t="s">
        <v>34</v>
      </c>
      <c r="D32" t="s">
        <v>42</v>
      </c>
      <c r="E32" s="5">
        <v>0.21821895766206756</v>
      </c>
      <c r="F32" s="1">
        <f>+N32*E32</f>
        <v>33555.529119696126</v>
      </c>
      <c r="G32" s="8">
        <v>35.254422998676731</v>
      </c>
      <c r="H32" s="8">
        <f t="shared" si="1"/>
        <v>1182980.817530182</v>
      </c>
      <c r="I32">
        <v>1114667</v>
      </c>
      <c r="J32">
        <v>2383284</v>
      </c>
      <c r="K32">
        <f t="shared" si="2"/>
        <v>0.31866284004550094</v>
      </c>
      <c r="L32">
        <v>1268437</v>
      </c>
      <c r="M32">
        <v>0.36</v>
      </c>
      <c r="N32" s="1">
        <f>+L32-I32</f>
        <v>153770</v>
      </c>
      <c r="O32" s="7">
        <f t="shared" si="0"/>
        <v>0.12122793642884905</v>
      </c>
      <c r="P32">
        <v>-3952</v>
      </c>
      <c r="Q32">
        <v>-11.95</v>
      </c>
      <c r="R32">
        <v>-11933</v>
      </c>
      <c r="S32">
        <v>-10.83</v>
      </c>
      <c r="T32">
        <v>-23700</v>
      </c>
      <c r="U32">
        <v>-7.98</v>
      </c>
      <c r="V32">
        <v>0</v>
      </c>
      <c r="W32">
        <v>0</v>
      </c>
      <c r="X32">
        <v>-108684</v>
      </c>
      <c r="Y32">
        <v>-14.29</v>
      </c>
      <c r="Z32">
        <v>-34525</v>
      </c>
      <c r="AA32">
        <v>-8.5</v>
      </c>
      <c r="AC32">
        <v>-37719</v>
      </c>
      <c r="AD32">
        <v>-17.38</v>
      </c>
      <c r="AE32">
        <v>-179962</v>
      </c>
      <c r="AF32">
        <v>-18.489999999999998</v>
      </c>
      <c r="AG32">
        <v>-96535</v>
      </c>
      <c r="AH32">
        <v>-11.2</v>
      </c>
    </row>
    <row r="33" spans="1:34">
      <c r="A33">
        <v>35</v>
      </c>
      <c r="B33" t="s">
        <v>71</v>
      </c>
      <c r="C33" t="s">
        <v>34</v>
      </c>
      <c r="D33" t="s">
        <v>42</v>
      </c>
      <c r="E33" s="5">
        <v>0.37991714681114719</v>
      </c>
      <c r="F33" s="1">
        <f>+N33*E33</f>
        <v>17775.943382146765</v>
      </c>
      <c r="G33" s="8">
        <v>39.859784209386504</v>
      </c>
      <c r="H33" s="8">
        <f t="shared" si="1"/>
        <v>708545.26733064209</v>
      </c>
      <c r="I33">
        <v>395439</v>
      </c>
      <c r="J33">
        <v>438564</v>
      </c>
      <c r="K33">
        <f t="shared" si="2"/>
        <v>0.47414577645404155</v>
      </c>
      <c r="L33">
        <v>442228</v>
      </c>
      <c r="M33">
        <v>0.53</v>
      </c>
      <c r="N33" s="1">
        <f>+L33-I33</f>
        <v>46789</v>
      </c>
      <c r="O33" s="7">
        <f t="shared" si="0"/>
        <v>0.10580288900748031</v>
      </c>
      <c r="P33">
        <v>-3989</v>
      </c>
      <c r="Q33">
        <v>-5.55</v>
      </c>
      <c r="R33">
        <v>-1745</v>
      </c>
      <c r="S33">
        <v>-12.18</v>
      </c>
      <c r="T33">
        <v>-2712</v>
      </c>
      <c r="U33">
        <v>-11.82</v>
      </c>
      <c r="V33">
        <v>0</v>
      </c>
      <c r="W33">
        <v>0</v>
      </c>
      <c r="X33">
        <v>-37111</v>
      </c>
      <c r="Y33">
        <v>-11.64</v>
      </c>
      <c r="Z33">
        <v>-20660</v>
      </c>
      <c r="AA33">
        <v>-8.0299999999999994</v>
      </c>
      <c r="AC33">
        <v>-11626</v>
      </c>
      <c r="AD33">
        <v>-14.91</v>
      </c>
      <c r="AE33">
        <v>-56745</v>
      </c>
      <c r="AF33">
        <v>-16.829999999999998</v>
      </c>
      <c r="AG33">
        <v>-30867</v>
      </c>
      <c r="AH33">
        <v>-10.44</v>
      </c>
    </row>
    <row r="34" spans="1:34">
      <c r="A34">
        <v>32</v>
      </c>
      <c r="B34" t="s">
        <v>72</v>
      </c>
      <c r="C34" t="s">
        <v>34</v>
      </c>
      <c r="D34" t="s">
        <v>42</v>
      </c>
      <c r="E34" s="5">
        <v>0.42751854312488119</v>
      </c>
      <c r="F34" s="1">
        <f>+N34*E34</f>
        <v>34108.284407589272</v>
      </c>
      <c r="G34" s="8">
        <v>33.693107600649505</v>
      </c>
      <c r="H34" s="8">
        <f t="shared" si="1"/>
        <v>1149214.0966184612</v>
      </c>
      <c r="I34">
        <v>451547</v>
      </c>
      <c r="J34">
        <v>739830</v>
      </c>
      <c r="K34">
        <f t="shared" si="2"/>
        <v>0.37901268867873056</v>
      </c>
      <c r="L34">
        <v>531329</v>
      </c>
      <c r="M34">
        <v>0.45</v>
      </c>
      <c r="N34" s="1">
        <f>+L34-I34</f>
        <v>79782</v>
      </c>
      <c r="O34" s="7">
        <f t="shared" ref="O34:O65" si="3">+N34/L34</f>
        <v>0.15015555333889172</v>
      </c>
      <c r="P34">
        <v>-3438</v>
      </c>
      <c r="Q34">
        <v>-11.86</v>
      </c>
      <c r="R34">
        <v>-10062</v>
      </c>
      <c r="S34">
        <v>-14.66</v>
      </c>
      <c r="T34">
        <v>-11712</v>
      </c>
      <c r="U34">
        <v>-11.66</v>
      </c>
      <c r="V34">
        <v>-616</v>
      </c>
      <c r="W34">
        <v>-13.54</v>
      </c>
      <c r="X34">
        <v>-56656</v>
      </c>
      <c r="Y34">
        <v>-16.28</v>
      </c>
      <c r="Z34">
        <v>-22000</v>
      </c>
      <c r="AA34">
        <v>-12.51</v>
      </c>
      <c r="AC34">
        <v>-28594</v>
      </c>
      <c r="AD34">
        <v>-17.25</v>
      </c>
      <c r="AE34">
        <v>-141241</v>
      </c>
      <c r="AF34">
        <v>-16.66</v>
      </c>
      <c r="AG34">
        <v>-72255</v>
      </c>
      <c r="AH34">
        <v>-10.33</v>
      </c>
    </row>
    <row r="35" spans="1:34">
      <c r="A35">
        <v>36</v>
      </c>
      <c r="B35" t="s">
        <v>73</v>
      </c>
      <c r="C35" t="s">
        <v>34</v>
      </c>
      <c r="D35" t="s">
        <v>42</v>
      </c>
      <c r="E35" s="5">
        <v>0.42345282068429313</v>
      </c>
      <c r="F35" s="1">
        <f>+N35*E35</f>
        <v>127812.88213124362</v>
      </c>
      <c r="G35" s="8">
        <v>33.30091123309959</v>
      </c>
      <c r="H35" s="8">
        <f t="shared" si="1"/>
        <v>4256285.4422991648</v>
      </c>
      <c r="I35">
        <v>3146424</v>
      </c>
      <c r="J35">
        <v>4506020</v>
      </c>
      <c r="K35">
        <f t="shared" si="2"/>
        <v>0.41116589680368781</v>
      </c>
      <c r="L35">
        <v>3448259</v>
      </c>
      <c r="M35">
        <v>0.45</v>
      </c>
      <c r="N35" s="1">
        <f>+L35-I35</f>
        <v>301835</v>
      </c>
      <c r="O35" s="7">
        <f t="shared" si="3"/>
        <v>8.7532578034306585E-2</v>
      </c>
      <c r="P35">
        <v>-6494</v>
      </c>
      <c r="Q35">
        <v>-5.73</v>
      </c>
      <c r="R35">
        <v>-22007</v>
      </c>
      <c r="S35">
        <v>-5.84</v>
      </c>
      <c r="T35">
        <v>-45327</v>
      </c>
      <c r="U35">
        <v>-5.46</v>
      </c>
      <c r="V35">
        <v>-393</v>
      </c>
      <c r="W35">
        <v>-9.83</v>
      </c>
      <c r="X35">
        <v>-225368</v>
      </c>
      <c r="Y35">
        <v>-11.18</v>
      </c>
      <c r="Z35">
        <v>-48963</v>
      </c>
      <c r="AA35">
        <v>-5.36</v>
      </c>
      <c r="AC35">
        <v>-14732</v>
      </c>
      <c r="AD35">
        <v>-16.23</v>
      </c>
      <c r="AE35">
        <v>-61083</v>
      </c>
      <c r="AF35">
        <v>-17.05</v>
      </c>
      <c r="AG35">
        <v>-35081</v>
      </c>
      <c r="AH35">
        <v>-9.01</v>
      </c>
    </row>
    <row r="36" spans="1:34">
      <c r="A36">
        <v>39</v>
      </c>
      <c r="B36" t="s">
        <v>74</v>
      </c>
      <c r="C36" t="s">
        <v>34</v>
      </c>
      <c r="D36" t="s">
        <v>65</v>
      </c>
      <c r="E36" s="5">
        <v>0.50808206155414593</v>
      </c>
      <c r="F36" s="1">
        <f>+N36*E36</f>
        <v>155425.85920384413</v>
      </c>
      <c r="G36" s="8">
        <v>31.917905120841112</v>
      </c>
      <c r="H36" s="8">
        <f t="shared" si="1"/>
        <v>4960867.8273935067</v>
      </c>
      <c r="I36">
        <v>1699027</v>
      </c>
      <c r="J36">
        <v>3133912</v>
      </c>
      <c r="K36">
        <f t="shared" si="2"/>
        <v>0.35155150934038276</v>
      </c>
      <c r="L36">
        <v>2004934</v>
      </c>
      <c r="M36">
        <v>0.41</v>
      </c>
      <c r="N36" s="1">
        <f>+L36-I36</f>
        <v>305907</v>
      </c>
      <c r="O36" s="7">
        <f t="shared" si="3"/>
        <v>0.15257709231326319</v>
      </c>
      <c r="P36">
        <v>-6466</v>
      </c>
      <c r="Q36">
        <v>-9.17</v>
      </c>
      <c r="R36">
        <v>-6761</v>
      </c>
      <c r="S36">
        <v>-10.5</v>
      </c>
      <c r="T36">
        <v>-41971</v>
      </c>
      <c r="U36">
        <v>-8.65</v>
      </c>
      <c r="V36">
        <v>-132</v>
      </c>
      <c r="W36">
        <v>-8.7200000000000006</v>
      </c>
      <c r="X36">
        <v>-264116</v>
      </c>
      <c r="Y36">
        <v>-16.87</v>
      </c>
      <c r="Z36">
        <v>-13271</v>
      </c>
      <c r="AA36">
        <v>-10.09</v>
      </c>
      <c r="AC36">
        <v>-6390</v>
      </c>
      <c r="AD36">
        <v>-15.15</v>
      </c>
      <c r="AE36">
        <v>-28122</v>
      </c>
      <c r="AF36">
        <v>-17.350000000000001</v>
      </c>
      <c r="AG36">
        <v>-16101</v>
      </c>
      <c r="AH36">
        <v>-9.8800000000000008</v>
      </c>
    </row>
    <row r="37" spans="1:34">
      <c r="A37">
        <v>40</v>
      </c>
      <c r="B37" t="s">
        <v>75</v>
      </c>
      <c r="C37" t="s">
        <v>34</v>
      </c>
      <c r="D37" t="s">
        <v>35</v>
      </c>
      <c r="E37" s="5">
        <v>0.4167939246926512</v>
      </c>
      <c r="F37" s="1">
        <f>+N37*E37</f>
        <v>51710.371854843157</v>
      </c>
      <c r="G37" s="8">
        <v>55.517678973390275</v>
      </c>
      <c r="H37" s="8">
        <f t="shared" si="1"/>
        <v>2870839.8242318183</v>
      </c>
      <c r="I37">
        <v>601493</v>
      </c>
      <c r="J37">
        <v>946467</v>
      </c>
      <c r="K37">
        <f t="shared" si="2"/>
        <v>0.38857141011395641</v>
      </c>
      <c r="L37">
        <v>725560</v>
      </c>
      <c r="M37">
        <v>0.47</v>
      </c>
      <c r="N37" s="1">
        <f>+L37-I37</f>
        <v>124067</v>
      </c>
      <c r="O37" s="7">
        <f t="shared" si="3"/>
        <v>0.17099481779590936</v>
      </c>
      <c r="P37">
        <v>-20030</v>
      </c>
      <c r="Q37">
        <v>-12.45</v>
      </c>
      <c r="R37">
        <v>-3087</v>
      </c>
      <c r="S37">
        <v>-12.06</v>
      </c>
      <c r="T37">
        <v>-13335</v>
      </c>
      <c r="U37">
        <v>-12.09</v>
      </c>
      <c r="V37">
        <v>-338</v>
      </c>
      <c r="W37">
        <v>-16.38</v>
      </c>
      <c r="X37">
        <v>-102929</v>
      </c>
      <c r="Y37">
        <v>-17.91</v>
      </c>
      <c r="Z37">
        <v>-13442</v>
      </c>
      <c r="AA37">
        <v>-12.4</v>
      </c>
      <c r="AC37">
        <v>-3004</v>
      </c>
      <c r="AD37">
        <v>-17.22</v>
      </c>
      <c r="AE37">
        <v>-12800</v>
      </c>
      <c r="AF37">
        <v>-18.149999999999999</v>
      </c>
      <c r="AG37">
        <v>-5701</v>
      </c>
      <c r="AH37">
        <v>-10.5</v>
      </c>
    </row>
    <row r="38" spans="1:34">
      <c r="A38">
        <v>41</v>
      </c>
      <c r="B38" t="s">
        <v>76</v>
      </c>
      <c r="C38" t="s">
        <v>34</v>
      </c>
      <c r="D38" t="s">
        <v>42</v>
      </c>
      <c r="E38" s="5">
        <v>0.25488972369521246</v>
      </c>
      <c r="F38" s="1">
        <f>+N38*E38</f>
        <v>19692.015383521029</v>
      </c>
      <c r="G38" s="8">
        <v>32.529667189373967</v>
      </c>
      <c r="H38" s="8">
        <f t="shared" si="1"/>
        <v>640574.70671397145</v>
      </c>
      <c r="I38">
        <v>667826</v>
      </c>
      <c r="J38">
        <v>1034755</v>
      </c>
      <c r="K38">
        <f t="shared" si="2"/>
        <v>0.39224330589851525</v>
      </c>
      <c r="L38">
        <v>745083</v>
      </c>
      <c r="M38">
        <v>0.44</v>
      </c>
      <c r="N38" s="1">
        <f>+L38-I38</f>
        <v>77257</v>
      </c>
      <c r="O38" s="7">
        <f t="shared" si="3"/>
        <v>0.10368911919880067</v>
      </c>
      <c r="P38">
        <v>-3539</v>
      </c>
      <c r="Q38">
        <v>-5.88</v>
      </c>
      <c r="R38">
        <v>-4770</v>
      </c>
      <c r="S38">
        <v>-8.65</v>
      </c>
      <c r="T38">
        <v>-2405</v>
      </c>
      <c r="U38">
        <v>-6.31</v>
      </c>
      <c r="V38">
        <v>-619</v>
      </c>
      <c r="W38">
        <v>-16.84</v>
      </c>
      <c r="X38">
        <v>-71216</v>
      </c>
      <c r="Y38">
        <v>-10.75</v>
      </c>
      <c r="Z38">
        <v>-10385</v>
      </c>
      <c r="AA38">
        <v>-7.59</v>
      </c>
      <c r="AC38">
        <v>-13140</v>
      </c>
      <c r="AD38">
        <v>-15.42</v>
      </c>
      <c r="AE38">
        <v>-85279</v>
      </c>
      <c r="AF38">
        <v>-14.36</v>
      </c>
      <c r="AG38">
        <v>-44228</v>
      </c>
      <c r="AH38">
        <v>-10.11</v>
      </c>
    </row>
    <row r="39" spans="1:34">
      <c r="A39">
        <v>42</v>
      </c>
      <c r="B39" t="s">
        <v>77</v>
      </c>
      <c r="C39" t="s">
        <v>34</v>
      </c>
      <c r="D39" t="s">
        <v>42</v>
      </c>
      <c r="E39" s="5">
        <v>0.31294452952186491</v>
      </c>
      <c r="F39" s="1">
        <f>+N39*E39</f>
        <v>94066.431406329764</v>
      </c>
      <c r="G39" s="8">
        <v>34.207414367642919</v>
      </c>
      <c r="H39" s="8">
        <f t="shared" si="1"/>
        <v>3217769.3972017821</v>
      </c>
      <c r="I39">
        <v>1815135</v>
      </c>
      <c r="J39">
        <v>3413813</v>
      </c>
      <c r="K39">
        <f t="shared" si="2"/>
        <v>0.34713196612396985</v>
      </c>
      <c r="L39">
        <v>2115720</v>
      </c>
      <c r="M39">
        <v>0.4</v>
      </c>
      <c r="N39" s="1">
        <f>+L39-I39</f>
        <v>300585</v>
      </c>
      <c r="O39" s="7">
        <f t="shared" si="3"/>
        <v>0.14207220237082413</v>
      </c>
      <c r="P39">
        <v>-4194</v>
      </c>
      <c r="Q39">
        <v>-8.1199999999999992</v>
      </c>
      <c r="R39">
        <v>-10004</v>
      </c>
      <c r="S39">
        <v>-10.1</v>
      </c>
      <c r="T39">
        <v>-35919</v>
      </c>
      <c r="U39">
        <v>-8.27</v>
      </c>
      <c r="V39">
        <v>-179</v>
      </c>
      <c r="W39">
        <v>-7.58</v>
      </c>
      <c r="X39">
        <v>-256863</v>
      </c>
      <c r="Y39">
        <v>-15.97</v>
      </c>
      <c r="Z39">
        <v>-18003</v>
      </c>
      <c r="AA39">
        <v>-6.79</v>
      </c>
      <c r="AC39">
        <v>-18605</v>
      </c>
      <c r="AD39">
        <v>-11.69</v>
      </c>
      <c r="AE39">
        <v>-64346</v>
      </c>
      <c r="AF39">
        <v>-14.05</v>
      </c>
      <c r="AG39">
        <v>-33640</v>
      </c>
      <c r="AH39">
        <v>-7.66</v>
      </c>
    </row>
    <row r="40" spans="1:34">
      <c r="A40">
        <v>44</v>
      </c>
      <c r="B40" t="s">
        <v>78</v>
      </c>
      <c r="C40" t="s">
        <v>34</v>
      </c>
      <c r="D40" t="s">
        <v>42</v>
      </c>
      <c r="E40" s="5">
        <v>0.37410348293263035</v>
      </c>
      <c r="F40" s="1">
        <f>+N40*E40</f>
        <v>6381.0831083818757</v>
      </c>
      <c r="G40" s="8">
        <v>33.266426422291921</v>
      </c>
      <c r="H40" s="8">
        <f t="shared" si="1"/>
        <v>212275.8317195155</v>
      </c>
      <c r="I40">
        <v>172984</v>
      </c>
      <c r="J40">
        <v>267200</v>
      </c>
      <c r="K40">
        <f t="shared" si="2"/>
        <v>0.39298111698744159</v>
      </c>
      <c r="L40">
        <v>190041</v>
      </c>
      <c r="M40">
        <v>0.43</v>
      </c>
      <c r="N40" s="1">
        <f>+L40-I40</f>
        <v>17057</v>
      </c>
      <c r="O40" s="7">
        <f t="shared" si="3"/>
        <v>8.9754316173878274E-2</v>
      </c>
      <c r="P40">
        <v>-250</v>
      </c>
      <c r="Q40">
        <v>-3.98</v>
      </c>
      <c r="R40">
        <v>-1117</v>
      </c>
      <c r="S40">
        <v>-15.22</v>
      </c>
      <c r="T40">
        <v>-987</v>
      </c>
      <c r="U40">
        <v>-4.18</v>
      </c>
      <c r="V40">
        <v>0</v>
      </c>
      <c r="W40">
        <v>0</v>
      </c>
      <c r="X40">
        <v>-15003</v>
      </c>
      <c r="Y40">
        <v>-9.99</v>
      </c>
      <c r="Z40">
        <v>-3217</v>
      </c>
      <c r="AA40">
        <v>-6.24</v>
      </c>
      <c r="AC40">
        <v>-8367</v>
      </c>
      <c r="AD40">
        <v>-9.0500000000000007</v>
      </c>
      <c r="AE40">
        <v>-44625</v>
      </c>
      <c r="AF40">
        <v>-14.57</v>
      </c>
      <c r="AG40">
        <v>-24284</v>
      </c>
      <c r="AH40">
        <v>-8.32</v>
      </c>
    </row>
    <row r="41" spans="1:34">
      <c r="A41">
        <v>45</v>
      </c>
      <c r="B41" t="s">
        <v>79</v>
      </c>
      <c r="C41" t="s">
        <v>37</v>
      </c>
      <c r="D41" t="s">
        <v>35</v>
      </c>
      <c r="E41" s="5">
        <v>0.41158764215374216</v>
      </c>
      <c r="F41" s="1">
        <f>+N41*E41</f>
        <v>61450.446561195859</v>
      </c>
      <c r="G41" s="8">
        <v>32.11385416034863</v>
      </c>
      <c r="H41" s="8">
        <f t="shared" si="1"/>
        <v>1973410.6789545408</v>
      </c>
      <c r="I41">
        <v>741372</v>
      </c>
      <c r="J41">
        <v>1308481</v>
      </c>
      <c r="K41">
        <f t="shared" si="2"/>
        <v>0.36167081249240801</v>
      </c>
      <c r="L41">
        <v>890673</v>
      </c>
      <c r="M41">
        <v>0.43</v>
      </c>
      <c r="N41" s="1">
        <f>+L41-I41</f>
        <v>149301</v>
      </c>
      <c r="O41" s="7">
        <f t="shared" si="3"/>
        <v>0.16762717630376131</v>
      </c>
      <c r="P41">
        <v>-5139</v>
      </c>
      <c r="Q41">
        <v>-16.47</v>
      </c>
      <c r="R41">
        <v>-3894</v>
      </c>
      <c r="S41">
        <v>-18.05</v>
      </c>
      <c r="T41">
        <v>-38354</v>
      </c>
      <c r="U41">
        <v>-11.11</v>
      </c>
      <c r="V41">
        <v>-156</v>
      </c>
      <c r="W41">
        <v>-19.75</v>
      </c>
      <c r="X41">
        <v>-109865</v>
      </c>
      <c r="Y41">
        <v>-19.95</v>
      </c>
      <c r="Z41">
        <v>-8516</v>
      </c>
      <c r="AA41">
        <v>-12.47</v>
      </c>
      <c r="AC41">
        <v>-1555</v>
      </c>
      <c r="AD41">
        <v>-16.95</v>
      </c>
      <c r="AE41">
        <v>-7984</v>
      </c>
      <c r="AF41">
        <v>-15.59</v>
      </c>
      <c r="AG41">
        <v>-3398</v>
      </c>
      <c r="AH41">
        <v>-7.57</v>
      </c>
    </row>
    <row r="42" spans="1:34">
      <c r="A42">
        <v>46</v>
      </c>
      <c r="B42" t="s">
        <v>80</v>
      </c>
      <c r="C42" t="s">
        <v>34</v>
      </c>
      <c r="D42" t="s">
        <v>35</v>
      </c>
      <c r="E42" s="5">
        <v>0.17141280716779761</v>
      </c>
      <c r="F42" s="1">
        <f>+N42*E42</f>
        <v>4679.2268100665387</v>
      </c>
      <c r="G42" s="8">
        <v>41.963047290347461</v>
      </c>
      <c r="H42" s="8">
        <f t="shared" si="1"/>
        <v>196354.61591308386</v>
      </c>
      <c r="I42">
        <v>94134</v>
      </c>
      <c r="J42">
        <v>262752</v>
      </c>
      <c r="K42">
        <f t="shared" si="2"/>
        <v>0.26376489971587563</v>
      </c>
      <c r="L42">
        <v>121432</v>
      </c>
      <c r="M42">
        <v>0.34</v>
      </c>
      <c r="N42" s="1">
        <f>+L42-I42</f>
        <v>27298</v>
      </c>
      <c r="O42" s="7">
        <f t="shared" si="3"/>
        <v>0.2248007115093221</v>
      </c>
      <c r="P42">
        <v>-942</v>
      </c>
      <c r="Q42">
        <v>-4.53</v>
      </c>
      <c r="R42">
        <v>-894</v>
      </c>
      <c r="S42">
        <v>-28.05</v>
      </c>
      <c r="T42">
        <v>-1371</v>
      </c>
      <c r="U42">
        <v>-17.64</v>
      </c>
      <c r="V42">
        <v>-72</v>
      </c>
      <c r="W42">
        <v>-16.04</v>
      </c>
      <c r="X42">
        <v>-24991</v>
      </c>
      <c r="Y42">
        <v>-24.15</v>
      </c>
      <c r="Z42">
        <v>-1988</v>
      </c>
      <c r="AA42">
        <v>-20.29</v>
      </c>
      <c r="AC42">
        <v>-10815</v>
      </c>
      <c r="AD42">
        <v>-18.96</v>
      </c>
      <c r="AE42">
        <v>-24977</v>
      </c>
      <c r="AF42">
        <v>-13.61</v>
      </c>
      <c r="AG42">
        <v>-15309</v>
      </c>
      <c r="AH42">
        <v>-8.7899999999999991</v>
      </c>
    </row>
    <row r="43" spans="1:34">
      <c r="A43">
        <v>47</v>
      </c>
      <c r="B43" t="s">
        <v>81</v>
      </c>
      <c r="C43" t="s">
        <v>37</v>
      </c>
      <c r="D43" t="s">
        <v>35</v>
      </c>
      <c r="E43" s="5">
        <v>0.32874719594183882</v>
      </c>
      <c r="F43" s="1">
        <f>+N43*E43</f>
        <v>68455.686105360975</v>
      </c>
      <c r="G43" s="8">
        <v>32.376960115254001</v>
      </c>
      <c r="H43" s="8">
        <f t="shared" si="1"/>
        <v>2216387.0186956199</v>
      </c>
      <c r="I43">
        <v>992706</v>
      </c>
      <c r="J43">
        <v>1777696</v>
      </c>
      <c r="K43">
        <f t="shared" si="2"/>
        <v>0.35832561483856856</v>
      </c>
      <c r="L43">
        <v>1200938</v>
      </c>
      <c r="M43">
        <v>0.43</v>
      </c>
      <c r="N43" s="1">
        <f>+L43-I43</f>
        <v>208232</v>
      </c>
      <c r="O43" s="7">
        <f t="shared" si="3"/>
        <v>0.17339113259801922</v>
      </c>
      <c r="P43">
        <v>-6784</v>
      </c>
      <c r="Q43">
        <v>-15.68</v>
      </c>
      <c r="R43">
        <v>-4408</v>
      </c>
      <c r="S43">
        <v>-15.11</v>
      </c>
      <c r="T43">
        <v>-39214</v>
      </c>
      <c r="U43">
        <v>-12.91</v>
      </c>
      <c r="V43">
        <v>-355</v>
      </c>
      <c r="W43">
        <v>-37.29</v>
      </c>
      <c r="X43">
        <v>-167295</v>
      </c>
      <c r="Y43">
        <v>-18.45</v>
      </c>
      <c r="Z43">
        <v>-14568</v>
      </c>
      <c r="AA43">
        <v>-16.809999999999999</v>
      </c>
      <c r="AC43">
        <v>-16054</v>
      </c>
      <c r="AD43">
        <v>-16.350000000000001</v>
      </c>
      <c r="AE43">
        <v>-56485</v>
      </c>
      <c r="AF43">
        <v>-14.24</v>
      </c>
      <c r="AG43">
        <v>-31244</v>
      </c>
      <c r="AH43">
        <v>-8.41</v>
      </c>
    </row>
    <row r="44" spans="1:34">
      <c r="A44">
        <v>48</v>
      </c>
      <c r="B44" t="s">
        <v>82</v>
      </c>
      <c r="C44" t="s">
        <v>37</v>
      </c>
      <c r="D44" t="s">
        <v>35</v>
      </c>
      <c r="E44" s="5">
        <v>0.33495033912592631</v>
      </c>
      <c r="F44" s="1">
        <f>+N44*E44</f>
        <v>248646.36484606189</v>
      </c>
      <c r="G44" s="8">
        <v>32.557011483321922</v>
      </c>
      <c r="H44" s="8">
        <f t="shared" si="1"/>
        <v>8095182.5555794891</v>
      </c>
      <c r="I44">
        <v>3794030</v>
      </c>
      <c r="J44">
        <v>7002173</v>
      </c>
      <c r="K44">
        <f t="shared" si="2"/>
        <v>0.35142262515812273</v>
      </c>
      <c r="L44">
        <v>4536368</v>
      </c>
      <c r="M44">
        <v>0.42</v>
      </c>
      <c r="N44" s="1">
        <f>+L44-I44</f>
        <v>742338</v>
      </c>
      <c r="O44" s="7">
        <f t="shared" si="3"/>
        <v>0.16364148587592542</v>
      </c>
      <c r="P44">
        <v>-26409</v>
      </c>
      <c r="Q44">
        <v>-15.8</v>
      </c>
      <c r="R44">
        <v>-37033</v>
      </c>
      <c r="S44">
        <v>-15.6</v>
      </c>
      <c r="T44">
        <v>-113566</v>
      </c>
      <c r="U44">
        <v>-12.82</v>
      </c>
      <c r="V44">
        <v>-1220</v>
      </c>
      <c r="W44">
        <v>-18.27</v>
      </c>
      <c r="X44">
        <v>-526864</v>
      </c>
      <c r="Y44">
        <v>-16.86</v>
      </c>
      <c r="Z44">
        <v>-324220</v>
      </c>
      <c r="AA44">
        <v>-14.59</v>
      </c>
      <c r="AC44">
        <v>-3870</v>
      </c>
      <c r="AD44">
        <v>-18.03</v>
      </c>
      <c r="AE44">
        <v>-5441</v>
      </c>
      <c r="AF44">
        <v>-13.77</v>
      </c>
      <c r="AG44">
        <v>-4105</v>
      </c>
      <c r="AH44">
        <v>-9.18</v>
      </c>
    </row>
    <row r="45" spans="1:34">
      <c r="A45">
        <v>49</v>
      </c>
      <c r="B45" t="s">
        <v>83</v>
      </c>
      <c r="C45" t="s">
        <v>34</v>
      </c>
      <c r="D45" t="s">
        <v>35</v>
      </c>
      <c r="E45" s="5">
        <v>0.16740330727184669</v>
      </c>
      <c r="F45" s="1">
        <f>+N45*E45</f>
        <v>13058.797193662216</v>
      </c>
      <c r="G45" s="8">
        <v>35.806145111927925</v>
      </c>
      <c r="H45" s="8">
        <f t="shared" si="1"/>
        <v>467585.18730350648</v>
      </c>
      <c r="I45">
        <v>283317</v>
      </c>
      <c r="J45">
        <v>818182</v>
      </c>
      <c r="K45">
        <f t="shared" si="2"/>
        <v>0.25721040146200769</v>
      </c>
      <c r="L45">
        <v>361325</v>
      </c>
      <c r="M45">
        <v>0.33</v>
      </c>
      <c r="N45" s="1">
        <f>+L45-I45</f>
        <v>78008</v>
      </c>
      <c r="O45" s="7">
        <f t="shared" si="3"/>
        <v>0.21589427800456654</v>
      </c>
      <c r="P45">
        <v>-3016</v>
      </c>
      <c r="Q45">
        <v>-15.52</v>
      </c>
      <c r="R45">
        <v>-4699</v>
      </c>
      <c r="S45">
        <v>-22.38</v>
      </c>
      <c r="T45">
        <v>-3071</v>
      </c>
      <c r="U45">
        <v>-21.21</v>
      </c>
      <c r="V45">
        <v>-405</v>
      </c>
      <c r="W45">
        <v>-25.65</v>
      </c>
      <c r="X45">
        <v>-70119</v>
      </c>
      <c r="Y45">
        <v>-22</v>
      </c>
      <c r="Z45">
        <v>-14814</v>
      </c>
      <c r="AA45">
        <v>-19.16</v>
      </c>
      <c r="AC45">
        <v>-5286</v>
      </c>
      <c r="AD45">
        <v>-10.8</v>
      </c>
      <c r="AE45">
        <v>-28118</v>
      </c>
      <c r="AF45">
        <v>-10.85</v>
      </c>
      <c r="AG45">
        <v>-10974</v>
      </c>
      <c r="AH45">
        <v>-5.42</v>
      </c>
    </row>
    <row r="46" spans="1:34">
      <c r="A46">
        <v>51</v>
      </c>
      <c r="B46" t="s">
        <v>84</v>
      </c>
      <c r="C46" t="s">
        <v>34</v>
      </c>
      <c r="D46" t="s">
        <v>42</v>
      </c>
      <c r="E46" s="5">
        <v>0.34339512007281381</v>
      </c>
      <c r="F46" s="1">
        <f>+N46*E46</f>
        <v>57936.594473324927</v>
      </c>
      <c r="G46" s="8">
        <v>34.285654888906045</v>
      </c>
      <c r="H46" s="8">
        <f t="shared" si="1"/>
        <v>1986394.0835509198</v>
      </c>
      <c r="I46">
        <v>973923</v>
      </c>
      <c r="J46">
        <v>2357533</v>
      </c>
      <c r="K46">
        <f t="shared" si="2"/>
        <v>0.29234154675913476</v>
      </c>
      <c r="L46">
        <v>1142640</v>
      </c>
      <c r="M46">
        <v>0.34</v>
      </c>
      <c r="N46" s="1">
        <f>+L46-I46</f>
        <v>168717</v>
      </c>
      <c r="O46" s="7">
        <f t="shared" si="3"/>
        <v>0.14765542953161101</v>
      </c>
      <c r="P46">
        <v>-3319</v>
      </c>
      <c r="Q46">
        <v>-8.9700000000000006</v>
      </c>
      <c r="R46">
        <v>-11511</v>
      </c>
      <c r="S46">
        <v>-13.5</v>
      </c>
      <c r="T46">
        <v>-40882</v>
      </c>
      <c r="U46">
        <v>-10.91</v>
      </c>
      <c r="V46">
        <v>-143</v>
      </c>
      <c r="W46">
        <v>-5.86</v>
      </c>
      <c r="X46">
        <v>-121463</v>
      </c>
      <c r="Y46">
        <v>-16.59</v>
      </c>
      <c r="Z46">
        <v>-15572</v>
      </c>
      <c r="AA46">
        <v>-11.4</v>
      </c>
      <c r="AC46">
        <v>-5748</v>
      </c>
      <c r="AD46">
        <v>-16.350000000000001</v>
      </c>
      <c r="AE46">
        <v>-48706</v>
      </c>
      <c r="AF46">
        <v>-9.58</v>
      </c>
      <c r="AG46">
        <v>-32098</v>
      </c>
      <c r="AH46">
        <v>-7.93</v>
      </c>
    </row>
    <row r="47" spans="1:34">
      <c r="A47">
        <v>50</v>
      </c>
      <c r="B47" t="s">
        <v>85</v>
      </c>
      <c r="C47" t="s">
        <v>34</v>
      </c>
      <c r="D47" t="s">
        <v>40</v>
      </c>
      <c r="E47" s="5">
        <v>0.1877463397879009</v>
      </c>
      <c r="F47" s="1">
        <f>+N47*E47</f>
        <v>2358.469520415611</v>
      </c>
      <c r="G47" s="8">
        <v>32.188004013532122</v>
      </c>
      <c r="H47" s="8">
        <f t="shared" si="1"/>
        <v>75914.426388930864</v>
      </c>
      <c r="I47">
        <v>103893</v>
      </c>
      <c r="J47">
        <v>166262</v>
      </c>
      <c r="K47">
        <f t="shared" si="2"/>
        <v>0.38456811830245602</v>
      </c>
      <c r="L47">
        <v>116455</v>
      </c>
      <c r="M47">
        <v>0.43</v>
      </c>
      <c r="N47" s="1">
        <f>+L47-I47</f>
        <v>12562</v>
      </c>
      <c r="O47" s="7">
        <f t="shared" si="3"/>
        <v>0.10786999270104332</v>
      </c>
      <c r="P47">
        <v>-84</v>
      </c>
      <c r="Q47">
        <v>-1.64</v>
      </c>
      <c r="R47">
        <v>-777</v>
      </c>
      <c r="S47">
        <v>-17.59</v>
      </c>
      <c r="T47">
        <v>-175</v>
      </c>
      <c r="U47">
        <v>-4.4000000000000004</v>
      </c>
      <c r="V47">
        <v>0</v>
      </c>
      <c r="W47">
        <v>0</v>
      </c>
      <c r="X47">
        <v>-12404</v>
      </c>
      <c r="Y47">
        <v>-10.93</v>
      </c>
      <c r="Z47">
        <v>-174</v>
      </c>
      <c r="AA47">
        <v>-4.2300000000000004</v>
      </c>
      <c r="AC47">
        <v>-51654</v>
      </c>
      <c r="AD47">
        <v>-11.05</v>
      </c>
      <c r="AE47">
        <v>-266999</v>
      </c>
      <c r="AF47">
        <v>-10.119999999999999</v>
      </c>
      <c r="AG47">
        <v>-137837</v>
      </c>
      <c r="AH47">
        <v>-6.59</v>
      </c>
    </row>
    <row r="48" spans="1:34">
      <c r="A48">
        <v>53</v>
      </c>
      <c r="B48" t="s">
        <v>86</v>
      </c>
      <c r="C48" t="s">
        <v>34</v>
      </c>
      <c r="D48" t="s">
        <v>42</v>
      </c>
      <c r="E48" s="5">
        <v>0.26063683668696075</v>
      </c>
      <c r="F48" s="1">
        <f>+N48*E48</f>
        <v>30681.647141115645</v>
      </c>
      <c r="G48" s="8">
        <v>33.510763636797982</v>
      </c>
      <c r="H48" s="8">
        <f t="shared" si="1"/>
        <v>1028165.425333565</v>
      </c>
      <c r="I48">
        <v>1021695</v>
      </c>
      <c r="J48">
        <v>2000565</v>
      </c>
      <c r="K48">
        <f t="shared" si="2"/>
        <v>0.3380566198804868</v>
      </c>
      <c r="L48">
        <v>1139413</v>
      </c>
      <c r="M48">
        <v>0.38</v>
      </c>
      <c r="N48" s="1">
        <f>+L48-I48</f>
        <v>117718</v>
      </c>
      <c r="O48" s="7">
        <f t="shared" si="3"/>
        <v>0.1033146014658425</v>
      </c>
      <c r="P48">
        <v>-5934</v>
      </c>
      <c r="Q48">
        <v>-6.96</v>
      </c>
      <c r="R48">
        <v>-10684</v>
      </c>
      <c r="S48">
        <v>-7.74</v>
      </c>
      <c r="T48">
        <v>-4944</v>
      </c>
      <c r="U48">
        <v>-4.59</v>
      </c>
      <c r="V48">
        <v>-494</v>
      </c>
      <c r="W48">
        <v>-7.01</v>
      </c>
      <c r="X48">
        <v>-102343</v>
      </c>
      <c r="Y48">
        <v>-11.11</v>
      </c>
      <c r="Z48">
        <v>-14741</v>
      </c>
      <c r="AA48">
        <v>-6.56</v>
      </c>
      <c r="AC48">
        <v>-25349</v>
      </c>
      <c r="AD48">
        <v>-11.79</v>
      </c>
      <c r="AE48">
        <v>-170026</v>
      </c>
      <c r="AF48">
        <v>-10.58</v>
      </c>
      <c r="AG48">
        <v>-75773</v>
      </c>
      <c r="AH48">
        <v>-6.23</v>
      </c>
    </row>
    <row r="49" spans="1:34">
      <c r="A49">
        <v>55</v>
      </c>
      <c r="B49" t="s">
        <v>87</v>
      </c>
      <c r="C49" t="s">
        <v>37</v>
      </c>
      <c r="D49" t="s">
        <v>65</v>
      </c>
      <c r="E49" s="5">
        <v>0.42885648658313613</v>
      </c>
      <c r="F49" s="1">
        <f>+N49*E49</f>
        <v>58060.735436057883</v>
      </c>
      <c r="G49" s="8">
        <v>32.291244051581153</v>
      </c>
      <c r="H49" s="8">
        <f t="shared" si="1"/>
        <v>1874853.3777800312</v>
      </c>
      <c r="I49">
        <v>756664</v>
      </c>
      <c r="J49">
        <v>1693307</v>
      </c>
      <c r="K49">
        <f t="shared" si="2"/>
        <v>0.30884610470899454</v>
      </c>
      <c r="L49">
        <v>892049</v>
      </c>
      <c r="M49">
        <v>0.36</v>
      </c>
      <c r="N49" s="1">
        <f>+L49-I49</f>
        <v>135385</v>
      </c>
      <c r="O49" s="7">
        <f t="shared" si="3"/>
        <v>0.15176856876696235</v>
      </c>
      <c r="P49">
        <v>-2806</v>
      </c>
      <c r="Q49">
        <v>-7.93</v>
      </c>
      <c r="R49">
        <v>-3716</v>
      </c>
      <c r="S49">
        <v>-10.43</v>
      </c>
      <c r="T49">
        <v>-9727</v>
      </c>
      <c r="U49">
        <v>-7.58</v>
      </c>
      <c r="V49">
        <v>0</v>
      </c>
      <c r="W49">
        <v>0</v>
      </c>
      <c r="X49">
        <v>-123472</v>
      </c>
      <c r="Y49">
        <v>-16.53</v>
      </c>
      <c r="Z49">
        <v>-6484</v>
      </c>
      <c r="AA49">
        <v>-6.24</v>
      </c>
      <c r="AC49">
        <v>-1706</v>
      </c>
      <c r="AD49">
        <v>-10.15</v>
      </c>
      <c r="AE49">
        <v>-10322</v>
      </c>
      <c r="AF49">
        <v>-11.69</v>
      </c>
      <c r="AG49">
        <v>-5101</v>
      </c>
      <c r="AH49">
        <v>-6.78</v>
      </c>
    </row>
    <row r="50" spans="1:34">
      <c r="A50">
        <v>54</v>
      </c>
      <c r="B50" t="s">
        <v>88</v>
      </c>
      <c r="C50" t="s">
        <v>34</v>
      </c>
      <c r="D50" t="s">
        <v>65</v>
      </c>
      <c r="E50" s="5">
        <v>0.30814727684317988</v>
      </c>
      <c r="F50" s="1">
        <f>+N50*E50</f>
        <v>13958.455346442362</v>
      </c>
      <c r="G50" s="8">
        <v>34.670667751991523</v>
      </c>
      <c r="H50" s="8">
        <f t="shared" si="1"/>
        <v>483948.96764751291</v>
      </c>
      <c r="I50">
        <v>315166</v>
      </c>
      <c r="J50">
        <v>407022</v>
      </c>
      <c r="K50">
        <f t="shared" si="2"/>
        <v>0.43640437116097192</v>
      </c>
      <c r="L50">
        <v>360464</v>
      </c>
      <c r="M50">
        <v>0.5</v>
      </c>
      <c r="N50" s="1">
        <f>+L50-I50</f>
        <v>45298</v>
      </c>
      <c r="O50" s="7">
        <f t="shared" si="3"/>
        <v>0.12566580851347153</v>
      </c>
      <c r="P50">
        <v>-1785</v>
      </c>
      <c r="Q50">
        <v>-12.85</v>
      </c>
      <c r="R50">
        <v>-271</v>
      </c>
      <c r="S50">
        <v>-4.95</v>
      </c>
      <c r="T50">
        <v>-1592</v>
      </c>
      <c r="U50">
        <v>-5.86</v>
      </c>
      <c r="V50">
        <v>0</v>
      </c>
      <c r="W50">
        <v>0</v>
      </c>
      <c r="X50">
        <v>-44529</v>
      </c>
      <c r="Y50">
        <v>-12.88</v>
      </c>
      <c r="Z50">
        <v>-454</v>
      </c>
      <c r="AA50">
        <v>-4.45</v>
      </c>
      <c r="AC50">
        <v>-11400</v>
      </c>
      <c r="AD50">
        <v>-12.58</v>
      </c>
      <c r="AE50">
        <v>-43953</v>
      </c>
      <c r="AF50">
        <v>-11.94</v>
      </c>
      <c r="AG50">
        <v>-21885</v>
      </c>
      <c r="AH50">
        <v>-7.28</v>
      </c>
    </row>
    <row r="51" spans="1:34">
      <c r="A51">
        <v>56</v>
      </c>
      <c r="B51" t="s">
        <v>89</v>
      </c>
      <c r="C51" t="s">
        <v>37</v>
      </c>
      <c r="D51" t="s">
        <v>35</v>
      </c>
      <c r="E51" s="5">
        <v>0.22768041785330229</v>
      </c>
      <c r="F51" s="1">
        <f>+N51*E51</f>
        <v>4059.9972111600864</v>
      </c>
      <c r="G51" s="8">
        <v>31.621211970939509</v>
      </c>
      <c r="H51" s="8">
        <f t="shared" si="1"/>
        <v>128382.03241551634</v>
      </c>
      <c r="I51">
        <v>66791</v>
      </c>
      <c r="J51">
        <v>175968</v>
      </c>
      <c r="K51">
        <f t="shared" si="2"/>
        <v>0.27513295078658256</v>
      </c>
      <c r="L51">
        <v>84623</v>
      </c>
      <c r="M51">
        <v>0.35</v>
      </c>
      <c r="N51" s="1">
        <f>+L51-I51</f>
        <v>17832</v>
      </c>
      <c r="O51" s="7">
        <f t="shared" si="3"/>
        <v>0.21072285312503694</v>
      </c>
      <c r="P51">
        <v>-1063</v>
      </c>
      <c r="Q51">
        <v>-17.32</v>
      </c>
      <c r="R51">
        <v>-482</v>
      </c>
      <c r="S51">
        <v>-20.54</v>
      </c>
      <c r="T51">
        <v>-613</v>
      </c>
      <c r="U51">
        <v>-17.84</v>
      </c>
      <c r="V51">
        <v>0</v>
      </c>
      <c r="W51">
        <v>0</v>
      </c>
      <c r="X51">
        <v>-17542</v>
      </c>
      <c r="Y51">
        <v>-22.15</v>
      </c>
      <c r="Z51">
        <v>-3372</v>
      </c>
      <c r="AA51">
        <v>-25.95</v>
      </c>
      <c r="AC51">
        <v>-3186</v>
      </c>
      <c r="AD51">
        <v>-9.24</v>
      </c>
      <c r="AE51">
        <v>-10237</v>
      </c>
      <c r="AF51">
        <v>-9.4</v>
      </c>
      <c r="AG51">
        <v>-4230</v>
      </c>
      <c r="AH51">
        <v>-5.78</v>
      </c>
    </row>
    <row r="52" spans="1:34">
      <c r="A52">
        <v>72</v>
      </c>
      <c r="B52" t="s">
        <v>90</v>
      </c>
      <c r="C52" t="s">
        <v>34</v>
      </c>
      <c r="D52" t="s">
        <v>91</v>
      </c>
      <c r="E52" s="5">
        <v>0.65034172222864561</v>
      </c>
      <c r="F52" s="1">
        <f>+N52*E52</f>
        <v>59003.553432638328</v>
      </c>
      <c r="G52" s="8">
        <v>32.665586972785725</v>
      </c>
      <c r="H52" s="8">
        <f t="shared" si="1"/>
        <v>1927385.706357257</v>
      </c>
      <c r="I52">
        <v>843365</v>
      </c>
      <c r="J52">
        <v>322623</v>
      </c>
      <c r="K52">
        <f t="shared" si="2"/>
        <v>0.72330504259048978</v>
      </c>
      <c r="L52">
        <v>934092</v>
      </c>
      <c r="M52">
        <v>0.8</v>
      </c>
      <c r="N52" s="1">
        <f>+L52-I52</f>
        <v>90727</v>
      </c>
      <c r="O52" s="7">
        <f t="shared" si="3"/>
        <v>9.7128548365685602E-2</v>
      </c>
      <c r="P52">
        <v>-2568</v>
      </c>
      <c r="Q52">
        <v>-11.39</v>
      </c>
      <c r="R52">
        <v>-63</v>
      </c>
      <c r="S52">
        <v>-1.75</v>
      </c>
      <c r="T52">
        <v>-13745</v>
      </c>
      <c r="U52">
        <v>-9.1199999999999992</v>
      </c>
      <c r="V52">
        <v>0</v>
      </c>
      <c r="X52">
        <v>-59276</v>
      </c>
      <c r="Y52">
        <v>-10.07</v>
      </c>
      <c r="Z52">
        <v>-90229</v>
      </c>
      <c r="AA52">
        <v>-9.6999999999999993</v>
      </c>
      <c r="AC52">
        <v>-7610</v>
      </c>
      <c r="AD52">
        <v>-9.1300000000000008</v>
      </c>
      <c r="AE52">
        <v>-56787</v>
      </c>
      <c r="AF52">
        <v>-11.01</v>
      </c>
      <c r="AG52">
        <v>-27453</v>
      </c>
      <c r="AH52">
        <v>-6.54</v>
      </c>
    </row>
    <row r="53" spans="1:34">
      <c r="F53" s="11">
        <f>SUM(F2:F52)</f>
        <v>2659376.4947298267</v>
      </c>
      <c r="G53" s="9">
        <v>33.693477941219619</v>
      </c>
      <c r="H53" s="11">
        <f>SUM(H2:H52)</f>
        <v>89669044.06185101</v>
      </c>
      <c r="L53" s="3">
        <f>SUM(L2:L52)</f>
        <v>54100278</v>
      </c>
      <c r="N53" s="3">
        <f>SUM(N2:N52)</f>
        <v>7351595</v>
      </c>
    </row>
    <row r="54" spans="1:34">
      <c r="F54" s="4"/>
      <c r="G54" s="4"/>
      <c r="H54" s="4"/>
      <c r="L54" s="6"/>
    </row>
    <row r="55" spans="1:34">
      <c r="A55" t="s">
        <v>92</v>
      </c>
      <c r="F55" s="10"/>
    </row>
    <row r="56" spans="1:34">
      <c r="A56">
        <v>1</v>
      </c>
      <c r="B56" s="12" t="s">
        <v>93</v>
      </c>
    </row>
    <row r="57" spans="1:34">
      <c r="A57">
        <v>2</v>
      </c>
    </row>
    <row r="58" spans="1:34">
      <c r="A58">
        <v>3</v>
      </c>
      <c r="B58" t="s">
        <v>94</v>
      </c>
    </row>
    <row r="59" spans="1:34">
      <c r="A59">
        <v>4</v>
      </c>
    </row>
    <row r="60" spans="1:34">
      <c r="A60">
        <v>5</v>
      </c>
    </row>
  </sheetData>
  <sortState xmlns:xlrd2="http://schemas.microsoft.com/office/spreadsheetml/2017/richdata2" ref="A2:Y53">
    <sortCondition ref="B2"/>
  </sortState>
  <hyperlinks>
    <hyperlink ref="B56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42"/>
  <sheetViews>
    <sheetView topLeftCell="A26" zoomScale="130" zoomScaleNormal="130" workbookViewId="0">
      <selection activeCell="B47" sqref="B47"/>
    </sheetView>
  </sheetViews>
  <sheetFormatPr defaultRowHeight="15"/>
  <cols>
    <col min="1" max="1" width="13.85546875" customWidth="1"/>
  </cols>
  <sheetData>
    <row r="2" spans="1:1">
      <c r="A2" s="2" t="s">
        <v>95</v>
      </c>
    </row>
    <row r="3" spans="1:1">
      <c r="A3" t="s">
        <v>96</v>
      </c>
    </row>
    <row r="21" spans="1:1">
      <c r="A21" s="2" t="s">
        <v>95</v>
      </c>
    </row>
    <row r="22" spans="1:1">
      <c r="A22" t="s">
        <v>97</v>
      </c>
    </row>
    <row r="23" spans="1:1">
      <c r="A23" t="s">
        <v>98</v>
      </c>
    </row>
    <row r="24" spans="1:1">
      <c r="A24" t="s">
        <v>99</v>
      </c>
    </row>
    <row r="39" spans="1:1">
      <c r="A39" s="2" t="s">
        <v>100</v>
      </c>
    </row>
    <row r="40" spans="1:1">
      <c r="A40" t="s">
        <v>97</v>
      </c>
    </row>
    <row r="41" spans="1:1">
      <c r="A41" t="s">
        <v>98</v>
      </c>
    </row>
    <row r="42" spans="1:1">
      <c r="A42" t="s">
        <v>99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4dde8e-0302-4204-8831-7b6b0b57b4c4" xsi:nil="true"/>
    <lcf76f155ced4ddcb4097134ff3c332f xmlns="1fa1d493-2533-4267-bd8d-f20e718e3e9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CE92E5E5FC8429A54C4E0067B4A6F" ma:contentTypeVersion="16" ma:contentTypeDescription="Create a new document." ma:contentTypeScope="" ma:versionID="9847290575c7bc5d5edcc6ba3366ed2e">
  <xsd:schema xmlns:xsd="http://www.w3.org/2001/XMLSchema" xmlns:xs="http://www.w3.org/2001/XMLSchema" xmlns:p="http://schemas.microsoft.com/office/2006/metadata/properties" xmlns:ns2="1fa1d493-2533-4267-bd8d-f20e718e3e9a" xmlns:ns3="154dde8e-0302-4204-8831-7b6b0b57b4c4" targetNamespace="http://schemas.microsoft.com/office/2006/metadata/properties" ma:root="true" ma:fieldsID="9985a43a59dcb72196bd4a058d8673f9" ns2:_="" ns3:_="">
    <xsd:import namespace="1fa1d493-2533-4267-bd8d-f20e718e3e9a"/>
    <xsd:import namespace="154dde8e-0302-4204-8831-7b6b0b57b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a1d493-2533-4267-bd8d-f20e718e3e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4859ec5-0d3b-4e39-82c7-2539434c4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dde8e-0302-4204-8831-7b6b0b57b4c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5ee67cf-e758-477a-bab2-d974491e85bf}" ma:internalName="TaxCatchAll" ma:showField="CatchAllData" ma:web="154dde8e-0302-4204-8831-7b6b0b57b4c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3FF542-81E0-4B2D-B676-B86C6E06E124}"/>
</file>

<file path=customXml/itemProps2.xml><?xml version="1.0" encoding="utf-8"?>
<ds:datastoreItem xmlns:ds="http://schemas.openxmlformats.org/officeDocument/2006/customXml" ds:itemID="{F2073904-950E-4CD3-A96A-D0900CD86CC0}"/>
</file>

<file path=customXml/itemProps3.xml><?xml version="1.0" encoding="utf-8"?>
<ds:datastoreItem xmlns:ds="http://schemas.openxmlformats.org/officeDocument/2006/customXml" ds:itemID="{8F8B9A57-A6AA-4D23-935B-A90E1FFF35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 Galperin</dc:creator>
  <cp:keywords/>
  <dc:description/>
  <cp:lastModifiedBy/>
  <cp:revision/>
  <dcterms:created xsi:type="dcterms:W3CDTF">2023-09-06T22:16:37Z</dcterms:created>
  <dcterms:modified xsi:type="dcterms:W3CDTF">2023-09-18T02:23:07Z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0x01010051ECE92E5E5FC8429A54C4E0067B4A6F</vt:lpwstr>
  </property>
  <property fmtid="{D5CDD505-2E9C-101B-9397-08002B2CF9AE}" pid="3" name="MediaServiceImageTags">
    <vt:lpwstr/>
  </property>
</Properties>
</file>