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omet\Documents\Perso\Startup\3D Print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D21" i="1"/>
  <c r="E21" i="1"/>
  <c r="F21" i="1"/>
  <c r="G21" i="1"/>
  <c r="B21" i="1"/>
  <c r="C17" i="1"/>
  <c r="D17" i="1"/>
  <c r="E17" i="1"/>
  <c r="F17" i="1"/>
  <c r="G17" i="1"/>
  <c r="B17" i="1"/>
  <c r="B19" i="1" s="1"/>
  <c r="C16" i="1"/>
  <c r="C19" i="1" s="1"/>
  <c r="B12" i="1"/>
  <c r="B14" i="1" s="1"/>
  <c r="C11" i="1"/>
  <c r="B9" i="1"/>
  <c r="C7" i="1"/>
  <c r="D7" i="1" s="1"/>
  <c r="C6" i="1"/>
  <c r="C12" i="1" s="1"/>
  <c r="D4" i="1"/>
  <c r="E4" i="1" s="1"/>
  <c r="F4" i="1" s="1"/>
  <c r="G4" i="1" s="1"/>
  <c r="C4" i="1"/>
  <c r="D16" i="1" l="1"/>
  <c r="E7" i="1"/>
  <c r="C14" i="1"/>
  <c r="D6" i="1"/>
  <c r="C9" i="1"/>
  <c r="D11" i="1"/>
  <c r="E16" i="1" l="1"/>
  <c r="D19" i="1"/>
  <c r="E6" i="1"/>
  <c r="D12" i="1"/>
  <c r="E11" i="1"/>
  <c r="D14" i="1"/>
  <c r="D9" i="1"/>
  <c r="F7" i="1"/>
  <c r="E9" i="1"/>
  <c r="F16" i="1" l="1"/>
  <c r="E19" i="1"/>
  <c r="F11" i="1"/>
  <c r="G7" i="1"/>
  <c r="F6" i="1"/>
  <c r="F9" i="1" s="1"/>
  <c r="E12" i="1"/>
  <c r="E14" i="1" s="1"/>
  <c r="G16" i="1" l="1"/>
  <c r="G19" i="1" s="1"/>
  <c r="F19" i="1"/>
  <c r="G6" i="1"/>
  <c r="G12" i="1" s="1"/>
  <c r="F12" i="1"/>
  <c r="F14" i="1" s="1"/>
  <c r="G11" i="1"/>
  <c r="G14" i="1" s="1"/>
  <c r="G9" i="1" l="1"/>
</calcChain>
</file>

<file path=xl/sharedStrings.xml><?xml version="1.0" encoding="utf-8"?>
<sst xmlns="http://schemas.openxmlformats.org/spreadsheetml/2006/main" count="16" uniqueCount="16">
  <si>
    <t>#Designers</t>
  </si>
  <si>
    <t>#Item Sold per Designer</t>
  </si>
  <si>
    <t>Avg. Selling Price Per Item</t>
  </si>
  <si>
    <t>Fee in %</t>
  </si>
  <si>
    <t>Revenue Fee IP</t>
  </si>
  <si>
    <t>Fee in % Printer</t>
  </si>
  <si>
    <t>Avg Revenue Per Material</t>
  </si>
  <si>
    <t># Transaction with Printer bought</t>
  </si>
  <si>
    <t># Transaction with Material bought</t>
  </si>
  <si>
    <t>Total Revenue</t>
  </si>
  <si>
    <t>in $m</t>
  </si>
  <si>
    <t>#Printers IB in mU</t>
  </si>
  <si>
    <t>Fee in % Material</t>
  </si>
  <si>
    <t>Revenue Material Referral</t>
  </si>
  <si>
    <t>Revenue Printer Referral</t>
  </si>
  <si>
    <t>Avg Revenue Per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</si>
</sst>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.0_);[Red]\(&quot;$&quot;#,##0.0\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2" fillId="3" borderId="1" xfId="0" applyFont="1" applyFill="1" applyBorder="1"/>
    <xf numFmtId="6" fontId="2" fillId="3" borderId="2" xfId="0" applyNumberFormat="1" applyFont="1" applyFill="1" applyBorder="1"/>
    <xf numFmtId="6" fontId="2" fillId="3" borderId="3" xfId="0" applyNumberFormat="1" applyFont="1" applyFill="1" applyBorder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38" fontId="1" fillId="2" borderId="4" xfId="0" applyNumberFormat="1" applyFont="1" applyFill="1" applyBorder="1" applyAlignment="1">
      <alignment horizontal="center"/>
    </xf>
    <xf numFmtId="38" fontId="1" fillId="2" borderId="5" xfId="0" applyNumberFormat="1" applyFont="1" applyFill="1" applyBorder="1" applyAlignment="1">
      <alignment horizontal="center"/>
    </xf>
    <xf numFmtId="38" fontId="1" fillId="2" borderId="6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0" xfId="0" applyFont="1" applyFill="1" applyBorder="1"/>
    <xf numFmtId="0" fontId="1" fillId="2" borderId="11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9" fontId="1" fillId="2" borderId="10" xfId="0" applyNumberFormat="1" applyFont="1" applyFill="1" applyBorder="1"/>
    <xf numFmtId="9" fontId="1" fillId="2" borderId="0" xfId="0" applyNumberFormat="1" applyFont="1" applyFill="1" applyBorder="1"/>
    <xf numFmtId="9" fontId="1" fillId="2" borderId="11" xfId="0" applyNumberFormat="1" applyFont="1" applyFill="1" applyBorder="1"/>
    <xf numFmtId="6" fontId="1" fillId="2" borderId="10" xfId="0" applyNumberFormat="1" applyFont="1" applyFill="1" applyBorder="1"/>
    <xf numFmtId="6" fontId="1" fillId="2" borderId="0" xfId="0" applyNumberFormat="1" applyFont="1" applyFill="1" applyBorder="1"/>
    <xf numFmtId="6" fontId="1" fillId="2" borderId="11" xfId="0" applyNumberFormat="1" applyFont="1" applyFill="1" applyBorder="1"/>
    <xf numFmtId="6" fontId="1" fillId="2" borderId="10" xfId="0" applyNumberFormat="1" applyFont="1" applyFill="1" applyBorder="1" applyAlignment="1">
      <alignment horizontal="center"/>
    </xf>
    <xf numFmtId="6" fontId="1" fillId="2" borderId="0" xfId="0" applyNumberFormat="1" applyFont="1" applyFill="1" applyBorder="1" applyAlignment="1">
      <alignment horizontal="center"/>
    </xf>
    <xf numFmtId="6" fontId="1" fillId="2" borderId="11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165" fontId="1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24" sqref="F24:F25"/>
    </sheetView>
  </sheetViews>
  <sheetFormatPr defaultRowHeight="13.8" x14ac:dyDescent="0.3"/>
  <cols>
    <col min="1" max="1" width="28.6640625" style="1" bestFit="1" customWidth="1"/>
    <col min="2" max="2" width="9.44140625" style="1" bestFit="1" customWidth="1"/>
    <col min="3" max="5" width="8.88671875" style="1"/>
    <col min="6" max="7" width="10.44140625" style="1" bestFit="1" customWidth="1"/>
    <col min="8" max="16384" width="8.88671875" style="1"/>
  </cols>
  <sheetData>
    <row r="1" spans="1:12" ht="14.4" thickBot="1" x14ac:dyDescent="0.35">
      <c r="A1" s="1" t="s">
        <v>10</v>
      </c>
      <c r="B1" s="6">
        <v>2015</v>
      </c>
      <c r="C1" s="7">
        <v>2016</v>
      </c>
      <c r="D1" s="7">
        <v>2017</v>
      </c>
      <c r="E1" s="7">
        <v>2018</v>
      </c>
      <c r="F1" s="7">
        <v>2019</v>
      </c>
      <c r="G1" s="8">
        <v>2020</v>
      </c>
    </row>
    <row r="2" spans="1:12" x14ac:dyDescent="0.3">
      <c r="A2" s="9" t="s">
        <v>0</v>
      </c>
      <c r="B2" s="12">
        <v>100</v>
      </c>
      <c r="C2" s="13">
        <v>500</v>
      </c>
      <c r="D2" s="13">
        <v>1000</v>
      </c>
      <c r="E2" s="13">
        <v>3000</v>
      </c>
      <c r="F2" s="13">
        <v>8000</v>
      </c>
      <c r="G2" s="14">
        <v>15000</v>
      </c>
    </row>
    <row r="3" spans="1:12" x14ac:dyDescent="0.3">
      <c r="A3" s="10"/>
      <c r="B3" s="15"/>
      <c r="C3" s="16"/>
      <c r="D3" s="16"/>
      <c r="E3" s="16"/>
      <c r="F3" s="16"/>
      <c r="G3" s="17"/>
    </row>
    <row r="4" spans="1:12" x14ac:dyDescent="0.3">
      <c r="A4" s="10" t="s">
        <v>11</v>
      </c>
      <c r="B4" s="18">
        <v>0.2</v>
      </c>
      <c r="C4" s="19">
        <f>B4+0.5</f>
        <v>0.7</v>
      </c>
      <c r="D4" s="19">
        <f>C4+1</f>
        <v>1.7</v>
      </c>
      <c r="E4" s="19">
        <f>D4+2.3</f>
        <v>4</v>
      </c>
      <c r="F4" s="19">
        <f>E4+4.6</f>
        <v>8.6</v>
      </c>
      <c r="G4" s="20">
        <f>F4-B4-C4+9</f>
        <v>16.7</v>
      </c>
    </row>
    <row r="5" spans="1:12" x14ac:dyDescent="0.3">
      <c r="A5" s="10"/>
      <c r="B5" s="15"/>
      <c r="C5" s="16"/>
      <c r="D5" s="16"/>
      <c r="E5" s="16"/>
      <c r="F5" s="16"/>
      <c r="G5" s="17"/>
    </row>
    <row r="6" spans="1:12" x14ac:dyDescent="0.3">
      <c r="A6" s="10" t="s">
        <v>1</v>
      </c>
      <c r="B6" s="18">
        <v>200</v>
      </c>
      <c r="C6" s="19">
        <f>ROUND(B6*120%,0)</f>
        <v>240</v>
      </c>
      <c r="D6" s="19">
        <f t="shared" ref="D6:G6" si="0">ROUND(C6*120%,0)</f>
        <v>288</v>
      </c>
      <c r="E6" s="19">
        <f t="shared" si="0"/>
        <v>346</v>
      </c>
      <c r="F6" s="19">
        <f t="shared" si="0"/>
        <v>415</v>
      </c>
      <c r="G6" s="20">
        <f t="shared" si="0"/>
        <v>498</v>
      </c>
    </row>
    <row r="7" spans="1:12" x14ac:dyDescent="0.3">
      <c r="A7" s="10" t="s">
        <v>2</v>
      </c>
      <c r="B7" s="21">
        <v>5</v>
      </c>
      <c r="C7" s="22">
        <f>ROUND(B7*95%,1)</f>
        <v>4.8</v>
      </c>
      <c r="D7" s="22">
        <f t="shared" ref="D7:G7" si="1">ROUND(C7*95%,1)</f>
        <v>4.5999999999999996</v>
      </c>
      <c r="E7" s="22">
        <f t="shared" si="1"/>
        <v>4.4000000000000004</v>
      </c>
      <c r="F7" s="22">
        <f t="shared" si="1"/>
        <v>4.2</v>
      </c>
      <c r="G7" s="23">
        <f t="shared" si="1"/>
        <v>4</v>
      </c>
      <c r="H7" s="2"/>
    </row>
    <row r="8" spans="1:12" x14ac:dyDescent="0.3">
      <c r="A8" s="10" t="s">
        <v>3</v>
      </c>
      <c r="B8" s="24">
        <v>0.1</v>
      </c>
      <c r="C8" s="25">
        <v>0.1</v>
      </c>
      <c r="D8" s="25">
        <v>0.1</v>
      </c>
      <c r="E8" s="25">
        <v>0.1</v>
      </c>
      <c r="F8" s="25">
        <v>0.1</v>
      </c>
      <c r="G8" s="26">
        <v>0.1</v>
      </c>
    </row>
    <row r="9" spans="1:12" x14ac:dyDescent="0.3">
      <c r="A9" s="10" t="s">
        <v>4</v>
      </c>
      <c r="B9" s="27">
        <f t="shared" ref="B9:G9" si="2">B8*B7*B6*B2</f>
        <v>10000</v>
      </c>
      <c r="C9" s="28">
        <f t="shared" si="2"/>
        <v>57599.999999999993</v>
      </c>
      <c r="D9" s="28">
        <f t="shared" si="2"/>
        <v>132480</v>
      </c>
      <c r="E9" s="28">
        <f t="shared" si="2"/>
        <v>456720</v>
      </c>
      <c r="F9" s="28">
        <f t="shared" si="2"/>
        <v>1394400</v>
      </c>
      <c r="G9" s="29">
        <f t="shared" si="2"/>
        <v>2988000.0000000005</v>
      </c>
    </row>
    <row r="10" spans="1:12" x14ac:dyDescent="0.3">
      <c r="A10" s="10"/>
      <c r="B10" s="15"/>
      <c r="C10" s="16"/>
      <c r="D10" s="16"/>
      <c r="E10" s="16"/>
      <c r="F10" s="16"/>
      <c r="G10" s="17"/>
    </row>
    <row r="11" spans="1:12" x14ac:dyDescent="0.3">
      <c r="A11" s="10" t="s">
        <v>15</v>
      </c>
      <c r="B11" s="30">
        <v>1600</v>
      </c>
      <c r="C11" s="31">
        <f>ROUND(B11*0.85,0)</f>
        <v>1360</v>
      </c>
      <c r="D11" s="31">
        <f t="shared" ref="D11:G11" si="3">ROUND(C11*0.85,0)</f>
        <v>1156</v>
      </c>
      <c r="E11" s="31">
        <f t="shared" si="3"/>
        <v>983</v>
      </c>
      <c r="F11" s="31">
        <f t="shared" si="3"/>
        <v>836</v>
      </c>
      <c r="G11" s="32">
        <f t="shared" si="3"/>
        <v>711</v>
      </c>
    </row>
    <row r="12" spans="1:12" x14ac:dyDescent="0.3">
      <c r="A12" s="10" t="s">
        <v>7</v>
      </c>
      <c r="B12" s="18">
        <f t="shared" ref="B12:G12" si="4">B6*B2*0.5%</f>
        <v>100</v>
      </c>
      <c r="C12" s="19">
        <f t="shared" si="4"/>
        <v>600</v>
      </c>
      <c r="D12" s="19">
        <f t="shared" si="4"/>
        <v>1440</v>
      </c>
      <c r="E12" s="19">
        <f t="shared" si="4"/>
        <v>5190</v>
      </c>
      <c r="F12" s="19">
        <f t="shared" si="4"/>
        <v>16600</v>
      </c>
      <c r="G12" s="20">
        <f t="shared" si="4"/>
        <v>37350</v>
      </c>
    </row>
    <row r="13" spans="1:12" x14ac:dyDescent="0.3">
      <c r="A13" s="10" t="s">
        <v>5</v>
      </c>
      <c r="B13" s="24">
        <v>0.06</v>
      </c>
      <c r="C13" s="25">
        <v>0.06</v>
      </c>
      <c r="D13" s="25">
        <v>0.06</v>
      </c>
      <c r="E13" s="25">
        <v>0.06</v>
      </c>
      <c r="F13" s="25">
        <v>0.06</v>
      </c>
      <c r="G13" s="26">
        <v>0.06</v>
      </c>
    </row>
    <row r="14" spans="1:12" x14ac:dyDescent="0.3">
      <c r="A14" s="10" t="s">
        <v>14</v>
      </c>
      <c r="B14" s="27">
        <f>B11*B12*B13</f>
        <v>9600</v>
      </c>
      <c r="C14" s="28">
        <f t="shared" ref="C14:G14" si="5">C11*C12*C13</f>
        <v>48960</v>
      </c>
      <c r="D14" s="28">
        <f t="shared" si="5"/>
        <v>99878.399999999994</v>
      </c>
      <c r="E14" s="28">
        <f t="shared" si="5"/>
        <v>306106.2</v>
      </c>
      <c r="F14" s="28">
        <f t="shared" si="5"/>
        <v>832656</v>
      </c>
      <c r="G14" s="29">
        <f t="shared" si="5"/>
        <v>1593351</v>
      </c>
    </row>
    <row r="15" spans="1:12" x14ac:dyDescent="0.3">
      <c r="A15" s="10"/>
      <c r="B15" s="15"/>
      <c r="C15" s="16"/>
      <c r="D15" s="16"/>
      <c r="E15" s="16"/>
      <c r="F15" s="16"/>
      <c r="G15" s="17"/>
      <c r="L15" s="36"/>
    </row>
    <row r="16" spans="1:12" x14ac:dyDescent="0.3">
      <c r="A16" s="10" t="s">
        <v>6</v>
      </c>
      <c r="B16" s="30">
        <v>100</v>
      </c>
      <c r="C16" s="31">
        <f>ROUND(B16*0.85,0)</f>
        <v>85</v>
      </c>
      <c r="D16" s="31">
        <f t="shared" ref="D16:G16" si="6">ROUND(C16*0.85,0)</f>
        <v>72</v>
      </c>
      <c r="E16" s="31">
        <f t="shared" si="6"/>
        <v>61</v>
      </c>
      <c r="F16" s="31">
        <f t="shared" si="6"/>
        <v>52</v>
      </c>
      <c r="G16" s="32">
        <f t="shared" si="6"/>
        <v>44</v>
      </c>
    </row>
    <row r="17" spans="1:7" x14ac:dyDescent="0.3">
      <c r="A17" s="10" t="s">
        <v>8</v>
      </c>
      <c r="B17" s="18">
        <f>B6*B2*1%</f>
        <v>200</v>
      </c>
      <c r="C17" s="19">
        <f t="shared" ref="C17:G17" si="7">C6*C2*1%</f>
        <v>1200</v>
      </c>
      <c r="D17" s="19">
        <f t="shared" si="7"/>
        <v>2880</v>
      </c>
      <c r="E17" s="19">
        <f t="shared" si="7"/>
        <v>10380</v>
      </c>
      <c r="F17" s="19">
        <f t="shared" si="7"/>
        <v>33200</v>
      </c>
      <c r="G17" s="20">
        <f t="shared" si="7"/>
        <v>74700</v>
      </c>
    </row>
    <row r="18" spans="1:7" x14ac:dyDescent="0.3">
      <c r="A18" s="10" t="s">
        <v>12</v>
      </c>
      <c r="B18" s="24">
        <v>0.06</v>
      </c>
      <c r="C18" s="25">
        <v>0.06</v>
      </c>
      <c r="D18" s="25">
        <v>0.06</v>
      </c>
      <c r="E18" s="25">
        <v>0.06</v>
      </c>
      <c r="F18" s="25">
        <v>0.06</v>
      </c>
      <c r="G18" s="26">
        <v>0.06</v>
      </c>
    </row>
    <row r="19" spans="1:7" x14ac:dyDescent="0.3">
      <c r="A19" s="10" t="s">
        <v>13</v>
      </c>
      <c r="B19" s="27">
        <f>B16*B17*B18</f>
        <v>1200</v>
      </c>
      <c r="C19" s="28">
        <f t="shared" ref="C19" si="8">C16*C17*C18</f>
        <v>6120</v>
      </c>
      <c r="D19" s="28">
        <f t="shared" ref="D19" si="9">D16*D17*D18</f>
        <v>12441.6</v>
      </c>
      <c r="E19" s="28">
        <f t="shared" ref="E19" si="10">E16*E17*E18</f>
        <v>37990.799999999996</v>
      </c>
      <c r="F19" s="28">
        <f t="shared" ref="F19" si="11">F16*F17*F18</f>
        <v>103584</v>
      </c>
      <c r="G19" s="29">
        <f t="shared" ref="G19" si="12">G16*G17*G18</f>
        <v>197208</v>
      </c>
    </row>
    <row r="20" spans="1:7" ht="14.4" thickBot="1" x14ac:dyDescent="0.35">
      <c r="A20" s="11"/>
      <c r="B20" s="33"/>
      <c r="C20" s="34"/>
      <c r="D20" s="34"/>
      <c r="E20" s="34"/>
      <c r="F20" s="34"/>
      <c r="G20" s="35"/>
    </row>
    <row r="21" spans="1:7" ht="14.4" thickBot="1" x14ac:dyDescent="0.35">
      <c r="A21" s="3" t="s">
        <v>9</v>
      </c>
      <c r="B21" s="4">
        <f>B19+B14+B9</f>
        <v>20800</v>
      </c>
      <c r="C21" s="4">
        <f t="shared" ref="C21:G21" si="13">C19+C14+C9</f>
        <v>112680</v>
      </c>
      <c r="D21" s="4">
        <f t="shared" si="13"/>
        <v>244800</v>
      </c>
      <c r="E21" s="4">
        <f t="shared" si="13"/>
        <v>800817</v>
      </c>
      <c r="F21" s="4">
        <f t="shared" si="13"/>
        <v>2330640</v>
      </c>
      <c r="G21" s="5">
        <f t="shared" si="13"/>
        <v>4778559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Comet</dc:creator>
  <cp:lastModifiedBy>Arnaud Comet</cp:lastModifiedBy>
  <dcterms:created xsi:type="dcterms:W3CDTF">2014-12-19T17:00:31Z</dcterms:created>
  <dcterms:modified xsi:type="dcterms:W3CDTF">2015-01-07T21:38:23Z</dcterms:modified>
</cp:coreProperties>
</file>