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00000000-0000-0000-0000-000000000000}"/>
  <workbookPr codeName="ThisWorkbook" defaultThemeVersion="124226"/>
  <mc:AlternateContent xmlns:mc="http://schemas.openxmlformats.org/markup-compatibility/2006">
    <mc:Choice Requires="x15">
      <x15ac:absPath xmlns:x15ac="http://schemas.microsoft.com/office/spreadsheetml/2010/11/ac" url="H:\Python\TIIE IRS Toolkit\"/>
    </mc:Choice>
  </mc:AlternateContent>
  <xr:revisionPtr revIDLastSave="0" documentId="13_ncr:1_{BFB7D42A-32B8-4F66-BE4C-823960484DC5}" xr6:coauthVersionLast="47" xr6:coauthVersionMax="47" xr10:uidLastSave="{00000000-0000-0000-0000-000000000000}"/>
  <bookViews>
    <workbookView xWindow="28845" yWindow="210" windowWidth="19335" windowHeight="15465" tabRatio="907" activeTab="2" xr2:uid="{00000000-000D-0000-FFFF-FFFF00000000}"/>
  </bookViews>
  <sheets>
    <sheet name="Carry" sheetId="19" r:id="rId1"/>
    <sheet name="shortEndPricing" sheetId="18" r:id="rId2"/>
    <sheet name="Pricer" sheetId="6" r:id="rId3"/>
    <sheet name="CF1" sheetId="21" r:id="rId4"/>
    <sheet name="Fwds" sheetId="23" r:id="rId5"/>
    <sheet name="Collapse" sheetId="24" r:id="rId6"/>
    <sheet name="Collapse_tw" sheetId="25" r:id="rId7"/>
    <sheet name="cpnRoll" sheetId="20" r:id="rId8"/>
    <sheet name="Blotter" sheetId="8" r:id="rId9"/>
    <sheet name="BookRisk" sheetId="22" r:id="rId10"/>
    <sheet name="init" sheetId="17" r:id="rId11"/>
    <sheet name="MXN_TIIE" sheetId="1" r:id="rId12"/>
    <sheet name="USDMXN_XCCY_Basis" sheetId="4" r:id="rId13"/>
    <sheet name="USDMXN_Fwds" sheetId="7" r:id="rId14"/>
    <sheet name="USD_SOFR" sheetId="5" r:id="rId15"/>
    <sheet name="USD_OIS" sheetId="2" r:id="rId16"/>
    <sheet name="Banxico_Meeting_Dates" sheetId="16" r:id="rId17"/>
    <sheet name="Appendix" sheetId="13" r:id="rId18"/>
    <sheet name="holidays" sheetId="26" r:id="rId19"/>
  </sheets>
  <definedNames>
    <definedName name="_xlnm._FilterDatabase" localSheetId="2" hidden="1">Pricer!$A$3:$N$3</definedName>
    <definedName name="SpreadsheetBuilder_1" hidden="1">USD_OIS!#REF!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5" i="6" l="1"/>
  <c r="E18" i="16"/>
  <c r="H6" i="16" a="1"/>
  <c r="H6" i="16"/>
  <c r="H10" i="16" a="1"/>
  <c r="H10" i="16"/>
  <c r="H13" i="16" a="1"/>
  <c r="H13" i="16"/>
  <c r="H12" i="16" a="1"/>
  <c r="H12" i="16"/>
  <c r="H11" i="16" a="1"/>
  <c r="H11" i="16"/>
  <c r="H5" i="16" a="1"/>
  <c r="H5" i="16"/>
  <c r="H4" i="16" a="1"/>
  <c r="H4" i="16"/>
  <c r="H2" i="16" a="1"/>
  <c r="H2" i="16"/>
  <c r="H7" i="16" a="1"/>
  <c r="H7" i="16"/>
  <c r="H9" i="16" a="1"/>
  <c r="H9" i="16"/>
  <c r="H8" i="16" a="1"/>
  <c r="H8" i="16"/>
  <c r="H3" i="16" a="1"/>
  <c r="H3" i="16"/>
  <c r="P2" i="16" a="1"/>
  <c r="P2" i="16"/>
  <c r="O32" i="18"/>
  <c r="O33" i="18" s="1"/>
  <c r="O34" i="18" s="1"/>
  <c r="Y3" i="21"/>
  <c r="C14" i="19" l="1"/>
  <c r="O172" i="6"/>
  <c r="O171" i="6"/>
  <c r="O125" i="6" l="1"/>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N163" i="6"/>
  <c r="K1" i="6" s="1"/>
  <c r="N161" i="6"/>
  <c r="N159" i="6"/>
  <c r="N156" i="6"/>
  <c r="N154" i="6"/>
  <c r="C64" i="25"/>
  <c r="B64" i="25" s="1"/>
  <c r="A64" i="25" s="1"/>
  <c r="C65" i="25"/>
  <c r="D65" i="25" s="1"/>
  <c r="C66" i="25"/>
  <c r="B66" i="25" s="1"/>
  <c r="A66" i="25" s="1"/>
  <c r="C67" i="25"/>
  <c r="B67" i="25" s="1"/>
  <c r="A67" i="25" s="1"/>
  <c r="C68" i="25"/>
  <c r="D68" i="25" s="1"/>
  <c r="C69" i="25"/>
  <c r="B69" i="25" s="1"/>
  <c r="A69" i="25" s="1"/>
  <c r="C70" i="25"/>
  <c r="B70" i="25" s="1"/>
  <c r="A70" i="25" s="1"/>
  <c r="C71" i="25"/>
  <c r="D71" i="25" s="1"/>
  <c r="C72" i="25"/>
  <c r="B72" i="25" s="1"/>
  <c r="A72" i="25" s="1"/>
  <c r="D72" i="25"/>
  <c r="C73" i="25"/>
  <c r="B73" i="25" s="1"/>
  <c r="A73" i="25" s="1"/>
  <c r="C74" i="25"/>
  <c r="D74" i="25" s="1"/>
  <c r="C75" i="25"/>
  <c r="B75" i="25" s="1"/>
  <c r="A75" i="25" s="1"/>
  <c r="C76" i="25"/>
  <c r="B76" i="25" s="1"/>
  <c r="A76" i="25" s="1"/>
  <c r="C77" i="25"/>
  <c r="D77" i="25" s="1"/>
  <c r="C78" i="25"/>
  <c r="B78" i="25" s="1"/>
  <c r="A78" i="25" s="1"/>
  <c r="C79" i="25"/>
  <c r="B79" i="25" s="1"/>
  <c r="A79" i="25" s="1"/>
  <c r="C80" i="25"/>
  <c r="D80" i="25" s="1"/>
  <c r="C81" i="25"/>
  <c r="B81" i="25" s="1"/>
  <c r="A81" i="25" s="1"/>
  <c r="C82" i="25"/>
  <c r="B82" i="25" s="1"/>
  <c r="A82" i="25" s="1"/>
  <c r="C83" i="25"/>
  <c r="D83" i="25" s="1"/>
  <c r="AB3" i="21"/>
  <c r="AB4" i="21" s="1"/>
  <c r="Z3" i="21"/>
  <c r="AA3" i="21" s="1"/>
  <c r="D78" i="25" l="1"/>
  <c r="D69" i="25"/>
  <c r="D75" i="25"/>
  <c r="D66" i="25"/>
  <c r="B83" i="25"/>
  <c r="A83" i="25" s="1"/>
  <c r="B68" i="25"/>
  <c r="A68" i="25" s="1"/>
  <c r="D81" i="25"/>
  <c r="B74" i="25"/>
  <c r="A74" i="25" s="1"/>
  <c r="B77" i="25"/>
  <c r="A77" i="25" s="1"/>
  <c r="B80" i="25"/>
  <c r="A80" i="25" s="1"/>
  <c r="B65" i="25"/>
  <c r="A65" i="25" s="1"/>
  <c r="B71" i="25"/>
  <c r="A71" i="25" s="1"/>
  <c r="D82" i="25"/>
  <c r="D79" i="25"/>
  <c r="D76" i="25"/>
  <c r="D73" i="25"/>
  <c r="D70" i="25"/>
  <c r="D67" i="25"/>
  <c r="D64" i="25"/>
  <c r="AC3" i="21"/>
  <c r="AD3" i="21" s="1"/>
  <c r="O8" i="6"/>
  <c r="Y5" i="21"/>
  <c r="Y4" i="21"/>
  <c r="O69" i="6" l="1"/>
  <c r="O68" i="6"/>
  <c r="O67" i="6"/>
  <c r="O66" i="6"/>
  <c r="O65" i="6"/>
  <c r="C52" i="25"/>
  <c r="B52" i="25" s="1"/>
  <c r="A52" i="25" s="1"/>
  <c r="C53" i="25"/>
  <c r="B53" i="25" s="1"/>
  <c r="A53" i="25" s="1"/>
  <c r="C54" i="25"/>
  <c r="B54" i="25" s="1"/>
  <c r="A54" i="25" s="1"/>
  <c r="C55" i="25"/>
  <c r="B55" i="25" s="1"/>
  <c r="A55" i="25" s="1"/>
  <c r="C56" i="25"/>
  <c r="B56" i="25" s="1"/>
  <c r="A56" i="25" s="1"/>
  <c r="C57" i="25"/>
  <c r="B57" i="25" s="1"/>
  <c r="A57" i="25" s="1"/>
  <c r="C58" i="25"/>
  <c r="B58" i="25" s="1"/>
  <c r="A58" i="25" s="1"/>
  <c r="C59" i="25"/>
  <c r="B59" i="25" s="1"/>
  <c r="A59" i="25" s="1"/>
  <c r="C60" i="25"/>
  <c r="B60" i="25" s="1"/>
  <c r="A60" i="25" s="1"/>
  <c r="C61" i="25"/>
  <c r="B61" i="25" s="1"/>
  <c r="A61" i="25" s="1"/>
  <c r="C62" i="25"/>
  <c r="B62" i="25" s="1"/>
  <c r="A62" i="25" s="1"/>
  <c r="C63" i="25"/>
  <c r="B63" i="25" s="1"/>
  <c r="A63" i="25" s="1"/>
  <c r="D56" i="25" l="1"/>
  <c r="D60" i="25"/>
  <c r="D59" i="25"/>
  <c r="D62" i="25"/>
  <c r="D54" i="25"/>
  <c r="D53" i="25"/>
  <c r="D63" i="25"/>
  <c r="D57" i="25"/>
  <c r="D61" i="25"/>
  <c r="D58" i="25"/>
  <c r="D55" i="25"/>
  <c r="D52" i="25"/>
  <c r="C19" i="19"/>
  <c r="C16" i="19" l="1"/>
  <c r="J15" i="1"/>
  <c r="E15" i="1" s="1"/>
  <c r="J8" i="1"/>
  <c r="E8" i="1" s="1"/>
  <c r="J14" i="1"/>
  <c r="E14" i="1" s="1"/>
  <c r="J13" i="1"/>
  <c r="E13" i="1" s="1"/>
  <c r="J12" i="1"/>
  <c r="E12" i="1" s="1"/>
  <c r="J11" i="1"/>
  <c r="E11" i="1" s="1"/>
  <c r="J10" i="1"/>
  <c r="E10" i="1" s="1"/>
  <c r="J9" i="1"/>
  <c r="E9" i="1" s="1"/>
  <c r="J7" i="1"/>
  <c r="E7" i="1" s="1"/>
  <c r="J6" i="1"/>
  <c r="E6" i="1" s="1"/>
  <c r="J5" i="1"/>
  <c r="E5" i="1" s="1"/>
  <c r="J4" i="1"/>
  <c r="E4" i="1" s="1"/>
  <c r="J3" i="1"/>
  <c r="E3" i="1" s="1"/>
  <c r="J2" i="1"/>
  <c r="E2" i="1" s="1"/>
  <c r="E74" i="18"/>
  <c r="E73" i="18"/>
  <c r="E72" i="18"/>
  <c r="E71" i="18"/>
  <c r="E70" i="18"/>
  <c r="E69" i="18"/>
  <c r="E68" i="18"/>
  <c r="E67" i="18"/>
  <c r="E66" i="18"/>
  <c r="Q5" i="19" l="1" a="1"/>
  <c r="Q5" i="19" s="1"/>
  <c r="M4" i="22" l="1" a="1"/>
  <c r="M4" i="22" s="1"/>
  <c r="H40" i="17"/>
  <c r="I40" i="17" s="1"/>
  <c r="L40" i="17" s="1"/>
  <c r="H39" i="17"/>
  <c r="I39" i="17" s="1"/>
  <c r="L39" i="17" s="1"/>
  <c r="H38" i="17"/>
  <c r="I38" i="17" s="1"/>
  <c r="L38" i="17" s="1"/>
  <c r="H37" i="17"/>
  <c r="I37" i="17" s="1"/>
  <c r="L37" i="17" s="1"/>
  <c r="H36" i="17"/>
  <c r="I36" i="17" s="1"/>
  <c r="L36" i="17" s="1"/>
  <c r="H35" i="17"/>
  <c r="I35" i="17" s="1"/>
  <c r="L35" i="17" s="1"/>
  <c r="H34" i="17"/>
  <c r="I34" i="17" s="1"/>
  <c r="L34" i="17" s="1"/>
  <c r="H33" i="17"/>
  <c r="I33" i="17" s="1"/>
  <c r="L33" i="17" s="1"/>
  <c r="H32" i="17"/>
  <c r="I32" i="17" s="1"/>
  <c r="L32" i="17" s="1"/>
  <c r="H31" i="17"/>
  <c r="I31" i="17" s="1"/>
  <c r="L31" i="17" s="1"/>
  <c r="H30" i="17"/>
  <c r="I30" i="17" s="1"/>
  <c r="L30" i="17" s="1"/>
  <c r="H29" i="17"/>
  <c r="I29" i="17" s="1"/>
  <c r="L29" i="17" s="1"/>
  <c r="H28" i="17"/>
  <c r="I28" i="17" s="1"/>
  <c r="L28" i="17" s="1"/>
  <c r="H27" i="17"/>
  <c r="I27" i="17" s="1"/>
  <c r="L27" i="17" s="1"/>
  <c r="H26" i="17"/>
  <c r="I26" i="17" s="1"/>
  <c r="L26" i="17" s="1"/>
  <c r="C3" i="25"/>
  <c r="B3" i="25" s="1"/>
  <c r="A3" i="25" s="1"/>
  <c r="C4" i="25"/>
  <c r="D4" i="25" s="1"/>
  <c r="C5" i="25"/>
  <c r="B5" i="25" s="1"/>
  <c r="A5" i="25" s="1"/>
  <c r="C6" i="25"/>
  <c r="B6" i="25" s="1"/>
  <c r="A6" i="25" s="1"/>
  <c r="C7" i="25"/>
  <c r="B7" i="25" s="1"/>
  <c r="A7" i="25" s="1"/>
  <c r="C8" i="25"/>
  <c r="B8" i="25" s="1"/>
  <c r="A8" i="25" s="1"/>
  <c r="C9" i="25"/>
  <c r="D9" i="25" s="1"/>
  <c r="C10" i="25"/>
  <c r="B10" i="25" s="1"/>
  <c r="A10" i="25" s="1"/>
  <c r="C11" i="25"/>
  <c r="B11" i="25" s="1"/>
  <c r="A11" i="25" s="1"/>
  <c r="C12" i="25"/>
  <c r="B12" i="25" s="1"/>
  <c r="A12" i="25" s="1"/>
  <c r="C13" i="25"/>
  <c r="B13" i="25" s="1"/>
  <c r="A13" i="25" s="1"/>
  <c r="C14" i="25"/>
  <c r="D14" i="25" s="1"/>
  <c r="C15" i="25"/>
  <c r="B15" i="25" s="1"/>
  <c r="A15" i="25" s="1"/>
  <c r="C16" i="25"/>
  <c r="B16" i="25" s="1"/>
  <c r="A16" i="25" s="1"/>
  <c r="C17" i="25"/>
  <c r="B17" i="25" s="1"/>
  <c r="A17" i="25" s="1"/>
  <c r="C18" i="25"/>
  <c r="D18" i="25" s="1"/>
  <c r="C19" i="25"/>
  <c r="B19" i="25" s="1"/>
  <c r="A19" i="25" s="1"/>
  <c r="C20" i="25"/>
  <c r="B20" i="25" s="1"/>
  <c r="A20" i="25" s="1"/>
  <c r="C21" i="25"/>
  <c r="D21" i="25" s="1"/>
  <c r="C22" i="25"/>
  <c r="D22" i="25" s="1"/>
  <c r="C23" i="25"/>
  <c r="B23" i="25" s="1"/>
  <c r="A23" i="25" s="1"/>
  <c r="C24" i="25"/>
  <c r="B24" i="25" s="1"/>
  <c r="A24" i="25" s="1"/>
  <c r="C25" i="25"/>
  <c r="B25" i="25" s="1"/>
  <c r="A25" i="25" s="1"/>
  <c r="C26" i="25"/>
  <c r="B26" i="25" s="1"/>
  <c r="A26" i="25" s="1"/>
  <c r="C27" i="25"/>
  <c r="B27" i="25" s="1"/>
  <c r="A27" i="25" s="1"/>
  <c r="C28" i="25"/>
  <c r="B28" i="25" s="1"/>
  <c r="A28" i="25" s="1"/>
  <c r="C29" i="25"/>
  <c r="B29" i="25" s="1"/>
  <c r="A29" i="25" s="1"/>
  <c r="C30" i="25"/>
  <c r="D30" i="25" s="1"/>
  <c r="C31" i="25"/>
  <c r="B31" i="25" s="1"/>
  <c r="A31" i="25" s="1"/>
  <c r="C32" i="25"/>
  <c r="D32" i="25" s="1"/>
  <c r="C33" i="25"/>
  <c r="D33" i="25" s="1"/>
  <c r="C34" i="25"/>
  <c r="B34" i="25" s="1"/>
  <c r="A34" i="25" s="1"/>
  <c r="C35" i="25"/>
  <c r="B35" i="25" s="1"/>
  <c r="A35" i="25" s="1"/>
  <c r="C36" i="25"/>
  <c r="B36" i="25" s="1"/>
  <c r="A36" i="25" s="1"/>
  <c r="C37" i="25"/>
  <c r="B37" i="25" s="1"/>
  <c r="A37" i="25" s="1"/>
  <c r="C38" i="25"/>
  <c r="B38" i="25" s="1"/>
  <c r="A38" i="25" s="1"/>
  <c r="C39" i="25"/>
  <c r="B39" i="25" s="1"/>
  <c r="A39" i="25" s="1"/>
  <c r="C40" i="25"/>
  <c r="B40" i="25" s="1"/>
  <c r="A40" i="25" s="1"/>
  <c r="C41" i="25"/>
  <c r="D41" i="25" s="1"/>
  <c r="C42" i="25"/>
  <c r="D42" i="25" s="1"/>
  <c r="C43" i="25"/>
  <c r="B43" i="25" s="1"/>
  <c r="A43" i="25" s="1"/>
  <c r="C44" i="25"/>
  <c r="D44" i="25" s="1"/>
  <c r="C45" i="25"/>
  <c r="D45" i="25" s="1"/>
  <c r="C46" i="25"/>
  <c r="B46" i="25" s="1"/>
  <c r="A46" i="25" s="1"/>
  <c r="C47" i="25"/>
  <c r="B47" i="25" s="1"/>
  <c r="A47" i="25" s="1"/>
  <c r="C48" i="25"/>
  <c r="B48" i="25" s="1"/>
  <c r="A48" i="25" s="1"/>
  <c r="C49" i="25"/>
  <c r="B49" i="25" s="1"/>
  <c r="A49" i="25" s="1"/>
  <c r="C50" i="25"/>
  <c r="B50" i="25" s="1"/>
  <c r="A50" i="25" s="1"/>
  <c r="C51" i="25"/>
  <c r="B51" i="25" s="1"/>
  <c r="A51" i="25" s="1"/>
  <c r="C2" i="25"/>
  <c r="D2" i="25" s="1"/>
  <c r="D43" i="25" l="1"/>
  <c r="D31" i="25"/>
  <c r="B45" i="25"/>
  <c r="A45" i="25" s="1"/>
  <c r="B44" i="25"/>
  <c r="A44" i="25" s="1"/>
  <c r="B33" i="25"/>
  <c r="A33" i="25" s="1"/>
  <c r="B32" i="25"/>
  <c r="A32" i="25" s="1"/>
  <c r="D29" i="25"/>
  <c r="D40" i="25"/>
  <c r="D28" i="25"/>
  <c r="B42" i="25"/>
  <c r="A42" i="25" s="1"/>
  <c r="B30" i="25"/>
  <c r="A30" i="25" s="1"/>
  <c r="D51" i="25"/>
  <c r="D39" i="25"/>
  <c r="D27" i="25"/>
  <c r="B41" i="25"/>
  <c r="A41" i="25" s="1"/>
  <c r="D50" i="25"/>
  <c r="D38" i="25"/>
  <c r="D26" i="25"/>
  <c r="D49" i="25"/>
  <c r="D37" i="25"/>
  <c r="D48" i="25"/>
  <c r="D36" i="25"/>
  <c r="D47" i="25"/>
  <c r="D35" i="25"/>
  <c r="D46" i="25"/>
  <c r="D34" i="25"/>
  <c r="B22" i="25"/>
  <c r="A22" i="25" s="1"/>
  <c r="D19" i="25"/>
  <c r="B21" i="25"/>
  <c r="A21" i="25" s="1"/>
  <c r="D20" i="25"/>
  <c r="D17" i="25"/>
  <c r="D16" i="25"/>
  <c r="B18" i="25"/>
  <c r="A18" i="25" s="1"/>
  <c r="D15" i="25"/>
  <c r="D13" i="25"/>
  <c r="D25" i="25"/>
  <c r="D24" i="25"/>
  <c r="D23" i="25"/>
  <c r="B2" i="25"/>
  <c r="A2" i="25" s="1"/>
  <c r="D5" i="25"/>
  <c r="D3" i="25"/>
  <c r="B4" i="25"/>
  <c r="A4" i="25" s="1"/>
  <c r="B14" i="25"/>
  <c r="A14" i="25" s="1"/>
  <c r="D12" i="25"/>
  <c r="D11" i="25"/>
  <c r="D10" i="25"/>
  <c r="D8" i="25"/>
  <c r="B9" i="25"/>
  <c r="A9" i="25" s="1"/>
  <c r="D7" i="25"/>
  <c r="D6" i="25"/>
  <c r="S4" i="17" l="1"/>
  <c r="P6" i="17"/>
  <c r="Q6" i="17" s="1"/>
  <c r="T6" i="17" s="1"/>
  <c r="P5" i="17"/>
  <c r="Q5" i="17" s="1"/>
  <c r="T5" i="17" s="1"/>
  <c r="P19" i="17"/>
  <c r="Q19" i="17" s="1"/>
  <c r="T19" i="17" s="1"/>
  <c r="P18" i="17"/>
  <c r="Q18" i="17" s="1"/>
  <c r="T18" i="17" s="1"/>
  <c r="P17" i="17"/>
  <c r="Q17" i="17" s="1"/>
  <c r="T17" i="17" s="1"/>
  <c r="P16" i="17"/>
  <c r="Q16" i="17" s="1"/>
  <c r="T16" i="17" s="1"/>
  <c r="P15" i="17"/>
  <c r="Q15" i="17" s="1"/>
  <c r="T15" i="17" s="1"/>
  <c r="P14" i="17"/>
  <c r="Q14" i="17" s="1"/>
  <c r="T14" i="17" s="1"/>
  <c r="P13" i="17"/>
  <c r="Q13" i="17" s="1"/>
  <c r="T13" i="17" s="1"/>
  <c r="P12" i="17"/>
  <c r="Q12" i="17" s="1"/>
  <c r="T12" i="17" s="1"/>
  <c r="P11" i="17"/>
  <c r="Q11" i="17" s="1"/>
  <c r="T11" i="17" s="1"/>
  <c r="P10" i="17"/>
  <c r="Q10" i="17" s="1"/>
  <c r="T10" i="17" s="1"/>
  <c r="P9" i="17"/>
  <c r="Q9" i="17" s="1"/>
  <c r="T9" i="17" s="1"/>
  <c r="P8" i="17"/>
  <c r="Q8" i="17" s="1"/>
  <c r="T8" i="17" s="1"/>
  <c r="P7" i="17"/>
  <c r="Q7" i="17" s="1"/>
  <c r="T7" i="17" s="1"/>
  <c r="C9" i="24" l="1"/>
  <c r="A9" i="24" s="1"/>
  <c r="C10" i="24"/>
  <c r="B10" i="24" s="1"/>
  <c r="C11" i="24"/>
  <c r="B11" i="24" s="1"/>
  <c r="C12" i="24"/>
  <c r="A12" i="24" s="1"/>
  <c r="C13" i="24"/>
  <c r="A13" i="24" s="1"/>
  <c r="C14" i="24"/>
  <c r="A14" i="24" s="1"/>
  <c r="C15" i="24"/>
  <c r="A15" i="24" s="1"/>
  <c r="C16" i="24"/>
  <c r="A16" i="24" s="1"/>
  <c r="C17" i="24"/>
  <c r="A17" i="24" s="1"/>
  <c r="C18" i="24"/>
  <c r="A18" i="24" s="1"/>
  <c r="C19" i="24"/>
  <c r="B19" i="24" s="1"/>
  <c r="C20" i="24"/>
  <c r="A20" i="24" s="1"/>
  <c r="C21" i="24"/>
  <c r="A21" i="24" s="1"/>
  <c r="C22" i="24"/>
  <c r="A22" i="24" s="1"/>
  <c r="C23" i="24"/>
  <c r="D23" i="24" s="1"/>
  <c r="C24" i="24"/>
  <c r="A24" i="24" s="1"/>
  <c r="C25" i="24"/>
  <c r="B25" i="24" s="1"/>
  <c r="O44" i="6"/>
  <c r="O45" i="6"/>
  <c r="O46" i="6"/>
  <c r="O47" i="6"/>
  <c r="O48" i="6"/>
  <c r="O49" i="6"/>
  <c r="O50" i="6"/>
  <c r="O51" i="6"/>
  <c r="O52" i="6"/>
  <c r="O53" i="6"/>
  <c r="O54" i="6"/>
  <c r="O55" i="6"/>
  <c r="O56" i="6"/>
  <c r="O57" i="6"/>
  <c r="O58" i="6"/>
  <c r="O59" i="6"/>
  <c r="O60" i="6"/>
  <c r="O61" i="6"/>
  <c r="O62" i="6"/>
  <c r="O63" i="6"/>
  <c r="O64" i="6"/>
  <c r="D20" i="24" l="1"/>
  <c r="D14" i="24"/>
  <c r="D11" i="24"/>
  <c r="D17" i="24"/>
  <c r="B23" i="24"/>
  <c r="B20" i="24"/>
  <c r="B17" i="24"/>
  <c r="B14" i="24"/>
  <c r="A23" i="24"/>
  <c r="A11" i="24"/>
  <c r="D25" i="24"/>
  <c r="D22" i="24"/>
  <c r="D19" i="24"/>
  <c r="D16" i="24"/>
  <c r="D13" i="24"/>
  <c r="D10" i="24"/>
  <c r="B22" i="24"/>
  <c r="B16" i="24"/>
  <c r="B13" i="24"/>
  <c r="A25" i="24"/>
  <c r="A19" i="24"/>
  <c r="A10" i="24"/>
  <c r="D24" i="24"/>
  <c r="D21" i="24"/>
  <c r="D18" i="24"/>
  <c r="D15" i="24"/>
  <c r="D12" i="24"/>
  <c r="D9" i="24"/>
  <c r="B24" i="24"/>
  <c r="B21" i="24"/>
  <c r="B18" i="24"/>
  <c r="B15" i="24"/>
  <c r="B12" i="24"/>
  <c r="B9" i="24"/>
  <c r="D43" i="21" a="1"/>
  <c r="D43" i="21" s="1"/>
  <c r="G4" i="22"/>
  <c r="O2" i="16" a="1"/>
  <c r="O2" i="16" l="1"/>
  <c r="O16" i="6"/>
  <c r="O15" i="6"/>
  <c r="O43" i="6"/>
  <c r="O42" i="6"/>
  <c r="C15" i="19"/>
  <c r="R2" i="1" a="1"/>
  <c r="R2" i="1" s="1"/>
  <c r="O33" i="6"/>
  <c r="O34" i="6"/>
  <c r="O35" i="6"/>
  <c r="O36" i="6"/>
  <c r="O37" i="6"/>
  <c r="O38" i="6"/>
  <c r="O39" i="6"/>
  <c r="O40" i="6"/>
  <c r="O41" i="6"/>
  <c r="D42" i="21" a="1"/>
  <c r="D42" i="21" s="1"/>
  <c r="D41" i="21" a="1"/>
  <c r="D41" i="21" s="1"/>
  <c r="C13" i="19"/>
  <c r="O19" i="6"/>
  <c r="AE3" i="21"/>
  <c r="AF3" i="21" s="1"/>
  <c r="AG3" i="21" s="1"/>
  <c r="AE197" i="21"/>
  <c r="AE196" i="21"/>
  <c r="AE195" i="21"/>
  <c r="AE194" i="21"/>
  <c r="AE193" i="21"/>
  <c r="AE192" i="21"/>
  <c r="AE191" i="21"/>
  <c r="AE190" i="21"/>
  <c r="AE189" i="21"/>
  <c r="AE188" i="21"/>
  <c r="AE187" i="21"/>
  <c r="AE186" i="21"/>
  <c r="AE185" i="21"/>
  <c r="AE184" i="21"/>
  <c r="AE183" i="21"/>
  <c r="AE182" i="21"/>
  <c r="AE181" i="21"/>
  <c r="AE180" i="21"/>
  <c r="AE179" i="21"/>
  <c r="AE178" i="21"/>
  <c r="AE177" i="21"/>
  <c r="AE176" i="21"/>
  <c r="AE175" i="21"/>
  <c r="AE174" i="21"/>
  <c r="AE173" i="21"/>
  <c r="AE172" i="21"/>
  <c r="AE171" i="21"/>
  <c r="AE170" i="21"/>
  <c r="AE169" i="21"/>
  <c r="AE168" i="21"/>
  <c r="AE167" i="21"/>
  <c r="AE166" i="21"/>
  <c r="AE165" i="21"/>
  <c r="AE164" i="21"/>
  <c r="AE163" i="21"/>
  <c r="AE162" i="21"/>
  <c r="AE161" i="21"/>
  <c r="AE160" i="21"/>
  <c r="AE159" i="21"/>
  <c r="AE158" i="21"/>
  <c r="AE157" i="21"/>
  <c r="AE156" i="21"/>
  <c r="AE155" i="21"/>
  <c r="AE154" i="21"/>
  <c r="AE153" i="21"/>
  <c r="AE152" i="21"/>
  <c r="AE151" i="21"/>
  <c r="AE150" i="21"/>
  <c r="AE149" i="21"/>
  <c r="AE148" i="21"/>
  <c r="AE147" i="21"/>
  <c r="AE146" i="21"/>
  <c r="AE145" i="21"/>
  <c r="AE144" i="21"/>
  <c r="AE143" i="21"/>
  <c r="AE142" i="21"/>
  <c r="AE141" i="21"/>
  <c r="AE140" i="21"/>
  <c r="AE139" i="21"/>
  <c r="AE138" i="21"/>
  <c r="AE137" i="21"/>
  <c r="AE136" i="21"/>
  <c r="AE135" i="21"/>
  <c r="AE134" i="21"/>
  <c r="AE133" i="21"/>
  <c r="AE132" i="21"/>
  <c r="AE131" i="21"/>
  <c r="AE130" i="21"/>
  <c r="AE129" i="21"/>
  <c r="AE128" i="21"/>
  <c r="AE127" i="21"/>
  <c r="AE126" i="21"/>
  <c r="AE125" i="21"/>
  <c r="AE124" i="21"/>
  <c r="AE123" i="21"/>
  <c r="AE122" i="21"/>
  <c r="AE121" i="21"/>
  <c r="AE120" i="21"/>
  <c r="AE119" i="21"/>
  <c r="AE118" i="21"/>
  <c r="AE117" i="21"/>
  <c r="AE116" i="21"/>
  <c r="AE115" i="21"/>
  <c r="AE114" i="21"/>
  <c r="AE113" i="21"/>
  <c r="AE112" i="21"/>
  <c r="AE111" i="21"/>
  <c r="AE110" i="21"/>
  <c r="AE109" i="21"/>
  <c r="AE108" i="21"/>
  <c r="AE107" i="21"/>
  <c r="AE106" i="21"/>
  <c r="AE105" i="21"/>
  <c r="AE104" i="21"/>
  <c r="AE103" i="21"/>
  <c r="AE102" i="21"/>
  <c r="AE101" i="21"/>
  <c r="AE100" i="21"/>
  <c r="AE99" i="21"/>
  <c r="AE98" i="21"/>
  <c r="AE97" i="21"/>
  <c r="AE96" i="21"/>
  <c r="AE95" i="21"/>
  <c r="AE94" i="21"/>
  <c r="AE93" i="21"/>
  <c r="AE92" i="21"/>
  <c r="AE91" i="21"/>
  <c r="AE90" i="21"/>
  <c r="AE89" i="21"/>
  <c r="AE88" i="21"/>
  <c r="AE87" i="21"/>
  <c r="AE86" i="21"/>
  <c r="AE85" i="21"/>
  <c r="AE84" i="21"/>
  <c r="AE83" i="21"/>
  <c r="AE82" i="21"/>
  <c r="AE81" i="21"/>
  <c r="AE80" i="21"/>
  <c r="AE79" i="21"/>
  <c r="AE78" i="21"/>
  <c r="AE77" i="21"/>
  <c r="AE76" i="21"/>
  <c r="AE75" i="21"/>
  <c r="AE74" i="21"/>
  <c r="AE73" i="21"/>
  <c r="AE72" i="21"/>
  <c r="AE71" i="21"/>
  <c r="AE70" i="21"/>
  <c r="AE69" i="21"/>
  <c r="AE68" i="21"/>
  <c r="AE67" i="21"/>
  <c r="AE66" i="21"/>
  <c r="AE65" i="21"/>
  <c r="AE64" i="21"/>
  <c r="AE63" i="21"/>
  <c r="AE62" i="21"/>
  <c r="AE61" i="21"/>
  <c r="AE60" i="21"/>
  <c r="AE59" i="21"/>
  <c r="AE58" i="21"/>
  <c r="AE57" i="21"/>
  <c r="AE56" i="21"/>
  <c r="AE55" i="21"/>
  <c r="AE54" i="21"/>
  <c r="AE53" i="21"/>
  <c r="AE52" i="21"/>
  <c r="AE51" i="21"/>
  <c r="AE50" i="21"/>
  <c r="AE49" i="21"/>
  <c r="AE48" i="21"/>
  <c r="AE47" i="21"/>
  <c r="AE46" i="21"/>
  <c r="AE45" i="21"/>
  <c r="AE44" i="21"/>
  <c r="AE43" i="21"/>
  <c r="AE42" i="21"/>
  <c r="AE41" i="21"/>
  <c r="AE40" i="21"/>
  <c r="AE39" i="21"/>
  <c r="AE38" i="21"/>
  <c r="AE37" i="21"/>
  <c r="AE36" i="21"/>
  <c r="AE35" i="21"/>
  <c r="AE34" i="21"/>
  <c r="AE33" i="21"/>
  <c r="AE32" i="21"/>
  <c r="AE31" i="21"/>
  <c r="AE30" i="21"/>
  <c r="AE29" i="21"/>
  <c r="AE28" i="21"/>
  <c r="AE27" i="21"/>
  <c r="AE26" i="21"/>
  <c r="AE25" i="21"/>
  <c r="AE24" i="21"/>
  <c r="AE23" i="21"/>
  <c r="AE22" i="21"/>
  <c r="AE21" i="21"/>
  <c r="AE20" i="21"/>
  <c r="AE19" i="21"/>
  <c r="AE18" i="21"/>
  <c r="AE17" i="21"/>
  <c r="AE16" i="21"/>
  <c r="AE15" i="21"/>
  <c r="AE14" i="21"/>
  <c r="AE13" i="21"/>
  <c r="AE12" i="21"/>
  <c r="AE11" i="21"/>
  <c r="AE10" i="21"/>
  <c r="AE9" i="21"/>
  <c r="AE8" i="21"/>
  <c r="AE7" i="21"/>
  <c r="AE6" i="21"/>
  <c r="AE5" i="21"/>
  <c r="AE4" i="21"/>
  <c r="Z4" i="21"/>
  <c r="AA4" i="21" s="1"/>
  <c r="Z197" i="21"/>
  <c r="Z196" i="21"/>
  <c r="Z195" i="21"/>
  <c r="Z194" i="21"/>
  <c r="Z193" i="21"/>
  <c r="Z192" i="21"/>
  <c r="Z191" i="21"/>
  <c r="Z190" i="21"/>
  <c r="Z189" i="21"/>
  <c r="Z188" i="21"/>
  <c r="Z187" i="21"/>
  <c r="Z186" i="21"/>
  <c r="Z185" i="21"/>
  <c r="Z184" i="21"/>
  <c r="Z183" i="21"/>
  <c r="Z182" i="21"/>
  <c r="Z181" i="21"/>
  <c r="Z180" i="21"/>
  <c r="Z179" i="21"/>
  <c r="Z178" i="21"/>
  <c r="Z177" i="21"/>
  <c r="Z176" i="21"/>
  <c r="Z175" i="21"/>
  <c r="Z174" i="21"/>
  <c r="Z173" i="21"/>
  <c r="Z172" i="21"/>
  <c r="Z171" i="21"/>
  <c r="Z170" i="21"/>
  <c r="Z169" i="21"/>
  <c r="Z168" i="21"/>
  <c r="Z167" i="21"/>
  <c r="Z166" i="21"/>
  <c r="Z165" i="21"/>
  <c r="Z164" i="21"/>
  <c r="Z163" i="21"/>
  <c r="Z162" i="21"/>
  <c r="Z161" i="21"/>
  <c r="Z160" i="21"/>
  <c r="Z159" i="21"/>
  <c r="Z158" i="21"/>
  <c r="Z157" i="21"/>
  <c r="Z156" i="21"/>
  <c r="Z155" i="21"/>
  <c r="Z154" i="21"/>
  <c r="Z153" i="21"/>
  <c r="Z152" i="21"/>
  <c r="Z151" i="21"/>
  <c r="Z150" i="21"/>
  <c r="Z149" i="21"/>
  <c r="Z148" i="21"/>
  <c r="Z147" i="21"/>
  <c r="Z146" i="21"/>
  <c r="Z145" i="21"/>
  <c r="Z144" i="21"/>
  <c r="Z143" i="21"/>
  <c r="Z142" i="21"/>
  <c r="Z141" i="21"/>
  <c r="Z140" i="21"/>
  <c r="Z139" i="21"/>
  <c r="Z138" i="21"/>
  <c r="Z137" i="21"/>
  <c r="Z136" i="21"/>
  <c r="Z135" i="21"/>
  <c r="Z134" i="21"/>
  <c r="Z133" i="21"/>
  <c r="Z132" i="21"/>
  <c r="Z131" i="21"/>
  <c r="Z130" i="21"/>
  <c r="Z129" i="21"/>
  <c r="Z128" i="21"/>
  <c r="Z127" i="21"/>
  <c r="Z126" i="21"/>
  <c r="Z125" i="21"/>
  <c r="Z124" i="21"/>
  <c r="Z123" i="21"/>
  <c r="Z122" i="21"/>
  <c r="Z121" i="21"/>
  <c r="Z120" i="21"/>
  <c r="Z119" i="21"/>
  <c r="Z118" i="21"/>
  <c r="Z117" i="21"/>
  <c r="Z116" i="21"/>
  <c r="Z115" i="21"/>
  <c r="Z114" i="21"/>
  <c r="Z113" i="21"/>
  <c r="Z112" i="21"/>
  <c r="Z111" i="21"/>
  <c r="Z110" i="21"/>
  <c r="Z109" i="21"/>
  <c r="Z108" i="21"/>
  <c r="Z107" i="21"/>
  <c r="Z106" i="21"/>
  <c r="Z105" i="21"/>
  <c r="Z104" i="21"/>
  <c r="Z103" i="21"/>
  <c r="Z102" i="21"/>
  <c r="Z101" i="21"/>
  <c r="Z100" i="21"/>
  <c r="Z99" i="21"/>
  <c r="Z98" i="21"/>
  <c r="Z97" i="21"/>
  <c r="Z96" i="21"/>
  <c r="Z95" i="21"/>
  <c r="Z94" i="21"/>
  <c r="Z93" i="21"/>
  <c r="Z92" i="21"/>
  <c r="Z91" i="21"/>
  <c r="Z90" i="21"/>
  <c r="Z89" i="21"/>
  <c r="Z88" i="21"/>
  <c r="Z87" i="21"/>
  <c r="Z86" i="21"/>
  <c r="Z85" i="21"/>
  <c r="Z84" i="21"/>
  <c r="Z83" i="21"/>
  <c r="Z82" i="21"/>
  <c r="Z81" i="21"/>
  <c r="Z80" i="21"/>
  <c r="Z79" i="21"/>
  <c r="Z78" i="21"/>
  <c r="Z77" i="21"/>
  <c r="Z76" i="21"/>
  <c r="Z75" i="21"/>
  <c r="Z74" i="21"/>
  <c r="Z73" i="21"/>
  <c r="Z72" i="21"/>
  <c r="Z71" i="21"/>
  <c r="Z70" i="21"/>
  <c r="Z69" i="21"/>
  <c r="Z68" i="21"/>
  <c r="Z67" i="21"/>
  <c r="Z66" i="21"/>
  <c r="Z65" i="21"/>
  <c r="Z64" i="21"/>
  <c r="Z63" i="21"/>
  <c r="Z62" i="21"/>
  <c r="Z61" i="21"/>
  <c r="Z60" i="21"/>
  <c r="Z59" i="21"/>
  <c r="Z58" i="21"/>
  <c r="Z57" i="21"/>
  <c r="Z56" i="21"/>
  <c r="Z55" i="21"/>
  <c r="Z54" i="21"/>
  <c r="Z53" i="21"/>
  <c r="Z52" i="21"/>
  <c r="Z51" i="21"/>
  <c r="Z50" i="21"/>
  <c r="Z49" i="21"/>
  <c r="Z48" i="21"/>
  <c r="Z47" i="21"/>
  <c r="Z46" i="21"/>
  <c r="Z45" i="21"/>
  <c r="Z44" i="21"/>
  <c r="Z43" i="21"/>
  <c r="Z42" i="21"/>
  <c r="Z41" i="21"/>
  <c r="Z40" i="21"/>
  <c r="Z39" i="21"/>
  <c r="Z38" i="21"/>
  <c r="Z37" i="21"/>
  <c r="Z36" i="21"/>
  <c r="Z35" i="21"/>
  <c r="Z34" i="21"/>
  <c r="Z33" i="21"/>
  <c r="Z32" i="21"/>
  <c r="Z31" i="21"/>
  <c r="Z30" i="21"/>
  <c r="Z29" i="21"/>
  <c r="Z28" i="21"/>
  <c r="Z27" i="21"/>
  <c r="Z26" i="21"/>
  <c r="Z25" i="21"/>
  <c r="Z24" i="21"/>
  <c r="Z23" i="21"/>
  <c r="Z22" i="21"/>
  <c r="Z21" i="21"/>
  <c r="Z20" i="21"/>
  <c r="Z19" i="21"/>
  <c r="Z18" i="21"/>
  <c r="Z17" i="21"/>
  <c r="Z16" i="21"/>
  <c r="Z15" i="21"/>
  <c r="Z14" i="21"/>
  <c r="Z13" i="21"/>
  <c r="Z12" i="21"/>
  <c r="Z11" i="21"/>
  <c r="Z10" i="21"/>
  <c r="Z9" i="21"/>
  <c r="Z8" i="21"/>
  <c r="Z7" i="21"/>
  <c r="Z6" i="21"/>
  <c r="Z5" i="21"/>
  <c r="AB5" i="21"/>
  <c r="AB6" i="21" s="1"/>
  <c r="AB7" i="21" s="1"/>
  <c r="AB8" i="21" s="1"/>
  <c r="AB9" i="21" s="1"/>
  <c r="AB10" i="21" s="1"/>
  <c r="AB11" i="21" s="1"/>
  <c r="AB12" i="21" s="1"/>
  <c r="AB13" i="21" s="1"/>
  <c r="AB14" i="21" s="1"/>
  <c r="AB15" i="21" s="1"/>
  <c r="AB16" i="21" s="1"/>
  <c r="AB17" i="21" s="1"/>
  <c r="AB18" i="21" s="1"/>
  <c r="AB19" i="21" s="1"/>
  <c r="AB20" i="21" s="1"/>
  <c r="AB21" i="21" s="1"/>
  <c r="AB22" i="21" s="1"/>
  <c r="AB23" i="21" s="1"/>
  <c r="AB24" i="21" s="1"/>
  <c r="AB25" i="21" s="1"/>
  <c r="AB26" i="21" s="1"/>
  <c r="AB27" i="21" s="1"/>
  <c r="AB28" i="21" s="1"/>
  <c r="AB29" i="21" s="1"/>
  <c r="AB30" i="21" s="1"/>
  <c r="AB31" i="21" s="1"/>
  <c r="AB32" i="21" s="1"/>
  <c r="AB33" i="21" s="1"/>
  <c r="AB34" i="21" s="1"/>
  <c r="AB35" i="21" s="1"/>
  <c r="AB36" i="21" s="1"/>
  <c r="AB37" i="21" s="1"/>
  <c r="AB38" i="21" s="1"/>
  <c r="AB39" i="21" s="1"/>
  <c r="AB40" i="21" s="1"/>
  <c r="AB41" i="21" s="1"/>
  <c r="AB42" i="21" s="1"/>
  <c r="AB43" i="21" s="1"/>
  <c r="AB44" i="21" s="1"/>
  <c r="AB45" i="21" s="1"/>
  <c r="AB46" i="21" s="1"/>
  <c r="AB47" i="21" s="1"/>
  <c r="AB48" i="21" s="1"/>
  <c r="AB49" i="21" s="1"/>
  <c r="AB50" i="21" s="1"/>
  <c r="AB51" i="21" s="1"/>
  <c r="AB52" i="21" s="1"/>
  <c r="AB53" i="21" s="1"/>
  <c r="AB54" i="21" s="1"/>
  <c r="AB55" i="21" s="1"/>
  <c r="AB56" i="21" s="1"/>
  <c r="AB57" i="21" s="1"/>
  <c r="AB58" i="21" s="1"/>
  <c r="AB59" i="21" s="1"/>
  <c r="AB60" i="21" s="1"/>
  <c r="AB61" i="21" s="1"/>
  <c r="AB62" i="21" s="1"/>
  <c r="AB63" i="21" s="1"/>
  <c r="AB64" i="21" s="1"/>
  <c r="AB65" i="21" s="1"/>
  <c r="AB66" i="21" s="1"/>
  <c r="AB67" i="21" s="1"/>
  <c r="AB68" i="21" s="1"/>
  <c r="AB69" i="21" s="1"/>
  <c r="AB70" i="21" s="1"/>
  <c r="AB71" i="21" s="1"/>
  <c r="AB72" i="21" s="1"/>
  <c r="AB73" i="21" s="1"/>
  <c r="AB74" i="21" s="1"/>
  <c r="AB75" i="21" s="1"/>
  <c r="AB76" i="21" s="1"/>
  <c r="AB77" i="21" s="1"/>
  <c r="AB78" i="21" s="1"/>
  <c r="AB79" i="21" s="1"/>
  <c r="AB80" i="21" s="1"/>
  <c r="AB81" i="21" s="1"/>
  <c r="AB82" i="21" s="1"/>
  <c r="AB83" i="21" s="1"/>
  <c r="AB84" i="21" s="1"/>
  <c r="AB85" i="21" s="1"/>
  <c r="AB86" i="21" s="1"/>
  <c r="AB87" i="21" s="1"/>
  <c r="AB88" i="21" s="1"/>
  <c r="AB89" i="21" s="1"/>
  <c r="AB90" i="21" s="1"/>
  <c r="AB91" i="21" s="1"/>
  <c r="AB92" i="21" s="1"/>
  <c r="AB93" i="21" s="1"/>
  <c r="AB94" i="21" s="1"/>
  <c r="AB95" i="21" s="1"/>
  <c r="AB96" i="21" s="1"/>
  <c r="AB97" i="21" s="1"/>
  <c r="AB98" i="21" s="1"/>
  <c r="AB99" i="21" s="1"/>
  <c r="AB100" i="21" s="1"/>
  <c r="AB101" i="21" s="1"/>
  <c r="AB102" i="21" s="1"/>
  <c r="AB103" i="21" s="1"/>
  <c r="AB104" i="21" s="1"/>
  <c r="AB105" i="21" s="1"/>
  <c r="AB106" i="21" s="1"/>
  <c r="AB107" i="21" s="1"/>
  <c r="AB108" i="21" s="1"/>
  <c r="AB109" i="21" s="1"/>
  <c r="AB110" i="21" s="1"/>
  <c r="AB111" i="21" s="1"/>
  <c r="AB112" i="21" s="1"/>
  <c r="AB113" i="21" s="1"/>
  <c r="AB114" i="21" s="1"/>
  <c r="AB115" i="21" s="1"/>
  <c r="AB116" i="21" s="1"/>
  <c r="AB117" i="21" s="1"/>
  <c r="AB118" i="21" s="1"/>
  <c r="AB119" i="21" s="1"/>
  <c r="AB120" i="21" s="1"/>
  <c r="AB121" i="21" s="1"/>
  <c r="AB122" i="21" s="1"/>
  <c r="AB123" i="21" s="1"/>
  <c r="AB124" i="21" s="1"/>
  <c r="AB125" i="21" s="1"/>
  <c r="AB126" i="21" s="1"/>
  <c r="AB127" i="21" s="1"/>
  <c r="AB128" i="21" s="1"/>
  <c r="AB129" i="21" s="1"/>
  <c r="AB130" i="21" s="1"/>
  <c r="AB131" i="21" s="1"/>
  <c r="AB132" i="21" s="1"/>
  <c r="AB133" i="21" s="1"/>
  <c r="AB134" i="21" s="1"/>
  <c r="AB135" i="21" s="1"/>
  <c r="AB136" i="21" s="1"/>
  <c r="AB137" i="21" s="1"/>
  <c r="AB138" i="21" s="1"/>
  <c r="AB139" i="21" s="1"/>
  <c r="AB140" i="21" s="1"/>
  <c r="AB141" i="21" s="1"/>
  <c r="AB142" i="21" s="1"/>
  <c r="AB143" i="21" s="1"/>
  <c r="AB144" i="21" s="1"/>
  <c r="AB145" i="21" s="1"/>
  <c r="AB146" i="21" s="1"/>
  <c r="AB147" i="21" s="1"/>
  <c r="AB148" i="21" s="1"/>
  <c r="AB149" i="21" s="1"/>
  <c r="AB150" i="21" s="1"/>
  <c r="AB151" i="21" s="1"/>
  <c r="AB152" i="21" s="1"/>
  <c r="AB153" i="21" s="1"/>
  <c r="AB154" i="21" s="1"/>
  <c r="AB155" i="21" s="1"/>
  <c r="AB156" i="21" s="1"/>
  <c r="AB157" i="21" s="1"/>
  <c r="AB158" i="21" s="1"/>
  <c r="AB159" i="21" s="1"/>
  <c r="AB160" i="21" s="1"/>
  <c r="AB161" i="21" s="1"/>
  <c r="AB162" i="21" s="1"/>
  <c r="AB163" i="21" s="1"/>
  <c r="AB164" i="21" s="1"/>
  <c r="AB165" i="21" s="1"/>
  <c r="AB166" i="21" s="1"/>
  <c r="AB167" i="21" s="1"/>
  <c r="AB168" i="21" s="1"/>
  <c r="AB169" i="21" s="1"/>
  <c r="AB170" i="21" s="1"/>
  <c r="AB171" i="21" s="1"/>
  <c r="AB172" i="21" s="1"/>
  <c r="AB173" i="21" s="1"/>
  <c r="AB174" i="21" s="1"/>
  <c r="AB175" i="21" s="1"/>
  <c r="AB176" i="21" s="1"/>
  <c r="AB177" i="21" s="1"/>
  <c r="AB178" i="21" s="1"/>
  <c r="AB179" i="21" s="1"/>
  <c r="AB180" i="21" s="1"/>
  <c r="AB181" i="21" s="1"/>
  <c r="AB182" i="21" s="1"/>
  <c r="AB183" i="21" s="1"/>
  <c r="AB184" i="21" s="1"/>
  <c r="AB185" i="21" s="1"/>
  <c r="AB186" i="21" s="1"/>
  <c r="AB187" i="21" s="1"/>
  <c r="AB188" i="21" s="1"/>
  <c r="AB189" i="21" s="1"/>
  <c r="AB190" i="21" s="1"/>
  <c r="AB191" i="21" s="1"/>
  <c r="AB192" i="21" s="1"/>
  <c r="AB193" i="21" s="1"/>
  <c r="AB194" i="21" s="1"/>
  <c r="AB195" i="21" s="1"/>
  <c r="AB196" i="21" s="1"/>
  <c r="AB197" i="21" s="1"/>
  <c r="Y197" i="21"/>
  <c r="Y196" i="21"/>
  <c r="Y195" i="21"/>
  <c r="Y194" i="21"/>
  <c r="Y193" i="21"/>
  <c r="Y192" i="21"/>
  <c r="Y191" i="21"/>
  <c r="Y190" i="21"/>
  <c r="Y189" i="21"/>
  <c r="Y188" i="21"/>
  <c r="Y187" i="21"/>
  <c r="Y186" i="21"/>
  <c r="Y185" i="21"/>
  <c r="Y184" i="21"/>
  <c r="Y183" i="21"/>
  <c r="Y182" i="21"/>
  <c r="Y181" i="21"/>
  <c r="Y180" i="21"/>
  <c r="Y179" i="21"/>
  <c r="Y178" i="21"/>
  <c r="Y177" i="21"/>
  <c r="Y176" i="21"/>
  <c r="Y175" i="21"/>
  <c r="Y174" i="21"/>
  <c r="Y173" i="21"/>
  <c r="Y172" i="21"/>
  <c r="Y171" i="21"/>
  <c r="Y170" i="21"/>
  <c r="Y169" i="21"/>
  <c r="Y168" i="21"/>
  <c r="Y167" i="21"/>
  <c r="Y166" i="21"/>
  <c r="Y165" i="21"/>
  <c r="Y164" i="21"/>
  <c r="Y163" i="21"/>
  <c r="Y162" i="21"/>
  <c r="Y161" i="21"/>
  <c r="Y160" i="21"/>
  <c r="Y159" i="21"/>
  <c r="Y158" i="21"/>
  <c r="Y157" i="21"/>
  <c r="Y156" i="21"/>
  <c r="Y155" i="21"/>
  <c r="Y154" i="21"/>
  <c r="Y153" i="21"/>
  <c r="Y152" i="21"/>
  <c r="Y151" i="21"/>
  <c r="Y150" i="21"/>
  <c r="Y149" i="21"/>
  <c r="Y148" i="21"/>
  <c r="Y147" i="21"/>
  <c r="Y146" i="21"/>
  <c r="Y145" i="21"/>
  <c r="Y144" i="21"/>
  <c r="Y143" i="21"/>
  <c r="Y142" i="21"/>
  <c r="Y141" i="21"/>
  <c r="Y140" i="21"/>
  <c r="Y139" i="21"/>
  <c r="Y138" i="21"/>
  <c r="Y137" i="21"/>
  <c r="Y136" i="21"/>
  <c r="Y135" i="21"/>
  <c r="Y134" i="21"/>
  <c r="Y133" i="21"/>
  <c r="Y132" i="21"/>
  <c r="Y131" i="21"/>
  <c r="Y130" i="21"/>
  <c r="Y129" i="21"/>
  <c r="Y128" i="21"/>
  <c r="Y127" i="21"/>
  <c r="Y126" i="21"/>
  <c r="Y125" i="21"/>
  <c r="Y124" i="21"/>
  <c r="Y123" i="21"/>
  <c r="Y122" i="21"/>
  <c r="Y121" i="21"/>
  <c r="Y120" i="21"/>
  <c r="Y119" i="21"/>
  <c r="Y118" i="21"/>
  <c r="Y117" i="21"/>
  <c r="Y116" i="21"/>
  <c r="Y115" i="21"/>
  <c r="Y114" i="21"/>
  <c r="Y113" i="21"/>
  <c r="Y112" i="21"/>
  <c r="Y111" i="21"/>
  <c r="Y110" i="21"/>
  <c r="Y109" i="21"/>
  <c r="Y108" i="21"/>
  <c r="Y107" i="21"/>
  <c r="Y106" i="21"/>
  <c r="Y105" i="21"/>
  <c r="Y104" i="21"/>
  <c r="Y103" i="21"/>
  <c r="Y102" i="21"/>
  <c r="Y101" i="21"/>
  <c r="Y100" i="21"/>
  <c r="Y99" i="21"/>
  <c r="Y98" i="21"/>
  <c r="Y97" i="21"/>
  <c r="Y96" i="21"/>
  <c r="Y95" i="21"/>
  <c r="Y94" i="21"/>
  <c r="Y93" i="21"/>
  <c r="Y92" i="21"/>
  <c r="Y91" i="21"/>
  <c r="Y90" i="21"/>
  <c r="Y89" i="21"/>
  <c r="Y88" i="21"/>
  <c r="Y87" i="21"/>
  <c r="Y86" i="21"/>
  <c r="Y85" i="21"/>
  <c r="Y84" i="21"/>
  <c r="Y83" i="21"/>
  <c r="Y82" i="21"/>
  <c r="Y81" i="21"/>
  <c r="Y80" i="21"/>
  <c r="Y79" i="21"/>
  <c r="Y78" i="21"/>
  <c r="Y77" i="21"/>
  <c r="Y76" i="21"/>
  <c r="Y75" i="21"/>
  <c r="Y74" i="21"/>
  <c r="Y73" i="21"/>
  <c r="Y72" i="21"/>
  <c r="Y71" i="21"/>
  <c r="Y70" i="21"/>
  <c r="Y69" i="21"/>
  <c r="Y68" i="21"/>
  <c r="Y67" i="21"/>
  <c r="Y66" i="21"/>
  <c r="Y65" i="21"/>
  <c r="Y64" i="21"/>
  <c r="Y63" i="21"/>
  <c r="Y62" i="21"/>
  <c r="Y61" i="21"/>
  <c r="Y60" i="21"/>
  <c r="Y59" i="21"/>
  <c r="Y58" i="21"/>
  <c r="Y57" i="21"/>
  <c r="Y56" i="21"/>
  <c r="Y55" i="21"/>
  <c r="Y54" i="21"/>
  <c r="Y53" i="21"/>
  <c r="Y52" i="21"/>
  <c r="Y51" i="21"/>
  <c r="Y50" i="21"/>
  <c r="Y49" i="21"/>
  <c r="Y48" i="21"/>
  <c r="Y47" i="21"/>
  <c r="Y46" i="21"/>
  <c r="Y45" i="21"/>
  <c r="Y44" i="21"/>
  <c r="Y43" i="21"/>
  <c r="Y42" i="21"/>
  <c r="Y41" i="21"/>
  <c r="Y40" i="21"/>
  <c r="Y39" i="21"/>
  <c r="Y38" i="21"/>
  <c r="Y37" i="21"/>
  <c r="Y36" i="21"/>
  <c r="Y35" i="21"/>
  <c r="Y34" i="21"/>
  <c r="Y33" i="21"/>
  <c r="Y32" i="21"/>
  <c r="Y31" i="21"/>
  <c r="Y30" i="21"/>
  <c r="Y29" i="21"/>
  <c r="Y28" i="21"/>
  <c r="Y27" i="21"/>
  <c r="Y26" i="21"/>
  <c r="Y25" i="21"/>
  <c r="Y24" i="21"/>
  <c r="Y23" i="21"/>
  <c r="Y22" i="21"/>
  <c r="Y21" i="21"/>
  <c r="Y20" i="21"/>
  <c r="Y19" i="21"/>
  <c r="Y18" i="21"/>
  <c r="Y17" i="21"/>
  <c r="Y16" i="21"/>
  <c r="Y15" i="21"/>
  <c r="Y14" i="21"/>
  <c r="Y13" i="21"/>
  <c r="Y12" i="21"/>
  <c r="Y11" i="21"/>
  <c r="Y10" i="21"/>
  <c r="Y9" i="21"/>
  <c r="Y8" i="21"/>
  <c r="Y7" i="21"/>
  <c r="Y6" i="21"/>
  <c r="Y1" i="21" l="1"/>
  <c r="F2" i="16"/>
  <c r="G2" i="16" s="1"/>
  <c r="AF191" i="21"/>
  <c r="AG191" i="21" s="1"/>
  <c r="AF12" i="21"/>
  <c r="AG12" i="21" s="1"/>
  <c r="AF24" i="21"/>
  <c r="AG24" i="21" s="1"/>
  <c r="AF36" i="21"/>
  <c r="AG36" i="21" s="1"/>
  <c r="AF48" i="21"/>
  <c r="AG48" i="21" s="1"/>
  <c r="AF60" i="21"/>
  <c r="AG60" i="21" s="1"/>
  <c r="AF72" i="21"/>
  <c r="AG72" i="21" s="1"/>
  <c r="AF84" i="21"/>
  <c r="AG84" i="21" s="1"/>
  <c r="AF96" i="21"/>
  <c r="AG96" i="21" s="1"/>
  <c r="AF108" i="21"/>
  <c r="AG108" i="21" s="1"/>
  <c r="AF120" i="21"/>
  <c r="AG120" i="21" s="1"/>
  <c r="AF132" i="21"/>
  <c r="AG132" i="21" s="1"/>
  <c r="AF144" i="21"/>
  <c r="AG144" i="21" s="1"/>
  <c r="AF156" i="21"/>
  <c r="AG156" i="21" s="1"/>
  <c r="AF168" i="21"/>
  <c r="AG168" i="21" s="1"/>
  <c r="AF180" i="21"/>
  <c r="AG180" i="21" s="1"/>
  <c r="AF192" i="21"/>
  <c r="AG192" i="21" s="1"/>
  <c r="AF13" i="21"/>
  <c r="AG13" i="21" s="1"/>
  <c r="AF25" i="21"/>
  <c r="AG25" i="21" s="1"/>
  <c r="AF37" i="21"/>
  <c r="AG37" i="21" s="1"/>
  <c r="AF49" i="21"/>
  <c r="AG49" i="21" s="1"/>
  <c r="AF61" i="21"/>
  <c r="AG61" i="21" s="1"/>
  <c r="AF73" i="21"/>
  <c r="AG73" i="21" s="1"/>
  <c r="AF85" i="21"/>
  <c r="AG85" i="21" s="1"/>
  <c r="AF97" i="21"/>
  <c r="AG97" i="21" s="1"/>
  <c r="AF109" i="21"/>
  <c r="AG109" i="21" s="1"/>
  <c r="AF121" i="21"/>
  <c r="AG121" i="21" s="1"/>
  <c r="AF133" i="21"/>
  <c r="AG133" i="21" s="1"/>
  <c r="AF145" i="21"/>
  <c r="AG145" i="21" s="1"/>
  <c r="AF157" i="21"/>
  <c r="AG157" i="21" s="1"/>
  <c r="AF169" i="21"/>
  <c r="AG169" i="21" s="1"/>
  <c r="AF181" i="21"/>
  <c r="AG181" i="21" s="1"/>
  <c r="AF193" i="21"/>
  <c r="AG193" i="21" s="1"/>
  <c r="AF14" i="21"/>
  <c r="AG14" i="21" s="1"/>
  <c r="AF26" i="21"/>
  <c r="AG26" i="21" s="1"/>
  <c r="AF38" i="21"/>
  <c r="AG38" i="21" s="1"/>
  <c r="AF50" i="21"/>
  <c r="AG50" i="21" s="1"/>
  <c r="AF62" i="21"/>
  <c r="AG62" i="21" s="1"/>
  <c r="AF74" i="21"/>
  <c r="AG74" i="21" s="1"/>
  <c r="AF86" i="21"/>
  <c r="AG86" i="21" s="1"/>
  <c r="AF98" i="21"/>
  <c r="AG98" i="21" s="1"/>
  <c r="AF110" i="21"/>
  <c r="AG110" i="21" s="1"/>
  <c r="AF122" i="21"/>
  <c r="AG122" i="21" s="1"/>
  <c r="AF134" i="21"/>
  <c r="AG134" i="21" s="1"/>
  <c r="AF146" i="21"/>
  <c r="AG146" i="21" s="1"/>
  <c r="AF158" i="21"/>
  <c r="AG158" i="21" s="1"/>
  <c r="AF170" i="21"/>
  <c r="AG170" i="21" s="1"/>
  <c r="AF182" i="21"/>
  <c r="AG182" i="21" s="1"/>
  <c r="AF194" i="21"/>
  <c r="AG194" i="21" s="1"/>
  <c r="AF15" i="21"/>
  <c r="AG15" i="21" s="1"/>
  <c r="AF27" i="21"/>
  <c r="AG27" i="21" s="1"/>
  <c r="AF39" i="21"/>
  <c r="AG39" i="21" s="1"/>
  <c r="AF51" i="21"/>
  <c r="AG51" i="21" s="1"/>
  <c r="AF63" i="21"/>
  <c r="AG63" i="21" s="1"/>
  <c r="AF75" i="21"/>
  <c r="AG75" i="21" s="1"/>
  <c r="AF87" i="21"/>
  <c r="AG87" i="21" s="1"/>
  <c r="AF99" i="21"/>
  <c r="AG99" i="21" s="1"/>
  <c r="AF111" i="21"/>
  <c r="AG111" i="21" s="1"/>
  <c r="AF123" i="21"/>
  <c r="AG123" i="21" s="1"/>
  <c r="AF135" i="21"/>
  <c r="AG135" i="21" s="1"/>
  <c r="AF147" i="21"/>
  <c r="AG147" i="21" s="1"/>
  <c r="AF159" i="21"/>
  <c r="AG159" i="21" s="1"/>
  <c r="AF171" i="21"/>
  <c r="AG171" i="21" s="1"/>
  <c r="AF183" i="21"/>
  <c r="AG183" i="21" s="1"/>
  <c r="AF195" i="21"/>
  <c r="AG195" i="21" s="1"/>
  <c r="AF52" i="21"/>
  <c r="AG52" i="21" s="1"/>
  <c r="AF100" i="21"/>
  <c r="AG100" i="21" s="1"/>
  <c r="AF136" i="21"/>
  <c r="AG136" i="21" s="1"/>
  <c r="AF184" i="21"/>
  <c r="AG184" i="21" s="1"/>
  <c r="AF5" i="21"/>
  <c r="AG5" i="21" s="1"/>
  <c r="AF17" i="21"/>
  <c r="AG17" i="21" s="1"/>
  <c r="AF29" i="21"/>
  <c r="AG29" i="21" s="1"/>
  <c r="C42" i="21" s="1" a="1"/>
  <c r="C42" i="21" s="1"/>
  <c r="AF41" i="21"/>
  <c r="AG41" i="21" s="1"/>
  <c r="AF53" i="21"/>
  <c r="AG53" i="21" s="1"/>
  <c r="AF65" i="21"/>
  <c r="AG65" i="21" s="1"/>
  <c r="AF77" i="21"/>
  <c r="AG77" i="21" s="1"/>
  <c r="AF89" i="21"/>
  <c r="AG89" i="21" s="1"/>
  <c r="AF101" i="21"/>
  <c r="AG101" i="21" s="1"/>
  <c r="AF113" i="21"/>
  <c r="AG113" i="21" s="1"/>
  <c r="AF125" i="21"/>
  <c r="AG125" i="21" s="1"/>
  <c r="AF137" i="21"/>
  <c r="AG137" i="21" s="1"/>
  <c r="AF149" i="21"/>
  <c r="AG149" i="21" s="1"/>
  <c r="AF161" i="21"/>
  <c r="AG161" i="21" s="1"/>
  <c r="AF173" i="21"/>
  <c r="AG173" i="21" s="1"/>
  <c r="AF185" i="21"/>
  <c r="AG185" i="21" s="1"/>
  <c r="AF197" i="21"/>
  <c r="AG197" i="21" s="1"/>
  <c r="C41" i="21" s="1" a="1"/>
  <c r="C41" i="21" s="1"/>
  <c r="AF6" i="21"/>
  <c r="AG6" i="21" s="1"/>
  <c r="AF18" i="21"/>
  <c r="AG18" i="21" s="1"/>
  <c r="AF30" i="21"/>
  <c r="AG30" i="21" s="1"/>
  <c r="AF42" i="21"/>
  <c r="AG42" i="21" s="1"/>
  <c r="AF54" i="21"/>
  <c r="AG54" i="21" s="1"/>
  <c r="AF66" i="21"/>
  <c r="AG66" i="21" s="1"/>
  <c r="AF78" i="21"/>
  <c r="AG78" i="21" s="1"/>
  <c r="AF90" i="21"/>
  <c r="AG90" i="21" s="1"/>
  <c r="AF102" i="21"/>
  <c r="AG102" i="21" s="1"/>
  <c r="AF114" i="21"/>
  <c r="AG114" i="21" s="1"/>
  <c r="AF126" i="21"/>
  <c r="AG126" i="21" s="1"/>
  <c r="AF138" i="21"/>
  <c r="AG138" i="21" s="1"/>
  <c r="AF150" i="21"/>
  <c r="AG150" i="21" s="1"/>
  <c r="AF162" i="21"/>
  <c r="AG162" i="21" s="1"/>
  <c r="AF174" i="21"/>
  <c r="AG174" i="21" s="1"/>
  <c r="AF186" i="21"/>
  <c r="AG186" i="21" s="1"/>
  <c r="AF16" i="21"/>
  <c r="AG16" i="21" s="1"/>
  <c r="AF76" i="21"/>
  <c r="AG76" i="21" s="1"/>
  <c r="AF160" i="21"/>
  <c r="AG160" i="21" s="1"/>
  <c r="AF7" i="21"/>
  <c r="AG7" i="21" s="1"/>
  <c r="AF19" i="21"/>
  <c r="AG19" i="21" s="1"/>
  <c r="AF31" i="21"/>
  <c r="AG31" i="21" s="1"/>
  <c r="AF43" i="21"/>
  <c r="AG43" i="21" s="1"/>
  <c r="C43" i="21" s="1" a="1"/>
  <c r="C43" i="21" s="1"/>
  <c r="AF55" i="21"/>
  <c r="AG55" i="21" s="1"/>
  <c r="AF67" i="21"/>
  <c r="AG67" i="21" s="1"/>
  <c r="AF79" i="21"/>
  <c r="AG79" i="21" s="1"/>
  <c r="AF91" i="21"/>
  <c r="AG91" i="21" s="1"/>
  <c r="AF103" i="21"/>
  <c r="AG103" i="21" s="1"/>
  <c r="AF115" i="21"/>
  <c r="AG115" i="21" s="1"/>
  <c r="AF127" i="21"/>
  <c r="AG127" i="21" s="1"/>
  <c r="AF139" i="21"/>
  <c r="AG139" i="21" s="1"/>
  <c r="AF151" i="21"/>
  <c r="AG151" i="21" s="1"/>
  <c r="AF163" i="21"/>
  <c r="AG163" i="21" s="1"/>
  <c r="AF175" i="21"/>
  <c r="AG175" i="21" s="1"/>
  <c r="AF187" i="21"/>
  <c r="AG187" i="21" s="1"/>
  <c r="AF4" i="21"/>
  <c r="AG4" i="21" s="1"/>
  <c r="AF40" i="21"/>
  <c r="AG40" i="21" s="1"/>
  <c r="AF64" i="21"/>
  <c r="AG64" i="21" s="1"/>
  <c r="AF112" i="21"/>
  <c r="AG112" i="21" s="1"/>
  <c r="AF148" i="21"/>
  <c r="AG148" i="21" s="1"/>
  <c r="AF196" i="21"/>
  <c r="AG196" i="21" s="1"/>
  <c r="AF8" i="21"/>
  <c r="AG8" i="21" s="1"/>
  <c r="AF20" i="21"/>
  <c r="AG20" i="21" s="1"/>
  <c r="AF32" i="21"/>
  <c r="AG32" i="21" s="1"/>
  <c r="AF44" i="21"/>
  <c r="AG44" i="21" s="1"/>
  <c r="AF56" i="21"/>
  <c r="AG56" i="21" s="1"/>
  <c r="AF68" i="21"/>
  <c r="AG68" i="21" s="1"/>
  <c r="AF80" i="21"/>
  <c r="AG80" i="21" s="1"/>
  <c r="AF92" i="21"/>
  <c r="AG92" i="21" s="1"/>
  <c r="AF104" i="21"/>
  <c r="AG104" i="21" s="1"/>
  <c r="AF116" i="21"/>
  <c r="AG116" i="21" s="1"/>
  <c r="AF128" i="21"/>
  <c r="AG128" i="21" s="1"/>
  <c r="AF140" i="21"/>
  <c r="AG140" i="21" s="1"/>
  <c r="AF152" i="21"/>
  <c r="AG152" i="21" s="1"/>
  <c r="AF164" i="21"/>
  <c r="AG164" i="21" s="1"/>
  <c r="AF176" i="21"/>
  <c r="AG176" i="21" s="1"/>
  <c r="AF188" i="21"/>
  <c r="AG188" i="21" s="1"/>
  <c r="AF124" i="21"/>
  <c r="AG124" i="21" s="1"/>
  <c r="AF9" i="21"/>
  <c r="AG9" i="21" s="1"/>
  <c r="AF21" i="21"/>
  <c r="AG21" i="21" s="1"/>
  <c r="AF33" i="21"/>
  <c r="AG33" i="21" s="1"/>
  <c r="AF45" i="21"/>
  <c r="AG45" i="21" s="1"/>
  <c r="AF57" i="21"/>
  <c r="AG57" i="21" s="1"/>
  <c r="AF69" i="21"/>
  <c r="AG69" i="21" s="1"/>
  <c r="AF81" i="21"/>
  <c r="AG81" i="21" s="1"/>
  <c r="AF93" i="21"/>
  <c r="AG93" i="21" s="1"/>
  <c r="AF105" i="21"/>
  <c r="AG105" i="21" s="1"/>
  <c r="AF117" i="21"/>
  <c r="AG117" i="21" s="1"/>
  <c r="AF129" i="21"/>
  <c r="AG129" i="21" s="1"/>
  <c r="AF141" i="21"/>
  <c r="AG141" i="21" s="1"/>
  <c r="AF153" i="21"/>
  <c r="AG153" i="21" s="1"/>
  <c r="AF165" i="21"/>
  <c r="AG165" i="21" s="1"/>
  <c r="AF177" i="21"/>
  <c r="AG177" i="21" s="1"/>
  <c r="AF189" i="21"/>
  <c r="AG189" i="21" s="1"/>
  <c r="AF10" i="21"/>
  <c r="AG10" i="21" s="1"/>
  <c r="AF22" i="21"/>
  <c r="AG22" i="21" s="1"/>
  <c r="AF34" i="21"/>
  <c r="AG34" i="21" s="1"/>
  <c r="AF46" i="21"/>
  <c r="AG46" i="21" s="1"/>
  <c r="AF58" i="21"/>
  <c r="AG58" i="21" s="1"/>
  <c r="AF70" i="21"/>
  <c r="AG70" i="21" s="1"/>
  <c r="AF82" i="21"/>
  <c r="AG82" i="21" s="1"/>
  <c r="AF94" i="21"/>
  <c r="AG94" i="21" s="1"/>
  <c r="AF106" i="21"/>
  <c r="AG106" i="21" s="1"/>
  <c r="AF118" i="21"/>
  <c r="AG118" i="21" s="1"/>
  <c r="AF130" i="21"/>
  <c r="AG130" i="21" s="1"/>
  <c r="AF142" i="21"/>
  <c r="AG142" i="21" s="1"/>
  <c r="AF154" i="21"/>
  <c r="AG154" i="21" s="1"/>
  <c r="AF166" i="21"/>
  <c r="AG166" i="21" s="1"/>
  <c r="AF178" i="21"/>
  <c r="AG178" i="21" s="1"/>
  <c r="AF190" i="21"/>
  <c r="AG190" i="21" s="1"/>
  <c r="AF28" i="21"/>
  <c r="AG28" i="21" s="1"/>
  <c r="AF88" i="21"/>
  <c r="AG88" i="21" s="1"/>
  <c r="AF172" i="21"/>
  <c r="AG172" i="21" s="1"/>
  <c r="AF11" i="21"/>
  <c r="AG11" i="21" s="1"/>
  <c r="AF23" i="21"/>
  <c r="AG23" i="21" s="1"/>
  <c r="AF35" i="21"/>
  <c r="AG35" i="21" s="1"/>
  <c r="AF47" i="21"/>
  <c r="AG47" i="21" s="1"/>
  <c r="AF59" i="21"/>
  <c r="AG59" i="21" s="1"/>
  <c r="AF71" i="21"/>
  <c r="AG71" i="21" s="1"/>
  <c r="AF83" i="21"/>
  <c r="AG83" i="21" s="1"/>
  <c r="AF95" i="21"/>
  <c r="AG95" i="21" s="1"/>
  <c r="AF107" i="21"/>
  <c r="AG107" i="21" s="1"/>
  <c r="AF119" i="21"/>
  <c r="AG119" i="21" s="1"/>
  <c r="AF131" i="21"/>
  <c r="AG131" i="21" s="1"/>
  <c r="AF143" i="21"/>
  <c r="AG143" i="21" s="1"/>
  <c r="AF155" i="21"/>
  <c r="AG155" i="21" s="1"/>
  <c r="AF167" i="21"/>
  <c r="AG167" i="21" s="1"/>
  <c r="AF179" i="21"/>
  <c r="AG179" i="21" s="1"/>
  <c r="AA5" i="21"/>
  <c r="AA6" i="21" s="1"/>
  <c r="AA7" i="21" s="1"/>
  <c r="AA8" i="21" s="1"/>
  <c r="AA9" i="21" s="1"/>
  <c r="AA10" i="21" s="1"/>
  <c r="AA11" i="21" s="1"/>
  <c r="AA12" i="21" s="1"/>
  <c r="AA13" i="21" s="1"/>
  <c r="AA14" i="21" s="1"/>
  <c r="AA15" i="21" s="1"/>
  <c r="AA16" i="21" s="1"/>
  <c r="AA17" i="21" s="1"/>
  <c r="AA18" i="21" s="1"/>
  <c r="AA19" i="21" s="1"/>
  <c r="AA20" i="21" s="1"/>
  <c r="AA21" i="21" s="1"/>
  <c r="AA22" i="21" s="1"/>
  <c r="AA23" i="21" s="1"/>
  <c r="AA24" i="21" s="1"/>
  <c r="AA25" i="21" s="1"/>
  <c r="AA26" i="21" s="1"/>
  <c r="AA27" i="21" s="1"/>
  <c r="AA28" i="21" s="1"/>
  <c r="AA29" i="21" s="1"/>
  <c r="AA30" i="21" s="1"/>
  <c r="AA31" i="21" s="1"/>
  <c r="AA32" i="21" s="1"/>
  <c r="AA33" i="21" s="1"/>
  <c r="AA34" i="21" s="1"/>
  <c r="AA35" i="21" s="1"/>
  <c r="AA36" i="21" s="1"/>
  <c r="AA37" i="21" s="1"/>
  <c r="AA38" i="21" s="1"/>
  <c r="AA39" i="21" s="1"/>
  <c r="AA40" i="21" s="1"/>
  <c r="AA41" i="21" s="1"/>
  <c r="AA42" i="21" s="1"/>
  <c r="AA43" i="21" s="1"/>
  <c r="AA44" i="21" s="1"/>
  <c r="AA45" i="21" s="1"/>
  <c r="AA46" i="21" s="1"/>
  <c r="AA47" i="21" s="1"/>
  <c r="AA48" i="21" s="1"/>
  <c r="AA49" i="21" s="1"/>
  <c r="AA50" i="21" s="1"/>
  <c r="AA51" i="21" s="1"/>
  <c r="AA52" i="21" s="1"/>
  <c r="AA53" i="21" s="1"/>
  <c r="AA54" i="21" s="1"/>
  <c r="AA55" i="21" s="1"/>
  <c r="AA56" i="21" s="1"/>
  <c r="AA57" i="21" s="1"/>
  <c r="AA58" i="21" s="1"/>
  <c r="AA59" i="21" s="1"/>
  <c r="AA60" i="21" s="1"/>
  <c r="AA61" i="21" s="1"/>
  <c r="AA62" i="21" s="1"/>
  <c r="AA63" i="21" s="1"/>
  <c r="AA64" i="21" s="1"/>
  <c r="AA65" i="21" s="1"/>
  <c r="AA66" i="21" s="1"/>
  <c r="AA67" i="21" s="1"/>
  <c r="AA68" i="21" s="1"/>
  <c r="AA69" i="21" s="1"/>
  <c r="AA70" i="21" s="1"/>
  <c r="AA71" i="21" s="1"/>
  <c r="AA72" i="21" s="1"/>
  <c r="AA73" i="21" s="1"/>
  <c r="AA74" i="21" s="1"/>
  <c r="AA75" i="21" s="1"/>
  <c r="AA76" i="21" s="1"/>
  <c r="AA77" i="21" s="1"/>
  <c r="AA78" i="21" s="1"/>
  <c r="AA79" i="21" s="1"/>
  <c r="AA80" i="21" s="1"/>
  <c r="AA81" i="21" s="1"/>
  <c r="AA82" i="21" s="1"/>
  <c r="AA83" i="21" s="1"/>
  <c r="AA84" i="21" s="1"/>
  <c r="AA85" i="21" s="1"/>
  <c r="AA86" i="21" s="1"/>
  <c r="AA87" i="21" s="1"/>
  <c r="AA88" i="21" s="1"/>
  <c r="AA89" i="21" s="1"/>
  <c r="AA90" i="21" s="1"/>
  <c r="AA91" i="21" s="1"/>
  <c r="AA92" i="21" s="1"/>
  <c r="AA93" i="21" s="1"/>
  <c r="AA94" i="21" s="1"/>
  <c r="AA95" i="21" s="1"/>
  <c r="AA96" i="21" s="1"/>
  <c r="AA97" i="21" s="1"/>
  <c r="AA98" i="21" s="1"/>
  <c r="AA99" i="21" s="1"/>
  <c r="AA100" i="21" s="1"/>
  <c r="AA101" i="21" s="1"/>
  <c r="AA102" i="21" s="1"/>
  <c r="AA103" i="21" s="1"/>
  <c r="AA104" i="21" s="1"/>
  <c r="AA105" i="21" s="1"/>
  <c r="AA106" i="21" s="1"/>
  <c r="AA107" i="21" s="1"/>
  <c r="AA108" i="21" s="1"/>
  <c r="AA109" i="21" s="1"/>
  <c r="AA110" i="21" s="1"/>
  <c r="AA111" i="21" s="1"/>
  <c r="AA112" i="21" s="1"/>
  <c r="AA113" i="21" s="1"/>
  <c r="AA114" i="21" s="1"/>
  <c r="AA115" i="21" s="1"/>
  <c r="AA116" i="21" s="1"/>
  <c r="AA117" i="21" s="1"/>
  <c r="AA118" i="21" s="1"/>
  <c r="AA119" i="21" s="1"/>
  <c r="AA120" i="21" s="1"/>
  <c r="AA121" i="21" s="1"/>
  <c r="AA122" i="21" s="1"/>
  <c r="AA123" i="21" s="1"/>
  <c r="AA124" i="21" s="1"/>
  <c r="AA125" i="21" s="1"/>
  <c r="AA126" i="21" s="1"/>
  <c r="AA127" i="21" s="1"/>
  <c r="AA128" i="21" s="1"/>
  <c r="AA129" i="21" s="1"/>
  <c r="AA130" i="21" s="1"/>
  <c r="AA131" i="21" s="1"/>
  <c r="AA132" i="21" s="1"/>
  <c r="AA133" i="21" s="1"/>
  <c r="AA134" i="21" s="1"/>
  <c r="AA135" i="21" s="1"/>
  <c r="AA136" i="21" s="1"/>
  <c r="AA137" i="21" s="1"/>
  <c r="AA138" i="21" s="1"/>
  <c r="AA139" i="21" s="1"/>
  <c r="AA140" i="21" s="1"/>
  <c r="AA141" i="21" s="1"/>
  <c r="AA142" i="21" s="1"/>
  <c r="AA143" i="21" s="1"/>
  <c r="AA144" i="21" s="1"/>
  <c r="AA145" i="21" s="1"/>
  <c r="AA146" i="21" s="1"/>
  <c r="AA147" i="21" s="1"/>
  <c r="AA148" i="21" s="1"/>
  <c r="AA149" i="21" s="1"/>
  <c r="AA150" i="21" s="1"/>
  <c r="AA151" i="21" s="1"/>
  <c r="AA152" i="21" s="1"/>
  <c r="AA153" i="21" s="1"/>
  <c r="AA154" i="21" s="1"/>
  <c r="AA155" i="21" s="1"/>
  <c r="AA156" i="21" s="1"/>
  <c r="AA157" i="21" s="1"/>
  <c r="AA158" i="21" s="1"/>
  <c r="AA159" i="21" s="1"/>
  <c r="AA160" i="21" s="1"/>
  <c r="AA161" i="21" s="1"/>
  <c r="AA162" i="21" s="1"/>
  <c r="AA163" i="21" s="1"/>
  <c r="AA164" i="21" s="1"/>
  <c r="AA165" i="21" s="1"/>
  <c r="AA166" i="21" s="1"/>
  <c r="AA167" i="21" s="1"/>
  <c r="AA168" i="21" s="1"/>
  <c r="AA169" i="21" s="1"/>
  <c r="AA170" i="21" s="1"/>
  <c r="AA171" i="21" s="1"/>
  <c r="AA172" i="21" s="1"/>
  <c r="AA173" i="21" s="1"/>
  <c r="AA174" i="21" s="1"/>
  <c r="AA175" i="21" s="1"/>
  <c r="AA176" i="21" s="1"/>
  <c r="AA177" i="21" s="1"/>
  <c r="AA178" i="21" s="1"/>
  <c r="AA179" i="21" s="1"/>
  <c r="AA180" i="21" s="1"/>
  <c r="AA181" i="21" s="1"/>
  <c r="AA182" i="21" s="1"/>
  <c r="AA183" i="21" s="1"/>
  <c r="AA184" i="21" s="1"/>
  <c r="AA185" i="21" s="1"/>
  <c r="AA186" i="21" s="1"/>
  <c r="AA187" i="21" s="1"/>
  <c r="AA188" i="21" s="1"/>
  <c r="AA189" i="21" s="1"/>
  <c r="AA190" i="21" s="1"/>
  <c r="AA191" i="21" s="1"/>
  <c r="AA192" i="21" s="1"/>
  <c r="AA193" i="21" s="1"/>
  <c r="AA194" i="21" s="1"/>
  <c r="AA195" i="21" s="1"/>
  <c r="AA196" i="21" s="1"/>
  <c r="AA197" i="21" s="1"/>
  <c r="K2" i="6"/>
  <c r="A23" i="1"/>
  <c r="A22" i="1"/>
  <c r="E1" i="23"/>
  <c r="C9" i="19"/>
  <c r="AC4" i="21" l="1"/>
  <c r="AD4" i="21" s="1"/>
  <c r="AC5" i="21"/>
  <c r="AD5" i="21" s="1"/>
  <c r="N22" i="1"/>
  <c r="N21" i="1"/>
  <c r="N34" i="1"/>
  <c r="N33" i="1"/>
  <c r="N32" i="1"/>
  <c r="P22" i="23"/>
  <c r="AC6" i="21" l="1"/>
  <c r="AD6" i="21" s="1"/>
  <c r="E20" i="1"/>
  <c r="N30" i="1"/>
  <c r="N26" i="1"/>
  <c r="N27" i="1"/>
  <c r="N28" i="1"/>
  <c r="N29" i="1"/>
  <c r="N31" i="1"/>
  <c r="AC7" i="21" l="1"/>
  <c r="AD7" i="21" s="1"/>
  <c r="N25" i="1"/>
  <c r="E19" i="1"/>
  <c r="N24" i="1"/>
  <c r="E18" i="1"/>
  <c r="N23" i="1"/>
  <c r="E22" i="1"/>
  <c r="E23" i="1"/>
  <c r="E21" i="1"/>
  <c r="O32" i="6"/>
  <c r="O31" i="6"/>
  <c r="O30" i="6"/>
  <c r="O29" i="6"/>
  <c r="O28" i="6"/>
  <c r="O27" i="6"/>
  <c r="AC8" i="21" l="1"/>
  <c r="AD8" i="21" s="1"/>
  <c r="A12" i="16"/>
  <c r="AC9" i="21" l="1"/>
  <c r="AD9" i="21" s="1"/>
  <c r="O13" i="23"/>
  <c r="P13" i="23" s="1"/>
  <c r="AC10" i="21" l="1"/>
  <c r="AD10" i="21" s="1"/>
  <c r="AG12" i="8"/>
  <c r="AG11" i="8"/>
  <c r="AG10" i="8"/>
  <c r="AG9" i="8"/>
  <c r="AG8" i="8"/>
  <c r="AG7" i="8"/>
  <c r="AG6" i="8"/>
  <c r="AG5" i="8"/>
  <c r="AG4" i="8"/>
  <c r="AG3" i="8"/>
  <c r="AG2" i="8"/>
  <c r="B25" i="18"/>
  <c r="AC11" i="21" l="1"/>
  <c r="AD11" i="21" s="1"/>
  <c r="V12" i="19"/>
  <c r="V11" i="19"/>
  <c r="V10" i="19"/>
  <c r="V9" i="19"/>
  <c r="V8" i="19"/>
  <c r="V7" i="19"/>
  <c r="V6" i="19"/>
  <c r="V5" i="19"/>
  <c r="O26" i="6"/>
  <c r="O25" i="6"/>
  <c r="O24" i="6"/>
  <c r="O23" i="6"/>
  <c r="O22" i="6"/>
  <c r="G16" i="22"/>
  <c r="G15" i="22"/>
  <c r="G14" i="22"/>
  <c r="G13" i="22"/>
  <c r="G12" i="22"/>
  <c r="G11" i="22"/>
  <c r="G10" i="22"/>
  <c r="G9" i="22"/>
  <c r="G8" i="22"/>
  <c r="G7" i="22"/>
  <c r="G6" i="22"/>
  <c r="G5" i="22"/>
  <c r="G3" i="22"/>
  <c r="K4" i="22"/>
  <c r="L4" i="22" s="1"/>
  <c r="D3" i="22" a="1"/>
  <c r="D3" i="22" s="1"/>
  <c r="C3" i="22" a="1"/>
  <c r="C3" i="22" s="1"/>
  <c r="AC12" i="21" l="1"/>
  <c r="AD12" i="21" s="1"/>
  <c r="E3" i="22" a="1"/>
  <c r="E3" i="22" s="1"/>
  <c r="G18" i="22"/>
  <c r="AG13" i="8"/>
  <c r="AG14" i="8"/>
  <c r="AG15" i="8"/>
  <c r="AG16" i="8"/>
  <c r="AG17" i="8"/>
  <c r="AG18" i="8"/>
  <c r="AG19" i="8"/>
  <c r="AG20" i="8"/>
  <c r="AG21" i="8"/>
  <c r="AG22" i="8"/>
  <c r="AG23" i="8"/>
  <c r="AG24" i="8"/>
  <c r="AG25" i="8"/>
  <c r="AG26" i="8"/>
  <c r="AG27" i="8"/>
  <c r="AG28" i="8"/>
  <c r="AG29" i="8"/>
  <c r="AG30" i="8"/>
  <c r="AG31" i="8"/>
  <c r="AG32" i="8"/>
  <c r="AG33" i="8"/>
  <c r="AG34" i="8"/>
  <c r="AG35" i="8"/>
  <c r="AG36" i="8"/>
  <c r="AG37" i="8"/>
  <c r="AG38" i="8"/>
  <c r="AG39" i="8"/>
  <c r="AG40" i="8"/>
  <c r="AG41" i="8"/>
  <c r="AG42" i="8"/>
  <c r="AG43" i="8"/>
  <c r="AG44" i="8"/>
  <c r="AG45" i="8"/>
  <c r="AG46" i="8"/>
  <c r="AG47" i="8"/>
  <c r="AG48" i="8"/>
  <c r="AG49" i="8"/>
  <c r="AG50" i="8"/>
  <c r="AG51" i="8"/>
  <c r="AG52" i="8"/>
  <c r="AG53" i="8"/>
  <c r="AG54" i="8"/>
  <c r="AG55" i="8"/>
  <c r="AG56" i="8"/>
  <c r="AG57" i="8"/>
  <c r="AG58" i="8"/>
  <c r="AG59" i="8"/>
  <c r="AG60" i="8"/>
  <c r="AG61" i="8"/>
  <c r="AG62" i="8"/>
  <c r="AG63" i="8"/>
  <c r="AG64" i="8"/>
  <c r="AG65" i="8"/>
  <c r="AG66" i="8"/>
  <c r="AG67" i="8"/>
  <c r="AG68" i="8"/>
  <c r="AG69" i="8"/>
  <c r="AG70" i="8"/>
  <c r="AG71" i="8"/>
  <c r="AG72" i="8"/>
  <c r="AG73" i="8"/>
  <c r="AG74" i="8"/>
  <c r="AG75" i="8"/>
  <c r="AG76" i="8"/>
  <c r="AG78" i="8"/>
  <c r="AG79" i="8"/>
  <c r="AG80" i="8"/>
  <c r="AG81" i="8"/>
  <c r="AG82" i="8"/>
  <c r="AG83" i="8"/>
  <c r="AG84" i="8"/>
  <c r="AG85" i="8"/>
  <c r="AG86" i="8"/>
  <c r="AG87" i="8"/>
  <c r="AC13" i="21" l="1"/>
  <c r="AD13" i="21" s="1"/>
  <c r="H2" i="6"/>
  <c r="AC14" i="21" l="1"/>
  <c r="AD14" i="21" s="1"/>
  <c r="D3" i="16"/>
  <c r="D12" i="16"/>
  <c r="D11" i="16"/>
  <c r="E19" i="16" s="1"/>
  <c r="E20" i="16" s="1"/>
  <c r="D10" i="16"/>
  <c r="D9" i="16"/>
  <c r="D8" i="16"/>
  <c r="D7" i="16"/>
  <c r="D6" i="16"/>
  <c r="D5" i="16"/>
  <c r="D4" i="16"/>
  <c r="AC15" i="21" l="1"/>
  <c r="AD15" i="21" s="1"/>
  <c r="I13" i="16"/>
  <c r="I3" i="16"/>
  <c r="I7" i="16"/>
  <c r="B1" i="20"/>
  <c r="B2" i="20" s="1"/>
  <c r="M40" i="19"/>
  <c r="M39" i="19"/>
  <c r="M38" i="19"/>
  <c r="M37" i="19"/>
  <c r="M36" i="19"/>
  <c r="M35" i="19"/>
  <c r="M34" i="19"/>
  <c r="M33" i="19"/>
  <c r="M32" i="19"/>
  <c r="M31" i="19"/>
  <c r="M30" i="19"/>
  <c r="M29" i="19"/>
  <c r="M28" i="19"/>
  <c r="M27" i="19"/>
  <c r="M26" i="19"/>
  <c r="M25" i="19"/>
  <c r="M24" i="19"/>
  <c r="M23" i="19"/>
  <c r="M22" i="19"/>
  <c r="M21" i="19"/>
  <c r="M20" i="19"/>
  <c r="M19" i="19"/>
  <c r="M18" i="19"/>
  <c r="B4" i="20" l="1"/>
  <c r="B5" i="20" s="1"/>
  <c r="K5" i="20" s="1"/>
  <c r="M5" i="20" s="1"/>
  <c r="J5" i="20"/>
  <c r="L5" i="20" s="1"/>
  <c r="AC16" i="21"/>
  <c r="AD16" i="21" s="1"/>
  <c r="F4" i="16"/>
  <c r="I4" i="16"/>
  <c r="F5" i="16"/>
  <c r="I5" i="16"/>
  <c r="F8" i="16"/>
  <c r="I8" i="16"/>
  <c r="F6" i="16"/>
  <c r="I6" i="16"/>
  <c r="F12" i="16"/>
  <c r="I12" i="16"/>
  <c r="F11" i="16"/>
  <c r="I11" i="16"/>
  <c r="F10" i="16"/>
  <c r="I10" i="16"/>
  <c r="F9" i="16"/>
  <c r="I9" i="16"/>
  <c r="I2" i="16"/>
  <c r="F7" i="16"/>
  <c r="F3" i="16"/>
  <c r="F13" i="16"/>
  <c r="H46" i="18" a="1"/>
  <c r="H46" i="18" s="1"/>
  <c r="AC17" i="21" l="1"/>
  <c r="AD17" i="21" s="1"/>
  <c r="G3" i="16"/>
  <c r="G4" i="16" s="1"/>
  <c r="O21" i="6"/>
  <c r="O20" i="6"/>
  <c r="O18" i="6"/>
  <c r="O17" i="6"/>
  <c r="L2" i="6" s="1"/>
  <c r="AC18" i="21" l="1"/>
  <c r="AD18" i="21" s="1"/>
  <c r="G5" i="16"/>
  <c r="C37" i="24"/>
  <c r="B37" i="24" s="1"/>
  <c r="C36" i="24"/>
  <c r="A36" i="24" s="1"/>
  <c r="C35" i="24"/>
  <c r="A35" i="24" s="1"/>
  <c r="C34" i="24"/>
  <c r="A34" i="24" s="1"/>
  <c r="C33" i="24"/>
  <c r="A33" i="24" s="1"/>
  <c r="C32" i="24"/>
  <c r="A32" i="24" s="1"/>
  <c r="C31" i="24"/>
  <c r="A31" i="24" s="1"/>
  <c r="C30" i="24"/>
  <c r="D30" i="24" s="1"/>
  <c r="C29" i="24"/>
  <c r="D29" i="24" s="1"/>
  <c r="C28" i="24"/>
  <c r="D28" i="24" s="1"/>
  <c r="C27" i="24"/>
  <c r="D27" i="24" s="1"/>
  <c r="C26" i="24"/>
  <c r="D26" i="24" s="1"/>
  <c r="C8" i="24"/>
  <c r="D8" i="24" s="1"/>
  <c r="C7" i="24"/>
  <c r="A7" i="24" s="1"/>
  <c r="C6" i="24"/>
  <c r="D6" i="24" s="1"/>
  <c r="C5" i="24"/>
  <c r="D5" i="24" s="1"/>
  <c r="C4" i="24"/>
  <c r="D4" i="24" s="1"/>
  <c r="C3" i="24"/>
  <c r="D3" i="24" s="1"/>
  <c r="C2" i="24"/>
  <c r="D37" i="24"/>
  <c r="C29" i="21"/>
  <c r="AC19" i="21" l="1"/>
  <c r="AD19" i="21" s="1"/>
  <c r="D35" i="24"/>
  <c r="D31" i="24"/>
  <c r="A30" i="24"/>
  <c r="D33" i="24"/>
  <c r="D32" i="24"/>
  <c r="D36" i="24"/>
  <c r="B30" i="24"/>
  <c r="A37" i="24"/>
  <c r="B36" i="24"/>
  <c r="B35" i="24"/>
  <c r="B31" i="24"/>
  <c r="D34" i="24"/>
  <c r="A29" i="24"/>
  <c r="B34" i="24"/>
  <c r="B28" i="24"/>
  <c r="A28" i="24"/>
  <c r="B29" i="24"/>
  <c r="B33" i="24"/>
  <c r="B27" i="24"/>
  <c r="A27" i="24"/>
  <c r="B32" i="24"/>
  <c r="B26" i="24"/>
  <c r="A26" i="24"/>
  <c r="D7" i="24"/>
  <c r="G6" i="16"/>
  <c r="G7" i="16" s="1"/>
  <c r="G8" i="16" s="1"/>
  <c r="G9" i="16" s="1"/>
  <c r="B2" i="24"/>
  <c r="A2" i="24"/>
  <c r="D2" i="24"/>
  <c r="B4" i="24"/>
  <c r="A4" i="24"/>
  <c r="A3" i="24"/>
  <c r="B8" i="24"/>
  <c r="A8" i="24"/>
  <c r="B7" i="24"/>
  <c r="B6" i="24"/>
  <c r="A6" i="24"/>
  <c r="B5" i="24"/>
  <c r="A5" i="24"/>
  <c r="B3" i="24"/>
  <c r="C31" i="21"/>
  <c r="L1" i="6" l="1"/>
  <c r="AC20" i="21"/>
  <c r="AD20" i="21" s="1"/>
  <c r="G10" i="16"/>
  <c r="G11" i="16" s="1"/>
  <c r="G12" i="16" s="1"/>
  <c r="G13" i="16" s="1"/>
  <c r="G14" i="16" s="1"/>
  <c r="H14" i="16" s="1"/>
  <c r="I14" i="16" s="1"/>
  <c r="U12" i="19"/>
  <c r="U11" i="19"/>
  <c r="U10" i="19"/>
  <c r="U9" i="19"/>
  <c r="U8" i="19"/>
  <c r="U7" i="19"/>
  <c r="U6" i="19"/>
  <c r="T12" i="19"/>
  <c r="T11" i="19"/>
  <c r="T10" i="19"/>
  <c r="T9" i="19"/>
  <c r="T8" i="19"/>
  <c r="T7" i="19"/>
  <c r="T6" i="19"/>
  <c r="U5" i="19"/>
  <c r="AC21" i="21" l="1"/>
  <c r="AD21" i="21" s="1"/>
  <c r="G15" i="16"/>
  <c r="G16" i="16" s="1"/>
  <c r="G17" i="16" s="1"/>
  <c r="G18" i="16" s="1"/>
  <c r="G19" i="16" s="1"/>
  <c r="G20" i="16" s="1"/>
  <c r="T5" i="19"/>
  <c r="C25" i="18" s="1"/>
  <c r="D25" i="18" s="1"/>
  <c r="AC22" i="21" l="1"/>
  <c r="AD22" i="21" s="1"/>
  <c r="H15" i="16"/>
  <c r="C30" i="21"/>
  <c r="C28" i="21"/>
  <c r="AC23" i="21" l="1"/>
  <c r="AD23" i="21" s="1"/>
  <c r="H16" i="16"/>
  <c r="I15" i="16"/>
  <c r="AC24" i="21" l="1"/>
  <c r="AD24" i="21" s="1"/>
  <c r="H17" i="16"/>
  <c r="I16" i="16"/>
  <c r="N58" i="23"/>
  <c r="N57" i="23"/>
  <c r="N56" i="23"/>
  <c r="N55" i="23"/>
  <c r="N54" i="23"/>
  <c r="N53" i="23"/>
  <c r="N52" i="23"/>
  <c r="N51" i="23"/>
  <c r="N50" i="23"/>
  <c r="N49" i="23"/>
  <c r="N48" i="23"/>
  <c r="N47" i="23"/>
  <c r="N46" i="23"/>
  <c r="N44" i="23"/>
  <c r="N43" i="23"/>
  <c r="N42" i="23"/>
  <c r="N41" i="23"/>
  <c r="N40" i="23"/>
  <c r="N39" i="23"/>
  <c r="N38" i="23"/>
  <c r="N37" i="23"/>
  <c r="N36" i="23"/>
  <c r="N35" i="23"/>
  <c r="N34" i="23"/>
  <c r="N33" i="23"/>
  <c r="N32" i="23"/>
  <c r="N30" i="23"/>
  <c r="N29" i="23"/>
  <c r="N28" i="23"/>
  <c r="N27" i="23"/>
  <c r="N26" i="23"/>
  <c r="N25" i="23"/>
  <c r="N24" i="23"/>
  <c r="N23" i="23"/>
  <c r="N22" i="23"/>
  <c r="N21" i="23"/>
  <c r="N20" i="23"/>
  <c r="N19" i="23"/>
  <c r="N18" i="23"/>
  <c r="N16" i="23"/>
  <c r="N15" i="23"/>
  <c r="N14" i="23"/>
  <c r="N13" i="23"/>
  <c r="N12" i="23"/>
  <c r="N11" i="23"/>
  <c r="N10" i="23"/>
  <c r="N9" i="23"/>
  <c r="N8" i="23"/>
  <c r="N7" i="23"/>
  <c r="N5" i="23"/>
  <c r="N6" i="23"/>
  <c r="N4" i="23"/>
  <c r="B1" i="23"/>
  <c r="M5" i="19" a="1"/>
  <c r="M5" i="19" s="1"/>
  <c r="L40" i="19"/>
  <c r="L39" i="19"/>
  <c r="L38" i="19"/>
  <c r="L37" i="19"/>
  <c r="L36" i="19"/>
  <c r="L35" i="19"/>
  <c r="L34" i="19"/>
  <c r="L33" i="19"/>
  <c r="L32" i="19"/>
  <c r="L31" i="19"/>
  <c r="L30" i="19"/>
  <c r="L29" i="19"/>
  <c r="L28" i="19"/>
  <c r="L27" i="19"/>
  <c r="L26" i="19"/>
  <c r="L25" i="19"/>
  <c r="L24" i="19"/>
  <c r="L23" i="19"/>
  <c r="L22" i="19"/>
  <c r="L21" i="19"/>
  <c r="L20" i="19"/>
  <c r="L19" i="19"/>
  <c r="L18" i="19"/>
  <c r="N18" i="19" s="1"/>
  <c r="O18" i="19" s="1"/>
  <c r="L5" i="19"/>
  <c r="L6" i="19" s="1"/>
  <c r="L7" i="19" s="1"/>
  <c r="L8" i="19" s="1"/>
  <c r="L9" i="19" s="1"/>
  <c r="L10" i="19" s="1"/>
  <c r="L11" i="19" s="1"/>
  <c r="L12" i="19" s="1"/>
  <c r="L13" i="19" s="1"/>
  <c r="L14" i="19" s="1"/>
  <c r="L15" i="19" s="1"/>
  <c r="L16" i="19" s="1"/>
  <c r="L17" i="19" s="1"/>
  <c r="AC25" i="21" l="1"/>
  <c r="AD25" i="21" s="1"/>
  <c r="H18" i="16"/>
  <c r="I17" i="16"/>
  <c r="N17" i="19"/>
  <c r="O17" i="19" s="1"/>
  <c r="N8" i="19"/>
  <c r="O8" i="19" s="1"/>
  <c r="N5" i="19"/>
  <c r="O5" i="19" s="1"/>
  <c r="N7" i="19"/>
  <c r="O7" i="19" s="1"/>
  <c r="N9" i="19"/>
  <c r="O9" i="19" s="1"/>
  <c r="N10" i="19"/>
  <c r="O10" i="19" s="1"/>
  <c r="N6" i="19"/>
  <c r="O6" i="19" s="1"/>
  <c r="N11" i="19"/>
  <c r="O11" i="19" s="1"/>
  <c r="N12" i="19"/>
  <c r="O12" i="19" s="1"/>
  <c r="N13" i="19"/>
  <c r="O13" i="19" s="1"/>
  <c r="N14" i="19"/>
  <c r="O14" i="19" s="1"/>
  <c r="N15" i="19"/>
  <c r="O15" i="19" s="1"/>
  <c r="N16" i="19"/>
  <c r="O16" i="19" s="1"/>
  <c r="N40" i="19"/>
  <c r="O40" i="19" s="1"/>
  <c r="AC26" i="21" l="1"/>
  <c r="AD26" i="21" s="1"/>
  <c r="H19" i="16"/>
  <c r="I18" i="16"/>
  <c r="N21" i="19"/>
  <c r="O21" i="19" s="1"/>
  <c r="N19" i="19"/>
  <c r="O19" i="19" s="1"/>
  <c r="N27" i="19"/>
  <c r="O27" i="19" s="1"/>
  <c r="N26" i="19"/>
  <c r="O26" i="19" s="1"/>
  <c r="N32" i="19"/>
  <c r="O32" i="19" s="1"/>
  <c r="N25" i="19"/>
  <c r="O25" i="19" s="1"/>
  <c r="N34" i="19"/>
  <c r="O34" i="19" s="1"/>
  <c r="N20" i="19"/>
  <c r="O20" i="19" s="1"/>
  <c r="N24" i="19"/>
  <c r="O24" i="19" s="1"/>
  <c r="N28" i="19"/>
  <c r="O28" i="19" s="1"/>
  <c r="N35" i="19"/>
  <c r="O35" i="19" s="1"/>
  <c r="N39" i="19"/>
  <c r="O39" i="19" s="1"/>
  <c r="N33" i="19"/>
  <c r="O33" i="19" s="1"/>
  <c r="N29" i="19"/>
  <c r="O29" i="19" s="1"/>
  <c r="N38" i="19"/>
  <c r="O38" i="19" s="1"/>
  <c r="N36" i="19"/>
  <c r="O36" i="19" s="1"/>
  <c r="N30" i="19"/>
  <c r="O30" i="19" s="1"/>
  <c r="N31" i="19"/>
  <c r="O31" i="19" s="1"/>
  <c r="N23" i="19"/>
  <c r="O23" i="19" s="1"/>
  <c r="N22" i="19"/>
  <c r="O22" i="19" s="1"/>
  <c r="N37" i="19"/>
  <c r="O37" i="19" s="1"/>
  <c r="AC27" i="21" l="1"/>
  <c r="AD27" i="21" s="1"/>
  <c r="E18" i="22"/>
  <c r="H20" i="16"/>
  <c r="I20" i="16" s="1"/>
  <c r="I19" i="16"/>
  <c r="I1" i="16" l="1"/>
  <c r="J1" i="16" s="1"/>
  <c r="AC28" i="21"/>
  <c r="AD28" i="21" s="1"/>
  <c r="D1" i="21"/>
  <c r="D2" i="21"/>
  <c r="AC29" i="21" l="1"/>
  <c r="AD29" i="21" s="1"/>
  <c r="L1" i="16"/>
  <c r="D4" i="21"/>
  <c r="C1" i="19"/>
  <c r="D2" i="18"/>
  <c r="E6" i="21"/>
  <c r="B6" i="21" a="1"/>
  <c r="B6" i="21" s="1"/>
  <c r="C6" i="21" s="1"/>
  <c r="F6" i="21" s="1"/>
  <c r="A10" i="20" a="1"/>
  <c r="A10" i="20" s="1"/>
  <c r="O5" i="20"/>
  <c r="N5" i="20"/>
  <c r="G6" i="20"/>
  <c r="G7" i="20" s="1"/>
  <c r="G8" i="20" s="1"/>
  <c r="G9" i="20" s="1"/>
  <c r="G10" i="20" s="1"/>
  <c r="G11" i="20" s="1"/>
  <c r="G12" i="20" s="1"/>
  <c r="G13" i="20" s="1"/>
  <c r="G14" i="20" s="1"/>
  <c r="G15" i="20" s="1"/>
  <c r="G16" i="20" s="1"/>
  <c r="G17" i="20" s="1"/>
  <c r="G18" i="20" s="1"/>
  <c r="G19" i="20" s="1"/>
  <c r="G20" i="20" s="1"/>
  <c r="G21" i="20" s="1"/>
  <c r="G22" i="20" s="1"/>
  <c r="G23" i="20" s="1"/>
  <c r="G24" i="20" s="1"/>
  <c r="D7" i="20"/>
  <c r="D8" i="20"/>
  <c r="D9" i="20"/>
  <c r="D10" i="20"/>
  <c r="D11" i="20"/>
  <c r="E11" i="20" s="1"/>
  <c r="D12" i="20"/>
  <c r="D13" i="20"/>
  <c r="D14" i="20"/>
  <c r="E14" i="20" s="1"/>
  <c r="D15" i="20"/>
  <c r="E15" i="20" s="1"/>
  <c r="D16" i="20"/>
  <c r="E16" i="20" s="1"/>
  <c r="D17" i="20"/>
  <c r="D18" i="20"/>
  <c r="E18" i="20" s="1"/>
  <c r="D19" i="20"/>
  <c r="D20" i="20"/>
  <c r="D21" i="20"/>
  <c r="D22" i="20"/>
  <c r="D23" i="20"/>
  <c r="E23" i="20" s="1"/>
  <c r="D24" i="20"/>
  <c r="E24" i="20" s="1"/>
  <c r="D6" i="20"/>
  <c r="C19" i="20" l="1"/>
  <c r="E19" i="20"/>
  <c r="C7" i="20"/>
  <c r="E7" i="20"/>
  <c r="C17" i="20"/>
  <c r="E17" i="20"/>
  <c r="C6" i="20"/>
  <c r="E6" i="20"/>
  <c r="C13" i="20"/>
  <c r="E13" i="20"/>
  <c r="C12" i="20"/>
  <c r="E12" i="20"/>
  <c r="C22" i="20"/>
  <c r="E22" i="20"/>
  <c r="C10" i="20"/>
  <c r="E10" i="20"/>
  <c r="C21" i="20"/>
  <c r="E21" i="20"/>
  <c r="C9" i="20"/>
  <c r="E9" i="20"/>
  <c r="C20" i="20"/>
  <c r="E20" i="20"/>
  <c r="C8" i="20"/>
  <c r="E8" i="20"/>
  <c r="E7" i="21"/>
  <c r="U3" i="18"/>
  <c r="E42" i="21"/>
  <c r="E41" i="21"/>
  <c r="E43" i="21"/>
  <c r="AC30" i="21"/>
  <c r="AD30" i="21" s="1"/>
  <c r="C11" i="20"/>
  <c r="C18" i="20"/>
  <c r="C15" i="20"/>
  <c r="C23" i="20"/>
  <c r="A10" i="21"/>
  <c r="A6" i="21"/>
  <c r="A8" i="21"/>
  <c r="A11" i="21"/>
  <c r="C24" i="20"/>
  <c r="A18" i="21"/>
  <c r="A20" i="21"/>
  <c r="A22" i="21"/>
  <c r="A7" i="21"/>
  <c r="A19" i="21"/>
  <c r="C14" i="20"/>
  <c r="A9" i="21"/>
  <c r="A21" i="21"/>
  <c r="A23" i="21"/>
  <c r="A12" i="21"/>
  <c r="A24" i="21"/>
  <c r="A13" i="21"/>
  <c r="C16" i="20"/>
  <c r="A14" i="21"/>
  <c r="A15" i="21"/>
  <c r="A16" i="21"/>
  <c r="A17" i="21"/>
  <c r="K6" i="20"/>
  <c r="J6" i="20"/>
  <c r="L6" i="20" s="1"/>
  <c r="C18" i="21"/>
  <c r="F18" i="21" s="1"/>
  <c r="C19" i="21"/>
  <c r="F19" i="21" s="1"/>
  <c r="C7" i="21"/>
  <c r="F7" i="21" s="1"/>
  <c r="C13" i="21"/>
  <c r="F13" i="21" s="1"/>
  <c r="C8" i="21"/>
  <c r="F8" i="21" s="1"/>
  <c r="C14" i="21"/>
  <c r="F14" i="21" s="1"/>
  <c r="C20" i="21"/>
  <c r="F20" i="21" s="1"/>
  <c r="C9" i="21"/>
  <c r="F9" i="21" s="1"/>
  <c r="C15" i="21"/>
  <c r="C10" i="21"/>
  <c r="F10" i="21" s="1"/>
  <c r="C16" i="21"/>
  <c r="F16" i="21" s="1"/>
  <c r="C22" i="21"/>
  <c r="F22" i="21" s="1"/>
  <c r="C12" i="21"/>
  <c r="F12" i="21" s="1"/>
  <c r="C21" i="21"/>
  <c r="F21" i="21" s="1"/>
  <c r="C11" i="21"/>
  <c r="F11" i="21" s="1"/>
  <c r="C17" i="21"/>
  <c r="F17" i="21" s="1"/>
  <c r="C23" i="21"/>
  <c r="F23" i="21" s="1"/>
  <c r="C24" i="21"/>
  <c r="F24" i="21" s="1"/>
  <c r="G17" i="19"/>
  <c r="G16" i="19"/>
  <c r="G15" i="19"/>
  <c r="AL28" i="18"/>
  <c r="AL27" i="18"/>
  <c r="AL26" i="18"/>
  <c r="AL25" i="18"/>
  <c r="AL24" i="18"/>
  <c r="AL23" i="18"/>
  <c r="AL22" i="18"/>
  <c r="AL21" i="18"/>
  <c r="AL20" i="18"/>
  <c r="AL19" i="18"/>
  <c r="AL18" i="18"/>
  <c r="AL17" i="18"/>
  <c r="AL16" i="18"/>
  <c r="AL15" i="18"/>
  <c r="AL14" i="18"/>
  <c r="AL13" i="18"/>
  <c r="AL12" i="18"/>
  <c r="AL11" i="18"/>
  <c r="AL10" i="18"/>
  <c r="AL9" i="18"/>
  <c r="AL8" i="18"/>
  <c r="AL7" i="18"/>
  <c r="AL6" i="18"/>
  <c r="AL3" i="18"/>
  <c r="AL5" i="18"/>
  <c r="AL4" i="18"/>
  <c r="W1" i="18"/>
  <c r="C2" i="19"/>
  <c r="C5" i="19" s="1"/>
  <c r="T3" i="21" l="1"/>
  <c r="U3" i="21" s="1"/>
  <c r="V3" i="21" s="1"/>
  <c r="T5" i="21"/>
  <c r="E8" i="21"/>
  <c r="E9" i="21" s="1"/>
  <c r="K7" i="20"/>
  <c r="M7" i="20" s="1"/>
  <c r="M6" i="20"/>
  <c r="O6" i="20" s="1"/>
  <c r="AC31" i="21"/>
  <c r="AD31" i="21" s="1"/>
  <c r="Q5" i="20"/>
  <c r="S5" i="20" s="1"/>
  <c r="F15" i="21"/>
  <c r="J7" i="20"/>
  <c r="L7" i="20" s="1"/>
  <c r="P5" i="20"/>
  <c r="R5" i="20" s="1"/>
  <c r="N6" i="20"/>
  <c r="P6" i="20"/>
  <c r="E10" i="21" l="1"/>
  <c r="E11" i="21" s="1"/>
  <c r="E12" i="21" s="1"/>
  <c r="E13" i="21" s="1"/>
  <c r="E14" i="21" s="1"/>
  <c r="K8" i="20"/>
  <c r="M8" i="20" s="1"/>
  <c r="AC32" i="21"/>
  <c r="AD32" i="21" s="1"/>
  <c r="R6" i="20"/>
  <c r="Q6" i="20"/>
  <c r="S6" i="20" s="1"/>
  <c r="J8" i="20"/>
  <c r="P7" i="20"/>
  <c r="R7" i="20" s="1"/>
  <c r="N7" i="20"/>
  <c r="O7" i="20"/>
  <c r="W5" i="20" s="1"/>
  <c r="Q7" i="20"/>
  <c r="AG28" i="18"/>
  <c r="AG27" i="18"/>
  <c r="AG26" i="18"/>
  <c r="AG25" i="18"/>
  <c r="AG24" i="18"/>
  <c r="AG23" i="18"/>
  <c r="AG22" i="18"/>
  <c r="AG21" i="18"/>
  <c r="AG20" i="18"/>
  <c r="AG19" i="18"/>
  <c r="AG18" i="18"/>
  <c r="AG17" i="18"/>
  <c r="AG16" i="18"/>
  <c r="AG15" i="18"/>
  <c r="AG14" i="18"/>
  <c r="AG13" i="18"/>
  <c r="AG12" i="18"/>
  <c r="AG11" i="18"/>
  <c r="AG10" i="18"/>
  <c r="AG9" i="18"/>
  <c r="AG8" i="18"/>
  <c r="AG7" i="18"/>
  <c r="AG6" i="18"/>
  <c r="AG5" i="18"/>
  <c r="AG4" i="18"/>
  <c r="AG3" i="18"/>
  <c r="K9" i="20" l="1"/>
  <c r="M9" i="20" s="1"/>
  <c r="J9" i="20"/>
  <c r="L9" i="20" s="1"/>
  <c r="L8" i="20"/>
  <c r="P8" i="20" s="1"/>
  <c r="R8" i="20" s="1"/>
  <c r="AC33" i="21"/>
  <c r="AD33" i="21" s="1"/>
  <c r="E15" i="21"/>
  <c r="E16" i="21" s="1"/>
  <c r="S7" i="20"/>
  <c r="V5" i="20"/>
  <c r="Q8" i="20"/>
  <c r="S8" i="20" s="1"/>
  <c r="O8" i="20"/>
  <c r="J10" i="20"/>
  <c r="L10" i="20" s="1"/>
  <c r="W4" i="18"/>
  <c r="V4" i="18"/>
  <c r="H28" i="18"/>
  <c r="H27" i="18"/>
  <c r="H26" i="18"/>
  <c r="H25" i="18"/>
  <c r="H24" i="18"/>
  <c r="H23" i="18"/>
  <c r="H22" i="18"/>
  <c r="H21" i="18"/>
  <c r="H20" i="18"/>
  <c r="H19" i="18"/>
  <c r="H18" i="18"/>
  <c r="H17" i="18"/>
  <c r="H16" i="18"/>
  <c r="H15" i="18"/>
  <c r="H14" i="18"/>
  <c r="H13" i="18"/>
  <c r="H12" i="18"/>
  <c r="H11" i="18"/>
  <c r="H10" i="18"/>
  <c r="H9" i="18"/>
  <c r="H8" i="18"/>
  <c r="H7" i="18"/>
  <c r="H6" i="18"/>
  <c r="H5" i="18"/>
  <c r="H4" i="18"/>
  <c r="H3" i="18"/>
  <c r="I3" i="18"/>
  <c r="K3" i="18" s="1"/>
  <c r="I5" i="18"/>
  <c r="K5" i="18" s="1"/>
  <c r="I6" i="18"/>
  <c r="K6" i="18" s="1"/>
  <c r="I7" i="18"/>
  <c r="K7" i="18" s="1"/>
  <c r="I8" i="18"/>
  <c r="K8" i="18" s="1"/>
  <c r="Q3" i="18" s="1"/>
  <c r="S3" i="18" s="1"/>
  <c r="I9" i="18"/>
  <c r="K9" i="18" s="1"/>
  <c r="I10" i="18"/>
  <c r="K10" i="18" s="1"/>
  <c r="I11" i="18"/>
  <c r="K11" i="18" s="1"/>
  <c r="I12" i="18"/>
  <c r="K12" i="18" s="1"/>
  <c r="I13" i="18"/>
  <c r="K13" i="18" s="1"/>
  <c r="I14" i="18"/>
  <c r="K14" i="18" s="1"/>
  <c r="I15" i="18"/>
  <c r="I16" i="18"/>
  <c r="K16" i="18" s="1"/>
  <c r="I17" i="18"/>
  <c r="I18" i="18"/>
  <c r="K18" i="18" s="1"/>
  <c r="I19" i="18"/>
  <c r="K19" i="18" s="1"/>
  <c r="I20" i="18"/>
  <c r="K20" i="18" s="1"/>
  <c r="I21" i="18"/>
  <c r="K21" i="18" s="1"/>
  <c r="I22" i="18"/>
  <c r="K22" i="18" s="1"/>
  <c r="I23" i="18"/>
  <c r="K23" i="18" s="1"/>
  <c r="I24" i="18"/>
  <c r="K24" i="18" s="1"/>
  <c r="I25" i="18"/>
  <c r="K25" i="18" s="1"/>
  <c r="I26" i="18"/>
  <c r="K26" i="18" s="1"/>
  <c r="I27" i="18"/>
  <c r="I28" i="18"/>
  <c r="K28" i="18" s="1"/>
  <c r="I4" i="18"/>
  <c r="K4" i="18" s="1"/>
  <c r="B4" i="18" a="1"/>
  <c r="L2" i="17"/>
  <c r="H18" i="17"/>
  <c r="I18" i="17" s="1"/>
  <c r="L18" i="17" s="1"/>
  <c r="H17" i="17"/>
  <c r="I17" i="17" s="1"/>
  <c r="L17" i="17" s="1"/>
  <c r="H16" i="17"/>
  <c r="I16" i="17" s="1"/>
  <c r="L16" i="17" s="1"/>
  <c r="H15" i="17"/>
  <c r="I15" i="17" s="1"/>
  <c r="L15" i="17" s="1"/>
  <c r="H14" i="17"/>
  <c r="I14" i="17" s="1"/>
  <c r="L14" i="17" s="1"/>
  <c r="H13" i="17"/>
  <c r="I13" i="17" s="1"/>
  <c r="L13" i="17" s="1"/>
  <c r="H12" i="17"/>
  <c r="I12" i="17" s="1"/>
  <c r="L12" i="17" s="1"/>
  <c r="H11" i="17"/>
  <c r="I11" i="17" s="1"/>
  <c r="L11" i="17" s="1"/>
  <c r="H10" i="17"/>
  <c r="I10" i="17" s="1"/>
  <c r="L10" i="17" s="1"/>
  <c r="H9" i="17"/>
  <c r="I9" i="17" s="1"/>
  <c r="L9" i="17" s="1"/>
  <c r="H8" i="17"/>
  <c r="I8" i="17" s="1"/>
  <c r="L8" i="17" s="1"/>
  <c r="H7" i="17"/>
  <c r="I7" i="17" s="1"/>
  <c r="L7" i="17" s="1"/>
  <c r="H6" i="17"/>
  <c r="I6" i="17" s="1"/>
  <c r="L6" i="17" s="1"/>
  <c r="H5" i="17"/>
  <c r="I5" i="17" s="1"/>
  <c r="L5" i="17" s="1"/>
  <c r="H4" i="17"/>
  <c r="I4" i="17" s="1"/>
  <c r="L4" i="17" s="1"/>
  <c r="A3" i="16"/>
  <c r="A4" i="16"/>
  <c r="A5" i="16"/>
  <c r="A6" i="16"/>
  <c r="A7" i="16"/>
  <c r="A8" i="16"/>
  <c r="A9" i="16"/>
  <c r="A10" i="16"/>
  <c r="A11" i="16"/>
  <c r="A13" i="16"/>
  <c r="A14" i="16"/>
  <c r="A15" i="16"/>
  <c r="A16" i="16"/>
  <c r="A17" i="16"/>
  <c r="A18" i="16"/>
  <c r="A19" i="16"/>
  <c r="A20" i="16"/>
  <c r="A2" i="16"/>
  <c r="K10" i="20" l="1"/>
  <c r="M10" i="20" s="1"/>
  <c r="K17" i="18"/>
  <c r="M17" i="18" s="1"/>
  <c r="K27" i="18"/>
  <c r="M27" i="18" s="1"/>
  <c r="K15" i="18"/>
  <c r="M15" i="18" s="1"/>
  <c r="N26" i="17" a="1"/>
  <c r="N26" i="17" s="1"/>
  <c r="AC34" i="21"/>
  <c r="AD34" i="21" s="1"/>
  <c r="B4" i="18"/>
  <c r="C4" i="18" s="1"/>
  <c r="A7" i="18"/>
  <c r="V5" i="18"/>
  <c r="M8" i="18"/>
  <c r="L8" i="18"/>
  <c r="F3" i="22" a="1"/>
  <c r="N8" i="20"/>
  <c r="N9" i="20" s="1"/>
  <c r="E17" i="21"/>
  <c r="P9" i="20"/>
  <c r="R9" i="20" s="1"/>
  <c r="J11" i="20"/>
  <c r="L11" i="20" s="1"/>
  <c r="Q9" i="20"/>
  <c r="S9" i="20" s="1"/>
  <c r="O9" i="20"/>
  <c r="C16" i="18"/>
  <c r="C5" i="18"/>
  <c r="C17" i="18"/>
  <c r="C15" i="18"/>
  <c r="C6" i="18"/>
  <c r="C18" i="18"/>
  <c r="C7" i="18"/>
  <c r="C19" i="18"/>
  <c r="C20" i="18"/>
  <c r="C8" i="18"/>
  <c r="C9" i="18"/>
  <c r="C21" i="18"/>
  <c r="C10" i="18"/>
  <c r="C22" i="18"/>
  <c r="C11" i="18"/>
  <c r="A4" i="18"/>
  <c r="B46" i="18" a="1"/>
  <c r="C13" i="18"/>
  <c r="C12" i="18"/>
  <c r="C14" i="18"/>
  <c r="AH28" i="18"/>
  <c r="C43" i="18" s="1"/>
  <c r="AH16" i="18"/>
  <c r="AH4" i="18"/>
  <c r="AH26" i="18"/>
  <c r="AH9" i="18"/>
  <c r="AH7" i="18"/>
  <c r="AH18" i="18"/>
  <c r="AH5" i="18"/>
  <c r="C39" i="18" s="1"/>
  <c r="AH27" i="18"/>
  <c r="AH15" i="18"/>
  <c r="C42" i="18" s="1"/>
  <c r="AH3" i="18"/>
  <c r="AH14" i="18"/>
  <c r="AH8" i="18"/>
  <c r="C40" i="18" s="1"/>
  <c r="AH6" i="18"/>
  <c r="AH25" i="18"/>
  <c r="AH13" i="18"/>
  <c r="AH22" i="18"/>
  <c r="AH21" i="18"/>
  <c r="AH19" i="18"/>
  <c r="AH17" i="18"/>
  <c r="AH24" i="18"/>
  <c r="AH12" i="18"/>
  <c r="AH10" i="18"/>
  <c r="AH20" i="18"/>
  <c r="AH23" i="18"/>
  <c r="AH11" i="18"/>
  <c r="C41" i="18" s="1"/>
  <c r="E4" i="18"/>
  <c r="W20" i="18"/>
  <c r="R3" i="18"/>
  <c r="A18" i="18"/>
  <c r="M3" i="18"/>
  <c r="L3" i="18"/>
  <c r="A6" i="18"/>
  <c r="A8" i="18"/>
  <c r="M11" i="18"/>
  <c r="L11" i="18"/>
  <c r="M22" i="18"/>
  <c r="L22" i="18"/>
  <c r="M10" i="18"/>
  <c r="L10" i="18"/>
  <c r="L21" i="18"/>
  <c r="M21" i="18"/>
  <c r="L9" i="18"/>
  <c r="M9" i="18"/>
  <c r="M20" i="18"/>
  <c r="L20" i="18"/>
  <c r="M24" i="18"/>
  <c r="L24" i="18"/>
  <c r="L19" i="18"/>
  <c r="M19" i="18"/>
  <c r="L7" i="18"/>
  <c r="M7" i="18"/>
  <c r="L18" i="18"/>
  <c r="M18" i="18"/>
  <c r="L6" i="18"/>
  <c r="M6" i="18"/>
  <c r="M12" i="18"/>
  <c r="L12" i="18"/>
  <c r="M4" i="18"/>
  <c r="L4" i="18"/>
  <c r="M16" i="18"/>
  <c r="L16" i="18"/>
  <c r="M5" i="18"/>
  <c r="L5" i="18"/>
  <c r="M28" i="18"/>
  <c r="L28" i="18"/>
  <c r="M26" i="18"/>
  <c r="L26" i="18"/>
  <c r="L14" i="18"/>
  <c r="M14" i="18"/>
  <c r="M23" i="18"/>
  <c r="L23" i="18"/>
  <c r="M25" i="18"/>
  <c r="L25" i="18"/>
  <c r="M13" i="18"/>
  <c r="L13" i="18"/>
  <c r="A19" i="18"/>
  <c r="A9" i="18"/>
  <c r="A21" i="18"/>
  <c r="A10" i="18"/>
  <c r="A22" i="18"/>
  <c r="A11" i="18"/>
  <c r="A12" i="18"/>
  <c r="A20" i="18"/>
  <c r="A13" i="18"/>
  <c r="A14" i="18"/>
  <c r="A15" i="18"/>
  <c r="A16" i="18"/>
  <c r="A5" i="18"/>
  <c r="A17" i="18"/>
  <c r="F27" i="22" l="1"/>
  <c r="F26" i="22"/>
  <c r="F24" i="22"/>
  <c r="F25" i="22"/>
  <c r="K11" i="20"/>
  <c r="M11" i="20" s="1"/>
  <c r="L15" i="18"/>
  <c r="F18" i="22"/>
  <c r="L27" i="18"/>
  <c r="L17" i="18"/>
  <c r="B46" i="18"/>
  <c r="B66" i="18" s="1" a="1"/>
  <c r="B66" i="18" s="1"/>
  <c r="X3" i="18"/>
  <c r="Y3" i="18"/>
  <c r="AC35" i="21"/>
  <c r="AD35" i="21" s="1"/>
  <c r="F28" i="22"/>
  <c r="V6" i="18"/>
  <c r="F3" i="22"/>
  <c r="N3" i="22" s="1" a="1"/>
  <c r="N3" i="22" s="1"/>
  <c r="H9" i="22"/>
  <c r="H4" i="22"/>
  <c r="H6" i="22"/>
  <c r="H10" i="22"/>
  <c r="H16" i="22"/>
  <c r="H28" i="22" s="1"/>
  <c r="H11" i="22"/>
  <c r="H5" i="22"/>
  <c r="H13" i="22"/>
  <c r="H8" i="22"/>
  <c r="H12" i="22"/>
  <c r="H14" i="22"/>
  <c r="H15" i="22"/>
  <c r="H7" i="22"/>
  <c r="E5" i="18"/>
  <c r="E18" i="21"/>
  <c r="Q10" i="20"/>
  <c r="S10" i="20" s="1"/>
  <c r="O10" i="20"/>
  <c r="W6" i="20" s="1"/>
  <c r="P10" i="20"/>
  <c r="R10" i="20" s="1"/>
  <c r="N10" i="20"/>
  <c r="V6" i="20" s="1"/>
  <c r="J12" i="20"/>
  <c r="L12" i="20" s="1"/>
  <c r="Q4" i="18"/>
  <c r="W16" i="18"/>
  <c r="W5" i="18"/>
  <c r="W24" i="18"/>
  <c r="W12" i="18"/>
  <c r="W15" i="18"/>
  <c r="W8" i="18"/>
  <c r="W11" i="18"/>
  <c r="AI3" i="18"/>
  <c r="W28" i="18"/>
  <c r="W17" i="18"/>
  <c r="W27" i="18"/>
  <c r="W19" i="18"/>
  <c r="W26" i="18"/>
  <c r="W22" i="18"/>
  <c r="W7" i="18"/>
  <c r="W14" i="18"/>
  <c r="W21" i="18"/>
  <c r="W23" i="18"/>
  <c r="W18" i="18"/>
  <c r="W25" i="18"/>
  <c r="W9" i="18"/>
  <c r="W6" i="18"/>
  <c r="W13" i="18"/>
  <c r="W10" i="18"/>
  <c r="N3" i="18" a="1"/>
  <c r="N3" i="18" s="1"/>
  <c r="O3" i="18" a="1"/>
  <c r="O3" i="18" s="1"/>
  <c r="D46" i="18" l="1"/>
  <c r="D47" i="18" s="1"/>
  <c r="D48" i="18" s="1"/>
  <c r="H25" i="22"/>
  <c r="H27" i="22"/>
  <c r="H26" i="22"/>
  <c r="H24" i="22"/>
  <c r="K12" i="20"/>
  <c r="M12" i="20" s="1"/>
  <c r="R4" i="18"/>
  <c r="Q5" i="18" s="1"/>
  <c r="S4" i="18"/>
  <c r="U4" i="18" s="1"/>
  <c r="Y4" i="18" s="1"/>
  <c r="K3" i="22"/>
  <c r="L3" i="22" s="1"/>
  <c r="L5" i="22" s="1"/>
  <c r="H18" i="22"/>
  <c r="AC36" i="21"/>
  <c r="AD36" i="21" s="1"/>
  <c r="H3" i="22"/>
  <c r="AB3" i="18"/>
  <c r="AD3" i="18" s="1"/>
  <c r="V7" i="18"/>
  <c r="E6" i="18"/>
  <c r="E19" i="21"/>
  <c r="P11" i="20"/>
  <c r="R11" i="20" s="1"/>
  <c r="N11" i="20"/>
  <c r="J13" i="20"/>
  <c r="L13" i="20" s="1"/>
  <c r="Q11" i="20"/>
  <c r="S11" i="20" s="1"/>
  <c r="O11" i="20"/>
  <c r="AA3" i="18"/>
  <c r="AC3" i="18" s="1"/>
  <c r="E47" i="18" l="1"/>
  <c r="D67" i="18" s="1"/>
  <c r="E46" i="18"/>
  <c r="D66" i="18" s="1"/>
  <c r="K13" i="20"/>
  <c r="M13" i="20" s="1"/>
  <c r="N4" i="18" a="1"/>
  <c r="N4" i="18" s="1"/>
  <c r="X4" i="18"/>
  <c r="AA4" i="18" s="1"/>
  <c r="AC4" i="18" s="1"/>
  <c r="R5" i="18"/>
  <c r="Q6" i="18" s="1"/>
  <c r="S5" i="18"/>
  <c r="K5" i="22"/>
  <c r="X5" i="18"/>
  <c r="AC37" i="21"/>
  <c r="AD37" i="21" s="1"/>
  <c r="V8" i="18"/>
  <c r="AI4" i="18"/>
  <c r="E7" i="18"/>
  <c r="E8" i="18" s="1"/>
  <c r="E9" i="18" s="1"/>
  <c r="E10" i="18" s="1"/>
  <c r="E11" i="18" s="1"/>
  <c r="E12" i="18" s="1"/>
  <c r="E13" i="18" s="1"/>
  <c r="E14" i="18" s="1"/>
  <c r="E15" i="18" s="1"/>
  <c r="E16" i="18" s="1"/>
  <c r="E17" i="18" s="1"/>
  <c r="E18" i="18" s="1"/>
  <c r="E19" i="18" s="1"/>
  <c r="E20" i="18" s="1"/>
  <c r="E21" i="18" s="1"/>
  <c r="E22" i="18" s="1"/>
  <c r="E20" i="21"/>
  <c r="Q12" i="20"/>
  <c r="S12" i="20" s="1"/>
  <c r="O12" i="20"/>
  <c r="N12" i="20"/>
  <c r="P12" i="20"/>
  <c r="R12" i="20" s="1"/>
  <c r="J14" i="20"/>
  <c r="L14" i="20" s="1"/>
  <c r="N5" i="18" l="1" a="1"/>
  <c r="N5" i="18" s="1"/>
  <c r="K14" i="20"/>
  <c r="M14" i="20" s="1"/>
  <c r="Y1" i="18"/>
  <c r="R6" i="18"/>
  <c r="X6" i="18" s="1"/>
  <c r="AA6" i="18" s="1"/>
  <c r="S6" i="18"/>
  <c r="AI6" i="18" s="1"/>
  <c r="E48" i="18"/>
  <c r="D68" i="18" s="1"/>
  <c r="D49" i="18"/>
  <c r="D50" i="18" s="1"/>
  <c r="AC38" i="21"/>
  <c r="AD38" i="21" s="1"/>
  <c r="O4" i="18" a="1"/>
  <c r="O4" i="18" s="1"/>
  <c r="AB4" i="18"/>
  <c r="AD4" i="18" s="1"/>
  <c r="V9" i="18"/>
  <c r="V10" i="18" s="1"/>
  <c r="V11" i="18" s="1"/>
  <c r="V12" i="18" s="1"/>
  <c r="V13" i="18" s="1"/>
  <c r="V14" i="18" s="1"/>
  <c r="V15" i="18" s="1"/>
  <c r="V16" i="18" s="1"/>
  <c r="V17" i="18" s="1"/>
  <c r="V18" i="18" s="1"/>
  <c r="V19" i="18" s="1"/>
  <c r="V20" i="18" s="1"/>
  <c r="V21" i="18" s="1"/>
  <c r="V22" i="18" s="1"/>
  <c r="V23" i="18" s="1"/>
  <c r="V24" i="18" s="1"/>
  <c r="V25" i="18" s="1"/>
  <c r="V26" i="18" s="1"/>
  <c r="V27" i="18" s="1"/>
  <c r="V28" i="18" s="1"/>
  <c r="U5" i="18"/>
  <c r="Y5" i="18" s="1"/>
  <c r="E21" i="21"/>
  <c r="AI5" i="18"/>
  <c r="D39" i="18" s="1"/>
  <c r="AA5" i="18"/>
  <c r="J15" i="20"/>
  <c r="L15" i="20" s="1"/>
  <c r="P13" i="20"/>
  <c r="R13" i="20" s="1"/>
  <c r="N13" i="20"/>
  <c r="V7" i="20" s="1"/>
  <c r="Q13" i="20"/>
  <c r="S13" i="20" s="1"/>
  <c r="O13" i="20"/>
  <c r="W7" i="20" s="1"/>
  <c r="K15" i="20" l="1"/>
  <c r="M15" i="20" s="1"/>
  <c r="Q7" i="18"/>
  <c r="S7" i="18" s="1"/>
  <c r="AI7" i="18" s="1"/>
  <c r="N6" i="18" a="1"/>
  <c r="N6" i="18" s="1"/>
  <c r="AC6" i="18"/>
  <c r="E50" i="18"/>
  <c r="D70" i="18" s="1"/>
  <c r="E49" i="18"/>
  <c r="D69" i="18" s="1"/>
  <c r="U6" i="18"/>
  <c r="Y6" i="18" s="1"/>
  <c r="AB6" i="18" s="1"/>
  <c r="AC39" i="21"/>
  <c r="AD39" i="21" s="1"/>
  <c r="AB5" i="18"/>
  <c r="AD5" i="18" s="1"/>
  <c r="O5" i="18" a="1"/>
  <c r="O5" i="18" s="1"/>
  <c r="D51" i="18"/>
  <c r="E22" i="21"/>
  <c r="AC5" i="18"/>
  <c r="Q14" i="20"/>
  <c r="S14" i="20" s="1"/>
  <c r="O14" i="20"/>
  <c r="P14" i="20"/>
  <c r="R14" i="20" s="1"/>
  <c r="N14" i="20"/>
  <c r="J16" i="20"/>
  <c r="L16" i="20" s="1"/>
  <c r="K16" i="20" l="1"/>
  <c r="M16" i="20" s="1"/>
  <c r="T4" i="21"/>
  <c r="R7" i="18"/>
  <c r="E51" i="18"/>
  <c r="D71" i="18" s="1"/>
  <c r="U7" i="18"/>
  <c r="O6" i="18" a="1"/>
  <c r="O6" i="18" s="1"/>
  <c r="AC40" i="21"/>
  <c r="AD40" i="21" s="1"/>
  <c r="AD6" i="18"/>
  <c r="D52" i="18"/>
  <c r="E52" i="18" s="1"/>
  <c r="E23" i="21"/>
  <c r="P15" i="20"/>
  <c r="R15" i="20" s="1"/>
  <c r="N15" i="20"/>
  <c r="J17" i="20"/>
  <c r="L17" i="20" s="1"/>
  <c r="Q15" i="20"/>
  <c r="S15" i="20" s="1"/>
  <c r="O15" i="20"/>
  <c r="U4" i="21" l="1"/>
  <c r="K17" i="20"/>
  <c r="M17" i="20" s="1"/>
  <c r="Q17" i="20" s="1"/>
  <c r="T6" i="21"/>
  <c r="T7" i="21"/>
  <c r="Y7" i="18"/>
  <c r="AB7" i="18" s="1"/>
  <c r="AD7" i="18" s="1"/>
  <c r="N7" i="18" a="1"/>
  <c r="N7" i="18" s="1"/>
  <c r="X7" i="18"/>
  <c r="AA7" i="18" s="1"/>
  <c r="AC7" i="18" s="1"/>
  <c r="Q8" i="18"/>
  <c r="O7" i="18" a="1"/>
  <c r="O7" i="18" s="1"/>
  <c r="D72" i="18"/>
  <c r="AC41" i="21"/>
  <c r="AD41" i="21" s="1"/>
  <c r="D53" i="18"/>
  <c r="E24" i="21"/>
  <c r="T19" i="21"/>
  <c r="P16" i="20"/>
  <c r="R16" i="20" s="1"/>
  <c r="N16" i="20"/>
  <c r="P17" i="20"/>
  <c r="N17" i="20"/>
  <c r="Q16" i="20"/>
  <c r="S16" i="20" s="1"/>
  <c r="O16" i="20"/>
  <c r="O17" i="20" l="1"/>
  <c r="T32" i="21"/>
  <c r="U32" i="21" s="1"/>
  <c r="V32" i="21" s="1"/>
  <c r="T8" i="21"/>
  <c r="T9" i="21"/>
  <c r="S8" i="18"/>
  <c r="R8" i="18"/>
  <c r="E53" i="18"/>
  <c r="D73" i="18" s="1"/>
  <c r="D54" i="18"/>
  <c r="E54" i="18" s="1"/>
  <c r="AC42" i="21"/>
  <c r="AD42" i="21" s="1"/>
  <c r="U5" i="21"/>
  <c r="V5" i="21" s="1"/>
  <c r="U6" i="21"/>
  <c r="V6" i="21" s="1"/>
  <c r="U19" i="21"/>
  <c r="V19" i="21" s="1"/>
  <c r="T10" i="21"/>
  <c r="T15" i="21"/>
  <c r="T18" i="21"/>
  <c r="T16" i="21"/>
  <c r="T17" i="21"/>
  <c r="T11" i="21"/>
  <c r="T20" i="21"/>
  <c r="T58" i="21"/>
  <c r="U58" i="21" s="1"/>
  <c r="V58" i="21" s="1"/>
  <c r="T29" i="21"/>
  <c r="T30" i="21"/>
  <c r="T31" i="21"/>
  <c r="T42" i="21"/>
  <c r="U42" i="21" s="1"/>
  <c r="V42" i="21" s="1"/>
  <c r="T44" i="21"/>
  <c r="U44" i="21" s="1"/>
  <c r="V44" i="21" s="1"/>
  <c r="T43" i="21"/>
  <c r="U43" i="21" s="1"/>
  <c r="V43" i="21" s="1"/>
  <c r="T48" i="21"/>
  <c r="U48" i="21" s="1"/>
  <c r="V48" i="21" s="1"/>
  <c r="T47" i="21"/>
  <c r="U47" i="21" s="1"/>
  <c r="V47" i="21" s="1"/>
  <c r="T45" i="21"/>
  <c r="U45" i="21" s="1"/>
  <c r="V45" i="21" s="1"/>
  <c r="T46" i="21"/>
  <c r="U46" i="21" s="1"/>
  <c r="V46" i="21" s="1"/>
  <c r="T50" i="21"/>
  <c r="U50" i="21" s="1"/>
  <c r="V50" i="21" s="1"/>
  <c r="T52" i="21"/>
  <c r="U52" i="21" s="1"/>
  <c r="V52" i="21" s="1"/>
  <c r="T49" i="21"/>
  <c r="U49" i="21" s="1"/>
  <c r="V49" i="21" s="1"/>
  <c r="T51" i="21"/>
  <c r="U51" i="21" s="1"/>
  <c r="V51" i="21" s="1"/>
  <c r="T55" i="21"/>
  <c r="U55" i="21" s="1"/>
  <c r="V55" i="21" s="1"/>
  <c r="T53" i="21"/>
  <c r="U53" i="21" s="1"/>
  <c r="V53" i="21" s="1"/>
  <c r="T54" i="21"/>
  <c r="U54" i="21" s="1"/>
  <c r="V54" i="21" s="1"/>
  <c r="T56" i="21"/>
  <c r="U56" i="21" s="1"/>
  <c r="V56" i="21" s="1"/>
  <c r="T57" i="21"/>
  <c r="U57" i="21" s="1"/>
  <c r="V57" i="21" s="1"/>
  <c r="T60" i="21"/>
  <c r="U60" i="21" s="1"/>
  <c r="V60" i="21" s="1"/>
  <c r="T72" i="21"/>
  <c r="U72" i="21" s="1"/>
  <c r="V72" i="21" s="1"/>
  <c r="T84" i="21"/>
  <c r="U84" i="21" s="1"/>
  <c r="V84" i="21" s="1"/>
  <c r="T96" i="21"/>
  <c r="U96" i="21" s="1"/>
  <c r="V96" i="21" s="1"/>
  <c r="T108" i="21"/>
  <c r="U108" i="21" s="1"/>
  <c r="V108" i="21" s="1"/>
  <c r="T61" i="21"/>
  <c r="U61" i="21" s="1"/>
  <c r="V61" i="21" s="1"/>
  <c r="T73" i="21"/>
  <c r="U73" i="21" s="1"/>
  <c r="V73" i="21" s="1"/>
  <c r="T85" i="21"/>
  <c r="U85" i="21" s="1"/>
  <c r="V85" i="21" s="1"/>
  <c r="T97" i="21"/>
  <c r="U97" i="21" s="1"/>
  <c r="V97" i="21" s="1"/>
  <c r="T109" i="21"/>
  <c r="U109" i="21" s="1"/>
  <c r="V109" i="21" s="1"/>
  <c r="T110" i="21"/>
  <c r="U110" i="21" s="1"/>
  <c r="V110" i="21" s="1"/>
  <c r="T63" i="21"/>
  <c r="U63" i="21" s="1"/>
  <c r="V63" i="21" s="1"/>
  <c r="T75" i="21"/>
  <c r="U75" i="21" s="1"/>
  <c r="V75" i="21" s="1"/>
  <c r="T87" i="21"/>
  <c r="U87" i="21" s="1"/>
  <c r="V87" i="21" s="1"/>
  <c r="T99" i="21"/>
  <c r="U99" i="21" s="1"/>
  <c r="V99" i="21" s="1"/>
  <c r="T111" i="21"/>
  <c r="U111" i="21" s="1"/>
  <c r="V111" i="21" s="1"/>
  <c r="T64" i="21"/>
  <c r="U64" i="21" s="1"/>
  <c r="V64" i="21" s="1"/>
  <c r="T88" i="21"/>
  <c r="U88" i="21" s="1"/>
  <c r="V88" i="21" s="1"/>
  <c r="T100" i="21"/>
  <c r="U100" i="21" s="1"/>
  <c r="V100" i="21" s="1"/>
  <c r="T112" i="21"/>
  <c r="U112" i="21" s="1"/>
  <c r="V112" i="21" s="1"/>
  <c r="T65" i="21"/>
  <c r="U65" i="21" s="1"/>
  <c r="V65" i="21" s="1"/>
  <c r="T77" i="21"/>
  <c r="U77" i="21" s="1"/>
  <c r="V77" i="21" s="1"/>
  <c r="T101" i="21"/>
  <c r="U101" i="21" s="1"/>
  <c r="V101" i="21" s="1"/>
  <c r="T76" i="21"/>
  <c r="U76" i="21" s="1"/>
  <c r="V76" i="21" s="1"/>
  <c r="T89" i="21"/>
  <c r="U89" i="21" s="1"/>
  <c r="V89" i="21" s="1"/>
  <c r="T113" i="21"/>
  <c r="U113" i="21" s="1"/>
  <c r="V113" i="21" s="1"/>
  <c r="T66" i="21"/>
  <c r="U66" i="21" s="1"/>
  <c r="V66" i="21" s="1"/>
  <c r="T78" i="21"/>
  <c r="U78" i="21" s="1"/>
  <c r="V78" i="21" s="1"/>
  <c r="T90" i="21"/>
  <c r="U90" i="21" s="1"/>
  <c r="V90" i="21" s="1"/>
  <c r="T102" i="21"/>
  <c r="U102" i="21" s="1"/>
  <c r="V102" i="21" s="1"/>
  <c r="T114" i="21"/>
  <c r="U114" i="21" s="1"/>
  <c r="V114" i="21" s="1"/>
  <c r="T115" i="21"/>
  <c r="U115" i="21" s="1"/>
  <c r="V115" i="21" s="1"/>
  <c r="T80" i="21"/>
  <c r="U80" i="21" s="1"/>
  <c r="V80" i="21" s="1"/>
  <c r="T104" i="21"/>
  <c r="U104" i="21" s="1"/>
  <c r="V104" i="21" s="1"/>
  <c r="T83" i="21"/>
  <c r="U83" i="21" s="1"/>
  <c r="V83" i="21" s="1"/>
  <c r="T98" i="21"/>
  <c r="U98" i="21" s="1"/>
  <c r="V98" i="21" s="1"/>
  <c r="T67" i="21"/>
  <c r="U67" i="21" s="1"/>
  <c r="V67" i="21" s="1"/>
  <c r="T79" i="21"/>
  <c r="U79" i="21" s="1"/>
  <c r="V79" i="21" s="1"/>
  <c r="T91" i="21"/>
  <c r="U91" i="21" s="1"/>
  <c r="V91" i="21" s="1"/>
  <c r="T103" i="21"/>
  <c r="U103" i="21" s="1"/>
  <c r="V103" i="21" s="1"/>
  <c r="T68" i="21"/>
  <c r="U68" i="21" s="1"/>
  <c r="V68" i="21" s="1"/>
  <c r="T92" i="21"/>
  <c r="U92" i="21" s="1"/>
  <c r="V92" i="21" s="1"/>
  <c r="T116" i="21"/>
  <c r="U116" i="21" s="1"/>
  <c r="V116" i="21" s="1"/>
  <c r="T107" i="21"/>
  <c r="U107" i="21" s="1"/>
  <c r="V107" i="21" s="1"/>
  <c r="T86" i="21"/>
  <c r="U86" i="21" s="1"/>
  <c r="V86" i="21" s="1"/>
  <c r="T69" i="21"/>
  <c r="U69" i="21" s="1"/>
  <c r="V69" i="21" s="1"/>
  <c r="T81" i="21"/>
  <c r="U81" i="21" s="1"/>
  <c r="V81" i="21" s="1"/>
  <c r="T93" i="21"/>
  <c r="U93" i="21" s="1"/>
  <c r="V93" i="21" s="1"/>
  <c r="T105" i="21"/>
  <c r="U105" i="21" s="1"/>
  <c r="V105" i="21" s="1"/>
  <c r="T117" i="21"/>
  <c r="U117" i="21" s="1"/>
  <c r="V117" i="21" s="1"/>
  <c r="T70" i="21"/>
  <c r="U70" i="21" s="1"/>
  <c r="V70" i="21" s="1"/>
  <c r="T82" i="21"/>
  <c r="U82" i="21" s="1"/>
  <c r="V82" i="21" s="1"/>
  <c r="T106" i="21"/>
  <c r="U106" i="21" s="1"/>
  <c r="V106" i="21" s="1"/>
  <c r="T59" i="21"/>
  <c r="U59" i="21" s="1"/>
  <c r="V59" i="21" s="1"/>
  <c r="T95" i="21"/>
  <c r="U95" i="21" s="1"/>
  <c r="V95" i="21" s="1"/>
  <c r="T62" i="21"/>
  <c r="U62" i="21" s="1"/>
  <c r="V62" i="21" s="1"/>
  <c r="T94" i="21"/>
  <c r="U94" i="21" s="1"/>
  <c r="V94" i="21" s="1"/>
  <c r="T118" i="21"/>
  <c r="U118" i="21" s="1"/>
  <c r="V118" i="21" s="1"/>
  <c r="T71" i="21"/>
  <c r="U71" i="21" s="1"/>
  <c r="V71" i="21" s="1"/>
  <c r="T119" i="21"/>
  <c r="U119" i="21" s="1"/>
  <c r="V119" i="21" s="1"/>
  <c r="T74" i="21"/>
  <c r="U74" i="21" s="1"/>
  <c r="V74" i="21" s="1"/>
  <c r="T33" i="21"/>
  <c r="T34" i="21"/>
  <c r="T40" i="21"/>
  <c r="T35" i="21"/>
  <c r="T36" i="21"/>
  <c r="T37" i="21"/>
  <c r="T41" i="21"/>
  <c r="U41" i="21" s="1"/>
  <c r="V41" i="21" s="1"/>
  <c r="T38" i="21"/>
  <c r="T39" i="21"/>
  <c r="T12" i="21"/>
  <c r="T14" i="21"/>
  <c r="T13" i="21"/>
  <c r="V8" i="20"/>
  <c r="R17" i="20"/>
  <c r="T28" i="21"/>
  <c r="T27" i="21"/>
  <c r="T26" i="21"/>
  <c r="T25" i="21"/>
  <c r="T24" i="21"/>
  <c r="T23" i="21"/>
  <c r="T22" i="21"/>
  <c r="T21" i="21"/>
  <c r="W8" i="20"/>
  <c r="S17" i="20"/>
  <c r="T1" i="21" l="1" a="1"/>
  <c r="T1" i="21" s="1"/>
  <c r="U1" i="21" s="1"/>
  <c r="C32" i="18" a="1"/>
  <c r="C32" i="18" s="1"/>
  <c r="N8" i="18" a="1"/>
  <c r="N8" i="18" s="1"/>
  <c r="C28" i="18" s="1"/>
  <c r="Q9" i="18"/>
  <c r="X8" i="18"/>
  <c r="AA8" i="18" s="1"/>
  <c r="AC8" i="18" s="1"/>
  <c r="U8" i="18"/>
  <c r="Y8" i="18" s="1"/>
  <c r="AI8" i="18"/>
  <c r="D40" i="18" s="1"/>
  <c r="D55" i="18"/>
  <c r="E55" i="18" s="1"/>
  <c r="C66" i="18" a="1"/>
  <c r="C66" i="18" s="1"/>
  <c r="D74" i="18"/>
  <c r="AC43" i="21"/>
  <c r="AD43" i="21" s="1"/>
  <c r="U31" i="21"/>
  <c r="V31" i="21" s="1"/>
  <c r="U7" i="21"/>
  <c r="V7" i="21" s="1"/>
  <c r="U13" i="21"/>
  <c r="V13" i="21" s="1"/>
  <c r="U30" i="21"/>
  <c r="V30" i="21" s="1"/>
  <c r="U10" i="21"/>
  <c r="V10" i="21" s="1"/>
  <c r="U22" i="21"/>
  <c r="V22" i="21" s="1"/>
  <c r="U39" i="21"/>
  <c r="V39" i="21" s="1"/>
  <c r="U20" i="21"/>
  <c r="V20" i="21" s="1"/>
  <c r="U12" i="21"/>
  <c r="V12" i="21" s="1"/>
  <c r="U11" i="21"/>
  <c r="V11" i="21" s="1"/>
  <c r="U14" i="21"/>
  <c r="V14" i="21" s="1"/>
  <c r="U29" i="21"/>
  <c r="V29" i="21" s="1"/>
  <c r="U23" i="21"/>
  <c r="V23" i="21" s="1"/>
  <c r="U24" i="21"/>
  <c r="V24" i="21" s="1"/>
  <c r="U17" i="21"/>
  <c r="V17" i="21" s="1"/>
  <c r="U38" i="21"/>
  <c r="V38" i="21" s="1"/>
  <c r="U37" i="21"/>
  <c r="V37" i="21" s="1"/>
  <c r="U9" i="21"/>
  <c r="V9" i="21" s="1"/>
  <c r="U25" i="21"/>
  <c r="V25" i="21" s="1"/>
  <c r="U26" i="21"/>
  <c r="V26" i="21" s="1"/>
  <c r="U36" i="21"/>
  <c r="V36" i="21" s="1"/>
  <c r="U16" i="21"/>
  <c r="V16" i="21" s="1"/>
  <c r="U21" i="21"/>
  <c r="V21" i="21" s="1"/>
  <c r="U35" i="21"/>
  <c r="V35" i="21" s="1"/>
  <c r="U18" i="21"/>
  <c r="V18" i="21" s="1"/>
  <c r="V4" i="21"/>
  <c r="U27" i="21"/>
  <c r="V27" i="21" s="1"/>
  <c r="U28" i="21"/>
  <c r="V28" i="21" s="1"/>
  <c r="U40" i="21"/>
  <c r="V40" i="21" s="1"/>
  <c r="U15" i="21"/>
  <c r="V15" i="21" s="1"/>
  <c r="U33" i="21"/>
  <c r="V33" i="21" s="1"/>
  <c r="U34" i="21"/>
  <c r="V34" i="21" s="1"/>
  <c r="U8" i="21"/>
  <c r="V8" i="21" s="1"/>
  <c r="B7" i="20" a="1"/>
  <c r="B7" i="20" s="1"/>
  <c r="X5" i="20" a="1"/>
  <c r="X5" i="20" s="1"/>
  <c r="Y5" i="20" s="1" a="1"/>
  <c r="Y5" i="20" s="1"/>
  <c r="V1" i="21" l="1"/>
  <c r="AB8" i="18"/>
  <c r="AD8" i="18" s="1"/>
  <c r="J36" i="18"/>
  <c r="O8" i="18" a="1"/>
  <c r="O8" i="18" s="1"/>
  <c r="D28" i="18" s="1"/>
  <c r="D32" i="18" a="1"/>
  <c r="D32" i="18" s="1"/>
  <c r="S9" i="18"/>
  <c r="R9" i="18"/>
  <c r="D56" i="18"/>
  <c r="E56" i="18" s="1"/>
  <c r="AC44" i="21"/>
  <c r="AD44" i="21" s="1"/>
  <c r="B10" i="20" a="1"/>
  <c r="B10" i="20" s="1"/>
  <c r="U9" i="18" l="1"/>
  <c r="AI9" i="18"/>
  <c r="Q10" i="18"/>
  <c r="X9" i="18"/>
  <c r="AA9" i="18" s="1"/>
  <c r="AC9" i="18" s="1"/>
  <c r="N9" i="18" a="1"/>
  <c r="N9" i="18" s="1"/>
  <c r="D57" i="18"/>
  <c r="E57" i="18" s="1"/>
  <c r="AC45" i="21"/>
  <c r="AD45" i="21" s="1"/>
  <c r="Y9" i="18" l="1"/>
  <c r="AB9" i="18" s="1"/>
  <c r="AD9" i="18" s="1"/>
  <c r="O9" i="18" a="1"/>
  <c r="O9" i="18" s="1"/>
  <c r="S10" i="18"/>
  <c r="R10" i="18"/>
  <c r="D58" i="18"/>
  <c r="AC46" i="21"/>
  <c r="AD46" i="21" s="1"/>
  <c r="X10" i="18" l="1"/>
  <c r="AA10" i="18" s="1"/>
  <c r="AC10" i="18" s="1"/>
  <c r="Q11" i="18"/>
  <c r="N10" i="18" a="1"/>
  <c r="N10" i="18" s="1"/>
  <c r="AI10" i="18"/>
  <c r="U10" i="18"/>
  <c r="D59" i="18"/>
  <c r="E59" i="18" s="1"/>
  <c r="E58" i="18"/>
  <c r="AC47" i="21"/>
  <c r="AD47" i="21" s="1"/>
  <c r="Y10" i="18" l="1"/>
  <c r="AB10" i="18" s="1"/>
  <c r="AD10" i="18" s="1"/>
  <c r="O10" i="18" a="1"/>
  <c r="O10" i="18" s="1"/>
  <c r="S11" i="18"/>
  <c r="R11" i="18"/>
  <c r="D60" i="18"/>
  <c r="D61" i="18" s="1"/>
  <c r="E61" i="18" s="1"/>
  <c r="AC48" i="21"/>
  <c r="AD48" i="21" s="1"/>
  <c r="AI11" i="18" l="1"/>
  <c r="D41" i="18" s="1"/>
  <c r="U11" i="18"/>
  <c r="X11" i="18"/>
  <c r="AA11" i="18" s="1"/>
  <c r="AC11" i="18" s="1"/>
  <c r="Q12" i="18"/>
  <c r="C33" i="18" a="1"/>
  <c r="C33" i="18" s="1"/>
  <c r="N11" i="18" a="1"/>
  <c r="N11" i="18" s="1"/>
  <c r="C29" i="18" s="1"/>
  <c r="E60" i="18"/>
  <c r="D62" i="18"/>
  <c r="E62" i="18" s="1"/>
  <c r="AC49" i="21"/>
  <c r="AD49" i="21" s="1"/>
  <c r="Y11" i="18" l="1"/>
  <c r="AB11" i="18" s="1"/>
  <c r="AD11" i="18" s="1"/>
  <c r="D33" i="18" a="1"/>
  <c r="D33" i="18" s="1"/>
  <c r="O11" i="18" a="1"/>
  <c r="O11" i="18" s="1"/>
  <c r="D29" i="18" s="1"/>
  <c r="S12" i="18"/>
  <c r="R12" i="18"/>
  <c r="AC50" i="21"/>
  <c r="AD50" i="21" s="1"/>
  <c r="U12" i="18" l="1"/>
  <c r="AI12" i="18"/>
  <c r="Q13" i="18"/>
  <c r="X12" i="18"/>
  <c r="AA12" i="18" s="1"/>
  <c r="AC12" i="18" s="1"/>
  <c r="N12" i="18" a="1"/>
  <c r="N12" i="18" s="1"/>
  <c r="AC51" i="21"/>
  <c r="AD51" i="21" s="1"/>
  <c r="Y12" i="18" l="1"/>
  <c r="AB12" i="18" s="1"/>
  <c r="AD12" i="18" s="1"/>
  <c r="O12" i="18" a="1"/>
  <c r="O12" i="18" s="1"/>
  <c r="S13" i="18"/>
  <c r="R13" i="18"/>
  <c r="AC52" i="21"/>
  <c r="AD52" i="21" s="1"/>
  <c r="X13" i="18" l="1"/>
  <c r="AA13" i="18" s="1"/>
  <c r="AC13" i="18" s="1"/>
  <c r="Q14" i="18"/>
  <c r="N13" i="18" a="1"/>
  <c r="N13" i="18" s="1"/>
  <c r="AI13" i="18"/>
  <c r="U13" i="18"/>
  <c r="Y13" i="18" s="1"/>
  <c r="AB13" i="18" s="1"/>
  <c r="AD13" i="18" s="1"/>
  <c r="AC53" i="21"/>
  <c r="AD53" i="21" s="1"/>
  <c r="O13" i="18" l="1" a="1"/>
  <c r="O13" i="18" s="1"/>
  <c r="S14" i="18"/>
  <c r="R14" i="18"/>
  <c r="AC54" i="21"/>
  <c r="AD54" i="21" s="1"/>
  <c r="X14" i="18" l="1"/>
  <c r="AA14" i="18" s="1"/>
  <c r="AC14" i="18" s="1"/>
  <c r="Q15" i="18"/>
  <c r="N14" i="18" a="1"/>
  <c r="N14" i="18" s="1"/>
  <c r="AI14" i="18"/>
  <c r="U14" i="18"/>
  <c r="O14" i="18" s="1" a="1"/>
  <c r="O14" i="18" s="1"/>
  <c r="AC55" i="21"/>
  <c r="AD55" i="21" s="1"/>
  <c r="E33" i="18" l="1" a="1"/>
  <c r="E33" i="18" s="1"/>
  <c r="Y14" i="18"/>
  <c r="AB14" i="18" s="1"/>
  <c r="AD14" i="18" s="1"/>
  <c r="S15" i="18"/>
  <c r="R15" i="18"/>
  <c r="AC56" i="21"/>
  <c r="AD56" i="21" s="1"/>
  <c r="C35" i="18" l="1" a="1"/>
  <c r="C35" i="18" s="1"/>
  <c r="E36" i="18" s="1"/>
  <c r="C34" i="18" a="1"/>
  <c r="C34" i="18" s="1"/>
  <c r="Q16" i="18"/>
  <c r="X15" i="18"/>
  <c r="AA15" i="18" s="1"/>
  <c r="AC15" i="18" s="1"/>
  <c r="N15" i="18" a="1"/>
  <c r="N15" i="18" s="1"/>
  <c r="C30" i="18" s="1"/>
  <c r="AI15" i="18"/>
  <c r="D42" i="18" s="1"/>
  <c r="U15" i="18"/>
  <c r="Y15" i="18" s="1"/>
  <c r="AB15" i="18" s="1"/>
  <c r="AD15" i="18" s="1"/>
  <c r="AC57" i="21"/>
  <c r="AD57" i="21" s="1"/>
  <c r="D35" i="18" l="1" a="1"/>
  <c r="D35" i="18" s="1"/>
  <c r="D34" i="18" a="1"/>
  <c r="D34" i="18" s="1"/>
  <c r="O15" i="18" a="1"/>
  <c r="O15" i="18" s="1"/>
  <c r="D30" i="18" s="1"/>
  <c r="S16" i="18"/>
  <c r="R16" i="18"/>
  <c r="AC58" i="21"/>
  <c r="AD58" i="21" s="1"/>
  <c r="E35" i="18" l="1"/>
  <c r="AI16" i="18"/>
  <c r="U16" i="18"/>
  <c r="Y16" i="18" s="1"/>
  <c r="AB16" i="18" s="1"/>
  <c r="AD16" i="18" s="1"/>
  <c r="X16" i="18"/>
  <c r="AA16" i="18" s="1"/>
  <c r="AC16" i="18" s="1"/>
  <c r="Q17" i="18"/>
  <c r="N16" i="18" a="1"/>
  <c r="N16" i="18" s="1"/>
  <c r="AC59" i="21"/>
  <c r="AD59" i="21" s="1"/>
  <c r="O16" i="18" l="1" a="1"/>
  <c r="O16" i="18" s="1"/>
  <c r="S17" i="18"/>
  <c r="R17" i="18"/>
  <c r="AC60" i="21"/>
  <c r="AD60" i="21" s="1"/>
  <c r="X17" i="18" l="1"/>
  <c r="AA17" i="18" s="1"/>
  <c r="AC17" i="18" s="1"/>
  <c r="Q18" i="18"/>
  <c r="N17" i="18" a="1"/>
  <c r="N17" i="18" s="1"/>
  <c r="U17" i="18"/>
  <c r="Y17" i="18" s="1"/>
  <c r="AB17" i="18" s="1"/>
  <c r="AD17" i="18" s="1"/>
  <c r="AI17" i="18"/>
  <c r="AC61" i="21"/>
  <c r="AD61" i="21" s="1"/>
  <c r="O17" i="18" l="1" a="1"/>
  <c r="O17" i="18" s="1"/>
  <c r="S18" i="18"/>
  <c r="R18" i="18"/>
  <c r="AC62" i="21"/>
  <c r="AD62" i="21" s="1"/>
  <c r="U18" i="18" l="1"/>
  <c r="Y18" i="18" s="1"/>
  <c r="AB18" i="18" s="1"/>
  <c r="AD18" i="18" s="1"/>
  <c r="AI18" i="18"/>
  <c r="Q19" i="18"/>
  <c r="X18" i="18"/>
  <c r="AA18" i="18" s="1"/>
  <c r="AC18" i="18" s="1"/>
  <c r="N18" i="18" a="1"/>
  <c r="N18" i="18" s="1"/>
  <c r="AC63" i="21"/>
  <c r="AD63" i="21" s="1"/>
  <c r="O18" i="18" l="1" a="1"/>
  <c r="O18" i="18" s="1"/>
  <c r="S19" i="18"/>
  <c r="R19" i="18"/>
  <c r="AC64" i="21"/>
  <c r="AD64" i="21" s="1"/>
  <c r="U19" i="18" l="1"/>
  <c r="Y19" i="18" s="1"/>
  <c r="AB19" i="18" s="1"/>
  <c r="AD19" i="18" s="1"/>
  <c r="AI19" i="18"/>
  <c r="Q20" i="18"/>
  <c r="X19" i="18"/>
  <c r="AA19" i="18" s="1"/>
  <c r="AC19" i="18" s="1"/>
  <c r="N19" i="18" a="1"/>
  <c r="N19" i="18" s="1"/>
  <c r="O19" i="18" a="1"/>
  <c r="O19" i="18" s="1"/>
  <c r="AC65" i="21"/>
  <c r="AD65" i="21" s="1"/>
  <c r="S20" i="18" l="1"/>
  <c r="R20" i="18"/>
  <c r="AC66" i="21"/>
  <c r="AD66" i="21" s="1"/>
  <c r="AI20" i="18" l="1"/>
  <c r="U20" i="18"/>
  <c r="Y20" i="18" s="1"/>
  <c r="AB20" i="18" s="1"/>
  <c r="AD20" i="18" s="1"/>
  <c r="Q21" i="18"/>
  <c r="N20" i="18" a="1"/>
  <c r="N20" i="18" s="1"/>
  <c r="X20" i="18"/>
  <c r="AA20" i="18" s="1"/>
  <c r="AC20" i="18" s="1"/>
  <c r="AC67" i="21"/>
  <c r="AD67" i="21" s="1"/>
  <c r="O20" i="18" l="1" a="1"/>
  <c r="O20" i="18" s="1"/>
  <c r="S21" i="18"/>
  <c r="R21" i="18"/>
  <c r="AC68" i="21"/>
  <c r="AD68" i="21" s="1"/>
  <c r="Q22" i="18" l="1"/>
  <c r="X21" i="18"/>
  <c r="AA21" i="18" s="1"/>
  <c r="AC21" i="18" s="1"/>
  <c r="N21" i="18" a="1"/>
  <c r="N21" i="18" s="1"/>
  <c r="AI21" i="18"/>
  <c r="U21" i="18"/>
  <c r="Y21" i="18" s="1"/>
  <c r="AB21" i="18" s="1"/>
  <c r="AD21" i="18" s="1"/>
  <c r="AC69" i="21"/>
  <c r="AD69" i="21" s="1"/>
  <c r="O21" i="18" l="1" a="1"/>
  <c r="O21" i="18" s="1"/>
  <c r="S22" i="18"/>
  <c r="R22" i="18"/>
  <c r="AC70" i="21"/>
  <c r="AD70" i="21" s="1"/>
  <c r="Q23" i="18" l="1"/>
  <c r="X22" i="18"/>
  <c r="AA22" i="18" s="1"/>
  <c r="AC22" i="18" s="1"/>
  <c r="N22" i="18" a="1"/>
  <c r="N22" i="18" s="1"/>
  <c r="AI22" i="18"/>
  <c r="U22" i="18"/>
  <c r="Y22" i="18" s="1"/>
  <c r="AB22" i="18" s="1"/>
  <c r="AD22" i="18" s="1"/>
  <c r="AC71" i="21"/>
  <c r="AD71" i="21" s="1"/>
  <c r="O22" i="18" l="1" a="1"/>
  <c r="O22" i="18" s="1"/>
  <c r="S23" i="18"/>
  <c r="R23" i="18"/>
  <c r="AC72" i="21"/>
  <c r="AD72" i="21" s="1"/>
  <c r="Q24" i="18" l="1"/>
  <c r="X23" i="18"/>
  <c r="AA23" i="18" s="1"/>
  <c r="AC23" i="18" s="1"/>
  <c r="N23" i="18" a="1"/>
  <c r="N23" i="18" s="1"/>
  <c r="U23" i="18"/>
  <c r="Y23" i="18" s="1"/>
  <c r="AB23" i="18" s="1"/>
  <c r="AD23" i="18" s="1"/>
  <c r="AI23" i="18"/>
  <c r="AC73" i="21"/>
  <c r="AD73" i="21" s="1"/>
  <c r="O23" i="18" l="1" a="1"/>
  <c r="O23" i="18" s="1"/>
  <c r="S24" i="18"/>
  <c r="R24" i="18"/>
  <c r="AC74" i="21"/>
  <c r="AD74" i="21" s="1"/>
  <c r="Q25" i="18" l="1"/>
  <c r="N24" i="18" a="1"/>
  <c r="N24" i="18" s="1"/>
  <c r="X24" i="18"/>
  <c r="AA24" i="18" s="1"/>
  <c r="AC24" i="18" s="1"/>
  <c r="AI24" i="18"/>
  <c r="U24" i="18"/>
  <c r="Y24" i="18" s="1"/>
  <c r="AB24" i="18" s="1"/>
  <c r="AD24" i="18" s="1"/>
  <c r="AC75" i="21"/>
  <c r="AD75" i="21" s="1"/>
  <c r="O24" i="18" l="1" a="1"/>
  <c r="O24" i="18" s="1"/>
  <c r="S25" i="18"/>
  <c r="R25" i="18"/>
  <c r="AC76" i="21"/>
  <c r="AD76" i="21" s="1"/>
  <c r="Q26" i="18" l="1"/>
  <c r="X25" i="18"/>
  <c r="AA25" i="18" s="1"/>
  <c r="AC25" i="18" s="1"/>
  <c r="N25" i="18" a="1"/>
  <c r="N25" i="18" s="1"/>
  <c r="AI25" i="18"/>
  <c r="U25" i="18"/>
  <c r="Y25" i="18" s="1"/>
  <c r="AB25" i="18" s="1"/>
  <c r="AD25" i="18" s="1"/>
  <c r="AC77" i="21"/>
  <c r="AD77" i="21" s="1"/>
  <c r="O25" i="18" l="1" a="1"/>
  <c r="O25" i="18" s="1"/>
  <c r="S26" i="18"/>
  <c r="R26" i="18"/>
  <c r="AC78" i="21"/>
  <c r="AD78" i="21" s="1"/>
  <c r="Q27" i="18" l="1"/>
  <c r="X26" i="18"/>
  <c r="AA26" i="18" s="1"/>
  <c r="AC26" i="18" s="1"/>
  <c r="N26" i="18" a="1"/>
  <c r="N26" i="18" s="1"/>
  <c r="U26" i="18"/>
  <c r="Y26" i="18" s="1"/>
  <c r="AB26" i="18" s="1"/>
  <c r="AD26" i="18" s="1"/>
  <c r="AI26" i="18"/>
  <c r="AC79" i="21"/>
  <c r="AD79" i="21" s="1"/>
  <c r="O26" i="18" l="1" a="1"/>
  <c r="O26" i="18" s="1"/>
  <c r="S27" i="18"/>
  <c r="R27" i="18"/>
  <c r="AC80" i="21"/>
  <c r="AD80" i="21" s="1"/>
  <c r="Q28" i="18" l="1"/>
  <c r="X27" i="18"/>
  <c r="AA27" i="18" s="1"/>
  <c r="AC27" i="18" s="1"/>
  <c r="N27" i="18" a="1"/>
  <c r="N27" i="18" s="1"/>
  <c r="U27" i="18"/>
  <c r="Y27" i="18" s="1"/>
  <c r="AB27" i="18" s="1"/>
  <c r="AD27" i="18" s="1"/>
  <c r="AI27" i="18"/>
  <c r="AC81" i="21"/>
  <c r="AD81" i="21" s="1"/>
  <c r="O27" i="18" l="1" a="1"/>
  <c r="O27" i="18" s="1"/>
  <c r="S28" i="18"/>
  <c r="R28" i="18"/>
  <c r="AC82" i="21"/>
  <c r="AD82" i="21" s="1"/>
  <c r="C36" i="18" l="1" a="1"/>
  <c r="C36" i="18" s="1"/>
  <c r="N28" i="18" a="1"/>
  <c r="N28" i="18" s="1"/>
  <c r="X28" i="18"/>
  <c r="AA28" i="18" s="1"/>
  <c r="AC28" i="18" s="1"/>
  <c r="O28" i="18" a="1"/>
  <c r="O28" i="18" s="1"/>
  <c r="U28" i="18"/>
  <c r="D36" i="18" s="1" a="1"/>
  <c r="D36" i="18" s="1"/>
  <c r="AI28" i="18"/>
  <c r="D43" i="18" s="1"/>
  <c r="AC83" i="21"/>
  <c r="AD83" i="21" s="1"/>
  <c r="AE3" i="18" l="1" a="1"/>
  <c r="AE3" i="18" s="1"/>
  <c r="Y28" i="18"/>
  <c r="AB28" i="18" s="1"/>
  <c r="AD28" i="18" s="1"/>
  <c r="AC84" i="21"/>
  <c r="AD84" i="21" s="1"/>
  <c r="AC85" i="21" l="1"/>
  <c r="AD85" i="21" s="1"/>
  <c r="AC86" i="21" l="1"/>
  <c r="AD86" i="21" s="1"/>
  <c r="AC87" i="21" l="1"/>
  <c r="AD87" i="21" s="1"/>
  <c r="AC88" i="21" l="1"/>
  <c r="AD88" i="21" s="1"/>
  <c r="AC89" i="21" l="1"/>
  <c r="AD89" i="21" s="1"/>
  <c r="AC90" i="21" l="1"/>
  <c r="AD90" i="21" s="1"/>
  <c r="AC91" i="21" l="1"/>
  <c r="AD91" i="21" s="1"/>
  <c r="AC92" i="21" l="1"/>
  <c r="AD92" i="21" s="1"/>
  <c r="AC93" i="21" l="1"/>
  <c r="AD93" i="21" s="1"/>
  <c r="AC94" i="21" l="1"/>
  <c r="AD94" i="21" s="1"/>
  <c r="AC95" i="21" l="1"/>
  <c r="AD95" i="21" s="1"/>
  <c r="AC96" i="21" l="1"/>
  <c r="AD96" i="21" s="1"/>
  <c r="AC97" i="21" l="1"/>
  <c r="AD97" i="21" s="1"/>
  <c r="AC98" i="21" l="1"/>
  <c r="AD98" i="21" s="1"/>
  <c r="AC99" i="21" l="1"/>
  <c r="AD99" i="21" s="1"/>
  <c r="AC100" i="21" l="1"/>
  <c r="AD100" i="21" s="1"/>
  <c r="AC101" i="21" l="1"/>
  <c r="AD101" i="21" s="1"/>
  <c r="AC102" i="21" l="1"/>
  <c r="AD102" i="21" s="1"/>
  <c r="AC103" i="21" l="1"/>
  <c r="AD103" i="21" s="1"/>
  <c r="AC104" i="21" l="1"/>
  <c r="AD104" i="21" s="1"/>
  <c r="AC105" i="21" l="1"/>
  <c r="AD105" i="21" s="1"/>
  <c r="AC106" i="21" l="1"/>
  <c r="AD106" i="21" s="1"/>
  <c r="AC107" i="21" l="1"/>
  <c r="AD107" i="21" s="1"/>
  <c r="AC108" i="21" l="1"/>
  <c r="AD108" i="21" s="1"/>
  <c r="AC109" i="21" l="1"/>
  <c r="AD109" i="21" s="1"/>
  <c r="AC110" i="21" l="1"/>
  <c r="AD110" i="21" s="1"/>
  <c r="AC111" i="21" l="1"/>
  <c r="AD111" i="21" s="1"/>
  <c r="AC112" i="21" l="1"/>
  <c r="AD112" i="21" s="1"/>
  <c r="AC113" i="21" l="1"/>
  <c r="AD113" i="21" s="1"/>
  <c r="AC114" i="21" l="1"/>
  <c r="AD114" i="21" s="1"/>
  <c r="AC115" i="21" l="1"/>
  <c r="AD115" i="21" s="1"/>
  <c r="AC116" i="21" l="1"/>
  <c r="AD116" i="21" s="1"/>
  <c r="AC117" i="21" l="1"/>
  <c r="AD117" i="21" s="1"/>
  <c r="AC118" i="21" l="1"/>
  <c r="AD118" i="21" s="1"/>
  <c r="AC119" i="21" l="1"/>
  <c r="AD119" i="21" s="1"/>
  <c r="AC120" i="21" l="1"/>
  <c r="AD120" i="21" s="1"/>
  <c r="AC121" i="21" l="1"/>
  <c r="AD121" i="21" s="1"/>
  <c r="AC122" i="21" l="1"/>
  <c r="AD122" i="21" s="1"/>
  <c r="AC123" i="21" l="1"/>
  <c r="AD123" i="21" s="1"/>
  <c r="AC124" i="21" l="1"/>
  <c r="AD124" i="21" s="1"/>
  <c r="AC125" i="21" l="1"/>
  <c r="AD125" i="21" s="1"/>
  <c r="AC126" i="21" l="1"/>
  <c r="AD126" i="21" s="1"/>
  <c r="AC127" i="21" l="1"/>
  <c r="AD127" i="21" s="1"/>
  <c r="AC128" i="21" l="1"/>
  <c r="AD128" i="21" s="1"/>
  <c r="AC129" i="21" l="1"/>
  <c r="AD129" i="21" s="1"/>
  <c r="AC130" i="21" l="1"/>
  <c r="AD130" i="21" s="1"/>
  <c r="AC131" i="21" l="1"/>
  <c r="AD131" i="21" s="1"/>
  <c r="AC132" i="21" l="1"/>
  <c r="AD132" i="21" s="1"/>
  <c r="AC133" i="21" l="1"/>
  <c r="AD133" i="21" s="1"/>
  <c r="AC134" i="21" l="1"/>
  <c r="AD134" i="21" s="1"/>
  <c r="AC135" i="21" l="1"/>
  <c r="AD135" i="21" s="1"/>
  <c r="AC136" i="21" l="1"/>
  <c r="AD136" i="21" s="1"/>
  <c r="AC137" i="21" l="1"/>
  <c r="AD137" i="21" s="1"/>
  <c r="AC138" i="21" l="1"/>
  <c r="AD138" i="21" s="1"/>
  <c r="AC139" i="21" l="1"/>
  <c r="AD139" i="21" s="1"/>
  <c r="AC140" i="21" l="1"/>
  <c r="AD140" i="21" s="1"/>
  <c r="AC141" i="21" l="1"/>
  <c r="AD141" i="21" s="1"/>
  <c r="AC142" i="21" l="1"/>
  <c r="AD142" i="21" s="1"/>
  <c r="AC143" i="21" l="1"/>
  <c r="AD143" i="21" s="1"/>
  <c r="AC144" i="21" l="1"/>
  <c r="AD144" i="21" s="1"/>
  <c r="AC145" i="21" l="1"/>
  <c r="AD145" i="21" s="1"/>
  <c r="AC146" i="21" l="1"/>
  <c r="AD146" i="21" s="1"/>
  <c r="AC147" i="21" l="1"/>
  <c r="AD147" i="21" s="1"/>
  <c r="AC148" i="21" l="1"/>
  <c r="AD148" i="21" s="1"/>
  <c r="AC149" i="21" l="1"/>
  <c r="AD149" i="21" s="1"/>
  <c r="AC150" i="21" l="1"/>
  <c r="AD150" i="21" s="1"/>
  <c r="AC151" i="21" l="1"/>
  <c r="AD151" i="21" s="1"/>
  <c r="AC152" i="21" l="1"/>
  <c r="AD152" i="21" s="1"/>
  <c r="AC153" i="21" l="1"/>
  <c r="AD153" i="21" s="1"/>
  <c r="AC154" i="21" l="1"/>
  <c r="AD154" i="21" s="1"/>
  <c r="AC155" i="21" l="1"/>
  <c r="AD155" i="21" s="1"/>
  <c r="AC156" i="21" l="1"/>
  <c r="AD156" i="21" s="1"/>
  <c r="AC157" i="21" l="1"/>
  <c r="AD157" i="21" s="1"/>
  <c r="AC158" i="21" l="1"/>
  <c r="AD158" i="21" s="1"/>
  <c r="AC159" i="21" l="1"/>
  <c r="AD159" i="21" s="1"/>
  <c r="AC160" i="21" l="1"/>
  <c r="AD160" i="21" s="1"/>
  <c r="AC161" i="21" l="1"/>
  <c r="AD161" i="21" s="1"/>
  <c r="AC162" i="21" l="1"/>
  <c r="AD162" i="21" s="1"/>
  <c r="AC163" i="21" l="1"/>
  <c r="AD163" i="21" s="1"/>
  <c r="AC164" i="21" l="1"/>
  <c r="AD164" i="21" s="1"/>
  <c r="AC165" i="21" l="1"/>
  <c r="AD165" i="21" s="1"/>
  <c r="AC166" i="21" l="1"/>
  <c r="AD166" i="21" s="1"/>
  <c r="AC167" i="21" l="1"/>
  <c r="AD167" i="21" s="1"/>
  <c r="AC168" i="21" l="1"/>
  <c r="AD168" i="21" s="1"/>
  <c r="AC169" i="21" l="1"/>
  <c r="AD169" i="21" s="1"/>
  <c r="AC170" i="21" l="1"/>
  <c r="AD170" i="21" s="1"/>
  <c r="AC171" i="21" l="1"/>
  <c r="AD171" i="21" s="1"/>
  <c r="AC172" i="21" l="1"/>
  <c r="AD172" i="21" s="1"/>
  <c r="AC173" i="21" l="1"/>
  <c r="AD173" i="21" s="1"/>
  <c r="AC174" i="21" l="1"/>
  <c r="AD174" i="21" s="1"/>
  <c r="AC175" i="21" l="1"/>
  <c r="AD175" i="21" s="1"/>
  <c r="AC176" i="21" l="1"/>
  <c r="AD176" i="21" s="1"/>
  <c r="AC177" i="21" l="1"/>
  <c r="AD177" i="21" s="1"/>
  <c r="AC178" i="21" l="1"/>
  <c r="AD178" i="21" s="1"/>
  <c r="AC179" i="21" l="1"/>
  <c r="AD179" i="21" s="1"/>
  <c r="AC180" i="21" l="1"/>
  <c r="AD180" i="21" s="1"/>
  <c r="AC181" i="21" l="1"/>
  <c r="AD181" i="21" s="1"/>
  <c r="AC182" i="21" l="1"/>
  <c r="AD182" i="21" s="1"/>
  <c r="AC183" i="21" l="1"/>
  <c r="AD183" i="21" s="1"/>
  <c r="AC184" i="21" l="1"/>
  <c r="AD184" i="21" s="1"/>
  <c r="AC185" i="21" l="1"/>
  <c r="AD185" i="21" s="1"/>
  <c r="AC186" i="21" l="1"/>
  <c r="AD186" i="21" s="1"/>
  <c r="AC187" i="21" l="1"/>
  <c r="AD187" i="21" s="1"/>
  <c r="AC188" i="21" l="1"/>
  <c r="AD188" i="21" s="1"/>
  <c r="AC189" i="21" l="1"/>
  <c r="AD189" i="21" s="1"/>
  <c r="AC190" i="21" l="1"/>
  <c r="AD190" i="21" s="1"/>
  <c r="AC191" i="21" l="1"/>
  <c r="AD191" i="21" s="1"/>
  <c r="AC192" i="21" l="1"/>
  <c r="AD192" i="21" s="1"/>
  <c r="AC193" i="21" l="1"/>
  <c r="AD193" i="21" s="1"/>
  <c r="AC194" i="21" l="1"/>
  <c r="AD194" i="21" s="1"/>
  <c r="AC195" i="21" l="1"/>
  <c r="AD195" i="21" s="1"/>
  <c r="AC197" i="21" l="1"/>
  <c r="AC196" i="21"/>
  <c r="AD196" i="21" s="1"/>
  <c r="AD197" i="21" l="1"/>
  <c r="AA1" i="2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<sst xmlns="http://schemas.openxmlformats.org/spreadsheetml/2006/main" count="3022" uniqueCount="710">
  <si>
    <t>Tenor</t>
  </si>
  <si>
    <t>Types</t>
  </si>
  <si>
    <t>%1W</t>
  </si>
  <si>
    <t>%1M</t>
  </si>
  <si>
    <t>%2M</t>
  </si>
  <si>
    <t>%3M</t>
  </si>
  <si>
    <t>%6M</t>
  </si>
  <si>
    <t>%9M</t>
  </si>
  <si>
    <t>DEPO</t>
  </si>
  <si>
    <t>OIS</t>
  </si>
  <si>
    <t>Tenors</t>
  </si>
  <si>
    <t>Quotes</t>
  </si>
  <si>
    <t>%1L</t>
  </si>
  <si>
    <t>%3L</t>
  </si>
  <si>
    <t>%6L</t>
  </si>
  <si>
    <t>%9L</t>
  </si>
  <si>
    <t>%13L</t>
  </si>
  <si>
    <t>%26L</t>
  </si>
  <si>
    <t>%39L</t>
  </si>
  <si>
    <t>%52L</t>
  </si>
  <si>
    <t>%65L</t>
  </si>
  <si>
    <t>%91L</t>
  </si>
  <si>
    <t>%130L</t>
  </si>
  <si>
    <t>%195L</t>
  </si>
  <si>
    <t>%260L</t>
  </si>
  <si>
    <t>%390L</t>
  </si>
  <si>
    <t>SWAP</t>
  </si>
  <si>
    <t>%1Y</t>
  </si>
  <si>
    <t>BASIS</t>
  </si>
  <si>
    <t>SPOT</t>
  </si>
  <si>
    <t>FUT</t>
  </si>
  <si>
    <t>Period</t>
  </si>
  <si>
    <t>1F</t>
  </si>
  <si>
    <t>2F</t>
  </si>
  <si>
    <t>3F</t>
  </si>
  <si>
    <t>4F</t>
  </si>
  <si>
    <t>5F</t>
  </si>
  <si>
    <t>%-1B</t>
  </si>
  <si>
    <t>POINTS</t>
  </si>
  <si>
    <t>MXIBTIIE Index</t>
  </si>
  <si>
    <t>USSOC Curncy</t>
  </si>
  <si>
    <t>USSOD Curncy</t>
  </si>
  <si>
    <t>USSOE Curncy</t>
  </si>
  <si>
    <t>USSOF Curncy</t>
  </si>
  <si>
    <t>USSOI Curncy</t>
  </si>
  <si>
    <t>USSO1 Curncy</t>
  </si>
  <si>
    <t>USSO1F Curncy</t>
  </si>
  <si>
    <t>USSO2 Curncy</t>
  </si>
  <si>
    <t>USSO3 Curncy</t>
  </si>
  <si>
    <t>USSO4 Curncy</t>
  </si>
  <si>
    <t>USSO5 Curncy</t>
  </si>
  <si>
    <t>MPSWC Curncy</t>
  </si>
  <si>
    <t>MPSWF Curncy</t>
  </si>
  <si>
    <t>MPSWI Curncy</t>
  </si>
  <si>
    <t>MPSW1A Curncy</t>
  </si>
  <si>
    <t>MPSW2B Curncy</t>
  </si>
  <si>
    <t>MPSW3C Curncy</t>
  </si>
  <si>
    <t>MPSW4D Curncy</t>
  </si>
  <si>
    <t>MPSW5E Curncy</t>
  </si>
  <si>
    <t>MPSW7G Curncy</t>
  </si>
  <si>
    <t>MPSW16C Curncy</t>
  </si>
  <si>
    <t>MPSW21H Curncy</t>
  </si>
  <si>
    <t>MPSW32F Curncy</t>
  </si>
  <si>
    <t>MXN1W Curncy</t>
  </si>
  <si>
    <t>MXN1M Curncy</t>
  </si>
  <si>
    <t>MXN2M Curncy</t>
  </si>
  <si>
    <t>MXN3M Curncy</t>
  </si>
  <si>
    <t>MXN6M Curncy</t>
  </si>
  <si>
    <t>MXN9M Curncy</t>
  </si>
  <si>
    <t>MXN12M Curncy</t>
  </si>
  <si>
    <t>USSO7 Curncy</t>
  </si>
  <si>
    <t>USSO10 Curncy</t>
  </si>
  <si>
    <t>USSO12 Curncy</t>
  </si>
  <si>
    <t>USSO15 Curncy</t>
  </si>
  <si>
    <t>USSO20 Curncy</t>
  </si>
  <si>
    <t>USSO25 Curncy</t>
  </si>
  <si>
    <t>USSO30 Curncy</t>
  </si>
  <si>
    <t>USSO40 Curncy</t>
  </si>
  <si>
    <t>USSOB Curncy</t>
  </si>
  <si>
    <t>USSOA Curncy</t>
  </si>
  <si>
    <t>USSO3Z Curncy</t>
  </si>
  <si>
    <t>USSO2Z Curncy</t>
  </si>
  <si>
    <t>USSO1Z Curncy</t>
  </si>
  <si>
    <t>Broker</t>
  </si>
  <si>
    <t>Notes</t>
  </si>
  <si>
    <t>Rate</t>
  </si>
  <si>
    <t>x</t>
  </si>
  <si>
    <t>Meeting_Dates</t>
  </si>
  <si>
    <t>Trade_#</t>
  </si>
  <si>
    <t>MXN</t>
  </si>
  <si>
    <t>Valuation_Check</t>
  </si>
  <si>
    <t>Key_Rate_Risk_Check</t>
  </si>
  <si>
    <t>Start_Tenor</t>
  </si>
  <si>
    <t>Fwd_Tenor</t>
  </si>
  <si>
    <t>Start_Date</t>
  </si>
  <si>
    <t>End_Date</t>
  </si>
  <si>
    <t>Notional_MXN</t>
  </si>
  <si>
    <t>NPV_MXN</t>
  </si>
  <si>
    <t>DV01_USD</t>
  </si>
  <si>
    <t>ID</t>
  </si>
  <si>
    <t>Clearing</t>
  </si>
  <si>
    <t>Clearing_Broker</t>
  </si>
  <si>
    <t>Tickers</t>
  </si>
  <si>
    <t>FEDL01 Index</t>
  </si>
  <si>
    <t>1B</t>
  </si>
  <si>
    <t>MXN BDEM Curncy</t>
  </si>
  <si>
    <t>Spot Rate</t>
  </si>
  <si>
    <t>Ticker</t>
  </si>
  <si>
    <t>Date_Generation</t>
  </si>
  <si>
    <t>Backward</t>
  </si>
  <si>
    <t>KRR_Group</t>
  </si>
  <si>
    <t>Possible Combinatios:</t>
  </si>
  <si>
    <t>Upfront_Fee_MXN</t>
  </si>
  <si>
    <t>USOSFR50 BGN Curncy</t>
  </si>
  <si>
    <t>USOSFR40 BGN Curncy</t>
  </si>
  <si>
    <t>USOSFR30 BGN Curncy</t>
  </si>
  <si>
    <t>USOSFR20 BGN Curncy</t>
  </si>
  <si>
    <t>USOSFR15 BGN Curncy</t>
  </si>
  <si>
    <t>USOSFR10 BGN Curncy</t>
  </si>
  <si>
    <t>USOSFR7 BGN Curncy</t>
  </si>
  <si>
    <t>USOSFR2 BGN Curncy</t>
  </si>
  <si>
    <t>USOSFR3 BGN Curncy</t>
  </si>
  <si>
    <t>USOSFR4 BGN Curncy</t>
  </si>
  <si>
    <t>USOSFR5 BGN Curncy</t>
  </si>
  <si>
    <t>USOSFR12 BGN Curncy</t>
  </si>
  <si>
    <t>USOSFR25 BGN Curncy</t>
  </si>
  <si>
    <t>SFRM3 Comdty</t>
  </si>
  <si>
    <t>SFRU3 Comdty</t>
  </si>
  <si>
    <t>SFRZ3 Comdty</t>
  </si>
  <si>
    <t>Comment 2</t>
  </si>
  <si>
    <t>Comment 1</t>
  </si>
  <si>
    <t>dic23</t>
  </si>
  <si>
    <t>Chg</t>
  </si>
  <si>
    <t>Cashflows</t>
  </si>
  <si>
    <t>cme</t>
  </si>
  <si>
    <t>SOFRRATE Index</t>
  </si>
  <si>
    <t>SFRH4 Comdty</t>
  </si>
  <si>
    <t>SFRM4 Comdty</t>
  </si>
  <si>
    <t>USSWAP50 Curncy</t>
  </si>
  <si>
    <t>SFRU3</t>
  </si>
  <si>
    <t>SFRZ3</t>
  </si>
  <si>
    <t>SFRH4</t>
  </si>
  <si>
    <t>SFRM4</t>
  </si>
  <si>
    <t>USOSFR6 BGN Curncy</t>
  </si>
  <si>
    <t>USOSFR8 BGN Curncy</t>
  </si>
  <si>
    <t>USOSFR9 BGN Curncy</t>
  </si>
  <si>
    <t>MPBSMC Curncy</t>
  </si>
  <si>
    <t>MPBSMF Curncy</t>
  </si>
  <si>
    <t>MPBSMI Curncy</t>
  </si>
  <si>
    <t>MPBSM1A Curncy</t>
  </si>
  <si>
    <t>MPBSM2B Curncy</t>
  </si>
  <si>
    <t>MPBSM3C Curncy</t>
  </si>
  <si>
    <t>MPBSM4D Curncy</t>
  </si>
  <si>
    <t>MPBSM5E Curncy</t>
  </si>
  <si>
    <t>MPBSM7G Curncy</t>
  </si>
  <si>
    <t>MPBSM10J Curncy</t>
  </si>
  <si>
    <t>MPBSM16C Curncy</t>
  </si>
  <si>
    <t>MPBSM21H Curncy</t>
  </si>
  <si>
    <t>MPBSM32F Curncy</t>
  </si>
  <si>
    <t>MXNTN Curncy</t>
  </si>
  <si>
    <t>1y1y</t>
  </si>
  <si>
    <t>2y1y</t>
  </si>
  <si>
    <t>Date</t>
  </si>
  <si>
    <t>MM.MXN.TIIE.28D.MEX06</t>
  </si>
  <si>
    <t>Swap.12W.MXN.TIIE.28D/28D.MEX06</t>
  </si>
  <si>
    <t>Swap.24W.MXN.TIIE.28D/28D.MEX06</t>
  </si>
  <si>
    <t>Swap.36W.MXN.TIIE.28D/28D.MEX06</t>
  </si>
  <si>
    <t>Swap.52W.MXN.TIIE.28D/28D.MEX06</t>
  </si>
  <si>
    <t>Swap.104W.MXN.TIIE.28D/28D.MEX06</t>
  </si>
  <si>
    <t>Swap.156W.MXN.TIIE.28D/28D.MEX06</t>
  </si>
  <si>
    <t>Swap.208W.MXN.TIIE.28D/28D.MEX06</t>
  </si>
  <si>
    <t>Swap.260W.MXN.TIIE.28D/28D.MEX06</t>
  </si>
  <si>
    <t>Swap.364W.MXN.TIIE.28D/28D.MEX06</t>
  </si>
  <si>
    <t>Swap.520W.MXN.TIIE.28D/28D.MEX06</t>
  </si>
  <si>
    <t>Swap.182M.MXN.TIIE.28D/28D.MEX06</t>
  </si>
  <si>
    <t>Swap.1040W.MXN.TIIE.28D/28D.MEX06</t>
  </si>
  <si>
    <t>Swap.364M.MXN.TIIE.28D/28D.MEX06</t>
  </si>
  <si>
    <t>FX.USD.MXN.ON</t>
  </si>
  <si>
    <t>FX.USD.MXN.TN</t>
  </si>
  <si>
    <t>FX.USD.MXN</t>
  </si>
  <si>
    <t>FX.USD.MXN.1W</t>
  </si>
  <si>
    <t>FX.USD.MXN.1M</t>
  </si>
  <si>
    <t>FX.USD.MXN.2M</t>
  </si>
  <si>
    <t>FX.USD.MXN.3M</t>
  </si>
  <si>
    <t>FX.USD.MXN.6M</t>
  </si>
  <si>
    <t>FX.USD.MXN.9M</t>
  </si>
  <si>
    <t>FX.USD.MXN.1Y</t>
  </si>
  <si>
    <t>Swap.104W.MXN.TIIE.28D/USD.LIBOR.1M.LIBOR01</t>
  </si>
  <si>
    <t>Swap.156W.MXN.TIIE.28D/USD.LIBOR.1M.LIBOR01</t>
  </si>
  <si>
    <t>Swap.208W.MXN.TIIE.28D/USD.LIBOR.1M.LIBOR01</t>
  </si>
  <si>
    <t>Swap.260W.MXN.TIIE.28D/USD.LIBOR.1M.LIBOR01</t>
  </si>
  <si>
    <t>Swap.364W.MXN.TIIE.28D/USD.LIBOR.1M.LIBOR01</t>
  </si>
  <si>
    <t>Swap.520W.MXN.TIIE.28D/USD.LIBOR.1M.LIBOR01</t>
  </si>
  <si>
    <t>Swap.182M.MXN.TIIE.28D/USD.LIBOR.1M.LIBOR01</t>
  </si>
  <si>
    <t>Swap.1040W.MXN.TIIE.28D/USD.LIBOR.1M.LIBOR01</t>
  </si>
  <si>
    <t>Swap.364M.MXN.TIIE.28D/USD.LIBOR.1M.LIBOR01</t>
  </si>
  <si>
    <t>1m</t>
  </si>
  <si>
    <t>3m</t>
  </si>
  <si>
    <t>6m</t>
  </si>
  <si>
    <t>9m</t>
  </si>
  <si>
    <t>1y</t>
  </si>
  <si>
    <t>2y</t>
  </si>
  <si>
    <t>3y</t>
  </si>
  <si>
    <t>4y</t>
  </si>
  <si>
    <t>5y</t>
  </si>
  <si>
    <t>7y</t>
  </si>
  <si>
    <t>10y</t>
  </si>
  <si>
    <t>15y</t>
  </si>
  <si>
    <t>20y</t>
  </si>
  <si>
    <t>30y</t>
  </si>
  <si>
    <t xml:space="preserve"> #1L </t>
  </si>
  <si>
    <t xml:space="preserve"> #3L </t>
  </si>
  <si>
    <t xml:space="preserve"> #6L </t>
  </si>
  <si>
    <t xml:space="preserve"> #9L </t>
  </si>
  <si>
    <t xml:space="preserve"> #13L </t>
  </si>
  <si>
    <t xml:space="preserve"> #26L </t>
  </si>
  <si>
    <t xml:space="preserve"> #39L </t>
  </si>
  <si>
    <t xml:space="preserve"> #52L </t>
  </si>
  <si>
    <t xml:space="preserve"> #65L </t>
  </si>
  <si>
    <t xml:space="preserve"> #91L </t>
  </si>
  <si>
    <t xml:space="preserve"> #130L </t>
  </si>
  <si>
    <t xml:space="preserve"> #195L </t>
  </si>
  <si>
    <t xml:space="preserve"> #260L </t>
  </si>
  <si>
    <t xml:space="preserve"> #390L </t>
  </si>
  <si>
    <t>Flat</t>
  </si>
  <si>
    <t>DV01 (USD)</t>
  </si>
  <si>
    <t>Bucket</t>
  </si>
  <si>
    <t>FX</t>
  </si>
  <si>
    <t>Trade#</t>
  </si>
  <si>
    <t>valChck</t>
  </si>
  <si>
    <t>krrChck</t>
  </si>
  <si>
    <t>%2Y</t>
  </si>
  <si>
    <t>%3Y</t>
  </si>
  <si>
    <t>%4Y</t>
  </si>
  <si>
    <t>%5Y</t>
  </si>
  <si>
    <t>%6Y</t>
  </si>
  <si>
    <t>%7Y</t>
  </si>
  <si>
    <t>%8Y</t>
  </si>
  <si>
    <t>%9Y</t>
  </si>
  <si>
    <t>%10Y</t>
  </si>
  <si>
    <t>%12Y</t>
  </si>
  <si>
    <t>%15Y</t>
  </si>
  <si>
    <t>%20Y</t>
  </si>
  <si>
    <t>%25Y</t>
  </si>
  <si>
    <t>%30Y</t>
  </si>
  <si>
    <t>%40Y</t>
  </si>
  <si>
    <t>%50Y</t>
  </si>
  <si>
    <t>%2W</t>
  </si>
  <si>
    <t>%3W</t>
  </si>
  <si>
    <t>%4M</t>
  </si>
  <si>
    <t>%5M</t>
  </si>
  <si>
    <t>%12M</t>
  </si>
  <si>
    <t>%18M</t>
  </si>
  <si>
    <t>T</t>
  </si>
  <si>
    <t>MPC Meetings</t>
  </si>
  <si>
    <t>#TradeDate</t>
  </si>
  <si>
    <t>#Notional</t>
  </si>
  <si>
    <t>#Start Date</t>
  </si>
  <si>
    <t>#Maturity</t>
  </si>
  <si>
    <t>#Cp Date</t>
  </si>
  <si>
    <t>#CpStrDate</t>
  </si>
  <si>
    <t>#CpEndDate</t>
  </si>
  <si>
    <t>#FltRateFixing</t>
  </si>
  <si>
    <t>#FixRate</t>
  </si>
  <si>
    <t>#NetPmt</t>
  </si>
  <si>
    <t>#DF</t>
  </si>
  <si>
    <t>#PVCF</t>
  </si>
  <si>
    <t>#NPV</t>
  </si>
  <si>
    <t>Fix Eff</t>
  </si>
  <si>
    <t>Decision</t>
  </si>
  <si>
    <t>TerminalRate</t>
  </si>
  <si>
    <t>TIIE</t>
  </si>
  <si>
    <t>Fondeo</t>
  </si>
  <si>
    <t>Spread</t>
  </si>
  <si>
    <t>2m</t>
  </si>
  <si>
    <t>4m</t>
  </si>
  <si>
    <t>3m vs 6m</t>
  </si>
  <si>
    <t>6m vs 9m</t>
  </si>
  <si>
    <t>5m</t>
  </si>
  <si>
    <t>10m</t>
  </si>
  <si>
    <t>13m</t>
  </si>
  <si>
    <t>9m vs 13m</t>
  </si>
  <si>
    <t>7m</t>
  </si>
  <si>
    <t>26m</t>
  </si>
  <si>
    <t>8m</t>
  </si>
  <si>
    <t>Fwd</t>
  </si>
  <si>
    <t>11m</t>
  </si>
  <si>
    <t>6m7m</t>
  </si>
  <si>
    <t>12m</t>
  </si>
  <si>
    <t>9m4m</t>
  </si>
  <si>
    <t>6m3m</t>
  </si>
  <si>
    <t>14m</t>
  </si>
  <si>
    <t>3m3m</t>
  </si>
  <si>
    <t>15m</t>
  </si>
  <si>
    <t>16m</t>
  </si>
  <si>
    <t>17m</t>
  </si>
  <si>
    <t>18m</t>
  </si>
  <si>
    <t>19m</t>
  </si>
  <si>
    <t>20m</t>
  </si>
  <si>
    <t>21m</t>
  </si>
  <si>
    <t>22m</t>
  </si>
  <si>
    <t>23m</t>
  </si>
  <si>
    <t>24m</t>
  </si>
  <si>
    <t>25m</t>
  </si>
  <si>
    <t>#Tenor</t>
  </si>
  <si>
    <t>#Period(L)</t>
  </si>
  <si>
    <t>#NetPmt_Step</t>
  </si>
  <si>
    <t>#FltR_Smooth</t>
  </si>
  <si>
    <t>#FltR_Step</t>
  </si>
  <si>
    <t>#PVCF_Step</t>
  </si>
  <si>
    <t>Smooth_Step</t>
  </si>
  <si>
    <t>#NPV_Step</t>
  </si>
  <si>
    <t>#SmthRate</t>
  </si>
  <si>
    <t>#StpRate</t>
  </si>
  <si>
    <t>Pricing</t>
  </si>
  <si>
    <t>Meetings#</t>
  </si>
  <si>
    <t>MPC Date</t>
  </si>
  <si>
    <t>Inc. Pric.</t>
  </si>
  <si>
    <t>FwdTIIE28</t>
  </si>
  <si>
    <t>MPC#</t>
  </si>
  <si>
    <t>Period_Tenor</t>
  </si>
  <si>
    <t>TradeDate</t>
  </si>
  <si>
    <t>SettleDate</t>
  </si>
  <si>
    <t>Horizon (L)</t>
  </si>
  <si>
    <t>Prd_Tenor</t>
  </si>
  <si>
    <t>Comment</t>
  </si>
  <si>
    <t>3m6m</t>
  </si>
  <si>
    <t>1y2y</t>
  </si>
  <si>
    <t>5y5y</t>
  </si>
  <si>
    <t>Horizon Dt</t>
  </si>
  <si>
    <t>Delta</t>
  </si>
  <si>
    <t>DayRisk (USD)</t>
  </si>
  <si>
    <t>InitRisk(USD)</t>
  </si>
  <si>
    <t>Outright</t>
  </si>
  <si>
    <t>#DF_Shftd</t>
  </si>
  <si>
    <t>CarryRoll</t>
  </si>
  <si>
    <t>3m10m</t>
  </si>
  <si>
    <t>1y3y</t>
  </si>
  <si>
    <t>2y2y</t>
  </si>
  <si>
    <t>3y1y</t>
  </si>
  <si>
    <t>1y4y</t>
  </si>
  <si>
    <t>2y3y</t>
  </si>
  <si>
    <t>3y2y</t>
  </si>
  <si>
    <t>4y1y</t>
  </si>
  <si>
    <t>2y5y</t>
  </si>
  <si>
    <t>3y4y</t>
  </si>
  <si>
    <t>4y3y</t>
  </si>
  <si>
    <t>5y2y</t>
  </si>
  <si>
    <t>3y7y</t>
  </si>
  <si>
    <t>7y3y</t>
  </si>
  <si>
    <t>n</t>
  </si>
  <si>
    <t>#CpStrDateRoll</t>
  </si>
  <si>
    <t>#FltRateFixingRoll</t>
  </si>
  <si>
    <t>#FltRStep</t>
  </si>
  <si>
    <t>#FltRStepRoll</t>
  </si>
  <si>
    <t>MPCM</t>
  </si>
  <si>
    <t>MPCMR</t>
  </si>
  <si>
    <t>MPCMf</t>
  </si>
  <si>
    <t>MPCMRf</t>
  </si>
  <si>
    <t>#SwpR</t>
  </si>
  <si>
    <t>#SwpRRoll</t>
  </si>
  <si>
    <t>#CRE</t>
  </si>
  <si>
    <t>#%CRE</t>
  </si>
  <si>
    <t>isCpnRoll</t>
  </si>
  <si>
    <t>TradeRoll</t>
  </si>
  <si>
    <t>SettleRoll</t>
  </si>
  <si>
    <t>RollEffect</t>
  </si>
  <si>
    <t>usdmxn</t>
  </si>
  <si>
    <t>Risk</t>
  </si>
  <si>
    <t>Notional</t>
  </si>
  <si>
    <t>step_fltAmt</t>
  </si>
  <si>
    <t>step_fltRate</t>
  </si>
  <si>
    <t>step_netAmt</t>
  </si>
  <si>
    <t>#1L</t>
  </si>
  <si>
    <t>#3L</t>
  </si>
  <si>
    <t>#6L</t>
  </si>
  <si>
    <t>#9L</t>
  </si>
  <si>
    <t>#13L</t>
  </si>
  <si>
    <t>#26L</t>
  </si>
  <si>
    <t>#39L</t>
  </si>
  <si>
    <t>#52L</t>
  </si>
  <si>
    <t>#65L</t>
  </si>
  <si>
    <t>#91L</t>
  </si>
  <si>
    <t>#130L</t>
  </si>
  <si>
    <t>#195L</t>
  </si>
  <si>
    <t>#260L</t>
  </si>
  <si>
    <t>#390L</t>
  </si>
  <si>
    <t>Collapse</t>
  </si>
  <si>
    <t>Send2Blotter</t>
  </si>
  <si>
    <t>FltRate</t>
  </si>
  <si>
    <t>DF</t>
  </si>
  <si>
    <t>PV</t>
  </si>
  <si>
    <t>Meeting</t>
  </si>
  <si>
    <t>Gate</t>
  </si>
  <si>
    <t>1kdv01</t>
  </si>
  <si>
    <t>TIIE28</t>
  </si>
  <si>
    <t>SwapRate</t>
  </si>
  <si>
    <t>Carry</t>
  </si>
  <si>
    <t>Carry (USD)</t>
  </si>
  <si>
    <t>dec23</t>
  </si>
  <si>
    <t>mar24</t>
  </si>
  <si>
    <t>jun24</t>
  </si>
  <si>
    <t>YFS</t>
  </si>
  <si>
    <t>5y1y</t>
  </si>
  <si>
    <t>7y1y</t>
  </si>
  <si>
    <t>10y1y</t>
  </si>
  <si>
    <t>4y2y</t>
  </si>
  <si>
    <t>7y2y</t>
  </si>
  <si>
    <t>10y2y</t>
  </si>
  <si>
    <t>Finamex Rec/Pay</t>
  </si>
  <si>
    <t>Outright DV01</t>
  </si>
  <si>
    <t>DV01</t>
  </si>
  <si>
    <t>date</t>
  </si>
  <si>
    <t>fixingDate</t>
  </si>
  <si>
    <t>accStartDate</t>
  </si>
  <si>
    <t>accEndDate</t>
  </si>
  <si>
    <t>fixAmt</t>
  </si>
  <si>
    <t>fltAmt</t>
  </si>
  <si>
    <t>netAmt</t>
  </si>
  <si>
    <t>accDays</t>
  </si>
  <si>
    <t>TradeID</t>
  </si>
  <si>
    <t>REMATE MID</t>
  </si>
  <si>
    <t>Ten</t>
  </si>
  <si>
    <t>FOMC Dt</t>
  </si>
  <si>
    <t>FOMC_Dates</t>
  </si>
  <si>
    <t>ImpliedR</t>
  </si>
  <si>
    <t>US0AFR DEC2023 Index</t>
  </si>
  <si>
    <t>US0AFR JAN2024 Index</t>
  </si>
  <si>
    <t>US0AFR MAR2024 Index</t>
  </si>
  <si>
    <t>US0AFR MAY2024 Index</t>
  </si>
  <si>
    <t>US0AFR JUN2024 Index</t>
  </si>
  <si>
    <t>US0AFR JUL2024 Index</t>
  </si>
  <si>
    <t>US0AFR SEP2024 Index</t>
  </si>
  <si>
    <t>US0AFR NOV2024 Index</t>
  </si>
  <si>
    <t>US0AFR DEC2024 Index</t>
  </si>
  <si>
    <t>US0AFR JAN2025 Index</t>
  </si>
  <si>
    <t>CumChg</t>
  </si>
  <si>
    <t>ImplR_Tkr</t>
  </si>
  <si>
    <t>FEDL01</t>
  </si>
  <si>
    <t>T 2Y</t>
  </si>
  <si>
    <t>S2B</t>
  </si>
  <si>
    <t>#PnL</t>
  </si>
  <si>
    <t>Cpty</t>
  </si>
  <si>
    <t>PnL</t>
  </si>
  <si>
    <t>DeltaRates</t>
  </si>
  <si>
    <t>Trading</t>
  </si>
  <si>
    <t>USD</t>
  </si>
  <si>
    <t>EoD Risk (USD)</t>
  </si>
  <si>
    <t>T-1 (cme)</t>
  </si>
  <si>
    <t>EoD</t>
  </si>
  <si>
    <t>3y3y</t>
  </si>
  <si>
    <t>5y3y</t>
  </si>
  <si>
    <t>10y3y</t>
  </si>
  <si>
    <t>NPV</t>
  </si>
  <si>
    <t>1s2s</t>
  </si>
  <si>
    <t>#91L - #130L</t>
  </si>
  <si>
    <t>#195L - #260L</t>
  </si>
  <si>
    <t>0-25-25</t>
  </si>
  <si>
    <t>0-0-25</t>
  </si>
  <si>
    <t>0-0-0</t>
  </si>
  <si>
    <t>Path</t>
  </si>
  <si>
    <t>at 11.47</t>
  </si>
  <si>
    <t>at 11.465</t>
  </si>
  <si>
    <t>0-0-50</t>
  </si>
  <si>
    <t>Sc2 8.50</t>
  </si>
  <si>
    <t>SC3 hold</t>
  </si>
  <si>
    <t>5s10s</t>
  </si>
  <si>
    <t>TIIE 1y vs 2y</t>
  </si>
  <si>
    <t>TIIE Spreads</t>
  </si>
  <si>
    <t>Sleg</t>
  </si>
  <si>
    <t>Lleg</t>
  </si>
  <si>
    <t>TIIE 6m vs 9m</t>
  </si>
  <si>
    <t>TIIE 9m vs 1y</t>
  </si>
  <si>
    <t>2s5s</t>
  </si>
  <si>
    <t>9s1y</t>
  </si>
  <si>
    <t>6s9m</t>
  </si>
  <si>
    <t>3s6m</t>
  </si>
  <si>
    <t>TIIE 3m vs 6m</t>
  </si>
  <si>
    <t>Bid</t>
  </si>
  <si>
    <t>Offer</t>
  </si>
  <si>
    <t>Mid</t>
  </si>
  <si>
    <t>Bid Path</t>
  </si>
  <si>
    <t>Offer Path</t>
  </si>
  <si>
    <t>[3]</t>
  </si>
  <si>
    <t>imm</t>
  </si>
  <si>
    <t>Sc4 (M 3y)</t>
  </si>
  <si>
    <t>[26]</t>
  </si>
  <si>
    <t>ZeroFixedRate</t>
  </si>
  <si>
    <t>FltRateGF</t>
  </si>
  <si>
    <t>CumFltRateGF</t>
  </si>
  <si>
    <t>CF(ZFR)</t>
  </si>
  <si>
    <t>CF(TIIE28)</t>
  </si>
  <si>
    <t>NetCF</t>
  </si>
  <si>
    <t>PVNetCF</t>
  </si>
  <si>
    <t>ZFR</t>
  </si>
  <si>
    <t>MPSW10J Curncy</t>
  </si>
  <si>
    <t>CostCalc</t>
  </si>
  <si>
    <t>OptParam</t>
  </si>
  <si>
    <t>OptField</t>
  </si>
  <si>
    <t>start</t>
  </si>
  <si>
    <t>end</t>
  </si>
  <si>
    <t>target</t>
  </si>
  <si>
    <t>OptMid</t>
  </si>
  <si>
    <t>init</t>
  </si>
  <si>
    <t>sep24</t>
  </si>
  <si>
    <t>Meletrade</t>
  </si>
  <si>
    <t>MX Macrotrade</t>
  </si>
  <si>
    <t>1y1y vs 2y1y</t>
  </si>
  <si>
    <t>Treminal rate path</t>
  </si>
  <si>
    <t>-25s til 7.50</t>
  </si>
  <si>
    <t>Sc1 7.50</t>
  </si>
  <si>
    <t>3s7s</t>
  </si>
  <si>
    <t>SwapSprd</t>
  </si>
  <si>
    <t>[130]</t>
  </si>
  <si>
    <t>MPC Pricing</t>
  </si>
  <si>
    <t>SFRU4</t>
  </si>
  <si>
    <t>BANXICO MEETING</t>
  </si>
  <si>
    <t>PnL Src</t>
  </si>
  <si>
    <t>Bps</t>
  </si>
  <si>
    <t>Cum</t>
  </si>
  <si>
    <t>O/N</t>
  </si>
  <si>
    <t>2s10s</t>
  </si>
  <si>
    <t>DELTA</t>
  </si>
  <si>
    <t>BucketRisk</t>
  </si>
  <si>
    <t>At 2023-12-15</t>
  </si>
  <si>
    <t>[6]</t>
  </si>
  <si>
    <t>[13]</t>
  </si>
  <si>
    <t>6m3m vs 9m4m</t>
  </si>
  <si>
    <t>Tactical</t>
  </si>
  <si>
    <t>MX CAL</t>
  </si>
  <si>
    <t>US CAL</t>
  </si>
  <si>
    <t>[39]</t>
  </si>
  <si>
    <t>#3L - #13L</t>
  </si>
  <si>
    <t>#26L - #65L</t>
  </si>
  <si>
    <t>[65]</t>
  </si>
  <si>
    <t>J3</t>
  </si>
  <si>
    <t>J4</t>
  </si>
  <si>
    <t>J5</t>
  </si>
  <si>
    <t>[65, 91]</t>
  </si>
  <si>
    <t>J6</t>
  </si>
  <si>
    <t>[9]</t>
  </si>
  <si>
    <t>[65, 52]</t>
  </si>
  <si>
    <t>%390L              -246</t>
  </si>
  <si>
    <t>J1</t>
  </si>
  <si>
    <t>J2</t>
  </si>
  <si>
    <t>[6, 9]</t>
  </si>
  <si>
    <t>[130, 91, 65, 52]</t>
  </si>
  <si>
    <t>[130, 91, 65]</t>
  </si>
  <si>
    <t>[130, 91]</t>
  </si>
  <si>
    <t>J7</t>
  </si>
  <si>
    <t>J8</t>
  </si>
  <si>
    <t>J9</t>
  </si>
  <si>
    <t>J10</t>
  </si>
  <si>
    <t>J11</t>
  </si>
  <si>
    <t>J12</t>
  </si>
  <si>
    <t>J13</t>
  </si>
  <si>
    <t>XP</t>
  </si>
  <si>
    <t>rem</t>
  </si>
  <si>
    <t>J16</t>
  </si>
  <si>
    <t>At 2023-12-14</t>
  </si>
  <si>
    <t>NPV (MXN): 241,023,211</t>
  </si>
  <si>
    <t>OutrightRisk    -31,365</t>
  </si>
  <si>
    <t>%1L               2,832</t>
  </si>
  <si>
    <t>%3L             -32,782</t>
  </si>
  <si>
    <t>%6L              14,450</t>
  </si>
  <si>
    <t>%9L             -15,267</t>
  </si>
  <si>
    <t>%13L                646</t>
  </si>
  <si>
    <t>%26L              3,443</t>
  </si>
  <si>
    <t>%39L             -8,132</t>
  </si>
  <si>
    <t>%52L                980</t>
  </si>
  <si>
    <t>%65L             -7,584</t>
  </si>
  <si>
    <t>%91L             12,418</t>
  </si>
  <si>
    <t>%130L             1,913</t>
  </si>
  <si>
    <t>%195L            -5,972</t>
  </si>
  <si>
    <t>%260L             1,938</t>
  </si>
  <si>
    <t>%390L              -249</t>
  </si>
  <si>
    <t>NPV (MXN): 245,080,738</t>
  </si>
  <si>
    <t>OutrightRisk    -35,135</t>
  </si>
  <si>
    <t>%1L              -1,634</t>
  </si>
  <si>
    <t>%3L             -33,748</t>
  </si>
  <si>
    <t>%6L              17,698</t>
  </si>
  <si>
    <t>%9L             -17,937</t>
  </si>
  <si>
    <t>%13L              1,756</t>
  </si>
  <si>
    <t>%26L              3,641</t>
  </si>
  <si>
    <t>%39L             -9,017</t>
  </si>
  <si>
    <t>%52L              2,235</t>
  </si>
  <si>
    <t>%65L             -8,362</t>
  </si>
  <si>
    <t>%91L             12,728</t>
  </si>
  <si>
    <t>%130L             1,736</t>
  </si>
  <si>
    <t>%195L            -5,899</t>
  </si>
  <si>
    <t>%260L             1,914</t>
  </si>
  <si>
    <t>Rem</t>
  </si>
  <si>
    <t>enla</t>
  </si>
  <si>
    <t>J14</t>
  </si>
  <si>
    <t>J15</t>
  </si>
  <si>
    <t>J17</t>
  </si>
  <si>
    <t>J18</t>
  </si>
  <si>
    <t>J19</t>
  </si>
  <si>
    <t>J20</t>
  </si>
  <si>
    <t>J21</t>
  </si>
  <si>
    <t>J22</t>
  </si>
  <si>
    <t>J23</t>
  </si>
  <si>
    <t>J24</t>
  </si>
  <si>
    <t>J25</t>
  </si>
  <si>
    <t>J27</t>
  </si>
  <si>
    <t>J28</t>
  </si>
  <si>
    <t>J29</t>
  </si>
  <si>
    <t>NPV (MXN): 242,410,848</t>
  </si>
  <si>
    <t>OutrightRisk    -20,906</t>
  </si>
  <si>
    <t>%1L              -1,673</t>
  </si>
  <si>
    <t>%3L             -33,831</t>
  </si>
  <si>
    <t>%6L              16,112</t>
  </si>
  <si>
    <t>%9L                -226</t>
  </si>
  <si>
    <t>%13L            -17,284</t>
  </si>
  <si>
    <t>%26L             17,234</t>
  </si>
  <si>
    <t>%39L             -8,583</t>
  </si>
  <si>
    <t>%52L              2,591</t>
  </si>
  <si>
    <t>%65L              4,514</t>
  </si>
  <si>
    <t>%91L              6,701</t>
  </si>
  <si>
    <t>%130L            -2,204</t>
  </si>
  <si>
    <t>%195L            -5,936</t>
  </si>
  <si>
    <t>%260L             1,922</t>
  </si>
  <si>
    <t>%390L              -242</t>
  </si>
  <si>
    <t>btg</t>
  </si>
  <si>
    <t>Enla</t>
  </si>
  <si>
    <t>Arhil</t>
  </si>
  <si>
    <t>NWI</t>
  </si>
  <si>
    <t>TNum</t>
  </si>
  <si>
    <t>Pay/Rcv</t>
  </si>
  <si>
    <t>Certainty</t>
  </si>
  <si>
    <t>Issue</t>
  </si>
  <si>
    <t>Rate/Spread</t>
  </si>
  <si>
    <t>DF-MID</t>
  </si>
  <si>
    <t>Settlement Date</t>
  </si>
  <si>
    <t>Effective Date</t>
  </si>
  <si>
    <t>End Date (Unadjusted)</t>
  </si>
  <si>
    <t>Clr Service</t>
  </si>
  <si>
    <t>Currency</t>
  </si>
  <si>
    <t>Index</t>
  </si>
  <si>
    <t>Fixed Coupon Freq</t>
  </si>
  <si>
    <t>Fixed Pay Center</t>
  </si>
  <si>
    <t>Fixed Pay Date Convention</t>
  </si>
  <si>
    <t>Fixed Pay Rel To</t>
  </si>
  <si>
    <t>Fixed Day Count</t>
  </si>
  <si>
    <t>Fixed Calc Center</t>
  </si>
  <si>
    <t>Fixed Calc Date Convention</t>
  </si>
  <si>
    <t>Fixed Calc Freq</t>
  </si>
  <si>
    <t>Fixed Stub Date</t>
  </si>
  <si>
    <t>Fixed Stub Type</t>
  </si>
  <si>
    <t>Float Coupon Freq</t>
  </si>
  <si>
    <t>Float Pay Center</t>
  </si>
  <si>
    <t>Float Pay Date Convention</t>
  </si>
  <si>
    <t>Float Pay Rel To</t>
  </si>
  <si>
    <t>Float Day Count</t>
  </si>
  <si>
    <t>Float Calc Center</t>
  </si>
  <si>
    <t>Float Calc Date Convention</t>
  </si>
  <si>
    <t>Float Calc Freq</t>
  </si>
  <si>
    <t>Index Tenor</t>
  </si>
  <si>
    <t>Reset Center</t>
  </si>
  <si>
    <t>Reset Date Convention</t>
  </si>
  <si>
    <t>Reset Freq</t>
  </si>
  <si>
    <t>Reset Rel To</t>
  </si>
  <si>
    <t>Initial Fixing Center</t>
  </si>
  <si>
    <t>Fixing Center</t>
  </si>
  <si>
    <t>Fixing Date Convention</t>
  </si>
  <si>
    <t>Fixing Day Type</t>
  </si>
  <si>
    <t>Fixing Date Offset</t>
  </si>
  <si>
    <t>Current Fixing</t>
  </si>
  <si>
    <t>Float Stub Date</t>
  </si>
  <si>
    <t>Float Stub Type</t>
  </si>
  <si>
    <t>Float Stub Begin Tenor</t>
  </si>
  <si>
    <t>Float Stub End Tenor</t>
  </si>
  <si>
    <t>Effective Date Convention</t>
  </si>
  <si>
    <t>Term Date Center</t>
  </si>
  <si>
    <t>Term Date Convention</t>
  </si>
  <si>
    <t>Netting Trade ID</t>
  </si>
  <si>
    <t>Rolls On</t>
  </si>
  <si>
    <t>Original Dealer</t>
  </si>
  <si>
    <t>Start Date (Adjusted)</t>
  </si>
  <si>
    <t>Initial Fixing</t>
  </si>
  <si>
    <t>Float Spread</t>
  </si>
  <si>
    <t>OnSEF</t>
  </si>
  <si>
    <t>Compounding</t>
  </si>
  <si>
    <t xml:space="preserve"> Fixed NCDT</t>
  </si>
  <si>
    <t xml:space="preserve"> Float NCDT</t>
  </si>
  <si>
    <t>Addnl Pmt Date</t>
  </si>
  <si>
    <t>CRCV</t>
  </si>
  <si>
    <t>YES</t>
  </si>
  <si>
    <t>IRS MXN 65M-IMM DEC23 vs TIIE 28D</t>
  </si>
  <si>
    <t>12/18/2023</t>
  </si>
  <si>
    <t>12/20/2023</t>
  </si>
  <si>
    <t>12/13/2028</t>
  </si>
  <si>
    <t>MXTIIE28D</t>
  </si>
  <si>
    <t>MXMC</t>
  </si>
  <si>
    <t>FOLLOW</t>
  </si>
  <si>
    <t>CalculationPeriodEndDate</t>
  </si>
  <si>
    <t>ACT/360</t>
  </si>
  <si>
    <t>CalculationPeriodStartDate</t>
  </si>
  <si>
    <t>NONE</t>
  </si>
  <si>
    <t>Business</t>
  </si>
  <si>
    <t>01/17/2024</t>
  </si>
  <si>
    <t>CPAY</t>
  </si>
  <si>
    <t>IRS MXN 130M-IMM DEC23 vs TIIE 28D</t>
  </si>
  <si>
    <t>Itau</t>
  </si>
  <si>
    <t>citi</t>
  </si>
  <si>
    <t>bob</t>
  </si>
  <si>
    <t>lalo</t>
  </si>
  <si>
    <t>J26</t>
  </si>
  <si>
    <t>J30</t>
  </si>
  <si>
    <t>ICAP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</si>
</sst>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44" formatCode="_-&quot;£&quot;* #,##0.00_-;\-&quot;£&quot;* #,##0.00_-;_-&quot;£&quot;* &quot;-&quot;??_-;_-@_-"/>
    <numFmt numFmtId="43" formatCode="_-* #,##0.00_-;\-* #,##0.00_-;_-* &quot;-&quot;??_-;_-@_-"/>
    <numFmt numFmtId="164" formatCode="0.000000"/>
    <numFmt numFmtId="165" formatCode="yyyy\-mm\-dd\ h:mm:ss"/>
    <numFmt numFmtId="166" formatCode="0.00000"/>
    <numFmt numFmtId="167" formatCode="_-* #,##0_-;\-* #,##0_-;_-* &quot;-&quot;??_-;_-@_-"/>
    <numFmt numFmtId="168" formatCode="0.0000%"/>
    <numFmt numFmtId="169" formatCode="_-* #,##0.000000_-;\-* #,##0.000000_-;_-* &quot;-&quot;??_-;_-@_-"/>
    <numFmt numFmtId="170" formatCode="_-* #,##0.0000_-;\-* #,##0.0000_-;_-* &quot;-&quot;??_-;_-@_-"/>
    <numFmt numFmtId="171" formatCode="0.000%"/>
    <numFmt numFmtId="172" formatCode="0.00000000000000000%"/>
    <numFmt numFmtId="173" formatCode="0.0000"/>
    <numFmt numFmtId="174" formatCode="[$-409]dd\-mmm\-yy;@"/>
    <numFmt numFmtId="175" formatCode="#,##0.00##_);[Red]\(#,##0.00##\)"/>
    <numFmt numFmtId="176" formatCode="0&quot;bp&quot;"/>
    <numFmt numFmtId="177" formatCode="0.0"/>
    <numFmt numFmtId="178" formatCode="#,##0;\(#,##0\)"/>
    <numFmt numFmtId="179" formatCode="#,##0;[Red]\(#,##0\)"/>
    <numFmt numFmtId="180" formatCode="[Green]#,##0;[Red]\-#,##0"/>
    <numFmt numFmtId="181" formatCode="0&quot;m&quot;"/>
    <numFmt numFmtId="182" formatCode="#,##0;[Red]#,##0"/>
    <numFmt numFmtId="183" formatCode="[Color46]#,###;[Color14]\(#,##0\)"/>
    <numFmt numFmtId="184" formatCode="_-[$$-409]* #,##0_ ;_-[$$-409]* \-#,##0\ ;_-[$$-409]* &quot;-&quot;??_ ;_-@_ "/>
    <numFmt numFmtId="185" formatCode="0.0&quot;bp&quot;"/>
    <numFmt numFmtId="186" formatCode="#,##0.0;[Red]\(#,##0.0\)"/>
    <numFmt numFmtId="187" formatCode="#,##0.0000;[Red]\(#,##0.0000\)"/>
    <numFmt numFmtId="188" formatCode="#,##0.0"/>
    <numFmt numFmtId="189" formatCode="\+#,##0;\-#,##0"/>
    <numFmt numFmtId="190" formatCode="_-&quot;$&quot;* #,##0.00_-;\-&quot;$&quot;* #,##0.00_-;_-&quot;$&quot;* &quot;-&quot;??_-;_-@_-"/>
    <numFmt numFmtId="191" formatCode="[Color46]\+#,##0&quot;bp&quot;;[Color14]\-#,##0&quot;bp&quot;"/>
    <numFmt numFmtId="192" formatCode="[$]mm/dd/yy;@" x16r2:formatCode16="[$-en-GG,1]mm/dd/yy;@"/>
    <numFmt numFmtId="193" formatCode="0.000"/>
    <numFmt numFmtId="194" formatCode="[Green]#,##0.000000;[Red]\-#,##0.000000"/>
    <numFmt numFmtId="195" formatCode="0.000000%"/>
    <numFmt numFmtId="196" formatCode="0.00000000%"/>
  </numFmts>
  <fonts count="75">
    <font>
      <sz val="11"/>
      <color theme="1"/>
      <name val="Calibri"/>
      <family val="2"/>
      <scheme val="minor"/>
    </font>
    <font>
      <b/>
      <sz val="11"/>
      <color theme="0"/>
      <name val="Calibri"/>
      <family val="2"/>
      <scheme val="minor"/>
    </font>
    <font>
      <sz val="11"/>
      <color theme="1"/>
      <name val="Calibri"/>
      <family val="2"/>
      <scheme val="minor"/>
    </font>
    <font>
      <sz val="11"/>
      <color rgb="FF1119E1"/>
      <name val="Calibri"/>
      <family val="2"/>
      <scheme val="minor"/>
    </font>
    <font>
      <sz val="11"/>
      <name val="Calibri"/>
      <family val="2"/>
      <scheme val="minor"/>
    </font>
    <font>
      <b/>
      <sz val="11"/>
      <color theme="1"/>
      <name val="Calibri"/>
      <family val="2"/>
      <scheme val="minor"/>
    </font>
    <font>
      <sz val="11"/>
      <color indexed="8"/>
      <name val="Calibri"/>
      <family val="2"/>
    </font>
    <font>
      <sz val="11"/>
      <color theme="0"/>
      <name val="Calibri"/>
      <family val="2"/>
      <scheme val="minor"/>
    </font>
    <font>
      <sz val="11"/>
      <color rgb="FFFF0000"/>
      <name val="Calibri"/>
      <family val="2"/>
      <scheme val="minor"/>
    </font>
    <font>
      <b/>
      <sz val="11"/>
      <color rgb="FF0000FF"/>
      <name val="Calibri"/>
      <family val="2"/>
      <scheme val="minor"/>
    </font>
    <font>
      <sz val="11"/>
      <color rgb="FF0070C0"/>
      <name val="Calibri"/>
      <family val="2"/>
      <scheme val="minor"/>
    </font>
    <font>
      <sz val="11"/>
      <color rgb="FF00B050"/>
      <name val="Calibri"/>
      <family val="2"/>
      <scheme val="minor"/>
    </font>
    <font>
      <sz val="11"/>
      <color rgb="FF0000FF"/>
      <name val="Calibri"/>
      <family val="2"/>
      <scheme val="minor"/>
    </font>
    <font>
      <sz val="11"/>
      <color rgb="FF008000"/>
      <name val="Calibri"/>
      <family val="2"/>
      <scheme val="minor"/>
    </font>
    <font>
      <sz val="11"/>
      <color theme="5"/>
      <name val="Calibri"/>
      <family val="2"/>
      <scheme val="minor"/>
    </font>
    <font>
      <b/>
      <sz val="11"/>
      <color rgb="FFFF0000"/>
      <name val="Calibri"/>
      <family val="2"/>
      <scheme val="minor"/>
    </font>
    <font>
      <b/>
      <sz val="11"/>
      <color rgb="FF1119E1"/>
      <name val="Calibri"/>
      <family val="2"/>
      <scheme val="minor"/>
    </font>
    <font>
      <b/>
      <sz val="11"/>
      <color rgb="FF00800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0.5"/>
      <name val="Frutiger 45 Light"/>
    </font>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10"/>
      <name val="Calibri"/>
      <family val="2"/>
    </font>
    <font>
      <u/>
      <sz val="8.9499999999999993"/>
      <color indexed="12"/>
      <name val="Frutiger 45 Light"/>
      <family val="2"/>
    </font>
    <font>
      <u/>
      <sz val="8.9499999999999993"/>
      <color theme="10"/>
      <name val="Frutiger 45 Light"/>
      <family val="2"/>
    </font>
    <font>
      <sz val="11"/>
      <color rgb="FF9C6500"/>
      <name val="Calibri"/>
      <family val="2"/>
      <scheme val="minor"/>
    </font>
    <font>
      <b/>
      <sz val="18"/>
      <color theme="3"/>
      <name val="Cambria"/>
      <family val="2"/>
      <scheme val="major"/>
    </font>
    <font>
      <u/>
      <sz val="11"/>
      <color theme="10"/>
      <name val="Calibri"/>
      <family val="2"/>
      <scheme val="minor"/>
    </font>
    <font>
      <sz val="11"/>
      <name val="Calibri"/>
      <family val="2"/>
    </font>
    <font>
      <sz val="11"/>
      <color rgb="FFFFFFFF"/>
      <name val="Calibri"/>
      <family val="2"/>
    </font>
    <font>
      <sz val="11"/>
      <color rgb="FF9C0006"/>
      <name val="Calibri"/>
      <family val="2"/>
    </font>
    <font>
      <b/>
      <sz val="11"/>
      <color rgb="FFFFFFFF"/>
      <name val="Calibri"/>
      <family val="2"/>
    </font>
    <font>
      <sz val="11"/>
      <color rgb="FF008000"/>
      <name val="Calibri"/>
      <family val="2"/>
    </font>
    <font>
      <b/>
      <sz val="11"/>
      <color rgb="FFFA7D00"/>
      <name val="Calibri"/>
      <family val="2"/>
    </font>
    <font>
      <sz val="11"/>
      <color rgb="FFFA7D00"/>
      <name val="Calibri"/>
      <family val="2"/>
    </font>
    <font>
      <sz val="11"/>
      <color rgb="FFFF9900"/>
      <name val="Calibri"/>
      <family val="2"/>
    </font>
    <font>
      <b/>
      <sz val="11"/>
      <color rgb="FF44546A"/>
      <name val="Calibri"/>
      <family val="2"/>
    </font>
    <font>
      <b/>
      <sz val="11"/>
      <color rgb="FF003366"/>
      <name val="Calibri"/>
      <family val="2"/>
    </font>
    <font>
      <sz val="11"/>
      <color rgb="FF3F3F76"/>
      <name val="Calibri"/>
      <family val="2"/>
    </font>
    <font>
      <sz val="11"/>
      <color rgb="FF333399"/>
      <name val="Calibri"/>
      <family val="2"/>
    </font>
    <font>
      <i/>
      <sz val="11"/>
      <color rgb="FF7F7F7F"/>
      <name val="Calibri"/>
      <family val="2"/>
    </font>
    <font>
      <sz val="11"/>
      <color rgb="FF006100"/>
      <name val="Calibri"/>
      <family val="2"/>
    </font>
    <font>
      <b/>
      <sz val="15"/>
      <color rgb="FF44546A"/>
      <name val="Calibri"/>
      <family val="2"/>
    </font>
    <font>
      <b/>
      <sz val="13"/>
      <color rgb="FF44546A"/>
      <name val="Calibri"/>
      <family val="2"/>
    </font>
    <font>
      <u/>
      <sz val="8.9499999999999993"/>
      <color rgb="FF0563C1"/>
      <name val="Frutiger 45 Light"/>
    </font>
    <font>
      <u/>
      <sz val="8.9499999999999993"/>
      <color rgb="FF0000FF"/>
      <name val="Frutiger 45 Light"/>
    </font>
    <font>
      <u/>
      <sz val="11"/>
      <color rgb="FF0563C1"/>
      <name val="Calibri"/>
      <family val="2"/>
    </font>
    <font>
      <sz val="11"/>
      <color rgb="FF9C5700"/>
      <name val="Calibri"/>
      <family val="2"/>
    </font>
    <font>
      <sz val="11"/>
      <color rgb="FF9C6500"/>
      <name val="Calibri"/>
      <family val="2"/>
    </font>
    <font>
      <b/>
      <sz val="11"/>
      <color rgb="FF3F3F3F"/>
      <name val="Calibri"/>
      <family val="2"/>
    </font>
    <font>
      <sz val="11"/>
      <color rgb="FFFF0000"/>
      <name val="Calibri"/>
      <family val="2"/>
    </font>
    <font>
      <b/>
      <sz val="18"/>
      <color rgb="FF44546A"/>
      <name val="Calibri Light"/>
      <family val="2"/>
    </font>
    <font>
      <b/>
      <sz val="11"/>
      <name val="Calibri"/>
      <family val="2"/>
    </font>
    <font>
      <b/>
      <sz val="11"/>
      <color theme="9" tint="-0.249977111117893"/>
      <name val="Calibri"/>
      <family val="2"/>
      <scheme val="minor"/>
    </font>
    <font>
      <b/>
      <sz val="11"/>
      <color theme="4" tint="-0.249977111117893"/>
      <name val="Calibri"/>
      <family val="2"/>
      <scheme val="minor"/>
    </font>
    <font>
      <sz val="11"/>
      <color theme="3" tint="0.39997558519241921"/>
      <name val="Calibri"/>
      <family val="2"/>
      <scheme val="minor"/>
    </font>
    <font>
      <sz val="11"/>
      <color theme="4"/>
      <name val="Calibri"/>
      <family val="2"/>
      <scheme val="minor"/>
    </font>
    <font>
      <b/>
      <sz val="11"/>
      <color theme="4"/>
      <name val="Calibri"/>
      <family val="2"/>
      <scheme val="minor"/>
    </font>
    <font>
      <sz val="8"/>
      <name val="Calibri"/>
      <family val="2"/>
      <scheme val="minor"/>
    </font>
    <font>
      <sz val="11"/>
      <color theme="6" tint="-0.249977111117893"/>
      <name val="Calibri"/>
      <family val="2"/>
      <scheme val="minor"/>
    </font>
  </fonts>
  <fills count="77">
    <fill>
      <patternFill patternType="none"/>
    </fill>
    <fill>
      <patternFill patternType="gray125"/>
    </fill>
    <fill>
      <patternFill patternType="solid">
        <fgColor rgb="FF061923"/>
        <bgColor indexed="64"/>
      </patternFill>
    </fill>
    <fill>
      <patternFill patternType="solid">
        <fgColor theme="4" tint="-0.49998474074526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8FAFA"/>
        <bgColor indexed="64"/>
      </patternFill>
    </fill>
    <fill>
      <patternFill patternType="solid">
        <fgColor theme="0"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patternFill>
    </fill>
    <fill>
      <patternFill patternType="solid">
        <fgColor indexed="26"/>
      </patternFill>
    </fill>
    <fill>
      <patternFill patternType="solid">
        <fgColor indexed="42"/>
      </patternFill>
    </fill>
    <fill>
      <patternFill patternType="solid">
        <fgColor indexed="55"/>
      </patternFill>
    </fill>
    <fill>
      <patternFill patternType="solid">
        <fgColor rgb="FFF7CAAC"/>
      </patternFill>
    </fill>
    <fill>
      <patternFill patternType="solid">
        <fgColor rgb="FF8EAADB"/>
      </patternFill>
    </fill>
    <fill>
      <patternFill patternType="solid">
        <fgColor rgb="FFD9E2F3"/>
      </patternFill>
    </fill>
    <fill>
      <patternFill patternType="solid">
        <fgColor rgb="FFDEEAF6"/>
      </patternFill>
    </fill>
    <fill>
      <patternFill patternType="solid">
        <fgColor rgb="FFFBE4D5"/>
      </patternFill>
    </fill>
    <fill>
      <patternFill patternType="solid">
        <fgColor rgb="FFECECEC"/>
      </patternFill>
    </fill>
    <fill>
      <patternFill patternType="solid">
        <fgColor rgb="FFFFF2CB"/>
      </patternFill>
    </fill>
    <fill>
      <patternFill patternType="solid">
        <fgColor rgb="FFE2EFD9"/>
      </patternFill>
    </fill>
    <fill>
      <patternFill patternType="solid">
        <fgColor rgb="FFB4C6E7"/>
      </patternFill>
    </fill>
    <fill>
      <patternFill patternType="solid">
        <fgColor rgb="FFDADADA"/>
      </patternFill>
    </fill>
    <fill>
      <patternFill patternType="solid">
        <fgColor rgb="FFFFE598"/>
      </patternFill>
    </fill>
    <fill>
      <patternFill patternType="solid">
        <fgColor rgb="FFBDD6EE"/>
      </patternFill>
    </fill>
    <fill>
      <patternFill patternType="solid">
        <fgColor rgb="FFC5E0B3"/>
      </patternFill>
    </fill>
    <fill>
      <patternFill patternType="solid">
        <fgColor rgb="FFF4B083"/>
      </patternFill>
    </fill>
    <fill>
      <patternFill patternType="solid">
        <fgColor rgb="FFC8C8C8"/>
      </patternFill>
    </fill>
    <fill>
      <patternFill patternType="solid">
        <fgColor rgb="FFFFD965"/>
      </patternFill>
    </fill>
    <fill>
      <patternFill patternType="solid">
        <fgColor rgb="FF9CC2E5"/>
      </patternFill>
    </fill>
    <fill>
      <patternFill patternType="solid">
        <fgColor rgb="FFA8D08D"/>
      </patternFill>
    </fill>
    <fill>
      <patternFill patternType="solid">
        <fgColor rgb="FF4472C4"/>
      </patternFill>
    </fill>
    <fill>
      <patternFill patternType="solid">
        <fgColor rgb="FFED7D31"/>
      </patternFill>
    </fill>
    <fill>
      <patternFill patternType="solid">
        <fgColor rgb="FFFFC000"/>
      </patternFill>
    </fill>
    <fill>
      <patternFill patternType="solid">
        <fgColor rgb="FF5B9BD5"/>
      </patternFill>
    </fill>
    <fill>
      <patternFill patternType="solid">
        <fgColor rgb="FF70AD47"/>
      </patternFill>
    </fill>
    <fill>
      <patternFill patternType="solid">
        <fgColor rgb="FFCCFFCC"/>
      </patternFill>
    </fill>
    <fill>
      <patternFill patternType="solid">
        <fgColor rgb="FF969696"/>
      </patternFill>
    </fill>
    <fill>
      <patternFill patternType="solid">
        <fgColor rgb="FFFDE9D9"/>
        <bgColor indexed="64"/>
      </patternFill>
    </fill>
    <fill>
      <patternFill patternType="solid">
        <fgColor rgb="FF4F81BD"/>
        <bgColor indexed="64"/>
      </patternFill>
    </fill>
    <fill>
      <patternFill patternType="solid">
        <fgColor theme="3" tint="0.59999389629810485"/>
        <bgColor indexed="64"/>
      </patternFill>
    </fill>
    <fill>
      <patternFill patternType="solid">
        <fgColor theme="6" tint="0.79998168889431442"/>
        <bgColor indexed="64"/>
      </patternFill>
    </fill>
  </fills>
  <borders count="30">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3" tint="0.39997558519241921"/>
      </top>
      <bottom style="thin">
        <color theme="3"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double">
        <color rgb="FF333333"/>
      </left>
      <right style="double">
        <color rgb="FF333333"/>
      </right>
      <top style="double">
        <color rgb="FF333333"/>
      </top>
      <bottom style="double">
        <color rgb="FF333333"/>
      </bottom>
      <diagonal/>
    </border>
    <border>
      <left/>
      <right/>
      <top/>
      <bottom style="double">
        <color rgb="FFFF9900"/>
      </bottom>
      <diagonal/>
    </border>
    <border>
      <left style="thin">
        <color rgb="FF808080"/>
      </left>
      <right style="thin">
        <color rgb="FF808080"/>
      </right>
      <top style="thin">
        <color rgb="FF808080"/>
      </top>
      <bottom style="thin">
        <color rgb="FF808080"/>
      </bottom>
      <diagonal/>
    </border>
    <border>
      <left/>
      <right/>
      <top/>
      <bottom style="thick">
        <color rgb="FF4472C4"/>
      </bottom>
      <diagonal/>
    </border>
    <border>
      <left/>
      <right/>
      <top/>
      <bottom style="thick">
        <color rgb="FFA1B8E1"/>
      </bottom>
      <diagonal/>
    </border>
    <border>
      <left/>
      <right/>
      <top/>
      <bottom style="medium">
        <color rgb="FF8EAADB"/>
      </bottom>
      <diagonal/>
    </border>
    <border>
      <left style="thin">
        <color rgb="FFC0C0C0"/>
      </left>
      <right style="thin">
        <color rgb="FFC0C0C0"/>
      </right>
      <top style="thin">
        <color rgb="FFC0C0C0"/>
      </top>
      <bottom style="thin">
        <color rgb="FFC0C0C0"/>
      </bottom>
      <diagonal/>
    </border>
    <border>
      <left/>
      <right/>
      <top style="thin">
        <color rgb="FF4472C4"/>
      </top>
      <bottom style="double">
        <color rgb="FF4472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style="thin">
        <color theme="0"/>
      </bottom>
      <diagonal/>
    </border>
  </borders>
  <cellStyleXfs count="62085">
    <xf numFmtId="0" fontId="0"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175" fontId="6"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0" borderId="5"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0" applyNumberFormat="0" applyFill="0" applyBorder="0" applyAlignment="0" applyProtection="0"/>
    <xf numFmtId="0" fontId="22" fillId="13" borderId="0" applyNumberFormat="0" applyBorder="0" applyAlignment="0" applyProtection="0"/>
    <xf numFmtId="0" fontId="23" fillId="14" borderId="0" applyNumberFormat="0" applyBorder="0" applyAlignment="0" applyProtection="0"/>
    <xf numFmtId="0" fontId="24" fillId="15" borderId="0" applyNumberFormat="0" applyBorder="0" applyAlignment="0" applyProtection="0"/>
    <xf numFmtId="0" fontId="25" fillId="16" borderId="8" applyNumberFormat="0" applyAlignment="0" applyProtection="0"/>
    <xf numFmtId="0" fontId="26" fillId="17" borderId="9" applyNumberFormat="0" applyAlignment="0" applyProtection="0"/>
    <xf numFmtId="0" fontId="27" fillId="17" borderId="8" applyNumberFormat="0" applyAlignment="0" applyProtection="0"/>
    <xf numFmtId="0" fontId="28" fillId="0" borderId="10" applyNumberFormat="0" applyFill="0" applyAlignment="0" applyProtection="0"/>
    <xf numFmtId="0" fontId="1" fillId="18" borderId="11" applyNumberFormat="0" applyAlignment="0" applyProtection="0"/>
    <xf numFmtId="0" fontId="8" fillId="0" borderId="0" applyNumberFormat="0" applyFill="0" applyBorder="0" applyAlignment="0" applyProtection="0"/>
    <xf numFmtId="0" fontId="2" fillId="19" borderId="12" applyNumberFormat="0" applyFont="0" applyAlignment="0" applyProtection="0"/>
    <xf numFmtId="0" fontId="29" fillId="0" borderId="0" applyNumberFormat="0" applyFill="0" applyBorder="0" applyAlignment="0" applyProtection="0"/>
    <xf numFmtId="0" fontId="5" fillId="0" borderId="13" applyNumberFormat="0" applyFill="0" applyAlignment="0" applyProtection="0"/>
    <xf numFmtId="0" fontId="7"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7"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7"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7"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7"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7" fillId="40"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0"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7" fillId="23" borderId="0" applyNumberFormat="0" applyBorder="0" applyAlignment="0" applyProtection="0"/>
    <xf numFmtId="0" fontId="7" fillId="27" borderId="0" applyNumberFormat="0" applyBorder="0" applyAlignment="0" applyProtection="0"/>
    <xf numFmtId="0" fontId="7" fillId="31" borderId="0" applyNumberFormat="0" applyBorder="0" applyAlignment="0" applyProtection="0"/>
    <xf numFmtId="0" fontId="7" fillId="35" borderId="0" applyNumberFormat="0" applyBorder="0" applyAlignment="0" applyProtection="0"/>
    <xf numFmtId="0" fontId="7" fillId="39" borderId="0" applyNumberFormat="0" applyBorder="0" applyAlignment="0" applyProtection="0"/>
    <xf numFmtId="0" fontId="7" fillId="43" borderId="0" applyNumberFormat="0" applyBorder="0" applyAlignment="0" applyProtection="0"/>
    <xf numFmtId="0" fontId="7" fillId="20" borderId="0" applyNumberFormat="0" applyBorder="0" applyAlignment="0" applyProtection="0"/>
    <xf numFmtId="0" fontId="7" fillId="24" borderId="0" applyNumberFormat="0" applyBorder="0" applyAlignment="0" applyProtection="0"/>
    <xf numFmtId="0" fontId="7" fillId="28" borderId="0" applyNumberFormat="0" applyBorder="0" applyAlignment="0" applyProtection="0"/>
    <xf numFmtId="0" fontId="7" fillId="32" borderId="0" applyNumberFormat="0" applyBorder="0" applyAlignment="0" applyProtection="0"/>
    <xf numFmtId="0" fontId="7" fillId="36" borderId="0" applyNumberFormat="0" applyBorder="0" applyAlignment="0" applyProtection="0"/>
    <xf numFmtId="0" fontId="7" fillId="40" borderId="0" applyNumberFormat="0" applyBorder="0" applyAlignment="0" applyProtection="0"/>
    <xf numFmtId="0" fontId="23" fillId="14" borderId="0" applyNumberFormat="0" applyBorder="0" applyAlignment="0" applyProtection="0"/>
    <xf numFmtId="0" fontId="32" fillId="46" borderId="0" applyNumberFormat="0" applyBorder="0" applyAlignment="0" applyProtection="0"/>
    <xf numFmtId="0" fontId="27" fillId="17" borderId="8" applyNumberFormat="0" applyAlignment="0" applyProtection="0"/>
    <xf numFmtId="0" fontId="1" fillId="18" borderId="11" applyNumberFormat="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9" fillId="0" borderId="0" applyNumberFormat="0" applyFill="0" applyBorder="0" applyAlignment="0" applyProtection="0"/>
    <xf numFmtId="0" fontId="22" fillId="13" borderId="0" applyNumberFormat="0" applyBorder="0" applyAlignment="0" applyProtection="0"/>
    <xf numFmtId="0" fontId="19" fillId="0" borderId="5"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0" applyNumberFormat="0" applyFill="0" applyBorder="0" applyAlignment="0" applyProtection="0"/>
    <xf numFmtId="0" fontId="39" fillId="0" borderId="0" applyNumberFormat="0" applyFill="0" applyBorder="0" applyAlignment="0" applyProtection="0">
      <alignment vertical="top"/>
      <protection locked="0"/>
    </xf>
    <xf numFmtId="0" fontId="25" fillId="16" borderId="8" applyNumberFormat="0" applyAlignment="0" applyProtection="0"/>
    <xf numFmtId="0" fontId="28" fillId="0" borderId="10" applyNumberFormat="0" applyFill="0" applyAlignment="0" applyProtection="0"/>
    <xf numFmtId="43" fontId="31" fillId="0" borderId="0" applyFont="0" applyFill="0" applyBorder="0" applyAlignment="0" applyProtection="0"/>
    <xf numFmtId="0" fontId="40" fillId="15" borderId="0" applyNumberFormat="0" applyBorder="0" applyAlignment="0" applyProtection="0"/>
    <xf numFmtId="0" fontId="2" fillId="0" borderId="0"/>
    <xf numFmtId="0" fontId="31" fillId="0" borderId="0"/>
    <xf numFmtId="0" fontId="31" fillId="0" borderId="0"/>
    <xf numFmtId="0" fontId="30" fillId="0" borderId="0"/>
    <xf numFmtId="0" fontId="31" fillId="0" borderId="0"/>
    <xf numFmtId="0" fontId="2"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45" borderId="17" applyNumberFormat="0" applyFont="0" applyAlignment="0" applyProtection="0"/>
    <xf numFmtId="0" fontId="2" fillId="19" borderId="12" applyNumberFormat="0" applyFont="0" applyAlignment="0" applyProtection="0"/>
    <xf numFmtId="0" fontId="26" fillId="17" borderId="9" applyNumberFormat="0" applyAlignment="0" applyProtection="0"/>
    <xf numFmtId="9" fontId="30" fillId="0" borderId="0" applyFont="0" applyFill="0" applyBorder="0" applyAlignment="0" applyProtection="0"/>
    <xf numFmtId="9" fontId="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41" fillId="0" borderId="0" applyNumberFormat="0" applyFill="0" applyBorder="0" applyAlignment="0" applyProtection="0"/>
    <xf numFmtId="0" fontId="5" fillId="0" borderId="13" applyNumberFormat="0" applyFill="0" applyAlignment="0" applyProtection="0"/>
    <xf numFmtId="0" fontId="8" fillId="0" borderId="0" applyNumberFormat="0" applyFill="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9" fontId="30" fillId="0" borderId="0" applyFont="0" applyFill="0" applyBorder="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31" fillId="0" borderId="0"/>
    <xf numFmtId="43" fontId="2" fillId="0" borderId="0" applyFont="0" applyFill="0" applyBorder="0" applyAlignment="0" applyProtection="0"/>
    <xf numFmtId="0" fontId="2" fillId="0" borderId="0"/>
    <xf numFmtId="0" fontId="21" fillId="0" borderId="0" applyNumberFormat="0" applyFill="0" applyBorder="0" applyAlignment="0" applyProtection="0"/>
    <xf numFmtId="0" fontId="31" fillId="0" borderId="0"/>
    <xf numFmtId="0" fontId="25" fillId="16" borderId="8" applyNumberFormat="0" applyAlignment="0" applyProtection="0"/>
    <xf numFmtId="0" fontId="28" fillId="0" borderId="10" applyNumberFormat="0" applyFill="0" applyAlignment="0" applyProtection="0"/>
    <xf numFmtId="0" fontId="1" fillId="18" borderId="11" applyNumberFormat="0" applyAlignment="0" applyProtection="0"/>
    <xf numFmtId="0" fontId="8" fillId="0" borderId="0" applyNumberFormat="0" applyFill="0" applyBorder="0" applyAlignment="0" applyProtection="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30"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4" fillId="15"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31"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31"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0"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9" fontId="30" fillId="0" borderId="0" applyFont="0" applyFill="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31"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0"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33" fillId="47" borderId="15" applyNumberFormat="0" applyAlignment="0" applyProtection="0"/>
    <xf numFmtId="0" fontId="34" fillId="0" borderId="16" applyNumberFormat="0" applyFill="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35" fillId="0" borderId="0" applyNumberFormat="0" applyFill="0" applyBorder="0" applyAlignment="0" applyProtection="0"/>
    <xf numFmtId="0" fontId="36" fillId="44" borderId="14" applyNumberFormat="0" applyAlignment="0" applyProtection="0"/>
    <xf numFmtId="43" fontId="31" fillId="0" borderId="0" applyFont="0" applyFill="0" applyBorder="0" applyAlignment="0" applyProtection="0"/>
    <xf numFmtId="0" fontId="2" fillId="0" borderId="0"/>
    <xf numFmtId="0" fontId="2" fillId="0" borderId="0"/>
    <xf numFmtId="0" fontId="31" fillId="45" borderId="17" applyNumberFormat="0" applyFont="0" applyAlignment="0" applyProtection="0"/>
    <xf numFmtId="0" fontId="2" fillId="19" borderId="12" applyNumberFormat="0" applyFont="0" applyAlignment="0" applyProtection="0"/>
    <xf numFmtId="9" fontId="30" fillId="0" borderId="0" applyFont="0" applyFill="0" applyBorder="0" applyAlignment="0" applyProtection="0"/>
    <xf numFmtId="0" fontId="37" fillId="0" borderId="0" applyNumberFormat="0" applyFill="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42" fillId="0" borderId="0" applyNumberForma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0"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38" fillId="0" borderId="0" applyNumberFormat="0" applyFill="0" applyBorder="0" applyAlignment="0" applyProtection="0">
      <alignment vertical="top"/>
      <protection locked="0"/>
    </xf>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9" fontId="30" fillId="0" borderId="0" applyFont="0" applyFill="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0"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0"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9" fontId="30" fillId="0" borderId="0" applyFont="0" applyFill="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43" fontId="6" fillId="0" borderId="0" applyFont="0" applyFill="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31" fillId="0" borderId="0" applyFont="0" applyFill="0" applyBorder="0" applyAlignment="0" applyProtection="0"/>
    <xf numFmtId="190" fontId="30"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43" fontId="31" fillId="0" borderId="0" applyFont="0" applyFill="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190" fontId="30"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0" fontId="2" fillId="21" borderId="0" applyNumberFormat="0" applyBorder="0" applyAlignment="0" applyProtection="0"/>
    <xf numFmtId="0" fontId="2" fillId="22"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22" borderId="0" applyNumberFormat="0" applyBorder="0" applyAlignment="0" applyProtection="0"/>
    <xf numFmtId="0" fontId="2" fillId="29" borderId="0" applyNumberFormat="0" applyBorder="0" applyAlignment="0" applyProtection="0"/>
    <xf numFmtId="190" fontId="2" fillId="0" borderId="0" applyFont="0" applyFill="0" applyBorder="0" applyAlignment="0" applyProtection="0"/>
    <xf numFmtId="43" fontId="2" fillId="0" borderId="0" applyFont="0" applyFill="0" applyBorder="0" applyAlignment="0" applyProtection="0"/>
    <xf numFmtId="0" fontId="2" fillId="19" borderId="12" applyNumberFormat="0" applyFont="0" applyAlignment="0" applyProtection="0"/>
    <xf numFmtId="0" fontId="2" fillId="21"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0"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2"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3"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4"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1"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5"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56"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48"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7"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8"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59"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60"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4"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4"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4"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4"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4"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4"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49"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1"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2"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3"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4"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3" fillId="65" borderId="0"/>
    <xf numFmtId="0" fontId="44" fillId="66" borderId="0"/>
    <xf numFmtId="0" fontId="44" fillId="66" borderId="0"/>
    <xf numFmtId="0" fontId="44" fillId="67" borderId="0"/>
    <xf numFmtId="0" fontId="44" fillId="67" borderId="0"/>
    <xf numFmtId="0" fontId="44" fillId="18" borderId="0"/>
    <xf numFmtId="0" fontId="44" fillId="18" borderId="0"/>
    <xf numFmtId="0" fontId="44" fillId="68" borderId="0"/>
    <xf numFmtId="0" fontId="44" fillId="68" borderId="0"/>
    <xf numFmtId="0" fontId="44" fillId="69" borderId="0"/>
    <xf numFmtId="0" fontId="44" fillId="69" borderId="0"/>
    <xf numFmtId="0" fontId="44" fillId="70" borderId="0"/>
    <xf numFmtId="0" fontId="44" fillId="70" borderId="0"/>
    <xf numFmtId="0" fontId="45" fillId="14" borderId="0"/>
    <xf numFmtId="0" fontId="47" fillId="71" borderId="0"/>
    <xf numFmtId="0" fontId="48" fillId="17" borderId="8"/>
    <xf numFmtId="0" fontId="46" fillId="18" borderId="11"/>
    <xf numFmtId="0" fontId="46" fillId="18" borderId="11"/>
    <xf numFmtId="0" fontId="46" fillId="72" borderId="18"/>
    <xf numFmtId="0" fontId="49" fillId="0" borderId="10"/>
    <xf numFmtId="0" fontId="49" fillId="0" borderId="10"/>
    <xf numFmtId="0" fontId="50" fillId="0" borderId="19"/>
    <xf numFmtId="0" fontId="46" fillId="18" borderId="11"/>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0" fontId="51" fillId="0" borderId="0"/>
    <xf numFmtId="0" fontId="51" fillId="0" borderId="0"/>
    <xf numFmtId="0" fontId="52" fillId="0" borderId="0"/>
    <xf numFmtId="0" fontId="53" fillId="16" borderId="8"/>
    <xf numFmtId="0" fontId="53" fillId="16" borderId="8"/>
    <xf numFmtId="0" fontId="54" fillId="16" borderId="20"/>
    <xf numFmtId="0" fontId="55" fillId="0" borderId="0"/>
    <xf numFmtId="0" fontId="56" fillId="13" borderId="0"/>
    <xf numFmtId="0" fontId="57" fillId="0" borderId="21"/>
    <xf numFmtId="0" fontId="58" fillId="0" borderId="22"/>
    <xf numFmtId="0" fontId="51" fillId="0" borderId="23"/>
    <xf numFmtId="0" fontId="51" fillId="0" borderId="0"/>
    <xf numFmtId="0" fontId="59" fillId="0" borderId="0">
      <alignment vertical="top"/>
    </xf>
    <xf numFmtId="0" fontId="60" fillId="0" borderId="0">
      <alignment vertical="top"/>
    </xf>
    <xf numFmtId="0" fontId="61" fillId="0" borderId="0"/>
    <xf numFmtId="0" fontId="53" fillId="16" borderId="8"/>
    <xf numFmtId="0" fontId="49" fillId="0" borderId="1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43"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190" fontId="30" fillId="0" borderId="0"/>
    <xf numFmtId="0" fontId="63" fillId="15" borderId="0"/>
    <xf numFmtId="0" fontId="62" fillId="15"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31" fillId="0" borderId="0"/>
    <xf numFmtId="0" fontId="43" fillId="0" borderId="0"/>
    <xf numFmtId="0" fontId="43" fillId="0" borderId="0"/>
    <xf numFmtId="0" fontId="43" fillId="0" borderId="0"/>
    <xf numFmtId="0" fontId="43" fillId="0" borderId="0"/>
    <xf numFmtId="0" fontId="31"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31"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1" fillId="0" borderId="0"/>
    <xf numFmtId="0" fontId="31"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30" fillId="19" borderId="24"/>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24"/>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30" fillId="19" borderId="12"/>
    <xf numFmtId="0" fontId="64" fillId="17" borderId="9"/>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0" fontId="65" fillId="0" borderId="0"/>
    <xf numFmtId="0" fontId="65" fillId="0" borderId="0"/>
    <xf numFmtId="0" fontId="65" fillId="0" borderId="0"/>
    <xf numFmtId="0" fontId="66" fillId="0" borderId="0"/>
    <xf numFmtId="0" fontId="67" fillId="0" borderId="25"/>
    <xf numFmtId="0" fontId="65"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1" fillId="0" borderId="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0" fontId="2" fillId="0" borderId="0"/>
    <xf numFmtId="0" fontId="31" fillId="0" borderId="0"/>
    <xf numFmtId="43" fontId="31" fillId="0" borderId="0" applyFont="0" applyFill="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0" borderId="0"/>
    <xf numFmtId="0" fontId="2" fillId="19" borderId="12" applyNumberFormat="0" applyFont="0" applyAlignment="0" applyProtection="0"/>
    <xf numFmtId="43" fontId="30" fillId="0" borderId="0"/>
    <xf numFmtId="0" fontId="21" fillId="0" borderId="0" applyNumberFormat="0" applyFill="0" applyBorder="0" applyAlignment="0" applyProtection="0"/>
    <xf numFmtId="0" fontId="25" fillId="16" borderId="8" applyNumberFormat="0" applyAlignment="0" applyProtection="0"/>
    <xf numFmtId="0" fontId="28" fillId="0" borderId="10" applyNumberFormat="0" applyFill="0" applyAlignment="0" applyProtection="0"/>
    <xf numFmtId="0" fontId="1" fillId="18" borderId="11" applyNumberFormat="0" applyAlignment="0" applyProtection="0"/>
    <xf numFmtId="0" fontId="8" fillId="0" borderId="0" applyNumberFormat="0" applyFill="0" applyBorder="0" applyAlignment="0" applyProtection="0"/>
    <xf numFmtId="0" fontId="2" fillId="0" borderId="0"/>
    <xf numFmtId="0" fontId="2" fillId="19" borderId="12" applyNumberFormat="0" applyFont="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3" fillId="74" borderId="0"/>
  </cellStyleXfs>
  <cellXfs count="294">
    <xf numFmtId="0" fontId="0" fillId="0" borderId="0" xfId="0"/>
    <xf numFmtId="0" fontId="0" fillId="0" borderId="1" xfId="0" applyBorder="1"/>
    <xf numFmtId="0" fontId="0" fillId="0" borderId="1" xfId="0" applyBorder="1" applyAlignment="1">
      <alignment horizontal="center"/>
    </xf>
    <xf numFmtId="0" fontId="1" fillId="2" borderId="1" xfId="0" applyFont="1" applyFill="1" applyBorder="1"/>
    <xf numFmtId="166" fontId="0" fillId="0" borderId="1" xfId="0" applyNumberFormat="1" applyBorder="1"/>
    <xf numFmtId="2" fontId="0" fillId="0" borderId="1" xfId="0" applyNumberFormat="1" applyBorder="1"/>
    <xf numFmtId="0" fontId="1" fillId="2" borderId="1" xfId="0" applyFont="1" applyFill="1" applyBorder="1" applyAlignment="1">
      <alignment horizontal="center"/>
    </xf>
    <xf numFmtId="2" fontId="0" fillId="0" borderId="1" xfId="0" applyNumberFormat="1" applyBorder="1" applyAlignment="1">
      <alignment horizontal="center"/>
    </xf>
    <xf numFmtId="166" fontId="0" fillId="0" borderId="1" xfId="0" applyNumberFormat="1" applyBorder="1" applyAlignment="1">
      <alignment horizontal="center"/>
    </xf>
    <xf numFmtId="164" fontId="0" fillId="0" borderId="1" xfId="0" applyNumberFormat="1" applyBorder="1" applyAlignment="1">
      <alignment horizontal="center"/>
    </xf>
    <xf numFmtId="3" fontId="0" fillId="0" borderId="1" xfId="0" applyNumberFormat="1" applyBorder="1" applyAlignment="1">
      <alignment horizontal="center"/>
    </xf>
    <xf numFmtId="0" fontId="3" fillId="0" borderId="1" xfId="0" applyFont="1" applyBorder="1" applyAlignment="1">
      <alignment horizontal="center"/>
    </xf>
    <xf numFmtId="165" fontId="3" fillId="0" borderId="1" xfId="0" applyNumberFormat="1" applyFont="1" applyBorder="1" applyAlignment="1">
      <alignment horizontal="center"/>
    </xf>
    <xf numFmtId="10" fontId="3" fillId="0" borderId="1" xfId="0" applyNumberFormat="1" applyFont="1" applyBorder="1" applyAlignment="1">
      <alignment horizontal="center"/>
    </xf>
    <xf numFmtId="167" fontId="3" fillId="0" borderId="1" xfId="1" applyNumberFormat="1" applyFont="1" applyBorder="1" applyAlignment="1">
      <alignment horizontal="center"/>
    </xf>
    <xf numFmtId="165" fontId="4" fillId="0" borderId="1" xfId="0" applyNumberFormat="1" applyFont="1" applyBorder="1" applyAlignment="1">
      <alignment horizontal="center"/>
    </xf>
    <xf numFmtId="0" fontId="3" fillId="0" borderId="1" xfId="1" applyNumberFormat="1" applyFont="1" applyBorder="1" applyAlignment="1">
      <alignment horizontal="center"/>
    </xf>
    <xf numFmtId="168" fontId="3" fillId="0" borderId="1" xfId="0" applyNumberFormat="1" applyFont="1" applyBorder="1" applyAlignment="1">
      <alignment horizontal="center"/>
    </xf>
    <xf numFmtId="165" fontId="0" fillId="0" borderId="1" xfId="0" applyNumberFormat="1" applyBorder="1" applyAlignment="1">
      <alignment horizontal="center"/>
    </xf>
    <xf numFmtId="0" fontId="5" fillId="0" borderId="1" xfId="0" applyFont="1" applyBorder="1"/>
    <xf numFmtId="0" fontId="1" fillId="2" borderId="1" xfId="0" applyFont="1" applyFill="1" applyBorder="1" applyAlignment="1">
      <alignment horizontal="left"/>
    </xf>
    <xf numFmtId="0" fontId="0" fillId="0" borderId="1" xfId="0" applyBorder="1" applyAlignment="1">
      <alignment horizontal="left"/>
    </xf>
    <xf numFmtId="167" fontId="0" fillId="0" borderId="1" xfId="1" applyNumberFormat="1" applyFont="1" applyBorder="1" applyAlignment="1">
      <alignment horizontal="center"/>
    </xf>
    <xf numFmtId="0" fontId="3" fillId="0" borderId="1" xfId="0" quotePrefix="1" applyFont="1" applyBorder="1" applyAlignment="1">
      <alignment horizontal="center"/>
    </xf>
    <xf numFmtId="170" fontId="0" fillId="0" borderId="1" xfId="1" applyNumberFormat="1" applyFont="1" applyBorder="1" applyAlignment="1">
      <alignment horizontal="center"/>
    </xf>
    <xf numFmtId="43" fontId="0" fillId="0" borderId="1" xfId="0" applyNumberFormat="1" applyBorder="1" applyAlignment="1">
      <alignment horizontal="center"/>
    </xf>
    <xf numFmtId="171" fontId="0" fillId="0" borderId="1" xfId="2" applyNumberFormat="1" applyFont="1" applyBorder="1" applyAlignment="1">
      <alignment horizontal="center"/>
    </xf>
    <xf numFmtId="10" fontId="0" fillId="0" borderId="1" xfId="0" applyNumberFormat="1" applyBorder="1" applyAlignment="1">
      <alignment horizontal="center"/>
    </xf>
    <xf numFmtId="172" fontId="0" fillId="0" borderId="1" xfId="0" applyNumberFormat="1" applyBorder="1" applyAlignment="1">
      <alignment horizontal="center"/>
    </xf>
    <xf numFmtId="14" fontId="0" fillId="0" borderId="1" xfId="0" applyNumberFormat="1" applyBorder="1"/>
    <xf numFmtId="173" fontId="0" fillId="0" borderId="1" xfId="0" applyNumberFormat="1" applyBorder="1"/>
    <xf numFmtId="174" fontId="3" fillId="0" borderId="1" xfId="0" applyNumberFormat="1" applyFont="1" applyBorder="1" applyAlignment="1">
      <alignment horizontal="center"/>
    </xf>
    <xf numFmtId="169" fontId="0" fillId="0" borderId="1" xfId="1" applyNumberFormat="1" applyFont="1" applyBorder="1" applyAlignment="1">
      <alignment horizontal="right"/>
    </xf>
    <xf numFmtId="0" fontId="1" fillId="3" borderId="1" xfId="0" applyFont="1" applyFill="1" applyBorder="1" applyAlignment="1">
      <alignment horizontal="center"/>
    </xf>
    <xf numFmtId="0" fontId="1" fillId="3" borderId="1" xfId="0" applyFont="1" applyFill="1" applyBorder="1" applyAlignment="1">
      <alignment horizontal="center" vertical="center"/>
    </xf>
    <xf numFmtId="174" fontId="3" fillId="4" borderId="1" xfId="0" applyNumberFormat="1" applyFont="1" applyFill="1" applyBorder="1" applyAlignment="1">
      <alignment horizontal="center"/>
    </xf>
    <xf numFmtId="173" fontId="3" fillId="4" borderId="1" xfId="0" applyNumberFormat="1" applyFont="1" applyFill="1" applyBorder="1" applyAlignment="1">
      <alignment horizontal="center"/>
    </xf>
    <xf numFmtId="176" fontId="1" fillId="3" borderId="1" xfId="0" applyNumberFormat="1" applyFont="1" applyFill="1" applyBorder="1" applyAlignment="1">
      <alignment horizontal="center" vertical="center"/>
    </xf>
    <xf numFmtId="176" fontId="0" fillId="0" borderId="1" xfId="0" applyNumberFormat="1" applyBorder="1" applyAlignment="1">
      <alignment horizontal="center" vertical="center"/>
    </xf>
    <xf numFmtId="0" fontId="7" fillId="0" borderId="1" xfId="0" applyFont="1" applyBorder="1" applyAlignment="1">
      <alignment horizontal="left" vertical="top"/>
    </xf>
    <xf numFmtId="0" fontId="0" fillId="5" borderId="1" xfId="0" applyFill="1" applyBorder="1" applyAlignment="1">
      <alignment horizontal="center"/>
    </xf>
    <xf numFmtId="0" fontId="0" fillId="0" borderId="0" xfId="0" applyAlignment="1">
      <alignment horizontal="right" vertical="center"/>
    </xf>
    <xf numFmtId="0" fontId="0" fillId="6" borderId="0" xfId="0" applyFill="1" applyAlignment="1">
      <alignment horizontal="center"/>
    </xf>
    <xf numFmtId="0" fontId="0" fillId="0" borderId="0" xfId="0" applyAlignment="1">
      <alignment vertical="center"/>
    </xf>
    <xf numFmtId="174" fontId="9" fillId="4" borderId="0" xfId="0" applyNumberFormat="1" applyFont="1" applyFill="1" applyAlignment="1">
      <alignment vertical="center"/>
    </xf>
    <xf numFmtId="0" fontId="0" fillId="4" borderId="0" xfId="0" applyFill="1"/>
    <xf numFmtId="164" fontId="10" fillId="4" borderId="0" xfId="0" applyNumberFormat="1" applyFont="1" applyFill="1"/>
    <xf numFmtId="177" fontId="10" fillId="4" borderId="0" xfId="0" applyNumberFormat="1" applyFont="1" applyFill="1"/>
    <xf numFmtId="2" fontId="10" fillId="4" borderId="0" xfId="0" applyNumberFormat="1" applyFont="1" applyFill="1"/>
    <xf numFmtId="178" fontId="8" fillId="7" borderId="0" xfId="0" applyNumberFormat="1" applyFont="1" applyFill="1" applyAlignment="1">
      <alignment horizontal="right" vertical="center"/>
    </xf>
    <xf numFmtId="173" fontId="8" fillId="7" borderId="0" xfId="0" applyNumberFormat="1" applyFont="1" applyFill="1" applyAlignment="1">
      <alignment horizontal="right" vertical="center"/>
    </xf>
    <xf numFmtId="179" fontId="1" fillId="3" borderId="1" xfId="0" applyNumberFormat="1" applyFont="1" applyFill="1" applyBorder="1" applyAlignment="1">
      <alignment horizontal="center" vertical="center"/>
    </xf>
    <xf numFmtId="15" fontId="0" fillId="0" borderId="0" xfId="0" applyNumberFormat="1"/>
    <xf numFmtId="10" fontId="0" fillId="0" borderId="0" xfId="0" applyNumberFormat="1"/>
    <xf numFmtId="0" fontId="1" fillId="3" borderId="0" xfId="0" applyFont="1" applyFill="1" applyAlignment="1">
      <alignment horizontal="center" vertical="center"/>
    </xf>
    <xf numFmtId="168" fontId="0" fillId="0" borderId="0" xfId="2" applyNumberFormat="1" applyFont="1"/>
    <xf numFmtId="168" fontId="1" fillId="3" borderId="0" xfId="2" applyNumberFormat="1" applyFont="1" applyFill="1" applyAlignment="1">
      <alignment horizontal="center" vertical="center"/>
    </xf>
    <xf numFmtId="164" fontId="0" fillId="0" borderId="0" xfId="0" applyNumberFormat="1"/>
    <xf numFmtId="164" fontId="1" fillId="3" borderId="0" xfId="0" applyNumberFormat="1" applyFont="1" applyFill="1" applyAlignment="1">
      <alignment horizontal="center" vertical="center"/>
    </xf>
    <xf numFmtId="0" fontId="1" fillId="3" borderId="0" xfId="0" applyFont="1" applyFill="1" applyAlignment="1">
      <alignment horizontal="right" vertical="center"/>
    </xf>
    <xf numFmtId="15" fontId="0" fillId="8" borderId="0" xfId="0" applyNumberFormat="1" applyFill="1"/>
    <xf numFmtId="3" fontId="0" fillId="8" borderId="0" xfId="0" applyNumberFormat="1" applyFill="1"/>
    <xf numFmtId="3" fontId="3" fillId="8" borderId="0" xfId="0" applyNumberFormat="1" applyFont="1" applyFill="1" applyAlignment="1">
      <alignment vertical="center"/>
    </xf>
    <xf numFmtId="168" fontId="3" fillId="4" borderId="0" xfId="2" applyNumberFormat="1" applyFont="1" applyFill="1"/>
    <xf numFmtId="0" fontId="3" fillId="8" borderId="0" xfId="0" applyFont="1" applyFill="1" applyAlignment="1">
      <alignment horizontal="right" vertical="center"/>
    </xf>
    <xf numFmtId="15" fontId="13" fillId="8" borderId="0" xfId="0" applyNumberFormat="1" applyFont="1" applyFill="1" applyAlignment="1">
      <alignment vertical="center"/>
    </xf>
    <xf numFmtId="0" fontId="13" fillId="8" borderId="0" xfId="0" applyFont="1" applyFill="1" applyAlignment="1">
      <alignment vertical="center"/>
    </xf>
    <xf numFmtId="0" fontId="7" fillId="0" borderId="0" xfId="0" applyFont="1"/>
    <xf numFmtId="176" fontId="12" fillId="8" borderId="0" xfId="0" applyNumberFormat="1" applyFont="1" applyFill="1" applyAlignment="1">
      <alignment horizontal="right" vertical="center"/>
    </xf>
    <xf numFmtId="15" fontId="13" fillId="8" borderId="0" xfId="0" applyNumberFormat="1" applyFont="1" applyFill="1" applyAlignment="1">
      <alignment horizontal="center" vertical="center"/>
    </xf>
    <xf numFmtId="168" fontId="8" fillId="8" borderId="0" xfId="2" applyNumberFormat="1" applyFont="1" applyFill="1"/>
    <xf numFmtId="168" fontId="14" fillId="8" borderId="0" xfId="2" applyNumberFormat="1" applyFont="1" applyFill="1"/>
    <xf numFmtId="168" fontId="11" fillId="8" borderId="0" xfId="2" applyNumberFormat="1" applyFont="1" applyFill="1"/>
    <xf numFmtId="179" fontId="0" fillId="8" borderId="0" xfId="0" applyNumberFormat="1" applyFill="1"/>
    <xf numFmtId="164" fontId="8" fillId="8" borderId="0" xfId="0" applyNumberFormat="1" applyFont="1" applyFill="1"/>
    <xf numFmtId="15" fontId="0" fillId="10" borderId="0" xfId="0" applyNumberFormat="1" applyFill="1"/>
    <xf numFmtId="168" fontId="8" fillId="10" borderId="0" xfId="2" applyNumberFormat="1" applyFont="1" applyFill="1"/>
    <xf numFmtId="168" fontId="14" fillId="10" borderId="0" xfId="2" applyNumberFormat="1" applyFont="1" applyFill="1"/>
    <xf numFmtId="168" fontId="11" fillId="10" borderId="0" xfId="2" applyNumberFormat="1" applyFont="1" applyFill="1"/>
    <xf numFmtId="3" fontId="0" fillId="10" borderId="0" xfId="0" applyNumberFormat="1" applyFill="1"/>
    <xf numFmtId="179" fontId="0" fillId="10" borderId="0" xfId="0" applyNumberFormat="1" applyFill="1"/>
    <xf numFmtId="164" fontId="8" fillId="10" borderId="0" xfId="0" applyNumberFormat="1" applyFont="1" applyFill="1"/>
    <xf numFmtId="180" fontId="1" fillId="3" borderId="1" xfId="0" applyNumberFormat="1" applyFont="1" applyFill="1" applyBorder="1" applyAlignment="1">
      <alignment horizontal="center" vertical="center"/>
    </xf>
    <xf numFmtId="180" fontId="0" fillId="0" borderId="1" xfId="0" applyNumberFormat="1" applyBorder="1" applyAlignment="1">
      <alignment horizontal="right" vertical="center"/>
    </xf>
    <xf numFmtId="180" fontId="3" fillId="0" borderId="1" xfId="1" applyNumberFormat="1" applyFont="1" applyFill="1" applyBorder="1" applyAlignment="1">
      <alignment horizontal="right" vertical="center"/>
    </xf>
    <xf numFmtId="179" fontId="0" fillId="0" borderId="1" xfId="0" applyNumberFormat="1" applyBorder="1" applyAlignment="1">
      <alignment horizontal="right" vertical="center"/>
    </xf>
    <xf numFmtId="179" fontId="3" fillId="0" borderId="1" xfId="1" applyNumberFormat="1" applyFont="1" applyFill="1" applyBorder="1" applyAlignment="1">
      <alignment horizontal="right" vertical="center"/>
    </xf>
    <xf numFmtId="0" fontId="16" fillId="9" borderId="0" xfId="0" applyFont="1" applyFill="1" applyAlignment="1">
      <alignment horizontal="right" vertical="center"/>
    </xf>
    <xf numFmtId="0" fontId="17" fillId="9" borderId="0" xfId="0" applyFont="1" applyFill="1" applyAlignment="1">
      <alignment vertical="center"/>
    </xf>
    <xf numFmtId="15" fontId="17" fillId="9" borderId="0" xfId="0" applyNumberFormat="1" applyFont="1" applyFill="1" applyAlignment="1">
      <alignment vertical="center"/>
    </xf>
    <xf numFmtId="3" fontId="16" fillId="9" borderId="0" xfId="0" applyNumberFormat="1" applyFont="1" applyFill="1" applyAlignment="1">
      <alignment vertical="center"/>
    </xf>
    <xf numFmtId="182" fontId="0" fillId="8" borderId="0" xfId="0" applyNumberFormat="1" applyFill="1"/>
    <xf numFmtId="182" fontId="0" fillId="10" borderId="0" xfId="0" applyNumberFormat="1" applyFill="1"/>
    <xf numFmtId="10" fontId="8" fillId="8" borderId="0" xfId="2" applyNumberFormat="1" applyFont="1" applyFill="1" applyAlignment="1">
      <alignment horizontal="center" vertical="center"/>
    </xf>
    <xf numFmtId="183" fontId="0" fillId="8" borderId="0" xfId="0" applyNumberFormat="1" applyFill="1"/>
    <xf numFmtId="181" fontId="0" fillId="8" borderId="0" xfId="0" applyNumberFormat="1" applyFill="1" applyAlignment="1">
      <alignment horizontal="center" vertical="center"/>
    </xf>
    <xf numFmtId="1" fontId="0" fillId="8" borderId="0" xfId="0" applyNumberFormat="1" applyFill="1" applyAlignment="1">
      <alignment horizontal="center" vertical="center"/>
    </xf>
    <xf numFmtId="181" fontId="0" fillId="9" borderId="0" xfId="0" applyNumberFormat="1" applyFill="1" applyAlignment="1">
      <alignment horizontal="center" vertical="center"/>
    </xf>
    <xf numFmtId="1" fontId="0" fillId="9" borderId="0" xfId="0" applyNumberFormat="1" applyFill="1" applyAlignment="1">
      <alignment horizontal="center" vertical="center"/>
    </xf>
    <xf numFmtId="0" fontId="3" fillId="8" borderId="0" xfId="0" applyFont="1" applyFill="1" applyAlignment="1">
      <alignment horizontal="right"/>
    </xf>
    <xf numFmtId="168" fontId="8" fillId="8" borderId="0" xfId="0" applyNumberFormat="1" applyFont="1" applyFill="1"/>
    <xf numFmtId="15" fontId="8" fillId="8" borderId="0" xfId="0" applyNumberFormat="1" applyFont="1" applyFill="1"/>
    <xf numFmtId="10" fontId="8" fillId="8" borderId="0" xfId="0" applyNumberFormat="1" applyFont="1" applyFill="1"/>
    <xf numFmtId="183" fontId="0" fillId="9" borderId="0" xfId="0" applyNumberFormat="1" applyFill="1"/>
    <xf numFmtId="174" fontId="1" fillId="3" borderId="1" xfId="0" applyNumberFormat="1" applyFont="1" applyFill="1" applyBorder="1" applyAlignment="1">
      <alignment horizontal="center" vertical="center"/>
    </xf>
    <xf numFmtId="174" fontId="0" fillId="0" borderId="1" xfId="0" applyNumberFormat="1" applyBorder="1"/>
    <xf numFmtId="38" fontId="1" fillId="3" borderId="1" xfId="0" applyNumberFormat="1" applyFont="1" applyFill="1" applyBorder="1" applyAlignment="1">
      <alignment horizontal="center" vertical="center"/>
    </xf>
    <xf numFmtId="38" fontId="3" fillId="0" borderId="1" xfId="1" applyNumberFormat="1" applyFont="1" applyBorder="1" applyAlignment="1">
      <alignment horizontal="center"/>
    </xf>
    <xf numFmtId="38" fontId="0" fillId="0" borderId="1" xfId="0" applyNumberFormat="1" applyBorder="1"/>
    <xf numFmtId="168" fontId="1" fillId="3" borderId="1" xfId="2" applyNumberFormat="1" applyFont="1" applyFill="1" applyBorder="1" applyAlignment="1">
      <alignment horizontal="center" vertical="center"/>
    </xf>
    <xf numFmtId="168" fontId="3" fillId="0" borderId="1" xfId="2" applyNumberFormat="1" applyFont="1" applyBorder="1" applyAlignment="1">
      <alignment horizontal="center"/>
    </xf>
    <xf numFmtId="168" fontId="0" fillId="0" borderId="1" xfId="2" applyNumberFormat="1" applyFont="1" applyBorder="1"/>
    <xf numFmtId="0" fontId="0" fillId="0" borderId="0" xfId="0" applyAlignment="1">
      <alignment horizontal="center" vertical="center"/>
    </xf>
    <xf numFmtId="1" fontId="3" fillId="4" borderId="1" xfId="0" applyNumberFormat="1" applyFont="1" applyFill="1" applyBorder="1" applyAlignment="1">
      <alignment horizontal="center"/>
    </xf>
    <xf numFmtId="174" fontId="8" fillId="7" borderId="0" xfId="0" applyNumberFormat="1" applyFont="1" applyFill="1"/>
    <xf numFmtId="183" fontId="0" fillId="0" borderId="1" xfId="0" applyNumberFormat="1" applyBorder="1"/>
    <xf numFmtId="185" fontId="0" fillId="0" borderId="1" xfId="0" applyNumberFormat="1" applyBorder="1"/>
    <xf numFmtId="0" fontId="0" fillId="0" borderId="1" xfId="0" applyBorder="1" applyAlignment="1">
      <alignment horizontal="right" vertical="center"/>
    </xf>
    <xf numFmtId="184" fontId="0" fillId="0" borderId="1" xfId="11" applyNumberFormat="1" applyFont="1" applyBorder="1" applyAlignment="1">
      <alignment horizontal="right" vertical="center"/>
    </xf>
    <xf numFmtId="173" fontId="0" fillId="0" borderId="0" xfId="0" applyNumberFormat="1"/>
    <xf numFmtId="187" fontId="0" fillId="0" borderId="0" xfId="0" applyNumberFormat="1"/>
    <xf numFmtId="177" fontId="0" fillId="0" borderId="0" xfId="0" applyNumberFormat="1"/>
    <xf numFmtId="177" fontId="0" fillId="0" borderId="0" xfId="2" applyNumberFormat="1" applyFont="1"/>
    <xf numFmtId="164" fontId="0" fillId="0" borderId="0" xfId="0" applyNumberFormat="1" applyAlignment="1">
      <alignment vertical="center"/>
    </xf>
    <xf numFmtId="179" fontId="0" fillId="0" borderId="0" xfId="0" applyNumberFormat="1" applyAlignment="1">
      <alignment horizontal="center" vertical="center"/>
    </xf>
    <xf numFmtId="186" fontId="0" fillId="0" borderId="0" xfId="0" applyNumberFormat="1" applyAlignment="1">
      <alignment horizontal="center" vertical="center"/>
    </xf>
    <xf numFmtId="171" fontId="8" fillId="8" borderId="0" xfId="2" applyNumberFormat="1" applyFont="1" applyFill="1" applyAlignment="1">
      <alignment vertical="center"/>
    </xf>
    <xf numFmtId="171" fontId="15" fillId="9" borderId="0" xfId="2" applyNumberFormat="1" applyFont="1" applyFill="1" applyAlignment="1">
      <alignment vertical="center"/>
    </xf>
    <xf numFmtId="1" fontId="0" fillId="0" borderId="0" xfId="0" applyNumberFormat="1"/>
    <xf numFmtId="164" fontId="3" fillId="0" borderId="1" xfId="0" applyNumberFormat="1" applyFont="1" applyBorder="1" applyAlignment="1">
      <alignment horizontal="center"/>
    </xf>
    <xf numFmtId="177" fontId="3" fillId="0" borderId="1" xfId="0" applyNumberFormat="1" applyFont="1" applyBorder="1" applyAlignment="1">
      <alignment horizontal="center"/>
    </xf>
    <xf numFmtId="173" fontId="13" fillId="8" borderId="0" xfId="0" applyNumberFormat="1" applyFont="1" applyFill="1"/>
    <xf numFmtId="188" fontId="0" fillId="0" borderId="1" xfId="0" applyNumberFormat="1" applyBorder="1"/>
    <xf numFmtId="0" fontId="1" fillId="3" borderId="1" xfId="0" applyFont="1" applyFill="1" applyBorder="1" applyAlignment="1">
      <alignment horizontal="right" vertical="center"/>
    </xf>
    <xf numFmtId="0" fontId="0" fillId="0" borderId="0" xfId="0" applyAlignment="1">
      <alignment horizontal="right"/>
    </xf>
    <xf numFmtId="0" fontId="15" fillId="7" borderId="0" xfId="0" applyFont="1" applyFill="1" applyAlignment="1">
      <alignment horizontal="right"/>
    </xf>
    <xf numFmtId="0" fontId="15" fillId="7" borderId="0" xfId="0" applyFont="1" applyFill="1" applyAlignment="1">
      <alignment horizontal="center" vertical="center"/>
    </xf>
    <xf numFmtId="0" fontId="0" fillId="8" borderId="0" xfId="0" applyFill="1"/>
    <xf numFmtId="15" fontId="13" fillId="8" borderId="0" xfId="0" applyNumberFormat="1" applyFont="1" applyFill="1"/>
    <xf numFmtId="15" fontId="13" fillId="0" borderId="0" xfId="0" applyNumberFormat="1" applyFont="1"/>
    <xf numFmtId="0" fontId="13" fillId="0" borderId="0" xfId="0" applyFont="1"/>
    <xf numFmtId="173" fontId="9" fillId="11" borderId="1" xfId="0" applyNumberFormat="1" applyFont="1" applyFill="1" applyBorder="1" applyAlignment="1">
      <alignment horizontal="center" vertical="center"/>
    </xf>
    <xf numFmtId="0" fontId="1" fillId="12" borderId="1" xfId="0" applyFont="1" applyFill="1" applyBorder="1" applyAlignment="1">
      <alignment horizontal="center" vertical="center"/>
    </xf>
    <xf numFmtId="168" fontId="0" fillId="8" borderId="0" xfId="0" applyNumberFormat="1" applyFill="1"/>
    <xf numFmtId="0" fontId="0" fillId="8" borderId="4" xfId="0" applyFill="1" applyBorder="1"/>
    <xf numFmtId="15" fontId="0" fillId="8" borderId="4" xfId="0" applyNumberFormat="1" applyFill="1" applyBorder="1"/>
    <xf numFmtId="168" fontId="0" fillId="8" borderId="4" xfId="0" applyNumberFormat="1" applyFill="1" applyBorder="1"/>
    <xf numFmtId="10" fontId="0" fillId="0" borderId="0" xfId="0" applyNumberFormat="1" applyAlignment="1">
      <alignment horizontal="right" vertical="center"/>
    </xf>
    <xf numFmtId="9" fontId="0" fillId="0" borderId="0" xfId="0" applyNumberFormat="1" applyAlignment="1">
      <alignment horizontal="right" vertical="center"/>
    </xf>
    <xf numFmtId="189" fontId="0" fillId="0" borderId="0" xfId="0" applyNumberFormat="1" applyAlignment="1">
      <alignment horizontal="right" vertical="center"/>
    </xf>
    <xf numFmtId="189" fontId="0" fillId="0" borderId="0" xfId="0" applyNumberFormat="1" applyAlignment="1">
      <alignment horizontal="center" vertical="center"/>
    </xf>
    <xf numFmtId="179" fontId="0" fillId="0" borderId="1" xfId="0" applyNumberFormat="1" applyBorder="1" applyAlignment="1">
      <alignment horizontal="center"/>
    </xf>
    <xf numFmtId="177" fontId="0" fillId="0" borderId="1" xfId="0" applyNumberFormat="1" applyBorder="1" applyAlignment="1">
      <alignment horizontal="center"/>
    </xf>
    <xf numFmtId="174" fontId="0" fillId="0" borderId="0" xfId="0" applyNumberFormat="1"/>
    <xf numFmtId="179" fontId="0" fillId="0" borderId="0" xfId="0" applyNumberFormat="1"/>
    <xf numFmtId="2" fontId="0" fillId="0" borderId="0" xfId="0" applyNumberFormat="1" applyAlignment="1">
      <alignment horizontal="right" vertical="center"/>
    </xf>
    <xf numFmtId="179" fontId="15" fillId="7" borderId="0" xfId="0" applyNumberFormat="1" applyFont="1" applyFill="1"/>
    <xf numFmtId="176" fontId="12" fillId="8" borderId="0" xfId="0" applyNumberFormat="1" applyFont="1" applyFill="1"/>
    <xf numFmtId="191" fontId="0" fillId="0" borderId="1" xfId="0" applyNumberFormat="1" applyBorder="1"/>
    <xf numFmtId="168" fontId="0" fillId="0" borderId="0" xfId="2" applyNumberFormat="1" applyFont="1" applyAlignment="1">
      <alignment horizontal="right" vertical="center"/>
    </xf>
    <xf numFmtId="173" fontId="0" fillId="0" borderId="0" xfId="0" applyNumberFormat="1" applyAlignment="1">
      <alignment horizontal="right" vertical="center"/>
    </xf>
    <xf numFmtId="168" fontId="15" fillId="0" borderId="0" xfId="2" applyNumberFormat="1" applyFont="1" applyAlignment="1">
      <alignment horizontal="right" vertical="center"/>
    </xf>
    <xf numFmtId="173" fontId="15" fillId="0" borderId="0" xfId="0" applyNumberFormat="1" applyFont="1" applyAlignment="1">
      <alignment horizontal="right" vertical="center"/>
    </xf>
    <xf numFmtId="0" fontId="15" fillId="0" borderId="0" xfId="0" applyFont="1" applyAlignment="1">
      <alignment horizontal="right" vertical="center"/>
    </xf>
    <xf numFmtId="174" fontId="0" fillId="0" borderId="0" xfId="0" applyNumberFormat="1" applyAlignment="1">
      <alignment horizontal="right" vertical="center"/>
    </xf>
    <xf numFmtId="3" fontId="0" fillId="0" borderId="0" xfId="0" applyNumberFormat="1"/>
    <xf numFmtId="186" fontId="0" fillId="0" borderId="0" xfId="0" applyNumberFormat="1"/>
    <xf numFmtId="186" fontId="1" fillId="3" borderId="1" xfId="0" applyNumberFormat="1" applyFont="1" applyFill="1" applyBorder="1" applyAlignment="1">
      <alignment horizontal="center" vertical="center"/>
    </xf>
    <xf numFmtId="2" fontId="3" fillId="0" borderId="1" xfId="0" applyNumberFormat="1" applyFont="1" applyBorder="1" applyAlignment="1">
      <alignment horizontal="center"/>
    </xf>
    <xf numFmtId="168" fontId="3" fillId="73" borderId="1" xfId="0" applyNumberFormat="1" applyFont="1" applyFill="1" applyBorder="1" applyAlignment="1">
      <alignment horizontal="center"/>
    </xf>
    <xf numFmtId="179" fontId="3" fillId="73" borderId="1" xfId="1" applyNumberFormat="1" applyFont="1" applyFill="1" applyBorder="1" applyAlignment="1">
      <alignment horizontal="right" vertical="center"/>
    </xf>
    <xf numFmtId="173" fontId="0" fillId="8" borderId="0" xfId="0" applyNumberFormat="1" applyFill="1"/>
    <xf numFmtId="188" fontId="0" fillId="8" borderId="0" xfId="0" applyNumberFormat="1" applyFill="1"/>
    <xf numFmtId="10" fontId="0" fillId="0" borderId="0" xfId="2" applyNumberFormat="1" applyFont="1"/>
    <xf numFmtId="192" fontId="0" fillId="0" borderId="0" xfId="0" applyNumberFormat="1"/>
    <xf numFmtId="2" fontId="0" fillId="0" borderId="0" xfId="0" applyNumberFormat="1"/>
    <xf numFmtId="193" fontId="0" fillId="0" borderId="1" xfId="0" applyNumberFormat="1" applyBorder="1"/>
    <xf numFmtId="174" fontId="3" fillId="0" borderId="26" xfId="0" applyNumberFormat="1" applyFont="1" applyBorder="1" applyAlignment="1">
      <alignment horizontal="center"/>
    </xf>
    <xf numFmtId="176" fontId="0" fillId="0" borderId="2" xfId="0" applyNumberFormat="1" applyBorder="1" applyAlignment="1">
      <alignment horizontal="center" vertical="center"/>
    </xf>
    <xf numFmtId="0" fontId="0" fillId="0" borderId="3" xfId="0" applyBorder="1"/>
    <xf numFmtId="176" fontId="16" fillId="4" borderId="0" xfId="0" applyNumberFormat="1" applyFont="1" applyFill="1" applyAlignment="1">
      <alignment horizontal="center" vertical="center"/>
    </xf>
    <xf numFmtId="193" fontId="1" fillId="3" borderId="1" xfId="0" applyNumberFormat="1" applyFont="1" applyFill="1" applyBorder="1" applyAlignment="1">
      <alignment horizontal="center" vertical="center"/>
    </xf>
    <xf numFmtId="173" fontId="0" fillId="0" borderId="27" xfId="0" applyNumberFormat="1" applyBorder="1"/>
    <xf numFmtId="193" fontId="0" fillId="0" borderId="2" xfId="0" applyNumberFormat="1" applyBorder="1"/>
    <xf numFmtId="176" fontId="8" fillId="7" borderId="0" xfId="0" applyNumberFormat="1" applyFont="1" applyFill="1" applyAlignment="1">
      <alignment horizontal="center" vertical="center"/>
    </xf>
    <xf numFmtId="193" fontId="8" fillId="7" borderId="0" xfId="0" applyNumberFormat="1" applyFont="1" applyFill="1"/>
    <xf numFmtId="177" fontId="3" fillId="0" borderId="1" xfId="0" applyNumberFormat="1" applyFont="1" applyBorder="1" applyAlignment="1">
      <alignment horizontal="center" vertical="center"/>
    </xf>
    <xf numFmtId="193" fontId="0" fillId="0" borderId="1" xfId="0" applyNumberFormat="1" applyBorder="1" applyAlignment="1">
      <alignment horizontal="center"/>
    </xf>
    <xf numFmtId="194" fontId="3" fillId="0" borderId="1" xfId="1" applyNumberFormat="1" applyFont="1" applyFill="1" applyBorder="1" applyAlignment="1">
      <alignment horizontal="right" vertical="center"/>
    </xf>
    <xf numFmtId="14" fontId="0" fillId="4" borderId="0" xfId="0" applyNumberFormat="1" applyFill="1"/>
    <xf numFmtId="14" fontId="0" fillId="0" borderId="0" xfId="0" applyNumberFormat="1"/>
    <xf numFmtId="181" fontId="0" fillId="0" borderId="1" xfId="0" applyNumberFormat="1" applyBorder="1" applyAlignment="1">
      <alignment horizontal="right" vertical="center"/>
    </xf>
    <xf numFmtId="1" fontId="1" fillId="3" borderId="1" xfId="0" applyNumberFormat="1" applyFont="1" applyFill="1" applyBorder="1" applyAlignment="1">
      <alignment horizontal="center" vertical="center"/>
    </xf>
    <xf numFmtId="1" fontId="3" fillId="0" borderId="1" xfId="0" applyNumberFormat="1" applyFont="1" applyBorder="1" applyAlignment="1">
      <alignment horizontal="center"/>
    </xf>
    <xf numFmtId="174" fontId="3" fillId="0" borderId="1" xfId="0" applyNumberFormat="1" applyFont="1" applyBorder="1" applyAlignment="1">
      <alignment horizontal="center" wrapText="1"/>
    </xf>
    <xf numFmtId="0" fontId="5" fillId="9" borderId="1" xfId="0" applyFont="1" applyFill="1" applyBorder="1" applyAlignment="1">
      <alignment horizontal="right" vertical="center"/>
    </xf>
    <xf numFmtId="184" fontId="5" fillId="9" borderId="1" xfId="11" applyNumberFormat="1" applyFont="1" applyFill="1" applyBorder="1" applyAlignment="1">
      <alignment horizontal="right" vertical="center"/>
    </xf>
    <xf numFmtId="168" fontId="0" fillId="0" borderId="1" xfId="0" applyNumberFormat="1" applyBorder="1" applyAlignment="1">
      <alignment horizontal="center"/>
    </xf>
    <xf numFmtId="183" fontId="0" fillId="0" borderId="0" xfId="0" applyNumberFormat="1"/>
    <xf numFmtId="183" fontId="0" fillId="0" borderId="0" xfId="0" applyNumberFormat="1" applyAlignment="1">
      <alignment horizontal="right" vertical="center"/>
    </xf>
    <xf numFmtId="4" fontId="0" fillId="0" borderId="0" xfId="0" applyNumberFormat="1"/>
    <xf numFmtId="1" fontId="3" fillId="0" borderId="1" xfId="0" applyNumberFormat="1" applyFont="1" applyBorder="1" applyAlignment="1">
      <alignment horizontal="left"/>
    </xf>
    <xf numFmtId="193" fontId="0" fillId="0" borderId="1" xfId="0" applyNumberFormat="1" applyBorder="1" applyAlignment="1">
      <alignment horizontal="right" vertical="top"/>
    </xf>
    <xf numFmtId="193" fontId="0" fillId="0" borderId="1" xfId="0" applyNumberFormat="1" applyBorder="1" applyAlignment="1">
      <alignment horizontal="left"/>
    </xf>
    <xf numFmtId="193" fontId="3" fillId="0" borderId="1" xfId="0" applyNumberFormat="1" applyFont="1" applyBorder="1" applyAlignment="1">
      <alignment horizontal="center"/>
    </xf>
    <xf numFmtId="0" fontId="0" fillId="10" borderId="1" xfId="0" applyFill="1" applyBorder="1" applyAlignment="1">
      <alignment horizontal="left"/>
    </xf>
    <xf numFmtId="0" fontId="0" fillId="0" borderId="1" xfId="0" applyBorder="1" applyAlignment="1">
      <alignment horizontal="left" vertical="center"/>
    </xf>
    <xf numFmtId="169" fontId="0" fillId="0" borderId="1" xfId="1" applyNumberFormat="1" applyFont="1" applyBorder="1" applyAlignment="1">
      <alignment horizontal="right" vertical="center"/>
    </xf>
    <xf numFmtId="0" fontId="0" fillId="4" borderId="1" xfId="0" applyFill="1" applyBorder="1" applyAlignment="1">
      <alignment horizontal="right" vertical="center"/>
    </xf>
    <xf numFmtId="0" fontId="8" fillId="0" borderId="1" xfId="0" applyFont="1" applyBorder="1" applyAlignment="1">
      <alignment horizontal="right" vertical="center"/>
    </xf>
    <xf numFmtId="174" fontId="1" fillId="3" borderId="27" xfId="0" applyNumberFormat="1" applyFont="1" applyFill="1" applyBorder="1" applyAlignment="1">
      <alignment horizontal="center" vertical="center"/>
    </xf>
    <xf numFmtId="0" fontId="0" fillId="0" borderId="27" xfId="0" applyBorder="1" applyAlignment="1">
      <alignment horizontal="right" vertical="center"/>
    </xf>
    <xf numFmtId="0" fontId="0" fillId="10" borderId="0" xfId="0" applyFill="1" applyAlignment="1">
      <alignment horizontal="left"/>
    </xf>
    <xf numFmtId="173" fontId="0" fillId="10" borderId="0" xfId="0" applyNumberFormat="1" applyFill="1" applyAlignment="1">
      <alignment horizontal="left"/>
    </xf>
    <xf numFmtId="177" fontId="0" fillId="10" borderId="0" xfId="0" applyNumberFormat="1" applyFill="1" applyAlignment="1">
      <alignment horizontal="left"/>
    </xf>
    <xf numFmtId="0" fontId="0" fillId="10" borderId="3" xfId="0" applyFill="1" applyBorder="1" applyAlignment="1">
      <alignment horizontal="left"/>
    </xf>
    <xf numFmtId="0" fontId="0" fillId="0" borderId="26" xfId="0" applyBorder="1" applyAlignment="1">
      <alignment horizontal="left"/>
    </xf>
    <xf numFmtId="0" fontId="0" fillId="0" borderId="27" xfId="0" applyBorder="1" applyAlignment="1">
      <alignment horizontal="left"/>
    </xf>
    <xf numFmtId="0" fontId="0" fillId="10" borderId="26" xfId="0" applyFill="1" applyBorder="1" applyAlignment="1">
      <alignment horizontal="left"/>
    </xf>
    <xf numFmtId="0" fontId="0" fillId="8" borderId="0" xfId="0" applyFill="1" applyAlignment="1">
      <alignment horizontal="right" vertical="center"/>
    </xf>
    <xf numFmtId="0" fontId="0" fillId="8" borderId="0" xfId="0" applyFill="1" applyAlignment="1">
      <alignment horizontal="left"/>
    </xf>
    <xf numFmtId="173" fontId="68" fillId="0" borderId="1" xfId="1" applyNumberFormat="1" applyFont="1" applyBorder="1" applyAlignment="1">
      <alignment horizontal="right" vertical="center"/>
    </xf>
    <xf numFmtId="173" fontId="68" fillId="0" borderId="1" xfId="0" applyNumberFormat="1" applyFont="1" applyBorder="1" applyAlignment="1">
      <alignment horizontal="right" vertical="center"/>
    </xf>
    <xf numFmtId="0" fontId="68" fillId="0" borderId="27" xfId="0" applyFont="1" applyBorder="1" applyAlignment="1">
      <alignment horizontal="right" vertical="center"/>
    </xf>
    <xf numFmtId="0" fontId="69" fillId="0" borderId="1" xfId="0" applyFont="1" applyBorder="1" applyAlignment="1">
      <alignment horizontal="left" vertical="center"/>
    </xf>
    <xf numFmtId="177" fontId="0" fillId="0" borderId="1" xfId="0" applyNumberFormat="1" applyBorder="1" applyAlignment="1">
      <alignment horizontal="left"/>
    </xf>
    <xf numFmtId="173" fontId="0" fillId="0" borderId="1" xfId="0" applyNumberFormat="1" applyBorder="1" applyAlignment="1">
      <alignment horizontal="left"/>
    </xf>
    <xf numFmtId="168" fontId="8" fillId="7" borderId="0" xfId="0" applyNumberFormat="1" applyFont="1" applyFill="1"/>
    <xf numFmtId="0" fontId="3" fillId="0" borderId="1" xfId="0" applyFont="1" applyBorder="1" applyAlignment="1">
      <alignment horizontal="center" vertical="center"/>
    </xf>
    <xf numFmtId="0" fontId="0" fillId="0" borderId="1" xfId="0" applyBorder="1" applyAlignment="1">
      <alignment horizontal="center" vertical="center"/>
    </xf>
    <xf numFmtId="168" fontId="0" fillId="0" borderId="0" xfId="2" applyNumberFormat="1" applyFont="1" applyAlignment="1">
      <alignment vertical="center"/>
    </xf>
    <xf numFmtId="195" fontId="70" fillId="4" borderId="0" xfId="2" applyNumberFormat="1" applyFont="1" applyFill="1" applyAlignment="1">
      <alignment horizontal="center" vertical="center"/>
    </xf>
    <xf numFmtId="196" fontId="0" fillId="0" borderId="0" xfId="2" applyNumberFormat="1" applyFont="1"/>
    <xf numFmtId="195" fontId="0" fillId="0" borderId="0" xfId="2" applyNumberFormat="1" applyFont="1"/>
    <xf numFmtId="168" fontId="8" fillId="7" borderId="0" xfId="2" applyNumberFormat="1" applyFont="1" applyFill="1" applyAlignment="1">
      <alignment horizontal="right" vertical="center"/>
    </xf>
    <xf numFmtId="181" fontId="70" fillId="4" borderId="0" xfId="0" applyNumberFormat="1" applyFont="1" applyFill="1" applyAlignment="1">
      <alignment horizontal="right" vertical="center"/>
    </xf>
    <xf numFmtId="2" fontId="8" fillId="0" borderId="1" xfId="1" applyNumberFormat="1" applyFont="1" applyBorder="1" applyAlignment="1">
      <alignment horizontal="right" vertical="center"/>
    </xf>
    <xf numFmtId="2" fontId="0" fillId="0" borderId="1" xfId="1" applyNumberFormat="1" applyFont="1" applyBorder="1" applyAlignment="1">
      <alignment horizontal="right" vertical="center"/>
    </xf>
    <xf numFmtId="173" fontId="0" fillId="0" borderId="1" xfId="0" applyNumberFormat="1" applyBorder="1" applyAlignment="1">
      <alignment horizontal="right" vertical="center"/>
    </xf>
    <xf numFmtId="174" fontId="1" fillId="3" borderId="28" xfId="0" applyNumberFormat="1" applyFont="1" applyFill="1" applyBorder="1" applyAlignment="1">
      <alignment horizontal="center" vertical="center"/>
    </xf>
    <xf numFmtId="0" fontId="0" fillId="0" borderId="29" xfId="0" applyBorder="1" applyAlignment="1">
      <alignment horizontal="left"/>
    </xf>
    <xf numFmtId="173" fontId="72" fillId="4" borderId="0" xfId="0" applyNumberFormat="1" applyFont="1" applyFill="1" applyAlignment="1">
      <alignment horizontal="center" vertical="center"/>
    </xf>
    <xf numFmtId="174" fontId="71" fillId="4" borderId="1" xfId="0" applyNumberFormat="1" applyFont="1" applyFill="1" applyBorder="1" applyAlignment="1">
      <alignment horizontal="right" vertical="center"/>
    </xf>
    <xf numFmtId="173" fontId="71" fillId="4" borderId="1" xfId="0" applyNumberFormat="1" applyFont="1" applyFill="1" applyBorder="1" applyAlignment="1">
      <alignment horizontal="right" vertical="center"/>
    </xf>
    <xf numFmtId="173" fontId="72" fillId="4" borderId="1" xfId="0" applyNumberFormat="1" applyFont="1" applyFill="1" applyBorder="1" applyAlignment="1">
      <alignment horizontal="right" vertical="center"/>
    </xf>
    <xf numFmtId="173" fontId="0" fillId="0" borderId="1" xfId="0" applyNumberFormat="1" applyBorder="1" applyAlignment="1">
      <alignment horizontal="center" vertical="center"/>
    </xf>
    <xf numFmtId="173" fontId="0" fillId="0" borderId="1" xfId="0" applyNumberFormat="1" applyBorder="1" applyAlignment="1">
      <alignment horizontal="left" vertical="center"/>
    </xf>
    <xf numFmtId="0" fontId="3" fillId="0" borderId="1" xfId="1" applyNumberFormat="1" applyFont="1" applyBorder="1" applyAlignment="1">
      <alignment horizontal="center" vertical="center"/>
    </xf>
    <xf numFmtId="0" fontId="0" fillId="0" borderId="1" xfId="0" quotePrefix="1" applyBorder="1" applyAlignment="1">
      <alignment horizontal="center" vertical="center"/>
    </xf>
    <xf numFmtId="164" fontId="0" fillId="0" borderId="1" xfId="2" applyNumberFormat="1" applyFont="1" applyBorder="1" applyAlignment="1">
      <alignment horizontal="center"/>
    </xf>
    <xf numFmtId="0" fontId="0" fillId="10" borderId="0" xfId="0" applyFill="1" applyAlignment="1">
      <alignment horizontal="right" vertical="center"/>
    </xf>
    <xf numFmtId="0" fontId="0" fillId="4" borderId="0" xfId="0" applyFill="1" applyAlignment="1">
      <alignment horizontal="right" vertical="center"/>
    </xf>
    <xf numFmtId="0" fontId="0" fillId="6" borderId="0" xfId="0" applyFill="1" applyAlignment="1">
      <alignment horizontal="right" vertical="center"/>
    </xf>
    <xf numFmtId="0" fontId="0" fillId="75" borderId="0" xfId="0" applyFill="1" applyAlignment="1">
      <alignment horizontal="right" vertical="center"/>
    </xf>
    <xf numFmtId="193" fontId="0" fillId="0" borderId="1" xfId="0" applyNumberFormat="1" applyBorder="1" applyAlignment="1">
      <alignment horizontal="center" vertical="center"/>
    </xf>
    <xf numFmtId="0" fontId="3" fillId="10" borderId="1" xfId="0" applyFont="1" applyFill="1" applyBorder="1" applyAlignment="1">
      <alignment horizontal="center" vertical="center"/>
    </xf>
    <xf numFmtId="0" fontId="3" fillId="10" borderId="1" xfId="0" applyFont="1" applyFill="1" applyBorder="1" applyAlignment="1">
      <alignment horizontal="center"/>
    </xf>
    <xf numFmtId="174" fontId="3" fillId="10" borderId="1" xfId="0" applyNumberFormat="1" applyFont="1" applyFill="1" applyBorder="1" applyAlignment="1">
      <alignment horizontal="center"/>
    </xf>
    <xf numFmtId="179" fontId="3" fillId="10" borderId="1" xfId="1" applyNumberFormat="1" applyFont="1" applyFill="1" applyBorder="1" applyAlignment="1">
      <alignment horizontal="right" vertical="center"/>
    </xf>
    <xf numFmtId="0" fontId="3" fillId="10" borderId="1" xfId="1" applyNumberFormat="1" applyFont="1" applyFill="1" applyBorder="1" applyAlignment="1">
      <alignment horizontal="center"/>
    </xf>
    <xf numFmtId="3" fontId="0" fillId="10" borderId="1" xfId="0" applyNumberFormat="1" applyFill="1" applyBorder="1" applyAlignment="1">
      <alignment horizontal="center"/>
    </xf>
    <xf numFmtId="0" fontId="0" fillId="10" borderId="1" xfId="0" applyFill="1" applyBorder="1" applyAlignment="1">
      <alignment horizontal="center"/>
    </xf>
    <xf numFmtId="0" fontId="3" fillId="10" borderId="1" xfId="0" quotePrefix="1" applyFont="1" applyFill="1" applyBorder="1" applyAlignment="1">
      <alignment horizontal="center"/>
    </xf>
    <xf numFmtId="177" fontId="3" fillId="10" borderId="1" xfId="0" applyNumberFormat="1" applyFont="1" applyFill="1" applyBorder="1" applyAlignment="1">
      <alignment horizontal="center"/>
    </xf>
    <xf numFmtId="2" fontId="0" fillId="0" borderId="1" xfId="0" applyNumberFormat="1" applyBorder="1" applyAlignment="1">
      <alignment horizontal="center" vertical="center"/>
    </xf>
    <xf numFmtId="168" fontId="0" fillId="0" borderId="0" xfId="2" applyNumberFormat="1" applyFont="1" applyAlignment="1">
      <alignment horizontal="center" vertical="center"/>
    </xf>
    <xf numFmtId="0" fontId="0" fillId="0" borderId="0" xfId="0" applyAlignment="1">
      <alignment horizontal="left" vertical="center"/>
    </xf>
    <xf numFmtId="168" fontId="15" fillId="9" borderId="0" xfId="2" applyNumberFormat="1" applyFont="1" applyFill="1" applyAlignment="1">
      <alignment vertical="center"/>
    </xf>
    <xf numFmtId="179" fontId="0" fillId="0" borderId="1" xfId="0" applyNumberFormat="1" applyBorder="1"/>
    <xf numFmtId="181" fontId="0" fillId="0" borderId="0" xfId="0" applyNumberFormat="1" applyAlignment="1">
      <alignment horizontal="right" vertical="center"/>
    </xf>
    <xf numFmtId="177" fontId="8" fillId="8" borderId="0" xfId="0" applyNumberFormat="1" applyFont="1" applyFill="1"/>
    <xf numFmtId="174" fontId="74" fillId="0" borderId="26" xfId="0" applyNumberFormat="1" applyFont="1" applyBorder="1" applyAlignment="1">
      <alignment horizontal="center"/>
    </xf>
    <xf numFmtId="2" fontId="0" fillId="0" borderId="0" xfId="2" applyNumberFormat="1" applyFont="1"/>
    <xf numFmtId="169" fontId="0" fillId="10" borderId="3" xfId="1" applyNumberFormat="1" applyFont="1" applyFill="1" applyBorder="1" applyAlignment="1">
      <alignment horizontal="right"/>
    </xf>
    <xf numFmtId="169" fontId="1" fillId="2" borderId="28" xfId="1" applyNumberFormat="1" applyFont="1" applyFill="1" applyBorder="1" applyAlignment="1">
      <alignment horizontal="right"/>
    </xf>
    <xf numFmtId="173" fontId="0" fillId="76" borderId="0" xfId="0" applyNumberFormat="1" applyFill="1" applyAlignment="1">
      <alignment horizontal="center" vertical="center"/>
    </xf>
    <xf numFmtId="173" fontId="69" fillId="0" borderId="26" xfId="1" applyNumberFormat="1" applyFont="1" applyBorder="1" applyAlignment="1">
      <alignment horizontal="left" vertical="center"/>
    </xf>
    <xf numFmtId="173" fontId="0" fillId="7" borderId="0" xfId="1" applyNumberFormat="1" applyFont="1" applyFill="1" applyBorder="1" applyAlignment="1">
      <alignment horizontal="right"/>
    </xf>
    <xf numFmtId="173" fontId="69" fillId="0" borderId="26" xfId="0" applyNumberFormat="1" applyFont="1" applyBorder="1" applyAlignment="1">
      <alignment horizontal="left" vertical="center"/>
    </xf>
    <xf numFmtId="171" fontId="3" fillId="0" borderId="1" xfId="2" applyNumberFormat="1" applyFont="1" applyBorder="1" applyAlignment="1">
      <alignment horizontal="center" vertical="center"/>
    </xf>
    <xf numFmtId="174" fontId="0" fillId="0" borderId="0" xfId="0" applyNumberFormat="1" applyAlignment="1">
      <alignment horizontal="center" vertical="center"/>
    </xf>
    <xf numFmtId="0" fontId="0" fillId="8" borderId="1" xfId="0" applyFill="1" applyBorder="1" applyAlignment="1">
      <alignment horizontal="center"/>
    </xf>
    <xf numFmtId="0" fontId="3" fillId="8" borderId="1" xfId="0" applyFont="1" applyFill="1" applyBorder="1" applyAlignment="1">
      <alignment horizontal="center"/>
    </xf>
    <xf numFmtId="165" fontId="3" fillId="10" borderId="1" xfId="0" applyNumberFormat="1" applyFont="1" applyFill="1" applyBorder="1" applyAlignment="1">
      <alignment horizontal="center"/>
    </xf>
    <xf numFmtId="179" fontId="0" fillId="73" borderId="1" xfId="0" applyNumberFormat="1" applyFill="1" applyBorder="1" applyAlignment="1">
      <alignment horizontal="right" vertical="center"/>
    </xf>
    <xf numFmtId="0" fontId="33" fillId="74" borderId="0" xfId="62084"/>
    <xf numFmtId="0" fontId="1" fillId="3" borderId="0" xfId="0" applyFont="1" applyFill="1" applyAlignment="1">
      <alignment horizontal="center" vertical="center" wrapText="1"/>
    </xf>
    <xf numFmtId="0" fontId="1" fillId="3" borderId="0" xfId="0" applyFont="1" applyFill="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68" fontId="3" fillId="0" borderId="1" xfId="0" applyNumberFormat="1" applyFont="1" applyFill="1" applyBorder="1" applyAlignment="1">
      <alignment horizontal="center"/>
    </xf>
    <xf numFmtId="179" fontId="0" fillId="0" borderId="1" xfId="0" applyNumberFormat="1" applyFill="1" applyBorder="1" applyAlignment="1">
      <alignment horizontal="right" vertical="center"/>
    </xf>
    <xf numFmtId="0" fontId="0" fillId="0" borderId="0" xfId="0"/>
    <xf numFmtId="14" fontId="0" fillId="0" borderId="0" xfId="0" applyNumberFormat="1"/>
  </cellXfs>
  <cellStyles count="62085">
    <cellStyle name="20% - Accent1" xfId="30" builtinId="30" customBuiltin="1"/>
    <cellStyle name="20% - Accent1 10" xfId="3382" xr:uid="{B4C67F16-3801-4601-846C-6346B6E0DEB1}"/>
    <cellStyle name="20% - Accent1 10 2" xfId="7114" xr:uid="{5429C3C7-51E1-4A21-A2AC-38C36BF0D09D}"/>
    <cellStyle name="20% - Accent1 10 2 2" xfId="14822" xr:uid="{DCE33A9F-C00C-457D-BE5A-CFC2CE1AC49D}"/>
    <cellStyle name="20% - Accent1 10 2 2 2" xfId="30234" xr:uid="{7AD06559-6E4D-4DD2-9FE6-0892BB931542}"/>
    <cellStyle name="20% - Accent1 10 2 2 2 2" xfId="30998" xr:uid="{67683D09-6FCA-4699-B4E6-D1CEC3F07166}"/>
    <cellStyle name="20% - Accent1 10 2 2 3" xfId="30997" xr:uid="{44A8A331-FE6E-43EE-A74C-B9A3019E1807}"/>
    <cellStyle name="20% - Accent1 10 2 3" xfId="22529" xr:uid="{89AA31CB-4F94-42D3-874D-63A11944D077}"/>
    <cellStyle name="20% - Accent1 10 2 3 2" xfId="30999" xr:uid="{1189C95F-7837-49E4-B67A-409CD131ABF0}"/>
    <cellStyle name="20% - Accent1 10 2 4" xfId="30996" xr:uid="{52274852-3624-4F99-8AD9-5E5668CB4B27}"/>
    <cellStyle name="20% - Accent1 10 3" xfId="11093" xr:uid="{F75B6135-B754-428B-AD91-9A256906655A}"/>
    <cellStyle name="20% - Accent1 10 3 2" xfId="26506" xr:uid="{F5D8B60C-9A37-48C1-9D85-148BADCD3276}"/>
    <cellStyle name="20% - Accent1 10 3 2 2" xfId="31001" xr:uid="{AEB94AE0-9248-41D6-880E-45F59F586475}"/>
    <cellStyle name="20% - Accent1 10 3 3" xfId="31000" xr:uid="{2A1F0FFA-F327-4ED7-809D-0F61B3149E5F}"/>
    <cellStyle name="20% - Accent1 10 4" xfId="18801" xr:uid="{43AA747B-1BEA-4310-989B-6B7510973B16}"/>
    <cellStyle name="20% - Accent1 10 4 2" xfId="31002" xr:uid="{DA7048F7-71C1-429F-80CB-642D0B757D71}"/>
    <cellStyle name="20% - Accent1 10 5" xfId="30995" xr:uid="{345ED24C-E28F-4D48-A6B6-06F2D807DEF7}"/>
    <cellStyle name="20% - Accent1 11" xfId="3402" xr:uid="{A8378A93-4F07-481E-A4FE-3F31E2BE278F}"/>
    <cellStyle name="20% - Accent1 11 2" xfId="7134" xr:uid="{F90666AA-1D5B-4F50-873A-D8BB237D78E3}"/>
    <cellStyle name="20% - Accent1 11 2 2" xfId="14842" xr:uid="{F006FFED-1053-4BED-938D-3C6630558D9E}"/>
    <cellStyle name="20% - Accent1 11 2 2 2" xfId="30254" xr:uid="{8E49BEAC-30CE-4806-B25B-BCBB35CDFA35}"/>
    <cellStyle name="20% - Accent1 11 2 2 2 2" xfId="31006" xr:uid="{C3B82B63-0ACD-41B0-9D6C-5AB9E0A952EF}"/>
    <cellStyle name="20% - Accent1 11 2 2 3" xfId="31005" xr:uid="{D5CFC9FD-6608-4592-BA14-B08C26EAF5D3}"/>
    <cellStyle name="20% - Accent1 11 2 3" xfId="22549" xr:uid="{8350CF1D-26E9-47BA-8C0A-C854DA527657}"/>
    <cellStyle name="20% - Accent1 11 2 3 2" xfId="31007" xr:uid="{51A6D1D5-1085-4A51-9D9E-8832ABF22235}"/>
    <cellStyle name="20% - Accent1 11 2 4" xfId="31004" xr:uid="{9D8F191D-2A5C-45D0-921A-979212FD53DD}"/>
    <cellStyle name="20% - Accent1 11 3" xfId="11113" xr:uid="{4CC715D3-9926-45B9-ABCE-5BAF26874FB3}"/>
    <cellStyle name="20% - Accent1 11 3 2" xfId="26526" xr:uid="{DD2B6B54-FAAE-4F33-B2BF-863F544E8AAA}"/>
    <cellStyle name="20% - Accent1 11 3 2 2" xfId="31009" xr:uid="{A1C1FA12-B233-41C8-B5E8-428D6FD2F65B}"/>
    <cellStyle name="20% - Accent1 11 3 3" xfId="31008" xr:uid="{E2AB7764-E3ED-4AA0-B74A-2DD585B8B467}"/>
    <cellStyle name="20% - Accent1 11 4" xfId="18821" xr:uid="{CF0C1542-684E-4FEE-87C8-713434C47943}"/>
    <cellStyle name="20% - Accent1 11 4 2" xfId="31010" xr:uid="{42CC59C4-4E99-4FF2-A0FC-9A80B6811DF8}"/>
    <cellStyle name="20% - Accent1 11 5" xfId="31003" xr:uid="{B28BD0D1-5178-4D5E-900E-8CEC1F550D5B}"/>
    <cellStyle name="20% - Accent1 12" xfId="3422" xr:uid="{97430104-E782-408A-97AC-16CC25DC2D02}"/>
    <cellStyle name="20% - Accent1 12 2" xfId="7154" xr:uid="{8CDB5D0F-898A-4E71-BC43-46AC9F992BE4}"/>
    <cellStyle name="20% - Accent1 12 2 2" xfId="14862" xr:uid="{0E86B7FB-A973-41C9-8945-CF0F6EA6E391}"/>
    <cellStyle name="20% - Accent1 12 2 2 2" xfId="30274" xr:uid="{06A1E5DC-5FA1-4380-B20E-D47DF60A8AA3}"/>
    <cellStyle name="20% - Accent1 12 2 2 2 2" xfId="31014" xr:uid="{90304AD2-13BC-41FF-A743-F97006D6E42D}"/>
    <cellStyle name="20% - Accent1 12 2 2 3" xfId="31013" xr:uid="{A1861651-984C-4640-ABBE-47CDF6DD41FA}"/>
    <cellStyle name="20% - Accent1 12 2 3" xfId="22569" xr:uid="{095CF430-1B7E-4D80-A2A9-84D4768E9FC0}"/>
    <cellStyle name="20% - Accent1 12 2 3 2" xfId="31015" xr:uid="{7CE1F8D8-29FD-4C53-8B7A-8A74C5AAFD9F}"/>
    <cellStyle name="20% - Accent1 12 2 4" xfId="31012" xr:uid="{548B479E-A2DB-426B-9920-CF77AA5A2A33}"/>
    <cellStyle name="20% - Accent1 12 3" xfId="11133" xr:uid="{AC3F8A00-CB77-4504-9420-716B16AD47B5}"/>
    <cellStyle name="20% - Accent1 12 3 2" xfId="26546" xr:uid="{43A919B7-9A02-4BF9-B87D-FB08622BB314}"/>
    <cellStyle name="20% - Accent1 12 3 2 2" xfId="31017" xr:uid="{40F80E0E-414F-4FD3-B7C8-9F65A41E0F28}"/>
    <cellStyle name="20% - Accent1 12 3 3" xfId="31016" xr:uid="{A16D1BCC-EF2D-4ED7-9C55-251E01BB5373}"/>
    <cellStyle name="20% - Accent1 12 4" xfId="18841" xr:uid="{CC332054-8798-4E64-97D9-89FFE0A022C7}"/>
    <cellStyle name="20% - Accent1 12 4 2" xfId="31018" xr:uid="{BC154DE3-C4B3-42D5-B556-497297E8873E}"/>
    <cellStyle name="20% - Accent1 12 5" xfId="31011" xr:uid="{E9FB054C-77E7-4333-959A-43C3F67884CC}"/>
    <cellStyle name="20% - Accent1 13" xfId="3442" xr:uid="{66E84950-7158-4A2C-BEEA-8F9B091B9B7C}"/>
    <cellStyle name="20% - Accent1 13 2" xfId="7174" xr:uid="{BD208EEE-4C17-47F9-AD02-3C25576530AB}"/>
    <cellStyle name="20% - Accent1 13 2 2" xfId="14882" xr:uid="{8AF3E688-3B97-47D4-824A-9C2D737D368E}"/>
    <cellStyle name="20% - Accent1 13 2 2 2" xfId="30294" xr:uid="{03F33C39-A130-43D8-8D8F-5DD062AD5E32}"/>
    <cellStyle name="20% - Accent1 13 2 2 2 2" xfId="31022" xr:uid="{26AA91C9-F585-4683-9850-4E2F7CF974B3}"/>
    <cellStyle name="20% - Accent1 13 2 2 3" xfId="31021" xr:uid="{A48F7B28-31C2-4B71-87C7-38A3C9F9FBDA}"/>
    <cellStyle name="20% - Accent1 13 2 3" xfId="22589" xr:uid="{B84EE2D5-52F9-4FCC-890A-56215E59ED97}"/>
    <cellStyle name="20% - Accent1 13 2 3 2" xfId="31023" xr:uid="{4161126E-8FDE-4EEC-BCAD-5A52748A6639}"/>
    <cellStyle name="20% - Accent1 13 2 4" xfId="31020" xr:uid="{C85983BA-56B4-4F9B-92C6-D85BC9B41987}"/>
    <cellStyle name="20% - Accent1 13 3" xfId="11153" xr:uid="{88F29A83-A45B-4075-BA18-7E0312D39B61}"/>
    <cellStyle name="20% - Accent1 13 3 2" xfId="26566" xr:uid="{99A4B648-4297-4D72-B940-168DE5DE1D3D}"/>
    <cellStyle name="20% - Accent1 13 3 2 2" xfId="31025" xr:uid="{0472AEF7-8A8C-4A97-B903-6E21FE9C59F5}"/>
    <cellStyle name="20% - Accent1 13 3 3" xfId="31024" xr:uid="{39D3DEA7-3640-4DAB-98AF-DAB2BCC75FEE}"/>
    <cellStyle name="20% - Accent1 13 4" xfId="18861" xr:uid="{C34AA1ED-153B-4A41-A721-A68831251109}"/>
    <cellStyle name="20% - Accent1 13 4 2" xfId="31026" xr:uid="{DBC8DE36-C8E2-4180-BACF-BFDEC54502CD}"/>
    <cellStyle name="20% - Accent1 13 5" xfId="31019" xr:uid="{B170678D-24E2-4E85-8B95-8EEC024DA4E6}"/>
    <cellStyle name="20% - Accent1 14" xfId="3462" xr:uid="{438DC66F-185A-4D13-B0A4-D8CAC4BA6D1E}"/>
    <cellStyle name="20% - Accent1 14 2" xfId="7194" xr:uid="{4F4C6008-87C5-498D-A508-0BBE9049F680}"/>
    <cellStyle name="20% - Accent1 14 2 2" xfId="14902" xr:uid="{BEC6AFCD-15A0-403F-AF85-8F5E6EC0468E}"/>
    <cellStyle name="20% - Accent1 14 2 2 2" xfId="30314" xr:uid="{A90119FD-9884-466E-809D-CFDE87BD672B}"/>
    <cellStyle name="20% - Accent1 14 2 2 2 2" xfId="31030" xr:uid="{68CF94D9-9949-4AB1-8A50-CB894C69D2CB}"/>
    <cellStyle name="20% - Accent1 14 2 2 3" xfId="31029" xr:uid="{EB8595B8-8CFA-48E6-9CDD-79023D66156F}"/>
    <cellStyle name="20% - Accent1 14 2 3" xfId="22609" xr:uid="{B34288C9-3832-406E-9480-A9FA86B8467B}"/>
    <cellStyle name="20% - Accent1 14 2 3 2" xfId="31031" xr:uid="{10201ECF-303B-4777-8BBB-1AC135813E4D}"/>
    <cellStyle name="20% - Accent1 14 2 4" xfId="31028" xr:uid="{1CF9FD20-8489-4CE9-84F3-746A1F41E3DB}"/>
    <cellStyle name="20% - Accent1 14 3" xfId="11173" xr:uid="{C2FB4ABD-53DA-47EF-97BE-2FCB53F9864A}"/>
    <cellStyle name="20% - Accent1 14 3 2" xfId="26586" xr:uid="{BEA4CA45-A3AC-45BA-A5FD-E09FFFE06452}"/>
    <cellStyle name="20% - Accent1 14 3 2 2" xfId="31033" xr:uid="{D2A3D9EB-A34A-41FE-83AD-CA94D96CD0AF}"/>
    <cellStyle name="20% - Accent1 14 3 3" xfId="31032" xr:uid="{8043ACB3-EABF-4AAA-A22C-0174463A986E}"/>
    <cellStyle name="20% - Accent1 14 4" xfId="18881" xr:uid="{077BE5E4-732F-4C7D-BFC8-21062F7CF35C}"/>
    <cellStyle name="20% - Accent1 14 4 2" xfId="31034" xr:uid="{A7F43095-B0AE-47DD-BDAB-284DFB2E097E}"/>
    <cellStyle name="20% - Accent1 14 5" xfId="31027" xr:uid="{BBF32C35-6EB7-44C2-BF79-8AD9447A905B}"/>
    <cellStyle name="20% - Accent1 15" xfId="3482" xr:uid="{978A3966-5115-480C-8E90-4F6762CE96AD}"/>
    <cellStyle name="20% - Accent1 15 2" xfId="7214" xr:uid="{9B37BDD2-2330-4DA7-BF12-87C9100BB7C3}"/>
    <cellStyle name="20% - Accent1 15 2 2" xfId="14922" xr:uid="{DDCE2A1E-A9A6-4F42-8923-7BEA37C8F63D}"/>
    <cellStyle name="20% - Accent1 15 2 2 2" xfId="30334" xr:uid="{4F7B0DDB-0166-47D1-AEC9-F25BE5EB4831}"/>
    <cellStyle name="20% - Accent1 15 2 2 2 2" xfId="31038" xr:uid="{1ADDB1B3-2F5D-449A-8295-633D1DC902B6}"/>
    <cellStyle name="20% - Accent1 15 2 2 3" xfId="31037" xr:uid="{694A77F0-508A-41CA-830D-DBF695414CC8}"/>
    <cellStyle name="20% - Accent1 15 2 3" xfId="22629" xr:uid="{5CF649D4-2D82-4E60-B315-EB46D124067D}"/>
    <cellStyle name="20% - Accent1 15 2 3 2" xfId="31039" xr:uid="{C91E75F5-7B74-467C-ACF9-A7AEBBB1A84F}"/>
    <cellStyle name="20% - Accent1 15 2 4" xfId="31036" xr:uid="{99C50CD1-0284-4ED4-8FF7-A3674BD6EF8D}"/>
    <cellStyle name="20% - Accent1 15 3" xfId="11193" xr:uid="{2D5B2853-BE67-4948-9794-333C66F469AA}"/>
    <cellStyle name="20% - Accent1 15 3 2" xfId="26606" xr:uid="{A79E1D73-CE7E-4450-AE54-871DB1AED165}"/>
    <cellStyle name="20% - Accent1 15 3 2 2" xfId="31041" xr:uid="{EAF65671-FB15-4C88-A25E-A3302C3DF7FE}"/>
    <cellStyle name="20% - Accent1 15 3 3" xfId="31040" xr:uid="{96C90A75-1834-4D3C-A31C-87726098B653}"/>
    <cellStyle name="20% - Accent1 15 4" xfId="18901" xr:uid="{D5B1C6CF-F055-4688-862F-051D4343DB9A}"/>
    <cellStyle name="20% - Accent1 15 4 2" xfId="31042" xr:uid="{23867529-C586-40F5-8128-EEB1B8C8B58D}"/>
    <cellStyle name="20% - Accent1 15 5" xfId="31035" xr:uid="{C65FDEA3-12A0-4E7F-98A7-F376C3760A70}"/>
    <cellStyle name="20% - Accent1 16" xfId="3502" xr:uid="{DA6CC54E-BC30-4DC7-8875-C9CC59DAD3BD}"/>
    <cellStyle name="20% - Accent1 16 2" xfId="7234" xr:uid="{CA6782F6-6B15-4184-9D77-AB535E8604A7}"/>
    <cellStyle name="20% - Accent1 16 2 2" xfId="14942" xr:uid="{7024F771-8E32-4F8A-8D5A-D1FB88795D61}"/>
    <cellStyle name="20% - Accent1 16 2 2 2" xfId="30354" xr:uid="{DB289649-88C0-4C98-89FE-F5DE36467833}"/>
    <cellStyle name="20% - Accent1 16 2 2 2 2" xfId="31046" xr:uid="{85F143D2-45E5-4773-9EB8-B12ADBF9F44E}"/>
    <cellStyle name="20% - Accent1 16 2 2 3" xfId="31045" xr:uid="{3EB6C0B8-80B5-42E4-B7FA-6134C818405E}"/>
    <cellStyle name="20% - Accent1 16 2 3" xfId="22649" xr:uid="{31E87C9D-7D3C-4716-9C72-05DC6E42A27A}"/>
    <cellStyle name="20% - Accent1 16 2 3 2" xfId="31047" xr:uid="{90179FF9-79C7-4C4E-B70E-00308DA8FF7E}"/>
    <cellStyle name="20% - Accent1 16 2 4" xfId="31044" xr:uid="{9A78BA5D-1A25-47D2-A858-1DA0AA17063B}"/>
    <cellStyle name="20% - Accent1 16 3" xfId="11213" xr:uid="{ADAABC14-5FC9-4D25-ADBD-8783E617C096}"/>
    <cellStyle name="20% - Accent1 16 3 2" xfId="26626" xr:uid="{8CB4AF52-DB3A-4770-BFCD-C99B780A4E95}"/>
    <cellStyle name="20% - Accent1 16 3 2 2" xfId="31049" xr:uid="{5C0FF27F-A7FD-4725-8F9B-36607B0BB21A}"/>
    <cellStyle name="20% - Accent1 16 3 3" xfId="31048" xr:uid="{055DCE23-88EA-41E4-B29F-252AC93CB565}"/>
    <cellStyle name="20% - Accent1 16 4" xfId="18921" xr:uid="{86B723F8-49ED-43DA-AE6A-74F59CF86AB7}"/>
    <cellStyle name="20% - Accent1 16 4 2" xfId="31050" xr:uid="{033E6086-0A26-4774-8844-9FAA8521C27B}"/>
    <cellStyle name="20% - Accent1 16 5" xfId="31043" xr:uid="{8DFEA327-0BC1-40C1-9AED-04B689842753}"/>
    <cellStyle name="20% - Accent1 17" xfId="3522" xr:uid="{C5639CD7-C6AE-4DC8-8D9F-61F72B747CFF}"/>
    <cellStyle name="20% - Accent1 17 2" xfId="7254" xr:uid="{0C571610-5D97-41D6-9E66-548D42318189}"/>
    <cellStyle name="20% - Accent1 17 2 2" xfId="14962" xr:uid="{437D9039-5310-4AF8-989E-EFEE7DE79E1C}"/>
    <cellStyle name="20% - Accent1 17 2 2 2" xfId="30374" xr:uid="{96BD6D1F-7C66-4967-96AF-FE0572018579}"/>
    <cellStyle name="20% - Accent1 17 2 2 2 2" xfId="31054" xr:uid="{F9D3A4BF-78B8-4344-8CAF-8C2F3FC2C79F}"/>
    <cellStyle name="20% - Accent1 17 2 2 3" xfId="31053" xr:uid="{5494DD28-9CA2-4D09-BD36-267D5CE6EA08}"/>
    <cellStyle name="20% - Accent1 17 2 3" xfId="22669" xr:uid="{ECFF5EA0-B5BB-48FF-B4F6-ABCE7DE58D56}"/>
    <cellStyle name="20% - Accent1 17 2 3 2" xfId="31055" xr:uid="{881B47FF-87BA-4A1A-B28F-07F51BCD65DC}"/>
    <cellStyle name="20% - Accent1 17 2 4" xfId="31052" xr:uid="{250AC509-31B5-4171-93CE-2AB3CB28C297}"/>
    <cellStyle name="20% - Accent1 17 3" xfId="11233" xr:uid="{751C2D93-A423-41EE-89E5-4A32BDEC70BA}"/>
    <cellStyle name="20% - Accent1 17 3 2" xfId="26646" xr:uid="{21822EF8-7A9A-450F-BBAE-CED94D2B760E}"/>
    <cellStyle name="20% - Accent1 17 3 2 2" xfId="31057" xr:uid="{4165ABFF-3D40-4F3A-843C-313781F385F8}"/>
    <cellStyle name="20% - Accent1 17 3 3" xfId="31056" xr:uid="{8F0ED6DB-8472-436F-98DF-B74B9EFBE793}"/>
    <cellStyle name="20% - Accent1 17 4" xfId="18941" xr:uid="{634B4EEA-4910-48F5-BE24-AC46D0AECF2C}"/>
    <cellStyle name="20% - Accent1 17 4 2" xfId="31058" xr:uid="{E71693BF-0187-4BA0-B9EC-3EBE43DF2B88}"/>
    <cellStyle name="20% - Accent1 17 5" xfId="31051" xr:uid="{AB6EE58A-F733-4E1F-9120-53E1FEAC9615}"/>
    <cellStyle name="20% - Accent1 18" xfId="3542" xr:uid="{11B87B30-8DC3-438A-82D4-05CE7D71AE92}"/>
    <cellStyle name="20% - Accent1 18 2" xfId="7274" xr:uid="{E1FA078A-DB2F-4D65-86E6-D73EE9489FD2}"/>
    <cellStyle name="20% - Accent1 18 2 2" xfId="14982" xr:uid="{5EA4C5E8-0940-45BD-B9F2-7F80586B31AB}"/>
    <cellStyle name="20% - Accent1 18 2 2 2" xfId="30394" xr:uid="{1086A520-D25C-4C63-B8AE-C9CF44C98951}"/>
    <cellStyle name="20% - Accent1 18 2 2 2 2" xfId="31062" xr:uid="{207C218D-4E4B-4E88-84B3-A6D2E4844DFE}"/>
    <cellStyle name="20% - Accent1 18 2 2 3" xfId="31061" xr:uid="{FBD5A7EB-690B-4CC0-BC3A-45EF047878A3}"/>
    <cellStyle name="20% - Accent1 18 2 3" xfId="22689" xr:uid="{47B829BB-9B30-464A-A625-671EFB8B8997}"/>
    <cellStyle name="20% - Accent1 18 2 3 2" xfId="31063" xr:uid="{B539B739-2DA7-4D5A-B151-B79C26AF92A2}"/>
    <cellStyle name="20% - Accent1 18 2 4" xfId="31060" xr:uid="{CB8A5172-AEED-4728-AE87-CBF3B34F4273}"/>
    <cellStyle name="20% - Accent1 18 3" xfId="11253" xr:uid="{E6D449D4-FB6B-4ED6-AC5B-BA3D0CC80826}"/>
    <cellStyle name="20% - Accent1 18 3 2" xfId="26666" xr:uid="{0EFD2B67-4E76-40C5-971B-03289346DEC5}"/>
    <cellStyle name="20% - Accent1 18 3 2 2" xfId="31065" xr:uid="{6C095F92-AD11-40C9-8E98-ACD328C0A9B8}"/>
    <cellStyle name="20% - Accent1 18 3 3" xfId="31064" xr:uid="{5DB1A8B8-E0F0-4DB7-A158-9DB1E900A4CC}"/>
    <cellStyle name="20% - Accent1 18 4" xfId="18961" xr:uid="{A0CEE038-1482-4100-AE19-911EF1C8B55D}"/>
    <cellStyle name="20% - Accent1 18 4 2" xfId="31066" xr:uid="{44C7EF9B-4DD1-4A78-9B9F-14E673B0B5C7}"/>
    <cellStyle name="20% - Accent1 18 5" xfId="31059" xr:uid="{17975890-DB18-4140-8C3E-A910CFA9F498}"/>
    <cellStyle name="20% - Accent1 19" xfId="3563" xr:uid="{9375818D-AC9A-4CF0-87A6-8ACA28AB4E8C}"/>
    <cellStyle name="20% - Accent1 19 2" xfId="7294" xr:uid="{C2BCD462-E130-44F0-99D8-A6B67ABEC739}"/>
    <cellStyle name="20% - Accent1 19 2 2" xfId="15002" xr:uid="{76B932AF-C937-4152-BDFB-04F237B6C385}"/>
    <cellStyle name="20% - Accent1 19 2 2 2" xfId="30414" xr:uid="{3DF8EE27-6729-4C35-95CE-D48C486FECF1}"/>
    <cellStyle name="20% - Accent1 19 2 2 2 2" xfId="31070" xr:uid="{215D7890-73EA-494D-BFB8-03B87318A007}"/>
    <cellStyle name="20% - Accent1 19 2 2 3" xfId="31069" xr:uid="{24D1AFF7-89FC-4A45-B21F-EF7C1C3602B2}"/>
    <cellStyle name="20% - Accent1 19 2 3" xfId="22709" xr:uid="{07A77C50-3BB5-40C0-AFF5-7B0387A4A3B2}"/>
    <cellStyle name="20% - Accent1 19 2 3 2" xfId="31071" xr:uid="{E2A51997-0C1D-47F0-9D55-B64D331DA107}"/>
    <cellStyle name="20% - Accent1 19 2 4" xfId="31068" xr:uid="{B893D121-F174-41D4-97F8-8B45F1D55F90}"/>
    <cellStyle name="20% - Accent1 19 3" xfId="11273" xr:uid="{0931F9BB-DCEA-4E8B-BB1D-EE9D6A75390F}"/>
    <cellStyle name="20% - Accent1 19 3 2" xfId="26686" xr:uid="{1A2B5154-997A-4CF5-9131-500A604949F9}"/>
    <cellStyle name="20% - Accent1 19 3 2 2" xfId="31073" xr:uid="{6F91BCAF-09FE-43E8-B8D8-209334AB24F1}"/>
    <cellStyle name="20% - Accent1 19 3 3" xfId="31072" xr:uid="{16DFE76A-4396-40D8-9FC0-6369845B979C}"/>
    <cellStyle name="20% - Accent1 19 4" xfId="18981" xr:uid="{4CD3A4B3-604F-490B-9B8B-6C53D53045F9}"/>
    <cellStyle name="20% - Accent1 19 4 2" xfId="31074" xr:uid="{E7E3CC49-BCB1-4D94-8D97-AAC4BBDAA827}"/>
    <cellStyle name="20% - Accent1 19 5" xfId="31067" xr:uid="{59EBC8CB-F670-4E86-A7A2-509B3FDB13AA}"/>
    <cellStyle name="20% - Accent1 2" xfId="54" xr:uid="{2F8519C8-38DE-45D6-B4B1-ABF84E550D92}"/>
    <cellStyle name="20% - Accent1 2 10" xfId="31075" xr:uid="{80282AB2-BACD-4E5F-93CD-4683F212CAC1}"/>
    <cellStyle name="20% - Accent1 2 2" xfId="122" xr:uid="{BB3A5E40-FD94-4F1D-9909-ADA9AE0A73B6}"/>
    <cellStyle name="20% - Accent1 2 2 2" xfId="187" xr:uid="{88A17D0F-EACA-49A2-AD38-98263EBDDDB8}"/>
    <cellStyle name="20% - Accent1 2 2 2 2" xfId="393" xr:uid="{97464877-16CA-4FF9-B96B-471B49481FCA}"/>
    <cellStyle name="20% - Accent1 2 2 2 2 2" xfId="1055" xr:uid="{0CFD1374-3F9B-4B14-8BAE-75186CA0849E}"/>
    <cellStyle name="20% - Accent1 2 2 2 2 2 2" xfId="2523" xr:uid="{1F5FE4E1-EC04-4899-BAFB-064BF22623A7}"/>
    <cellStyle name="20% - Accent1 2 2 2 2 2 2 2" xfId="6255" xr:uid="{BC08018D-74E8-455A-BF27-1CD21B76F295}"/>
    <cellStyle name="20% - Accent1 2 2 2 2 2 2 2 2" xfId="13963" xr:uid="{4AD503A1-A3D8-4C78-B3FB-FC830B772413}"/>
    <cellStyle name="20% - Accent1 2 2 2 2 2 2 2 2 2" xfId="29375" xr:uid="{D142307E-7A76-45D1-AD7F-DB6AF14D146E}"/>
    <cellStyle name="20% - Accent1 2 2 2 2 2 2 2 2 2 2" xfId="31083" xr:uid="{62412A37-B3D5-42B1-9203-5A8C605BCCDD}"/>
    <cellStyle name="20% - Accent1 2 2 2 2 2 2 2 2 3" xfId="31082" xr:uid="{C55B00CA-68BB-4686-8193-E23EAEE0E534}"/>
    <cellStyle name="20% - Accent1 2 2 2 2 2 2 2 3" xfId="21670" xr:uid="{A476D4CC-E522-4A45-9E58-D9EB5CC167FB}"/>
    <cellStyle name="20% - Accent1 2 2 2 2 2 2 2 3 2" xfId="31084" xr:uid="{DB2E0E73-AADF-464B-A47F-312AB1FDD6A9}"/>
    <cellStyle name="20% - Accent1 2 2 2 2 2 2 2 4" xfId="31081" xr:uid="{1EA06315-A201-44BC-AEFE-1847E5DD1084}"/>
    <cellStyle name="20% - Accent1 2 2 2 2 2 2 3" xfId="10234" xr:uid="{BB66BEC3-B258-4B4A-86F4-C22B3D4C0470}"/>
    <cellStyle name="20% - Accent1 2 2 2 2 2 2 3 2" xfId="25647" xr:uid="{2562AF30-A310-48DF-948C-A098B692DD1C}"/>
    <cellStyle name="20% - Accent1 2 2 2 2 2 2 3 2 2" xfId="31086" xr:uid="{540FBBA1-E9C5-44D7-B40E-E6B30F3E63D0}"/>
    <cellStyle name="20% - Accent1 2 2 2 2 2 2 3 3" xfId="31085" xr:uid="{A9B77C4D-3E4C-4916-A3F3-1D9D12761DBB}"/>
    <cellStyle name="20% - Accent1 2 2 2 2 2 2 4" xfId="17942" xr:uid="{0D9AFB0A-66EA-4F0D-8071-541DA06ACA5E}"/>
    <cellStyle name="20% - Accent1 2 2 2 2 2 2 4 2" xfId="31087" xr:uid="{B1387382-2CDB-4201-A18D-6E3F2AB03CB7}"/>
    <cellStyle name="20% - Accent1 2 2 2 2 2 2 5" xfId="31080" xr:uid="{2DE42EA8-80FF-4748-B42D-99455B80AFEE}"/>
    <cellStyle name="20% - Accent1 2 2 2 2 2 3" xfId="4792" xr:uid="{C1972897-FDA3-408E-9059-A160900D47DE}"/>
    <cellStyle name="20% - Accent1 2 2 2 2 2 3 2" xfId="12500" xr:uid="{F95F4397-6774-46AE-9F71-4A1F1BDEF963}"/>
    <cellStyle name="20% - Accent1 2 2 2 2 2 3 2 2" xfId="27912" xr:uid="{0F1A7C28-EFA2-4488-AAAC-575B3B04D58A}"/>
    <cellStyle name="20% - Accent1 2 2 2 2 2 3 2 2 2" xfId="31090" xr:uid="{431D69BA-792A-4663-924B-3FF7408214CB}"/>
    <cellStyle name="20% - Accent1 2 2 2 2 2 3 2 3" xfId="31089" xr:uid="{8FBDF851-24F7-4637-B714-8526092F22DB}"/>
    <cellStyle name="20% - Accent1 2 2 2 2 2 3 3" xfId="20207" xr:uid="{788B8456-8000-423E-9A48-C67B2A01B839}"/>
    <cellStyle name="20% - Accent1 2 2 2 2 2 3 3 2" xfId="31091" xr:uid="{A4464024-BC8E-4AF3-B44F-33917DE7773F}"/>
    <cellStyle name="20% - Accent1 2 2 2 2 2 3 4" xfId="31088" xr:uid="{9E136D81-272A-431B-BEBB-40561D378F7A}"/>
    <cellStyle name="20% - Accent1 2 2 2 2 2 4" xfId="8775" xr:uid="{24D46A89-AE70-4973-868C-81A88F21DCFB}"/>
    <cellStyle name="20% - Accent1 2 2 2 2 2 4 2" xfId="24188" xr:uid="{1A6492E5-A3FB-48C0-BB42-3F0BB8FA0449}"/>
    <cellStyle name="20% - Accent1 2 2 2 2 2 4 2 2" xfId="31093" xr:uid="{0A79ADA3-185D-45B4-B308-5A7B78E9A7AB}"/>
    <cellStyle name="20% - Accent1 2 2 2 2 2 4 3" xfId="31092" xr:uid="{C417BD36-5BB3-451B-9A62-A18138FB24EE}"/>
    <cellStyle name="20% - Accent1 2 2 2 2 2 5" xfId="16483" xr:uid="{A728FF73-4383-43E3-88FA-9422A1417F1F}"/>
    <cellStyle name="20% - Accent1 2 2 2 2 2 5 2" xfId="31094" xr:uid="{DD14F0EF-E199-4621-8117-ADD2D70150F4}"/>
    <cellStyle name="20% - Accent1 2 2 2 2 2 6" xfId="31079" xr:uid="{4D8F4A66-85B2-40BE-AFD9-340361357609}"/>
    <cellStyle name="20% - Accent1 2 2 2 2 3" xfId="1885" xr:uid="{B3671F3D-EF61-4892-9024-EB076CFBB2E7}"/>
    <cellStyle name="20% - Accent1 2 2 2 2 3 2" xfId="5617" xr:uid="{E6948BFD-A1DB-4818-AB4D-F48425568897}"/>
    <cellStyle name="20% - Accent1 2 2 2 2 3 2 2" xfId="13325" xr:uid="{82450D58-01DF-4D52-A306-8B7135B32C93}"/>
    <cellStyle name="20% - Accent1 2 2 2 2 3 2 2 2" xfId="28737" xr:uid="{ABC2C76F-1FD2-4006-9F06-D62AF8FC79E5}"/>
    <cellStyle name="20% - Accent1 2 2 2 2 3 2 2 2 2" xfId="31098" xr:uid="{FEAC7B5A-F3BD-48FD-ABE2-EDBA3B1FFDB2}"/>
    <cellStyle name="20% - Accent1 2 2 2 2 3 2 2 3" xfId="31097" xr:uid="{C41696B8-9A09-432A-BB66-5D4B9EC0E14B}"/>
    <cellStyle name="20% - Accent1 2 2 2 2 3 2 3" xfId="21032" xr:uid="{DD378398-8204-4388-AF7D-C66923181D5C}"/>
    <cellStyle name="20% - Accent1 2 2 2 2 3 2 3 2" xfId="31099" xr:uid="{B6D8D683-A856-4030-A6D5-AEA7E9C8B60D}"/>
    <cellStyle name="20% - Accent1 2 2 2 2 3 2 4" xfId="31096" xr:uid="{5F6395BB-A481-49FE-B04A-19E40EA23CF6}"/>
    <cellStyle name="20% - Accent1 2 2 2 2 3 3" xfId="9596" xr:uid="{2867FE23-EECE-4F40-96F6-A08741B007AD}"/>
    <cellStyle name="20% - Accent1 2 2 2 2 3 3 2" xfId="25009" xr:uid="{205DD4C6-83B7-4F15-9FEF-B9FA85FF95A2}"/>
    <cellStyle name="20% - Accent1 2 2 2 2 3 3 2 2" xfId="31101" xr:uid="{3D1B4C22-B2E6-4E54-A74B-003E609AB53D}"/>
    <cellStyle name="20% - Accent1 2 2 2 2 3 3 3" xfId="31100" xr:uid="{8C0FD398-96B0-429D-82C8-2E5A26E1ED72}"/>
    <cellStyle name="20% - Accent1 2 2 2 2 3 4" xfId="17304" xr:uid="{0ACFA405-AAED-46B3-A89C-F50B524F8FCA}"/>
    <cellStyle name="20% - Accent1 2 2 2 2 3 4 2" xfId="31102" xr:uid="{82291125-7B57-4006-AAB4-02B74D0F6FDB}"/>
    <cellStyle name="20% - Accent1 2 2 2 2 3 5" xfId="31095" xr:uid="{899E2E1D-5B12-4E67-B1A3-59CFD4FFF0C1}"/>
    <cellStyle name="20% - Accent1 2 2 2 2 4" xfId="4140" xr:uid="{2D9304C1-B05F-4155-9DFA-DB2F65E68AC0}"/>
    <cellStyle name="20% - Accent1 2 2 2 2 4 2" xfId="11848" xr:uid="{23412413-DD5B-44AC-B88A-B2BD908157C3}"/>
    <cellStyle name="20% - Accent1 2 2 2 2 4 2 2" xfId="27260" xr:uid="{AC6279C6-C4D9-40B7-B381-59763FAD8289}"/>
    <cellStyle name="20% - Accent1 2 2 2 2 4 2 2 2" xfId="31105" xr:uid="{C2B2A471-FA3D-486D-BCC2-5BA148D6DC38}"/>
    <cellStyle name="20% - Accent1 2 2 2 2 4 2 3" xfId="31104" xr:uid="{AFBB605A-7363-4A39-903A-C72871610ECA}"/>
    <cellStyle name="20% - Accent1 2 2 2 2 4 3" xfId="19555" xr:uid="{D3AD77E4-1330-4E0E-8F75-1D2EDF39178F}"/>
    <cellStyle name="20% - Accent1 2 2 2 2 4 3 2" xfId="31106" xr:uid="{32EB2E4E-C953-4B72-8BC1-F6E933D82CAC}"/>
    <cellStyle name="20% - Accent1 2 2 2 2 4 4" xfId="31103" xr:uid="{2096CF50-E3CF-419C-A23D-E6C508CF7A06}"/>
    <cellStyle name="20% - Accent1 2 2 2 2 5" xfId="8137" xr:uid="{5DECAA3D-505F-49D4-BFF5-B6C20B02BA12}"/>
    <cellStyle name="20% - Accent1 2 2 2 2 5 2" xfId="23550" xr:uid="{825D53DE-02E8-4E34-A94B-DB83AF61B4D0}"/>
    <cellStyle name="20% - Accent1 2 2 2 2 5 2 2" xfId="31108" xr:uid="{C951BF5B-4677-40DB-946B-CEBF9E4D165E}"/>
    <cellStyle name="20% - Accent1 2 2 2 2 5 3" xfId="31107" xr:uid="{793D3469-3C21-4D01-B75E-17CAE9AB4302}"/>
    <cellStyle name="20% - Accent1 2 2 2 2 6" xfId="15845" xr:uid="{BBAC9FB8-1C1A-4BD3-86D7-CEAC02AE3085}"/>
    <cellStyle name="20% - Accent1 2 2 2 2 6 2" xfId="31109" xr:uid="{679A6505-BEC7-4F88-B338-C6634AE55474}"/>
    <cellStyle name="20% - Accent1 2 2 2 2 7" xfId="31078" xr:uid="{8C11E2CC-DE33-4939-B4F7-4E1AFB23C41B}"/>
    <cellStyle name="20% - Accent1 2 2 2 3" xfId="854" xr:uid="{EE32BC23-4B05-4C80-856B-3A975B1218C1}"/>
    <cellStyle name="20% - Accent1 2 2 2 3 2" xfId="2325" xr:uid="{4C027A1F-7EB6-4848-986A-50311C18FFC5}"/>
    <cellStyle name="20% - Accent1 2 2 2 3 2 2" xfId="6057" xr:uid="{CB7B13E5-C547-4560-BCAA-6D2944C9E8DF}"/>
    <cellStyle name="20% - Accent1 2 2 2 3 2 2 2" xfId="13765" xr:uid="{90D3853F-D2AA-4FDC-9920-4FB6FACA7D0E}"/>
    <cellStyle name="20% - Accent1 2 2 2 3 2 2 2 2" xfId="29177" xr:uid="{555E6B3C-8B4D-4382-AC26-480196FFB405}"/>
    <cellStyle name="20% - Accent1 2 2 2 3 2 2 2 2 2" xfId="31114" xr:uid="{614F0BA3-415F-4FE2-805A-41BA1968F654}"/>
    <cellStyle name="20% - Accent1 2 2 2 3 2 2 2 3" xfId="31113" xr:uid="{A28E41AB-FA3B-49C2-BC6B-A10B09394F6E}"/>
    <cellStyle name="20% - Accent1 2 2 2 3 2 2 3" xfId="21472" xr:uid="{64406AB6-2B7F-44E7-8133-1A193EE11C38}"/>
    <cellStyle name="20% - Accent1 2 2 2 3 2 2 3 2" xfId="31115" xr:uid="{3765478A-7A11-4555-B752-50EF6703FF09}"/>
    <cellStyle name="20% - Accent1 2 2 2 3 2 2 4" xfId="31112" xr:uid="{F55461E1-904E-42EC-8A58-99E4C154D77D}"/>
    <cellStyle name="20% - Accent1 2 2 2 3 2 3" xfId="10036" xr:uid="{B1A9C71F-3F82-4C24-8DDB-A90974F4952A}"/>
    <cellStyle name="20% - Accent1 2 2 2 3 2 3 2" xfId="25449" xr:uid="{B5ADBDDF-5BE1-4170-833E-95ECC619C0E4}"/>
    <cellStyle name="20% - Accent1 2 2 2 3 2 3 2 2" xfId="31117" xr:uid="{38FFB0E2-6EC2-4DDC-844E-AB842D27ECEA}"/>
    <cellStyle name="20% - Accent1 2 2 2 3 2 3 3" xfId="31116" xr:uid="{0F26CF3A-2FFC-41AB-8540-0DDD054A1134}"/>
    <cellStyle name="20% - Accent1 2 2 2 3 2 4" xfId="17744" xr:uid="{00B99A8C-E0EE-471F-95D2-1E167047516D}"/>
    <cellStyle name="20% - Accent1 2 2 2 3 2 4 2" xfId="31118" xr:uid="{20FB4898-F526-45AE-B4FD-299B869AA1AC}"/>
    <cellStyle name="20% - Accent1 2 2 2 3 2 5" xfId="31111" xr:uid="{0C4178CA-6E80-4A7B-995E-999DDB3F6C1D}"/>
    <cellStyle name="20% - Accent1 2 2 2 3 3" xfId="4591" xr:uid="{2EF02F7C-3EFD-4F57-A975-4A26E46B206C}"/>
    <cellStyle name="20% - Accent1 2 2 2 3 3 2" xfId="12299" xr:uid="{D0ABC7DB-7E3A-421A-B62F-2AF54C8B4696}"/>
    <cellStyle name="20% - Accent1 2 2 2 3 3 2 2" xfId="27711" xr:uid="{9BB4AE16-F931-459D-8CD6-02C517E0A9E2}"/>
    <cellStyle name="20% - Accent1 2 2 2 3 3 2 2 2" xfId="31121" xr:uid="{7231CD44-F15E-41B1-9C25-3235762E4FEC}"/>
    <cellStyle name="20% - Accent1 2 2 2 3 3 2 3" xfId="31120" xr:uid="{634F6C76-B298-4CC8-A79A-C057C906F537}"/>
    <cellStyle name="20% - Accent1 2 2 2 3 3 3" xfId="20006" xr:uid="{37D8B107-84FF-4956-AEB3-FE9FD9FB6C9E}"/>
    <cellStyle name="20% - Accent1 2 2 2 3 3 3 2" xfId="31122" xr:uid="{E885947B-3982-4E29-9A01-D59D70EE37B4}"/>
    <cellStyle name="20% - Accent1 2 2 2 3 3 4" xfId="31119" xr:uid="{5DA32777-2DF2-4D0B-A187-CD30701EE053}"/>
    <cellStyle name="20% - Accent1 2 2 2 3 4" xfId="8577" xr:uid="{35B9A239-360D-4D7C-85CC-2746026CF14F}"/>
    <cellStyle name="20% - Accent1 2 2 2 3 4 2" xfId="23990" xr:uid="{4B1CD349-FBFA-487F-9DAA-D61892DD924C}"/>
    <cellStyle name="20% - Accent1 2 2 2 3 4 2 2" xfId="31124" xr:uid="{ADB6FB26-3ED7-4654-B7FA-BB7C1EFD8317}"/>
    <cellStyle name="20% - Accent1 2 2 2 3 4 3" xfId="31123" xr:uid="{9A5BEB02-0FE2-4D59-9EB3-28028285BC75}"/>
    <cellStyle name="20% - Accent1 2 2 2 3 5" xfId="16285" xr:uid="{D4FE83C1-9C1E-451E-8906-9A0C271B7C1C}"/>
    <cellStyle name="20% - Accent1 2 2 2 3 5 2" xfId="31125" xr:uid="{3D0120E7-EF83-4FEB-8EC7-61CF884754FD}"/>
    <cellStyle name="20% - Accent1 2 2 2 3 6" xfId="31110" xr:uid="{B8362D84-A33B-4A33-801E-0CCA391E61C7}"/>
    <cellStyle name="20% - Accent1 2 2 2 4" xfId="1687" xr:uid="{C2C993DD-7F4F-4C5F-A49E-5BB491F2C977}"/>
    <cellStyle name="20% - Accent1 2 2 2 4 2" xfId="5419" xr:uid="{ADE6B337-64D2-4669-B9D7-30C32CD970D2}"/>
    <cellStyle name="20% - Accent1 2 2 2 4 2 2" xfId="13127" xr:uid="{69C8C7BA-4F81-402B-A94C-B5952D2C49E5}"/>
    <cellStyle name="20% - Accent1 2 2 2 4 2 2 2" xfId="28539" xr:uid="{F1DC9A8E-32F4-4F96-A2F4-B9F379698434}"/>
    <cellStyle name="20% - Accent1 2 2 2 4 2 2 2 2" xfId="31129" xr:uid="{72FE2AAF-7275-4A6D-8D7E-F13B82482354}"/>
    <cellStyle name="20% - Accent1 2 2 2 4 2 2 3" xfId="31128" xr:uid="{198B9216-9D46-40AD-AB6D-FF773A64A7D7}"/>
    <cellStyle name="20% - Accent1 2 2 2 4 2 3" xfId="20834" xr:uid="{AF7DC74A-1A8A-4722-91C8-19243C6B759E}"/>
    <cellStyle name="20% - Accent1 2 2 2 4 2 3 2" xfId="31130" xr:uid="{63652FEF-CDB0-4755-BFB3-26B983462407}"/>
    <cellStyle name="20% - Accent1 2 2 2 4 2 4" xfId="31127" xr:uid="{31D1A998-79A4-4A51-B33C-988640D39F32}"/>
    <cellStyle name="20% - Accent1 2 2 2 4 3" xfId="9398" xr:uid="{66CEC930-FB72-4643-9357-05BE5B461054}"/>
    <cellStyle name="20% - Accent1 2 2 2 4 3 2" xfId="24811" xr:uid="{38C5E35B-0935-48B2-8235-6A863C1A142E}"/>
    <cellStyle name="20% - Accent1 2 2 2 4 3 2 2" xfId="31132" xr:uid="{4C067BA7-01D7-425B-922A-3F74351954DF}"/>
    <cellStyle name="20% - Accent1 2 2 2 4 3 3" xfId="31131" xr:uid="{A5BB5B1D-3250-4559-845E-9AEA5964C611}"/>
    <cellStyle name="20% - Accent1 2 2 2 4 4" xfId="17106" xr:uid="{F6F4AB9F-9478-4009-B6CB-203E7A68533C}"/>
    <cellStyle name="20% - Accent1 2 2 2 4 4 2" xfId="31133" xr:uid="{45E9B12F-3CD0-4B15-B23C-C5D91B7F766E}"/>
    <cellStyle name="20% - Accent1 2 2 2 4 5" xfId="31126" xr:uid="{098C7126-EFE7-4400-B16B-CE803068A6E4}"/>
    <cellStyle name="20% - Accent1 2 2 2 5" xfId="3939" xr:uid="{94B2653A-B183-4A05-99DF-C1810CE98C9A}"/>
    <cellStyle name="20% - Accent1 2 2 2 5 2" xfId="11647" xr:uid="{7EC6BC6F-82BF-403E-9638-29EFA0A599BB}"/>
    <cellStyle name="20% - Accent1 2 2 2 5 2 2" xfId="27059" xr:uid="{0C0F00D9-E0AB-46C5-9003-71BE782E999F}"/>
    <cellStyle name="20% - Accent1 2 2 2 5 2 2 2" xfId="31136" xr:uid="{0A52D1E5-109C-4884-B1E5-B5B7E21A35CE}"/>
    <cellStyle name="20% - Accent1 2 2 2 5 2 3" xfId="31135" xr:uid="{0126DA18-427D-4EFF-A169-6448921EA5DC}"/>
    <cellStyle name="20% - Accent1 2 2 2 5 3" xfId="19354" xr:uid="{FADF4457-80A8-4D0D-A5BA-FB63C93DC7CB}"/>
    <cellStyle name="20% - Accent1 2 2 2 5 3 2" xfId="31137" xr:uid="{D13656FC-2173-48F7-B7B5-F904D6869A27}"/>
    <cellStyle name="20% - Accent1 2 2 2 5 4" xfId="31134" xr:uid="{E32B2A6F-5845-4F1A-9CC4-969E5C645D70}"/>
    <cellStyle name="20% - Accent1 2 2 2 6" xfId="7939" xr:uid="{602FCB0C-95F8-451E-B26D-44E33B0F6A23}"/>
    <cellStyle name="20% - Accent1 2 2 2 6 2" xfId="23352" xr:uid="{1BE260CC-C640-42E7-B918-0E31B4AC1AC5}"/>
    <cellStyle name="20% - Accent1 2 2 2 6 2 2" xfId="31139" xr:uid="{A5D1063B-2E94-47F0-83D5-112F4632D69F}"/>
    <cellStyle name="20% - Accent1 2 2 2 6 3" xfId="31138" xr:uid="{BFFC5100-4F3A-40D7-8852-F7459DB59DF6}"/>
    <cellStyle name="20% - Accent1 2 2 2 7" xfId="15647" xr:uid="{3278C175-751E-4555-BDBD-9808682CCD97}"/>
    <cellStyle name="20% - Accent1 2 2 2 7 2" xfId="31140" xr:uid="{B61C8E18-C21B-43A9-8D66-51C3E6583E7B}"/>
    <cellStyle name="20% - Accent1 2 2 2 8" xfId="31077" xr:uid="{37AA4F9D-82C6-427C-91A0-E0C0A4FA5C17}"/>
    <cellStyle name="20% - Accent1 2 2 3" xfId="342" xr:uid="{50B82889-C7A1-46C2-AD2E-689C15067D88}"/>
    <cellStyle name="20% - Accent1 2 2 3 2" xfId="1004" xr:uid="{C73A5145-0CBC-4AF3-8F1C-0468290D3F03}"/>
    <cellStyle name="20% - Accent1 2 2 3 2 2" xfId="2473" xr:uid="{513D3BC4-775E-4B41-9BBB-3888D440F8D5}"/>
    <cellStyle name="20% - Accent1 2 2 3 2 2 2" xfId="6205" xr:uid="{E14F031E-E2E9-4C6C-8048-7963E953547B}"/>
    <cellStyle name="20% - Accent1 2 2 3 2 2 2 2" xfId="13913" xr:uid="{6F287EAA-9673-4A42-BA5D-9C5888F5D2DB}"/>
    <cellStyle name="20% - Accent1 2 2 3 2 2 2 2 2" xfId="29325" xr:uid="{A4004CEA-3A86-49A6-8683-4D5EAC9B525D}"/>
    <cellStyle name="20% - Accent1 2 2 3 2 2 2 2 2 2" xfId="31146" xr:uid="{81C9BA9C-20CB-4E24-AA1F-9ECAE58B89CD}"/>
    <cellStyle name="20% - Accent1 2 2 3 2 2 2 2 3" xfId="31145" xr:uid="{4C2D10D5-B358-4EC4-9C6E-F0197A0038EB}"/>
    <cellStyle name="20% - Accent1 2 2 3 2 2 2 3" xfId="21620" xr:uid="{250C39E3-362F-4F6D-9AED-F04998ECF8CC}"/>
    <cellStyle name="20% - Accent1 2 2 3 2 2 2 3 2" xfId="31147" xr:uid="{A0F648FC-8F63-45DE-AEEC-5647CD311F8E}"/>
    <cellStyle name="20% - Accent1 2 2 3 2 2 2 4" xfId="31144" xr:uid="{A8A601DA-0402-409E-9570-E210B19ABD8A}"/>
    <cellStyle name="20% - Accent1 2 2 3 2 2 3" xfId="10184" xr:uid="{757BE951-8928-4FB4-865E-27A2091AE86A}"/>
    <cellStyle name="20% - Accent1 2 2 3 2 2 3 2" xfId="25597" xr:uid="{9F5D7068-1F76-4483-B071-F05206931C12}"/>
    <cellStyle name="20% - Accent1 2 2 3 2 2 3 2 2" xfId="31149" xr:uid="{2B2F28B2-B90D-40AC-ACE2-DFD52030025D}"/>
    <cellStyle name="20% - Accent1 2 2 3 2 2 3 3" xfId="31148" xr:uid="{FE141B64-5EC3-43AA-91A7-7F5FD910CED5}"/>
    <cellStyle name="20% - Accent1 2 2 3 2 2 4" xfId="17892" xr:uid="{90163D7A-A5F5-4F5B-81DF-C794AA924BB0}"/>
    <cellStyle name="20% - Accent1 2 2 3 2 2 4 2" xfId="31150" xr:uid="{EF06A705-FE08-45A1-9C0A-8C3B98817D19}"/>
    <cellStyle name="20% - Accent1 2 2 3 2 2 5" xfId="31143" xr:uid="{4CBB84D6-7B16-4D1E-8AA2-CDC448EAAF2D}"/>
    <cellStyle name="20% - Accent1 2 2 3 2 3" xfId="4741" xr:uid="{ED16812D-E1E0-44AC-8539-E937579D5784}"/>
    <cellStyle name="20% - Accent1 2 2 3 2 3 2" xfId="12449" xr:uid="{D5E7ED24-089D-4711-8087-C6EB510A59CC}"/>
    <cellStyle name="20% - Accent1 2 2 3 2 3 2 2" xfId="27861" xr:uid="{D8A40150-570A-45F1-9190-BE6501EEC653}"/>
    <cellStyle name="20% - Accent1 2 2 3 2 3 2 2 2" xfId="31153" xr:uid="{49A7A35A-7346-4E64-A7F7-51A997BF5D87}"/>
    <cellStyle name="20% - Accent1 2 2 3 2 3 2 3" xfId="31152" xr:uid="{C990207C-9A60-410C-88DD-87914BD8F40A}"/>
    <cellStyle name="20% - Accent1 2 2 3 2 3 3" xfId="20156" xr:uid="{F62A1599-3197-4F63-8720-F6AEE0543242}"/>
    <cellStyle name="20% - Accent1 2 2 3 2 3 3 2" xfId="31154" xr:uid="{72566D4F-072D-4718-9832-27A9A1BAA362}"/>
    <cellStyle name="20% - Accent1 2 2 3 2 3 4" xfId="31151" xr:uid="{E5B6FCAF-22F3-435D-BCAD-982A736226B6}"/>
    <cellStyle name="20% - Accent1 2 2 3 2 4" xfId="8725" xr:uid="{8E61A979-ECD3-4620-AD6A-522132D1F97A}"/>
    <cellStyle name="20% - Accent1 2 2 3 2 4 2" xfId="24138" xr:uid="{ADD6F4A1-C80D-412E-8BB6-6BB4BEC798A1}"/>
    <cellStyle name="20% - Accent1 2 2 3 2 4 2 2" xfId="31156" xr:uid="{47E4F078-7964-4838-8504-D072D5B32898}"/>
    <cellStyle name="20% - Accent1 2 2 3 2 4 3" xfId="31155" xr:uid="{8494E40A-FCD3-4076-90A1-B139FD70F219}"/>
    <cellStyle name="20% - Accent1 2 2 3 2 5" xfId="16433" xr:uid="{A2BA9F62-6839-4085-9252-ED1C08DD703F}"/>
    <cellStyle name="20% - Accent1 2 2 3 2 5 2" xfId="31157" xr:uid="{0FD0BEE9-2FAA-4627-A054-188CE99BE184}"/>
    <cellStyle name="20% - Accent1 2 2 3 2 6" xfId="31142" xr:uid="{3B037A8F-F2C4-4A9A-A4E8-91365B2621F4}"/>
    <cellStyle name="20% - Accent1 2 2 3 3" xfId="1835" xr:uid="{13005771-3349-446C-88AC-828E2D36DD4A}"/>
    <cellStyle name="20% - Accent1 2 2 3 3 2" xfId="5567" xr:uid="{59F88F5A-89C4-4D36-BF3F-5A963000BA4D}"/>
    <cellStyle name="20% - Accent1 2 2 3 3 2 2" xfId="13275" xr:uid="{3CA25037-8E49-47EF-A1DC-1882E6C57102}"/>
    <cellStyle name="20% - Accent1 2 2 3 3 2 2 2" xfId="28687" xr:uid="{32328C28-D8F7-4616-94D5-62944A440235}"/>
    <cellStyle name="20% - Accent1 2 2 3 3 2 2 2 2" xfId="31161" xr:uid="{6A12C22E-AD3D-4ADB-AD3C-F2B39FE80BA6}"/>
    <cellStyle name="20% - Accent1 2 2 3 3 2 2 3" xfId="31160" xr:uid="{601378CB-5AC1-4454-936F-AFD7AA0DFEA0}"/>
    <cellStyle name="20% - Accent1 2 2 3 3 2 3" xfId="20982" xr:uid="{89711AC2-3D54-4DFB-827F-68AAFE49E79D}"/>
    <cellStyle name="20% - Accent1 2 2 3 3 2 3 2" xfId="31162" xr:uid="{3E934C53-C2E3-4FD7-8531-0CB778266010}"/>
    <cellStyle name="20% - Accent1 2 2 3 3 2 4" xfId="31159" xr:uid="{610A0536-FF65-423D-90BC-4C702203F0EA}"/>
    <cellStyle name="20% - Accent1 2 2 3 3 3" xfId="9546" xr:uid="{269D1EA9-FF53-4FC5-AB2A-835A7EC6A39C}"/>
    <cellStyle name="20% - Accent1 2 2 3 3 3 2" xfId="24959" xr:uid="{8EF02C46-E9DC-43C5-A46A-243371110EA9}"/>
    <cellStyle name="20% - Accent1 2 2 3 3 3 2 2" xfId="31164" xr:uid="{0FA8AC1A-C7AC-4292-9D27-A1A8EE51304C}"/>
    <cellStyle name="20% - Accent1 2 2 3 3 3 3" xfId="31163" xr:uid="{11293A0D-F613-4E66-984E-ABBA58E032E6}"/>
    <cellStyle name="20% - Accent1 2 2 3 3 4" xfId="17254" xr:uid="{8E416F3F-DA9B-4111-9F19-FD8C395BBE16}"/>
    <cellStyle name="20% - Accent1 2 2 3 3 4 2" xfId="31165" xr:uid="{AAC095A6-2A92-497F-945C-E18FC9CFB5F0}"/>
    <cellStyle name="20% - Accent1 2 2 3 3 5" xfId="31158" xr:uid="{87FBFFE0-5907-49B3-AB19-BE2B1C1E62DD}"/>
    <cellStyle name="20% - Accent1 2 2 3 4" xfId="4089" xr:uid="{4E964BD1-225A-4FCE-AAF4-00C6B0557B50}"/>
    <cellStyle name="20% - Accent1 2 2 3 4 2" xfId="11797" xr:uid="{5C008081-86D7-49C4-8D3B-25E1B49A71A7}"/>
    <cellStyle name="20% - Accent1 2 2 3 4 2 2" xfId="27209" xr:uid="{CC0D31EE-AB34-40FC-B11E-54370583D1F1}"/>
    <cellStyle name="20% - Accent1 2 2 3 4 2 2 2" xfId="31168" xr:uid="{0C084A4C-1C62-45DE-8E6E-0C6821BCA2D1}"/>
    <cellStyle name="20% - Accent1 2 2 3 4 2 3" xfId="31167" xr:uid="{C00C1F52-7681-432F-B6CE-FAB73C00B141}"/>
    <cellStyle name="20% - Accent1 2 2 3 4 3" xfId="19504" xr:uid="{3C685244-5B9F-4DE9-986D-F55DB133240B}"/>
    <cellStyle name="20% - Accent1 2 2 3 4 3 2" xfId="31169" xr:uid="{A635DD31-F072-44D1-BDB1-B26152E90EFC}"/>
    <cellStyle name="20% - Accent1 2 2 3 4 4" xfId="31166" xr:uid="{D66393C7-D181-4DF7-9840-EAB1EFD0689A}"/>
    <cellStyle name="20% - Accent1 2 2 3 5" xfId="8087" xr:uid="{C2D0A40F-EEBD-4717-8830-E5D65BC630E7}"/>
    <cellStyle name="20% - Accent1 2 2 3 5 2" xfId="23500" xr:uid="{0D49FC18-8D23-4FAE-A343-27314E999639}"/>
    <cellStyle name="20% - Accent1 2 2 3 5 2 2" xfId="31171" xr:uid="{53A0BD9F-C114-4F61-90AC-60C35207E072}"/>
    <cellStyle name="20% - Accent1 2 2 3 5 3" xfId="31170" xr:uid="{0B1561C1-4668-46DA-AC2D-D99AF7A4C0F9}"/>
    <cellStyle name="20% - Accent1 2 2 3 6" xfId="15795" xr:uid="{D8262810-76C2-4784-9E06-A61784F94372}"/>
    <cellStyle name="20% - Accent1 2 2 3 6 2" xfId="31172" xr:uid="{E1918FE4-DAD5-4217-A40E-F49FCF459FD4}"/>
    <cellStyle name="20% - Accent1 2 2 3 7" xfId="31141" xr:uid="{37BA04E1-44BF-4BED-9432-F8093544BBCE}"/>
    <cellStyle name="20% - Accent1 2 2 4" xfId="798" xr:uid="{DA0A6BE1-E2CB-47B9-99D5-2D61A17F1C36}"/>
    <cellStyle name="20% - Accent1 2 2 4 2" xfId="2275" xr:uid="{90F9DE31-3447-4C5C-9E1C-F9A7A8429571}"/>
    <cellStyle name="20% - Accent1 2 2 4 2 2" xfId="6007" xr:uid="{AF9C91AF-070E-4CF4-9E89-44E45898D2D3}"/>
    <cellStyle name="20% - Accent1 2 2 4 2 2 2" xfId="13715" xr:uid="{D87D877A-17C8-45C9-A27C-F7D9FE9FB93D}"/>
    <cellStyle name="20% - Accent1 2 2 4 2 2 2 2" xfId="29127" xr:uid="{D7B56A63-139A-4020-8081-D3C7232005BD}"/>
    <cellStyle name="20% - Accent1 2 2 4 2 2 2 2 2" xfId="31177" xr:uid="{9255C9FC-AA83-432E-8C57-391F5AB97831}"/>
    <cellStyle name="20% - Accent1 2 2 4 2 2 2 3" xfId="31176" xr:uid="{9EF6F084-A351-4460-87CA-CBF8EFFA80F9}"/>
    <cellStyle name="20% - Accent1 2 2 4 2 2 3" xfId="21422" xr:uid="{1DA4246D-4D70-4B8C-B765-FD7FA0D07717}"/>
    <cellStyle name="20% - Accent1 2 2 4 2 2 3 2" xfId="31178" xr:uid="{3571A636-65D3-4141-B3D8-1270B1F5696B}"/>
    <cellStyle name="20% - Accent1 2 2 4 2 2 4" xfId="31175" xr:uid="{68062A34-2B60-4FBC-9F88-9C142893DF85}"/>
    <cellStyle name="20% - Accent1 2 2 4 2 3" xfId="9986" xr:uid="{B8694A2B-3B67-46C0-B569-D25BAD10F7E8}"/>
    <cellStyle name="20% - Accent1 2 2 4 2 3 2" xfId="25399" xr:uid="{E1562060-E071-4BA0-BA53-34ED11E93733}"/>
    <cellStyle name="20% - Accent1 2 2 4 2 3 2 2" xfId="31180" xr:uid="{327B13F9-7A2B-4E7F-A7B3-5CFA341F5368}"/>
    <cellStyle name="20% - Accent1 2 2 4 2 3 3" xfId="31179" xr:uid="{0627052B-B3F1-4248-9A3C-BD996006A36A}"/>
    <cellStyle name="20% - Accent1 2 2 4 2 4" xfId="17694" xr:uid="{59CF3332-5C9F-46D8-88FA-4BF04C97A955}"/>
    <cellStyle name="20% - Accent1 2 2 4 2 4 2" xfId="31181" xr:uid="{BFD7BD27-B320-4AE3-AB7C-8B8645832356}"/>
    <cellStyle name="20% - Accent1 2 2 4 2 5" xfId="31174" xr:uid="{6FBB7518-0B5F-4426-B25B-CBC0B713D295}"/>
    <cellStyle name="20% - Accent1 2 2 4 3" xfId="4535" xr:uid="{B7ECA9D4-6CB6-496E-A5FB-DD5903DCB9BB}"/>
    <cellStyle name="20% - Accent1 2 2 4 3 2" xfId="12243" xr:uid="{F709DDA4-1760-4334-9CB5-A6E8AD054168}"/>
    <cellStyle name="20% - Accent1 2 2 4 3 2 2" xfId="27655" xr:uid="{DB4A6EE0-8D25-4FA1-9504-059BBA90D4BE}"/>
    <cellStyle name="20% - Accent1 2 2 4 3 2 2 2" xfId="31184" xr:uid="{2E7F54EC-623C-43A3-BEC7-E4B2600280CE}"/>
    <cellStyle name="20% - Accent1 2 2 4 3 2 3" xfId="31183" xr:uid="{DC0459A5-4287-4ECC-B4C0-CEC07F71A9D9}"/>
    <cellStyle name="20% - Accent1 2 2 4 3 3" xfId="19950" xr:uid="{D0981BFF-6F63-4B4D-BDD3-EEED4B9D7216}"/>
    <cellStyle name="20% - Accent1 2 2 4 3 3 2" xfId="31185" xr:uid="{1AF4A082-2519-4EA8-A162-D9BD15941199}"/>
    <cellStyle name="20% - Accent1 2 2 4 3 4" xfId="31182" xr:uid="{417659BA-FE3A-4144-A81B-C66FF0DCBEDB}"/>
    <cellStyle name="20% - Accent1 2 2 4 4" xfId="8527" xr:uid="{19040814-C26B-47C9-B31C-C13B5660E0B9}"/>
    <cellStyle name="20% - Accent1 2 2 4 4 2" xfId="23940" xr:uid="{6CF99CBE-51AD-47DE-922E-38A6B0CAC882}"/>
    <cellStyle name="20% - Accent1 2 2 4 4 2 2" xfId="31187" xr:uid="{3CD27E9E-5797-4F2A-B4D8-0CB017867C42}"/>
    <cellStyle name="20% - Accent1 2 2 4 4 3" xfId="31186" xr:uid="{0A60333F-B881-41E0-B571-1255186422A0}"/>
    <cellStyle name="20% - Accent1 2 2 4 5" xfId="16235" xr:uid="{BF7E571D-2AEA-4AE5-BE89-3DC2ACA4CCB6}"/>
    <cellStyle name="20% - Accent1 2 2 4 5 2" xfId="31188" xr:uid="{7346B9F7-B328-4B6B-AE0F-2F392F98B1E3}"/>
    <cellStyle name="20% - Accent1 2 2 4 6" xfId="31173" xr:uid="{B8687DAA-E506-4E60-8331-A2A2401746DF}"/>
    <cellStyle name="20% - Accent1 2 2 5" xfId="1636" xr:uid="{BF941EA1-FBD1-4B43-BE12-7490F89F4021}"/>
    <cellStyle name="20% - Accent1 2 2 5 2" xfId="5368" xr:uid="{392CA45C-F331-4B11-9EFF-26A92AA9EE92}"/>
    <cellStyle name="20% - Accent1 2 2 5 2 2" xfId="13076" xr:uid="{BB620A67-F712-4A6A-87C9-8EA02E3EEE8C}"/>
    <cellStyle name="20% - Accent1 2 2 5 2 2 2" xfId="28488" xr:uid="{C498EE3F-CF5A-4BB8-B684-1227A1467C99}"/>
    <cellStyle name="20% - Accent1 2 2 5 2 2 2 2" xfId="31192" xr:uid="{C7B76FD9-672C-4EF0-A8A1-158C0F14C4AB}"/>
    <cellStyle name="20% - Accent1 2 2 5 2 2 3" xfId="31191" xr:uid="{6D9D0FD8-FBF0-45D5-983C-DC35D7FCE23B}"/>
    <cellStyle name="20% - Accent1 2 2 5 2 3" xfId="20783" xr:uid="{ADC93334-93A3-41E6-B2F8-FBDB409BBDB0}"/>
    <cellStyle name="20% - Accent1 2 2 5 2 3 2" xfId="31193" xr:uid="{BA9CFA45-5CB2-474A-9EBC-414102B39446}"/>
    <cellStyle name="20% - Accent1 2 2 5 2 4" xfId="31190" xr:uid="{57111806-8694-411C-9FC6-0E5403178337}"/>
    <cellStyle name="20% - Accent1 2 2 5 3" xfId="9348" xr:uid="{0ED2FEFC-BC8D-4453-969D-8CC7248AE80D}"/>
    <cellStyle name="20% - Accent1 2 2 5 3 2" xfId="24761" xr:uid="{31000E45-A737-431F-AE5E-16DDBD874A31}"/>
    <cellStyle name="20% - Accent1 2 2 5 3 2 2" xfId="31195" xr:uid="{3A7A632B-823B-4D82-A920-D11790E40697}"/>
    <cellStyle name="20% - Accent1 2 2 5 3 3" xfId="31194" xr:uid="{82D05E07-6C47-459B-836A-F00DDCEDB9CB}"/>
    <cellStyle name="20% - Accent1 2 2 5 4" xfId="17056" xr:uid="{F0EF846C-FCEB-4656-874E-139B94074106}"/>
    <cellStyle name="20% - Accent1 2 2 5 4 2" xfId="31196" xr:uid="{0A293539-9D04-4D04-B17F-BDA12FBCF182}"/>
    <cellStyle name="20% - Accent1 2 2 5 5" xfId="31189" xr:uid="{1B18CD1D-76F4-4B5E-97A1-8C6825906721}"/>
    <cellStyle name="20% - Accent1 2 2 6" xfId="3883" xr:uid="{F7AB8BE8-1128-435E-B5AF-6FB9D7A8ED52}"/>
    <cellStyle name="20% - Accent1 2 2 6 2" xfId="11591" xr:uid="{670818F2-8869-455C-A51D-7B6794F1017E}"/>
    <cellStyle name="20% - Accent1 2 2 6 2 2" xfId="27003" xr:uid="{B316FB35-1CE3-4177-AA40-994D8110DF33}"/>
    <cellStyle name="20% - Accent1 2 2 6 2 2 2" xfId="31199" xr:uid="{560CDE56-CD43-4D14-87F7-CF20699442DC}"/>
    <cellStyle name="20% - Accent1 2 2 6 2 3" xfId="31198" xr:uid="{88DF6F11-0AAE-46BF-BD23-5FD4FF975458}"/>
    <cellStyle name="20% - Accent1 2 2 6 3" xfId="19298" xr:uid="{C6C1D6C8-2937-4AA6-B05D-8ED1FF76220B}"/>
    <cellStyle name="20% - Accent1 2 2 6 3 2" xfId="31200" xr:uid="{291D1194-5206-47A6-AFFB-4620776853F3}"/>
    <cellStyle name="20% - Accent1 2 2 6 4" xfId="31197" xr:uid="{44C618C8-A61C-4A27-B74E-EEAA9E4232A9}"/>
    <cellStyle name="20% - Accent1 2 2 7" xfId="7871" xr:uid="{9846DE91-2247-4EFA-AAC5-6CB187A91F49}"/>
    <cellStyle name="20% - Accent1 2 2 7 2" xfId="23284" xr:uid="{F1B2CAD1-2102-43D9-94B1-F36E8B494E63}"/>
    <cellStyle name="20% - Accent1 2 2 7 2 2" xfId="31202" xr:uid="{5F8BA6D3-9F7D-46DF-BEE2-EEA490FD7765}"/>
    <cellStyle name="20% - Accent1 2 2 7 3" xfId="31201" xr:uid="{7E444E74-3E1E-49B8-A559-69FFF6984F77}"/>
    <cellStyle name="20% - Accent1 2 2 8" xfId="15579" xr:uid="{AC53BA33-688D-4F6B-AFD1-C81F08C882A4}"/>
    <cellStyle name="20% - Accent1 2 2 8 2" xfId="31203" xr:uid="{BC4C2841-C5AA-423B-BF23-1CAC6F699F79}"/>
    <cellStyle name="20% - Accent1 2 2 9" xfId="31076" xr:uid="{FEBD871D-9953-4C76-AC59-2D52112CD2E7}"/>
    <cellStyle name="20% - Accent1 2 3" xfId="168" xr:uid="{08815151-1293-4EA1-871F-66D7E4D7C3B2}"/>
    <cellStyle name="20% - Accent1 2 3 2" xfId="378" xr:uid="{53468A95-6C74-45CC-A945-8BF41EFAEA7F}"/>
    <cellStyle name="20% - Accent1 2 3 2 2" xfId="1040" xr:uid="{2E3DB7D8-58FB-4973-9FF4-7BF853B93E5D}"/>
    <cellStyle name="20% - Accent1 2 3 2 2 2" xfId="2508" xr:uid="{4E974854-B111-4509-A654-320785570532}"/>
    <cellStyle name="20% - Accent1 2 3 2 2 2 2" xfId="6240" xr:uid="{43507105-682C-46C9-ADAD-944822C870C4}"/>
    <cellStyle name="20% - Accent1 2 3 2 2 2 2 2" xfId="13948" xr:uid="{645019C8-0664-441A-A0E2-840D9866EEB4}"/>
    <cellStyle name="20% - Accent1 2 3 2 2 2 2 2 2" xfId="29360" xr:uid="{F1ED8511-AACF-452B-BFF4-40D704BA5002}"/>
    <cellStyle name="20% - Accent1 2 3 2 2 2 2 2 2 2" xfId="31210" xr:uid="{1852F11B-4EF6-402D-90F6-31B58BAFEAC6}"/>
    <cellStyle name="20% - Accent1 2 3 2 2 2 2 2 3" xfId="31209" xr:uid="{EA1A1042-BEE3-4622-8E59-DB6CC9467A50}"/>
    <cellStyle name="20% - Accent1 2 3 2 2 2 2 3" xfId="21655" xr:uid="{0B38AC55-B8D8-40D4-AA5C-26DA546EDD4B}"/>
    <cellStyle name="20% - Accent1 2 3 2 2 2 2 3 2" xfId="31211" xr:uid="{C2F0239E-6AC5-42A3-A09A-CA155B52DD98}"/>
    <cellStyle name="20% - Accent1 2 3 2 2 2 2 4" xfId="31208" xr:uid="{765EC19B-3F3A-4787-8D69-B98468254DC3}"/>
    <cellStyle name="20% - Accent1 2 3 2 2 2 3" xfId="10219" xr:uid="{2051AA67-502B-44DD-8F01-72E4129C85A3}"/>
    <cellStyle name="20% - Accent1 2 3 2 2 2 3 2" xfId="25632" xr:uid="{60ED2165-F5CE-491E-8999-CB83CFBEB8B8}"/>
    <cellStyle name="20% - Accent1 2 3 2 2 2 3 2 2" xfId="31213" xr:uid="{3450245B-7CFA-44DC-A547-07281824E5C4}"/>
    <cellStyle name="20% - Accent1 2 3 2 2 2 3 3" xfId="31212" xr:uid="{A10C18BF-EA83-47B6-A707-0783D0CCD2EB}"/>
    <cellStyle name="20% - Accent1 2 3 2 2 2 4" xfId="17927" xr:uid="{0385A1F0-32E1-4CA5-8548-BB45F8B1991E}"/>
    <cellStyle name="20% - Accent1 2 3 2 2 2 4 2" xfId="31214" xr:uid="{BD1B02EC-9263-4016-BCCB-E2E4780BAB2D}"/>
    <cellStyle name="20% - Accent1 2 3 2 2 2 5" xfId="31207" xr:uid="{C25526E9-4D1E-4E93-AF03-5136EC1D8FD4}"/>
    <cellStyle name="20% - Accent1 2 3 2 2 3" xfId="4777" xr:uid="{E6276950-C9CC-46A9-801E-35AD9E74EA9A}"/>
    <cellStyle name="20% - Accent1 2 3 2 2 3 2" xfId="12485" xr:uid="{ADBCB09B-B18E-4283-8841-93AB008B5C89}"/>
    <cellStyle name="20% - Accent1 2 3 2 2 3 2 2" xfId="27897" xr:uid="{48DBFC3A-3A98-4D45-AA75-1DD9365E7886}"/>
    <cellStyle name="20% - Accent1 2 3 2 2 3 2 2 2" xfId="31217" xr:uid="{06149A0B-6040-47A2-8F2B-C4AF61087C57}"/>
    <cellStyle name="20% - Accent1 2 3 2 2 3 2 3" xfId="31216" xr:uid="{D74AFF58-3784-4BC5-B1CE-53AAC69F9838}"/>
    <cellStyle name="20% - Accent1 2 3 2 2 3 3" xfId="20192" xr:uid="{009FB2F2-2139-4539-A284-D77C47F04D98}"/>
    <cellStyle name="20% - Accent1 2 3 2 2 3 3 2" xfId="31218" xr:uid="{A0EC84CA-CD25-4019-BD55-C4A9C455C986}"/>
    <cellStyle name="20% - Accent1 2 3 2 2 3 4" xfId="31215" xr:uid="{E346FE37-E1F4-49A7-A549-0EA9F5E42B8E}"/>
    <cellStyle name="20% - Accent1 2 3 2 2 4" xfId="8760" xr:uid="{363CABC9-F249-4D89-861E-65A3C437E183}"/>
    <cellStyle name="20% - Accent1 2 3 2 2 4 2" xfId="24173" xr:uid="{F1EE52C4-09A7-4B6D-A059-EB74B254D592}"/>
    <cellStyle name="20% - Accent1 2 3 2 2 4 2 2" xfId="31220" xr:uid="{CD27B565-E634-44C4-94F7-F04EF485410D}"/>
    <cellStyle name="20% - Accent1 2 3 2 2 4 3" xfId="31219" xr:uid="{F6828BB6-8E61-4F81-920D-74C53C7BC8B8}"/>
    <cellStyle name="20% - Accent1 2 3 2 2 5" xfId="16468" xr:uid="{F89C86E0-77FF-4F4F-B6FA-950AA7351704}"/>
    <cellStyle name="20% - Accent1 2 3 2 2 5 2" xfId="31221" xr:uid="{6B1685BC-35AF-4AE1-B39F-A266D23E1125}"/>
    <cellStyle name="20% - Accent1 2 3 2 2 6" xfId="31206" xr:uid="{3EC00C65-6B05-41D5-A0EE-C2D68473D122}"/>
    <cellStyle name="20% - Accent1 2 3 2 3" xfId="1870" xr:uid="{0DCFE22A-57E7-4073-B6EB-E33092888A7C}"/>
    <cellStyle name="20% - Accent1 2 3 2 3 2" xfId="5602" xr:uid="{F85F49D3-D4D7-4CE4-978F-11820444C5CB}"/>
    <cellStyle name="20% - Accent1 2 3 2 3 2 2" xfId="13310" xr:uid="{4A7E9797-DBF0-4961-98B9-96CB738DA1E1}"/>
    <cellStyle name="20% - Accent1 2 3 2 3 2 2 2" xfId="28722" xr:uid="{5B909F90-F503-4C42-BAE5-FE87910AB663}"/>
    <cellStyle name="20% - Accent1 2 3 2 3 2 2 2 2" xfId="31225" xr:uid="{BD76CBB6-793E-4893-B3FC-F6BBBCFD1CD5}"/>
    <cellStyle name="20% - Accent1 2 3 2 3 2 2 3" xfId="31224" xr:uid="{3DBE6013-F3C7-4A31-BD2A-2FED87F1D7EC}"/>
    <cellStyle name="20% - Accent1 2 3 2 3 2 3" xfId="21017" xr:uid="{3065C27E-E33A-42C4-9EF4-079B7445B7B8}"/>
    <cellStyle name="20% - Accent1 2 3 2 3 2 3 2" xfId="31226" xr:uid="{09CC8C66-C50F-4B63-ACA2-B89B77BADE27}"/>
    <cellStyle name="20% - Accent1 2 3 2 3 2 4" xfId="31223" xr:uid="{B24C2308-F1C1-4E76-BB79-ED24CCAE3BC1}"/>
    <cellStyle name="20% - Accent1 2 3 2 3 3" xfId="9581" xr:uid="{CBD59FD1-51FF-42DE-9C45-DFF94FD5C881}"/>
    <cellStyle name="20% - Accent1 2 3 2 3 3 2" xfId="24994" xr:uid="{3A41E320-F4E7-4B79-8751-A4687FE9F2E6}"/>
    <cellStyle name="20% - Accent1 2 3 2 3 3 2 2" xfId="31228" xr:uid="{A04A9B15-F6AA-463E-B10B-B0CE129D9F45}"/>
    <cellStyle name="20% - Accent1 2 3 2 3 3 3" xfId="31227" xr:uid="{CCA3AE78-B574-471E-8761-98C24C45D48D}"/>
    <cellStyle name="20% - Accent1 2 3 2 3 4" xfId="17289" xr:uid="{4302326F-BF59-4172-BD48-FE495C491E8F}"/>
    <cellStyle name="20% - Accent1 2 3 2 3 4 2" xfId="31229" xr:uid="{EF717F80-78CB-4FC3-87D3-EC9FE6FCC05E}"/>
    <cellStyle name="20% - Accent1 2 3 2 3 5" xfId="31222" xr:uid="{80FE8448-5808-4D4A-B7CC-92609B806DDD}"/>
    <cellStyle name="20% - Accent1 2 3 2 4" xfId="4125" xr:uid="{33D9E18A-EDFA-4214-9F59-B8E97CF8C265}"/>
    <cellStyle name="20% - Accent1 2 3 2 4 2" xfId="11833" xr:uid="{6D0886C5-6738-4DCA-8D26-8AC86F7F208C}"/>
    <cellStyle name="20% - Accent1 2 3 2 4 2 2" xfId="27245" xr:uid="{97276C48-D15F-435B-BBF0-669813A84E15}"/>
    <cellStyle name="20% - Accent1 2 3 2 4 2 2 2" xfId="31232" xr:uid="{41E7B678-2682-4D43-BFA3-A2C9BD68DBC1}"/>
    <cellStyle name="20% - Accent1 2 3 2 4 2 3" xfId="31231" xr:uid="{F2F453BC-47C5-4ED6-AF34-B802D023EC54}"/>
    <cellStyle name="20% - Accent1 2 3 2 4 3" xfId="19540" xr:uid="{D5A5E70A-D9BC-48B5-BE9B-F2E5DD801B51}"/>
    <cellStyle name="20% - Accent1 2 3 2 4 3 2" xfId="31233" xr:uid="{DC747AC8-EF54-4786-8B00-2718F01EA34C}"/>
    <cellStyle name="20% - Accent1 2 3 2 4 4" xfId="31230" xr:uid="{1DC455DF-017C-4DE8-B90E-B311B2ABDBB3}"/>
    <cellStyle name="20% - Accent1 2 3 2 5" xfId="8122" xr:uid="{6416351B-3148-42EC-BA65-DB522BB29F35}"/>
    <cellStyle name="20% - Accent1 2 3 2 5 2" xfId="23535" xr:uid="{179804B9-0CE4-4EA7-A0DF-3DD69CA207BD}"/>
    <cellStyle name="20% - Accent1 2 3 2 5 2 2" xfId="31235" xr:uid="{1698C7B4-3F6E-4271-A8E4-9DA7554D27E6}"/>
    <cellStyle name="20% - Accent1 2 3 2 5 3" xfId="31234" xr:uid="{812D3CFA-65C5-475C-9243-58596961D6BF}"/>
    <cellStyle name="20% - Accent1 2 3 2 6" xfId="15830" xr:uid="{B7204F01-3D12-4902-97B4-FFE98CA060DF}"/>
    <cellStyle name="20% - Accent1 2 3 2 6 2" xfId="31236" xr:uid="{F2572255-C633-4F0C-B5D2-A6B55A463708}"/>
    <cellStyle name="20% - Accent1 2 3 2 7" xfId="31205" xr:uid="{15FF68D6-5CB7-4740-8829-58EB88FB8BF0}"/>
    <cellStyle name="20% - Accent1 2 3 3" xfId="835" xr:uid="{7C659B94-4B9B-4999-94CF-06E4D19FBA8C}"/>
    <cellStyle name="20% - Accent1 2 3 3 2" xfId="2310" xr:uid="{CCAE1189-0783-4D70-A910-557F1E20A6BA}"/>
    <cellStyle name="20% - Accent1 2 3 3 2 2" xfId="6042" xr:uid="{AB813AA3-25B6-4A01-82DD-7D6538082FA0}"/>
    <cellStyle name="20% - Accent1 2 3 3 2 2 2" xfId="13750" xr:uid="{3DE0A2F4-3A65-4C56-9C3E-CDDAE11255F1}"/>
    <cellStyle name="20% - Accent1 2 3 3 2 2 2 2" xfId="29162" xr:uid="{5DEB12B2-BDD9-493F-A1A6-93C917A0470B}"/>
    <cellStyle name="20% - Accent1 2 3 3 2 2 2 2 2" xfId="31241" xr:uid="{1DF56EB1-237C-40E4-AD4D-F5E8C872A1B5}"/>
    <cellStyle name="20% - Accent1 2 3 3 2 2 2 3" xfId="31240" xr:uid="{280D2A0C-4C54-4084-85F3-A7C505CACA1B}"/>
    <cellStyle name="20% - Accent1 2 3 3 2 2 3" xfId="21457" xr:uid="{417503D0-F9E5-4E1B-8AA1-4E2718B4FEAF}"/>
    <cellStyle name="20% - Accent1 2 3 3 2 2 3 2" xfId="31242" xr:uid="{79C2CDC9-87AB-4850-8F5E-3EB1C2624BA1}"/>
    <cellStyle name="20% - Accent1 2 3 3 2 2 4" xfId="31239" xr:uid="{15A96853-9394-4089-A3BF-CE064E0A104D}"/>
    <cellStyle name="20% - Accent1 2 3 3 2 3" xfId="10021" xr:uid="{4BE60499-ED20-4D0E-BF8F-360247C95A98}"/>
    <cellStyle name="20% - Accent1 2 3 3 2 3 2" xfId="25434" xr:uid="{FC2E2E41-EA6A-4E70-9E62-09A27352D15E}"/>
    <cellStyle name="20% - Accent1 2 3 3 2 3 2 2" xfId="31244" xr:uid="{2B395FE6-E942-40C1-A2E1-CA157376F859}"/>
    <cellStyle name="20% - Accent1 2 3 3 2 3 3" xfId="31243" xr:uid="{BAA2F6B1-6DAF-4F69-9B12-9DA81ECA1433}"/>
    <cellStyle name="20% - Accent1 2 3 3 2 4" xfId="17729" xr:uid="{0E2AF446-CB68-4933-AFAA-7F00A0B93013}"/>
    <cellStyle name="20% - Accent1 2 3 3 2 4 2" xfId="31245" xr:uid="{F52A9F59-AD44-4E58-AB7C-812F87B7D870}"/>
    <cellStyle name="20% - Accent1 2 3 3 2 5" xfId="31238" xr:uid="{FD09DE87-BB60-47C2-9FBB-4B0963344044}"/>
    <cellStyle name="20% - Accent1 2 3 3 3" xfId="4572" xr:uid="{BC6605B8-D18E-43ED-A733-A34A0B7CAA6C}"/>
    <cellStyle name="20% - Accent1 2 3 3 3 2" xfId="12280" xr:uid="{C83AE9F6-D51D-4B3F-88B1-C7401B0B099E}"/>
    <cellStyle name="20% - Accent1 2 3 3 3 2 2" xfId="27692" xr:uid="{4F953518-BD6B-4EBF-803B-B63DDF516C46}"/>
    <cellStyle name="20% - Accent1 2 3 3 3 2 2 2" xfId="31248" xr:uid="{E8058765-DD31-49C0-8EE4-BF48491EBE4B}"/>
    <cellStyle name="20% - Accent1 2 3 3 3 2 3" xfId="31247" xr:uid="{C9D7EEC6-E406-4FD8-A754-970C4D39286B}"/>
    <cellStyle name="20% - Accent1 2 3 3 3 3" xfId="19987" xr:uid="{76BDC935-4B42-49B1-AB60-891CFBD40E2D}"/>
    <cellStyle name="20% - Accent1 2 3 3 3 3 2" xfId="31249" xr:uid="{FAF71DD2-14A0-43B0-825E-1702B83522BC}"/>
    <cellStyle name="20% - Accent1 2 3 3 3 4" xfId="31246" xr:uid="{FE1530BD-F895-44F0-B0B4-57949FE78125}"/>
    <cellStyle name="20% - Accent1 2 3 3 4" xfId="8562" xr:uid="{D91C5897-D8B9-4709-81E7-29B61BCA54DB}"/>
    <cellStyle name="20% - Accent1 2 3 3 4 2" xfId="23975" xr:uid="{F3925FFA-BC2F-4F94-BB42-BF015579D648}"/>
    <cellStyle name="20% - Accent1 2 3 3 4 2 2" xfId="31251" xr:uid="{32BF009C-903F-4C8A-B351-2FC2BED63E7E}"/>
    <cellStyle name="20% - Accent1 2 3 3 4 3" xfId="31250" xr:uid="{7ED64919-C250-45F7-BC49-F04A5DA8E6BD}"/>
    <cellStyle name="20% - Accent1 2 3 3 5" xfId="16270" xr:uid="{11718FAA-0290-473A-8F09-4AB0BC1C3007}"/>
    <cellStyle name="20% - Accent1 2 3 3 5 2" xfId="31252" xr:uid="{182F6C7F-9417-49F6-90EA-92DE63B9C783}"/>
    <cellStyle name="20% - Accent1 2 3 3 6" xfId="31237" xr:uid="{3FB02FE7-60E7-45F9-8B3A-634427FCA116}"/>
    <cellStyle name="20% - Accent1 2 3 4" xfId="1672" xr:uid="{099096A0-7E40-41CF-9CC0-32673F132F8D}"/>
    <cellStyle name="20% - Accent1 2 3 4 2" xfId="5404" xr:uid="{2EDFAA78-495A-4EA2-A233-614C712908F4}"/>
    <cellStyle name="20% - Accent1 2 3 4 2 2" xfId="13112" xr:uid="{FC4FEEBF-03C9-4C18-A94B-CE80237FF697}"/>
    <cellStyle name="20% - Accent1 2 3 4 2 2 2" xfId="28524" xr:uid="{5FA63A72-677C-4FE9-9360-88849F7BBE8B}"/>
    <cellStyle name="20% - Accent1 2 3 4 2 2 2 2" xfId="31256" xr:uid="{0E4E1C8F-A4BE-45DE-AF59-E7EE3D4F0FA7}"/>
    <cellStyle name="20% - Accent1 2 3 4 2 2 3" xfId="31255" xr:uid="{0FF5A514-1F16-4C77-8D12-B224ED3AB84B}"/>
    <cellStyle name="20% - Accent1 2 3 4 2 3" xfId="20819" xr:uid="{A91FD762-877C-46B6-ACDF-3DE4290E96FA}"/>
    <cellStyle name="20% - Accent1 2 3 4 2 3 2" xfId="31257" xr:uid="{0B3D05E4-7719-4ED3-BAAF-4E2F2D56379A}"/>
    <cellStyle name="20% - Accent1 2 3 4 2 4" xfId="31254" xr:uid="{3F4D8F2F-1BE2-4486-9C8E-A828AABBF8C9}"/>
    <cellStyle name="20% - Accent1 2 3 4 3" xfId="9383" xr:uid="{03CD0EB5-2EF2-446E-9226-282A8EFBC5C8}"/>
    <cellStyle name="20% - Accent1 2 3 4 3 2" xfId="24796" xr:uid="{21FD1B09-58A7-43EC-85B0-74817B0DDB57}"/>
    <cellStyle name="20% - Accent1 2 3 4 3 2 2" xfId="31259" xr:uid="{253F1D98-F371-4102-8012-E59032102129}"/>
    <cellStyle name="20% - Accent1 2 3 4 3 3" xfId="31258" xr:uid="{45C94BB7-A6C5-4F57-8BCF-FA15A75EAB58}"/>
    <cellStyle name="20% - Accent1 2 3 4 4" xfId="17091" xr:uid="{B8952BA4-4CAD-4351-9D31-6AC945E34B02}"/>
    <cellStyle name="20% - Accent1 2 3 4 4 2" xfId="31260" xr:uid="{ADBFF574-A07D-4FD6-BFCE-69D93494617B}"/>
    <cellStyle name="20% - Accent1 2 3 4 5" xfId="31253" xr:uid="{44F6A229-2AFD-4A1E-AD3B-10B8193BEAE7}"/>
    <cellStyle name="20% - Accent1 2 3 5" xfId="3920" xr:uid="{2317B109-34C8-4AA1-836E-A92C7053575A}"/>
    <cellStyle name="20% - Accent1 2 3 5 2" xfId="11628" xr:uid="{D58E1029-3638-421E-99D1-F1AF57C9DBDE}"/>
    <cellStyle name="20% - Accent1 2 3 5 2 2" xfId="27040" xr:uid="{4DD08CA6-D69B-4234-B9E0-A788268C776B}"/>
    <cellStyle name="20% - Accent1 2 3 5 2 2 2" xfId="31263" xr:uid="{60D6F5AB-995E-4CCC-A7F0-25EF4E43C137}"/>
    <cellStyle name="20% - Accent1 2 3 5 2 3" xfId="31262" xr:uid="{6F531919-2007-45E1-8894-84C274954306}"/>
    <cellStyle name="20% - Accent1 2 3 5 3" xfId="19335" xr:uid="{1D9CCC6D-EB84-48BB-8E43-672466594431}"/>
    <cellStyle name="20% - Accent1 2 3 5 3 2" xfId="31264" xr:uid="{E7F7C593-29E9-4F74-A68F-1A87AD346C71}"/>
    <cellStyle name="20% - Accent1 2 3 5 4" xfId="31261" xr:uid="{9D1296EE-757A-461E-B242-F7EE9DB5D3C4}"/>
    <cellStyle name="20% - Accent1 2 3 6" xfId="7924" xr:uid="{50AF13F4-CB10-4C05-BB7E-1CC3283D7683}"/>
    <cellStyle name="20% - Accent1 2 3 6 2" xfId="23337" xr:uid="{F0E39CE8-9A93-459E-AC72-B61B17473B39}"/>
    <cellStyle name="20% - Accent1 2 3 6 2 2" xfId="31266" xr:uid="{3B79BB54-CA6E-459B-93BD-815EC4D4AAF8}"/>
    <cellStyle name="20% - Accent1 2 3 6 3" xfId="31265" xr:uid="{9342A171-82A9-4A0B-9D36-C60E0FF5325B}"/>
    <cellStyle name="20% - Accent1 2 3 7" xfId="15632" xr:uid="{1A5E3C19-4A24-4FA7-A426-82AAD7BE840E}"/>
    <cellStyle name="20% - Accent1 2 3 7 2" xfId="31267" xr:uid="{897322FF-D339-4960-B1E9-5E4C5DB8EFD3}"/>
    <cellStyle name="20% - Accent1 2 3 8" xfId="31204" xr:uid="{3F0E8381-66A4-4075-8A7E-424DDDCBA955}"/>
    <cellStyle name="20% - Accent1 2 4" xfId="325" xr:uid="{7B169216-AA3C-4A5F-BB1C-50A8672116BB}"/>
    <cellStyle name="20% - Accent1 2 4 2" xfId="988" xr:uid="{3BA85A4B-C7CF-40DF-8B13-B475A240A7F4}"/>
    <cellStyle name="20% - Accent1 2 4 2 2" xfId="2458" xr:uid="{DCC77E90-08BF-4402-85D1-415C04E12337}"/>
    <cellStyle name="20% - Accent1 2 4 2 2 2" xfId="6190" xr:uid="{39B8E249-C7D3-4FBD-AB2F-45ED36BEDB28}"/>
    <cellStyle name="20% - Accent1 2 4 2 2 2 2" xfId="13898" xr:uid="{64A552C2-91AD-4FD9-9B07-56B53679440F}"/>
    <cellStyle name="20% - Accent1 2 4 2 2 2 2 2" xfId="29310" xr:uid="{B76A4C20-3215-4EBC-81A0-C5441D57313C}"/>
    <cellStyle name="20% - Accent1 2 4 2 2 2 2 2 2" xfId="31273" xr:uid="{B26A3C87-1128-41D7-8433-1D335DFA3233}"/>
    <cellStyle name="20% - Accent1 2 4 2 2 2 2 3" xfId="31272" xr:uid="{2573B515-418E-4A5F-AA48-9DD09BBB260D}"/>
    <cellStyle name="20% - Accent1 2 4 2 2 2 3" xfId="21605" xr:uid="{0FCE95F8-CEA4-43CA-BE57-333BD2CA84A5}"/>
    <cellStyle name="20% - Accent1 2 4 2 2 2 3 2" xfId="31274" xr:uid="{F7B20D14-9974-482F-9FE0-C97CA1E7A595}"/>
    <cellStyle name="20% - Accent1 2 4 2 2 2 4" xfId="31271" xr:uid="{8239D964-A804-4863-A932-3F452423344E}"/>
    <cellStyle name="20% - Accent1 2 4 2 2 3" xfId="10169" xr:uid="{2F1DBA11-BE00-42C3-ACA0-5B62D4B9BDA3}"/>
    <cellStyle name="20% - Accent1 2 4 2 2 3 2" xfId="25582" xr:uid="{0EEE4A4F-50D6-49B1-B4A5-80216351733C}"/>
    <cellStyle name="20% - Accent1 2 4 2 2 3 2 2" xfId="31276" xr:uid="{DD195969-221D-40F6-8E6B-80A2688B0E0B}"/>
    <cellStyle name="20% - Accent1 2 4 2 2 3 3" xfId="31275" xr:uid="{375C4352-569B-43B8-94D8-074770DD9D50}"/>
    <cellStyle name="20% - Accent1 2 4 2 2 4" xfId="17877" xr:uid="{6D0F4216-6ADF-4BAD-A446-6EC24A4A95B7}"/>
    <cellStyle name="20% - Accent1 2 4 2 2 4 2" xfId="31277" xr:uid="{54ABE003-F1FC-4169-AFA7-1763B012A3FE}"/>
    <cellStyle name="20% - Accent1 2 4 2 2 5" xfId="31270" xr:uid="{48466700-E1AC-4559-9C30-7D626AD4B261}"/>
    <cellStyle name="20% - Accent1 2 4 2 3" xfId="4725" xr:uid="{68D79FD1-C993-4860-BDBD-607BD458B607}"/>
    <cellStyle name="20% - Accent1 2 4 2 3 2" xfId="12433" xr:uid="{553ABCAD-0862-4110-8016-FFB7002323D6}"/>
    <cellStyle name="20% - Accent1 2 4 2 3 2 2" xfId="27845" xr:uid="{1C767AE8-AC65-40D5-8906-32FFDFDE2606}"/>
    <cellStyle name="20% - Accent1 2 4 2 3 2 2 2" xfId="31280" xr:uid="{2C5A9ED3-218A-4430-998D-B77C59C1C931}"/>
    <cellStyle name="20% - Accent1 2 4 2 3 2 3" xfId="31279" xr:uid="{BF12B32F-F08C-44B2-8235-D90FD1EB6A18}"/>
    <cellStyle name="20% - Accent1 2 4 2 3 3" xfId="20140" xr:uid="{505A4E00-3918-4176-9FA9-7D401F41EB44}"/>
    <cellStyle name="20% - Accent1 2 4 2 3 3 2" xfId="31281" xr:uid="{21A053BE-F48C-4BBA-AD7A-D658CF59B8D4}"/>
    <cellStyle name="20% - Accent1 2 4 2 3 4" xfId="31278" xr:uid="{57DA9031-5C7D-468D-884C-D5B4540D8355}"/>
    <cellStyle name="20% - Accent1 2 4 2 4" xfId="8710" xr:uid="{AC92604F-480C-46DF-AF53-BD5807D542A9}"/>
    <cellStyle name="20% - Accent1 2 4 2 4 2" xfId="24123" xr:uid="{961DE034-7AF4-4CC4-ABE9-232DC1399BBB}"/>
    <cellStyle name="20% - Accent1 2 4 2 4 2 2" xfId="31283" xr:uid="{6752E300-29AD-4F83-B040-D14DC2E84501}"/>
    <cellStyle name="20% - Accent1 2 4 2 4 3" xfId="31282" xr:uid="{D2F68FE7-673C-435E-8477-E765935ABD9A}"/>
    <cellStyle name="20% - Accent1 2 4 2 5" xfId="16418" xr:uid="{B8DC8399-2AA1-408E-B3F0-36AAEB45AF58}"/>
    <cellStyle name="20% - Accent1 2 4 2 5 2" xfId="31284" xr:uid="{878C3360-C700-4786-B419-434CE8AAE650}"/>
    <cellStyle name="20% - Accent1 2 4 2 6" xfId="31269" xr:uid="{178303B8-8655-4777-8D53-A36BD61887AC}"/>
    <cellStyle name="20% - Accent1 2 4 3" xfId="1820" xr:uid="{24EC2AA8-28F9-48AD-8943-6B03E664E907}"/>
    <cellStyle name="20% - Accent1 2 4 3 2" xfId="5552" xr:uid="{66FBC176-8C01-402D-AE43-56FA0E0B61DC}"/>
    <cellStyle name="20% - Accent1 2 4 3 2 2" xfId="13260" xr:uid="{D2D115CC-86E1-48DD-8AEF-698D120C6E19}"/>
    <cellStyle name="20% - Accent1 2 4 3 2 2 2" xfId="28672" xr:uid="{D6740190-E269-44E8-B1A2-9C25A1DA7B9C}"/>
    <cellStyle name="20% - Accent1 2 4 3 2 2 2 2" xfId="31288" xr:uid="{95FA7270-CEB6-4AF8-8199-3ED5828391C7}"/>
    <cellStyle name="20% - Accent1 2 4 3 2 2 3" xfId="31287" xr:uid="{E0297A18-8C40-47CF-84E3-D803B6DFBAC5}"/>
    <cellStyle name="20% - Accent1 2 4 3 2 3" xfId="20967" xr:uid="{B1DD585D-47FD-4C92-B125-DF8B3E78A2CE}"/>
    <cellStyle name="20% - Accent1 2 4 3 2 3 2" xfId="31289" xr:uid="{B084A564-41A5-4422-9908-FB823CE446CA}"/>
    <cellStyle name="20% - Accent1 2 4 3 2 4" xfId="31286" xr:uid="{5971B3D1-89A8-4000-BEEE-EAD3D7BA4FDF}"/>
    <cellStyle name="20% - Accent1 2 4 3 3" xfId="9531" xr:uid="{D4E43800-A062-4E2F-80E8-09A7534C4DDD}"/>
    <cellStyle name="20% - Accent1 2 4 3 3 2" xfId="24944" xr:uid="{2A48246E-4B85-47DD-A743-46E3A4DEB73F}"/>
    <cellStyle name="20% - Accent1 2 4 3 3 2 2" xfId="31291" xr:uid="{6DA63BF2-DE04-445B-93AD-FD9FE1B1C6B0}"/>
    <cellStyle name="20% - Accent1 2 4 3 3 3" xfId="31290" xr:uid="{4D6DCEF9-B1B9-466F-84CE-16EC47619F14}"/>
    <cellStyle name="20% - Accent1 2 4 3 4" xfId="17239" xr:uid="{3EC02826-B43F-4999-847F-783513795039}"/>
    <cellStyle name="20% - Accent1 2 4 3 4 2" xfId="31292" xr:uid="{9181EFEA-9A95-4BDC-99A0-0930732F6FDC}"/>
    <cellStyle name="20% - Accent1 2 4 3 5" xfId="31285" xr:uid="{1B7593A4-535E-4A21-95E3-5CD9BC3D8810}"/>
    <cellStyle name="20% - Accent1 2 4 4" xfId="4073" xr:uid="{46FDD39D-54B9-484C-9F6B-687653A027D6}"/>
    <cellStyle name="20% - Accent1 2 4 4 2" xfId="11781" xr:uid="{6F15BBC1-1691-4588-A3B6-38AA97F5983E}"/>
    <cellStyle name="20% - Accent1 2 4 4 2 2" xfId="27193" xr:uid="{8EBA55FC-5F46-452A-8E90-99CC050AF234}"/>
    <cellStyle name="20% - Accent1 2 4 4 2 2 2" xfId="31295" xr:uid="{B12F9D1A-9D6C-4315-8EEF-B0C15B6B6FF8}"/>
    <cellStyle name="20% - Accent1 2 4 4 2 3" xfId="31294" xr:uid="{0859A4D3-05CE-40F8-ACF0-BCA4DA9E0DA6}"/>
    <cellStyle name="20% - Accent1 2 4 4 3" xfId="19488" xr:uid="{E21DD2A2-46A5-4ECC-A577-F8DEBEA59327}"/>
    <cellStyle name="20% - Accent1 2 4 4 3 2" xfId="31296" xr:uid="{D1214E55-21B7-461B-83D4-32F194461DDC}"/>
    <cellStyle name="20% - Accent1 2 4 4 4" xfId="31293" xr:uid="{8413D6A7-B96B-4086-B6CF-4A43DBC82F05}"/>
    <cellStyle name="20% - Accent1 2 4 5" xfId="8072" xr:uid="{2A51E1EB-C091-436A-A9D4-F5C5EB3C0157}"/>
    <cellStyle name="20% - Accent1 2 4 5 2" xfId="23485" xr:uid="{71574836-C1B8-4CEE-9AE4-0243E9EA914F}"/>
    <cellStyle name="20% - Accent1 2 4 5 2 2" xfId="31298" xr:uid="{C3B40228-4B34-4CA3-A130-76D040077C95}"/>
    <cellStyle name="20% - Accent1 2 4 5 3" xfId="31297" xr:uid="{CA313B8E-EAAF-4AE9-B74C-EF2938D51086}"/>
    <cellStyle name="20% - Accent1 2 4 6" xfId="15780" xr:uid="{019DF620-FF37-4468-84A1-148367A217AF}"/>
    <cellStyle name="20% - Accent1 2 4 6 2" xfId="31299" xr:uid="{6B92D5C5-3432-4C69-97D2-F78C9D9C8191}"/>
    <cellStyle name="20% - Accent1 2 4 7" xfId="31268" xr:uid="{BD70D6F9-A269-45A2-ADA0-3E2493436180}"/>
    <cellStyle name="20% - Accent1 2 5" xfId="771" xr:uid="{94A60779-D306-40BA-8FBD-FCEC44204951}"/>
    <cellStyle name="20% - Accent1 2 5 2" xfId="2260" xr:uid="{83DC1248-A8D3-40E7-8242-2B2DABD80293}"/>
    <cellStyle name="20% - Accent1 2 5 2 2" xfId="5992" xr:uid="{C812CBF2-8639-49CD-A675-F72583A732CF}"/>
    <cellStyle name="20% - Accent1 2 5 2 2 2" xfId="13700" xr:uid="{94DCF701-71C0-4881-91F5-BC9754F45ADA}"/>
    <cellStyle name="20% - Accent1 2 5 2 2 2 2" xfId="29112" xr:uid="{3A0D0AC3-401B-4215-8FC5-02630AAB3CDC}"/>
    <cellStyle name="20% - Accent1 2 5 2 2 2 2 2" xfId="31304" xr:uid="{9BCA1CDD-1569-455A-B8BD-BBD0BEDB0425}"/>
    <cellStyle name="20% - Accent1 2 5 2 2 2 3" xfId="31303" xr:uid="{C0E35BAF-7E3C-4135-8007-F8F632560BC9}"/>
    <cellStyle name="20% - Accent1 2 5 2 2 3" xfId="21407" xr:uid="{B1D484DA-BFD1-4DC6-A26F-FE2669C2BFB1}"/>
    <cellStyle name="20% - Accent1 2 5 2 2 3 2" xfId="31305" xr:uid="{4D13476D-8C21-4C47-82D6-B76E1152EAD7}"/>
    <cellStyle name="20% - Accent1 2 5 2 2 4" xfId="31302" xr:uid="{F55F355E-47DF-4C6C-947A-3A2AE9C0E3CA}"/>
    <cellStyle name="20% - Accent1 2 5 2 3" xfId="9971" xr:uid="{FEB6737D-DC54-440E-845C-C586656F8FAA}"/>
    <cellStyle name="20% - Accent1 2 5 2 3 2" xfId="25384" xr:uid="{734F2BC7-7118-4C05-AD0F-9254DE8FC0D4}"/>
    <cellStyle name="20% - Accent1 2 5 2 3 2 2" xfId="31307" xr:uid="{DA9499E5-5AFA-4D4B-A171-7A3261841A86}"/>
    <cellStyle name="20% - Accent1 2 5 2 3 3" xfId="31306" xr:uid="{ACDD9FED-11AD-4675-81F9-F9A3CDF46C33}"/>
    <cellStyle name="20% - Accent1 2 5 2 4" xfId="17679" xr:uid="{61E25CF8-C9EB-42EB-BBC2-3CCCECEB139F}"/>
    <cellStyle name="20% - Accent1 2 5 2 4 2" xfId="31308" xr:uid="{5978EDB6-B4CC-4ACE-ACF8-926088B171F4}"/>
    <cellStyle name="20% - Accent1 2 5 2 5" xfId="31301" xr:uid="{2AEC7DD7-F195-40C0-87C2-3D96DF7CECA8}"/>
    <cellStyle name="20% - Accent1 2 5 3" xfId="4515" xr:uid="{A2987E5B-B45B-4774-9E53-3B2BC458DCDC}"/>
    <cellStyle name="20% - Accent1 2 5 3 2" xfId="12223" xr:uid="{AB8A6799-65B9-4BE0-9AA5-E8743C4C392E}"/>
    <cellStyle name="20% - Accent1 2 5 3 2 2" xfId="27635" xr:uid="{90C4FDB7-DEB9-4705-AA26-84B3D08C60EB}"/>
    <cellStyle name="20% - Accent1 2 5 3 2 2 2" xfId="31311" xr:uid="{0EC197D2-228C-4273-96BF-BA62666C80AF}"/>
    <cellStyle name="20% - Accent1 2 5 3 2 3" xfId="31310" xr:uid="{C3BCEE69-8AA1-4F6F-8A15-6830296B438F}"/>
    <cellStyle name="20% - Accent1 2 5 3 3" xfId="19930" xr:uid="{FA419084-D4D7-454F-9083-5714AF2E9479}"/>
    <cellStyle name="20% - Accent1 2 5 3 3 2" xfId="31312" xr:uid="{23517161-1A11-4906-BA70-14C20B76E6EF}"/>
    <cellStyle name="20% - Accent1 2 5 3 4" xfId="31309" xr:uid="{64B29B17-D70F-4CFF-84FE-DE9FCF042535}"/>
    <cellStyle name="20% - Accent1 2 5 4" xfId="8512" xr:uid="{692E0C95-9741-4703-9B48-C1243CC6C821}"/>
    <cellStyle name="20% - Accent1 2 5 4 2" xfId="23925" xr:uid="{BCC5090A-FC7E-4065-8716-AAB8290E9E54}"/>
    <cellStyle name="20% - Accent1 2 5 4 2 2" xfId="31314" xr:uid="{CC05212F-CD72-4C87-A9A8-0C92CBC4DC5C}"/>
    <cellStyle name="20% - Accent1 2 5 4 3" xfId="31313" xr:uid="{3C5724B5-5EF6-477D-BC1D-47F87C637069}"/>
    <cellStyle name="20% - Accent1 2 5 5" xfId="16220" xr:uid="{50DF9285-4677-4914-9456-C75CB982051E}"/>
    <cellStyle name="20% - Accent1 2 5 5 2" xfId="31315" xr:uid="{9B125995-9D12-4E76-9BD4-AF4AE9381D3C}"/>
    <cellStyle name="20% - Accent1 2 5 6" xfId="31300" xr:uid="{26EB4BD5-93B8-4321-AB79-4A62B12E5448}"/>
    <cellStyle name="20% - Accent1 2 6" xfId="1618" xr:uid="{2491287C-DFFC-44C5-B77A-B08D03ABDCA6}"/>
    <cellStyle name="20% - Accent1 2 6 2" xfId="5352" xr:uid="{B9C12636-1FE1-428E-A4EB-D5D4C8B01442}"/>
    <cellStyle name="20% - Accent1 2 6 2 2" xfId="13060" xr:uid="{9666AD61-D6F4-4315-8DF8-7D8ABE734CE8}"/>
    <cellStyle name="20% - Accent1 2 6 2 2 2" xfId="28472" xr:uid="{E4B0F0FF-F0FC-43B9-9E38-A4C97893FDD6}"/>
    <cellStyle name="20% - Accent1 2 6 2 2 2 2" xfId="31319" xr:uid="{A65D7C95-8C27-4488-81AA-08E2AA5485A4}"/>
    <cellStyle name="20% - Accent1 2 6 2 2 3" xfId="31318" xr:uid="{2040195B-584F-456D-9D70-CCB6A89AFAC8}"/>
    <cellStyle name="20% - Accent1 2 6 2 3" xfId="20767" xr:uid="{6C784997-A043-432E-B324-1FC0C4052BA8}"/>
    <cellStyle name="20% - Accent1 2 6 2 3 2" xfId="31320" xr:uid="{FB95E29D-F0C4-4E87-B8AD-50619E68705C}"/>
    <cellStyle name="20% - Accent1 2 6 2 4" xfId="31317" xr:uid="{79C10800-9D1A-4335-B915-F177287DC44B}"/>
    <cellStyle name="20% - Accent1 2 6 3" xfId="9333" xr:uid="{85163038-870C-4DAB-B8F0-A57D99389EE2}"/>
    <cellStyle name="20% - Accent1 2 6 3 2" xfId="24746" xr:uid="{72D36B36-9DCC-461D-A22A-124D0C609E46}"/>
    <cellStyle name="20% - Accent1 2 6 3 2 2" xfId="31322" xr:uid="{B0A6D8C7-8225-4E5B-A893-293081D4553B}"/>
    <cellStyle name="20% - Accent1 2 6 3 3" xfId="31321" xr:uid="{FC1F9636-9C91-4701-86FF-4CE675256AFD}"/>
    <cellStyle name="20% - Accent1 2 6 4" xfId="17041" xr:uid="{7080F911-7452-409C-9387-E1C16CA93578}"/>
    <cellStyle name="20% - Accent1 2 6 4 2" xfId="31323" xr:uid="{E11753BB-BC68-44BB-A289-3CE10ED0DB30}"/>
    <cellStyle name="20% - Accent1 2 6 5" xfId="31316" xr:uid="{EF5C17E8-C075-40FF-B566-BE7266899654}"/>
    <cellStyle name="20% - Accent1 2 7" xfId="3862" xr:uid="{1BCD1D55-B105-4C1D-8FA8-AF530FBA505B}"/>
    <cellStyle name="20% - Accent1 2 7 2" xfId="11571" xr:uid="{1483A3E5-930D-448E-976C-B119DD1AFC0F}"/>
    <cellStyle name="20% - Accent1 2 7 2 2" xfId="26983" xr:uid="{074587CD-DF8B-4292-8825-8313E7AADFD5}"/>
    <cellStyle name="20% - Accent1 2 7 2 2 2" xfId="31326" xr:uid="{48B763AD-1A21-42E4-A4DA-F2618E259620}"/>
    <cellStyle name="20% - Accent1 2 7 2 3" xfId="31325" xr:uid="{1FD3B8DC-0B34-42B9-83BE-34D270B68004}"/>
    <cellStyle name="20% - Accent1 2 7 3" xfId="19278" xr:uid="{DB156DB7-1BC0-4AA1-A834-605907EBA29F}"/>
    <cellStyle name="20% - Accent1 2 7 3 2" xfId="31327" xr:uid="{114538FE-E02D-4402-9EC8-0C348F0D3748}"/>
    <cellStyle name="20% - Accent1 2 7 4" xfId="31324" xr:uid="{E8A80872-DD35-4EAF-8E03-C6873298EF11}"/>
    <cellStyle name="20% - Accent1 2 8" xfId="7856" xr:uid="{937ED8D3-0D17-4076-9451-7085F2466665}"/>
    <cellStyle name="20% - Accent1 2 8 2" xfId="23269" xr:uid="{EA24EDA5-9116-4808-9ED8-D5DCBD626037}"/>
    <cellStyle name="20% - Accent1 2 8 2 2" xfId="31329" xr:uid="{25833AFA-1A38-44AC-B130-639B4A197B86}"/>
    <cellStyle name="20% - Accent1 2 8 3" xfId="31328" xr:uid="{5F5761E8-DBD1-4D40-93E4-5268414DAC27}"/>
    <cellStyle name="20% - Accent1 2 9" xfId="15564" xr:uid="{D71B46E2-69B1-45A2-A43F-CF320D5F8DC8}"/>
    <cellStyle name="20% - Accent1 2 9 2" xfId="31330" xr:uid="{04354698-6657-4EC0-97C2-40919C293664}"/>
    <cellStyle name="20% - Accent1 20" xfId="3583" xr:uid="{4A19900E-E566-4FB8-AD12-CA6DD0696B7A}"/>
    <cellStyle name="20% - Accent1 20 2" xfId="7314" xr:uid="{F6225003-8173-4E69-AACC-1F072CB635D2}"/>
    <cellStyle name="20% - Accent1 20 2 2" xfId="15022" xr:uid="{316ED2F3-9932-48EF-90D5-DE7BB746A7C5}"/>
    <cellStyle name="20% - Accent1 20 2 2 2" xfId="30434" xr:uid="{17AAAD55-47A6-4497-A5FF-032E18F7305F}"/>
    <cellStyle name="20% - Accent1 20 2 2 2 2" xfId="31334" xr:uid="{9F4D70B4-B655-42B6-8030-9C15EFC9BDF8}"/>
    <cellStyle name="20% - Accent1 20 2 2 3" xfId="31333" xr:uid="{151FEAEA-C937-441F-95E9-A14399A3FBE3}"/>
    <cellStyle name="20% - Accent1 20 2 3" xfId="22729" xr:uid="{AAEF545F-BA0F-482C-9835-D8CD89495D21}"/>
    <cellStyle name="20% - Accent1 20 2 3 2" xfId="31335" xr:uid="{9BFD0175-E8B7-4DF7-8315-658B9D61A045}"/>
    <cellStyle name="20% - Accent1 20 2 4" xfId="31332" xr:uid="{F9FE97F1-6905-47D4-8915-3607CF8FA6B7}"/>
    <cellStyle name="20% - Accent1 20 3" xfId="11293" xr:uid="{12FF578E-51F6-4412-980A-1ABE0499F99E}"/>
    <cellStyle name="20% - Accent1 20 3 2" xfId="26706" xr:uid="{E99BC779-9900-4FD4-B916-7EDE44F94C34}"/>
    <cellStyle name="20% - Accent1 20 3 2 2" xfId="31337" xr:uid="{599364EC-5FCD-43E5-AFA2-74D1B55B0FE2}"/>
    <cellStyle name="20% - Accent1 20 3 3" xfId="31336" xr:uid="{7016F80A-3F41-4A25-9085-873ECFA2956C}"/>
    <cellStyle name="20% - Accent1 20 4" xfId="19001" xr:uid="{B0135248-AB91-4153-962F-7B02B6346525}"/>
    <cellStyle name="20% - Accent1 20 4 2" xfId="31338" xr:uid="{A1FE7292-375B-420A-9446-048E5144AD4B}"/>
    <cellStyle name="20% - Accent1 20 5" xfId="31331" xr:uid="{875B30A9-6E55-4BD8-97D9-60E3CA86814B}"/>
    <cellStyle name="20% - Accent1 21" xfId="3603" xr:uid="{166E7A3F-E7B7-4687-B6DC-8E6ACA2E2FB8}"/>
    <cellStyle name="20% - Accent1 21 2" xfId="7334" xr:uid="{B2B445A9-B439-4356-BD9F-B72249F7CC74}"/>
    <cellStyle name="20% - Accent1 21 2 2" xfId="15042" xr:uid="{1D0E6315-96CA-4D0D-8A76-1AA57C0E82A0}"/>
    <cellStyle name="20% - Accent1 21 2 2 2" xfId="30454" xr:uid="{E50B3522-E964-455F-8675-66019DDB13AA}"/>
    <cellStyle name="20% - Accent1 21 2 2 2 2" xfId="31342" xr:uid="{172A0F6A-5649-4F75-A44C-BE037E2D69F1}"/>
    <cellStyle name="20% - Accent1 21 2 2 3" xfId="31341" xr:uid="{B8DE295B-51AA-44AD-8478-4201D8AF14AE}"/>
    <cellStyle name="20% - Accent1 21 2 3" xfId="22749" xr:uid="{11C3247B-575B-49E6-A47E-9818415FFF8A}"/>
    <cellStyle name="20% - Accent1 21 2 3 2" xfId="31343" xr:uid="{48E91C98-9FA6-4C5A-B6E6-8538220F2DEA}"/>
    <cellStyle name="20% - Accent1 21 2 4" xfId="31340" xr:uid="{960CAF7D-8BBD-48C2-B582-73DDFA40EB06}"/>
    <cellStyle name="20% - Accent1 21 3" xfId="11313" xr:uid="{A7FC19FC-4829-458B-B26D-B6542B973C5D}"/>
    <cellStyle name="20% - Accent1 21 3 2" xfId="26726" xr:uid="{EAEEA9AF-4108-4095-891D-ADC8EC14D913}"/>
    <cellStyle name="20% - Accent1 21 3 2 2" xfId="31345" xr:uid="{39BB7978-ABB3-48EE-AD69-8EEBF6697726}"/>
    <cellStyle name="20% - Accent1 21 3 3" xfId="31344" xr:uid="{9EB92D9A-EEBF-4DB5-BA05-450BBC71A186}"/>
    <cellStyle name="20% - Accent1 21 4" xfId="19021" xr:uid="{230BAD50-8516-4204-A588-B692E4695CDA}"/>
    <cellStyle name="20% - Accent1 21 4 2" xfId="31346" xr:uid="{0251A6CF-2DF9-406C-BAF0-F1B114CBF273}"/>
    <cellStyle name="20% - Accent1 21 5" xfId="31339" xr:uid="{845A6221-7DB4-4D06-97F2-634A3DC80189}"/>
    <cellStyle name="20% - Accent1 22" xfId="3623" xr:uid="{8B359450-B035-4E08-9A37-6BB16E4E1879}"/>
    <cellStyle name="20% - Accent1 22 2" xfId="7354" xr:uid="{C254F040-2EC2-4AFE-98A5-3BEB738A9104}"/>
    <cellStyle name="20% - Accent1 22 2 2" xfId="15062" xr:uid="{247625CC-4251-48D2-A582-056792C404B5}"/>
    <cellStyle name="20% - Accent1 22 2 2 2" xfId="30474" xr:uid="{338B3FA6-39C8-4E25-8CE8-A32A6B2298E6}"/>
    <cellStyle name="20% - Accent1 22 2 2 2 2" xfId="31350" xr:uid="{419BE287-178C-4649-95C5-DCEB79B80C7A}"/>
    <cellStyle name="20% - Accent1 22 2 2 3" xfId="31349" xr:uid="{0EC0476E-64DD-47F8-94BA-D2BD26716491}"/>
    <cellStyle name="20% - Accent1 22 2 3" xfId="22769" xr:uid="{A1F06862-AF2C-48B1-B8EC-19AA91B6168C}"/>
    <cellStyle name="20% - Accent1 22 2 3 2" xfId="31351" xr:uid="{D246038D-4321-4FFA-9479-4BD56E74FA92}"/>
    <cellStyle name="20% - Accent1 22 2 4" xfId="31348" xr:uid="{E4285E08-CAC7-4AEB-8F8A-7E300736CD08}"/>
    <cellStyle name="20% - Accent1 22 3" xfId="11333" xr:uid="{37AD86CE-9F93-4CB4-8025-60B74095E540}"/>
    <cellStyle name="20% - Accent1 22 3 2" xfId="26746" xr:uid="{D7887921-FF36-4624-93C6-FBE9E50AC2E8}"/>
    <cellStyle name="20% - Accent1 22 3 2 2" xfId="31353" xr:uid="{10FE485C-C7D0-484C-A572-8AA0BECB56B8}"/>
    <cellStyle name="20% - Accent1 22 3 3" xfId="31352" xr:uid="{8FA584A2-CE60-4B35-9EE1-0C0A571B4D8B}"/>
    <cellStyle name="20% - Accent1 22 4" xfId="19041" xr:uid="{06721397-9132-4F18-AEE8-17A9E37F2C17}"/>
    <cellStyle name="20% - Accent1 22 4 2" xfId="31354" xr:uid="{7F75AB0D-0511-4FD8-993A-B183267C8D8A}"/>
    <cellStyle name="20% - Accent1 22 5" xfId="31347" xr:uid="{B54E3B85-2B23-492A-8E0A-A28F0CBA6E65}"/>
    <cellStyle name="20% - Accent1 23" xfId="3643" xr:uid="{25DBDF2A-E8F4-4495-B6D2-67D9DD8F5E8A}"/>
    <cellStyle name="20% - Accent1 23 2" xfId="7374" xr:uid="{8E1FC3ED-2684-4F7C-BF50-1EB001C4B789}"/>
    <cellStyle name="20% - Accent1 23 2 2" xfId="15082" xr:uid="{278DEC65-18F2-4A46-966B-1C71FED4EF1C}"/>
    <cellStyle name="20% - Accent1 23 2 2 2" xfId="30494" xr:uid="{1FF02523-C5C5-44D4-B08F-317A1673A1D6}"/>
    <cellStyle name="20% - Accent1 23 2 2 2 2" xfId="31358" xr:uid="{79B2033E-E115-45F4-9B15-29C32BFBC5B8}"/>
    <cellStyle name="20% - Accent1 23 2 2 3" xfId="31357" xr:uid="{1A23942C-EB9A-4A47-BE2A-FA0380DC6C50}"/>
    <cellStyle name="20% - Accent1 23 2 3" xfId="22789" xr:uid="{776F442B-813C-4EAB-90AC-896DF012F2F2}"/>
    <cellStyle name="20% - Accent1 23 2 3 2" xfId="31359" xr:uid="{15189855-E8F0-4B16-BFCD-1DF8BEF40782}"/>
    <cellStyle name="20% - Accent1 23 2 4" xfId="31356" xr:uid="{1C353FF8-0EDB-4ED0-90CB-DFE81A2F49A0}"/>
    <cellStyle name="20% - Accent1 23 3" xfId="11353" xr:uid="{7235F881-8E25-4976-A992-43225005C13E}"/>
    <cellStyle name="20% - Accent1 23 3 2" xfId="26766" xr:uid="{3A3612F5-626B-4419-A6D5-07006C30C9C5}"/>
    <cellStyle name="20% - Accent1 23 3 2 2" xfId="31361" xr:uid="{8D6ADECE-B1DE-417A-8E9E-95ADF63BF20A}"/>
    <cellStyle name="20% - Accent1 23 3 3" xfId="31360" xr:uid="{9619F586-500B-4DA9-852F-DDE929E0A719}"/>
    <cellStyle name="20% - Accent1 23 4" xfId="19061" xr:uid="{1C6A0792-5E90-41B5-8EDC-E9DB74C694B9}"/>
    <cellStyle name="20% - Accent1 23 4 2" xfId="31362" xr:uid="{70924EC8-5BA0-44DA-865F-B1BA6B10C077}"/>
    <cellStyle name="20% - Accent1 23 5" xfId="31355" xr:uid="{BFB1AC1A-A2DF-42F6-9CE0-FE1E00F989DC}"/>
    <cellStyle name="20% - Accent1 24" xfId="3663" xr:uid="{A8D8A338-A5E8-45B7-AA96-30EA74C68B8D}"/>
    <cellStyle name="20% - Accent1 24 2" xfId="7394" xr:uid="{454A7C0A-6790-470A-A1E9-044B3B108C31}"/>
    <cellStyle name="20% - Accent1 24 2 2" xfId="15102" xr:uid="{E69B5D57-20E1-4888-8FE0-58392553D423}"/>
    <cellStyle name="20% - Accent1 24 2 2 2" xfId="30514" xr:uid="{C073F085-FB17-4905-BA5B-2A31A5009F19}"/>
    <cellStyle name="20% - Accent1 24 2 2 2 2" xfId="31366" xr:uid="{83CC3CF1-318C-412C-AD9D-030E0E7940B3}"/>
    <cellStyle name="20% - Accent1 24 2 2 3" xfId="31365" xr:uid="{29E23A24-32C0-41D2-8211-B497750D72C9}"/>
    <cellStyle name="20% - Accent1 24 2 3" xfId="22809" xr:uid="{7DB639C7-3E7C-4D55-8F22-754BD086571C}"/>
    <cellStyle name="20% - Accent1 24 2 3 2" xfId="31367" xr:uid="{D2CE7545-74CA-424A-A758-D58062A1EC60}"/>
    <cellStyle name="20% - Accent1 24 2 4" xfId="31364" xr:uid="{B1FCED7E-84F1-4834-A89B-C16879A27A24}"/>
    <cellStyle name="20% - Accent1 24 3" xfId="11373" xr:uid="{A596FBB1-B871-481A-82B2-A8338A3DA25E}"/>
    <cellStyle name="20% - Accent1 24 3 2" xfId="26786" xr:uid="{401C643A-5050-44A8-915D-741BBD02F99B}"/>
    <cellStyle name="20% - Accent1 24 3 2 2" xfId="31369" xr:uid="{AB01150B-C2FD-4905-ABB3-B45039C33989}"/>
    <cellStyle name="20% - Accent1 24 3 3" xfId="31368" xr:uid="{01A029D5-8501-444E-ADCD-826F39AF239E}"/>
    <cellStyle name="20% - Accent1 24 4" xfId="19081" xr:uid="{48AAF2A6-B066-42A9-BAFA-9E420DC300CD}"/>
    <cellStyle name="20% - Accent1 24 4 2" xfId="31370" xr:uid="{FC836112-D4E7-44CF-B147-6E45F0E430E5}"/>
    <cellStyle name="20% - Accent1 24 5" xfId="31363" xr:uid="{B19548ED-CAC0-495A-8C4D-A30A5A1867B0}"/>
    <cellStyle name="20% - Accent1 25" xfId="3683" xr:uid="{0732AD50-55CC-4E26-BB1A-8A17C6A57842}"/>
    <cellStyle name="20% - Accent1 25 2" xfId="7414" xr:uid="{51B96ACA-49A6-4608-A016-51AA72155503}"/>
    <cellStyle name="20% - Accent1 25 2 2" xfId="15122" xr:uid="{61D988D7-9F2C-4E3B-8295-BC2FE83C2971}"/>
    <cellStyle name="20% - Accent1 25 2 2 2" xfId="30534" xr:uid="{839C9FDB-A490-490B-A580-1E8E8208E13D}"/>
    <cellStyle name="20% - Accent1 25 2 2 2 2" xfId="31374" xr:uid="{4D89C2B9-43B8-471E-AE79-15044F7A8832}"/>
    <cellStyle name="20% - Accent1 25 2 2 3" xfId="31373" xr:uid="{CAB1BBC9-5A32-48B9-9FC5-7B93D1F57CAE}"/>
    <cellStyle name="20% - Accent1 25 2 3" xfId="22829" xr:uid="{67820517-F18A-4C65-B122-7F33A7A94D08}"/>
    <cellStyle name="20% - Accent1 25 2 3 2" xfId="31375" xr:uid="{34F9D90B-3C00-4AAB-92D9-08A168BF3E6A}"/>
    <cellStyle name="20% - Accent1 25 2 4" xfId="31372" xr:uid="{E48A933C-0211-40FE-95CB-B67639680BFD}"/>
    <cellStyle name="20% - Accent1 25 3" xfId="11393" xr:uid="{FB7DFB21-9876-4101-9C4F-9E91B1B5F23E}"/>
    <cellStyle name="20% - Accent1 25 3 2" xfId="26806" xr:uid="{503379F4-3F6A-42F1-BAB7-FE1887DD2AD7}"/>
    <cellStyle name="20% - Accent1 25 3 2 2" xfId="31377" xr:uid="{BF2EF411-4B1F-4177-A63D-4EDC4FF0D06C}"/>
    <cellStyle name="20% - Accent1 25 3 3" xfId="31376" xr:uid="{FB3F8871-81DD-4E3D-A28F-AB2DE53BB24B}"/>
    <cellStyle name="20% - Accent1 25 4" xfId="19101" xr:uid="{AED63127-22B4-417B-8DCD-81A2C4B077B6}"/>
    <cellStyle name="20% - Accent1 25 4 2" xfId="31378" xr:uid="{73E32204-CA75-4DBF-B520-761ECAA61394}"/>
    <cellStyle name="20% - Accent1 25 5" xfId="31371" xr:uid="{444A3242-151D-48C9-888D-862FB94D2092}"/>
    <cellStyle name="20% - Accent1 26" xfId="3703" xr:uid="{293DB803-E01C-4FE2-8AF4-03E9CD30CC2A}"/>
    <cellStyle name="20% - Accent1 26 2" xfId="7434" xr:uid="{5B68C0C9-1A87-4E2F-81FC-80F33E0C7C04}"/>
    <cellStyle name="20% - Accent1 26 2 2" xfId="15142" xr:uid="{9C393801-07A6-4C87-9378-06E815DDD0F1}"/>
    <cellStyle name="20% - Accent1 26 2 2 2" xfId="30554" xr:uid="{D8159933-2B0A-43F0-BB6B-167D85D01B1E}"/>
    <cellStyle name="20% - Accent1 26 2 2 2 2" xfId="31382" xr:uid="{E923C361-D4C6-44A9-A7F7-A1B04902844E}"/>
    <cellStyle name="20% - Accent1 26 2 2 3" xfId="31381" xr:uid="{1804925C-89B3-4C12-AB57-56F35EAF4712}"/>
    <cellStyle name="20% - Accent1 26 2 3" xfId="22849" xr:uid="{064E2CB6-695E-4172-A8FF-6A2C2FB9B730}"/>
    <cellStyle name="20% - Accent1 26 2 3 2" xfId="31383" xr:uid="{B4928D52-9C04-4F5A-A8DD-A19840870945}"/>
    <cellStyle name="20% - Accent1 26 2 4" xfId="31380" xr:uid="{198C05F0-86C3-48D6-ACAE-6F13FA1EDD7B}"/>
    <cellStyle name="20% - Accent1 26 3" xfId="11413" xr:uid="{E4497E5E-0F07-4382-A192-0E100DD0EF9A}"/>
    <cellStyle name="20% - Accent1 26 3 2" xfId="26826" xr:uid="{16481051-9D1A-410C-AC50-951B4E9E2E5F}"/>
    <cellStyle name="20% - Accent1 26 3 2 2" xfId="31385" xr:uid="{CDD4F9D4-A065-45CB-8D71-A2111E56423A}"/>
    <cellStyle name="20% - Accent1 26 3 3" xfId="31384" xr:uid="{10E9ED8D-553B-44C1-847D-CC51F7A8CAEE}"/>
    <cellStyle name="20% - Accent1 26 4" xfId="19121" xr:uid="{6BCE9A3A-515A-49BE-81DD-39336EB4EAD5}"/>
    <cellStyle name="20% - Accent1 26 4 2" xfId="31386" xr:uid="{24C0D994-AA51-498C-8A40-73D2163BF5B9}"/>
    <cellStyle name="20% - Accent1 26 5" xfId="31379" xr:uid="{E311D313-87AB-48AD-ACA9-81AD504A3B7D}"/>
    <cellStyle name="20% - Accent1 27" xfId="3723" xr:uid="{E0B33A01-7353-4174-B268-CCB3EB117E9F}"/>
    <cellStyle name="20% - Accent1 27 2" xfId="7454" xr:uid="{373B0AB0-6133-4BDC-8057-A20E7C20D862}"/>
    <cellStyle name="20% - Accent1 27 2 2" xfId="15162" xr:uid="{4274304F-D533-4B76-BF8A-B315CAC53A7D}"/>
    <cellStyle name="20% - Accent1 27 2 2 2" xfId="30574" xr:uid="{7641401E-BE35-44F1-AFD6-5C227CE48989}"/>
    <cellStyle name="20% - Accent1 27 2 2 2 2" xfId="31390" xr:uid="{BFD87B8A-B72F-446E-8E6D-6AFF6D3F6F31}"/>
    <cellStyle name="20% - Accent1 27 2 2 3" xfId="31389" xr:uid="{46A38159-1192-49F9-B727-D3658AB10D2C}"/>
    <cellStyle name="20% - Accent1 27 2 3" xfId="22869" xr:uid="{658844C6-4FB4-4BBE-AB79-9EFAE0524EB4}"/>
    <cellStyle name="20% - Accent1 27 2 3 2" xfId="31391" xr:uid="{E55C851E-55D4-4C45-8735-2AFC3EF19CE3}"/>
    <cellStyle name="20% - Accent1 27 2 4" xfId="31388" xr:uid="{C248D9DF-15CF-4968-93E8-D825F6E01C85}"/>
    <cellStyle name="20% - Accent1 27 3" xfId="11433" xr:uid="{CF014785-26DB-4979-A542-9654DC0891B8}"/>
    <cellStyle name="20% - Accent1 27 3 2" xfId="26846" xr:uid="{6D36C504-9B42-4C6A-8533-0E58A1BA3AFF}"/>
    <cellStyle name="20% - Accent1 27 3 2 2" xfId="31393" xr:uid="{895E557B-C31F-4DDC-A948-575749710C8D}"/>
    <cellStyle name="20% - Accent1 27 3 3" xfId="31392" xr:uid="{87B98EAA-FC89-4B93-B9A3-4095F42FD0F4}"/>
    <cellStyle name="20% - Accent1 27 4" xfId="19141" xr:uid="{05479886-3D14-4FB9-BB6F-3DE5C47ED302}"/>
    <cellStyle name="20% - Accent1 27 4 2" xfId="31394" xr:uid="{DDB89BAF-35EE-46CE-AED6-476FFF093CC3}"/>
    <cellStyle name="20% - Accent1 27 5" xfId="31387" xr:uid="{586CC23A-CEAE-49AC-B1DD-892E03ED434D}"/>
    <cellStyle name="20% - Accent1 28" xfId="3743" xr:uid="{4A996103-7E44-478E-B799-71F6B8EBD0CC}"/>
    <cellStyle name="20% - Accent1 28 2" xfId="7474" xr:uid="{05FD96BA-7256-4BE6-9B8D-D3F8D0F85BAD}"/>
    <cellStyle name="20% - Accent1 28 2 2" xfId="15182" xr:uid="{3134229F-7BF5-4A67-A331-966DAEE0405B}"/>
    <cellStyle name="20% - Accent1 28 2 2 2" xfId="30594" xr:uid="{DC05E4BE-31A1-4287-9E89-9A3822F89B19}"/>
    <cellStyle name="20% - Accent1 28 2 2 2 2" xfId="31398" xr:uid="{4EE33587-8549-4508-9A77-F77972E431D9}"/>
    <cellStyle name="20% - Accent1 28 2 2 3" xfId="31397" xr:uid="{FF66EDFF-F0F4-43A3-9ACF-D7EF8E7F6297}"/>
    <cellStyle name="20% - Accent1 28 2 3" xfId="22889" xr:uid="{BB7334DB-AD3C-44A1-87CD-E0802EAE802E}"/>
    <cellStyle name="20% - Accent1 28 2 3 2" xfId="31399" xr:uid="{5A1E81CA-22FA-4604-A027-599A9CE06DE2}"/>
    <cellStyle name="20% - Accent1 28 2 4" xfId="31396" xr:uid="{733F7511-DE66-45C2-8D19-9AF113077380}"/>
    <cellStyle name="20% - Accent1 28 3" xfId="11453" xr:uid="{6547C462-42FC-4BAD-B38E-666FE171AF13}"/>
    <cellStyle name="20% - Accent1 28 3 2" xfId="26866" xr:uid="{43126132-5AC0-43F6-9E7C-A5ECB8F8041B}"/>
    <cellStyle name="20% - Accent1 28 3 2 2" xfId="31401" xr:uid="{39BAB49E-A40E-4661-85BE-A834F41A7157}"/>
    <cellStyle name="20% - Accent1 28 3 3" xfId="31400" xr:uid="{7452436C-8D55-400C-BEAD-6EDB90231003}"/>
    <cellStyle name="20% - Accent1 28 4" xfId="19161" xr:uid="{23B2AC7B-1FCB-4EBF-923E-E140458B135B}"/>
    <cellStyle name="20% - Accent1 28 4 2" xfId="31402" xr:uid="{A9CE9FCC-7C13-43A9-BEA9-5E3D40A8F8A3}"/>
    <cellStyle name="20% - Accent1 28 5" xfId="31395" xr:uid="{9179E749-BB43-4B83-BEB6-928504B27D24}"/>
    <cellStyle name="20% - Accent1 29" xfId="3763" xr:uid="{F70DC80B-9F27-4AF8-9E91-2E37B46C7C07}"/>
    <cellStyle name="20% - Accent1 29 2" xfId="7494" xr:uid="{99E5EAD9-9555-4226-9152-02D559D4236B}"/>
    <cellStyle name="20% - Accent1 29 2 2" xfId="15202" xr:uid="{BB44BCB9-7615-4F0A-AD24-6B599F5D8D4F}"/>
    <cellStyle name="20% - Accent1 29 2 2 2" xfId="30614" xr:uid="{2806A0A0-48E3-4FC2-8F28-79D96B0F6EA1}"/>
    <cellStyle name="20% - Accent1 29 2 2 2 2" xfId="31406" xr:uid="{6A536938-8C3A-43EC-9A73-D7AA9125217B}"/>
    <cellStyle name="20% - Accent1 29 2 2 3" xfId="31405" xr:uid="{829C33D0-6F6E-465A-A2F8-8812B686EB24}"/>
    <cellStyle name="20% - Accent1 29 2 3" xfId="22909" xr:uid="{80B18F1B-EC68-4AD1-AAEF-1293D95BDCF7}"/>
    <cellStyle name="20% - Accent1 29 2 3 2" xfId="31407" xr:uid="{97FA76C8-5547-41E5-B8A8-3D38662700DA}"/>
    <cellStyle name="20% - Accent1 29 2 4" xfId="31404" xr:uid="{50EDF05B-EA73-4C12-A0A7-7FDFB6C86102}"/>
    <cellStyle name="20% - Accent1 29 3" xfId="11473" xr:uid="{D0366B7C-73A8-4808-A184-E61D229EDC28}"/>
    <cellStyle name="20% - Accent1 29 3 2" xfId="26886" xr:uid="{B22EBE64-0592-4C1F-B093-448D3A110B30}"/>
    <cellStyle name="20% - Accent1 29 3 2 2" xfId="31409" xr:uid="{352B575C-721A-49E2-9C02-C51124EA80F0}"/>
    <cellStyle name="20% - Accent1 29 3 3" xfId="31408" xr:uid="{7EAA7D89-07D1-495E-B430-0C5A969F60ED}"/>
    <cellStyle name="20% - Accent1 29 4" xfId="19181" xr:uid="{9388840A-2100-4C95-929F-E54DFCC1AD6A}"/>
    <cellStyle name="20% - Accent1 29 4 2" xfId="31410" xr:uid="{31F9AA3B-38BC-4BA6-9ABC-5319E165737C}"/>
    <cellStyle name="20% - Accent1 29 5" xfId="31403" xr:uid="{3E41563E-57DC-45F5-853D-BCCC2435272E}"/>
    <cellStyle name="20% - Accent1 3" xfId="306" xr:uid="{97F58B36-137F-49E9-8E46-F835F36BFE7C}"/>
    <cellStyle name="20% - Accent1 3 2" xfId="970" xr:uid="{C156FD06-F692-4EA7-814E-169DE871D43A}"/>
    <cellStyle name="20% - Accent1 3 2 2" xfId="2440" xr:uid="{7FA9809C-B95A-4A7F-9F41-8E714443DABD}"/>
    <cellStyle name="20% - Accent1 3 2 2 2" xfId="6172" xr:uid="{B74C4A6D-CF61-4CCB-9516-45538BB271D1}"/>
    <cellStyle name="20% - Accent1 3 2 2 2 2" xfId="13880" xr:uid="{83672035-B04F-421E-9735-E9639884B743}"/>
    <cellStyle name="20% - Accent1 3 2 2 2 2 2" xfId="29292" xr:uid="{6F1D3131-BB74-4233-93F9-A104C52FD178}"/>
    <cellStyle name="20% - Accent1 3 2 2 2 2 2 2" xfId="31416" xr:uid="{8B9CAA73-9D25-4933-827A-5C1814C6906E}"/>
    <cellStyle name="20% - Accent1 3 2 2 2 2 3" xfId="31415" xr:uid="{E4F05AA1-4BAC-415A-9DA3-922023C7E8C7}"/>
    <cellStyle name="20% - Accent1 3 2 2 2 3" xfId="21587" xr:uid="{6E343487-F158-4309-BB6E-CA08649499FC}"/>
    <cellStyle name="20% - Accent1 3 2 2 2 3 2" xfId="31417" xr:uid="{C6E75F9E-8755-4FBC-B83F-C100FFACF96C}"/>
    <cellStyle name="20% - Accent1 3 2 2 2 4" xfId="31414" xr:uid="{0E82C318-2B66-47EA-8006-35428AB43701}"/>
    <cellStyle name="20% - Accent1 3 2 2 3" xfId="10151" xr:uid="{F38027BE-FD9E-4B19-856F-84FDD30391E9}"/>
    <cellStyle name="20% - Accent1 3 2 2 3 2" xfId="25564" xr:uid="{39213FB6-426E-4D01-B68B-AACEEC74C954}"/>
    <cellStyle name="20% - Accent1 3 2 2 3 2 2" xfId="31419" xr:uid="{E0015C7F-31AC-45FF-BD7F-E6EF7E426586}"/>
    <cellStyle name="20% - Accent1 3 2 2 3 3" xfId="31418" xr:uid="{29D1C052-081D-458B-B292-D974E8F40FAC}"/>
    <cellStyle name="20% - Accent1 3 2 2 4" xfId="17859" xr:uid="{DED90D8B-13E1-48D4-A2B2-E6E08A1022EF}"/>
    <cellStyle name="20% - Accent1 3 2 2 4 2" xfId="31420" xr:uid="{9A08BB03-0FA8-41C5-BDB9-5892B43D4573}"/>
    <cellStyle name="20% - Accent1 3 2 2 5" xfId="31413" xr:uid="{353E0F37-A383-4644-8DE7-B2824DC30464}"/>
    <cellStyle name="20% - Accent1 3 2 3" xfId="4707" xr:uid="{FB9AC0EE-FD33-43B6-8312-9612AB995668}"/>
    <cellStyle name="20% - Accent1 3 2 3 2" xfId="12415" xr:uid="{C1B87F05-6C60-4B7C-BDF6-5CF288F41C75}"/>
    <cellStyle name="20% - Accent1 3 2 3 2 2" xfId="27827" xr:uid="{5CA278AE-CE5D-4CE4-AA9C-1E77B6EB4D2A}"/>
    <cellStyle name="20% - Accent1 3 2 3 2 2 2" xfId="31423" xr:uid="{5C5C0CB3-D93B-4EDD-BC60-C8A09709D545}"/>
    <cellStyle name="20% - Accent1 3 2 3 2 3" xfId="31422" xr:uid="{86BD828B-5E2A-45D2-9597-4608BA4990DE}"/>
    <cellStyle name="20% - Accent1 3 2 3 3" xfId="20122" xr:uid="{A359BC65-73AF-4D6F-8D68-AD247556DFE2}"/>
    <cellStyle name="20% - Accent1 3 2 3 3 2" xfId="31424" xr:uid="{13FDCA9B-4A54-4EFE-AD30-CE64CBF27044}"/>
    <cellStyle name="20% - Accent1 3 2 3 4" xfId="31421" xr:uid="{4D434AD3-5A2F-4958-BEEA-8DE89F85E94A}"/>
    <cellStyle name="20% - Accent1 3 2 4" xfId="8692" xr:uid="{A7E5C037-6FEC-4148-88CD-C5025EE1CA44}"/>
    <cellStyle name="20% - Accent1 3 2 4 2" xfId="24105" xr:uid="{EA5181FE-EE87-49ED-82B5-0038F4DBA333}"/>
    <cellStyle name="20% - Accent1 3 2 4 2 2" xfId="31426" xr:uid="{4F857D73-AAE2-45ED-9663-1D2329834D3D}"/>
    <cellStyle name="20% - Accent1 3 2 4 3" xfId="31425" xr:uid="{02F993FD-AE94-40C0-9F8D-215E5C10E025}"/>
    <cellStyle name="20% - Accent1 3 2 5" xfId="16400" xr:uid="{085E5FB7-5DE3-468A-93F4-E39627E5D625}"/>
    <cellStyle name="20% - Accent1 3 2 5 2" xfId="31427" xr:uid="{96A7521C-D131-4465-8A1F-DA9DF8B26C21}"/>
    <cellStyle name="20% - Accent1 3 2 6" xfId="31412" xr:uid="{3AA8BD94-D8FE-494B-A454-2DB30E707109}"/>
    <cellStyle name="20% - Accent1 3 3" xfId="1802" xr:uid="{E1505A3A-548A-48EC-B783-56FA54A1A3E2}"/>
    <cellStyle name="20% - Accent1 3 3 2" xfId="5534" xr:uid="{9825C05E-1419-4B30-A1F0-976617C5C740}"/>
    <cellStyle name="20% - Accent1 3 3 2 2" xfId="13242" xr:uid="{BDCD6281-4D70-498B-AF0D-13E6CDB3A237}"/>
    <cellStyle name="20% - Accent1 3 3 2 2 2" xfId="28654" xr:uid="{160D413E-5F22-4278-9464-FA4E90AC830A}"/>
    <cellStyle name="20% - Accent1 3 3 2 2 2 2" xfId="31431" xr:uid="{77D5F475-DC26-475E-908E-6E3B08B55826}"/>
    <cellStyle name="20% - Accent1 3 3 2 2 3" xfId="31430" xr:uid="{51729E13-5888-44DA-A780-3B6CFE9AD31E}"/>
    <cellStyle name="20% - Accent1 3 3 2 3" xfId="20949" xr:uid="{01659FA3-64F2-4EFA-9FF9-82902457DBDA}"/>
    <cellStyle name="20% - Accent1 3 3 2 3 2" xfId="31432" xr:uid="{B1C6925A-3041-48AC-825C-7341E4DB5FA4}"/>
    <cellStyle name="20% - Accent1 3 3 2 4" xfId="31429" xr:uid="{A875EED9-53F2-42FC-A461-DEC23D085858}"/>
    <cellStyle name="20% - Accent1 3 3 3" xfId="9513" xr:uid="{9F945855-F362-442B-97AA-5669628CC995}"/>
    <cellStyle name="20% - Accent1 3 3 3 2" xfId="24926" xr:uid="{A20FEE59-E8AC-406A-8B32-FA2500BC489E}"/>
    <cellStyle name="20% - Accent1 3 3 3 2 2" xfId="31434" xr:uid="{6F346F9D-4D13-467D-989E-A015CE551751}"/>
    <cellStyle name="20% - Accent1 3 3 3 3" xfId="31433" xr:uid="{D144A664-A004-4F17-B3D4-8C7F82F1D419}"/>
    <cellStyle name="20% - Accent1 3 3 4" xfId="17221" xr:uid="{11BC6589-9D2E-4FF7-8D70-7AE73F9F501A}"/>
    <cellStyle name="20% - Accent1 3 3 4 2" xfId="31435" xr:uid="{062147F6-F13C-4EFC-B6C6-82B34CC3A44B}"/>
    <cellStyle name="20% - Accent1 3 3 5" xfId="31428" xr:uid="{B37D9000-C6E8-4225-AA4C-B1B54FFFD025}"/>
    <cellStyle name="20% - Accent1 3 4" xfId="4055" xr:uid="{08872E23-113A-48DB-83EC-FBAE6029EDA9}"/>
    <cellStyle name="20% - Accent1 3 4 2" xfId="11763" xr:uid="{8EF90AB0-9F0D-4210-A6E1-25425497B81C}"/>
    <cellStyle name="20% - Accent1 3 4 2 2" xfId="27175" xr:uid="{0405608B-3B24-4E4C-9CA6-E567FCF16879}"/>
    <cellStyle name="20% - Accent1 3 4 2 2 2" xfId="31438" xr:uid="{2141C521-D70E-4DB5-AD5F-D488D16F6988}"/>
    <cellStyle name="20% - Accent1 3 4 2 3" xfId="31437" xr:uid="{465538DD-297B-4A13-99D9-44992426AFCF}"/>
    <cellStyle name="20% - Accent1 3 4 3" xfId="19470" xr:uid="{3C062A2B-5B5F-4D97-BFCA-C105A6EEE2B9}"/>
    <cellStyle name="20% - Accent1 3 4 3 2" xfId="31439" xr:uid="{79C32D19-F9D4-4E67-BC0D-76C2D13B6626}"/>
    <cellStyle name="20% - Accent1 3 4 4" xfId="31436" xr:uid="{F05439AE-E396-4640-9B4E-706EEFD5C6B8}"/>
    <cellStyle name="20% - Accent1 3 5" xfId="8054" xr:uid="{009C61CC-BA5A-4246-8AF7-CA97FFDA43BE}"/>
    <cellStyle name="20% - Accent1 3 5 2" xfId="23467" xr:uid="{522EC456-9F4A-44E1-B5D7-671228BDA804}"/>
    <cellStyle name="20% - Accent1 3 5 2 2" xfId="31441" xr:uid="{C799756E-7BFE-4FEE-9D61-19BC339E5E41}"/>
    <cellStyle name="20% - Accent1 3 5 3" xfId="31440" xr:uid="{BEC409D3-7E5A-41D7-B6B8-BED2A3EBB55A}"/>
    <cellStyle name="20% - Accent1 3 6" xfId="15762" xr:uid="{CB19AA1A-C455-4BE0-83F7-6B1012310CCC}"/>
    <cellStyle name="20% - Accent1 3 6 2" xfId="31442" xr:uid="{26F4F48A-1E8A-4A8B-B427-B72E2D585C44}"/>
    <cellStyle name="20% - Accent1 3 7" xfId="31411" xr:uid="{452EC76C-75A4-4E5C-B38D-C1858A19E1AC}"/>
    <cellStyle name="20% - Accent1 30" xfId="3783" xr:uid="{64B90A46-D637-4B1A-8A80-0EFD1C817E6D}"/>
    <cellStyle name="20% - Accent1 30 2" xfId="7514" xr:uid="{34EDBADA-5485-49FB-9788-9C2730070A29}"/>
    <cellStyle name="20% - Accent1 30 2 2" xfId="15222" xr:uid="{869F90C1-1C28-43F0-9E9F-0F6895566225}"/>
    <cellStyle name="20% - Accent1 30 2 2 2" xfId="30634" xr:uid="{84A88F60-6F1F-4F70-AC0A-090ED2526D81}"/>
    <cellStyle name="20% - Accent1 30 2 2 2 2" xfId="31446" xr:uid="{90F1293A-6B8D-4DFD-9C31-A70D4752C2DA}"/>
    <cellStyle name="20% - Accent1 30 2 2 3" xfId="31445" xr:uid="{5E7C84F6-93EA-4E5C-A64D-65D04963A639}"/>
    <cellStyle name="20% - Accent1 30 2 3" xfId="22929" xr:uid="{BEB1BD61-F39C-42F1-B941-6E31D0DD8CEA}"/>
    <cellStyle name="20% - Accent1 30 2 3 2" xfId="31447" xr:uid="{57CB17BE-18F5-4608-B41B-22ED8EF828B9}"/>
    <cellStyle name="20% - Accent1 30 2 4" xfId="31444" xr:uid="{F39D2B42-A2EC-4602-BE57-6120473E4EB1}"/>
    <cellStyle name="20% - Accent1 30 3" xfId="11493" xr:uid="{10826D47-B3A0-4C35-AA3C-638ADABEA09E}"/>
    <cellStyle name="20% - Accent1 30 3 2" xfId="26906" xr:uid="{EDC906DD-1F82-4ECA-8B48-8BF836B63A78}"/>
    <cellStyle name="20% - Accent1 30 3 2 2" xfId="31449" xr:uid="{7DCB3149-F9CB-46EC-971F-8EA1AA22BE7F}"/>
    <cellStyle name="20% - Accent1 30 3 3" xfId="31448" xr:uid="{D19C6A6A-8A8D-4E9B-8905-3E9478D5BEFE}"/>
    <cellStyle name="20% - Accent1 30 4" xfId="19201" xr:uid="{294D0045-1F6E-4827-A407-C8EAD5841DFE}"/>
    <cellStyle name="20% - Accent1 30 4 2" xfId="31450" xr:uid="{D8A0125A-5D44-4677-B2F3-301955D07C70}"/>
    <cellStyle name="20% - Accent1 30 5" xfId="31443" xr:uid="{ED2FE4D8-7A73-4B66-94BF-3A985147E4C6}"/>
    <cellStyle name="20% - Accent1 31" xfId="3803" xr:uid="{9838ABEB-244E-4918-8F72-15F815705AE4}"/>
    <cellStyle name="20% - Accent1 31 2" xfId="7534" xr:uid="{2B642871-E9BF-4970-BA4F-D4CFA6A6F07A}"/>
    <cellStyle name="20% - Accent1 31 2 2" xfId="15242" xr:uid="{0C0FCD19-1469-4DD5-867B-D815AD8DC899}"/>
    <cellStyle name="20% - Accent1 31 2 2 2" xfId="30654" xr:uid="{B5CC9A8D-6E3A-4D38-9D1E-0F9C7FAD29B7}"/>
    <cellStyle name="20% - Accent1 31 2 2 2 2" xfId="31454" xr:uid="{50AE584F-F128-4A94-A7D5-925837D44D29}"/>
    <cellStyle name="20% - Accent1 31 2 2 3" xfId="31453" xr:uid="{EB6AA135-1837-4ABC-AADF-595FD675538F}"/>
    <cellStyle name="20% - Accent1 31 2 3" xfId="22949" xr:uid="{194B1292-B131-4191-8C82-B8FFCA5496BE}"/>
    <cellStyle name="20% - Accent1 31 2 3 2" xfId="31455" xr:uid="{EA786779-D8FB-4DC7-A120-8699914A94BD}"/>
    <cellStyle name="20% - Accent1 31 2 4" xfId="31452" xr:uid="{E4F281CE-59B3-420C-8137-2E6DCD21404B}"/>
    <cellStyle name="20% - Accent1 31 3" xfId="11513" xr:uid="{F3D86B6C-5598-4BDA-911D-1190ADC6C3FC}"/>
    <cellStyle name="20% - Accent1 31 3 2" xfId="26926" xr:uid="{5313F994-2E5E-4511-8F3E-13954B097D74}"/>
    <cellStyle name="20% - Accent1 31 3 2 2" xfId="31457" xr:uid="{7B6023B9-6793-4278-955B-CFF7D92744AB}"/>
    <cellStyle name="20% - Accent1 31 3 3" xfId="31456" xr:uid="{CFE1AF6B-5664-4813-A667-8D61C0CB3047}"/>
    <cellStyle name="20% - Accent1 31 4" xfId="19221" xr:uid="{6F63D367-FB94-4EF1-9F2C-6BE9D3834EB4}"/>
    <cellStyle name="20% - Accent1 31 4 2" xfId="31458" xr:uid="{F2FC72EB-CE1C-4269-9CCC-5825BDEB2614}"/>
    <cellStyle name="20% - Accent1 31 5" xfId="31451" xr:uid="{B6621D07-71CC-42AC-9A02-2883BCD36025}"/>
    <cellStyle name="20% - Accent1 32" xfId="3824" xr:uid="{6900DFA1-DCBC-438C-BF99-557C70B71ACE}"/>
    <cellStyle name="20% - Accent1 32 2" xfId="7554" xr:uid="{7C02C204-4E8A-44E3-A563-83066458566F}"/>
    <cellStyle name="20% - Accent1 32 2 2" xfId="15262" xr:uid="{0EB43BC7-B522-4466-B008-D8BDE239ADE1}"/>
    <cellStyle name="20% - Accent1 32 2 2 2" xfId="30674" xr:uid="{B7D9B452-D1DD-4AD6-9AA4-364D4A6821A9}"/>
    <cellStyle name="20% - Accent1 32 2 2 2 2" xfId="31462" xr:uid="{1195EEBB-8D4A-4E43-8A64-D67351396D12}"/>
    <cellStyle name="20% - Accent1 32 2 2 3" xfId="31461" xr:uid="{B5AA5293-129A-4A8A-BD1B-7AE839C2679A}"/>
    <cellStyle name="20% - Accent1 32 2 3" xfId="22969" xr:uid="{9DF17286-6FC4-4FF3-B7C5-5779E3BB6C3C}"/>
    <cellStyle name="20% - Accent1 32 2 3 2" xfId="31463" xr:uid="{28917A7B-EAD7-41F1-A5EF-C4902C03E85F}"/>
    <cellStyle name="20% - Accent1 32 2 4" xfId="31460" xr:uid="{4F3001C4-FA49-4225-A83B-3590CB992A07}"/>
    <cellStyle name="20% - Accent1 32 3" xfId="11534" xr:uid="{4037EA8D-3B0A-4648-A927-42FA1674E373}"/>
    <cellStyle name="20% - Accent1 32 3 2" xfId="26946" xr:uid="{6E9B216A-E756-4F93-BBDB-710BABFDAF36}"/>
    <cellStyle name="20% - Accent1 32 3 2 2" xfId="31465" xr:uid="{8E1048D6-F702-4D11-B624-95FA314911E8}"/>
    <cellStyle name="20% - Accent1 32 3 3" xfId="31464" xr:uid="{08EEA4BB-806D-4B4B-A271-AFCF8AF6BD42}"/>
    <cellStyle name="20% - Accent1 32 4" xfId="19241" xr:uid="{C2E41E37-4B8B-43CF-814E-2B4058636D66}"/>
    <cellStyle name="20% - Accent1 32 4 2" xfId="31466" xr:uid="{245C65FF-A8B8-4E01-B276-BDB2424BCA3F}"/>
    <cellStyle name="20% - Accent1 32 5" xfId="31459" xr:uid="{126A0187-32AF-444E-A7FB-12EA61031694}"/>
    <cellStyle name="20% - Accent1 33" xfId="3843" xr:uid="{C675AC1C-3F2D-408B-B6FF-8B3BC2DDD061}"/>
    <cellStyle name="20% - Accent1 33 2" xfId="11553" xr:uid="{43C3A8CA-CD00-409A-922D-A5DCD1585753}"/>
    <cellStyle name="20% - Accent1 33 2 2" xfId="26965" xr:uid="{A4195BF4-B103-43B3-BC1B-12853E4261C3}"/>
    <cellStyle name="20% - Accent1 33 2 2 2" xfId="31469" xr:uid="{4F2519E2-DD68-470F-A424-3965B8481279}"/>
    <cellStyle name="20% - Accent1 33 2 3" xfId="31468" xr:uid="{8E1249A9-FFB8-4E60-A2CC-4E66262C4DAD}"/>
    <cellStyle name="20% - Accent1 33 3" xfId="19260" xr:uid="{4D942E0C-A2AD-45CD-9C5A-48D0247B2B5A}"/>
    <cellStyle name="20% - Accent1 33 3 2" xfId="31470" xr:uid="{9B5D858A-5545-41F9-AD68-EB959AAF18B1}"/>
    <cellStyle name="20% - Accent1 33 4" xfId="31467" xr:uid="{AE8A1E25-759F-4F76-9A4D-8C656DB7969C}"/>
    <cellStyle name="20% - Accent1 34" xfId="7574" xr:uid="{7B09CCF4-7690-43A5-A0D5-1F830319D488}"/>
    <cellStyle name="20% - Accent1 34 2" xfId="15282" xr:uid="{4E50C807-3128-482F-8FA5-CF9355B60030}"/>
    <cellStyle name="20% - Accent1 34 2 2" xfId="30694" xr:uid="{AF7D3A44-320A-4249-803C-7001ABC8A85B}"/>
    <cellStyle name="20% - Accent1 34 2 2 2" xfId="31473" xr:uid="{3BAE917D-465C-4662-B983-63B3016A8A56}"/>
    <cellStyle name="20% - Accent1 34 2 3" xfId="31472" xr:uid="{7B50D967-DC12-46DF-BD65-EB2C5DCF3079}"/>
    <cellStyle name="20% - Accent1 34 3" xfId="22989" xr:uid="{63960D81-9376-4DD1-BE3E-31A95A00E0E3}"/>
    <cellStyle name="20% - Accent1 34 3 2" xfId="31474" xr:uid="{F4E4CC0C-5A6D-4CC9-ACF2-2D77C7F13C26}"/>
    <cellStyle name="20% - Accent1 34 4" xfId="31471" xr:uid="{8A74C738-42FF-4418-B2A0-43C16100E1DE}"/>
    <cellStyle name="20% - Accent1 35" xfId="7594" xr:uid="{7F48512B-5A5D-4976-9551-E6A7C07A24F4}"/>
    <cellStyle name="20% - Accent1 35 2" xfId="15302" xr:uid="{2F3EBA3F-CDAB-4F28-BE35-47186E460EDB}"/>
    <cellStyle name="20% - Accent1 35 2 2" xfId="30714" xr:uid="{071BBA0D-FC65-4C4A-BA1A-6A6940CF167F}"/>
    <cellStyle name="20% - Accent1 35 2 2 2" xfId="31477" xr:uid="{0BC363DD-3B27-4C1E-95D8-AFEF3CEF3EEA}"/>
    <cellStyle name="20% - Accent1 35 2 3" xfId="31476" xr:uid="{C380FE58-3115-4157-A3F2-A879F6490C12}"/>
    <cellStyle name="20% - Accent1 35 3" xfId="23009" xr:uid="{8AA0A5DD-12F5-412A-83D3-CE4E728325A7}"/>
    <cellStyle name="20% - Accent1 35 3 2" xfId="31478" xr:uid="{8D342B15-3F04-438E-B98E-C2375BDE6A69}"/>
    <cellStyle name="20% - Accent1 35 4" xfId="31475" xr:uid="{A0F57024-4809-44F0-932C-21FF6B147F53}"/>
    <cellStyle name="20% - Accent1 36" xfId="7614" xr:uid="{0A2A7971-E307-418C-9645-44B6304B6621}"/>
    <cellStyle name="20% - Accent1 36 2" xfId="15322" xr:uid="{A91E1EA2-9566-4838-B5AF-69AE57813F4F}"/>
    <cellStyle name="20% - Accent1 36 2 2" xfId="30734" xr:uid="{AFE077B5-B08C-4C56-AD12-3BC42E529AC5}"/>
    <cellStyle name="20% - Accent1 36 2 2 2" xfId="31481" xr:uid="{2F6FED7B-3620-4437-8605-D8751748E295}"/>
    <cellStyle name="20% - Accent1 36 2 3" xfId="31480" xr:uid="{38C04423-5D93-40BA-B076-106508A6508C}"/>
    <cellStyle name="20% - Accent1 36 3" xfId="23029" xr:uid="{55C3CDD1-8805-4FD8-BEF2-C03AE0323C46}"/>
    <cellStyle name="20% - Accent1 36 3 2" xfId="31482" xr:uid="{CE73D2DE-95EC-4064-A3CA-39BFB4680D82}"/>
    <cellStyle name="20% - Accent1 36 4" xfId="31479" xr:uid="{8A57DF7E-BEB2-41DB-9C4C-05DBF3593417}"/>
    <cellStyle name="20% - Accent1 37" xfId="7634" xr:uid="{E38C9348-80E3-4137-8165-379BB98E53BD}"/>
    <cellStyle name="20% - Accent1 37 2" xfId="15342" xr:uid="{8E42C320-EA27-4F21-8221-4841356AA148}"/>
    <cellStyle name="20% - Accent1 37 2 2" xfId="30754" xr:uid="{4811F421-EA97-4D8B-8ECB-06D4AC07054C}"/>
    <cellStyle name="20% - Accent1 37 2 2 2" xfId="31485" xr:uid="{8320F7F3-C039-4B99-BEB2-9325E67EFA65}"/>
    <cellStyle name="20% - Accent1 37 2 3" xfId="31484" xr:uid="{5495E650-1E14-47A7-A112-4D095C6DE16A}"/>
    <cellStyle name="20% - Accent1 37 3" xfId="23049" xr:uid="{46EBBB24-10D6-4512-8E63-9F9640BE0ACF}"/>
    <cellStyle name="20% - Accent1 37 3 2" xfId="31486" xr:uid="{2E49B124-80AA-4465-80F5-5C01FF5A9781}"/>
    <cellStyle name="20% - Accent1 37 4" xfId="31483" xr:uid="{35647533-80F8-4616-B1BB-608A4D0FAF57}"/>
    <cellStyle name="20% - Accent1 38" xfId="7654" xr:uid="{A164DFD1-4021-43AA-9D6B-9064B75E88B1}"/>
    <cellStyle name="20% - Accent1 38 2" xfId="15362" xr:uid="{6245834A-3BCD-4579-B2F5-783E6E54C4D1}"/>
    <cellStyle name="20% - Accent1 38 2 2" xfId="30774" xr:uid="{365CD633-BFF1-495C-8567-777A827E23AD}"/>
    <cellStyle name="20% - Accent1 38 2 2 2" xfId="31489" xr:uid="{8E318E7C-24E9-4D32-9E9B-87A4834946DD}"/>
    <cellStyle name="20% - Accent1 38 2 3" xfId="31488" xr:uid="{666A5746-ED35-4848-B217-6E7B1478DC9A}"/>
    <cellStyle name="20% - Accent1 38 3" xfId="23069" xr:uid="{40538D1F-7023-4B7C-A5A9-B7E3203C6C9C}"/>
    <cellStyle name="20% - Accent1 38 3 2" xfId="31490" xr:uid="{00D2AA20-E370-45B4-A81A-0B21BF707CAD}"/>
    <cellStyle name="20% - Accent1 38 4" xfId="31487" xr:uid="{D1B7B0F2-ACF6-4E91-91BD-845D1A7308D5}"/>
    <cellStyle name="20% - Accent1 39" xfId="7674" xr:uid="{2E4142EC-D4E0-48BC-B1C7-E69C9BD6C2A5}"/>
    <cellStyle name="20% - Accent1 39 2" xfId="15382" xr:uid="{198B2526-492F-47ED-890B-F013853FD1BE}"/>
    <cellStyle name="20% - Accent1 39 2 2" xfId="30794" xr:uid="{ACEB3A87-9629-4E32-A9AF-7AE7CFC2CEE0}"/>
    <cellStyle name="20% - Accent1 39 2 2 2" xfId="31493" xr:uid="{6161FDB4-0FC6-4E3D-862F-1CC53189FCD4}"/>
    <cellStyle name="20% - Accent1 39 2 3" xfId="31492" xr:uid="{DBAAC799-CBA7-4150-B270-89C703174FF8}"/>
    <cellStyle name="20% - Accent1 39 3" xfId="23089" xr:uid="{834A9033-8E43-4EBB-84C9-278591740FEC}"/>
    <cellStyle name="20% - Accent1 39 3 2" xfId="31494" xr:uid="{F2C66A33-8C64-4E97-AE2B-38B93B8D5C48}"/>
    <cellStyle name="20% - Accent1 39 4" xfId="31491" xr:uid="{0019AE32-02B3-4C23-8D8D-F9C88B536C18}"/>
    <cellStyle name="20% - Accent1 4" xfId="1599" xr:uid="{D11947DD-C6F2-4851-AAAA-DDE7E44E45FF}"/>
    <cellStyle name="20% - Accent1 4 2" xfId="5334" xr:uid="{6EBA2A14-2BBA-4196-8394-350C905BDC22}"/>
    <cellStyle name="20% - Accent1 4 2 2" xfId="13042" xr:uid="{E996A58E-4D71-4D31-A00A-4D760618669B}"/>
    <cellStyle name="20% - Accent1 4 2 2 2" xfId="28454" xr:uid="{8F54C275-A1C9-4C79-B3D2-275394455028}"/>
    <cellStyle name="20% - Accent1 4 2 2 2 2" xfId="31498" xr:uid="{7C4DD238-3EA6-46EE-949D-714D48A4CA01}"/>
    <cellStyle name="20% - Accent1 4 2 2 3" xfId="31497" xr:uid="{6AD5B8A5-52F9-469B-A95F-542816BB4318}"/>
    <cellStyle name="20% - Accent1 4 2 3" xfId="20749" xr:uid="{E2B5FED3-1C5B-478E-AD75-C676DA2DE872}"/>
    <cellStyle name="20% - Accent1 4 2 3 2" xfId="31499" xr:uid="{425B428F-1299-4E30-AE44-C98AE6F9E797}"/>
    <cellStyle name="20% - Accent1 4 2 4" xfId="31496" xr:uid="{D82D5909-828E-4AEE-B3C5-8B000A4A80DC}"/>
    <cellStyle name="20% - Accent1 4 3" xfId="9315" xr:uid="{DA61D9B0-2660-4776-A1D1-B076F7BF1A22}"/>
    <cellStyle name="20% - Accent1 4 3 2" xfId="24728" xr:uid="{02B17E79-1C7F-4CB7-8251-98059D644B18}"/>
    <cellStyle name="20% - Accent1 4 3 2 2" xfId="31501" xr:uid="{15E566FC-91FE-45C9-9020-AB6B48D36ED8}"/>
    <cellStyle name="20% - Accent1 4 3 3" xfId="31500" xr:uid="{95D8715E-FE3A-4211-83EA-5C7D3BD51271}"/>
    <cellStyle name="20% - Accent1 4 4" xfId="17023" xr:uid="{D864FAC6-8813-47EF-8CAF-5A9ECCA3DE8B}"/>
    <cellStyle name="20% - Accent1 4 4 2" xfId="31502" xr:uid="{8A781F46-79EE-46F6-BD32-811409D0EA9D}"/>
    <cellStyle name="20% - Accent1 4 5" xfId="31495" xr:uid="{5D9FD833-D018-4718-ABC9-07981F428350}"/>
    <cellStyle name="20% - Accent1 40" xfId="7694" xr:uid="{2875F311-4644-4C3D-B59E-AA3D2ACDC605}"/>
    <cellStyle name="20% - Accent1 40 2" xfId="15402" xr:uid="{D77697F8-3B89-40FC-9698-D3113B17DB81}"/>
    <cellStyle name="20% - Accent1 40 2 2" xfId="30814" xr:uid="{397C2336-E3D8-46AA-A7D2-EAEF1A2DD993}"/>
    <cellStyle name="20% - Accent1 40 2 2 2" xfId="31505" xr:uid="{E0DC6E8E-DFE7-4F12-ABBD-75F650856AC6}"/>
    <cellStyle name="20% - Accent1 40 2 3" xfId="31504" xr:uid="{F212E2B2-4FC0-4599-B426-21ED5A34A18B}"/>
    <cellStyle name="20% - Accent1 40 3" xfId="23109" xr:uid="{2ECDED95-0B44-408B-B8FA-E582A2BD995E}"/>
    <cellStyle name="20% - Accent1 40 3 2" xfId="31506" xr:uid="{4836F238-56DF-417F-B5D4-F932E4255823}"/>
    <cellStyle name="20% - Accent1 40 4" xfId="31503" xr:uid="{75FAA082-89C1-47E1-B2EF-108124B8626A}"/>
    <cellStyle name="20% - Accent1 41" xfId="7714" xr:uid="{32A509FA-338F-425A-895E-DC51EA1045CD}"/>
    <cellStyle name="20% - Accent1 41 2" xfId="15422" xr:uid="{E80674AF-0513-44E0-B5DA-30200D6A7145}"/>
    <cellStyle name="20% - Accent1 41 2 2" xfId="30834" xr:uid="{8696E8A5-3511-4207-B208-25E96B70E9D4}"/>
    <cellStyle name="20% - Accent1 41 2 2 2" xfId="31509" xr:uid="{B4D15675-6DF4-4367-B474-2D15C28E52FC}"/>
    <cellStyle name="20% - Accent1 41 2 3" xfId="31508" xr:uid="{F468A78A-5DDB-47D6-873E-E6FCF9031BA9}"/>
    <cellStyle name="20% - Accent1 41 3" xfId="23129" xr:uid="{B3D9375F-AED8-41FE-862E-8E6837AD7E04}"/>
    <cellStyle name="20% - Accent1 41 3 2" xfId="31510" xr:uid="{C094EFE6-B354-46F2-BBB0-9EEA90560765}"/>
    <cellStyle name="20% - Accent1 41 4" xfId="31507" xr:uid="{477D5FE6-97B3-41EA-9C3C-988B34666B04}"/>
    <cellStyle name="20% - Accent1 42" xfId="7734" xr:uid="{040EC91A-4D2F-4455-8D2A-5E6A02264DF6}"/>
    <cellStyle name="20% - Accent1 42 2" xfId="15442" xr:uid="{4D251121-9F9A-4BA8-B0EE-4BC90566E9F0}"/>
    <cellStyle name="20% - Accent1 42 2 2" xfId="30854" xr:uid="{CBC18DE0-C94B-42E1-9833-991061F69F59}"/>
    <cellStyle name="20% - Accent1 42 2 2 2" xfId="31513" xr:uid="{24B78A74-4A90-4E25-B84F-F2FF19B03A52}"/>
    <cellStyle name="20% - Accent1 42 2 3" xfId="31512" xr:uid="{9BF4FDB8-6223-4AF8-A549-661A3EF3092D}"/>
    <cellStyle name="20% - Accent1 42 3" xfId="23149" xr:uid="{EAFE2D7E-6169-433F-BDE3-588028E7CF99}"/>
    <cellStyle name="20% - Accent1 42 3 2" xfId="31514" xr:uid="{34F266E1-D0D0-4728-89F5-A70177796B7F}"/>
    <cellStyle name="20% - Accent1 42 4" xfId="31511" xr:uid="{BD356772-0389-46BB-B70A-4457BFDEB5D2}"/>
    <cellStyle name="20% - Accent1 43" xfId="7754" xr:uid="{08FBA801-00F7-4077-88F5-2E8A38B61573}"/>
    <cellStyle name="20% - Accent1 43 2" xfId="15462" xr:uid="{C77ABDD2-B837-4233-8381-84B367E7AADF}"/>
    <cellStyle name="20% - Accent1 43 2 2" xfId="30874" xr:uid="{562F066B-B0B4-45B0-BE23-E68769D16351}"/>
    <cellStyle name="20% - Accent1 43 2 2 2" xfId="31517" xr:uid="{5538D52D-C1C9-46D9-B9EC-53B79A26FB4F}"/>
    <cellStyle name="20% - Accent1 43 2 3" xfId="31516" xr:uid="{D15DBBA6-9812-456E-8D23-C7B658BB1E77}"/>
    <cellStyle name="20% - Accent1 43 3" xfId="23169" xr:uid="{8394987D-F0C9-4C89-8D08-587976B4C304}"/>
    <cellStyle name="20% - Accent1 43 3 2" xfId="31518" xr:uid="{ADA8D0EF-4F25-4CAB-ADB3-8C9D6186E226}"/>
    <cellStyle name="20% - Accent1 43 4" xfId="31515" xr:uid="{B55BAC1C-659A-45C2-9CC2-D9D53A625A05}"/>
    <cellStyle name="20% - Accent1 44" xfId="7774" xr:uid="{A8CCADA0-219B-476B-92ED-6BA748A832DA}"/>
    <cellStyle name="20% - Accent1 44 2" xfId="15482" xr:uid="{06B1EB14-5941-4665-89D6-01FB8A9ABD5C}"/>
    <cellStyle name="20% - Accent1 44 2 2" xfId="30894" xr:uid="{ED82E6A9-8DED-4D1B-877D-B0427EF25FE0}"/>
    <cellStyle name="20% - Accent1 44 2 2 2" xfId="31521" xr:uid="{0FBC852A-E68E-4F66-A0BB-7C7D45B8B416}"/>
    <cellStyle name="20% - Accent1 44 2 3" xfId="31520" xr:uid="{6F7FC19F-641D-426C-8797-929C837E167B}"/>
    <cellStyle name="20% - Accent1 44 3" xfId="23189" xr:uid="{52DA1C9D-6553-4AFC-9C43-07C28155D72E}"/>
    <cellStyle name="20% - Accent1 44 3 2" xfId="31522" xr:uid="{86B12928-D5D3-433F-B2D1-61CAE9165264}"/>
    <cellStyle name="20% - Accent1 44 4" xfId="31519" xr:uid="{31B64727-0A46-4EAA-BF9B-B324462A9F2D}"/>
    <cellStyle name="20% - Accent1 45" xfId="7796" xr:uid="{DBF7C2EC-AE83-4DA3-A483-F915D0502BD3}"/>
    <cellStyle name="20% - Accent1 45 2" xfId="15504" xr:uid="{1A2810DB-244E-4F56-B516-F4199AE76706}"/>
    <cellStyle name="20% - Accent1 45 2 2" xfId="30916" xr:uid="{11E53ABC-151C-4C6D-90FE-3E52B5290D0F}"/>
    <cellStyle name="20% - Accent1 45 2 2 2" xfId="31525" xr:uid="{8F5C2876-2986-4CF3-A254-384F68592464}"/>
    <cellStyle name="20% - Accent1 45 2 3" xfId="31524" xr:uid="{B7E8F49F-A6C1-4A81-8442-70EAC86595F2}"/>
    <cellStyle name="20% - Accent1 45 3" xfId="23211" xr:uid="{6A00D755-40A6-462E-AB68-88CE37DCE699}"/>
    <cellStyle name="20% - Accent1 45 3 2" xfId="31526" xr:uid="{546AC0B5-6680-4476-A034-3A1D31AF99C0}"/>
    <cellStyle name="20% - Accent1 45 4" xfId="31523" xr:uid="{D232DE9C-4FB9-4F8A-A16B-FC9B2E575215}"/>
    <cellStyle name="20% - Accent1 46" xfId="7817" xr:uid="{F55825DA-9E9B-4575-86B2-77EF33B03C05}"/>
    <cellStyle name="20% - Accent1 46 2" xfId="15525" xr:uid="{47FC4ED1-33C0-49DD-A77F-4ACAE4984789}"/>
    <cellStyle name="20% - Accent1 46 2 2" xfId="30936" xr:uid="{746F690B-9849-44B7-879D-8DBA87FDAAEF}"/>
    <cellStyle name="20% - Accent1 46 2 2 2" xfId="31529" xr:uid="{0A8BA3AB-6AAC-4596-B618-0FF3E4767D6A}"/>
    <cellStyle name="20% - Accent1 46 2 3" xfId="31528" xr:uid="{5F666F8E-A761-484E-A258-DFECECFCC261}"/>
    <cellStyle name="20% - Accent1 46 3" xfId="23231" xr:uid="{FECC7116-7772-4872-B5C6-7932D345CEE6}"/>
    <cellStyle name="20% - Accent1 46 3 2" xfId="31530" xr:uid="{274672CD-7420-4B28-842B-BE695ABCE599}"/>
    <cellStyle name="20% - Accent1 46 4" xfId="31527" xr:uid="{62416BB2-22C0-4C05-B8B1-141A1E69F451}"/>
    <cellStyle name="20% - Accent1 47" xfId="7837" xr:uid="{20883960-13CB-4DA3-A3FF-49B88EAA1D85}"/>
    <cellStyle name="20% - Accent1 47 2" xfId="15545" xr:uid="{A649B109-630E-418A-B91E-70F80A211D65}"/>
    <cellStyle name="20% - Accent1 47 2 2" xfId="30956" xr:uid="{07EA9333-183C-4E86-988A-8B3457488DAF}"/>
    <cellStyle name="20% - Accent1 47 2 2 2" xfId="31533" xr:uid="{2E647165-790E-47AD-8804-EEF2596D286A}"/>
    <cellStyle name="20% - Accent1 47 2 3" xfId="31532" xr:uid="{E6ECDA17-5272-430F-92B0-F81B781120D8}"/>
    <cellStyle name="20% - Accent1 47 3" xfId="23251" xr:uid="{8EF25350-3708-4689-93DA-DD94BB6ABE89}"/>
    <cellStyle name="20% - Accent1 47 3 2" xfId="31534" xr:uid="{239E81F3-2EBB-4926-901E-D13442D32011}"/>
    <cellStyle name="20% - Accent1 47 4" xfId="31531" xr:uid="{24D74E1F-5DB2-4576-A9D2-920C8FAFF955}"/>
    <cellStyle name="20% - Accent1 48" xfId="7890" xr:uid="{3962E676-968F-4B86-811B-F46D0CB2AE05}"/>
    <cellStyle name="20% - Accent1 48 2" xfId="23303" xr:uid="{584E6C0C-817E-47FA-BE90-8A52B3AC8D8A}"/>
    <cellStyle name="20% - Accent1 48 2 2" xfId="31536" xr:uid="{BA2806DC-BE86-4899-8A3E-B7D2B701D724}"/>
    <cellStyle name="20% - Accent1 48 3" xfId="31535" xr:uid="{1CFE51B9-B986-4EFB-983E-590E8BB34E04}"/>
    <cellStyle name="20% - Accent1 49" xfId="15598" xr:uid="{E6B6E788-DDF0-42B9-9C00-FE7700D3F173}"/>
    <cellStyle name="20% - Accent1 49 2" xfId="31537" xr:uid="{F1089503-FD2A-44F4-99CF-D20A383ADF8A}"/>
    <cellStyle name="20% - Accent1 5" xfId="3282" xr:uid="{139EA1A5-4527-4035-A84C-0246829A6E64}"/>
    <cellStyle name="20% - Accent1 5 2" xfId="7014" xr:uid="{E7878531-A34B-4F37-AA70-DE93F34C130D}"/>
    <cellStyle name="20% - Accent1 5 2 2" xfId="14722" xr:uid="{FCB18C86-E8D9-4057-9025-96B371E735A5}"/>
    <cellStyle name="20% - Accent1 5 2 2 2" xfId="30134" xr:uid="{AEBCFEED-86C5-4905-AED1-FDF1B617EA9A}"/>
    <cellStyle name="20% - Accent1 5 2 2 2 2" xfId="31541" xr:uid="{789419DF-539D-45FC-ACAE-3A4D892BF5FA}"/>
    <cellStyle name="20% - Accent1 5 2 2 3" xfId="31540" xr:uid="{21539EBF-F43C-4B56-8273-CA8101DE339D}"/>
    <cellStyle name="20% - Accent1 5 2 3" xfId="22429" xr:uid="{0CAAE44D-E8CF-4B37-9FC3-9A7B6470BAE6}"/>
    <cellStyle name="20% - Accent1 5 2 3 2" xfId="31542" xr:uid="{AD695ED3-882D-4271-ABEA-B184877F0361}"/>
    <cellStyle name="20% - Accent1 5 2 4" xfId="31539" xr:uid="{C57A0BAF-6047-4652-B1BB-3250BF356122}"/>
    <cellStyle name="20% - Accent1 5 3" xfId="10993" xr:uid="{93B9FE2C-6EF7-4F0E-BA1C-7D96DEB95764}"/>
    <cellStyle name="20% - Accent1 5 3 2" xfId="26406" xr:uid="{5B1BA845-DCC3-48E8-90E5-995B75189621}"/>
    <cellStyle name="20% - Accent1 5 3 2 2" xfId="31544" xr:uid="{6B2C73DD-6644-4D85-8C3D-0FC1D9B1BA0D}"/>
    <cellStyle name="20% - Accent1 5 3 3" xfId="31543" xr:uid="{87F0C97D-DEF8-499E-B0E5-66B7C8485CFE}"/>
    <cellStyle name="20% - Accent1 5 4" xfId="18701" xr:uid="{750B80D5-63C1-4C18-9C64-FB6303A2FCD7}"/>
    <cellStyle name="20% - Accent1 5 4 2" xfId="31545" xr:uid="{5F3BC2AC-9EE5-42CF-B053-47B013D0D58B}"/>
    <cellStyle name="20% - Accent1 5 5" xfId="31538" xr:uid="{F4D081B0-1E10-43CC-BBC9-8F813329929A}"/>
    <cellStyle name="20% - Accent1 50" xfId="30976" xr:uid="{A098D6DA-A175-4C5A-9D2F-4278BFCA7721}"/>
    <cellStyle name="20% - Accent1 50 2" xfId="31546" xr:uid="{DE484D06-4D3C-47AB-9140-D6C0C9C96088}"/>
    <cellStyle name="20% - Accent1 51" xfId="30994" xr:uid="{CF7CB1E2-C0A5-419E-B0D0-E65A518CE26D}"/>
    <cellStyle name="20% - Accent1 52" xfId="61956" xr:uid="{B9919ACB-9BBA-4F11-B1C0-2FF60AD572DE}"/>
    <cellStyle name="20% - Accent1 53" xfId="61976" xr:uid="{021ACE65-957F-42BD-BE98-F4E3DDB415DF}"/>
    <cellStyle name="20% - Accent1 54" xfId="61996" xr:uid="{42A96A43-6871-424A-B221-B8B74AF1A988}"/>
    <cellStyle name="20% - Accent1 55" xfId="62015" xr:uid="{602A66D9-DFD4-488A-B416-C3C31EB26202}"/>
    <cellStyle name="20% - Accent1 56" xfId="62038" xr:uid="{1E5101AC-5EEF-48C8-AEF7-7A6A25878FA1}"/>
    <cellStyle name="20% - Accent1 57" xfId="62066" xr:uid="{FA387FB6-4A12-4D33-9FB5-30BC14783B06}"/>
    <cellStyle name="20% - Accent1 6" xfId="3302" xr:uid="{8EFE56B7-9A1D-40E7-8CE9-2629E3A3C7E8}"/>
    <cellStyle name="20% - Accent1 6 2" xfId="7034" xr:uid="{17153F21-6D8B-4ABC-97DA-5F28BFDD0B13}"/>
    <cellStyle name="20% - Accent1 6 2 2" xfId="14742" xr:uid="{0BE0991B-B49D-45EF-8A35-497ECD68FB01}"/>
    <cellStyle name="20% - Accent1 6 2 2 2" xfId="30154" xr:uid="{83AC219C-7758-4491-8366-2470D3C8C975}"/>
    <cellStyle name="20% - Accent1 6 2 2 2 2" xfId="31550" xr:uid="{D98A4A66-F7A0-4208-AD2A-90C910728358}"/>
    <cellStyle name="20% - Accent1 6 2 2 3" xfId="31549" xr:uid="{898DF32B-3467-4CE8-8A58-48CFBD2DCE6B}"/>
    <cellStyle name="20% - Accent1 6 2 3" xfId="22449" xr:uid="{AE5E152D-8C53-4F05-8425-83140E5A417C}"/>
    <cellStyle name="20% - Accent1 6 2 3 2" xfId="31551" xr:uid="{CD0E55B4-709F-4C02-AAF2-A593D2E7E7A2}"/>
    <cellStyle name="20% - Accent1 6 2 4" xfId="31548" xr:uid="{14FE569F-D6A1-45CE-8403-D238CF7F7140}"/>
    <cellStyle name="20% - Accent1 6 3" xfId="11013" xr:uid="{5D25B2D1-17EF-42D1-A8EC-426239F0F91F}"/>
    <cellStyle name="20% - Accent1 6 3 2" xfId="26426" xr:uid="{899530ED-2CD1-4E8D-836E-99DC4347A074}"/>
    <cellStyle name="20% - Accent1 6 3 2 2" xfId="31553" xr:uid="{74C560F7-A908-4487-98E3-17CC92DC97B6}"/>
    <cellStyle name="20% - Accent1 6 3 3" xfId="31552" xr:uid="{B1C90F48-1A1B-4F53-95F5-D71E9D438207}"/>
    <cellStyle name="20% - Accent1 6 4" xfId="18721" xr:uid="{FBC9B7E7-69E8-4621-B1DA-69B0EAA43663}"/>
    <cellStyle name="20% - Accent1 6 4 2" xfId="31554" xr:uid="{2E8E2A08-1C58-4CFF-83F7-1A92D659B9E4}"/>
    <cellStyle name="20% - Accent1 6 5" xfId="31547" xr:uid="{26486A97-7448-4CCA-87B5-C6BB421BD761}"/>
    <cellStyle name="20% - Accent1 7" xfId="3322" xr:uid="{C49FC762-F737-424F-8041-1B3FBBD146FD}"/>
    <cellStyle name="20% - Accent1 7 2" xfId="7054" xr:uid="{C0AE77E2-36E8-4BC6-9D08-27B47D920A16}"/>
    <cellStyle name="20% - Accent1 7 2 2" xfId="14762" xr:uid="{EB175E3D-E382-43A9-ABE5-367D937FB0F0}"/>
    <cellStyle name="20% - Accent1 7 2 2 2" xfId="30174" xr:uid="{2F43C26A-FC04-4C90-863B-99ACF7B567CD}"/>
    <cellStyle name="20% - Accent1 7 2 2 2 2" xfId="31558" xr:uid="{0E979D26-AA1A-41D0-B98E-8074A056D85D}"/>
    <cellStyle name="20% - Accent1 7 2 2 3" xfId="31557" xr:uid="{79695D08-89B6-4891-BDDB-DF63A450E767}"/>
    <cellStyle name="20% - Accent1 7 2 3" xfId="22469" xr:uid="{ED39DAC4-9E48-4534-9D2E-57E161D32FC4}"/>
    <cellStyle name="20% - Accent1 7 2 3 2" xfId="31559" xr:uid="{228BA032-CF23-4B2D-8B0B-382F878A5A99}"/>
    <cellStyle name="20% - Accent1 7 2 4" xfId="31556" xr:uid="{7B043639-CC65-4609-AEF2-7A10E6EB6AD8}"/>
    <cellStyle name="20% - Accent1 7 3" xfId="11033" xr:uid="{0A883EFB-1D5E-4A51-9CF4-08DF4E9C69E9}"/>
    <cellStyle name="20% - Accent1 7 3 2" xfId="26446" xr:uid="{D91C5EE4-25B0-45A1-8A04-45BA5C440D90}"/>
    <cellStyle name="20% - Accent1 7 3 2 2" xfId="31561" xr:uid="{50DE2322-E064-4560-89E2-DF29105C9088}"/>
    <cellStyle name="20% - Accent1 7 3 3" xfId="31560" xr:uid="{5326B6B9-2299-46DD-8CFA-89E447556B3A}"/>
    <cellStyle name="20% - Accent1 7 4" xfId="18741" xr:uid="{BAC892A2-69D9-4584-9316-382F660C625A}"/>
    <cellStyle name="20% - Accent1 7 4 2" xfId="31562" xr:uid="{C55166FE-127D-4847-BA96-4BE2DD45BFC7}"/>
    <cellStyle name="20% - Accent1 7 5" xfId="31555" xr:uid="{F05AABBF-D73D-4B50-A3DB-A02E395F8152}"/>
    <cellStyle name="20% - Accent1 8" xfId="3342" xr:uid="{3437C395-4033-419D-9E17-C49EF43D4E18}"/>
    <cellStyle name="20% - Accent1 8 2" xfId="7074" xr:uid="{87756D39-62F8-497D-9047-204E198957DC}"/>
    <cellStyle name="20% - Accent1 8 2 2" xfId="14782" xr:uid="{6724BFAD-D174-48D8-BDC7-9FA7F759CBD0}"/>
    <cellStyle name="20% - Accent1 8 2 2 2" xfId="30194" xr:uid="{5238267E-96A0-4CF9-858C-36CCE11F0643}"/>
    <cellStyle name="20% - Accent1 8 2 2 2 2" xfId="31566" xr:uid="{3C220C22-A8EC-40EB-AB5C-465294B89158}"/>
    <cellStyle name="20% - Accent1 8 2 2 3" xfId="31565" xr:uid="{3C41B8EE-5A3B-4980-9BF7-BAE5749F75DD}"/>
    <cellStyle name="20% - Accent1 8 2 3" xfId="22489" xr:uid="{B57AD9D9-5E58-4BD7-9648-F67C587B830C}"/>
    <cellStyle name="20% - Accent1 8 2 3 2" xfId="31567" xr:uid="{D753BA1C-9A5A-4777-9515-4734FAFAA36B}"/>
    <cellStyle name="20% - Accent1 8 2 4" xfId="31564" xr:uid="{6E45AF0C-28F3-4C25-B363-4D3179B7B57B}"/>
    <cellStyle name="20% - Accent1 8 3" xfId="11053" xr:uid="{C4399D63-4C86-4949-AD03-EA3CBE73873E}"/>
    <cellStyle name="20% - Accent1 8 3 2" xfId="26466" xr:uid="{D9FE690C-40C2-4DD9-BD65-EDD7BC8E986D}"/>
    <cellStyle name="20% - Accent1 8 3 2 2" xfId="31569" xr:uid="{58B17B25-1B3F-41EA-96EC-524D92B1F468}"/>
    <cellStyle name="20% - Accent1 8 3 3" xfId="31568" xr:uid="{D76700C6-49A5-4F40-8F69-068AFECA6832}"/>
    <cellStyle name="20% - Accent1 8 4" xfId="18761" xr:uid="{521EBBFC-B08A-4E1F-842F-AEF293CF21D3}"/>
    <cellStyle name="20% - Accent1 8 4 2" xfId="31570" xr:uid="{8F03944B-708B-4BBA-B8A7-FD22F3C93949}"/>
    <cellStyle name="20% - Accent1 8 5" xfId="31563" xr:uid="{826E7C05-B063-4ED5-ACC0-327F9E862BB5}"/>
    <cellStyle name="20% - Accent1 9" xfId="3362" xr:uid="{A1773775-E330-413F-8536-D233C820F2F0}"/>
    <cellStyle name="20% - Accent1 9 2" xfId="7094" xr:uid="{4237298F-66B1-42C5-A480-93FA7530C56C}"/>
    <cellStyle name="20% - Accent1 9 2 2" xfId="14802" xr:uid="{B553B488-447F-4279-A8F3-632BC31A9090}"/>
    <cellStyle name="20% - Accent1 9 2 2 2" xfId="30214" xr:uid="{3E24D238-EA68-4125-A7CB-C92996DE1DEC}"/>
    <cellStyle name="20% - Accent1 9 2 2 2 2" xfId="31574" xr:uid="{256602FA-849A-4210-B6F6-36C6A3D1E891}"/>
    <cellStyle name="20% - Accent1 9 2 2 3" xfId="31573" xr:uid="{AE6F9A66-F850-41B5-B97E-1B81ED794D57}"/>
    <cellStyle name="20% - Accent1 9 2 3" xfId="22509" xr:uid="{465985DB-DD47-47A3-9411-5F1861B28F6C}"/>
    <cellStyle name="20% - Accent1 9 2 3 2" xfId="31575" xr:uid="{997A7E9D-7B4D-46DF-80FB-F7697F7D565A}"/>
    <cellStyle name="20% - Accent1 9 2 4" xfId="31572" xr:uid="{C3333C0A-6F81-4747-AC52-4CBCF684858E}"/>
    <cellStyle name="20% - Accent1 9 3" xfId="11073" xr:uid="{69C468E6-D978-4FE5-A45B-ABF129D477A5}"/>
    <cellStyle name="20% - Accent1 9 3 2" xfId="26486" xr:uid="{0ED760A3-7013-4874-A174-454396A7C25B}"/>
    <cellStyle name="20% - Accent1 9 3 2 2" xfId="31577" xr:uid="{FBDC463C-CBF1-4CDC-AF49-62C12689E8CB}"/>
    <cellStyle name="20% - Accent1 9 3 3" xfId="31576" xr:uid="{57E0E2BA-76B7-4597-BC86-92A78ABFB618}"/>
    <cellStyle name="20% - Accent1 9 4" xfId="18781" xr:uid="{8E42D566-C769-48A8-863D-DA6EEE923759}"/>
    <cellStyle name="20% - Accent1 9 4 2" xfId="31578" xr:uid="{7D0379B9-0BCF-4D2B-8D1F-3F908A86B866}"/>
    <cellStyle name="20% - Accent1 9 5" xfId="31571" xr:uid="{09E9DF4A-5F4D-427C-9292-F328C633A08D}"/>
    <cellStyle name="20% - Accent2" xfId="34" builtinId="34" customBuiltin="1"/>
    <cellStyle name="20% - Accent2 10" xfId="3385" xr:uid="{2BB8F7FA-6F50-438D-9B06-9718320E6DD2}"/>
    <cellStyle name="20% - Accent2 10 2" xfId="7117" xr:uid="{CC83CB6E-C18A-42A9-B4B2-CC31203C3E48}"/>
    <cellStyle name="20% - Accent2 10 2 2" xfId="14825" xr:uid="{DBA6BA51-64AE-4192-8A26-61320B878D9A}"/>
    <cellStyle name="20% - Accent2 10 2 2 2" xfId="30237" xr:uid="{83AD02FA-33E0-4BB9-A732-7CFFB7FF1F8F}"/>
    <cellStyle name="20% - Accent2 10 2 2 2 2" xfId="31583" xr:uid="{C10B4835-680F-493E-A929-27DAE4BA793B}"/>
    <cellStyle name="20% - Accent2 10 2 2 3" xfId="31582" xr:uid="{A58711F4-A2D4-45AD-9175-62ED2D867609}"/>
    <cellStyle name="20% - Accent2 10 2 3" xfId="22532" xr:uid="{E112A502-6997-4E00-9672-F77DE625147C}"/>
    <cellStyle name="20% - Accent2 10 2 3 2" xfId="31584" xr:uid="{A4B6B580-4EA0-440B-880A-0D7B349591CF}"/>
    <cellStyle name="20% - Accent2 10 2 4" xfId="31581" xr:uid="{E262BCA7-4696-4AA6-831D-3266E244F5B5}"/>
    <cellStyle name="20% - Accent2 10 3" xfId="11096" xr:uid="{880371C7-0C2A-496C-9FCE-E617541E7783}"/>
    <cellStyle name="20% - Accent2 10 3 2" xfId="26509" xr:uid="{DEA803B7-31FC-403B-B85C-FD816ADC2C8E}"/>
    <cellStyle name="20% - Accent2 10 3 2 2" xfId="31586" xr:uid="{5B3AD058-A58B-4C88-B366-C981677C2DB5}"/>
    <cellStyle name="20% - Accent2 10 3 3" xfId="31585" xr:uid="{9D8FD97B-E4B9-4466-82A9-9779B208359E}"/>
    <cellStyle name="20% - Accent2 10 4" xfId="18804" xr:uid="{0B7AEDAA-D837-42F7-BC5B-EEEAD791B09A}"/>
    <cellStyle name="20% - Accent2 10 4 2" xfId="31587" xr:uid="{3CE65E3A-0D40-4552-BA51-DFA33FAF556E}"/>
    <cellStyle name="20% - Accent2 10 5" xfId="31580" xr:uid="{4C544D61-2691-4152-93B0-E28F58C3A843}"/>
    <cellStyle name="20% - Accent2 11" xfId="3405" xr:uid="{497C0D33-564C-4FED-A44A-35A708F8C8A3}"/>
    <cellStyle name="20% - Accent2 11 2" xfId="7137" xr:uid="{661157EC-3707-4F5F-AD3B-155F1A1A3045}"/>
    <cellStyle name="20% - Accent2 11 2 2" xfId="14845" xr:uid="{E2A60541-2E90-4E11-8F88-F26471BF4E83}"/>
    <cellStyle name="20% - Accent2 11 2 2 2" xfId="30257" xr:uid="{416B4572-D933-4A2F-8840-5C60FEA91DB5}"/>
    <cellStyle name="20% - Accent2 11 2 2 2 2" xfId="31591" xr:uid="{820B3C0D-FE0B-4959-AAB0-69E1E98CADB7}"/>
    <cellStyle name="20% - Accent2 11 2 2 3" xfId="31590" xr:uid="{F7A38B41-77C7-449C-9EA5-F2B520F7FEC7}"/>
    <cellStyle name="20% - Accent2 11 2 3" xfId="22552" xr:uid="{49A4EDE0-6B07-4C6B-8657-E273B792EFDB}"/>
    <cellStyle name="20% - Accent2 11 2 3 2" xfId="31592" xr:uid="{B07956D5-61E7-4D65-A019-02FA96A65E21}"/>
    <cellStyle name="20% - Accent2 11 2 4" xfId="31589" xr:uid="{D1EEA995-3BD4-4092-88FA-DFDFA5B71C27}"/>
    <cellStyle name="20% - Accent2 11 3" xfId="11116" xr:uid="{341D71F4-5374-4F9A-AC21-2B4720944FD6}"/>
    <cellStyle name="20% - Accent2 11 3 2" xfId="26529" xr:uid="{F89622F1-3104-407B-B854-35B3537F918E}"/>
    <cellStyle name="20% - Accent2 11 3 2 2" xfId="31594" xr:uid="{A614B0E6-7772-4229-B090-94FCE142EE2F}"/>
    <cellStyle name="20% - Accent2 11 3 3" xfId="31593" xr:uid="{10F127F0-CA8D-480E-BB2E-EFE2CA6F1EDB}"/>
    <cellStyle name="20% - Accent2 11 4" xfId="18824" xr:uid="{5FCCCAE7-1577-4580-9AF4-54227D32FC36}"/>
    <cellStyle name="20% - Accent2 11 4 2" xfId="31595" xr:uid="{61F36529-2B87-4D96-99FD-077A212A7E62}"/>
    <cellStyle name="20% - Accent2 11 5" xfId="31588" xr:uid="{E4338469-B57A-47A6-8A7E-9EFBE9775AB6}"/>
    <cellStyle name="20% - Accent2 12" xfId="3425" xr:uid="{3370CC8D-4EB1-4006-8DAE-2FAF46B9342F}"/>
    <cellStyle name="20% - Accent2 12 2" xfId="7157" xr:uid="{3576A97A-EC42-4FF4-B94A-1924EA91C572}"/>
    <cellStyle name="20% - Accent2 12 2 2" xfId="14865" xr:uid="{6DA1E5CE-A24A-44A3-A610-3F951A40454E}"/>
    <cellStyle name="20% - Accent2 12 2 2 2" xfId="30277" xr:uid="{946EDAEC-E38B-4241-8B6B-2CCC895C64C8}"/>
    <cellStyle name="20% - Accent2 12 2 2 2 2" xfId="31599" xr:uid="{7200121C-1A2F-466A-BA2E-1AE425D6EAE1}"/>
    <cellStyle name="20% - Accent2 12 2 2 3" xfId="31598" xr:uid="{65B91911-EA24-43E8-8F10-7535A043DF00}"/>
    <cellStyle name="20% - Accent2 12 2 3" xfId="22572" xr:uid="{648E6783-E6F3-4FFB-A530-DF834D2F758D}"/>
    <cellStyle name="20% - Accent2 12 2 3 2" xfId="31600" xr:uid="{1E711121-37F2-4645-A6F7-584C0C7B057B}"/>
    <cellStyle name="20% - Accent2 12 2 4" xfId="31597" xr:uid="{2AFF0A8D-9BFF-4F0B-8364-77110FF1319F}"/>
    <cellStyle name="20% - Accent2 12 3" xfId="11136" xr:uid="{28A9510A-F68A-44C3-BB0F-3D8EADB35C86}"/>
    <cellStyle name="20% - Accent2 12 3 2" xfId="26549" xr:uid="{1369E75C-3394-4237-9320-85C40FBA479A}"/>
    <cellStyle name="20% - Accent2 12 3 2 2" xfId="31602" xr:uid="{3AF14ED7-2765-43C5-97EA-E70EFD242763}"/>
    <cellStyle name="20% - Accent2 12 3 3" xfId="31601" xr:uid="{78B5B46A-1CCC-4BB1-A22A-05E8761FD004}"/>
    <cellStyle name="20% - Accent2 12 4" xfId="18844" xr:uid="{F22F4E8B-EF32-4FE8-96B2-23648BC24D50}"/>
    <cellStyle name="20% - Accent2 12 4 2" xfId="31603" xr:uid="{434EFF82-21AC-45F2-9B50-FF07E493629E}"/>
    <cellStyle name="20% - Accent2 12 5" xfId="31596" xr:uid="{65CEF31F-DD66-4EB8-B05F-5FBEFD05B393}"/>
    <cellStyle name="20% - Accent2 13" xfId="3445" xr:uid="{C9701797-6D33-4A84-A335-D9BF5DC99225}"/>
    <cellStyle name="20% - Accent2 13 2" xfId="7177" xr:uid="{85703236-E405-4D85-AC5D-0056B2278C18}"/>
    <cellStyle name="20% - Accent2 13 2 2" xfId="14885" xr:uid="{FCE984B0-E6F5-4428-9937-D208076F2748}"/>
    <cellStyle name="20% - Accent2 13 2 2 2" xfId="30297" xr:uid="{0024F410-D9CD-44FD-AF77-9ABAB6AC6F27}"/>
    <cellStyle name="20% - Accent2 13 2 2 2 2" xfId="31607" xr:uid="{2DA3D9BA-47AD-47CD-BA55-38AF4C7BA6B3}"/>
    <cellStyle name="20% - Accent2 13 2 2 3" xfId="31606" xr:uid="{53C6371D-6CA6-49AD-A8BC-AA0F3BE9FDB1}"/>
    <cellStyle name="20% - Accent2 13 2 3" xfId="22592" xr:uid="{5E8C1FF3-D412-48F3-9EF1-C0A79A55D074}"/>
    <cellStyle name="20% - Accent2 13 2 3 2" xfId="31608" xr:uid="{B4D4237B-77BF-4387-9896-83068D6F36E7}"/>
    <cellStyle name="20% - Accent2 13 2 4" xfId="31605" xr:uid="{3DA9EF40-81C6-41D9-9993-73D5FABDD0D8}"/>
    <cellStyle name="20% - Accent2 13 3" xfId="11156" xr:uid="{A5979993-2140-4603-BD08-AE352C917CA6}"/>
    <cellStyle name="20% - Accent2 13 3 2" xfId="26569" xr:uid="{70035077-3254-4325-8578-772A8BAF018E}"/>
    <cellStyle name="20% - Accent2 13 3 2 2" xfId="31610" xr:uid="{A7A614B0-5EE3-4E52-920C-C548AD513616}"/>
    <cellStyle name="20% - Accent2 13 3 3" xfId="31609" xr:uid="{7206FBA4-DE92-4C40-B2C2-96F062C1E86D}"/>
    <cellStyle name="20% - Accent2 13 4" xfId="18864" xr:uid="{13509B1C-E3EE-4D51-B5A5-CFA44AD28DB7}"/>
    <cellStyle name="20% - Accent2 13 4 2" xfId="31611" xr:uid="{36EA4555-21DC-4252-9335-AB7FFBE8E77D}"/>
    <cellStyle name="20% - Accent2 13 5" xfId="31604" xr:uid="{C9EF5F56-7AC8-4F65-B524-A276E1383D03}"/>
    <cellStyle name="20% - Accent2 14" xfId="3465" xr:uid="{6D57351A-6F9E-448A-A87B-5EB83B371A4A}"/>
    <cellStyle name="20% - Accent2 14 2" xfId="7197" xr:uid="{AC0050B8-5A7F-4160-9203-D79ECB0A9FF9}"/>
    <cellStyle name="20% - Accent2 14 2 2" xfId="14905" xr:uid="{96C08B76-590A-4A38-9573-B3E688B3AC03}"/>
    <cellStyle name="20% - Accent2 14 2 2 2" xfId="30317" xr:uid="{132BF5F6-4CDE-46EE-94C7-C376A9755E91}"/>
    <cellStyle name="20% - Accent2 14 2 2 2 2" xfId="31615" xr:uid="{18DE6CB0-D4EE-45D7-80A5-D5498DBA2FA6}"/>
    <cellStyle name="20% - Accent2 14 2 2 3" xfId="31614" xr:uid="{510084D8-3BD4-425B-AE49-20BBF49468D2}"/>
    <cellStyle name="20% - Accent2 14 2 3" xfId="22612" xr:uid="{23AFBEF2-7165-4C34-8EB5-2004DFF4C0B7}"/>
    <cellStyle name="20% - Accent2 14 2 3 2" xfId="31616" xr:uid="{6EFF1594-7209-4113-A42D-2E5577DCCDCD}"/>
    <cellStyle name="20% - Accent2 14 2 4" xfId="31613" xr:uid="{8F221D53-AC1F-46A6-886E-9636B32DB6DC}"/>
    <cellStyle name="20% - Accent2 14 3" xfId="11176" xr:uid="{91083442-6EBD-459B-93B0-5044A8766450}"/>
    <cellStyle name="20% - Accent2 14 3 2" xfId="26589" xr:uid="{B6242782-824C-413D-9791-8C42832EFE98}"/>
    <cellStyle name="20% - Accent2 14 3 2 2" xfId="31618" xr:uid="{D667255D-2FA6-49DF-8237-0171473B542B}"/>
    <cellStyle name="20% - Accent2 14 3 3" xfId="31617" xr:uid="{92D807E7-0DB8-41AF-B590-38E17D029C10}"/>
    <cellStyle name="20% - Accent2 14 4" xfId="18884" xr:uid="{53D8A8D9-11F7-495D-8B58-A045510CBADB}"/>
    <cellStyle name="20% - Accent2 14 4 2" xfId="31619" xr:uid="{8451D961-2FFE-4125-BA13-11F86FE5A5F4}"/>
    <cellStyle name="20% - Accent2 14 5" xfId="31612" xr:uid="{721AB06A-745A-40A5-B257-B4AD21952254}"/>
    <cellStyle name="20% - Accent2 15" xfId="3485" xr:uid="{923E4492-513F-458C-9750-DC2E7B357A37}"/>
    <cellStyle name="20% - Accent2 15 2" xfId="7217" xr:uid="{8103A912-586C-46D4-8A9F-9C7D986DF5CC}"/>
    <cellStyle name="20% - Accent2 15 2 2" xfId="14925" xr:uid="{9796957D-78D9-48F3-AE27-C0782531C9FF}"/>
    <cellStyle name="20% - Accent2 15 2 2 2" xfId="30337" xr:uid="{A31FA70D-8F30-44F7-A35E-C039D73E9EE5}"/>
    <cellStyle name="20% - Accent2 15 2 2 2 2" xfId="31623" xr:uid="{0E714BD2-B297-4346-BEAA-BC19D60DC1E8}"/>
    <cellStyle name="20% - Accent2 15 2 2 3" xfId="31622" xr:uid="{C38FD889-4EFF-4396-A0AD-E90E8FCC634B}"/>
    <cellStyle name="20% - Accent2 15 2 3" xfId="22632" xr:uid="{8EB870BD-6AC8-4223-9FFA-CFBC4AC80A6F}"/>
    <cellStyle name="20% - Accent2 15 2 3 2" xfId="31624" xr:uid="{0A388404-B247-4126-ADC6-5E086880CB85}"/>
    <cellStyle name="20% - Accent2 15 2 4" xfId="31621" xr:uid="{F070865D-5BCF-44BF-AEF4-4DCA18A52BC8}"/>
    <cellStyle name="20% - Accent2 15 3" xfId="11196" xr:uid="{537D4DB4-2EB8-4D03-B4BF-FD537BE7112B}"/>
    <cellStyle name="20% - Accent2 15 3 2" xfId="26609" xr:uid="{54FFC2F5-EAD9-4A4B-9DBD-AE9A44C3AB10}"/>
    <cellStyle name="20% - Accent2 15 3 2 2" xfId="31626" xr:uid="{25FDCC5D-EA5C-498D-879E-D14A73EE96EC}"/>
    <cellStyle name="20% - Accent2 15 3 3" xfId="31625" xr:uid="{2631B48D-1931-4D38-B778-D514162C0145}"/>
    <cellStyle name="20% - Accent2 15 4" xfId="18904" xr:uid="{C2D6A0AB-01AA-4B23-B3EB-BEB5A31163BB}"/>
    <cellStyle name="20% - Accent2 15 4 2" xfId="31627" xr:uid="{2F69ED44-56E3-4B72-81AF-7CC0BC86D85F}"/>
    <cellStyle name="20% - Accent2 15 5" xfId="31620" xr:uid="{8C11FCFA-F3E5-41A8-8EBF-B8BC289C2B5B}"/>
    <cellStyle name="20% - Accent2 16" xfId="3505" xr:uid="{7290CE7D-41F8-4BB7-981C-705269BA757F}"/>
    <cellStyle name="20% - Accent2 16 2" xfId="7237" xr:uid="{059F4106-848B-45CD-BE55-9DFF9E45E1AC}"/>
    <cellStyle name="20% - Accent2 16 2 2" xfId="14945" xr:uid="{1AC41AB7-FF70-47A2-B3ED-4B8A91018F9D}"/>
    <cellStyle name="20% - Accent2 16 2 2 2" xfId="30357" xr:uid="{8FEC967F-F6EC-48D0-8FCA-FA6A255884F5}"/>
    <cellStyle name="20% - Accent2 16 2 2 2 2" xfId="31631" xr:uid="{9F6D7C89-70D0-436D-B9FE-C315A679A21C}"/>
    <cellStyle name="20% - Accent2 16 2 2 3" xfId="31630" xr:uid="{5F669FE6-0EC1-456F-8DE6-AA4946704B1B}"/>
    <cellStyle name="20% - Accent2 16 2 3" xfId="22652" xr:uid="{28D47DE2-0B5D-4A35-991F-0EB522519BA7}"/>
    <cellStyle name="20% - Accent2 16 2 3 2" xfId="31632" xr:uid="{81CDB9E4-C966-4E9C-9131-E95B1DCDE6B3}"/>
    <cellStyle name="20% - Accent2 16 2 4" xfId="31629" xr:uid="{2995BDC2-7E01-498A-B01F-73E9CFAE5780}"/>
    <cellStyle name="20% - Accent2 16 3" xfId="11216" xr:uid="{00037F81-3B93-40DF-B4E1-C6A4721B59CC}"/>
    <cellStyle name="20% - Accent2 16 3 2" xfId="26629" xr:uid="{8BCD18EB-FF1B-47DB-AC5D-4B3B3FB1C4D1}"/>
    <cellStyle name="20% - Accent2 16 3 2 2" xfId="31634" xr:uid="{5B00EDF1-3FA8-4402-8926-95DAD9CC3E2A}"/>
    <cellStyle name="20% - Accent2 16 3 3" xfId="31633" xr:uid="{4ED85B99-1EE5-4B8C-839A-02CEC02485B3}"/>
    <cellStyle name="20% - Accent2 16 4" xfId="18924" xr:uid="{AA3CF076-F4E8-49A0-BA5F-4AE4D8550ED3}"/>
    <cellStyle name="20% - Accent2 16 4 2" xfId="31635" xr:uid="{21705985-4057-4488-B45C-57A43FF248FD}"/>
    <cellStyle name="20% - Accent2 16 5" xfId="31628" xr:uid="{D16B2F5D-EA0A-4E98-8B2E-277F292AD0B0}"/>
    <cellStyle name="20% - Accent2 17" xfId="3525" xr:uid="{BC283050-71D4-460E-A1E5-C28AE1A75005}"/>
    <cellStyle name="20% - Accent2 17 2" xfId="7257" xr:uid="{E4BE99AB-403E-43C8-BD2C-FA4BDA0919BC}"/>
    <cellStyle name="20% - Accent2 17 2 2" xfId="14965" xr:uid="{87799842-D3E4-421D-9F20-67237A702AC6}"/>
    <cellStyle name="20% - Accent2 17 2 2 2" xfId="30377" xr:uid="{74CCE388-49A8-459B-9144-016885A1662F}"/>
    <cellStyle name="20% - Accent2 17 2 2 2 2" xfId="31639" xr:uid="{7309E92B-7617-43F3-B3E0-8708335E5141}"/>
    <cellStyle name="20% - Accent2 17 2 2 3" xfId="31638" xr:uid="{229D6CEB-8C1B-4837-9046-34E76A7746FF}"/>
    <cellStyle name="20% - Accent2 17 2 3" xfId="22672" xr:uid="{22F0BF68-09C0-466E-8FDA-673FD2057BDC}"/>
    <cellStyle name="20% - Accent2 17 2 3 2" xfId="31640" xr:uid="{C0595C6F-B444-4F81-B22F-86FDA7323A20}"/>
    <cellStyle name="20% - Accent2 17 2 4" xfId="31637" xr:uid="{95ABCBAB-B90F-4229-9F93-04892D695139}"/>
    <cellStyle name="20% - Accent2 17 3" xfId="11236" xr:uid="{02B838C0-1A9C-4D09-9C26-6A4E7EE609CF}"/>
    <cellStyle name="20% - Accent2 17 3 2" xfId="26649" xr:uid="{83D8D0A5-74E5-4D1E-B789-CD89F0ABF9CD}"/>
    <cellStyle name="20% - Accent2 17 3 2 2" xfId="31642" xr:uid="{F2B031D5-D1AC-4BC4-A8E5-3ABDD607E824}"/>
    <cellStyle name="20% - Accent2 17 3 3" xfId="31641" xr:uid="{E65DB23D-A008-4D6A-9E71-B7A29A3EDA66}"/>
    <cellStyle name="20% - Accent2 17 4" xfId="18944" xr:uid="{3428A93B-E1D2-408A-94A4-70A54FE1CE6C}"/>
    <cellStyle name="20% - Accent2 17 4 2" xfId="31643" xr:uid="{F54284EA-6348-4AA6-B4C4-E6B9F3BC4AFF}"/>
    <cellStyle name="20% - Accent2 17 5" xfId="31636" xr:uid="{D53935F9-203D-4649-94F5-B574E0D732D2}"/>
    <cellStyle name="20% - Accent2 18" xfId="3545" xr:uid="{02BBA4D0-D5D8-4FC4-9D05-9067BC085A0B}"/>
    <cellStyle name="20% - Accent2 18 2" xfId="7277" xr:uid="{FAD30687-C2A1-4435-83F3-1D47CF05C768}"/>
    <cellStyle name="20% - Accent2 18 2 2" xfId="14985" xr:uid="{1ACA3C26-1F2C-428E-98B4-91CFD5CC6BB8}"/>
    <cellStyle name="20% - Accent2 18 2 2 2" xfId="30397" xr:uid="{A8AE703C-1011-4979-9B65-AD39427CEE8A}"/>
    <cellStyle name="20% - Accent2 18 2 2 2 2" xfId="31647" xr:uid="{614C2C15-C5CF-4CFB-9928-E7E1468AB9A7}"/>
    <cellStyle name="20% - Accent2 18 2 2 3" xfId="31646" xr:uid="{B9FE8C1A-CFC0-44B3-997B-18C9EC0B8424}"/>
    <cellStyle name="20% - Accent2 18 2 3" xfId="22692" xr:uid="{5D82C97C-BE1A-458D-8183-9778212E1699}"/>
    <cellStyle name="20% - Accent2 18 2 3 2" xfId="31648" xr:uid="{1C754A5A-01C1-4932-B78A-F4DBA4CC168B}"/>
    <cellStyle name="20% - Accent2 18 2 4" xfId="31645" xr:uid="{EE3043A2-628D-4113-9FF5-F06185C857D4}"/>
    <cellStyle name="20% - Accent2 18 3" xfId="11256" xr:uid="{D910AF76-D658-471F-8790-5ED5AB850778}"/>
    <cellStyle name="20% - Accent2 18 3 2" xfId="26669" xr:uid="{AEF68406-D1A2-4367-B58B-4FCF336AFEEB}"/>
    <cellStyle name="20% - Accent2 18 3 2 2" xfId="31650" xr:uid="{DEE7EE12-3AB6-4D13-8EED-CFDBD4A40114}"/>
    <cellStyle name="20% - Accent2 18 3 3" xfId="31649" xr:uid="{88B28F7C-32E1-4516-9AA6-28A99918963D}"/>
    <cellStyle name="20% - Accent2 18 4" xfId="18964" xr:uid="{C3055019-275C-4140-B730-72C5C7307EE2}"/>
    <cellStyle name="20% - Accent2 18 4 2" xfId="31651" xr:uid="{5C0B6D9E-E051-4342-80D8-BFB9B8DF9FB0}"/>
    <cellStyle name="20% - Accent2 18 5" xfId="31644" xr:uid="{F1D1D34B-E820-41E1-9AAA-549110ED9437}"/>
    <cellStyle name="20% - Accent2 19" xfId="3566" xr:uid="{304E129A-EA02-4622-BCE8-DDC98D247964}"/>
    <cellStyle name="20% - Accent2 19 2" xfId="7297" xr:uid="{443A1457-98EC-4AB0-B429-537CFB894D91}"/>
    <cellStyle name="20% - Accent2 19 2 2" xfId="15005" xr:uid="{A8A0A5F7-AFCE-4905-94DF-BDED689435C2}"/>
    <cellStyle name="20% - Accent2 19 2 2 2" xfId="30417" xr:uid="{D57039DC-8D2C-47DB-8C8F-6AB3AD304A6F}"/>
    <cellStyle name="20% - Accent2 19 2 2 2 2" xfId="31655" xr:uid="{FFC89EF3-7916-4C20-86ED-3DE0225B014C}"/>
    <cellStyle name="20% - Accent2 19 2 2 3" xfId="31654" xr:uid="{BABE6377-59D3-479C-BB57-C49BF6EF25F3}"/>
    <cellStyle name="20% - Accent2 19 2 3" xfId="22712" xr:uid="{4957476E-162C-4B6A-9BC5-1D8ECFC7EC10}"/>
    <cellStyle name="20% - Accent2 19 2 3 2" xfId="31656" xr:uid="{7AE81FDD-0B16-4ED8-9BC2-D186E8CC807C}"/>
    <cellStyle name="20% - Accent2 19 2 4" xfId="31653" xr:uid="{E696332B-72BB-496F-ACE4-7146239DEE26}"/>
    <cellStyle name="20% - Accent2 19 3" xfId="11276" xr:uid="{1734D6BE-69F1-41A5-A0BA-B1E68C269131}"/>
    <cellStyle name="20% - Accent2 19 3 2" xfId="26689" xr:uid="{845B5D3B-1B9C-4583-935A-24C418A659F8}"/>
    <cellStyle name="20% - Accent2 19 3 2 2" xfId="31658" xr:uid="{18ACE024-603C-4BC2-B840-28138CF629AC}"/>
    <cellStyle name="20% - Accent2 19 3 3" xfId="31657" xr:uid="{4FE9E4D6-3609-4A99-8DD7-96B3A51BCDBE}"/>
    <cellStyle name="20% - Accent2 19 4" xfId="18984" xr:uid="{3EE33E30-2DE6-4228-9CA3-8C4E2A838459}"/>
    <cellStyle name="20% - Accent2 19 4 2" xfId="31659" xr:uid="{A1EDB992-FBC2-4785-8002-B53BFD834790}"/>
    <cellStyle name="20% - Accent2 19 5" xfId="31652" xr:uid="{74A95BCB-851C-4AF2-85BD-D235937D7845}"/>
    <cellStyle name="20% - Accent2 2" xfId="55" xr:uid="{D54F30BD-E51D-4EA5-A75F-8A73B2D63DED}"/>
    <cellStyle name="20% - Accent2 2 10" xfId="31660" xr:uid="{E00FF36E-F733-4015-AEB1-771DB621C682}"/>
    <cellStyle name="20% - Accent2 2 2" xfId="123" xr:uid="{0DC8169A-8245-4440-9487-83B88BA271C0}"/>
    <cellStyle name="20% - Accent2 2 2 2" xfId="188" xr:uid="{18CC187D-FF41-45C6-8890-1CBAA57277C2}"/>
    <cellStyle name="20% - Accent2 2 2 2 2" xfId="394" xr:uid="{278DD9E3-A5A5-41EF-915F-C2606EA6EB72}"/>
    <cellStyle name="20% - Accent2 2 2 2 2 2" xfId="1056" xr:uid="{2B630B8F-F3ED-4F1E-8CCA-65FE405AB166}"/>
    <cellStyle name="20% - Accent2 2 2 2 2 2 2" xfId="2524" xr:uid="{685C1A6A-22E1-4BB9-8C8D-D57DC933FB9F}"/>
    <cellStyle name="20% - Accent2 2 2 2 2 2 2 2" xfId="6256" xr:uid="{0D7B3DC8-7113-4EE1-B882-BC8E0060039F}"/>
    <cellStyle name="20% - Accent2 2 2 2 2 2 2 2 2" xfId="13964" xr:uid="{6C8EB8AD-AA83-4E1A-AEB1-A54CCCA3138A}"/>
    <cellStyle name="20% - Accent2 2 2 2 2 2 2 2 2 2" xfId="29376" xr:uid="{C151D814-93FB-417A-8453-36EFAFFD0B63}"/>
    <cellStyle name="20% - Accent2 2 2 2 2 2 2 2 2 2 2" xfId="31668" xr:uid="{505C14F9-A89A-462A-A67A-B1A62B7E8630}"/>
    <cellStyle name="20% - Accent2 2 2 2 2 2 2 2 2 3" xfId="31667" xr:uid="{A04DCC36-B574-457F-A063-5E1D973877AF}"/>
    <cellStyle name="20% - Accent2 2 2 2 2 2 2 2 3" xfId="21671" xr:uid="{3AD97FC4-A000-478D-953D-D4BDE0C364F3}"/>
    <cellStyle name="20% - Accent2 2 2 2 2 2 2 2 3 2" xfId="31669" xr:uid="{B8A3FCD8-5840-4FEF-B016-97F66ECC5ECA}"/>
    <cellStyle name="20% - Accent2 2 2 2 2 2 2 2 4" xfId="31666" xr:uid="{DB269941-29BA-437C-B3B8-4629236E868B}"/>
    <cellStyle name="20% - Accent2 2 2 2 2 2 2 3" xfId="10235" xr:uid="{C1E17730-3A12-47F0-9FF8-3E78C39CA066}"/>
    <cellStyle name="20% - Accent2 2 2 2 2 2 2 3 2" xfId="25648" xr:uid="{60F5EF76-7A68-4C96-820A-7D2F49D49824}"/>
    <cellStyle name="20% - Accent2 2 2 2 2 2 2 3 2 2" xfId="31671" xr:uid="{A56D324A-04A1-471A-A776-6E11ECD66C48}"/>
    <cellStyle name="20% - Accent2 2 2 2 2 2 2 3 3" xfId="31670" xr:uid="{0A7661CA-44B9-4E9C-BF98-EF604F2199FA}"/>
    <cellStyle name="20% - Accent2 2 2 2 2 2 2 4" xfId="17943" xr:uid="{0F0D034B-E24B-4DA2-B78A-6B6CB6D5E390}"/>
    <cellStyle name="20% - Accent2 2 2 2 2 2 2 4 2" xfId="31672" xr:uid="{4F3EB4B6-BA44-42E7-A3B4-6D1ADE64FF6E}"/>
    <cellStyle name="20% - Accent2 2 2 2 2 2 2 5" xfId="31665" xr:uid="{324E91C1-5899-4C04-AF08-FBD358F6B660}"/>
    <cellStyle name="20% - Accent2 2 2 2 2 2 3" xfId="4793" xr:uid="{3788130B-A652-4580-93DD-222EB3E03F5E}"/>
    <cellStyle name="20% - Accent2 2 2 2 2 2 3 2" xfId="12501" xr:uid="{81D3D90C-6464-4CBF-9A80-2E0D121CA43E}"/>
    <cellStyle name="20% - Accent2 2 2 2 2 2 3 2 2" xfId="27913" xr:uid="{F1E2680A-F03B-496D-BA3A-43EA7516A900}"/>
    <cellStyle name="20% - Accent2 2 2 2 2 2 3 2 2 2" xfId="31675" xr:uid="{5ECC31B4-DC90-45B4-A350-72F9FD1849E7}"/>
    <cellStyle name="20% - Accent2 2 2 2 2 2 3 2 3" xfId="31674" xr:uid="{D91AC2F0-3B2B-4067-8A68-D127057539A6}"/>
    <cellStyle name="20% - Accent2 2 2 2 2 2 3 3" xfId="20208" xr:uid="{1B18B5B9-409A-4CC5-B404-F966284DBAC1}"/>
    <cellStyle name="20% - Accent2 2 2 2 2 2 3 3 2" xfId="31676" xr:uid="{488BC751-6C34-4D68-93A7-049C48C7167B}"/>
    <cellStyle name="20% - Accent2 2 2 2 2 2 3 4" xfId="31673" xr:uid="{7D599D54-1D0A-4884-B258-F523A32C7EFC}"/>
    <cellStyle name="20% - Accent2 2 2 2 2 2 4" xfId="8776" xr:uid="{5111323A-6AFA-4600-9A0E-3F373F1383C1}"/>
    <cellStyle name="20% - Accent2 2 2 2 2 2 4 2" xfId="24189" xr:uid="{F65C5261-B5B7-4516-B439-579447AE14A8}"/>
    <cellStyle name="20% - Accent2 2 2 2 2 2 4 2 2" xfId="31678" xr:uid="{5823AC89-73A2-407F-86A8-41F68CAB768E}"/>
    <cellStyle name="20% - Accent2 2 2 2 2 2 4 3" xfId="31677" xr:uid="{54A0BCE2-E0B3-486A-AE55-5E8978FB92C5}"/>
    <cellStyle name="20% - Accent2 2 2 2 2 2 5" xfId="16484" xr:uid="{282196EF-33E4-476A-B272-15D1E9422DD8}"/>
    <cellStyle name="20% - Accent2 2 2 2 2 2 5 2" xfId="31679" xr:uid="{300FF46D-3C8F-4EBD-B052-FCA3975C6400}"/>
    <cellStyle name="20% - Accent2 2 2 2 2 2 6" xfId="31664" xr:uid="{4CA182B1-EC25-4E71-B0F4-591E1D83C92E}"/>
    <cellStyle name="20% - Accent2 2 2 2 2 3" xfId="1886" xr:uid="{A84B977F-DB70-4470-A0E3-DD8A6BCD580B}"/>
    <cellStyle name="20% - Accent2 2 2 2 2 3 2" xfId="5618" xr:uid="{9152C10B-E73A-4EFF-9604-3D89A8FB2973}"/>
    <cellStyle name="20% - Accent2 2 2 2 2 3 2 2" xfId="13326" xr:uid="{8F9EFF3C-8FCA-4134-8DA8-21374A02B858}"/>
    <cellStyle name="20% - Accent2 2 2 2 2 3 2 2 2" xfId="28738" xr:uid="{0B6D564D-4AF9-43EE-BDB4-A44EF1F34700}"/>
    <cellStyle name="20% - Accent2 2 2 2 2 3 2 2 2 2" xfId="31683" xr:uid="{EDBA8A9F-ED8C-4620-B034-BB9F069F6AD3}"/>
    <cellStyle name="20% - Accent2 2 2 2 2 3 2 2 3" xfId="31682" xr:uid="{899BBE45-253A-4300-8AD3-059762C836C5}"/>
    <cellStyle name="20% - Accent2 2 2 2 2 3 2 3" xfId="21033" xr:uid="{5622500A-4D51-42CA-B931-95DCD19C240F}"/>
    <cellStyle name="20% - Accent2 2 2 2 2 3 2 3 2" xfId="31684" xr:uid="{7CFC145A-2E01-4454-B255-71BC074B8DE9}"/>
    <cellStyle name="20% - Accent2 2 2 2 2 3 2 4" xfId="31681" xr:uid="{57B870B6-0DA0-45A0-B431-4E73FEF9E65C}"/>
    <cellStyle name="20% - Accent2 2 2 2 2 3 3" xfId="9597" xr:uid="{30FE6BF1-B730-4755-A415-BEFC2594D3E2}"/>
    <cellStyle name="20% - Accent2 2 2 2 2 3 3 2" xfId="25010" xr:uid="{8A3437F8-50C9-4E70-A94F-2271C6002BFB}"/>
    <cellStyle name="20% - Accent2 2 2 2 2 3 3 2 2" xfId="31686" xr:uid="{4479447B-CB41-4338-A3C0-748080D189E7}"/>
    <cellStyle name="20% - Accent2 2 2 2 2 3 3 3" xfId="31685" xr:uid="{CA111136-6CB1-48FF-9F2D-B9487CF67113}"/>
    <cellStyle name="20% - Accent2 2 2 2 2 3 4" xfId="17305" xr:uid="{2E949DDC-8877-415E-AF85-846CA2AC5E6A}"/>
    <cellStyle name="20% - Accent2 2 2 2 2 3 4 2" xfId="31687" xr:uid="{54026CE5-412B-4998-B697-CFB122656564}"/>
    <cellStyle name="20% - Accent2 2 2 2 2 3 5" xfId="31680" xr:uid="{357E795D-3085-41BB-952B-7D6DAF37051C}"/>
    <cellStyle name="20% - Accent2 2 2 2 2 4" xfId="4141" xr:uid="{2A625DA6-251B-4E05-83BF-4949A6AD83E5}"/>
    <cellStyle name="20% - Accent2 2 2 2 2 4 2" xfId="11849" xr:uid="{AC8E71F5-B9E4-4901-8CC6-0D826C8E961E}"/>
    <cellStyle name="20% - Accent2 2 2 2 2 4 2 2" xfId="27261" xr:uid="{B0A1E393-BDFC-4CE1-926D-044A93F0D531}"/>
    <cellStyle name="20% - Accent2 2 2 2 2 4 2 2 2" xfId="31690" xr:uid="{47881A49-1634-408B-820C-26BE7BCD14F6}"/>
    <cellStyle name="20% - Accent2 2 2 2 2 4 2 3" xfId="31689" xr:uid="{AFDB94F1-95EF-4B39-A2CD-79AFCA6D0E2A}"/>
    <cellStyle name="20% - Accent2 2 2 2 2 4 3" xfId="19556" xr:uid="{281EA4B7-D631-4961-B286-8285E4C88C9F}"/>
    <cellStyle name="20% - Accent2 2 2 2 2 4 3 2" xfId="31691" xr:uid="{23C4B18A-32E2-4F58-9B28-61A9D6B0C45B}"/>
    <cellStyle name="20% - Accent2 2 2 2 2 4 4" xfId="31688" xr:uid="{15CA7AF0-49C2-470B-B4E7-75E2FBE688D8}"/>
    <cellStyle name="20% - Accent2 2 2 2 2 5" xfId="8138" xr:uid="{C363110A-9C38-4A59-BB05-AD1E61533D1D}"/>
    <cellStyle name="20% - Accent2 2 2 2 2 5 2" xfId="23551" xr:uid="{9F5128DE-8727-45F8-AF80-A61CAE259075}"/>
    <cellStyle name="20% - Accent2 2 2 2 2 5 2 2" xfId="31693" xr:uid="{866B5432-5B76-4564-B15C-6978CEEB344F}"/>
    <cellStyle name="20% - Accent2 2 2 2 2 5 3" xfId="31692" xr:uid="{1CCECB25-E8DB-46B1-836C-9F37E25113DF}"/>
    <cellStyle name="20% - Accent2 2 2 2 2 6" xfId="15846" xr:uid="{D88E358F-9339-475F-BAF2-7EBD8CF82690}"/>
    <cellStyle name="20% - Accent2 2 2 2 2 6 2" xfId="31694" xr:uid="{4930CF37-39CF-4649-86E4-B0D761E0AB0D}"/>
    <cellStyle name="20% - Accent2 2 2 2 2 7" xfId="31663" xr:uid="{3A31DD98-BCC7-409F-AF99-E4BFEF4DF0A1}"/>
    <cellStyle name="20% - Accent2 2 2 2 3" xfId="855" xr:uid="{7FD7AC30-EDAB-495A-98A7-CD856E3591DE}"/>
    <cellStyle name="20% - Accent2 2 2 2 3 2" xfId="2326" xr:uid="{9AA5210C-53BA-41F2-8BB2-AF21D66F073B}"/>
    <cellStyle name="20% - Accent2 2 2 2 3 2 2" xfId="6058" xr:uid="{CA6F3A36-09D1-486C-AA7B-A0B8F9BDCCD6}"/>
    <cellStyle name="20% - Accent2 2 2 2 3 2 2 2" xfId="13766" xr:uid="{BB7F018E-0FCE-4A65-A34C-C7672A7B3578}"/>
    <cellStyle name="20% - Accent2 2 2 2 3 2 2 2 2" xfId="29178" xr:uid="{7E13377C-6A66-49D8-8C8E-A93DCBB6DA73}"/>
    <cellStyle name="20% - Accent2 2 2 2 3 2 2 2 2 2" xfId="31699" xr:uid="{FC1FC457-2CA3-437D-8FCF-FBC93A97D68A}"/>
    <cellStyle name="20% - Accent2 2 2 2 3 2 2 2 3" xfId="31698" xr:uid="{213470A7-7574-497E-B492-A19E3BC82346}"/>
    <cellStyle name="20% - Accent2 2 2 2 3 2 2 3" xfId="21473" xr:uid="{AAE81B03-820A-409C-9B76-FD28CAF93E54}"/>
    <cellStyle name="20% - Accent2 2 2 2 3 2 2 3 2" xfId="31700" xr:uid="{76719352-6321-4EB2-B93D-B4368600ADA3}"/>
    <cellStyle name="20% - Accent2 2 2 2 3 2 2 4" xfId="31697" xr:uid="{E5773341-2C34-4CAC-9E2B-1175BE23AB1C}"/>
    <cellStyle name="20% - Accent2 2 2 2 3 2 3" xfId="10037" xr:uid="{C4667E81-E59D-41B9-B489-FA1B8BFACB38}"/>
    <cellStyle name="20% - Accent2 2 2 2 3 2 3 2" xfId="25450" xr:uid="{CEFF46A6-CB81-44EE-AADF-4B1D388FD80C}"/>
    <cellStyle name="20% - Accent2 2 2 2 3 2 3 2 2" xfId="31702" xr:uid="{E6C065B0-1917-4125-91FB-8DE84BE084DD}"/>
    <cellStyle name="20% - Accent2 2 2 2 3 2 3 3" xfId="31701" xr:uid="{C60285FE-A791-4CB9-ACAF-EA62D2BAEA26}"/>
    <cellStyle name="20% - Accent2 2 2 2 3 2 4" xfId="17745" xr:uid="{556E8C64-8868-43E1-98EE-C587849897B4}"/>
    <cellStyle name="20% - Accent2 2 2 2 3 2 4 2" xfId="31703" xr:uid="{3BADB22D-E0C4-4F4B-A39F-3E08D7CD31A6}"/>
    <cellStyle name="20% - Accent2 2 2 2 3 2 5" xfId="31696" xr:uid="{4CF5A763-FEC2-408A-8834-B6405E5BE3F8}"/>
    <cellStyle name="20% - Accent2 2 2 2 3 3" xfId="4592" xr:uid="{2540301B-C5CF-4DBC-AFFD-1FFFC5BCC0F2}"/>
    <cellStyle name="20% - Accent2 2 2 2 3 3 2" xfId="12300" xr:uid="{2194F05B-0638-48CF-AD1B-3CD6C0C33B2C}"/>
    <cellStyle name="20% - Accent2 2 2 2 3 3 2 2" xfId="27712" xr:uid="{9FC9A670-C82A-4FD5-AEF3-33861636BF55}"/>
    <cellStyle name="20% - Accent2 2 2 2 3 3 2 2 2" xfId="31706" xr:uid="{B0D6575C-FA75-413E-93F2-4F6EE5867585}"/>
    <cellStyle name="20% - Accent2 2 2 2 3 3 2 3" xfId="31705" xr:uid="{2CFF9611-14D0-4327-AB00-6AB423C582E7}"/>
    <cellStyle name="20% - Accent2 2 2 2 3 3 3" xfId="20007" xr:uid="{054B06F4-BADD-4862-89B8-42F0BDB622B5}"/>
    <cellStyle name="20% - Accent2 2 2 2 3 3 3 2" xfId="31707" xr:uid="{88F4373B-7B57-4DDD-A0FA-8AC0D470BC70}"/>
    <cellStyle name="20% - Accent2 2 2 2 3 3 4" xfId="31704" xr:uid="{CBB34A98-05B9-4697-8F45-8073197F7E7B}"/>
    <cellStyle name="20% - Accent2 2 2 2 3 4" xfId="8578" xr:uid="{39574848-9B88-4928-AE99-4070A85F31BF}"/>
    <cellStyle name="20% - Accent2 2 2 2 3 4 2" xfId="23991" xr:uid="{A252BB0F-2D0D-4EBE-829B-698B98E2C8B7}"/>
    <cellStyle name="20% - Accent2 2 2 2 3 4 2 2" xfId="31709" xr:uid="{605C6203-45B4-48D2-8232-C8763D87940E}"/>
    <cellStyle name="20% - Accent2 2 2 2 3 4 3" xfId="31708" xr:uid="{A31E9BC6-99F4-44BE-9C87-CE6F52F2744E}"/>
    <cellStyle name="20% - Accent2 2 2 2 3 5" xfId="16286" xr:uid="{7C686BFB-7CF8-4A2C-A3FA-A21D29410C6B}"/>
    <cellStyle name="20% - Accent2 2 2 2 3 5 2" xfId="31710" xr:uid="{730AA43B-CE60-4AB0-ADDA-5D1D39E70AE9}"/>
    <cellStyle name="20% - Accent2 2 2 2 3 6" xfId="31695" xr:uid="{63F03C15-B558-42AB-B8DF-AA3A7DB12342}"/>
    <cellStyle name="20% - Accent2 2 2 2 4" xfId="1688" xr:uid="{A1733E33-445C-4F80-8056-73154542CE83}"/>
    <cellStyle name="20% - Accent2 2 2 2 4 2" xfId="5420" xr:uid="{F725648C-A7FB-4041-A6A8-F93BEE3281D0}"/>
    <cellStyle name="20% - Accent2 2 2 2 4 2 2" xfId="13128" xr:uid="{C1C679A8-520C-4B25-B6D8-4A352DF0B66F}"/>
    <cellStyle name="20% - Accent2 2 2 2 4 2 2 2" xfId="28540" xr:uid="{2F10E718-2D97-4E4D-815D-88B2F976E633}"/>
    <cellStyle name="20% - Accent2 2 2 2 4 2 2 2 2" xfId="31714" xr:uid="{E6D9BCB9-1A34-41D3-8A29-815753527319}"/>
    <cellStyle name="20% - Accent2 2 2 2 4 2 2 3" xfId="31713" xr:uid="{85ABE294-F88B-4036-AEF4-E015F5230852}"/>
    <cellStyle name="20% - Accent2 2 2 2 4 2 3" xfId="20835" xr:uid="{5A980FB5-BEE8-4551-A32A-9FB30DDAEC34}"/>
    <cellStyle name="20% - Accent2 2 2 2 4 2 3 2" xfId="31715" xr:uid="{BC7D24E2-A9F7-457D-827B-75376C20040D}"/>
    <cellStyle name="20% - Accent2 2 2 2 4 2 4" xfId="31712" xr:uid="{D2B94FD5-4C80-43AE-837D-9D4F505F32F1}"/>
    <cellStyle name="20% - Accent2 2 2 2 4 3" xfId="9399" xr:uid="{69589330-DA68-4472-8AA1-23E4724951D4}"/>
    <cellStyle name="20% - Accent2 2 2 2 4 3 2" xfId="24812" xr:uid="{23512722-D9AD-47BC-A4C3-F204AD1491ED}"/>
    <cellStyle name="20% - Accent2 2 2 2 4 3 2 2" xfId="31717" xr:uid="{73BD6CAF-D0CE-4F09-BF9A-84A2502C9296}"/>
    <cellStyle name="20% - Accent2 2 2 2 4 3 3" xfId="31716" xr:uid="{31B06F10-AB88-4FF6-B93C-BD8ECA2EC769}"/>
    <cellStyle name="20% - Accent2 2 2 2 4 4" xfId="17107" xr:uid="{1B25B88A-04F3-40C2-AA41-6E10B4AEEEE2}"/>
    <cellStyle name="20% - Accent2 2 2 2 4 4 2" xfId="31718" xr:uid="{43BA1C25-5D1F-4BC4-953A-14B86405C49F}"/>
    <cellStyle name="20% - Accent2 2 2 2 4 5" xfId="31711" xr:uid="{2E58207B-105F-4EB4-B444-2BB6DA4E08E3}"/>
    <cellStyle name="20% - Accent2 2 2 2 5" xfId="3940" xr:uid="{EAAD7B00-BE4B-42AF-B443-5A919E7250B5}"/>
    <cellStyle name="20% - Accent2 2 2 2 5 2" xfId="11648" xr:uid="{0686BA3F-59D8-4742-B3F7-33D379CDB71F}"/>
    <cellStyle name="20% - Accent2 2 2 2 5 2 2" xfId="27060" xr:uid="{F0FA1B01-7AD4-4300-BB26-292F9D423881}"/>
    <cellStyle name="20% - Accent2 2 2 2 5 2 2 2" xfId="31721" xr:uid="{BCB92C5C-2873-46E7-8751-E50CAB738EFC}"/>
    <cellStyle name="20% - Accent2 2 2 2 5 2 3" xfId="31720" xr:uid="{48FEB441-975D-4156-B774-888B86CC5CB8}"/>
    <cellStyle name="20% - Accent2 2 2 2 5 3" xfId="19355" xr:uid="{D1F77235-58D2-4B3B-8768-E598F3DE14B5}"/>
    <cellStyle name="20% - Accent2 2 2 2 5 3 2" xfId="31722" xr:uid="{2842AF1B-299B-43AC-96B1-10560094B04B}"/>
    <cellStyle name="20% - Accent2 2 2 2 5 4" xfId="31719" xr:uid="{D1EA3298-D80A-477D-9608-0EDA7B3DF9F8}"/>
    <cellStyle name="20% - Accent2 2 2 2 6" xfId="7940" xr:uid="{FC6005A4-A519-4C52-BD4F-482009528D1A}"/>
    <cellStyle name="20% - Accent2 2 2 2 6 2" xfId="23353" xr:uid="{5C35AA25-77A5-4A3F-B5BC-C27AB8C44FD1}"/>
    <cellStyle name="20% - Accent2 2 2 2 6 2 2" xfId="31724" xr:uid="{A1C982FC-49B6-4D8D-95C3-D4BAB23E761A}"/>
    <cellStyle name="20% - Accent2 2 2 2 6 3" xfId="31723" xr:uid="{C21BEF05-E240-4440-A62E-5D5F930931A0}"/>
    <cellStyle name="20% - Accent2 2 2 2 7" xfId="15648" xr:uid="{C81123D9-408D-4C34-A1B6-598D90CBF1A1}"/>
    <cellStyle name="20% - Accent2 2 2 2 7 2" xfId="31725" xr:uid="{BCB1CB88-E980-4C66-8FC5-E877DFA8F33E}"/>
    <cellStyle name="20% - Accent2 2 2 2 8" xfId="31662" xr:uid="{307BCF73-3B5B-4E0C-9FBD-2A45D93431A2}"/>
    <cellStyle name="20% - Accent2 2 2 3" xfId="343" xr:uid="{CD074DF4-988B-4D8C-AEB6-015E217F6CB8}"/>
    <cellStyle name="20% - Accent2 2 2 3 2" xfId="1005" xr:uid="{C2779C47-2F31-4E23-B74E-E56339141386}"/>
    <cellStyle name="20% - Accent2 2 2 3 2 2" xfId="2474" xr:uid="{822AC609-0580-482A-90B3-33DB40175628}"/>
    <cellStyle name="20% - Accent2 2 2 3 2 2 2" xfId="6206" xr:uid="{306C610B-E1EE-408E-A76B-07B82C5957F9}"/>
    <cellStyle name="20% - Accent2 2 2 3 2 2 2 2" xfId="13914" xr:uid="{174B02B4-B576-45DB-9D8D-4944CA7A5C29}"/>
    <cellStyle name="20% - Accent2 2 2 3 2 2 2 2 2" xfId="29326" xr:uid="{DC5E3976-EDC6-4E00-A942-4174DC54C5E4}"/>
    <cellStyle name="20% - Accent2 2 2 3 2 2 2 2 2 2" xfId="31731" xr:uid="{86B7A7AF-F0D9-4C7F-82E7-6AB6B0BFCB33}"/>
    <cellStyle name="20% - Accent2 2 2 3 2 2 2 2 3" xfId="31730" xr:uid="{6926B187-622C-41E1-8358-FB03740A896A}"/>
    <cellStyle name="20% - Accent2 2 2 3 2 2 2 3" xfId="21621" xr:uid="{A2279377-7EF5-466E-814F-5633379492AB}"/>
    <cellStyle name="20% - Accent2 2 2 3 2 2 2 3 2" xfId="31732" xr:uid="{2CC77AA4-553B-46D0-BD12-4BD347045AD6}"/>
    <cellStyle name="20% - Accent2 2 2 3 2 2 2 4" xfId="31729" xr:uid="{09206A95-4461-411C-BA60-B945B0F2E1D1}"/>
    <cellStyle name="20% - Accent2 2 2 3 2 2 3" xfId="10185" xr:uid="{3FA82CB3-7ED0-4E5C-BA76-F31B314BBFB4}"/>
    <cellStyle name="20% - Accent2 2 2 3 2 2 3 2" xfId="25598" xr:uid="{9BD66B47-5A9D-4A20-B0FA-C34F6D188782}"/>
    <cellStyle name="20% - Accent2 2 2 3 2 2 3 2 2" xfId="31734" xr:uid="{907578C0-FB08-437E-B5BD-20FCF34C081C}"/>
    <cellStyle name="20% - Accent2 2 2 3 2 2 3 3" xfId="31733" xr:uid="{0050586F-6EC7-4A78-A2D1-99E0BF77C6D4}"/>
    <cellStyle name="20% - Accent2 2 2 3 2 2 4" xfId="17893" xr:uid="{4EBE28B6-45C1-47E1-B6CD-76C95551B4F5}"/>
    <cellStyle name="20% - Accent2 2 2 3 2 2 4 2" xfId="31735" xr:uid="{AD3ED656-CCE8-40D1-B724-A1BA11BA0A8C}"/>
    <cellStyle name="20% - Accent2 2 2 3 2 2 5" xfId="31728" xr:uid="{B0D92415-70F7-41A4-BCCB-6A4864F0BC31}"/>
    <cellStyle name="20% - Accent2 2 2 3 2 3" xfId="4742" xr:uid="{F32AC9BB-5449-4730-9470-E007A6B11340}"/>
    <cellStyle name="20% - Accent2 2 2 3 2 3 2" xfId="12450" xr:uid="{BDC406CC-9F0E-4489-B211-94CBA519517E}"/>
    <cellStyle name="20% - Accent2 2 2 3 2 3 2 2" xfId="27862" xr:uid="{C6B3D4DE-5316-408B-B89D-40B86EA0BE37}"/>
    <cellStyle name="20% - Accent2 2 2 3 2 3 2 2 2" xfId="31738" xr:uid="{A8CC0E20-A957-470B-BCB6-94357AC7A835}"/>
    <cellStyle name="20% - Accent2 2 2 3 2 3 2 3" xfId="31737" xr:uid="{D355DCDA-4FAD-4E4C-BA7F-9EDC473B862F}"/>
    <cellStyle name="20% - Accent2 2 2 3 2 3 3" xfId="20157" xr:uid="{1B7AF249-F0CC-4EB6-8B4E-81CE4934B089}"/>
    <cellStyle name="20% - Accent2 2 2 3 2 3 3 2" xfId="31739" xr:uid="{19203B31-C1AD-4519-8AB4-755298695550}"/>
    <cellStyle name="20% - Accent2 2 2 3 2 3 4" xfId="31736" xr:uid="{D3684C7B-0BA9-4E42-A6AE-6567647ADE25}"/>
    <cellStyle name="20% - Accent2 2 2 3 2 4" xfId="8726" xr:uid="{08DB438B-7CFE-4C0F-B314-18133414331F}"/>
    <cellStyle name="20% - Accent2 2 2 3 2 4 2" xfId="24139" xr:uid="{1900FF13-71BD-4C98-9E6B-07BE7AEB8023}"/>
    <cellStyle name="20% - Accent2 2 2 3 2 4 2 2" xfId="31741" xr:uid="{18177678-89BB-46CF-BCE7-F374B7BA3801}"/>
    <cellStyle name="20% - Accent2 2 2 3 2 4 3" xfId="31740" xr:uid="{7B82920B-A3E1-45D7-8CE4-782E6F67917B}"/>
    <cellStyle name="20% - Accent2 2 2 3 2 5" xfId="16434" xr:uid="{51DD6C61-ABA6-471F-ACA0-1B22C2CBCE1D}"/>
    <cellStyle name="20% - Accent2 2 2 3 2 5 2" xfId="31742" xr:uid="{E60F545F-D77B-421D-BFFE-68E011E02C16}"/>
    <cellStyle name="20% - Accent2 2 2 3 2 6" xfId="31727" xr:uid="{12018E7E-53E8-48FD-8328-4F90B53B9551}"/>
    <cellStyle name="20% - Accent2 2 2 3 3" xfId="1836" xr:uid="{4CC1BE0E-D649-44D8-A961-8FCF855101E6}"/>
    <cellStyle name="20% - Accent2 2 2 3 3 2" xfId="5568" xr:uid="{0CAAEBA1-ABF9-4D18-AE3B-13813B82FB1C}"/>
    <cellStyle name="20% - Accent2 2 2 3 3 2 2" xfId="13276" xr:uid="{5F7BBA2C-CB4B-4482-BFE9-8429A2DD8172}"/>
    <cellStyle name="20% - Accent2 2 2 3 3 2 2 2" xfId="28688" xr:uid="{8FA37062-C57C-4596-ACCF-8C6346571B0D}"/>
    <cellStyle name="20% - Accent2 2 2 3 3 2 2 2 2" xfId="31746" xr:uid="{0E88B19A-710D-411B-88A9-FE86FB666578}"/>
    <cellStyle name="20% - Accent2 2 2 3 3 2 2 3" xfId="31745" xr:uid="{CC7D826A-6ED7-4214-8C06-2D7FFCF1852C}"/>
    <cellStyle name="20% - Accent2 2 2 3 3 2 3" xfId="20983" xr:uid="{0C88D346-722E-48CE-ACA0-87A8E143B916}"/>
    <cellStyle name="20% - Accent2 2 2 3 3 2 3 2" xfId="31747" xr:uid="{DFD294FC-7278-4BC9-8C5B-2C1CBF500C2C}"/>
    <cellStyle name="20% - Accent2 2 2 3 3 2 4" xfId="31744" xr:uid="{7C32EA7E-A693-40B6-94F3-91FC19E4C1C8}"/>
    <cellStyle name="20% - Accent2 2 2 3 3 3" xfId="9547" xr:uid="{D7D0CEDC-F894-4E2C-BA1F-E82F750C2A3D}"/>
    <cellStyle name="20% - Accent2 2 2 3 3 3 2" xfId="24960" xr:uid="{DEC69C38-F964-4337-B511-729F6DCD3BBD}"/>
    <cellStyle name="20% - Accent2 2 2 3 3 3 2 2" xfId="31749" xr:uid="{E8C8DC6F-185D-45D4-8EFE-7BCA7509C65F}"/>
    <cellStyle name="20% - Accent2 2 2 3 3 3 3" xfId="31748" xr:uid="{0171A1DC-EB6C-45F3-B948-4F847030AEA3}"/>
    <cellStyle name="20% - Accent2 2 2 3 3 4" xfId="17255" xr:uid="{90F35FF3-414E-4E57-938E-DCB740AD580B}"/>
    <cellStyle name="20% - Accent2 2 2 3 3 4 2" xfId="31750" xr:uid="{65944EDE-DDB2-4D42-BBC3-90D53718339D}"/>
    <cellStyle name="20% - Accent2 2 2 3 3 5" xfId="31743" xr:uid="{49A14EF8-30AF-4C39-ACD5-B4A007EACA30}"/>
    <cellStyle name="20% - Accent2 2 2 3 4" xfId="4090" xr:uid="{52E1230F-41D0-4B9D-9314-4B4C842D2C0A}"/>
    <cellStyle name="20% - Accent2 2 2 3 4 2" xfId="11798" xr:uid="{216AE2FD-EFEF-4178-8A86-223589C16597}"/>
    <cellStyle name="20% - Accent2 2 2 3 4 2 2" xfId="27210" xr:uid="{79FDD7A4-13AC-41AD-99D4-E6CE95DAD34B}"/>
    <cellStyle name="20% - Accent2 2 2 3 4 2 2 2" xfId="31753" xr:uid="{05736CF9-8D75-44CC-9A14-508EE3EA3C04}"/>
    <cellStyle name="20% - Accent2 2 2 3 4 2 3" xfId="31752" xr:uid="{C6922138-E0BD-486B-AADD-E69EC8A8936D}"/>
    <cellStyle name="20% - Accent2 2 2 3 4 3" xfId="19505" xr:uid="{6EC7D80E-608D-4086-9749-051C901F7F4B}"/>
    <cellStyle name="20% - Accent2 2 2 3 4 3 2" xfId="31754" xr:uid="{69D30000-E6B6-4154-9B28-383C9DA05D1C}"/>
    <cellStyle name="20% - Accent2 2 2 3 4 4" xfId="31751" xr:uid="{1BD5B511-B04C-41E8-8B1E-749DD24D954C}"/>
    <cellStyle name="20% - Accent2 2 2 3 5" xfId="8088" xr:uid="{F55B4229-2219-4CE9-8D87-5E0D788AE971}"/>
    <cellStyle name="20% - Accent2 2 2 3 5 2" xfId="23501" xr:uid="{88E8C40D-A38A-4E2C-97AA-E78D5DC91558}"/>
    <cellStyle name="20% - Accent2 2 2 3 5 2 2" xfId="31756" xr:uid="{A899B707-53BE-412A-9E56-94A62577CFA7}"/>
    <cellStyle name="20% - Accent2 2 2 3 5 3" xfId="31755" xr:uid="{5100E9A2-4EBE-415E-89A9-0DAD313995A9}"/>
    <cellStyle name="20% - Accent2 2 2 3 6" xfId="15796" xr:uid="{A1C5D981-C62C-423C-BD75-A54A3B8F397F}"/>
    <cellStyle name="20% - Accent2 2 2 3 6 2" xfId="31757" xr:uid="{BFE9DC00-1665-4787-AD99-7D79601E2F8D}"/>
    <cellStyle name="20% - Accent2 2 2 3 7" xfId="31726" xr:uid="{BDFDDB4A-F86C-4A3F-B3E5-E0CC556C5D75}"/>
    <cellStyle name="20% - Accent2 2 2 4" xfId="799" xr:uid="{14EE5137-DD6C-4329-A26E-428B220665B7}"/>
    <cellStyle name="20% - Accent2 2 2 4 2" xfId="2276" xr:uid="{B82DC520-E3C6-4D94-B706-58335DC9602C}"/>
    <cellStyle name="20% - Accent2 2 2 4 2 2" xfId="6008" xr:uid="{ED426189-2E39-4D6F-9F7F-6D364B14CC2D}"/>
    <cellStyle name="20% - Accent2 2 2 4 2 2 2" xfId="13716" xr:uid="{3D4E397A-E42B-4175-A8C1-1611CE338FD5}"/>
    <cellStyle name="20% - Accent2 2 2 4 2 2 2 2" xfId="29128" xr:uid="{7D3B56B3-F6F5-4001-9BAB-59DC573FF707}"/>
    <cellStyle name="20% - Accent2 2 2 4 2 2 2 2 2" xfId="31762" xr:uid="{CFA5713F-3F0D-4148-93DB-5EC1D0F77076}"/>
    <cellStyle name="20% - Accent2 2 2 4 2 2 2 3" xfId="31761" xr:uid="{CB32CBFD-BEA8-4E85-87B0-4785B682ED7A}"/>
    <cellStyle name="20% - Accent2 2 2 4 2 2 3" xfId="21423" xr:uid="{B6150140-98DC-43A9-B0B3-ABA25DB0E10A}"/>
    <cellStyle name="20% - Accent2 2 2 4 2 2 3 2" xfId="31763" xr:uid="{D4D9D760-03BA-4AFD-8920-9DA96F3A1AF8}"/>
    <cellStyle name="20% - Accent2 2 2 4 2 2 4" xfId="31760" xr:uid="{1CEC0E93-EA64-4D2B-BEF7-9FA5644D3821}"/>
    <cellStyle name="20% - Accent2 2 2 4 2 3" xfId="9987" xr:uid="{8B9E9ACA-83F6-468C-8606-4B2D038E1341}"/>
    <cellStyle name="20% - Accent2 2 2 4 2 3 2" xfId="25400" xr:uid="{C1A38ACC-FEAD-4FA0-A884-173141D0AEF2}"/>
    <cellStyle name="20% - Accent2 2 2 4 2 3 2 2" xfId="31765" xr:uid="{E35CA409-7404-4E1B-A3BF-2207673B5088}"/>
    <cellStyle name="20% - Accent2 2 2 4 2 3 3" xfId="31764" xr:uid="{0935219A-CAAB-4BD4-AEA1-35DA5FF58015}"/>
    <cellStyle name="20% - Accent2 2 2 4 2 4" xfId="17695" xr:uid="{128C4F7A-13B4-465B-9254-51E66C3D74B8}"/>
    <cellStyle name="20% - Accent2 2 2 4 2 4 2" xfId="31766" xr:uid="{71760C24-66D7-4CFE-B885-A15DDB9FBC1D}"/>
    <cellStyle name="20% - Accent2 2 2 4 2 5" xfId="31759" xr:uid="{7712C894-50A9-4BD3-A46F-C63BFE1C01DC}"/>
    <cellStyle name="20% - Accent2 2 2 4 3" xfId="4536" xr:uid="{B5CD9190-F591-4142-8E8E-136D707F6251}"/>
    <cellStyle name="20% - Accent2 2 2 4 3 2" xfId="12244" xr:uid="{AE39806F-02D6-4139-B971-F0150A24C175}"/>
    <cellStyle name="20% - Accent2 2 2 4 3 2 2" xfId="27656" xr:uid="{3E50158D-834F-4685-BE52-1A115DAF0842}"/>
    <cellStyle name="20% - Accent2 2 2 4 3 2 2 2" xfId="31769" xr:uid="{4A383CE1-F320-439A-9942-AB5DD95290FC}"/>
    <cellStyle name="20% - Accent2 2 2 4 3 2 3" xfId="31768" xr:uid="{C73DF480-5E4F-4167-A0AF-77D9B2BEAAE9}"/>
    <cellStyle name="20% - Accent2 2 2 4 3 3" xfId="19951" xr:uid="{68E75002-D782-455B-AADA-70A1DBA4ACBE}"/>
    <cellStyle name="20% - Accent2 2 2 4 3 3 2" xfId="31770" xr:uid="{7757746E-F0A7-429D-A990-B6B2AE2BB9AD}"/>
    <cellStyle name="20% - Accent2 2 2 4 3 4" xfId="31767" xr:uid="{4142D3DE-55F8-4047-8C35-82A50A3865EA}"/>
    <cellStyle name="20% - Accent2 2 2 4 4" xfId="8528" xr:uid="{7A0C5D49-2D0F-4842-AA90-CB41406F30C5}"/>
    <cellStyle name="20% - Accent2 2 2 4 4 2" xfId="23941" xr:uid="{4682F0C7-7B84-44DE-A89A-FCB8A536512B}"/>
    <cellStyle name="20% - Accent2 2 2 4 4 2 2" xfId="31772" xr:uid="{3CA41692-E19A-4AB5-A197-65FBBF45C44E}"/>
    <cellStyle name="20% - Accent2 2 2 4 4 3" xfId="31771" xr:uid="{F738BC79-C367-43F6-BEAA-91E672D78BC9}"/>
    <cellStyle name="20% - Accent2 2 2 4 5" xfId="16236" xr:uid="{9371ADCF-804A-48DB-AFF5-10ECB7636539}"/>
    <cellStyle name="20% - Accent2 2 2 4 5 2" xfId="31773" xr:uid="{5429B9EC-BBBF-43FC-A19C-2BF6D69E7943}"/>
    <cellStyle name="20% - Accent2 2 2 4 6" xfId="31758" xr:uid="{EF90F3AC-0F3E-4A25-8660-59E4AD2E91AA}"/>
    <cellStyle name="20% - Accent2 2 2 5" xfId="1637" xr:uid="{CE1AC20C-4C50-4702-B247-3BF251FF3136}"/>
    <cellStyle name="20% - Accent2 2 2 5 2" xfId="5369" xr:uid="{D9A20F92-9CBA-4067-A9A6-6B60E71C9635}"/>
    <cellStyle name="20% - Accent2 2 2 5 2 2" xfId="13077" xr:uid="{94E4CEEC-F980-4E55-BEF3-397D3B169219}"/>
    <cellStyle name="20% - Accent2 2 2 5 2 2 2" xfId="28489" xr:uid="{3373B981-D43A-4621-A73F-6C5049F114C3}"/>
    <cellStyle name="20% - Accent2 2 2 5 2 2 2 2" xfId="31777" xr:uid="{CE807ABA-711D-4CE1-A5E6-5C8D3A1D8CB4}"/>
    <cellStyle name="20% - Accent2 2 2 5 2 2 3" xfId="31776" xr:uid="{F479E77F-6769-4068-8E8C-790F2F20A838}"/>
    <cellStyle name="20% - Accent2 2 2 5 2 3" xfId="20784" xr:uid="{6227BA8C-FFFF-480B-8300-C14C14E62292}"/>
    <cellStyle name="20% - Accent2 2 2 5 2 3 2" xfId="31778" xr:uid="{15581730-9853-463A-9C94-4088089B0415}"/>
    <cellStyle name="20% - Accent2 2 2 5 2 4" xfId="31775" xr:uid="{E228C6D1-5012-4C04-BB31-D5F5A052AB28}"/>
    <cellStyle name="20% - Accent2 2 2 5 3" xfId="9349" xr:uid="{C3A143AD-32C8-42C1-84C6-713533BAA50A}"/>
    <cellStyle name="20% - Accent2 2 2 5 3 2" xfId="24762" xr:uid="{38B376FE-4102-4FEE-A5AA-07FB07842A34}"/>
    <cellStyle name="20% - Accent2 2 2 5 3 2 2" xfId="31780" xr:uid="{A0635CAC-2ED3-44D6-9C45-C56A0F75611E}"/>
    <cellStyle name="20% - Accent2 2 2 5 3 3" xfId="31779" xr:uid="{58E50F50-4900-4C38-810B-14790A127BE0}"/>
    <cellStyle name="20% - Accent2 2 2 5 4" xfId="17057" xr:uid="{313F77CD-6B7F-42C2-93D7-D720F87F2CF2}"/>
    <cellStyle name="20% - Accent2 2 2 5 4 2" xfId="31781" xr:uid="{58428EE8-508E-4966-AFB6-6C9839732BCD}"/>
    <cellStyle name="20% - Accent2 2 2 5 5" xfId="31774" xr:uid="{8250EB82-4757-445B-9117-5A093CE39F08}"/>
    <cellStyle name="20% - Accent2 2 2 6" xfId="3884" xr:uid="{F56B811E-7DF1-49C1-AF22-FB00AF85C444}"/>
    <cellStyle name="20% - Accent2 2 2 6 2" xfId="11592" xr:uid="{F7DF41DC-7E1A-40F2-85B4-DCFD2660064C}"/>
    <cellStyle name="20% - Accent2 2 2 6 2 2" xfId="27004" xr:uid="{39B32EC2-079F-401A-BE8A-CD46D62FF79E}"/>
    <cellStyle name="20% - Accent2 2 2 6 2 2 2" xfId="31784" xr:uid="{B9E696B1-8490-41D1-A7A6-3941A11E11A1}"/>
    <cellStyle name="20% - Accent2 2 2 6 2 3" xfId="31783" xr:uid="{C6BBE6F8-9B51-4798-9056-98E7A4B81A8B}"/>
    <cellStyle name="20% - Accent2 2 2 6 3" xfId="19299" xr:uid="{9AA30A21-7E1C-46F2-9408-BFE24689D1E1}"/>
    <cellStyle name="20% - Accent2 2 2 6 3 2" xfId="31785" xr:uid="{148232A4-412C-4C0E-B483-4F948C2EBB36}"/>
    <cellStyle name="20% - Accent2 2 2 6 4" xfId="31782" xr:uid="{E39810F7-3277-4AEE-A003-A392E0346088}"/>
    <cellStyle name="20% - Accent2 2 2 7" xfId="7872" xr:uid="{15B844E6-2823-4F1F-8BE8-BE983C03F501}"/>
    <cellStyle name="20% - Accent2 2 2 7 2" xfId="23285" xr:uid="{21D0BB0A-D89A-4637-B21B-82164158A40F}"/>
    <cellStyle name="20% - Accent2 2 2 7 2 2" xfId="31787" xr:uid="{27713971-6F21-4B2F-944E-D30C7E785D6A}"/>
    <cellStyle name="20% - Accent2 2 2 7 3" xfId="31786" xr:uid="{AAD39B2C-5F6F-434C-B598-DC7C0C728087}"/>
    <cellStyle name="20% - Accent2 2 2 8" xfId="15580" xr:uid="{5C1C7A56-6B9B-4DA6-894B-86674FAF815F}"/>
    <cellStyle name="20% - Accent2 2 2 8 2" xfId="31788" xr:uid="{818FD0A1-BEFD-481C-9A93-CEDDB0CD9A32}"/>
    <cellStyle name="20% - Accent2 2 2 9" xfId="31661" xr:uid="{4D3B75DE-4C5E-4C64-BF51-9059C0660CD7}"/>
    <cellStyle name="20% - Accent2 2 3" xfId="169" xr:uid="{BC9B6FA2-405B-45C7-83C3-8CD83FAE3E93}"/>
    <cellStyle name="20% - Accent2 2 3 2" xfId="379" xr:uid="{94C4AC71-94B2-4C82-A622-E2F2807866EE}"/>
    <cellStyle name="20% - Accent2 2 3 2 2" xfId="1041" xr:uid="{A1A315A6-A843-4BC1-8218-53B806DEBEA9}"/>
    <cellStyle name="20% - Accent2 2 3 2 2 2" xfId="2509" xr:uid="{8FB03A13-6F64-4FF5-8198-0F745D258DD7}"/>
    <cellStyle name="20% - Accent2 2 3 2 2 2 2" xfId="6241" xr:uid="{D3564397-6F5D-4B9C-B47B-684A73B9BDE8}"/>
    <cellStyle name="20% - Accent2 2 3 2 2 2 2 2" xfId="13949" xr:uid="{0EC05DB4-BC4F-4BD0-A6EC-E31C4BDFBB4C}"/>
    <cellStyle name="20% - Accent2 2 3 2 2 2 2 2 2" xfId="29361" xr:uid="{4F34E26D-FEA8-43F5-A04B-0BF83CEF92B5}"/>
    <cellStyle name="20% - Accent2 2 3 2 2 2 2 2 2 2" xfId="31795" xr:uid="{EFC03521-827A-4EFC-A559-AAE08E060395}"/>
    <cellStyle name="20% - Accent2 2 3 2 2 2 2 2 3" xfId="31794" xr:uid="{BD9E8698-5C8C-4E7B-A3F2-DB9BB817E593}"/>
    <cellStyle name="20% - Accent2 2 3 2 2 2 2 3" xfId="21656" xr:uid="{C68AC0A4-F424-42E1-8192-897D665D0788}"/>
    <cellStyle name="20% - Accent2 2 3 2 2 2 2 3 2" xfId="31796" xr:uid="{C33F3FF0-D4F1-4180-BFD1-3C1B35BBB197}"/>
    <cellStyle name="20% - Accent2 2 3 2 2 2 2 4" xfId="31793" xr:uid="{E236951B-336F-4771-8CA8-379628EAC6EC}"/>
    <cellStyle name="20% - Accent2 2 3 2 2 2 3" xfId="10220" xr:uid="{C746D56A-1F0F-47D4-8495-60833C0A996B}"/>
    <cellStyle name="20% - Accent2 2 3 2 2 2 3 2" xfId="25633" xr:uid="{86532AB8-3113-4844-84D4-FA1D76BFA3E8}"/>
    <cellStyle name="20% - Accent2 2 3 2 2 2 3 2 2" xfId="31798" xr:uid="{9B7093E5-F071-441A-84C1-75C74D48FA22}"/>
    <cellStyle name="20% - Accent2 2 3 2 2 2 3 3" xfId="31797" xr:uid="{2368B6DC-FD78-4FF1-97BE-601FD1DDF455}"/>
    <cellStyle name="20% - Accent2 2 3 2 2 2 4" xfId="17928" xr:uid="{D11747C4-1224-4EB6-BD24-1B1046277BA5}"/>
    <cellStyle name="20% - Accent2 2 3 2 2 2 4 2" xfId="31799" xr:uid="{959F78E7-0003-4101-93B2-8418C3AA94F0}"/>
    <cellStyle name="20% - Accent2 2 3 2 2 2 5" xfId="31792" xr:uid="{A32B22D3-2D5F-48A3-AE1D-9F04FCD5CB6C}"/>
    <cellStyle name="20% - Accent2 2 3 2 2 3" xfId="4778" xr:uid="{1161F5B1-4648-4971-916A-7610F8FF01A9}"/>
    <cellStyle name="20% - Accent2 2 3 2 2 3 2" xfId="12486" xr:uid="{9D273EA4-3149-4AB6-A19A-2E6665FD7CEB}"/>
    <cellStyle name="20% - Accent2 2 3 2 2 3 2 2" xfId="27898" xr:uid="{4D36D1EA-A351-4BA5-96C5-D1AF0E488206}"/>
    <cellStyle name="20% - Accent2 2 3 2 2 3 2 2 2" xfId="31802" xr:uid="{C3AD9BF3-3AE8-4EF4-96D6-2D1A2B7FE4B0}"/>
    <cellStyle name="20% - Accent2 2 3 2 2 3 2 3" xfId="31801" xr:uid="{D65539D9-2A98-4F14-B9F6-8ABDB3F11BAC}"/>
    <cellStyle name="20% - Accent2 2 3 2 2 3 3" xfId="20193" xr:uid="{B8A73548-09AA-4E13-9D9E-32CEFE21EB30}"/>
    <cellStyle name="20% - Accent2 2 3 2 2 3 3 2" xfId="31803" xr:uid="{C1E0A436-D1C6-4923-B343-E019CB287DD1}"/>
    <cellStyle name="20% - Accent2 2 3 2 2 3 4" xfId="31800" xr:uid="{C90845C0-CF8F-4FEE-8718-93A8948370B1}"/>
    <cellStyle name="20% - Accent2 2 3 2 2 4" xfId="8761" xr:uid="{23B98EB1-73B8-4F19-9DBF-6F1B9DD50432}"/>
    <cellStyle name="20% - Accent2 2 3 2 2 4 2" xfId="24174" xr:uid="{9317F797-0B06-4140-9BD0-E167F674EC93}"/>
    <cellStyle name="20% - Accent2 2 3 2 2 4 2 2" xfId="31805" xr:uid="{07203508-5028-42B9-8919-A4006FE30644}"/>
    <cellStyle name="20% - Accent2 2 3 2 2 4 3" xfId="31804" xr:uid="{CC51D352-F449-43B6-94D1-A103CD7E4859}"/>
    <cellStyle name="20% - Accent2 2 3 2 2 5" xfId="16469" xr:uid="{D66C12E6-E116-4955-B0DC-AF8219C588B4}"/>
    <cellStyle name="20% - Accent2 2 3 2 2 5 2" xfId="31806" xr:uid="{E2A43424-944E-4E9C-803F-B57B1E7C5CD2}"/>
    <cellStyle name="20% - Accent2 2 3 2 2 6" xfId="31791" xr:uid="{F3188C3F-AB2D-460A-B085-B4CB1D716279}"/>
    <cellStyle name="20% - Accent2 2 3 2 3" xfId="1871" xr:uid="{0824FC5F-77C7-45D2-A99B-96D8AA456C6F}"/>
    <cellStyle name="20% - Accent2 2 3 2 3 2" xfId="5603" xr:uid="{E3C7DBC8-E1F8-4F71-863E-D0B816F434C6}"/>
    <cellStyle name="20% - Accent2 2 3 2 3 2 2" xfId="13311" xr:uid="{933002D4-871B-4540-BF10-2CFCDF4EA089}"/>
    <cellStyle name="20% - Accent2 2 3 2 3 2 2 2" xfId="28723" xr:uid="{DA36ED48-D340-4262-8FFE-8A80E9C4C52E}"/>
    <cellStyle name="20% - Accent2 2 3 2 3 2 2 2 2" xfId="31810" xr:uid="{877EFBB3-6D69-4A96-97C1-539469D0C06A}"/>
    <cellStyle name="20% - Accent2 2 3 2 3 2 2 3" xfId="31809" xr:uid="{70537AAE-0BB7-4E5D-8AB1-2357F6274903}"/>
    <cellStyle name="20% - Accent2 2 3 2 3 2 3" xfId="21018" xr:uid="{42F5334C-1D6F-4AB3-A1CA-9421E3D79CAF}"/>
    <cellStyle name="20% - Accent2 2 3 2 3 2 3 2" xfId="31811" xr:uid="{B58CAA63-5657-4886-A6F3-769603AFBBE0}"/>
    <cellStyle name="20% - Accent2 2 3 2 3 2 4" xfId="31808" xr:uid="{8C39B258-A882-4BC4-A9B4-A484A96345E3}"/>
    <cellStyle name="20% - Accent2 2 3 2 3 3" xfId="9582" xr:uid="{E56E270B-73A3-4205-829B-8CC4A555D8A0}"/>
    <cellStyle name="20% - Accent2 2 3 2 3 3 2" xfId="24995" xr:uid="{E438FF1F-92E7-4337-9FC7-9F3C3D68DD0A}"/>
    <cellStyle name="20% - Accent2 2 3 2 3 3 2 2" xfId="31813" xr:uid="{719BF9EA-32AE-435C-B0DA-9100C2AF9B31}"/>
    <cellStyle name="20% - Accent2 2 3 2 3 3 3" xfId="31812" xr:uid="{364D52C6-729F-4E2A-AEE7-4E6942526639}"/>
    <cellStyle name="20% - Accent2 2 3 2 3 4" xfId="17290" xr:uid="{206BDD72-9AFF-4060-B0D7-1BC4BFD7CD1A}"/>
    <cellStyle name="20% - Accent2 2 3 2 3 4 2" xfId="31814" xr:uid="{B6EE6D0F-05F5-4BD3-95D1-1BD6362A0100}"/>
    <cellStyle name="20% - Accent2 2 3 2 3 5" xfId="31807" xr:uid="{ACCD318C-D98E-4276-978A-952F589EE662}"/>
    <cellStyle name="20% - Accent2 2 3 2 4" xfId="4126" xr:uid="{28A8F83F-4A3E-480D-B5E9-7C927993F57B}"/>
    <cellStyle name="20% - Accent2 2 3 2 4 2" xfId="11834" xr:uid="{7AA159A5-20E9-459C-9904-E42F780761CA}"/>
    <cellStyle name="20% - Accent2 2 3 2 4 2 2" xfId="27246" xr:uid="{D479051D-883F-4E61-9071-DD39FD761D0C}"/>
    <cellStyle name="20% - Accent2 2 3 2 4 2 2 2" xfId="31817" xr:uid="{F2B054D3-8E9A-4E3E-9865-2805379227FD}"/>
    <cellStyle name="20% - Accent2 2 3 2 4 2 3" xfId="31816" xr:uid="{0CD8F8BA-0AD7-472A-88B5-AD4ADD9717FD}"/>
    <cellStyle name="20% - Accent2 2 3 2 4 3" xfId="19541" xr:uid="{9283CBDE-03E2-42FE-8588-E9584AB76EA8}"/>
    <cellStyle name="20% - Accent2 2 3 2 4 3 2" xfId="31818" xr:uid="{AA95E7A7-3B82-4051-9B10-FF438DBE6B23}"/>
    <cellStyle name="20% - Accent2 2 3 2 4 4" xfId="31815" xr:uid="{E14CF50E-C0A8-44E8-8967-5DB9A818AE96}"/>
    <cellStyle name="20% - Accent2 2 3 2 5" xfId="8123" xr:uid="{58D73FB0-B1E7-4E2B-B4F5-C2496377A123}"/>
    <cellStyle name="20% - Accent2 2 3 2 5 2" xfId="23536" xr:uid="{6415BB9A-0ADE-495B-BA34-541BCDE6A172}"/>
    <cellStyle name="20% - Accent2 2 3 2 5 2 2" xfId="31820" xr:uid="{025412B3-50F3-4806-AFDA-CB8116585B14}"/>
    <cellStyle name="20% - Accent2 2 3 2 5 3" xfId="31819" xr:uid="{A146F4FC-768F-4AFB-BD9E-327AC9AAD237}"/>
    <cellStyle name="20% - Accent2 2 3 2 6" xfId="15831" xr:uid="{2CDDB2FE-7239-45E1-90A1-7A86964BA933}"/>
    <cellStyle name="20% - Accent2 2 3 2 6 2" xfId="31821" xr:uid="{888D828A-1CAA-4303-9A9A-0C0097756F4F}"/>
    <cellStyle name="20% - Accent2 2 3 2 7" xfId="31790" xr:uid="{D0E4CCC0-0E51-4BEA-BC18-ABEDFBE4D1E2}"/>
    <cellStyle name="20% - Accent2 2 3 3" xfId="836" xr:uid="{092D3C4B-4DE9-46E1-9596-1F5ADE21E56D}"/>
    <cellStyle name="20% - Accent2 2 3 3 2" xfId="2311" xr:uid="{DCB286A1-11BF-4708-9867-3BB866C823AD}"/>
    <cellStyle name="20% - Accent2 2 3 3 2 2" xfId="6043" xr:uid="{2DD185C9-9614-4DC4-B25C-339388F5010C}"/>
    <cellStyle name="20% - Accent2 2 3 3 2 2 2" xfId="13751" xr:uid="{D67C1D46-8048-4FB9-9ED0-0F63022818EA}"/>
    <cellStyle name="20% - Accent2 2 3 3 2 2 2 2" xfId="29163" xr:uid="{7F7BE1C9-BE05-4F21-B808-2957851A8A68}"/>
    <cellStyle name="20% - Accent2 2 3 3 2 2 2 2 2" xfId="31826" xr:uid="{2E191F0E-A6CA-49BE-9FE7-2547446C3B8B}"/>
    <cellStyle name="20% - Accent2 2 3 3 2 2 2 3" xfId="31825" xr:uid="{383735EA-BA17-42AB-A77D-E204FF737DAC}"/>
    <cellStyle name="20% - Accent2 2 3 3 2 2 3" xfId="21458" xr:uid="{204BA570-CB64-46B4-A348-6032F7A61524}"/>
    <cellStyle name="20% - Accent2 2 3 3 2 2 3 2" xfId="31827" xr:uid="{3426FAE0-D281-4EAC-978D-9F9FB91A639F}"/>
    <cellStyle name="20% - Accent2 2 3 3 2 2 4" xfId="31824" xr:uid="{84ED872A-8E74-4138-84B7-0D12EF6D6581}"/>
    <cellStyle name="20% - Accent2 2 3 3 2 3" xfId="10022" xr:uid="{DD74B0B7-E579-4BE7-B13D-584DA648FA97}"/>
    <cellStyle name="20% - Accent2 2 3 3 2 3 2" xfId="25435" xr:uid="{F5A91BEE-90AD-46E4-87C0-3537D7B59965}"/>
    <cellStyle name="20% - Accent2 2 3 3 2 3 2 2" xfId="31829" xr:uid="{2829ADB4-2DE7-48AD-A950-D9321725C83A}"/>
    <cellStyle name="20% - Accent2 2 3 3 2 3 3" xfId="31828" xr:uid="{F5B9E9FD-95BD-4F06-8CCB-18947DF9BE52}"/>
    <cellStyle name="20% - Accent2 2 3 3 2 4" xfId="17730" xr:uid="{5D92E7F1-7A46-4511-8149-EF04694FAC1D}"/>
    <cellStyle name="20% - Accent2 2 3 3 2 4 2" xfId="31830" xr:uid="{F10F7E5D-0642-47B6-B16A-5D014E424F7C}"/>
    <cellStyle name="20% - Accent2 2 3 3 2 5" xfId="31823" xr:uid="{93E5FAC6-7C4B-42F4-A517-FF02A0E845D3}"/>
    <cellStyle name="20% - Accent2 2 3 3 3" xfId="4573" xr:uid="{0F8B054F-FC15-432A-972A-3D8BA7325FCA}"/>
    <cellStyle name="20% - Accent2 2 3 3 3 2" xfId="12281" xr:uid="{8CF7248E-49CE-48DA-9BFD-E3A63CA5846E}"/>
    <cellStyle name="20% - Accent2 2 3 3 3 2 2" xfId="27693" xr:uid="{84EDD73F-5434-4110-BEF4-4C95327B36F6}"/>
    <cellStyle name="20% - Accent2 2 3 3 3 2 2 2" xfId="31833" xr:uid="{62E957F2-4C45-4628-8C3A-A1863AA1BF04}"/>
    <cellStyle name="20% - Accent2 2 3 3 3 2 3" xfId="31832" xr:uid="{EEFCCCAF-6078-4335-863F-DC9271431874}"/>
    <cellStyle name="20% - Accent2 2 3 3 3 3" xfId="19988" xr:uid="{9D46723E-61BC-469E-BF88-2CEEA3E03277}"/>
    <cellStyle name="20% - Accent2 2 3 3 3 3 2" xfId="31834" xr:uid="{ED948FF9-BBB2-4631-88E2-743C0431647A}"/>
    <cellStyle name="20% - Accent2 2 3 3 3 4" xfId="31831" xr:uid="{423DF704-401A-4720-8133-3723F0BBF9F6}"/>
    <cellStyle name="20% - Accent2 2 3 3 4" xfId="8563" xr:uid="{4A5C26AE-4DFC-407E-B054-73CF18C94C14}"/>
    <cellStyle name="20% - Accent2 2 3 3 4 2" xfId="23976" xr:uid="{517D8718-C036-4E96-9341-3EE9EFFB795A}"/>
    <cellStyle name="20% - Accent2 2 3 3 4 2 2" xfId="31836" xr:uid="{3DB7F07B-EF58-41E8-AE99-BE6C210CE3AF}"/>
    <cellStyle name="20% - Accent2 2 3 3 4 3" xfId="31835" xr:uid="{1D8F02AF-FFE1-4C3D-8FF7-AB939158BF74}"/>
    <cellStyle name="20% - Accent2 2 3 3 5" xfId="16271" xr:uid="{4C963906-DD6D-43C2-81EF-81DAE4F4CA7C}"/>
    <cellStyle name="20% - Accent2 2 3 3 5 2" xfId="31837" xr:uid="{23745C09-9AC4-4709-946B-C62D389C173A}"/>
    <cellStyle name="20% - Accent2 2 3 3 6" xfId="31822" xr:uid="{5D7238B4-AEB5-4FF4-B8FC-2C6A4530DF0B}"/>
    <cellStyle name="20% - Accent2 2 3 4" xfId="1673" xr:uid="{A7CA1FF0-89EA-4787-B6BE-BADB32B25892}"/>
    <cellStyle name="20% - Accent2 2 3 4 2" xfId="5405" xr:uid="{35D685CD-26DA-4FA2-8BED-7F94B1AB85E8}"/>
    <cellStyle name="20% - Accent2 2 3 4 2 2" xfId="13113" xr:uid="{F85E9F51-BF69-4F6F-B133-5BA8DAE56AD7}"/>
    <cellStyle name="20% - Accent2 2 3 4 2 2 2" xfId="28525" xr:uid="{357B049F-12FB-48A0-B1D5-C6964B66E45D}"/>
    <cellStyle name="20% - Accent2 2 3 4 2 2 2 2" xfId="31841" xr:uid="{5872BF53-F7CF-46AD-8196-57DA9BADB42F}"/>
    <cellStyle name="20% - Accent2 2 3 4 2 2 3" xfId="31840" xr:uid="{9800D8C4-A34B-4B2E-8CD6-DA71BBC30CF3}"/>
    <cellStyle name="20% - Accent2 2 3 4 2 3" xfId="20820" xr:uid="{275F58DB-C592-4ABD-AF3F-0B0CF5C2BAF5}"/>
    <cellStyle name="20% - Accent2 2 3 4 2 3 2" xfId="31842" xr:uid="{B94419F7-89D7-41F6-A190-58748A87A4C7}"/>
    <cellStyle name="20% - Accent2 2 3 4 2 4" xfId="31839" xr:uid="{F0155E54-94D5-449A-8881-676CAA0AA336}"/>
    <cellStyle name="20% - Accent2 2 3 4 3" xfId="9384" xr:uid="{D3F4CEBA-7E0F-458B-AFAE-97E6C6BB011F}"/>
    <cellStyle name="20% - Accent2 2 3 4 3 2" xfId="24797" xr:uid="{F34A4707-7FBA-458D-9657-A257792CD814}"/>
    <cellStyle name="20% - Accent2 2 3 4 3 2 2" xfId="31844" xr:uid="{BD2D7839-1376-4C10-954D-83EB68A98447}"/>
    <cellStyle name="20% - Accent2 2 3 4 3 3" xfId="31843" xr:uid="{EDC3ED7E-9000-4A04-81C5-CFED6AEB8E3F}"/>
    <cellStyle name="20% - Accent2 2 3 4 4" xfId="17092" xr:uid="{5D028051-6DB5-4DE8-91D3-0E85B3C612B6}"/>
    <cellStyle name="20% - Accent2 2 3 4 4 2" xfId="31845" xr:uid="{4D8BD108-2392-4059-BE2E-A5DD32F20F58}"/>
    <cellStyle name="20% - Accent2 2 3 4 5" xfId="31838" xr:uid="{AC7A6F9E-24BA-409C-87E8-D337246BDCEE}"/>
    <cellStyle name="20% - Accent2 2 3 5" xfId="3921" xr:uid="{CA59E0AB-5E31-4A78-ABF8-D32C233737E4}"/>
    <cellStyle name="20% - Accent2 2 3 5 2" xfId="11629" xr:uid="{B2E3E8F1-07C3-4BAF-838F-57584E321B69}"/>
    <cellStyle name="20% - Accent2 2 3 5 2 2" xfId="27041" xr:uid="{96B35B86-87D1-4439-84B7-D2889CC30C81}"/>
    <cellStyle name="20% - Accent2 2 3 5 2 2 2" xfId="31848" xr:uid="{26288826-C029-47FE-A4B2-4CF906D56FC1}"/>
    <cellStyle name="20% - Accent2 2 3 5 2 3" xfId="31847" xr:uid="{F2A1F549-0351-44E6-AF3A-19183CEC3394}"/>
    <cellStyle name="20% - Accent2 2 3 5 3" xfId="19336" xr:uid="{F68362E9-886B-4BC9-A4CF-69A66E32F6D8}"/>
    <cellStyle name="20% - Accent2 2 3 5 3 2" xfId="31849" xr:uid="{41371B56-C643-4C46-941C-AA986EEE77A9}"/>
    <cellStyle name="20% - Accent2 2 3 5 4" xfId="31846" xr:uid="{FC823FC8-D50C-4FC5-A623-D11B245A10A9}"/>
    <cellStyle name="20% - Accent2 2 3 6" xfId="7925" xr:uid="{8BAAAC70-341B-4A99-9B62-66F19D1B1C9F}"/>
    <cellStyle name="20% - Accent2 2 3 6 2" xfId="23338" xr:uid="{D94E823F-7632-4F0C-9F48-5980FBC80CD7}"/>
    <cellStyle name="20% - Accent2 2 3 6 2 2" xfId="31851" xr:uid="{783ADB9F-0EF1-4668-9015-9482FC8B125D}"/>
    <cellStyle name="20% - Accent2 2 3 6 3" xfId="31850" xr:uid="{E20D3F1D-CF65-4A8F-813D-84F71E1A043D}"/>
    <cellStyle name="20% - Accent2 2 3 7" xfId="15633" xr:uid="{9B1E4CE4-8856-40AE-9D4C-023BEB4EFDB6}"/>
    <cellStyle name="20% - Accent2 2 3 7 2" xfId="31852" xr:uid="{763FA2EB-09B5-4D8A-A5BD-0825E65D954A}"/>
    <cellStyle name="20% - Accent2 2 3 8" xfId="31789" xr:uid="{FFDC5A9F-6151-4CD8-9C4A-B3C2F4D67F60}"/>
    <cellStyle name="20% - Accent2 2 4" xfId="326" xr:uid="{4CDB4120-1D02-4932-BC68-E183BAA5A2B6}"/>
    <cellStyle name="20% - Accent2 2 4 2" xfId="989" xr:uid="{EC9AACE1-C8CE-4254-97BA-0A91FB72ADEC}"/>
    <cellStyle name="20% - Accent2 2 4 2 2" xfId="2459" xr:uid="{B71CBFFD-0887-434D-8ABE-36DE5A561406}"/>
    <cellStyle name="20% - Accent2 2 4 2 2 2" xfId="6191" xr:uid="{101F7ACF-F12B-4CFA-8085-E1CA9178B52D}"/>
    <cellStyle name="20% - Accent2 2 4 2 2 2 2" xfId="13899" xr:uid="{4F979141-4681-409D-B6C7-80042A9B5847}"/>
    <cellStyle name="20% - Accent2 2 4 2 2 2 2 2" xfId="29311" xr:uid="{922C7B83-45DE-4526-9535-277E711C51C9}"/>
    <cellStyle name="20% - Accent2 2 4 2 2 2 2 2 2" xfId="31858" xr:uid="{5C46E27D-1F8D-4053-90AC-FA79459944AB}"/>
    <cellStyle name="20% - Accent2 2 4 2 2 2 2 3" xfId="31857" xr:uid="{894B0F81-1755-4713-AB7F-08EBF99308A9}"/>
    <cellStyle name="20% - Accent2 2 4 2 2 2 3" xfId="21606" xr:uid="{90F06B35-576C-4A94-B802-2F8F221C5A3F}"/>
    <cellStyle name="20% - Accent2 2 4 2 2 2 3 2" xfId="31859" xr:uid="{EC726428-B186-48BF-8377-BECBF87E9C5F}"/>
    <cellStyle name="20% - Accent2 2 4 2 2 2 4" xfId="31856" xr:uid="{6E0778D5-90C7-4380-9C15-E379E7C0982D}"/>
    <cellStyle name="20% - Accent2 2 4 2 2 3" xfId="10170" xr:uid="{53EDE24F-7A6A-4F32-9CB8-D8788A474489}"/>
    <cellStyle name="20% - Accent2 2 4 2 2 3 2" xfId="25583" xr:uid="{7751E059-4B5E-41C5-9FA0-6CE4E862DC01}"/>
    <cellStyle name="20% - Accent2 2 4 2 2 3 2 2" xfId="31861" xr:uid="{EFCB5F2C-5DAE-4ED7-B3EA-C4C79F1D13B4}"/>
    <cellStyle name="20% - Accent2 2 4 2 2 3 3" xfId="31860" xr:uid="{1BCCDCD9-B362-4181-B34F-43EF32EF98ED}"/>
    <cellStyle name="20% - Accent2 2 4 2 2 4" xfId="17878" xr:uid="{7933D8E3-35D8-4D9D-80D8-B97F58B2C137}"/>
    <cellStyle name="20% - Accent2 2 4 2 2 4 2" xfId="31862" xr:uid="{C4FD84C2-0DE8-4E44-8DD8-9F7B5CACE62C}"/>
    <cellStyle name="20% - Accent2 2 4 2 2 5" xfId="31855" xr:uid="{F5CDA18F-69F9-46A5-9218-6E81E7377A47}"/>
    <cellStyle name="20% - Accent2 2 4 2 3" xfId="4726" xr:uid="{573C6B5E-54E5-4527-A333-2BD39CD36BAE}"/>
    <cellStyle name="20% - Accent2 2 4 2 3 2" xfId="12434" xr:uid="{D9C62957-75D4-41AE-B903-6B113F401A32}"/>
    <cellStyle name="20% - Accent2 2 4 2 3 2 2" xfId="27846" xr:uid="{8949ADB2-8FC9-4297-95F2-E3A5512C6F71}"/>
    <cellStyle name="20% - Accent2 2 4 2 3 2 2 2" xfId="31865" xr:uid="{F1CE7C2E-309F-42E8-AF61-5745C60E943E}"/>
    <cellStyle name="20% - Accent2 2 4 2 3 2 3" xfId="31864" xr:uid="{6CBBEACC-4F3C-4FC8-A026-2EB78FD5E815}"/>
    <cellStyle name="20% - Accent2 2 4 2 3 3" xfId="20141" xr:uid="{0AD829FD-04EF-46CD-B963-BD137FDACCD2}"/>
    <cellStyle name="20% - Accent2 2 4 2 3 3 2" xfId="31866" xr:uid="{11712DE2-556F-4845-AC8D-82482881E580}"/>
    <cellStyle name="20% - Accent2 2 4 2 3 4" xfId="31863" xr:uid="{7F4D3E11-62A0-4BAA-9BEB-4798EA997221}"/>
    <cellStyle name="20% - Accent2 2 4 2 4" xfId="8711" xr:uid="{FF98D6CC-4455-4163-AE5A-9B754A9E765C}"/>
    <cellStyle name="20% - Accent2 2 4 2 4 2" xfId="24124" xr:uid="{C85FD56D-23C2-4DBC-A140-CA3D31F7E6A1}"/>
    <cellStyle name="20% - Accent2 2 4 2 4 2 2" xfId="31868" xr:uid="{72FAA6C1-AE1B-45AF-ADC1-D3CCC27F7F75}"/>
    <cellStyle name="20% - Accent2 2 4 2 4 3" xfId="31867" xr:uid="{4BEB0133-61D8-418F-ABA2-37FF16EBD9FD}"/>
    <cellStyle name="20% - Accent2 2 4 2 5" xfId="16419" xr:uid="{D694C85D-4AAF-45B0-AF20-06305F262B1D}"/>
    <cellStyle name="20% - Accent2 2 4 2 5 2" xfId="31869" xr:uid="{6495A2B8-9D90-4F3E-A94B-37358A3C18C9}"/>
    <cellStyle name="20% - Accent2 2 4 2 6" xfId="31854" xr:uid="{E3362BC0-3FD2-4CFF-9E84-053148D9DF14}"/>
    <cellStyle name="20% - Accent2 2 4 3" xfId="1821" xr:uid="{B358BF0E-7404-42C6-AC6F-59A679F63172}"/>
    <cellStyle name="20% - Accent2 2 4 3 2" xfId="5553" xr:uid="{55AD776A-6FCB-4556-9CA0-24AE6F561372}"/>
    <cellStyle name="20% - Accent2 2 4 3 2 2" xfId="13261" xr:uid="{7D09BBC3-5540-41CD-A284-C0D18067AE03}"/>
    <cellStyle name="20% - Accent2 2 4 3 2 2 2" xfId="28673" xr:uid="{7D54FCAA-D025-4196-AC6C-83478168A40B}"/>
    <cellStyle name="20% - Accent2 2 4 3 2 2 2 2" xfId="31873" xr:uid="{2DBEEB15-D6DB-4245-8CB6-2D493C81C4B8}"/>
    <cellStyle name="20% - Accent2 2 4 3 2 2 3" xfId="31872" xr:uid="{183426DD-766F-4FE9-A9B9-0439BD9F5659}"/>
    <cellStyle name="20% - Accent2 2 4 3 2 3" xfId="20968" xr:uid="{50325B7B-ABAA-4D17-9B8C-4B40407C1B1C}"/>
    <cellStyle name="20% - Accent2 2 4 3 2 3 2" xfId="31874" xr:uid="{B487BF88-162C-4CE7-AADA-B88C49CD9EE3}"/>
    <cellStyle name="20% - Accent2 2 4 3 2 4" xfId="31871" xr:uid="{D7146AA7-43EC-4AE0-9779-1D9C9C3CF430}"/>
    <cellStyle name="20% - Accent2 2 4 3 3" xfId="9532" xr:uid="{EF14ED8A-D33C-4055-B137-73A0C89505F3}"/>
    <cellStyle name="20% - Accent2 2 4 3 3 2" xfId="24945" xr:uid="{C459D0D7-61DF-44B9-91B0-B65E6D088D79}"/>
    <cellStyle name="20% - Accent2 2 4 3 3 2 2" xfId="31876" xr:uid="{A4A99CF7-BBE8-418A-A1DC-616EB3B7CE56}"/>
    <cellStyle name="20% - Accent2 2 4 3 3 3" xfId="31875" xr:uid="{9C7D0C80-51CC-4134-BB70-BDB7723B8E64}"/>
    <cellStyle name="20% - Accent2 2 4 3 4" xfId="17240" xr:uid="{E8BC77AC-4066-4C7A-9416-D8EE6E949644}"/>
    <cellStyle name="20% - Accent2 2 4 3 4 2" xfId="31877" xr:uid="{FB5E59FC-37F3-4011-A0AE-21FC6CCB60F9}"/>
    <cellStyle name="20% - Accent2 2 4 3 5" xfId="31870" xr:uid="{1CD19FE4-F012-4C2F-8800-83270A871B8D}"/>
    <cellStyle name="20% - Accent2 2 4 4" xfId="4074" xr:uid="{8CBDB242-8BF0-4906-A4C6-AB06181CEB48}"/>
    <cellStyle name="20% - Accent2 2 4 4 2" xfId="11782" xr:uid="{11F18BED-B80B-4968-B9D0-87C8EE5D6A55}"/>
    <cellStyle name="20% - Accent2 2 4 4 2 2" xfId="27194" xr:uid="{5CF87372-CE0F-4665-A7DB-FA8889FF3124}"/>
    <cellStyle name="20% - Accent2 2 4 4 2 2 2" xfId="31880" xr:uid="{1F086E79-83EB-4749-AB43-BFFC3C27A440}"/>
    <cellStyle name="20% - Accent2 2 4 4 2 3" xfId="31879" xr:uid="{4AE0EE52-A026-411B-B1CE-7E7CD43DACC1}"/>
    <cellStyle name="20% - Accent2 2 4 4 3" xfId="19489" xr:uid="{CB804DA4-8E67-4CF4-A47C-96034621625F}"/>
    <cellStyle name="20% - Accent2 2 4 4 3 2" xfId="31881" xr:uid="{2EF01569-958D-4BDA-8768-ACCFC1FEAE26}"/>
    <cellStyle name="20% - Accent2 2 4 4 4" xfId="31878" xr:uid="{E138FAD1-41CE-42F9-A063-BEAFCCD68CCF}"/>
    <cellStyle name="20% - Accent2 2 4 5" xfId="8073" xr:uid="{29941657-A70E-4D03-B8A4-232935619220}"/>
    <cellStyle name="20% - Accent2 2 4 5 2" xfId="23486" xr:uid="{0D54A8A7-B966-4532-AC6A-283372DB0335}"/>
    <cellStyle name="20% - Accent2 2 4 5 2 2" xfId="31883" xr:uid="{88CC7A61-46DE-4B25-96E5-953A5C5376E5}"/>
    <cellStyle name="20% - Accent2 2 4 5 3" xfId="31882" xr:uid="{29EB97BF-65B1-4144-AE02-E8F4A563DB35}"/>
    <cellStyle name="20% - Accent2 2 4 6" xfId="15781" xr:uid="{0B5357BC-5E59-4860-B200-E11D92325CE2}"/>
    <cellStyle name="20% - Accent2 2 4 6 2" xfId="31884" xr:uid="{75270A0E-F144-468A-A7FA-57F8023E5032}"/>
    <cellStyle name="20% - Accent2 2 4 7" xfId="31853" xr:uid="{139C5E69-54CE-4B5D-9E80-2BEAB0163B02}"/>
    <cellStyle name="20% - Accent2 2 5" xfId="772" xr:uid="{C9A8EA9D-DBAD-4073-90B0-4D9C8BFA06A7}"/>
    <cellStyle name="20% - Accent2 2 5 2" xfId="2261" xr:uid="{06BE73F0-5CAC-4115-A17D-06055E0720AD}"/>
    <cellStyle name="20% - Accent2 2 5 2 2" xfId="5993" xr:uid="{FEF5F621-0665-4EF5-8A23-9B7C34F7B940}"/>
    <cellStyle name="20% - Accent2 2 5 2 2 2" xfId="13701" xr:uid="{8BA1BDB1-BA78-4062-B8D8-E69E1617CC21}"/>
    <cellStyle name="20% - Accent2 2 5 2 2 2 2" xfId="29113" xr:uid="{A2B81749-A1B2-4D85-9B9A-57422737F45D}"/>
    <cellStyle name="20% - Accent2 2 5 2 2 2 2 2" xfId="31889" xr:uid="{69F0EA16-BE5A-4510-AD30-CF6B4CAAE8C9}"/>
    <cellStyle name="20% - Accent2 2 5 2 2 2 3" xfId="31888" xr:uid="{44A95A80-0AE6-41C5-8A9C-CE924A33918C}"/>
    <cellStyle name="20% - Accent2 2 5 2 2 3" xfId="21408" xr:uid="{3CC790BE-65B5-4A50-B7BA-744D43DE16A2}"/>
    <cellStyle name="20% - Accent2 2 5 2 2 3 2" xfId="31890" xr:uid="{C78D0FF3-240F-47D4-8165-161A3E1E0571}"/>
    <cellStyle name="20% - Accent2 2 5 2 2 4" xfId="31887" xr:uid="{33ECBAFD-EF00-489A-AA5B-5EBF1766F4C9}"/>
    <cellStyle name="20% - Accent2 2 5 2 3" xfId="9972" xr:uid="{9FEF8B95-175B-4C0D-98E8-99B9108D3330}"/>
    <cellStyle name="20% - Accent2 2 5 2 3 2" xfId="25385" xr:uid="{6EA0FA48-89A4-46F3-B698-16CB0B80FA92}"/>
    <cellStyle name="20% - Accent2 2 5 2 3 2 2" xfId="31892" xr:uid="{4E3D7D0D-BA08-4C8F-9AB8-4A1A5BB26B4B}"/>
    <cellStyle name="20% - Accent2 2 5 2 3 3" xfId="31891" xr:uid="{96E0CEC8-FF45-4C62-A909-795A4EB68B67}"/>
    <cellStyle name="20% - Accent2 2 5 2 4" xfId="17680" xr:uid="{F49C2164-7E12-46FF-A759-97ECD744C41C}"/>
    <cellStyle name="20% - Accent2 2 5 2 4 2" xfId="31893" xr:uid="{4BB82684-D8B7-4D05-91CB-245CD02C22F8}"/>
    <cellStyle name="20% - Accent2 2 5 2 5" xfId="31886" xr:uid="{10A4F10A-7F21-4AD8-AAE8-AD92C054574D}"/>
    <cellStyle name="20% - Accent2 2 5 3" xfId="4516" xr:uid="{A9328452-3EE5-4A57-8948-7D49AC240102}"/>
    <cellStyle name="20% - Accent2 2 5 3 2" xfId="12224" xr:uid="{FB932567-5765-41BE-B840-0E94492F09DA}"/>
    <cellStyle name="20% - Accent2 2 5 3 2 2" xfId="27636" xr:uid="{686C6128-D0B6-494F-A632-3EED8BAE18C0}"/>
    <cellStyle name="20% - Accent2 2 5 3 2 2 2" xfId="31896" xr:uid="{7B42724F-B168-450E-9FB8-E8DF08FFA032}"/>
    <cellStyle name="20% - Accent2 2 5 3 2 3" xfId="31895" xr:uid="{EEA019C7-C488-473A-9A9A-3300B5FC192E}"/>
    <cellStyle name="20% - Accent2 2 5 3 3" xfId="19931" xr:uid="{8D2335C6-FD8B-4EE4-B9BF-BEE05054C655}"/>
    <cellStyle name="20% - Accent2 2 5 3 3 2" xfId="31897" xr:uid="{E18754A0-329E-440E-B0C1-2E6F2A3C29BA}"/>
    <cellStyle name="20% - Accent2 2 5 3 4" xfId="31894" xr:uid="{3706D461-1B62-46BB-BC13-BA2029C4FBF6}"/>
    <cellStyle name="20% - Accent2 2 5 4" xfId="8513" xr:uid="{E48FA8AC-2B95-4E1A-8EDF-9D5C73CEDCE1}"/>
    <cellStyle name="20% - Accent2 2 5 4 2" xfId="23926" xr:uid="{76342F81-8F8E-41E3-8769-BE7A5BCE61D4}"/>
    <cellStyle name="20% - Accent2 2 5 4 2 2" xfId="31899" xr:uid="{15FB7BAE-CCDB-49D8-A025-1D10B4BCAA0A}"/>
    <cellStyle name="20% - Accent2 2 5 4 3" xfId="31898" xr:uid="{9B8C2D3D-8194-4208-AC52-7CB91EA4615B}"/>
    <cellStyle name="20% - Accent2 2 5 5" xfId="16221" xr:uid="{514A2251-E137-4415-9BEE-B1EE0128D9C1}"/>
    <cellStyle name="20% - Accent2 2 5 5 2" xfId="31900" xr:uid="{8BDE5EB4-1714-4765-9FC7-369E26178854}"/>
    <cellStyle name="20% - Accent2 2 5 6" xfId="31885" xr:uid="{DD3CA9CE-02DA-45B6-8831-D4D86574775A}"/>
    <cellStyle name="20% - Accent2 2 6" xfId="1619" xr:uid="{35B46050-0F40-4777-89B0-9127D0F9D171}"/>
    <cellStyle name="20% - Accent2 2 6 2" xfId="5353" xr:uid="{21B189A8-4826-4E03-BC2F-1360427EF763}"/>
    <cellStyle name="20% - Accent2 2 6 2 2" xfId="13061" xr:uid="{B9BCA274-46CA-444E-B2D4-343906D07309}"/>
    <cellStyle name="20% - Accent2 2 6 2 2 2" xfId="28473" xr:uid="{49DC42A8-FA06-4737-93D8-1DC17A84FC02}"/>
    <cellStyle name="20% - Accent2 2 6 2 2 2 2" xfId="31904" xr:uid="{2E339814-0B40-47F5-BCE6-33011F73B435}"/>
    <cellStyle name="20% - Accent2 2 6 2 2 3" xfId="31903" xr:uid="{45D21648-AFBC-436A-8D3B-C23D3DD5FFEE}"/>
    <cellStyle name="20% - Accent2 2 6 2 3" xfId="20768" xr:uid="{9EC1C7EF-33F7-4D1A-A874-73AB65D298DC}"/>
    <cellStyle name="20% - Accent2 2 6 2 3 2" xfId="31905" xr:uid="{4BF364D6-532B-4458-B029-9DEDF134C23A}"/>
    <cellStyle name="20% - Accent2 2 6 2 4" xfId="31902" xr:uid="{CAE5BC1B-B724-4D8D-80B3-511F3BAF5C18}"/>
    <cellStyle name="20% - Accent2 2 6 3" xfId="9334" xr:uid="{4AA2427C-B318-4BA2-8C59-6C9CCB3CB4EF}"/>
    <cellStyle name="20% - Accent2 2 6 3 2" xfId="24747" xr:uid="{3321DF8B-DCDF-47A6-9E95-E38EEB774DD6}"/>
    <cellStyle name="20% - Accent2 2 6 3 2 2" xfId="31907" xr:uid="{B5AA2D25-3B34-4E09-9C08-F5A8A960535F}"/>
    <cellStyle name="20% - Accent2 2 6 3 3" xfId="31906" xr:uid="{7370D5F7-A111-4112-AB47-02D6F93E67C6}"/>
    <cellStyle name="20% - Accent2 2 6 4" xfId="17042" xr:uid="{029046D3-864F-4189-9DB7-29995FED206F}"/>
    <cellStyle name="20% - Accent2 2 6 4 2" xfId="31908" xr:uid="{1A15E2D6-A601-4A8C-ACDE-420BF2D2608D}"/>
    <cellStyle name="20% - Accent2 2 6 5" xfId="31901" xr:uid="{232DE620-7272-4F4C-A554-C3FEBA3865A9}"/>
    <cellStyle name="20% - Accent2 2 7" xfId="3863" xr:uid="{3B602F66-8FAD-4525-83F4-478FC431E0CB}"/>
    <cellStyle name="20% - Accent2 2 7 2" xfId="11572" xr:uid="{7040C0BB-6F67-42B1-9BD9-9E13877B331A}"/>
    <cellStyle name="20% - Accent2 2 7 2 2" xfId="26984" xr:uid="{5FE9B87C-2192-4068-9057-683C96B787EA}"/>
    <cellStyle name="20% - Accent2 2 7 2 2 2" xfId="31911" xr:uid="{059A936C-0217-47A9-BFD3-774FA9C5409B}"/>
    <cellStyle name="20% - Accent2 2 7 2 3" xfId="31910" xr:uid="{5823A133-7074-42C9-A076-9AFCE1913A30}"/>
    <cellStyle name="20% - Accent2 2 7 3" xfId="19279" xr:uid="{ABE2BEB1-E5D1-4B3D-AF2A-B2D4201111FE}"/>
    <cellStyle name="20% - Accent2 2 7 3 2" xfId="31912" xr:uid="{E2B1A109-2E69-468B-93D1-65A7F791A7B6}"/>
    <cellStyle name="20% - Accent2 2 7 4" xfId="31909" xr:uid="{DFC79B5F-8E34-46DC-9BB7-C1AA337733C5}"/>
    <cellStyle name="20% - Accent2 2 8" xfId="7857" xr:uid="{14F35A9B-A423-43AF-B41A-B5368C6F6377}"/>
    <cellStyle name="20% - Accent2 2 8 2" xfId="23270" xr:uid="{94199192-9B9A-4A2D-802F-24448458EF9F}"/>
    <cellStyle name="20% - Accent2 2 8 2 2" xfId="31914" xr:uid="{0707F80F-31B6-4C6B-9839-E614B437FB62}"/>
    <cellStyle name="20% - Accent2 2 8 3" xfId="31913" xr:uid="{D63BD43A-0512-4533-BA39-8524BDA8CD1D}"/>
    <cellStyle name="20% - Accent2 2 9" xfId="15565" xr:uid="{39BEDE76-B2C3-47A4-B427-86229C203AE9}"/>
    <cellStyle name="20% - Accent2 2 9 2" xfId="31915" xr:uid="{CC9DB2B1-B8D0-4342-BD4E-4F2DF09BBD68}"/>
    <cellStyle name="20% - Accent2 20" xfId="3586" xr:uid="{974C4536-0802-4772-A7B6-B0A4C0A01ED3}"/>
    <cellStyle name="20% - Accent2 20 2" xfId="7317" xr:uid="{2F2D69BF-6902-4BA2-8CDD-DB7B21F654DF}"/>
    <cellStyle name="20% - Accent2 20 2 2" xfId="15025" xr:uid="{78FDE4E5-C1EB-4CC3-AADA-B4C942DDB1FA}"/>
    <cellStyle name="20% - Accent2 20 2 2 2" xfId="30437" xr:uid="{EEC30394-FD64-4C6B-93D2-855FE6BDC591}"/>
    <cellStyle name="20% - Accent2 20 2 2 2 2" xfId="31919" xr:uid="{355A2115-2A21-4143-B6C6-CDD38C6E70F9}"/>
    <cellStyle name="20% - Accent2 20 2 2 3" xfId="31918" xr:uid="{D4E88CCF-65F2-426E-BAFD-6E1DE3AE7101}"/>
    <cellStyle name="20% - Accent2 20 2 3" xfId="22732" xr:uid="{2AF4A5FB-53D3-41D3-ADD8-4D755ED79C1F}"/>
    <cellStyle name="20% - Accent2 20 2 3 2" xfId="31920" xr:uid="{E9C817FA-6E45-4675-BC21-E2E2337DA1D7}"/>
    <cellStyle name="20% - Accent2 20 2 4" xfId="31917" xr:uid="{E1D38902-4FDA-47B8-8059-A90D9E022C17}"/>
    <cellStyle name="20% - Accent2 20 3" xfId="11296" xr:uid="{E4B0D283-5FE3-43DC-BE1C-AD6F25C4DB67}"/>
    <cellStyle name="20% - Accent2 20 3 2" xfId="26709" xr:uid="{5C8FA369-7B19-4CEF-A19B-E92D1979A84C}"/>
    <cellStyle name="20% - Accent2 20 3 2 2" xfId="31922" xr:uid="{DACF739C-56A3-44CF-B0B1-1979280537AD}"/>
    <cellStyle name="20% - Accent2 20 3 3" xfId="31921" xr:uid="{B99D9F5B-D538-48A3-A772-A2A7CA546EED}"/>
    <cellStyle name="20% - Accent2 20 4" xfId="19004" xr:uid="{2CE0E3F9-9D39-4994-9516-C915DBCD8582}"/>
    <cellStyle name="20% - Accent2 20 4 2" xfId="31923" xr:uid="{7DC52887-74E6-49D5-ACA7-F0AC045F9426}"/>
    <cellStyle name="20% - Accent2 20 5" xfId="31916" xr:uid="{8584D045-C0F1-4638-86F0-49D33C4143F7}"/>
    <cellStyle name="20% - Accent2 21" xfId="3606" xr:uid="{2235646F-CE50-47F9-AF0E-04E9E0450AC2}"/>
    <cellStyle name="20% - Accent2 21 2" xfId="7337" xr:uid="{710DFAFA-1EAE-4869-BE23-1245F01E0B26}"/>
    <cellStyle name="20% - Accent2 21 2 2" xfId="15045" xr:uid="{EEA1F8B3-7859-4B56-9465-D390CC72CC58}"/>
    <cellStyle name="20% - Accent2 21 2 2 2" xfId="30457" xr:uid="{E540EDFF-1577-4CA4-81B2-DBA9EE4C18E6}"/>
    <cellStyle name="20% - Accent2 21 2 2 2 2" xfId="31927" xr:uid="{2F4C2CCF-DF67-4A92-8210-B747CAC1908D}"/>
    <cellStyle name="20% - Accent2 21 2 2 3" xfId="31926" xr:uid="{A872CBBA-AB22-434B-BA81-38AD41289B57}"/>
    <cellStyle name="20% - Accent2 21 2 3" xfId="22752" xr:uid="{19DE2EFF-8430-42CE-A30C-4F6F7BBAD964}"/>
    <cellStyle name="20% - Accent2 21 2 3 2" xfId="31928" xr:uid="{F37FD68F-273C-48EA-A1FD-28A85A06227B}"/>
    <cellStyle name="20% - Accent2 21 2 4" xfId="31925" xr:uid="{5738D4E5-10AD-4876-8938-0A170E9CBD6E}"/>
    <cellStyle name="20% - Accent2 21 3" xfId="11316" xr:uid="{0C2EDD7F-6991-4956-89BC-0C2AE6338D87}"/>
    <cellStyle name="20% - Accent2 21 3 2" xfId="26729" xr:uid="{85748572-FA29-4464-A32F-2051E8589095}"/>
    <cellStyle name="20% - Accent2 21 3 2 2" xfId="31930" xr:uid="{87749A31-C165-4828-A6CE-D93B5DA45D66}"/>
    <cellStyle name="20% - Accent2 21 3 3" xfId="31929" xr:uid="{D96B56E6-CE4A-4A7D-931F-3238BF70F1AB}"/>
    <cellStyle name="20% - Accent2 21 4" xfId="19024" xr:uid="{259A8D82-5028-4353-9DD8-1707E9E7D386}"/>
    <cellStyle name="20% - Accent2 21 4 2" xfId="31931" xr:uid="{06E2D9EB-B99D-4D72-AD4F-78AFE5B5ED58}"/>
    <cellStyle name="20% - Accent2 21 5" xfId="31924" xr:uid="{7A9D0CBA-708B-47D0-9529-3B74D019383D}"/>
    <cellStyle name="20% - Accent2 22" xfId="3626" xr:uid="{A23B11B4-D662-4104-BC93-0BEB201E35A2}"/>
    <cellStyle name="20% - Accent2 22 2" xfId="7357" xr:uid="{2800C95F-61D9-4217-A1C0-18D9AE771567}"/>
    <cellStyle name="20% - Accent2 22 2 2" xfId="15065" xr:uid="{9B4ED266-6C0C-44B7-A0D8-EC83F494756A}"/>
    <cellStyle name="20% - Accent2 22 2 2 2" xfId="30477" xr:uid="{702FB833-22F6-405F-B458-F0EF0AB43567}"/>
    <cellStyle name="20% - Accent2 22 2 2 2 2" xfId="31935" xr:uid="{D0B00259-0D53-4BE0-9272-79CE9D7B9E01}"/>
    <cellStyle name="20% - Accent2 22 2 2 3" xfId="31934" xr:uid="{7FDDB365-C084-4402-9F98-445396D90D67}"/>
    <cellStyle name="20% - Accent2 22 2 3" xfId="22772" xr:uid="{16C21483-EA31-491B-B747-BBFBB0D10412}"/>
    <cellStyle name="20% - Accent2 22 2 3 2" xfId="31936" xr:uid="{50762B76-988C-4B06-AE43-4A8966DD1183}"/>
    <cellStyle name="20% - Accent2 22 2 4" xfId="31933" xr:uid="{E933A2B6-3E68-4C1B-A088-0E31DD327D16}"/>
    <cellStyle name="20% - Accent2 22 3" xfId="11336" xr:uid="{D077DBCF-5AB7-4581-9FFB-E7EADB5CE03D}"/>
    <cellStyle name="20% - Accent2 22 3 2" xfId="26749" xr:uid="{BD8519E9-6567-48E9-AF98-7BFBFC924ADD}"/>
    <cellStyle name="20% - Accent2 22 3 2 2" xfId="31938" xr:uid="{D3A3386F-9B52-4507-94A6-09AE3033C630}"/>
    <cellStyle name="20% - Accent2 22 3 3" xfId="31937" xr:uid="{F2B3186A-0958-4DF7-8C80-DEF8FE24F41B}"/>
    <cellStyle name="20% - Accent2 22 4" xfId="19044" xr:uid="{77EF1E62-BA20-41A7-9C57-14FA5927B904}"/>
    <cellStyle name="20% - Accent2 22 4 2" xfId="31939" xr:uid="{B645941F-5694-4643-9CB6-343CB79B51AA}"/>
    <cellStyle name="20% - Accent2 22 5" xfId="31932" xr:uid="{40F03A23-563D-4CAC-8DEF-26E6E89ECDA4}"/>
    <cellStyle name="20% - Accent2 23" xfId="3646" xr:uid="{42478755-459E-41F3-B479-3E2ACDCE3C25}"/>
    <cellStyle name="20% - Accent2 23 2" xfId="7377" xr:uid="{1F56A597-2CFE-4A43-89D3-D628192B60D8}"/>
    <cellStyle name="20% - Accent2 23 2 2" xfId="15085" xr:uid="{D0DAD9AC-8818-4F03-8D63-EE8C2131CFB3}"/>
    <cellStyle name="20% - Accent2 23 2 2 2" xfId="30497" xr:uid="{7875C5B8-36C7-46CF-95C0-58DF27E41D0E}"/>
    <cellStyle name="20% - Accent2 23 2 2 2 2" xfId="31943" xr:uid="{1422FFE5-F38E-4D3D-A082-D4AE97C8EC88}"/>
    <cellStyle name="20% - Accent2 23 2 2 3" xfId="31942" xr:uid="{80C1110E-427F-40A6-B7F0-30AD60BAB7B5}"/>
    <cellStyle name="20% - Accent2 23 2 3" xfId="22792" xr:uid="{F353E439-A633-44D4-93B8-FA462E358FCF}"/>
    <cellStyle name="20% - Accent2 23 2 3 2" xfId="31944" xr:uid="{779745E7-FEDF-49A1-8BD4-D354542416A6}"/>
    <cellStyle name="20% - Accent2 23 2 4" xfId="31941" xr:uid="{2BC35162-4ABE-4D38-9540-4F518C061DDB}"/>
    <cellStyle name="20% - Accent2 23 3" xfId="11356" xr:uid="{C78863D4-8810-409E-9789-54701C93DDE4}"/>
    <cellStyle name="20% - Accent2 23 3 2" xfId="26769" xr:uid="{7E47DE94-A7FC-4AA3-ADFC-CDF6627DE0F9}"/>
    <cellStyle name="20% - Accent2 23 3 2 2" xfId="31946" xr:uid="{E193C629-AB32-47D3-8008-351836C78D66}"/>
    <cellStyle name="20% - Accent2 23 3 3" xfId="31945" xr:uid="{F37F1FB8-695D-44F3-A885-31DCC5507CEE}"/>
    <cellStyle name="20% - Accent2 23 4" xfId="19064" xr:uid="{3E8CAD90-6D2B-41CF-97E6-D51A4E8FB3A6}"/>
    <cellStyle name="20% - Accent2 23 4 2" xfId="31947" xr:uid="{98EF5DFB-0DD9-4B59-94A4-D18F59D742F9}"/>
    <cellStyle name="20% - Accent2 23 5" xfId="31940" xr:uid="{F2C25B55-2142-4B73-9041-0E9DA09F1929}"/>
    <cellStyle name="20% - Accent2 24" xfId="3666" xr:uid="{2DF6C846-864B-4BBC-B614-5E0F505754AA}"/>
    <cellStyle name="20% - Accent2 24 2" xfId="7397" xr:uid="{A26F9AE0-B11D-49A0-B365-67719C19A873}"/>
    <cellStyle name="20% - Accent2 24 2 2" xfId="15105" xr:uid="{B2F4B889-8E3C-4F58-AF6F-755621E5D47F}"/>
    <cellStyle name="20% - Accent2 24 2 2 2" xfId="30517" xr:uid="{0630CFC9-B143-414B-B296-83C90D596B34}"/>
    <cellStyle name="20% - Accent2 24 2 2 2 2" xfId="31951" xr:uid="{9B5A2BEE-59A8-4FAF-9B48-76D776129D3F}"/>
    <cellStyle name="20% - Accent2 24 2 2 3" xfId="31950" xr:uid="{DA133FFD-2860-4775-893B-A459F8B63EFB}"/>
    <cellStyle name="20% - Accent2 24 2 3" xfId="22812" xr:uid="{E1DD7473-49BB-4E09-A077-550577FFC261}"/>
    <cellStyle name="20% - Accent2 24 2 3 2" xfId="31952" xr:uid="{E04D29D7-AF62-4001-87DE-5751611A6E81}"/>
    <cellStyle name="20% - Accent2 24 2 4" xfId="31949" xr:uid="{08FB71D3-3A10-4005-8F79-FD8674AF21C4}"/>
    <cellStyle name="20% - Accent2 24 3" xfId="11376" xr:uid="{65B591FE-1CF5-4D0E-BEC0-6569807F98B9}"/>
    <cellStyle name="20% - Accent2 24 3 2" xfId="26789" xr:uid="{5361EC9F-505E-44E3-B0CF-A0FF39E7E9F9}"/>
    <cellStyle name="20% - Accent2 24 3 2 2" xfId="31954" xr:uid="{20EA8138-C71B-4A29-BB09-F02E10D60E72}"/>
    <cellStyle name="20% - Accent2 24 3 3" xfId="31953" xr:uid="{10531434-724F-4EB8-BFED-485028E8DDE0}"/>
    <cellStyle name="20% - Accent2 24 4" xfId="19084" xr:uid="{EB48D4BE-BA70-489A-8A52-FCD992464D1D}"/>
    <cellStyle name="20% - Accent2 24 4 2" xfId="31955" xr:uid="{7E458AB9-1F11-4D93-943D-9333A106A9C4}"/>
    <cellStyle name="20% - Accent2 24 5" xfId="31948" xr:uid="{141389C6-A4D4-4A20-9D09-6E2067433557}"/>
    <cellStyle name="20% - Accent2 25" xfId="3686" xr:uid="{E3ABE359-6FB4-4045-AB2B-22712FF96A0C}"/>
    <cellStyle name="20% - Accent2 25 2" xfId="7417" xr:uid="{383DF2F9-D7E7-4441-98BC-ABCD35A4476D}"/>
    <cellStyle name="20% - Accent2 25 2 2" xfId="15125" xr:uid="{BCB8618D-BBBD-4FCD-9A0F-79DAE51EC40B}"/>
    <cellStyle name="20% - Accent2 25 2 2 2" xfId="30537" xr:uid="{AAFE48E4-857C-4DAE-88B4-7776A5EF1C57}"/>
    <cellStyle name="20% - Accent2 25 2 2 2 2" xfId="31959" xr:uid="{F47231AC-A3BE-43BE-97FC-45C85106D832}"/>
    <cellStyle name="20% - Accent2 25 2 2 3" xfId="31958" xr:uid="{4AE5144D-5291-4DD4-9669-C2E99C8786F3}"/>
    <cellStyle name="20% - Accent2 25 2 3" xfId="22832" xr:uid="{93ACB49E-451C-476B-9184-89817A92070B}"/>
    <cellStyle name="20% - Accent2 25 2 3 2" xfId="31960" xr:uid="{994EF87B-C51F-49CC-9444-2075819AC3A4}"/>
    <cellStyle name="20% - Accent2 25 2 4" xfId="31957" xr:uid="{19DE4C5D-F9C6-4417-ABDC-406B8294391C}"/>
    <cellStyle name="20% - Accent2 25 3" xfId="11396" xr:uid="{F8A133E3-DFC2-4336-AE48-5CD58E786372}"/>
    <cellStyle name="20% - Accent2 25 3 2" xfId="26809" xr:uid="{5D31DF1E-80CD-48DC-B761-98869EC683E7}"/>
    <cellStyle name="20% - Accent2 25 3 2 2" xfId="31962" xr:uid="{96065A3F-48A5-4835-9550-78F258447F50}"/>
    <cellStyle name="20% - Accent2 25 3 3" xfId="31961" xr:uid="{1FA639AD-9C52-4AB9-A589-BD35CA593AF6}"/>
    <cellStyle name="20% - Accent2 25 4" xfId="19104" xr:uid="{B415D5B4-B5B7-4737-8CB3-9C02C5F575E9}"/>
    <cellStyle name="20% - Accent2 25 4 2" xfId="31963" xr:uid="{0554AAE8-94C4-4CC2-A312-BADE6E6EE77D}"/>
    <cellStyle name="20% - Accent2 25 5" xfId="31956" xr:uid="{3789EFFF-18B6-4777-80D3-C8E3604F88AB}"/>
    <cellStyle name="20% - Accent2 26" xfId="3706" xr:uid="{C4D81DC2-EB72-4928-AFD2-86DE7738C360}"/>
    <cellStyle name="20% - Accent2 26 2" xfId="7437" xr:uid="{6D143AFF-B3EE-4CDC-9E03-01ECAB6C8226}"/>
    <cellStyle name="20% - Accent2 26 2 2" xfId="15145" xr:uid="{5D2C764B-747E-44ED-9CAF-8BB2D0F823A7}"/>
    <cellStyle name="20% - Accent2 26 2 2 2" xfId="30557" xr:uid="{FE5FE98E-1632-48AB-A0EF-B73B44111FE1}"/>
    <cellStyle name="20% - Accent2 26 2 2 2 2" xfId="31967" xr:uid="{E49050B2-2C69-4E00-8CC7-56A28A83F345}"/>
    <cellStyle name="20% - Accent2 26 2 2 3" xfId="31966" xr:uid="{C3175F48-7354-46F5-BCBC-8AD2BF5DE54B}"/>
    <cellStyle name="20% - Accent2 26 2 3" xfId="22852" xr:uid="{5A64474B-0ED6-4D6F-9120-524572F8A6A9}"/>
    <cellStyle name="20% - Accent2 26 2 3 2" xfId="31968" xr:uid="{FAEFD658-725F-41F0-BC91-AE84A73CF4D4}"/>
    <cellStyle name="20% - Accent2 26 2 4" xfId="31965" xr:uid="{2CF93402-69E5-4357-8FC1-B40F9B580516}"/>
    <cellStyle name="20% - Accent2 26 3" xfId="11416" xr:uid="{64D0B9A4-7DB5-4F59-B3BD-3315720D7BC6}"/>
    <cellStyle name="20% - Accent2 26 3 2" xfId="26829" xr:uid="{273EF19E-65D4-41A1-B13A-83B617E451EC}"/>
    <cellStyle name="20% - Accent2 26 3 2 2" xfId="31970" xr:uid="{FDF40AEF-F5D5-41F5-ABD6-0BCB91B8CFB7}"/>
    <cellStyle name="20% - Accent2 26 3 3" xfId="31969" xr:uid="{3388718F-FAC7-455C-A256-C260D74C43BC}"/>
    <cellStyle name="20% - Accent2 26 4" xfId="19124" xr:uid="{00227620-78E3-467D-B0F5-60086A3C296E}"/>
    <cellStyle name="20% - Accent2 26 4 2" xfId="31971" xr:uid="{98860057-E194-4D75-94B0-961278E98210}"/>
    <cellStyle name="20% - Accent2 26 5" xfId="31964" xr:uid="{202F054C-DD57-405F-890B-7207ACE7BC5B}"/>
    <cellStyle name="20% - Accent2 27" xfId="3726" xr:uid="{E537C7A9-DABB-47B2-ABE4-5C78A4946DD1}"/>
    <cellStyle name="20% - Accent2 27 2" xfId="7457" xr:uid="{B4452F62-9DD7-4896-A688-7F4D43DB8541}"/>
    <cellStyle name="20% - Accent2 27 2 2" xfId="15165" xr:uid="{912ED68C-01B1-40DC-8DE7-FE48E8FC3B98}"/>
    <cellStyle name="20% - Accent2 27 2 2 2" xfId="30577" xr:uid="{0E0D9DC9-872B-470D-8D6A-D7DAB48B38C5}"/>
    <cellStyle name="20% - Accent2 27 2 2 2 2" xfId="31975" xr:uid="{C99CA9B5-9564-4FED-A287-B672AB3CBC6C}"/>
    <cellStyle name="20% - Accent2 27 2 2 3" xfId="31974" xr:uid="{3D36468E-DD4E-476D-9FE9-3928EBB599E4}"/>
    <cellStyle name="20% - Accent2 27 2 3" xfId="22872" xr:uid="{79509EB9-1929-4596-AB25-96C962A417D3}"/>
    <cellStyle name="20% - Accent2 27 2 3 2" xfId="31976" xr:uid="{DD3D124F-EC3E-4C82-A6D2-8775E1942C57}"/>
    <cellStyle name="20% - Accent2 27 2 4" xfId="31973" xr:uid="{E1F2E0DF-9FE6-46BF-8A56-82F1E65C2043}"/>
    <cellStyle name="20% - Accent2 27 3" xfId="11436" xr:uid="{E141845B-BD37-4AB0-B06E-EADE9151A66E}"/>
    <cellStyle name="20% - Accent2 27 3 2" xfId="26849" xr:uid="{65857A3D-43BB-4029-937A-0F63D6DFC698}"/>
    <cellStyle name="20% - Accent2 27 3 2 2" xfId="31978" xr:uid="{58724A4E-EC91-475C-A763-9D2457317253}"/>
    <cellStyle name="20% - Accent2 27 3 3" xfId="31977" xr:uid="{5B9AE4CB-56EF-433D-8E26-170EE72605C5}"/>
    <cellStyle name="20% - Accent2 27 4" xfId="19144" xr:uid="{49EC7B49-0CD3-47C6-9856-0500758ED518}"/>
    <cellStyle name="20% - Accent2 27 4 2" xfId="31979" xr:uid="{81D83516-C1FA-4BFB-A9CD-181384CABD3E}"/>
    <cellStyle name="20% - Accent2 27 5" xfId="31972" xr:uid="{BDB2A828-B1FB-4C2A-B94C-B26A41928047}"/>
    <cellStyle name="20% - Accent2 28" xfId="3746" xr:uid="{57EC5F2B-A93F-4FA8-B316-48358651EFF8}"/>
    <cellStyle name="20% - Accent2 28 2" xfId="7477" xr:uid="{CDA792B4-7747-49AA-9E5B-18DF830BFF5F}"/>
    <cellStyle name="20% - Accent2 28 2 2" xfId="15185" xr:uid="{C20BC0DB-F02E-482E-9946-7CF972500D01}"/>
    <cellStyle name="20% - Accent2 28 2 2 2" xfId="30597" xr:uid="{AD2087F3-E165-41BE-975B-5993F8D844FF}"/>
    <cellStyle name="20% - Accent2 28 2 2 2 2" xfId="31983" xr:uid="{1FB17E13-325D-4B1A-86B1-EB01A99BCFB9}"/>
    <cellStyle name="20% - Accent2 28 2 2 3" xfId="31982" xr:uid="{C27920FB-6CC2-4030-9105-28002E790027}"/>
    <cellStyle name="20% - Accent2 28 2 3" xfId="22892" xr:uid="{4BBE898C-6AEE-450A-AD52-3083907E113F}"/>
    <cellStyle name="20% - Accent2 28 2 3 2" xfId="31984" xr:uid="{DE4551DF-DB36-4D0A-B1EA-50114B1E95A2}"/>
    <cellStyle name="20% - Accent2 28 2 4" xfId="31981" xr:uid="{84DD1628-99D9-4D27-B9AC-78D00F627469}"/>
    <cellStyle name="20% - Accent2 28 3" xfId="11456" xr:uid="{EF0AE359-1DC2-469C-8D3D-C80BC93603F0}"/>
    <cellStyle name="20% - Accent2 28 3 2" xfId="26869" xr:uid="{39A03A0C-CB85-4697-B153-3223488202E4}"/>
    <cellStyle name="20% - Accent2 28 3 2 2" xfId="31986" xr:uid="{E14E3010-B668-4199-82DE-899772304617}"/>
    <cellStyle name="20% - Accent2 28 3 3" xfId="31985" xr:uid="{88E29976-7BBE-4271-A8FF-3F3B6CFB7796}"/>
    <cellStyle name="20% - Accent2 28 4" xfId="19164" xr:uid="{8A8D46C7-42F1-4B94-A741-AECF0376F4BF}"/>
    <cellStyle name="20% - Accent2 28 4 2" xfId="31987" xr:uid="{E58F2DAD-2275-4C28-B42D-21A0E918F7AE}"/>
    <cellStyle name="20% - Accent2 28 5" xfId="31980" xr:uid="{4DB572DD-6DD8-41A6-A270-0A353F6642D6}"/>
    <cellStyle name="20% - Accent2 29" xfId="3766" xr:uid="{C1B060F4-4A92-4C89-AA14-04428C2D2C35}"/>
    <cellStyle name="20% - Accent2 29 2" xfId="7497" xr:uid="{9AAB5495-61F0-4841-855B-61FE063638AC}"/>
    <cellStyle name="20% - Accent2 29 2 2" xfId="15205" xr:uid="{3C08B551-FEA8-4A1F-87C9-ECA8E0745C96}"/>
    <cellStyle name="20% - Accent2 29 2 2 2" xfId="30617" xr:uid="{18671317-F61E-445B-AAD2-E5A2ADDF92B3}"/>
    <cellStyle name="20% - Accent2 29 2 2 2 2" xfId="31991" xr:uid="{416CBCB6-3AD9-4EC3-BA32-96C9B62F3D6F}"/>
    <cellStyle name="20% - Accent2 29 2 2 3" xfId="31990" xr:uid="{543E235A-CD05-4EC4-9D39-298EE664F76A}"/>
    <cellStyle name="20% - Accent2 29 2 3" xfId="22912" xr:uid="{497AF91C-AAC9-464C-B9ED-091961183C8B}"/>
    <cellStyle name="20% - Accent2 29 2 3 2" xfId="31992" xr:uid="{6164E659-1A02-4024-9F1A-564AAAFCB134}"/>
    <cellStyle name="20% - Accent2 29 2 4" xfId="31989" xr:uid="{45ED3275-CB8C-4D12-BC5D-20596F0BD1A3}"/>
    <cellStyle name="20% - Accent2 29 3" xfId="11476" xr:uid="{670280DA-E05B-4537-81E0-8931CA7AF40D}"/>
    <cellStyle name="20% - Accent2 29 3 2" xfId="26889" xr:uid="{49270CE2-5352-41FC-9838-6BDF70DF4AEC}"/>
    <cellStyle name="20% - Accent2 29 3 2 2" xfId="31994" xr:uid="{97F21225-B9C3-4A20-9438-593C39FB517A}"/>
    <cellStyle name="20% - Accent2 29 3 3" xfId="31993" xr:uid="{FEB48C5E-9452-442C-8BB4-CA1C05C6876E}"/>
    <cellStyle name="20% - Accent2 29 4" xfId="19184" xr:uid="{3952BC45-81AE-4798-9140-15368FE0A430}"/>
    <cellStyle name="20% - Accent2 29 4 2" xfId="31995" xr:uid="{99EDFE98-52D2-47C8-B120-90FD3B3B15ED}"/>
    <cellStyle name="20% - Accent2 29 5" xfId="31988" xr:uid="{594FEF39-EDFE-4A3E-A549-EACEF4B65523}"/>
    <cellStyle name="20% - Accent2 3" xfId="309" xr:uid="{B900B92C-12FA-407E-BD6E-0EA3E911AB29}"/>
    <cellStyle name="20% - Accent2 3 2" xfId="973" xr:uid="{3F2B2A0B-F3B4-4B5E-A811-107C28226AD6}"/>
    <cellStyle name="20% - Accent2 3 2 2" xfId="2443" xr:uid="{7958992E-A5F6-4AE4-8E9F-49961C90BE43}"/>
    <cellStyle name="20% - Accent2 3 2 2 2" xfId="6175" xr:uid="{042AF73B-396E-47FA-AE82-59C473279B71}"/>
    <cellStyle name="20% - Accent2 3 2 2 2 2" xfId="13883" xr:uid="{C31F88A4-41D3-4661-ADEC-10AB4D6F8E85}"/>
    <cellStyle name="20% - Accent2 3 2 2 2 2 2" xfId="29295" xr:uid="{594C0D28-FDC5-414C-95D4-7BB3DD28B6FC}"/>
    <cellStyle name="20% - Accent2 3 2 2 2 2 2 2" xfId="32001" xr:uid="{949FEEC5-EE11-4722-9169-BA7160A4FAB2}"/>
    <cellStyle name="20% - Accent2 3 2 2 2 2 3" xfId="32000" xr:uid="{0E64DF16-DE03-4ED6-BC45-0327AF2007FE}"/>
    <cellStyle name="20% - Accent2 3 2 2 2 3" xfId="21590" xr:uid="{8E44FA7B-C86A-46E6-8F97-CDF35328FC03}"/>
    <cellStyle name="20% - Accent2 3 2 2 2 3 2" xfId="32002" xr:uid="{570F655D-6526-4EA0-AF53-E5E73D8B4171}"/>
    <cellStyle name="20% - Accent2 3 2 2 2 4" xfId="31999" xr:uid="{BCF2335B-2834-46AA-97B1-43908823A85A}"/>
    <cellStyle name="20% - Accent2 3 2 2 3" xfId="10154" xr:uid="{A977649B-8F3C-488D-8F9E-0C8EA25B6B84}"/>
    <cellStyle name="20% - Accent2 3 2 2 3 2" xfId="25567" xr:uid="{BE81C398-E00A-4CE0-B5B3-AEA674B2A8E9}"/>
    <cellStyle name="20% - Accent2 3 2 2 3 2 2" xfId="32004" xr:uid="{67892E9C-891C-48A9-AC39-2CA040C58B70}"/>
    <cellStyle name="20% - Accent2 3 2 2 3 3" xfId="32003" xr:uid="{D9C90D2D-EA46-4E90-9CC1-964321CC56BD}"/>
    <cellStyle name="20% - Accent2 3 2 2 4" xfId="17862" xr:uid="{E6BE486A-F991-47D5-A46F-9704533BE12A}"/>
    <cellStyle name="20% - Accent2 3 2 2 4 2" xfId="32005" xr:uid="{D82077E7-7DCC-46F4-83FB-340007B3BA31}"/>
    <cellStyle name="20% - Accent2 3 2 2 5" xfId="31998" xr:uid="{4650BB1D-D0A4-47A5-80DB-820FB15C8532}"/>
    <cellStyle name="20% - Accent2 3 2 3" xfId="4710" xr:uid="{3FCB91DC-7FA1-470D-90D7-273B8F611DF3}"/>
    <cellStyle name="20% - Accent2 3 2 3 2" xfId="12418" xr:uid="{15FE39BF-DBF4-467C-BA45-82A3120EBEE4}"/>
    <cellStyle name="20% - Accent2 3 2 3 2 2" xfId="27830" xr:uid="{12521404-6B61-4BDF-8FA6-D0C9968F0F3B}"/>
    <cellStyle name="20% - Accent2 3 2 3 2 2 2" xfId="32008" xr:uid="{7EE3D84D-4843-4A53-BEB0-F2CF8B2AAA53}"/>
    <cellStyle name="20% - Accent2 3 2 3 2 3" xfId="32007" xr:uid="{0E2A86F8-76CE-48A3-8342-DAC9944FD5BC}"/>
    <cellStyle name="20% - Accent2 3 2 3 3" xfId="20125" xr:uid="{EB02F6EB-608B-45AC-AE85-4E19021648C2}"/>
    <cellStyle name="20% - Accent2 3 2 3 3 2" xfId="32009" xr:uid="{255D6AC4-E41B-40B4-A030-24553E033E11}"/>
    <cellStyle name="20% - Accent2 3 2 3 4" xfId="32006" xr:uid="{8719AD77-2FBB-46C4-96C2-F9788950065F}"/>
    <cellStyle name="20% - Accent2 3 2 4" xfId="8695" xr:uid="{DA03F9C4-2D7A-482A-89F3-2D05D344D08D}"/>
    <cellStyle name="20% - Accent2 3 2 4 2" xfId="24108" xr:uid="{B35AD663-CFB2-4662-8EF5-5BD155688456}"/>
    <cellStyle name="20% - Accent2 3 2 4 2 2" xfId="32011" xr:uid="{81182FB2-48B9-44EB-9EFE-23AFBB3FF8F0}"/>
    <cellStyle name="20% - Accent2 3 2 4 3" xfId="32010" xr:uid="{85D37718-DED8-49C7-87BC-01BB0900F9CA}"/>
    <cellStyle name="20% - Accent2 3 2 5" xfId="16403" xr:uid="{2FAFCD60-CDAD-4625-B31A-4F2D2FBFA50C}"/>
    <cellStyle name="20% - Accent2 3 2 5 2" xfId="32012" xr:uid="{9E5A58BA-3AE5-4AF6-AACC-0C3288084C7F}"/>
    <cellStyle name="20% - Accent2 3 2 6" xfId="31997" xr:uid="{7661C92B-CC70-4B34-B066-EDEBC2AA4083}"/>
    <cellStyle name="20% - Accent2 3 3" xfId="1805" xr:uid="{B8B2C79F-4F08-428E-8670-F4EAF71904B8}"/>
    <cellStyle name="20% - Accent2 3 3 2" xfId="5537" xr:uid="{509CA128-3F4F-4DCA-81A8-3261EF151A71}"/>
    <cellStyle name="20% - Accent2 3 3 2 2" xfId="13245" xr:uid="{B56661F9-FDCB-44B6-AE34-75BE546ECFA8}"/>
    <cellStyle name="20% - Accent2 3 3 2 2 2" xfId="28657" xr:uid="{92B34B71-BBB2-402E-8831-C88D5C9DA117}"/>
    <cellStyle name="20% - Accent2 3 3 2 2 2 2" xfId="32016" xr:uid="{95041E1A-EFB6-4D98-AAE3-C7DD7F19E658}"/>
    <cellStyle name="20% - Accent2 3 3 2 2 3" xfId="32015" xr:uid="{B5006D31-7460-4A75-93D6-0A770DDAE6A7}"/>
    <cellStyle name="20% - Accent2 3 3 2 3" xfId="20952" xr:uid="{C3263258-5A38-47EE-8A76-82BCA74DA181}"/>
    <cellStyle name="20% - Accent2 3 3 2 3 2" xfId="32017" xr:uid="{B8D3075B-C7FC-479C-9E79-FD3DB405F849}"/>
    <cellStyle name="20% - Accent2 3 3 2 4" xfId="32014" xr:uid="{9FA80C6E-01A9-4107-9959-9B07D3F5FD37}"/>
    <cellStyle name="20% - Accent2 3 3 3" xfId="9516" xr:uid="{7A2539D6-0E99-48C7-A055-971E1FD59AA2}"/>
    <cellStyle name="20% - Accent2 3 3 3 2" xfId="24929" xr:uid="{3DB90ADD-87B8-402F-9C78-A004EEED1CE6}"/>
    <cellStyle name="20% - Accent2 3 3 3 2 2" xfId="32019" xr:uid="{AC208148-1387-45C3-A8D8-4B552AA511E9}"/>
    <cellStyle name="20% - Accent2 3 3 3 3" xfId="32018" xr:uid="{A108D119-E642-48FB-8EA3-B2162E191E72}"/>
    <cellStyle name="20% - Accent2 3 3 4" xfId="17224" xr:uid="{9B9B0BAE-F32E-4737-AD1B-8E2889D392B4}"/>
    <cellStyle name="20% - Accent2 3 3 4 2" xfId="32020" xr:uid="{10A0B6D6-43C2-431B-84EF-69B5D4AA6A98}"/>
    <cellStyle name="20% - Accent2 3 3 5" xfId="32013" xr:uid="{C4FA052D-00A5-4A65-9AB4-ACF5981DBC37}"/>
    <cellStyle name="20% - Accent2 3 4" xfId="4058" xr:uid="{E75346C4-67A6-423A-A745-83109ACA9B86}"/>
    <cellStyle name="20% - Accent2 3 4 2" xfId="11766" xr:uid="{7E4DD14C-8F25-43EC-AEA6-D092ECD4AC07}"/>
    <cellStyle name="20% - Accent2 3 4 2 2" xfId="27178" xr:uid="{3E9EB68D-97A9-486C-90FB-EC08E3E49453}"/>
    <cellStyle name="20% - Accent2 3 4 2 2 2" xfId="32023" xr:uid="{31E33C33-BDB7-44F6-8B58-BFAEB3EE55F6}"/>
    <cellStyle name="20% - Accent2 3 4 2 3" xfId="32022" xr:uid="{950E275E-6684-4EFA-9C63-31E1A407124D}"/>
    <cellStyle name="20% - Accent2 3 4 3" xfId="19473" xr:uid="{BC5CAB9C-D812-4C75-94F7-ABDF3680547C}"/>
    <cellStyle name="20% - Accent2 3 4 3 2" xfId="32024" xr:uid="{24514CA1-DE71-4B40-AEEF-A14E55836B2E}"/>
    <cellStyle name="20% - Accent2 3 4 4" xfId="32021" xr:uid="{0ABB321D-C09E-4D6A-BA2D-61A284301050}"/>
    <cellStyle name="20% - Accent2 3 5" xfId="8057" xr:uid="{D8867302-07C2-4325-AC1D-3EC6FF5E697A}"/>
    <cellStyle name="20% - Accent2 3 5 2" xfId="23470" xr:uid="{160C6A21-D936-4A14-9353-FD69E066BDB8}"/>
    <cellStyle name="20% - Accent2 3 5 2 2" xfId="32026" xr:uid="{376832E9-9E45-4E2F-AB73-681FBD18F04F}"/>
    <cellStyle name="20% - Accent2 3 5 3" xfId="32025" xr:uid="{31FA5BB2-E59C-4D5A-AAB9-BAE0D4E81ADF}"/>
    <cellStyle name="20% - Accent2 3 6" xfId="15765" xr:uid="{AB08A607-3689-4A3A-B4EE-3CF4D6962448}"/>
    <cellStyle name="20% - Accent2 3 6 2" xfId="32027" xr:uid="{BD1E5743-13B2-4E1B-BF1B-FA412AC2A99E}"/>
    <cellStyle name="20% - Accent2 3 7" xfId="31996" xr:uid="{76D33A34-3324-4698-80E8-FAFCBFCC594C}"/>
    <cellStyle name="20% - Accent2 30" xfId="3786" xr:uid="{0BC4A6D0-B657-4E25-8CEA-CB4981799C03}"/>
    <cellStyle name="20% - Accent2 30 2" xfId="7517" xr:uid="{D8BA941F-4B75-4ABF-97A0-596BF83F3E32}"/>
    <cellStyle name="20% - Accent2 30 2 2" xfId="15225" xr:uid="{5912061F-9A67-429A-87AF-7B85F780EB83}"/>
    <cellStyle name="20% - Accent2 30 2 2 2" xfId="30637" xr:uid="{6BF0AEFE-DC9E-4AF4-9DDC-21ABB90086E3}"/>
    <cellStyle name="20% - Accent2 30 2 2 2 2" xfId="32031" xr:uid="{9761C362-73A0-4B8C-BD80-3C9BAC8E5884}"/>
    <cellStyle name="20% - Accent2 30 2 2 3" xfId="32030" xr:uid="{A9E048AF-FD2D-48C4-AB71-5C23F8999EF4}"/>
    <cellStyle name="20% - Accent2 30 2 3" xfId="22932" xr:uid="{B0A71603-1C07-41A6-AAC8-D26264F47F8C}"/>
    <cellStyle name="20% - Accent2 30 2 3 2" xfId="32032" xr:uid="{BB6FAA67-135F-41AC-9410-9FB1015F7171}"/>
    <cellStyle name="20% - Accent2 30 2 4" xfId="32029" xr:uid="{3107B85E-011E-451E-969E-32B07B88FA14}"/>
    <cellStyle name="20% - Accent2 30 3" xfId="11496" xr:uid="{CEEAD445-5A06-4EFC-9B47-26D8DC09ED01}"/>
    <cellStyle name="20% - Accent2 30 3 2" xfId="26909" xr:uid="{63519A36-29FA-4F47-85A9-1093C231DEB4}"/>
    <cellStyle name="20% - Accent2 30 3 2 2" xfId="32034" xr:uid="{EBACDC07-DF7E-46CE-8822-699263EC1F39}"/>
    <cellStyle name="20% - Accent2 30 3 3" xfId="32033" xr:uid="{114E5437-ED1A-47D1-B7E6-1CDA31E869FF}"/>
    <cellStyle name="20% - Accent2 30 4" xfId="19204" xr:uid="{26DE9179-9F2E-4EAA-87D5-7D863B437BAC}"/>
    <cellStyle name="20% - Accent2 30 4 2" xfId="32035" xr:uid="{07D83691-F360-4FD3-B9B4-FA28FB167685}"/>
    <cellStyle name="20% - Accent2 30 5" xfId="32028" xr:uid="{D64D56AA-40EA-4809-9D0E-14C0277A7BCD}"/>
    <cellStyle name="20% - Accent2 31" xfId="3806" xr:uid="{891AB4F1-231A-49D4-AFA6-60DCDF6FD1F8}"/>
    <cellStyle name="20% - Accent2 31 2" xfId="7537" xr:uid="{7E554DE4-84F5-418E-BB75-540676639922}"/>
    <cellStyle name="20% - Accent2 31 2 2" xfId="15245" xr:uid="{7A3673E2-C58A-4D41-AAAF-9ED3C80DF868}"/>
    <cellStyle name="20% - Accent2 31 2 2 2" xfId="30657" xr:uid="{DF25D7F4-AD24-4058-AEB4-17830931AF65}"/>
    <cellStyle name="20% - Accent2 31 2 2 2 2" xfId="32039" xr:uid="{A2F7802A-37C4-4C97-AB9C-69536C4D6A2D}"/>
    <cellStyle name="20% - Accent2 31 2 2 3" xfId="32038" xr:uid="{3292A02A-4AFA-4EA5-B6D0-AA05CB843F71}"/>
    <cellStyle name="20% - Accent2 31 2 3" xfId="22952" xr:uid="{7EF0BC71-DDC7-4206-A0ED-70ECE3D01DC4}"/>
    <cellStyle name="20% - Accent2 31 2 3 2" xfId="32040" xr:uid="{64D66500-E882-488D-8EEB-8A8B39C2F2FB}"/>
    <cellStyle name="20% - Accent2 31 2 4" xfId="32037" xr:uid="{44546F35-313C-4ECE-95BD-2C35D093F148}"/>
    <cellStyle name="20% - Accent2 31 3" xfId="11516" xr:uid="{83A9AF8C-CB98-442E-8B04-18DFFD0C1B6F}"/>
    <cellStyle name="20% - Accent2 31 3 2" xfId="26929" xr:uid="{37696AE9-82FC-45B1-82C6-A651374D9D14}"/>
    <cellStyle name="20% - Accent2 31 3 2 2" xfId="32042" xr:uid="{5C3339AE-EFF6-41A5-B157-0EE0F8CD9802}"/>
    <cellStyle name="20% - Accent2 31 3 3" xfId="32041" xr:uid="{E033B78F-1841-48EC-9593-98FE13E62994}"/>
    <cellStyle name="20% - Accent2 31 4" xfId="19224" xr:uid="{C76EAB7B-3105-49EA-B53F-C3F5FD7ED59D}"/>
    <cellStyle name="20% - Accent2 31 4 2" xfId="32043" xr:uid="{4F7907BC-724C-40BE-BE76-78DD4D12574E}"/>
    <cellStyle name="20% - Accent2 31 5" xfId="32036" xr:uid="{D5891BF5-A5F4-483F-BB92-E5C44BCB44E8}"/>
    <cellStyle name="20% - Accent2 32" xfId="3827" xr:uid="{A1102BAF-FD1A-4943-99FA-F85D152B1485}"/>
    <cellStyle name="20% - Accent2 32 2" xfId="7557" xr:uid="{CE1B11BD-354D-42D7-8E8B-02DCBA5A0BE2}"/>
    <cellStyle name="20% - Accent2 32 2 2" xfId="15265" xr:uid="{86532DE1-1833-47AB-93BD-DEA4A8A4CDA7}"/>
    <cellStyle name="20% - Accent2 32 2 2 2" xfId="30677" xr:uid="{80AE2A2C-4524-4F26-815F-E74ECB11C1EF}"/>
    <cellStyle name="20% - Accent2 32 2 2 2 2" xfId="32047" xr:uid="{A4EDC169-B55F-4F9D-A7E7-327374BCBFAC}"/>
    <cellStyle name="20% - Accent2 32 2 2 3" xfId="32046" xr:uid="{65B1E31F-C32D-47E2-AADE-CD9F3185EE7B}"/>
    <cellStyle name="20% - Accent2 32 2 3" xfId="22972" xr:uid="{88E6C85F-259F-478D-9065-9C25B168E698}"/>
    <cellStyle name="20% - Accent2 32 2 3 2" xfId="32048" xr:uid="{DB0DA60E-5C90-467E-BDE3-5FA75014704B}"/>
    <cellStyle name="20% - Accent2 32 2 4" xfId="32045" xr:uid="{A34A85CA-D288-42D6-BA7E-245A33F89F85}"/>
    <cellStyle name="20% - Accent2 32 3" xfId="11537" xr:uid="{59A44C23-134F-41C4-B3A2-E16F55C0C797}"/>
    <cellStyle name="20% - Accent2 32 3 2" xfId="26949" xr:uid="{AB2D94F6-94D9-4D92-BDFE-9C39B3A45914}"/>
    <cellStyle name="20% - Accent2 32 3 2 2" xfId="32050" xr:uid="{7E9CB719-72E1-4E96-BE3C-5576453BDDFD}"/>
    <cellStyle name="20% - Accent2 32 3 3" xfId="32049" xr:uid="{DCB98167-DAE7-4F94-81BD-29264DBDE961}"/>
    <cellStyle name="20% - Accent2 32 4" xfId="19244" xr:uid="{7BB8B9DB-8569-48C1-B986-58981B32C0B6}"/>
    <cellStyle name="20% - Accent2 32 4 2" xfId="32051" xr:uid="{E024E924-E6F6-4609-A237-7A1968846FAB}"/>
    <cellStyle name="20% - Accent2 32 5" xfId="32044" xr:uid="{CA043FCE-2557-496F-9C70-4A6690112EC0}"/>
    <cellStyle name="20% - Accent2 33" xfId="3846" xr:uid="{D0A94A37-4646-437E-B500-4C7C0E4DA7E7}"/>
    <cellStyle name="20% - Accent2 33 2" xfId="11556" xr:uid="{7546B644-C5A0-4548-94BD-CCB49DE17ABB}"/>
    <cellStyle name="20% - Accent2 33 2 2" xfId="26968" xr:uid="{013D5334-1DE0-4E9D-A61B-43CF54CA5D04}"/>
    <cellStyle name="20% - Accent2 33 2 2 2" xfId="32054" xr:uid="{92791854-2B98-4494-8E27-6872B59C1CB2}"/>
    <cellStyle name="20% - Accent2 33 2 3" xfId="32053" xr:uid="{8B32B97F-0AE5-4FB5-BB28-1F4DAFBF04EC}"/>
    <cellStyle name="20% - Accent2 33 3" xfId="19263" xr:uid="{83904DA9-3B28-495A-8B09-24210813B2C1}"/>
    <cellStyle name="20% - Accent2 33 3 2" xfId="32055" xr:uid="{DF662BF8-AF8B-45B6-860E-DCFDD0AFCD77}"/>
    <cellStyle name="20% - Accent2 33 4" xfId="32052" xr:uid="{E8BD3942-E60B-4586-A75F-CF2E367A9847}"/>
    <cellStyle name="20% - Accent2 34" xfId="7577" xr:uid="{71B33B37-D217-47E6-BBD5-2F163D6139BD}"/>
    <cellStyle name="20% - Accent2 34 2" xfId="15285" xr:uid="{6F88043D-4F2F-40B7-8D68-F075C2F4D528}"/>
    <cellStyle name="20% - Accent2 34 2 2" xfId="30697" xr:uid="{D6F256F6-2F76-4802-89B6-AAE567F545D2}"/>
    <cellStyle name="20% - Accent2 34 2 2 2" xfId="32058" xr:uid="{53D7326A-913C-446F-9240-2595B5B490C5}"/>
    <cellStyle name="20% - Accent2 34 2 3" xfId="32057" xr:uid="{C330508D-FF8D-4945-956C-9008BD676334}"/>
    <cellStyle name="20% - Accent2 34 3" xfId="22992" xr:uid="{8EEDAAB7-E1BC-43C6-9312-A5EA202C1EF9}"/>
    <cellStyle name="20% - Accent2 34 3 2" xfId="32059" xr:uid="{71115BA8-3571-4BA6-B152-C888FD2931FF}"/>
    <cellStyle name="20% - Accent2 34 4" xfId="32056" xr:uid="{16DC02C3-7A2F-460F-84F6-4F0B187E6976}"/>
    <cellStyle name="20% - Accent2 35" xfId="7597" xr:uid="{1F44C6F0-C9E8-4E59-8E38-E1C07690C003}"/>
    <cellStyle name="20% - Accent2 35 2" xfId="15305" xr:uid="{B3EDD933-F091-4212-8513-B1B31082D58F}"/>
    <cellStyle name="20% - Accent2 35 2 2" xfId="30717" xr:uid="{1EAD31CB-B459-41E9-B1B9-0708F3E0CD2E}"/>
    <cellStyle name="20% - Accent2 35 2 2 2" xfId="32062" xr:uid="{E7B58077-C289-435B-8995-C1CF9C1247F3}"/>
    <cellStyle name="20% - Accent2 35 2 3" xfId="32061" xr:uid="{607DB551-9671-4526-977F-0DEF8029C235}"/>
    <cellStyle name="20% - Accent2 35 3" xfId="23012" xr:uid="{FAFB9FBD-61B6-4D6E-99A1-ABEBD4B76C0D}"/>
    <cellStyle name="20% - Accent2 35 3 2" xfId="32063" xr:uid="{DFAD7AF2-237E-40CE-9B9B-7833512CE469}"/>
    <cellStyle name="20% - Accent2 35 4" xfId="32060" xr:uid="{18B1929B-C8FF-45B8-9E11-CB771A840210}"/>
    <cellStyle name="20% - Accent2 36" xfId="7617" xr:uid="{2186D8C6-ECC3-4EB5-89B9-230CD0739EF5}"/>
    <cellStyle name="20% - Accent2 36 2" xfId="15325" xr:uid="{859CA02D-BBF4-48A1-898A-80C35A47B473}"/>
    <cellStyle name="20% - Accent2 36 2 2" xfId="30737" xr:uid="{F8358E0B-2472-426B-9D1D-EBE3E69C51A9}"/>
    <cellStyle name="20% - Accent2 36 2 2 2" xfId="32066" xr:uid="{98E274FD-F78A-4821-8F33-2785E10776A0}"/>
    <cellStyle name="20% - Accent2 36 2 3" xfId="32065" xr:uid="{802D3120-D332-4BAC-AE0F-2EB7BFBFD038}"/>
    <cellStyle name="20% - Accent2 36 3" xfId="23032" xr:uid="{0445ACD4-D0E0-4E3B-9DDE-258FB0F28BE3}"/>
    <cellStyle name="20% - Accent2 36 3 2" xfId="32067" xr:uid="{601AF78F-BFDD-4A56-8EDA-F5FE00B41944}"/>
    <cellStyle name="20% - Accent2 36 4" xfId="32064" xr:uid="{271026FB-E50D-425D-BD5F-F11A0247D708}"/>
    <cellStyle name="20% - Accent2 37" xfId="7637" xr:uid="{7E7FEDB6-55A0-410B-9B61-9217D20CC74B}"/>
    <cellStyle name="20% - Accent2 37 2" xfId="15345" xr:uid="{291D60D2-CF42-43DA-8E91-1E1771BF4E62}"/>
    <cellStyle name="20% - Accent2 37 2 2" xfId="30757" xr:uid="{0B6B6660-C710-4429-A1D5-286701751483}"/>
    <cellStyle name="20% - Accent2 37 2 2 2" xfId="32070" xr:uid="{48AC1AE0-FD9D-4AF9-8FB7-761B3E3236DA}"/>
    <cellStyle name="20% - Accent2 37 2 3" xfId="32069" xr:uid="{DCE73E63-1423-4855-848E-5888566F435F}"/>
    <cellStyle name="20% - Accent2 37 3" xfId="23052" xr:uid="{C0389677-6568-4F9B-9FF7-257FC8AAEE03}"/>
    <cellStyle name="20% - Accent2 37 3 2" xfId="32071" xr:uid="{56CD7887-8459-4C45-91C9-C885C5805914}"/>
    <cellStyle name="20% - Accent2 37 4" xfId="32068" xr:uid="{AFF3C925-896B-41C7-91E7-C1DFD6A6485A}"/>
    <cellStyle name="20% - Accent2 38" xfId="7657" xr:uid="{DFD3DB7F-1648-4F3E-AE72-36724C9F531A}"/>
    <cellStyle name="20% - Accent2 38 2" xfId="15365" xr:uid="{0F0C552F-C63A-46B5-B37A-E240C2CC57A2}"/>
    <cellStyle name="20% - Accent2 38 2 2" xfId="30777" xr:uid="{E95E67D1-A310-4DE8-AB44-ED3347156894}"/>
    <cellStyle name="20% - Accent2 38 2 2 2" xfId="32074" xr:uid="{01221925-60E2-490F-962E-421245B215DB}"/>
    <cellStyle name="20% - Accent2 38 2 3" xfId="32073" xr:uid="{D7B15B1B-50E7-4914-8117-1329C417E26B}"/>
    <cellStyle name="20% - Accent2 38 3" xfId="23072" xr:uid="{4E6AF2ED-276E-4694-B6B0-80341CA17156}"/>
    <cellStyle name="20% - Accent2 38 3 2" xfId="32075" xr:uid="{22C95857-C6E1-4B25-9D44-0B0D19AC0E79}"/>
    <cellStyle name="20% - Accent2 38 4" xfId="32072" xr:uid="{163D750E-DA91-4647-ACA3-ED7CBBF52D68}"/>
    <cellStyle name="20% - Accent2 39" xfId="7677" xr:uid="{EFFE5614-4A1D-4CCC-BE3C-9521F1CEC2AB}"/>
    <cellStyle name="20% - Accent2 39 2" xfId="15385" xr:uid="{F8729708-1DF2-4CB7-80BE-9EE64A6F80BD}"/>
    <cellStyle name="20% - Accent2 39 2 2" xfId="30797" xr:uid="{3CC9CBCD-889E-4651-A6D8-67C5F5CB46F5}"/>
    <cellStyle name="20% - Accent2 39 2 2 2" xfId="32078" xr:uid="{1B19AC06-6BE3-404F-83AE-1088561BA4A3}"/>
    <cellStyle name="20% - Accent2 39 2 3" xfId="32077" xr:uid="{12485821-0285-4E9F-8778-02F031DDF635}"/>
    <cellStyle name="20% - Accent2 39 3" xfId="23092" xr:uid="{61C48B60-E6DC-4C29-B60C-E79F9669FD1C}"/>
    <cellStyle name="20% - Accent2 39 3 2" xfId="32079" xr:uid="{C79E34D0-459D-4048-ADED-D775EC9A3176}"/>
    <cellStyle name="20% - Accent2 39 4" xfId="32076" xr:uid="{A7585E67-0D76-4965-B7AA-55710D01EE83}"/>
    <cellStyle name="20% - Accent2 4" xfId="1602" xr:uid="{8BCD1679-DF98-47D4-A569-E179149F46BA}"/>
    <cellStyle name="20% - Accent2 4 2" xfId="5337" xr:uid="{0DAAE397-9BDD-4C2F-86F4-608C5BDF6076}"/>
    <cellStyle name="20% - Accent2 4 2 2" xfId="13045" xr:uid="{F7BDBC72-ECF5-400F-8413-915EF8833C6B}"/>
    <cellStyle name="20% - Accent2 4 2 2 2" xfId="28457" xr:uid="{2C2D9257-7750-48CB-BB1B-147A5890364E}"/>
    <cellStyle name="20% - Accent2 4 2 2 2 2" xfId="32083" xr:uid="{D5174888-FC87-4425-AAC8-C99EC59142C5}"/>
    <cellStyle name="20% - Accent2 4 2 2 3" xfId="32082" xr:uid="{8A8C1F6D-68DC-4B37-AFA2-6F300DC7249B}"/>
    <cellStyle name="20% - Accent2 4 2 3" xfId="20752" xr:uid="{421AF0FC-7BB2-4856-9BEF-CCF3C29B7C40}"/>
    <cellStyle name="20% - Accent2 4 2 3 2" xfId="32084" xr:uid="{EDEDC33E-7A97-466E-BEE6-D8BDC6ABF440}"/>
    <cellStyle name="20% - Accent2 4 2 4" xfId="32081" xr:uid="{1E112A4C-7B41-413B-B65A-1E6500A5B7EC}"/>
    <cellStyle name="20% - Accent2 4 3" xfId="9318" xr:uid="{28CD0C49-9E23-4714-97CB-33821C9AC00F}"/>
    <cellStyle name="20% - Accent2 4 3 2" xfId="24731" xr:uid="{05068A9B-D45C-44BE-B625-A840CDDDBA9C}"/>
    <cellStyle name="20% - Accent2 4 3 2 2" xfId="32086" xr:uid="{C26EF2DF-AB91-44B6-A188-53AF2476C8FC}"/>
    <cellStyle name="20% - Accent2 4 3 3" xfId="32085" xr:uid="{53F99498-896C-4F85-B621-A75A31F64153}"/>
    <cellStyle name="20% - Accent2 4 4" xfId="17026" xr:uid="{579123FC-FAF7-4DF9-9F03-20E2A63AE1B4}"/>
    <cellStyle name="20% - Accent2 4 4 2" xfId="32087" xr:uid="{CF828FD6-A681-43EF-92F3-8D87D55F3276}"/>
    <cellStyle name="20% - Accent2 4 5" xfId="32080" xr:uid="{2B1E9EDC-8E93-4C88-8612-B52B7BBCD3AD}"/>
    <cellStyle name="20% - Accent2 40" xfId="7697" xr:uid="{191A4230-7B9F-4998-91DC-D2C43D4D1D90}"/>
    <cellStyle name="20% - Accent2 40 2" xfId="15405" xr:uid="{88176B67-7675-4F30-8FD2-F9BC16795177}"/>
    <cellStyle name="20% - Accent2 40 2 2" xfId="30817" xr:uid="{6C1666B1-2151-4273-9A8C-6F93F74439FE}"/>
    <cellStyle name="20% - Accent2 40 2 2 2" xfId="32090" xr:uid="{01EC2D2F-423A-4337-9DE3-5B214EBB68CC}"/>
    <cellStyle name="20% - Accent2 40 2 3" xfId="32089" xr:uid="{9ECDCA4D-78D2-4A5B-A947-3831709F0322}"/>
    <cellStyle name="20% - Accent2 40 3" xfId="23112" xr:uid="{C4D97EB7-F62E-46EF-BA17-AD05E0C57332}"/>
    <cellStyle name="20% - Accent2 40 3 2" xfId="32091" xr:uid="{2554BEEE-A827-4204-950B-187B85655331}"/>
    <cellStyle name="20% - Accent2 40 4" xfId="32088" xr:uid="{979A7CBC-4978-47FF-AB5C-126C5FBA8AB0}"/>
    <cellStyle name="20% - Accent2 41" xfId="7717" xr:uid="{148C8606-E435-424C-8364-3EA5C2A34E3B}"/>
    <cellStyle name="20% - Accent2 41 2" xfId="15425" xr:uid="{A4C4612B-5B1E-4F4A-A644-FCA32EE491D1}"/>
    <cellStyle name="20% - Accent2 41 2 2" xfId="30837" xr:uid="{5A8F4673-794A-426C-A4A9-7C9881D75887}"/>
    <cellStyle name="20% - Accent2 41 2 2 2" xfId="32094" xr:uid="{B0DC9BB8-A5DA-46AE-8D5D-C614E3D946E6}"/>
    <cellStyle name="20% - Accent2 41 2 3" xfId="32093" xr:uid="{3F2F5DE8-8CED-41E1-AD99-595156FF71DB}"/>
    <cellStyle name="20% - Accent2 41 3" xfId="23132" xr:uid="{014CD874-47A1-4BB3-8D57-6F2FD88B3F0F}"/>
    <cellStyle name="20% - Accent2 41 3 2" xfId="32095" xr:uid="{284AA3C6-706A-4449-90B3-C5CCE8C96B9A}"/>
    <cellStyle name="20% - Accent2 41 4" xfId="32092" xr:uid="{C83D9CAB-B6A3-4A9A-BD25-EAB045E04638}"/>
    <cellStyle name="20% - Accent2 42" xfId="7737" xr:uid="{4E27350B-5382-4B3D-A1D3-70B88BC4994C}"/>
    <cellStyle name="20% - Accent2 42 2" xfId="15445" xr:uid="{59DFC436-5136-4D9E-9EC4-23E8AE95471D}"/>
    <cellStyle name="20% - Accent2 42 2 2" xfId="30857" xr:uid="{A653844B-8142-4EF7-91A9-30C09A159DB1}"/>
    <cellStyle name="20% - Accent2 42 2 2 2" xfId="32098" xr:uid="{C49B1218-C1C5-4ACE-8667-87234FFB4BB1}"/>
    <cellStyle name="20% - Accent2 42 2 3" xfId="32097" xr:uid="{FB3EDAAD-B464-4CD8-A319-36DD717E7F2C}"/>
    <cellStyle name="20% - Accent2 42 3" xfId="23152" xr:uid="{C94F3106-8766-4902-83C4-8D93319767FD}"/>
    <cellStyle name="20% - Accent2 42 3 2" xfId="32099" xr:uid="{DB29ADA5-5089-4E89-BCE2-DE82CD8FFB5D}"/>
    <cellStyle name="20% - Accent2 42 4" xfId="32096" xr:uid="{6E9AC84F-E938-471B-8D66-92F8B6AF8F34}"/>
    <cellStyle name="20% - Accent2 43" xfId="7757" xr:uid="{B3C04119-ABEA-4983-829B-B4C4304878A7}"/>
    <cellStyle name="20% - Accent2 43 2" xfId="15465" xr:uid="{13107470-1D88-49F9-A2F1-438AAE9FE405}"/>
    <cellStyle name="20% - Accent2 43 2 2" xfId="30877" xr:uid="{85301811-E000-4462-AF55-610315BEF0F6}"/>
    <cellStyle name="20% - Accent2 43 2 2 2" xfId="32102" xr:uid="{721672ED-5176-446D-BB37-BFDBBDC0FC34}"/>
    <cellStyle name="20% - Accent2 43 2 3" xfId="32101" xr:uid="{E8F81145-4415-41BB-AE70-1A195777BAEC}"/>
    <cellStyle name="20% - Accent2 43 3" xfId="23172" xr:uid="{36B81A05-A24B-49FC-96CB-B04E4595C0D2}"/>
    <cellStyle name="20% - Accent2 43 3 2" xfId="32103" xr:uid="{3A9D6C01-0461-4730-B512-8AA9969C8F28}"/>
    <cellStyle name="20% - Accent2 43 4" xfId="32100" xr:uid="{6B6E02B1-B5DC-488C-9ED0-72AD7C8DA0C4}"/>
    <cellStyle name="20% - Accent2 44" xfId="7777" xr:uid="{C3DA7074-BE35-444B-A8E9-FE0B28C8F07F}"/>
    <cellStyle name="20% - Accent2 44 2" xfId="15485" xr:uid="{FA602F78-D356-4980-9A6E-6ED2013CF5BE}"/>
    <cellStyle name="20% - Accent2 44 2 2" xfId="30897" xr:uid="{3100B5B7-F5DB-49B1-9A60-B5D85519577A}"/>
    <cellStyle name="20% - Accent2 44 2 2 2" xfId="32106" xr:uid="{D53810CC-BB10-4737-9A49-3A8571F51EEE}"/>
    <cellStyle name="20% - Accent2 44 2 3" xfId="32105" xr:uid="{9A1326D2-C0FD-4002-BFB2-A0817C83AC41}"/>
    <cellStyle name="20% - Accent2 44 3" xfId="23192" xr:uid="{860C6AEB-956C-4FD5-8B7D-F6B765CF85CF}"/>
    <cellStyle name="20% - Accent2 44 3 2" xfId="32107" xr:uid="{94EDCD63-CDD2-4031-855B-E5FA8C5D5C24}"/>
    <cellStyle name="20% - Accent2 44 4" xfId="32104" xr:uid="{324509E0-CA48-477D-9BE4-A72C15C302B2}"/>
    <cellStyle name="20% - Accent2 45" xfId="7799" xr:uid="{7685F6B0-6880-4772-83CA-87A726D65AD0}"/>
    <cellStyle name="20% - Accent2 45 2" xfId="15507" xr:uid="{C6ABE5BD-42DE-4A8B-BD5F-5B7B405C091E}"/>
    <cellStyle name="20% - Accent2 45 2 2" xfId="30919" xr:uid="{4B721C05-954D-4B67-9135-E44262C32ECC}"/>
    <cellStyle name="20% - Accent2 45 2 2 2" xfId="32110" xr:uid="{0F9FFA42-15C3-4240-8FB5-EAED992BCA12}"/>
    <cellStyle name="20% - Accent2 45 2 3" xfId="32109" xr:uid="{8339867F-CE4B-4B89-9E91-DF9FE8D87CCA}"/>
    <cellStyle name="20% - Accent2 45 3" xfId="23214" xr:uid="{FA908D47-6446-4591-B03F-35354A08EB2E}"/>
    <cellStyle name="20% - Accent2 45 3 2" xfId="32111" xr:uid="{413C6AAA-220F-4C1D-B2C1-31EABE63D1DC}"/>
    <cellStyle name="20% - Accent2 45 4" xfId="32108" xr:uid="{40C741E0-1EC2-4647-8BAF-7BEA7B982A16}"/>
    <cellStyle name="20% - Accent2 46" xfId="7820" xr:uid="{FF3A6F89-3A8F-40C5-92F1-0E987136F5B4}"/>
    <cellStyle name="20% - Accent2 46 2" xfId="15528" xr:uid="{8F8B7ABC-6642-414A-A243-AA9828AFE7F6}"/>
    <cellStyle name="20% - Accent2 46 2 2" xfId="30939" xr:uid="{4AC0A1D0-306B-4BC2-8A9E-F023ACFDCF83}"/>
    <cellStyle name="20% - Accent2 46 2 2 2" xfId="32114" xr:uid="{407AD9F4-17B8-4D62-8794-FD084F7A1BDE}"/>
    <cellStyle name="20% - Accent2 46 2 3" xfId="32113" xr:uid="{D985E58D-DB7A-4781-9887-8A54D76ED87D}"/>
    <cellStyle name="20% - Accent2 46 3" xfId="23234" xr:uid="{47001EB1-9BC6-4B59-9646-B5066D33D45A}"/>
    <cellStyle name="20% - Accent2 46 3 2" xfId="32115" xr:uid="{06AC377C-3099-4733-90E1-88510326C5E7}"/>
    <cellStyle name="20% - Accent2 46 4" xfId="32112" xr:uid="{04C417DD-4245-4B22-9FD4-2F1EA846CEE0}"/>
    <cellStyle name="20% - Accent2 47" xfId="7840" xr:uid="{CD58A395-3B1D-4BAD-A7CE-94BBBC130137}"/>
    <cellStyle name="20% - Accent2 47 2" xfId="15548" xr:uid="{0628526B-AA94-4E55-82BD-9E4192F65161}"/>
    <cellStyle name="20% - Accent2 47 2 2" xfId="30959" xr:uid="{88B0D0C6-0DB2-49AF-B7B3-3141BFAE7489}"/>
    <cellStyle name="20% - Accent2 47 2 2 2" xfId="32118" xr:uid="{B9296163-5818-41D5-A461-AD326AFEDCD0}"/>
    <cellStyle name="20% - Accent2 47 2 3" xfId="32117" xr:uid="{64E90686-2C58-4280-A4EA-5F445ACD9698}"/>
    <cellStyle name="20% - Accent2 47 3" xfId="23254" xr:uid="{628CE6E5-AB87-4ABA-9F2E-C4FC29950427}"/>
    <cellStyle name="20% - Accent2 47 3 2" xfId="32119" xr:uid="{4108F0F5-CCA6-43C1-8A79-E5519A5554AF}"/>
    <cellStyle name="20% - Accent2 47 4" xfId="32116" xr:uid="{8CE50A27-26CB-475A-865B-EA314B4B7941}"/>
    <cellStyle name="20% - Accent2 48" xfId="7893" xr:uid="{7B67BAA2-E198-43A1-8392-EA3845B0FC06}"/>
    <cellStyle name="20% - Accent2 48 2" xfId="23306" xr:uid="{51E25012-809E-49E0-BA0E-0C5FD2CDAC8D}"/>
    <cellStyle name="20% - Accent2 48 2 2" xfId="32121" xr:uid="{9C865AB5-CCB0-4D7E-B253-C1B624096CC3}"/>
    <cellStyle name="20% - Accent2 48 3" xfId="32120" xr:uid="{53478DAC-F2C8-4040-B2BD-9E50D60637AC}"/>
    <cellStyle name="20% - Accent2 49" xfId="15601" xr:uid="{E6D858B1-B7FE-4D9D-8245-4547D5BB5662}"/>
    <cellStyle name="20% - Accent2 49 2" xfId="32122" xr:uid="{6B8F764F-5E27-4BCA-B9B1-7DA54A3FE689}"/>
    <cellStyle name="20% - Accent2 5" xfId="3285" xr:uid="{FFB0470F-99CF-4E2F-9C44-E0CAF612F917}"/>
    <cellStyle name="20% - Accent2 5 2" xfId="7017" xr:uid="{2DA6F14E-DE76-40A3-883E-2A3F62159387}"/>
    <cellStyle name="20% - Accent2 5 2 2" xfId="14725" xr:uid="{E0CBAE68-50FF-4CA8-96CA-9EC1738F27CD}"/>
    <cellStyle name="20% - Accent2 5 2 2 2" xfId="30137" xr:uid="{8A0F2614-DA31-4DB1-90DE-6FAAA74B9FE1}"/>
    <cellStyle name="20% - Accent2 5 2 2 2 2" xfId="32126" xr:uid="{64E728F3-528A-4C63-A2E9-1364301CD363}"/>
    <cellStyle name="20% - Accent2 5 2 2 3" xfId="32125" xr:uid="{A97680B5-D00D-4D52-8044-D05F052A635C}"/>
    <cellStyle name="20% - Accent2 5 2 3" xfId="22432" xr:uid="{F9C2F6ED-B664-47C0-A302-A8411AE584B7}"/>
    <cellStyle name="20% - Accent2 5 2 3 2" xfId="32127" xr:uid="{D44AFE89-F203-4D37-B2FE-DF2F35BCEC75}"/>
    <cellStyle name="20% - Accent2 5 2 4" xfId="32124" xr:uid="{0AD096E4-AA01-4CB5-B670-E4616BFEDEEB}"/>
    <cellStyle name="20% - Accent2 5 3" xfId="10996" xr:uid="{8DA5A90E-45A3-4983-AC4B-FBEA55CF8193}"/>
    <cellStyle name="20% - Accent2 5 3 2" xfId="26409" xr:uid="{D84E63DE-017E-4E1C-AC89-2D8C9D10B7B2}"/>
    <cellStyle name="20% - Accent2 5 3 2 2" xfId="32129" xr:uid="{3072FCAF-E685-421F-96D1-995CC9B910CA}"/>
    <cellStyle name="20% - Accent2 5 3 3" xfId="32128" xr:uid="{A85D5009-C64E-43DB-BBE0-DC700843EA1F}"/>
    <cellStyle name="20% - Accent2 5 4" xfId="18704" xr:uid="{830E4006-9F3B-4D8F-87CB-9E40DC059248}"/>
    <cellStyle name="20% - Accent2 5 4 2" xfId="32130" xr:uid="{D8038843-8D56-46C9-BA99-E5769C55D1A6}"/>
    <cellStyle name="20% - Accent2 5 5" xfId="32123" xr:uid="{6DD6244F-F76A-446C-A05A-0C1369DD92E4}"/>
    <cellStyle name="20% - Accent2 50" xfId="30979" xr:uid="{688EF4D0-1EEF-4A80-A688-5499A92B9DAC}"/>
    <cellStyle name="20% - Accent2 50 2" xfId="32131" xr:uid="{666823A3-39E7-428D-91AC-EB7362CCB548}"/>
    <cellStyle name="20% - Accent2 51" xfId="31579" xr:uid="{9F3F377B-43D5-436B-A36E-9EDFA2951920}"/>
    <cellStyle name="20% - Accent2 52" xfId="61959" xr:uid="{E41C5DA3-A97E-4EA2-A44F-ED08FDE7BB53}"/>
    <cellStyle name="20% - Accent2 53" xfId="61979" xr:uid="{13CBBB86-2A49-4DEA-9D80-157370A5B915}"/>
    <cellStyle name="20% - Accent2 54" xfId="61999" xr:uid="{25A75486-3AD8-45BF-8256-D3592465CFB6}"/>
    <cellStyle name="20% - Accent2 55" xfId="62016" xr:uid="{FD4EC710-55EF-4E9F-B172-7A1EFA1CFB50}"/>
    <cellStyle name="20% - Accent2 56" xfId="62039" xr:uid="{AFB6CD78-CD01-40C0-AFA9-E9A32E617C55}"/>
    <cellStyle name="20% - Accent2 57" xfId="62069" xr:uid="{AF4B4B7D-A525-446C-B7AB-8E177FB40F27}"/>
    <cellStyle name="20% - Accent2 6" xfId="3305" xr:uid="{80A0A3A9-CCB8-4E6F-AAEA-6D674F6060F3}"/>
    <cellStyle name="20% - Accent2 6 2" xfId="7037" xr:uid="{E79AD849-A517-4234-AC5B-001DD9577BD7}"/>
    <cellStyle name="20% - Accent2 6 2 2" xfId="14745" xr:uid="{89A353A0-0FB1-45E0-B87F-9BBB0DB03690}"/>
    <cellStyle name="20% - Accent2 6 2 2 2" xfId="30157" xr:uid="{247E0AEB-4587-4C77-BFD5-1FC19266EB11}"/>
    <cellStyle name="20% - Accent2 6 2 2 2 2" xfId="32135" xr:uid="{39E9072C-CCB3-44CF-B8C8-024CBF4299E7}"/>
    <cellStyle name="20% - Accent2 6 2 2 3" xfId="32134" xr:uid="{4DC7C2C4-2C25-4530-BF01-B241C8C213A1}"/>
    <cellStyle name="20% - Accent2 6 2 3" xfId="22452" xr:uid="{DC00C842-862F-42CD-BF5A-FFA0E0EFCC1F}"/>
    <cellStyle name="20% - Accent2 6 2 3 2" xfId="32136" xr:uid="{A2FFF2ED-91E5-4429-BEFD-8043CB64893E}"/>
    <cellStyle name="20% - Accent2 6 2 4" xfId="32133" xr:uid="{F522A61D-63B8-4351-900C-93820C6D780D}"/>
    <cellStyle name="20% - Accent2 6 3" xfId="11016" xr:uid="{41C3B370-2D34-469F-846B-F364F73A342F}"/>
    <cellStyle name="20% - Accent2 6 3 2" xfId="26429" xr:uid="{40949926-E029-45E0-A5AE-49C220779699}"/>
    <cellStyle name="20% - Accent2 6 3 2 2" xfId="32138" xr:uid="{547AB303-0086-406A-AA49-10E2FA6B16BC}"/>
    <cellStyle name="20% - Accent2 6 3 3" xfId="32137" xr:uid="{6905E618-3630-40DC-AA70-1F0D209E1131}"/>
    <cellStyle name="20% - Accent2 6 4" xfId="18724" xr:uid="{84B4E932-D58D-4A8C-83DD-5E70D21D5351}"/>
    <cellStyle name="20% - Accent2 6 4 2" xfId="32139" xr:uid="{7FF70BC7-8CD4-4C72-B1A1-CF3CEB17B9EB}"/>
    <cellStyle name="20% - Accent2 6 5" xfId="32132" xr:uid="{7E2F6633-D675-4CB7-B11C-90834933B346}"/>
    <cellStyle name="20% - Accent2 7" xfId="3325" xr:uid="{CA825D47-0A8A-49CE-AB38-299D0F57B4BF}"/>
    <cellStyle name="20% - Accent2 7 2" xfId="7057" xr:uid="{CFA2C88F-76AA-479A-92DB-CFD319C1BFFA}"/>
    <cellStyle name="20% - Accent2 7 2 2" xfId="14765" xr:uid="{78231F28-C0C8-4824-A291-9926C0BDD93A}"/>
    <cellStyle name="20% - Accent2 7 2 2 2" xfId="30177" xr:uid="{00D86CF0-8202-40AF-964B-571C89B17BE5}"/>
    <cellStyle name="20% - Accent2 7 2 2 2 2" xfId="32143" xr:uid="{E8B5FBAB-B552-4723-B629-EF97CE8A0729}"/>
    <cellStyle name="20% - Accent2 7 2 2 3" xfId="32142" xr:uid="{69FF5383-2A6D-46DF-8652-449BDBC2EB1F}"/>
    <cellStyle name="20% - Accent2 7 2 3" xfId="22472" xr:uid="{7BEF41BB-FDC4-4D03-BA70-6877D5A9EAD0}"/>
    <cellStyle name="20% - Accent2 7 2 3 2" xfId="32144" xr:uid="{46220D3A-1646-426D-9D51-AA8CBEDC0BC5}"/>
    <cellStyle name="20% - Accent2 7 2 4" xfId="32141" xr:uid="{9BC5F815-39BC-451E-83AF-46C603A4308E}"/>
    <cellStyle name="20% - Accent2 7 3" xfId="11036" xr:uid="{7251AD08-EA30-411C-81AE-E9C072E66A6B}"/>
    <cellStyle name="20% - Accent2 7 3 2" xfId="26449" xr:uid="{A0433E6E-E648-477B-8799-B4880497700B}"/>
    <cellStyle name="20% - Accent2 7 3 2 2" xfId="32146" xr:uid="{809ADCAE-3C59-4B9D-B00B-C637C9455D3E}"/>
    <cellStyle name="20% - Accent2 7 3 3" xfId="32145" xr:uid="{EA1EACA4-857B-4428-8985-4F5F7197E8AC}"/>
    <cellStyle name="20% - Accent2 7 4" xfId="18744" xr:uid="{1A5A928F-4B70-4D43-BA75-448D2443D40F}"/>
    <cellStyle name="20% - Accent2 7 4 2" xfId="32147" xr:uid="{D0224A38-4D23-4329-8E67-F7BFEC743474}"/>
    <cellStyle name="20% - Accent2 7 5" xfId="32140" xr:uid="{D5831D61-7BA7-4CB3-8E59-833B3DA0B5F3}"/>
    <cellStyle name="20% - Accent2 8" xfId="3345" xr:uid="{775CF291-A460-427D-A831-C24DEEA82BC0}"/>
    <cellStyle name="20% - Accent2 8 2" xfId="7077" xr:uid="{ADBD3AC6-A004-4624-A6FE-FF71C5317F33}"/>
    <cellStyle name="20% - Accent2 8 2 2" xfId="14785" xr:uid="{9452AA72-8FF8-4619-AF46-74D139713F17}"/>
    <cellStyle name="20% - Accent2 8 2 2 2" xfId="30197" xr:uid="{F423E613-44AF-494A-9D4D-677FF720ED97}"/>
    <cellStyle name="20% - Accent2 8 2 2 2 2" xfId="32151" xr:uid="{9A0F5947-1DE1-4A72-B0A7-52EA1513CC4A}"/>
    <cellStyle name="20% - Accent2 8 2 2 3" xfId="32150" xr:uid="{E47501A6-2DEE-40E1-B07F-0CB69B5F885B}"/>
    <cellStyle name="20% - Accent2 8 2 3" xfId="22492" xr:uid="{B338C08A-F31D-4306-9CC1-48BC67EF072F}"/>
    <cellStyle name="20% - Accent2 8 2 3 2" xfId="32152" xr:uid="{BD10BF58-A05C-4C76-8CB3-856673A8726D}"/>
    <cellStyle name="20% - Accent2 8 2 4" xfId="32149" xr:uid="{1301555C-A827-4107-84D6-9F8BE9503BCA}"/>
    <cellStyle name="20% - Accent2 8 3" xfId="11056" xr:uid="{7CE77D79-D663-406F-A78E-FE92B607641D}"/>
    <cellStyle name="20% - Accent2 8 3 2" xfId="26469" xr:uid="{EB345DDF-2D24-40D1-A115-1EF3596A53CE}"/>
    <cellStyle name="20% - Accent2 8 3 2 2" xfId="32154" xr:uid="{308428E8-3000-475D-BE68-5E6B8ADF0CCA}"/>
    <cellStyle name="20% - Accent2 8 3 3" xfId="32153" xr:uid="{947E47F1-FAA5-4BB8-8E87-AB363C47FD25}"/>
    <cellStyle name="20% - Accent2 8 4" xfId="18764" xr:uid="{BCB525E7-706E-478A-B66F-B45CC77C6809}"/>
    <cellStyle name="20% - Accent2 8 4 2" xfId="32155" xr:uid="{9B006738-2018-4B22-8E49-0ECB8E8F78E6}"/>
    <cellStyle name="20% - Accent2 8 5" xfId="32148" xr:uid="{DFF80FBB-0699-4ECE-9418-9E84A6E682BF}"/>
    <cellStyle name="20% - Accent2 9" xfId="3365" xr:uid="{6171496C-6E28-4A3C-9A42-A51D24C652A1}"/>
    <cellStyle name="20% - Accent2 9 2" xfId="7097" xr:uid="{93ECAF65-E319-45E6-904D-48ADB670B193}"/>
    <cellStyle name="20% - Accent2 9 2 2" xfId="14805" xr:uid="{1ECBEF5C-BF18-4AE4-A8D3-9EF65CC714DE}"/>
    <cellStyle name="20% - Accent2 9 2 2 2" xfId="30217" xr:uid="{1AAAF7B4-E99C-44A2-BBAA-7C623395E0FC}"/>
    <cellStyle name="20% - Accent2 9 2 2 2 2" xfId="32159" xr:uid="{B4CDE7B0-ED9F-4485-B6F7-04095660D5BE}"/>
    <cellStyle name="20% - Accent2 9 2 2 3" xfId="32158" xr:uid="{C686E4C5-4174-423F-8100-E5555B62AFA0}"/>
    <cellStyle name="20% - Accent2 9 2 3" xfId="22512" xr:uid="{88B102BC-7444-4426-93AD-701D063C8331}"/>
    <cellStyle name="20% - Accent2 9 2 3 2" xfId="32160" xr:uid="{6AC42B24-1741-43B5-A925-5BA77201A10D}"/>
    <cellStyle name="20% - Accent2 9 2 4" xfId="32157" xr:uid="{F944E07E-9D14-444A-89EB-3CB54193A194}"/>
    <cellStyle name="20% - Accent2 9 3" xfId="11076" xr:uid="{55595FAF-0992-4836-B0CC-3C87DC1732FB}"/>
    <cellStyle name="20% - Accent2 9 3 2" xfId="26489" xr:uid="{9A7BB93C-110A-4966-9747-CD8E4E1A6525}"/>
    <cellStyle name="20% - Accent2 9 3 2 2" xfId="32162" xr:uid="{EF8556B4-BDF5-4560-9F4D-6FECF62BAD18}"/>
    <cellStyle name="20% - Accent2 9 3 3" xfId="32161" xr:uid="{06315F2B-7A21-4B05-9178-810C7FA49160}"/>
    <cellStyle name="20% - Accent2 9 4" xfId="18784" xr:uid="{452247F8-1F81-42E7-BAFF-10C589551631}"/>
    <cellStyle name="20% - Accent2 9 4 2" xfId="32163" xr:uid="{4CDDB233-1405-4164-BA25-62F7DDD99AC1}"/>
    <cellStyle name="20% - Accent2 9 5" xfId="32156" xr:uid="{AF008DF9-05B3-4547-A9A6-B63E222AE49C}"/>
    <cellStyle name="20% - Accent3" xfId="38" builtinId="38" customBuiltin="1"/>
    <cellStyle name="20% - Accent3 10" xfId="3388" xr:uid="{0AB43DC3-5EDC-4273-8733-1F7A2D3330AC}"/>
    <cellStyle name="20% - Accent3 10 2" xfId="7120" xr:uid="{A116F70B-A3A1-4257-B3E9-728D2B46FE88}"/>
    <cellStyle name="20% - Accent3 10 2 2" xfId="14828" xr:uid="{86F9991B-8AA9-4DB0-8058-FBC7C44454A7}"/>
    <cellStyle name="20% - Accent3 10 2 2 2" xfId="30240" xr:uid="{4E44B5C6-715F-4747-8AF0-8B538695A927}"/>
    <cellStyle name="20% - Accent3 10 2 2 2 2" xfId="32168" xr:uid="{3BDD39CC-CA51-4960-A168-3D475B32A63B}"/>
    <cellStyle name="20% - Accent3 10 2 2 3" xfId="32167" xr:uid="{60D9FDC3-F6DD-4265-AF5D-5C8BD46EA16E}"/>
    <cellStyle name="20% - Accent3 10 2 3" xfId="22535" xr:uid="{04CD050A-67C9-4D1D-B9C5-13EE7F91B9CF}"/>
    <cellStyle name="20% - Accent3 10 2 3 2" xfId="32169" xr:uid="{7FB0B1E8-13B2-4EA8-B6B6-656EB9302566}"/>
    <cellStyle name="20% - Accent3 10 2 4" xfId="32166" xr:uid="{ABE47074-1158-4629-8779-85712CD23A5C}"/>
    <cellStyle name="20% - Accent3 10 3" xfId="11099" xr:uid="{EABC9A47-FCF3-4C3B-BAF4-BD0563DB3542}"/>
    <cellStyle name="20% - Accent3 10 3 2" xfId="26512" xr:uid="{8E120E57-6875-49AE-8736-F9C94821820A}"/>
    <cellStyle name="20% - Accent3 10 3 2 2" xfId="32171" xr:uid="{6F3C3183-D391-4296-B8F3-72B22CDAE5DA}"/>
    <cellStyle name="20% - Accent3 10 3 3" xfId="32170" xr:uid="{8958016B-6D08-4B69-ACB1-851788F14728}"/>
    <cellStyle name="20% - Accent3 10 4" xfId="18807" xr:uid="{B16E4342-B219-4DF1-8CA7-076656D32896}"/>
    <cellStyle name="20% - Accent3 10 4 2" xfId="32172" xr:uid="{7BED5ADD-B2E9-46BE-ACF6-EA0CA8D63C08}"/>
    <cellStyle name="20% - Accent3 10 5" xfId="32165" xr:uid="{8070532E-5A59-4376-8AB1-165724D30F1B}"/>
    <cellStyle name="20% - Accent3 11" xfId="3408" xr:uid="{A0FDE9C7-479C-4249-8B8B-D6A6404326C3}"/>
    <cellStyle name="20% - Accent3 11 2" xfId="7140" xr:uid="{B2D9DE41-ABB8-44CF-A2DB-BDCE9FE8770E}"/>
    <cellStyle name="20% - Accent3 11 2 2" xfId="14848" xr:uid="{C4A58FB1-F03C-4727-9751-1DE7E660B206}"/>
    <cellStyle name="20% - Accent3 11 2 2 2" xfId="30260" xr:uid="{A01F67C8-8079-43AD-A60C-FBB3D3D5D6E7}"/>
    <cellStyle name="20% - Accent3 11 2 2 2 2" xfId="32176" xr:uid="{06422628-27CD-4901-98D2-CCCAFEE4F35A}"/>
    <cellStyle name="20% - Accent3 11 2 2 3" xfId="32175" xr:uid="{902CAFEC-6BA0-40B3-94E3-0796620AB697}"/>
    <cellStyle name="20% - Accent3 11 2 3" xfId="22555" xr:uid="{0D8C48FE-49FE-4C26-BF3C-2B897E91BFE0}"/>
    <cellStyle name="20% - Accent3 11 2 3 2" xfId="32177" xr:uid="{794B3E28-E7CA-4318-B18C-651740271F63}"/>
    <cellStyle name="20% - Accent3 11 2 4" xfId="32174" xr:uid="{8ED17A75-C282-4375-8078-83AA1D7C6B4C}"/>
    <cellStyle name="20% - Accent3 11 3" xfId="11119" xr:uid="{A980ADB7-9D1F-4E26-BE7D-177BF640E2BF}"/>
    <cellStyle name="20% - Accent3 11 3 2" xfId="26532" xr:uid="{51880749-1B5A-43C3-8879-7AFF896508DA}"/>
    <cellStyle name="20% - Accent3 11 3 2 2" xfId="32179" xr:uid="{36B01E0E-730A-4BF1-9949-62B9AD6DB64E}"/>
    <cellStyle name="20% - Accent3 11 3 3" xfId="32178" xr:uid="{A635B375-576A-4318-A767-B29D5ECC4553}"/>
    <cellStyle name="20% - Accent3 11 4" xfId="18827" xr:uid="{7B84E604-C4B4-4970-8012-CCD37670467F}"/>
    <cellStyle name="20% - Accent3 11 4 2" xfId="32180" xr:uid="{B973B293-151A-4D8D-A953-C005201E1F36}"/>
    <cellStyle name="20% - Accent3 11 5" xfId="32173" xr:uid="{E8B64BE7-7C30-44E0-BECE-AA1E70BAB4FF}"/>
    <cellStyle name="20% - Accent3 12" xfId="3428" xr:uid="{C2171AAE-3FC6-45AD-8A25-6254E85301BB}"/>
    <cellStyle name="20% - Accent3 12 2" xfId="7160" xr:uid="{4BA1810E-5C33-4CFC-901F-BE63EC8C575A}"/>
    <cellStyle name="20% - Accent3 12 2 2" xfId="14868" xr:uid="{FF6BEAFC-67A0-4945-BA0E-0244196C54B3}"/>
    <cellStyle name="20% - Accent3 12 2 2 2" xfId="30280" xr:uid="{13565292-2406-4C5F-85A0-10D82EB13DD9}"/>
    <cellStyle name="20% - Accent3 12 2 2 2 2" xfId="32184" xr:uid="{E7FCD3AB-F0AF-4650-B3CA-6015DA5E241C}"/>
    <cellStyle name="20% - Accent3 12 2 2 3" xfId="32183" xr:uid="{BDD4C855-E952-4C30-A270-3BA748C59EF6}"/>
    <cellStyle name="20% - Accent3 12 2 3" xfId="22575" xr:uid="{15B51E26-0A9E-4577-B213-63D3C1F06D2A}"/>
    <cellStyle name="20% - Accent3 12 2 3 2" xfId="32185" xr:uid="{ADEC0B24-DAF6-40CD-AEE6-B9E105FC97B2}"/>
    <cellStyle name="20% - Accent3 12 2 4" xfId="32182" xr:uid="{185FDF9C-18DE-4447-9DD7-4BBF75D73D48}"/>
    <cellStyle name="20% - Accent3 12 3" xfId="11139" xr:uid="{EBF43FCC-5DD0-41E0-96E4-D0C4B6BA0695}"/>
    <cellStyle name="20% - Accent3 12 3 2" xfId="26552" xr:uid="{79768FEE-CB7A-472D-A96D-3ACE9F892E76}"/>
    <cellStyle name="20% - Accent3 12 3 2 2" xfId="32187" xr:uid="{BEDF6CB8-E61C-4A3E-A8F0-DBD000882C2E}"/>
    <cellStyle name="20% - Accent3 12 3 3" xfId="32186" xr:uid="{E5DA3FBB-9D47-44AF-9657-D8FFF45C8B36}"/>
    <cellStyle name="20% - Accent3 12 4" xfId="18847" xr:uid="{1CD665E5-552D-4A31-B098-C462D6952CBB}"/>
    <cellStyle name="20% - Accent3 12 4 2" xfId="32188" xr:uid="{4F778C50-2ECE-4A8B-B15A-1EBD66EB0CD1}"/>
    <cellStyle name="20% - Accent3 12 5" xfId="32181" xr:uid="{59EC58F9-A710-43E7-A71A-B785CF3E3E49}"/>
    <cellStyle name="20% - Accent3 13" xfId="3448" xr:uid="{D19CF29D-02E4-4C07-B4EC-4832147F22F1}"/>
    <cellStyle name="20% - Accent3 13 2" xfId="7180" xr:uid="{408B0257-E69C-425C-9151-790A7F08E0F2}"/>
    <cellStyle name="20% - Accent3 13 2 2" xfId="14888" xr:uid="{283AC7A4-E14C-4432-8292-4E487DA31B4A}"/>
    <cellStyle name="20% - Accent3 13 2 2 2" xfId="30300" xr:uid="{67E264BF-A4EC-4C1E-A9D8-7817B1592DF6}"/>
    <cellStyle name="20% - Accent3 13 2 2 2 2" xfId="32192" xr:uid="{680F832C-8D88-4E47-9F2A-B9D1461534A4}"/>
    <cellStyle name="20% - Accent3 13 2 2 3" xfId="32191" xr:uid="{91ED24AF-57C2-478B-B8CE-6671784CBBEA}"/>
    <cellStyle name="20% - Accent3 13 2 3" xfId="22595" xr:uid="{06E81CC2-7FB8-47C7-BEBF-384355E778FD}"/>
    <cellStyle name="20% - Accent3 13 2 3 2" xfId="32193" xr:uid="{008BE31D-FD21-478C-B2A0-A67FDA177A33}"/>
    <cellStyle name="20% - Accent3 13 2 4" xfId="32190" xr:uid="{DE78B258-9993-4050-93E9-979EF7EF986B}"/>
    <cellStyle name="20% - Accent3 13 3" xfId="11159" xr:uid="{4EF06E14-724D-4D0A-A4F9-A5F9B46D570F}"/>
    <cellStyle name="20% - Accent3 13 3 2" xfId="26572" xr:uid="{F1422EAE-7143-43DC-B935-77FB79E7FEC4}"/>
    <cellStyle name="20% - Accent3 13 3 2 2" xfId="32195" xr:uid="{C4CEF3DD-640D-4DF5-B7A7-4CE22D25DEC4}"/>
    <cellStyle name="20% - Accent3 13 3 3" xfId="32194" xr:uid="{736C58FD-8119-44A5-B7C3-5EE4DAD57D9E}"/>
    <cellStyle name="20% - Accent3 13 4" xfId="18867" xr:uid="{56F3BB9D-7033-4EAA-82D0-14F6B3CDED61}"/>
    <cellStyle name="20% - Accent3 13 4 2" xfId="32196" xr:uid="{D88C2B63-7F37-43D3-B124-C6F73B536F60}"/>
    <cellStyle name="20% - Accent3 13 5" xfId="32189" xr:uid="{AFF4591E-8871-4F52-89A6-BCE4B2381582}"/>
    <cellStyle name="20% - Accent3 14" xfId="3468" xr:uid="{E65CE0F4-6F15-4513-A754-02E9A6C1D6E0}"/>
    <cellStyle name="20% - Accent3 14 2" xfId="7200" xr:uid="{C5C0B0A6-EB35-412E-A29A-95BA1E51309A}"/>
    <cellStyle name="20% - Accent3 14 2 2" xfId="14908" xr:uid="{28DF6812-78CE-4B30-A710-7922F2EAF336}"/>
    <cellStyle name="20% - Accent3 14 2 2 2" xfId="30320" xr:uid="{945F8A23-4CA8-472E-9042-C21E26D2C1D6}"/>
    <cellStyle name="20% - Accent3 14 2 2 2 2" xfId="32200" xr:uid="{B3183EB9-4CE4-45B9-9415-4A798C68A671}"/>
    <cellStyle name="20% - Accent3 14 2 2 3" xfId="32199" xr:uid="{C9868B33-AF14-4979-81F0-50BC31CF2A4A}"/>
    <cellStyle name="20% - Accent3 14 2 3" xfId="22615" xr:uid="{A012906D-B047-4047-814D-6EB521E9EB62}"/>
    <cellStyle name="20% - Accent3 14 2 3 2" xfId="32201" xr:uid="{B4C77C7D-26A3-480F-A00D-7524A6F8C2BD}"/>
    <cellStyle name="20% - Accent3 14 2 4" xfId="32198" xr:uid="{98CBCD9C-420E-4D3F-A302-5C3720D84363}"/>
    <cellStyle name="20% - Accent3 14 3" xfId="11179" xr:uid="{F3E2ED21-7EBE-484E-B6C0-0466F50D9329}"/>
    <cellStyle name="20% - Accent3 14 3 2" xfId="26592" xr:uid="{5133CD65-4F87-4D7C-A6F8-E5CC7C646184}"/>
    <cellStyle name="20% - Accent3 14 3 2 2" xfId="32203" xr:uid="{420661DB-59DA-4685-B3D2-7F6429436016}"/>
    <cellStyle name="20% - Accent3 14 3 3" xfId="32202" xr:uid="{F184B4B6-DD1E-41A4-9ABA-96708A89B980}"/>
    <cellStyle name="20% - Accent3 14 4" xfId="18887" xr:uid="{0A5C25B3-E953-4392-80D0-36BDED59236E}"/>
    <cellStyle name="20% - Accent3 14 4 2" xfId="32204" xr:uid="{720DCBAE-7632-4E7C-9CA3-4E0769E87A2A}"/>
    <cellStyle name="20% - Accent3 14 5" xfId="32197" xr:uid="{5D51F173-AD13-4944-9CC0-90D602DA8A6E}"/>
    <cellStyle name="20% - Accent3 15" xfId="3488" xr:uid="{EC469C9E-F2B3-4C50-A4A1-CABA2BE30F6C}"/>
    <cellStyle name="20% - Accent3 15 2" xfId="7220" xr:uid="{8398AF99-C5EA-4AF1-822D-CD8DAF3402DA}"/>
    <cellStyle name="20% - Accent3 15 2 2" xfId="14928" xr:uid="{A872DB76-9C32-4C65-9B17-E37D7ADB20D0}"/>
    <cellStyle name="20% - Accent3 15 2 2 2" xfId="30340" xr:uid="{4C7AB8C3-2083-4DF5-BF18-1628B109F6B4}"/>
    <cellStyle name="20% - Accent3 15 2 2 2 2" xfId="32208" xr:uid="{3D13F32E-8377-4089-8B63-8792B19CAC32}"/>
    <cellStyle name="20% - Accent3 15 2 2 3" xfId="32207" xr:uid="{FC7D03B1-15BA-420D-9AA4-65AFC2548229}"/>
    <cellStyle name="20% - Accent3 15 2 3" xfId="22635" xr:uid="{014CD484-5C2E-4253-BCD6-E852C5819AD1}"/>
    <cellStyle name="20% - Accent3 15 2 3 2" xfId="32209" xr:uid="{BC17CAF3-DB9C-402E-9C6B-FA2763F74B91}"/>
    <cellStyle name="20% - Accent3 15 2 4" xfId="32206" xr:uid="{7C5459E4-A958-479B-96FA-8D3DEC83505F}"/>
    <cellStyle name="20% - Accent3 15 3" xfId="11199" xr:uid="{3F2AABF7-562E-4AFC-BA1E-00E35F2A89DB}"/>
    <cellStyle name="20% - Accent3 15 3 2" xfId="26612" xr:uid="{7AA9C38E-F27E-4391-BF7D-EA8BEE2200B6}"/>
    <cellStyle name="20% - Accent3 15 3 2 2" xfId="32211" xr:uid="{E411B719-11D0-477A-9D4A-F75C309C9DEF}"/>
    <cellStyle name="20% - Accent3 15 3 3" xfId="32210" xr:uid="{0515A88B-D933-496E-92E3-A903CEEBC029}"/>
    <cellStyle name="20% - Accent3 15 4" xfId="18907" xr:uid="{B783D474-A743-4CB2-8BDC-8A6DADBE9027}"/>
    <cellStyle name="20% - Accent3 15 4 2" xfId="32212" xr:uid="{12D9191C-0ABE-4618-B0A4-04BC09E49A04}"/>
    <cellStyle name="20% - Accent3 15 5" xfId="32205" xr:uid="{1EFF1C46-840B-4F77-9331-5F079D87BC89}"/>
    <cellStyle name="20% - Accent3 16" xfId="3508" xr:uid="{BE3E2463-0850-47E1-B32F-71983840AEC6}"/>
    <cellStyle name="20% - Accent3 16 2" xfId="7240" xr:uid="{61A8C92B-D0FA-4EFE-9C1B-E979453B5FC2}"/>
    <cellStyle name="20% - Accent3 16 2 2" xfId="14948" xr:uid="{F3D675E6-6E91-4B3D-88F4-9E2F3F40E330}"/>
    <cellStyle name="20% - Accent3 16 2 2 2" xfId="30360" xr:uid="{2132279A-1678-4C7E-BB84-472CD5B517DD}"/>
    <cellStyle name="20% - Accent3 16 2 2 2 2" xfId="32216" xr:uid="{B0662B50-BFD1-470F-BECF-BEEE4D026108}"/>
    <cellStyle name="20% - Accent3 16 2 2 3" xfId="32215" xr:uid="{1F93108F-51FC-465A-94E4-2A9345669B6A}"/>
    <cellStyle name="20% - Accent3 16 2 3" xfId="22655" xr:uid="{32B573D9-B520-43A9-B1B3-6B117A47AA97}"/>
    <cellStyle name="20% - Accent3 16 2 3 2" xfId="32217" xr:uid="{767EC8E0-23D8-47A1-AD0D-92599C52B4E6}"/>
    <cellStyle name="20% - Accent3 16 2 4" xfId="32214" xr:uid="{8A7AF258-B3D8-4F34-BAAD-26BC640634BA}"/>
    <cellStyle name="20% - Accent3 16 3" xfId="11219" xr:uid="{CCC54B9F-F553-4453-905E-9EBF6B9C3819}"/>
    <cellStyle name="20% - Accent3 16 3 2" xfId="26632" xr:uid="{74C5F334-ED62-459C-ACAA-93CC5064F956}"/>
    <cellStyle name="20% - Accent3 16 3 2 2" xfId="32219" xr:uid="{BC586839-D9DD-46AB-A600-0B8ED68B3A1D}"/>
    <cellStyle name="20% - Accent3 16 3 3" xfId="32218" xr:uid="{EFB07577-52F7-49D1-910B-ECE497541F6E}"/>
    <cellStyle name="20% - Accent3 16 4" xfId="18927" xr:uid="{41530B64-413D-429E-8C0D-F0364844F51B}"/>
    <cellStyle name="20% - Accent3 16 4 2" xfId="32220" xr:uid="{65D1FEB4-4522-45BD-8C3E-BFED8BFAE0CB}"/>
    <cellStyle name="20% - Accent3 16 5" xfId="32213" xr:uid="{50424A72-4E80-44CE-975D-A5108B929979}"/>
    <cellStyle name="20% - Accent3 17" xfId="3528" xr:uid="{BC5971D4-9E60-4C71-9063-11E241F5567B}"/>
    <cellStyle name="20% - Accent3 17 2" xfId="7260" xr:uid="{713511A3-7C53-41B7-90AF-30C7E5001F39}"/>
    <cellStyle name="20% - Accent3 17 2 2" xfId="14968" xr:uid="{65C2A2E3-934B-429C-BF24-A40696C64353}"/>
    <cellStyle name="20% - Accent3 17 2 2 2" xfId="30380" xr:uid="{C410FE96-A625-4C82-8344-1C33E664DB51}"/>
    <cellStyle name="20% - Accent3 17 2 2 2 2" xfId="32224" xr:uid="{B4D9616D-C783-4A2F-9F42-369F12FC2A99}"/>
    <cellStyle name="20% - Accent3 17 2 2 3" xfId="32223" xr:uid="{15E2989E-9094-47DF-859E-037AA7A40E22}"/>
    <cellStyle name="20% - Accent3 17 2 3" xfId="22675" xr:uid="{400344BA-3347-40E2-AE09-91FBB32C4C21}"/>
    <cellStyle name="20% - Accent3 17 2 3 2" xfId="32225" xr:uid="{E75705E0-BBA4-4BAA-8500-949D46121347}"/>
    <cellStyle name="20% - Accent3 17 2 4" xfId="32222" xr:uid="{46C43B1D-67FB-44C1-B129-0D62D1DDB8B1}"/>
    <cellStyle name="20% - Accent3 17 3" xfId="11239" xr:uid="{1166140B-2A8F-4FDD-9E1A-FBF33C3F848F}"/>
    <cellStyle name="20% - Accent3 17 3 2" xfId="26652" xr:uid="{C69A1BA2-1CB0-4663-A6CA-2D9232C66E90}"/>
    <cellStyle name="20% - Accent3 17 3 2 2" xfId="32227" xr:uid="{62F8AB05-71B5-4E6F-AF57-44999FE88B20}"/>
    <cellStyle name="20% - Accent3 17 3 3" xfId="32226" xr:uid="{FEF2809C-7ECA-4A4A-9C95-8C075BA36D85}"/>
    <cellStyle name="20% - Accent3 17 4" xfId="18947" xr:uid="{3FE9F498-B97A-46D5-960C-3CCCB93930AA}"/>
    <cellStyle name="20% - Accent3 17 4 2" xfId="32228" xr:uid="{C1582EDA-68A9-4AE7-84CD-CD5F83228CF8}"/>
    <cellStyle name="20% - Accent3 17 5" xfId="32221" xr:uid="{90FAE7BA-4B53-4624-9C3F-58A348D74252}"/>
    <cellStyle name="20% - Accent3 18" xfId="3548" xr:uid="{626FE3CE-6496-4034-A930-D76214C084C7}"/>
    <cellStyle name="20% - Accent3 18 2" xfId="7280" xr:uid="{BDDF4464-4360-42AB-BAF2-3690FE7BD7A2}"/>
    <cellStyle name="20% - Accent3 18 2 2" xfId="14988" xr:uid="{54D939F8-B7F8-4399-8AEE-F32263839E4F}"/>
    <cellStyle name="20% - Accent3 18 2 2 2" xfId="30400" xr:uid="{1910B0F0-6523-42F5-AF1D-213E4796A12C}"/>
    <cellStyle name="20% - Accent3 18 2 2 2 2" xfId="32232" xr:uid="{4DD0BBEE-7AE9-4578-8022-E6A0B4B4E0F1}"/>
    <cellStyle name="20% - Accent3 18 2 2 3" xfId="32231" xr:uid="{48AFC398-458D-4651-A1E6-35490ABB399F}"/>
    <cellStyle name="20% - Accent3 18 2 3" xfId="22695" xr:uid="{3A54F95A-5998-4BDE-8BAF-4E8E556264C4}"/>
    <cellStyle name="20% - Accent3 18 2 3 2" xfId="32233" xr:uid="{DC57120B-4804-43B6-9C33-4EE6CD03E20C}"/>
    <cellStyle name="20% - Accent3 18 2 4" xfId="32230" xr:uid="{5F8DDA7B-76CD-4BCB-9222-E894C01495B5}"/>
    <cellStyle name="20% - Accent3 18 3" xfId="11259" xr:uid="{CD662363-18A6-4E3C-9B8F-0597FF3E273F}"/>
    <cellStyle name="20% - Accent3 18 3 2" xfId="26672" xr:uid="{29BBCFAB-EBCF-40A0-AC07-3FE84CC967F0}"/>
    <cellStyle name="20% - Accent3 18 3 2 2" xfId="32235" xr:uid="{8E91F459-777F-48FE-A112-1E8954EEC44F}"/>
    <cellStyle name="20% - Accent3 18 3 3" xfId="32234" xr:uid="{6067A3E5-F132-4262-9B98-B8358818A8CD}"/>
    <cellStyle name="20% - Accent3 18 4" xfId="18967" xr:uid="{63A281D8-87C1-4FFC-A597-5E107AF6F9D5}"/>
    <cellStyle name="20% - Accent3 18 4 2" xfId="32236" xr:uid="{72356FCE-94A1-4B5B-B7EE-D387F2F6DDC7}"/>
    <cellStyle name="20% - Accent3 18 5" xfId="32229" xr:uid="{45EBB065-C6AF-44DE-BB57-BB14B2BCA288}"/>
    <cellStyle name="20% - Accent3 19" xfId="3569" xr:uid="{E94DF544-5F40-4544-BA5D-A5748CE9871B}"/>
    <cellStyle name="20% - Accent3 19 2" xfId="7300" xr:uid="{6A87E8E3-732F-42A5-A155-F71A4136D69A}"/>
    <cellStyle name="20% - Accent3 19 2 2" xfId="15008" xr:uid="{B10A294F-03F6-43ED-A0F0-C55DD98A8E5E}"/>
    <cellStyle name="20% - Accent3 19 2 2 2" xfId="30420" xr:uid="{8E19235F-66A0-435C-90C7-C744C488BDE0}"/>
    <cellStyle name="20% - Accent3 19 2 2 2 2" xfId="32240" xr:uid="{2C44A79E-05F0-459E-860B-1F08A3C142FF}"/>
    <cellStyle name="20% - Accent3 19 2 2 3" xfId="32239" xr:uid="{89A278FC-C512-41BE-8850-D2883098E108}"/>
    <cellStyle name="20% - Accent3 19 2 3" xfId="22715" xr:uid="{09BF99DC-E676-43A4-AE50-3A7CA15C3E70}"/>
    <cellStyle name="20% - Accent3 19 2 3 2" xfId="32241" xr:uid="{55FB28A4-E02C-4DC8-B868-5CAADD48EC56}"/>
    <cellStyle name="20% - Accent3 19 2 4" xfId="32238" xr:uid="{902ADC08-5037-43D9-94E9-4E49FEF02F4F}"/>
    <cellStyle name="20% - Accent3 19 3" xfId="11279" xr:uid="{53F3D192-5382-4B39-B309-F601CFB8476B}"/>
    <cellStyle name="20% - Accent3 19 3 2" xfId="26692" xr:uid="{324C3FC8-CD85-45F9-BFD5-F0D8BBBA5C8B}"/>
    <cellStyle name="20% - Accent3 19 3 2 2" xfId="32243" xr:uid="{D5F87A5C-DBA4-44F2-8C98-BDC54FC89711}"/>
    <cellStyle name="20% - Accent3 19 3 3" xfId="32242" xr:uid="{8FBDF25D-CD56-46DA-A95D-1036306393BD}"/>
    <cellStyle name="20% - Accent3 19 4" xfId="18987" xr:uid="{400D45B1-1B80-492B-8B95-1F24649FBBA5}"/>
    <cellStyle name="20% - Accent3 19 4 2" xfId="32244" xr:uid="{025ACC93-D45A-4BEC-8DB7-71DDF6D55D59}"/>
    <cellStyle name="20% - Accent3 19 5" xfId="32237" xr:uid="{4ECBC07C-D9B2-4799-BE4D-EEA6029DF8AB}"/>
    <cellStyle name="20% - Accent3 2" xfId="56" xr:uid="{9C47CA87-65B6-4637-9D21-78EA1ACEA1C6}"/>
    <cellStyle name="20% - Accent3 2 10" xfId="32245" xr:uid="{68949C90-3250-4DFA-A9C2-09CE420852B4}"/>
    <cellStyle name="20% - Accent3 2 2" xfId="124" xr:uid="{A2A438FD-FD15-4F79-B56A-8D4947C62EC5}"/>
    <cellStyle name="20% - Accent3 2 2 2" xfId="189" xr:uid="{FBFFCA1A-5B7F-45E1-82F3-2D3911952D93}"/>
    <cellStyle name="20% - Accent3 2 2 2 2" xfId="395" xr:uid="{179F8025-3717-4BEF-8942-A7B55A844046}"/>
    <cellStyle name="20% - Accent3 2 2 2 2 2" xfId="1057" xr:uid="{B360D045-2FC4-4425-B5CD-1A0C34374C35}"/>
    <cellStyle name="20% - Accent3 2 2 2 2 2 2" xfId="2525" xr:uid="{26645C9F-5B28-4FF4-8AC4-3123C5E4DE24}"/>
    <cellStyle name="20% - Accent3 2 2 2 2 2 2 2" xfId="6257" xr:uid="{5E56FEE4-4E17-44FF-B6F9-6C7973111607}"/>
    <cellStyle name="20% - Accent3 2 2 2 2 2 2 2 2" xfId="13965" xr:uid="{C58E5B87-DDE0-4FFB-B5E9-687803FE54C0}"/>
    <cellStyle name="20% - Accent3 2 2 2 2 2 2 2 2 2" xfId="29377" xr:uid="{43056D8E-E76E-48E8-B83A-15E848B87053}"/>
    <cellStyle name="20% - Accent3 2 2 2 2 2 2 2 2 2 2" xfId="32253" xr:uid="{761CC5E6-D9C2-4378-A9F1-6856903B45AC}"/>
    <cellStyle name="20% - Accent3 2 2 2 2 2 2 2 2 3" xfId="32252" xr:uid="{30CB0491-7231-45B9-B3D8-33B3F75EF847}"/>
    <cellStyle name="20% - Accent3 2 2 2 2 2 2 2 3" xfId="21672" xr:uid="{BD5CFE0D-02EC-4C8F-B755-9EF70BC1E125}"/>
    <cellStyle name="20% - Accent3 2 2 2 2 2 2 2 3 2" xfId="32254" xr:uid="{EF26E444-2771-47B2-85E1-B945B423721B}"/>
    <cellStyle name="20% - Accent3 2 2 2 2 2 2 2 4" xfId="32251" xr:uid="{8CAC98BE-94FB-4D1F-A703-5A0EF4D8EF3C}"/>
    <cellStyle name="20% - Accent3 2 2 2 2 2 2 3" xfId="10236" xr:uid="{1247B37E-F55E-4C05-8AE8-8718AD2D8E9C}"/>
    <cellStyle name="20% - Accent3 2 2 2 2 2 2 3 2" xfId="25649" xr:uid="{ADEFF801-F065-4D92-8582-694A9BC86DF3}"/>
    <cellStyle name="20% - Accent3 2 2 2 2 2 2 3 2 2" xfId="32256" xr:uid="{0919B30C-D1DB-4A5A-8269-420664DDC149}"/>
    <cellStyle name="20% - Accent3 2 2 2 2 2 2 3 3" xfId="32255" xr:uid="{57588217-BEDE-474C-A17B-4E60028258D7}"/>
    <cellStyle name="20% - Accent3 2 2 2 2 2 2 4" xfId="17944" xr:uid="{E1D9F03F-B21D-4BF1-A08A-71325FF9E48D}"/>
    <cellStyle name="20% - Accent3 2 2 2 2 2 2 4 2" xfId="32257" xr:uid="{78D959D3-1B44-4641-9901-A548D5B335F5}"/>
    <cellStyle name="20% - Accent3 2 2 2 2 2 2 5" xfId="32250" xr:uid="{4DF37EDC-D30D-47A3-93FB-23ECFA230BD2}"/>
    <cellStyle name="20% - Accent3 2 2 2 2 2 3" xfId="4794" xr:uid="{2A83AA5A-3FCC-4D2F-AFAB-A5876C1B61DF}"/>
    <cellStyle name="20% - Accent3 2 2 2 2 2 3 2" xfId="12502" xr:uid="{E06E1D15-29A9-41D2-9293-458D93BB2D13}"/>
    <cellStyle name="20% - Accent3 2 2 2 2 2 3 2 2" xfId="27914" xr:uid="{8CC036DA-A886-46C2-A7E8-9F8761328BAD}"/>
    <cellStyle name="20% - Accent3 2 2 2 2 2 3 2 2 2" xfId="32260" xr:uid="{3FD9977B-AD2B-4B3C-9F71-12DDE3A7003D}"/>
    <cellStyle name="20% - Accent3 2 2 2 2 2 3 2 3" xfId="32259" xr:uid="{652EBA73-6481-44F6-8140-0E21ED887C7C}"/>
    <cellStyle name="20% - Accent3 2 2 2 2 2 3 3" xfId="20209" xr:uid="{AE629785-141A-470D-BAC1-EF49470C3634}"/>
    <cellStyle name="20% - Accent3 2 2 2 2 2 3 3 2" xfId="32261" xr:uid="{9AFB2D27-C1E1-44B8-8C65-9727CABE208E}"/>
    <cellStyle name="20% - Accent3 2 2 2 2 2 3 4" xfId="32258" xr:uid="{AB238BF1-2823-4A3A-8B31-E0F7750C49C7}"/>
    <cellStyle name="20% - Accent3 2 2 2 2 2 4" xfId="8777" xr:uid="{F8CAD346-FBBA-4308-8B22-1CF01C217552}"/>
    <cellStyle name="20% - Accent3 2 2 2 2 2 4 2" xfId="24190" xr:uid="{BC12E5B5-B7EC-49FF-933D-4D0712951504}"/>
    <cellStyle name="20% - Accent3 2 2 2 2 2 4 2 2" xfId="32263" xr:uid="{1CA38678-DF38-43F5-9515-DCEB38DB6F27}"/>
    <cellStyle name="20% - Accent3 2 2 2 2 2 4 3" xfId="32262" xr:uid="{C76A6C76-6A7B-44CE-8C2E-221A38E2D178}"/>
    <cellStyle name="20% - Accent3 2 2 2 2 2 5" xfId="16485" xr:uid="{EFC5451C-1687-4E2E-B3C8-66C54FEAC7A5}"/>
    <cellStyle name="20% - Accent3 2 2 2 2 2 5 2" xfId="32264" xr:uid="{EB2B9B43-A1EE-41E5-B3C2-234058F4428D}"/>
    <cellStyle name="20% - Accent3 2 2 2 2 2 6" xfId="32249" xr:uid="{07A68B03-AE96-4BA0-8A0B-427079B640FF}"/>
    <cellStyle name="20% - Accent3 2 2 2 2 3" xfId="1887" xr:uid="{E0E08866-ADD7-4D15-85D7-3832B579829A}"/>
    <cellStyle name="20% - Accent3 2 2 2 2 3 2" xfId="5619" xr:uid="{B5BF7D6D-3BF8-45F2-B754-87F4CD0CFE90}"/>
    <cellStyle name="20% - Accent3 2 2 2 2 3 2 2" xfId="13327" xr:uid="{76F57AA8-FF21-4F14-A391-9E60D2A77FF0}"/>
    <cellStyle name="20% - Accent3 2 2 2 2 3 2 2 2" xfId="28739" xr:uid="{5A59459C-060D-4DCB-9E25-BCFD91A7E105}"/>
    <cellStyle name="20% - Accent3 2 2 2 2 3 2 2 2 2" xfId="32268" xr:uid="{B79DB3CD-B4D1-4464-8259-E516E1AD1A31}"/>
    <cellStyle name="20% - Accent3 2 2 2 2 3 2 2 3" xfId="32267" xr:uid="{EB83FC25-DA2B-48B7-A87D-248B58799C30}"/>
    <cellStyle name="20% - Accent3 2 2 2 2 3 2 3" xfId="21034" xr:uid="{D3245E3B-24DC-4725-AFAE-2B1E89EE71F9}"/>
    <cellStyle name="20% - Accent3 2 2 2 2 3 2 3 2" xfId="32269" xr:uid="{7E3001C7-8787-43B8-A153-DDC17D323A34}"/>
    <cellStyle name="20% - Accent3 2 2 2 2 3 2 4" xfId="32266" xr:uid="{BD1E17DA-3AC1-489F-8136-CA3EB45FF30E}"/>
    <cellStyle name="20% - Accent3 2 2 2 2 3 3" xfId="9598" xr:uid="{9EBF36D9-3527-47EE-82F8-64319E3C9A76}"/>
    <cellStyle name="20% - Accent3 2 2 2 2 3 3 2" xfId="25011" xr:uid="{B44D7852-DD72-412B-95D0-65E457E41870}"/>
    <cellStyle name="20% - Accent3 2 2 2 2 3 3 2 2" xfId="32271" xr:uid="{2D439487-4D50-4521-892D-C81E1BDAF53D}"/>
    <cellStyle name="20% - Accent3 2 2 2 2 3 3 3" xfId="32270" xr:uid="{D2F6C8FC-7612-42F9-91D6-E49879C1F102}"/>
    <cellStyle name="20% - Accent3 2 2 2 2 3 4" xfId="17306" xr:uid="{1F185390-A6B0-40FB-9BD8-76EE9B5448A3}"/>
    <cellStyle name="20% - Accent3 2 2 2 2 3 4 2" xfId="32272" xr:uid="{4659AF24-53AB-4149-A9C1-31124F737ACC}"/>
    <cellStyle name="20% - Accent3 2 2 2 2 3 5" xfId="32265" xr:uid="{8835603C-7CA3-4CDE-9FE9-99F17C8A2116}"/>
    <cellStyle name="20% - Accent3 2 2 2 2 4" xfId="4142" xr:uid="{1F850B56-CB15-4580-82AB-B119DD30CC09}"/>
    <cellStyle name="20% - Accent3 2 2 2 2 4 2" xfId="11850" xr:uid="{1E2743CB-B921-41F9-B0F3-B89702490669}"/>
    <cellStyle name="20% - Accent3 2 2 2 2 4 2 2" xfId="27262" xr:uid="{F54EB883-2483-40EE-B60B-9A263884E80D}"/>
    <cellStyle name="20% - Accent3 2 2 2 2 4 2 2 2" xfId="32275" xr:uid="{911ABB2F-92A1-4E03-9326-8143A924FEF2}"/>
    <cellStyle name="20% - Accent3 2 2 2 2 4 2 3" xfId="32274" xr:uid="{69E112A6-C172-4F35-ACF1-9F6A04290E94}"/>
    <cellStyle name="20% - Accent3 2 2 2 2 4 3" xfId="19557" xr:uid="{E20B5B71-E46E-4D9F-9F5E-A76C5844F758}"/>
    <cellStyle name="20% - Accent3 2 2 2 2 4 3 2" xfId="32276" xr:uid="{70A11F97-F22D-41DE-9733-2C7D0D68688A}"/>
    <cellStyle name="20% - Accent3 2 2 2 2 4 4" xfId="32273" xr:uid="{C948F8A4-4C2A-4E6E-97DF-3CE357DEC24E}"/>
    <cellStyle name="20% - Accent3 2 2 2 2 5" xfId="8139" xr:uid="{A38D9A3D-0203-4604-84DA-5461BB696596}"/>
    <cellStyle name="20% - Accent3 2 2 2 2 5 2" xfId="23552" xr:uid="{931077FB-8A07-47F6-926A-CA7509D8F938}"/>
    <cellStyle name="20% - Accent3 2 2 2 2 5 2 2" xfId="32278" xr:uid="{A0E1704F-7B3C-4723-8589-A813B9C6D9F2}"/>
    <cellStyle name="20% - Accent3 2 2 2 2 5 3" xfId="32277" xr:uid="{DB4267E4-B624-4904-880A-203C9CB99C9D}"/>
    <cellStyle name="20% - Accent3 2 2 2 2 6" xfId="15847" xr:uid="{117E0615-CAF4-4081-B5DB-8BEEA06CA0A6}"/>
    <cellStyle name="20% - Accent3 2 2 2 2 6 2" xfId="32279" xr:uid="{A8024DA0-DB7D-4507-AAAA-93F28754EFE4}"/>
    <cellStyle name="20% - Accent3 2 2 2 2 7" xfId="32248" xr:uid="{E6313DD5-23E5-4727-98CF-7FA12FF040F7}"/>
    <cellStyle name="20% - Accent3 2 2 2 3" xfId="856" xr:uid="{CD0E1784-0A2B-4B79-AC95-FB06676BD565}"/>
    <cellStyle name="20% - Accent3 2 2 2 3 2" xfId="2327" xr:uid="{776B38FE-8186-43EF-BA33-6DE0F669E32D}"/>
    <cellStyle name="20% - Accent3 2 2 2 3 2 2" xfId="6059" xr:uid="{94C46BEE-CA3A-4EB1-B1DA-5F52F05D1AC3}"/>
    <cellStyle name="20% - Accent3 2 2 2 3 2 2 2" xfId="13767" xr:uid="{549F5366-8E5B-4465-819D-A272D7A67268}"/>
    <cellStyle name="20% - Accent3 2 2 2 3 2 2 2 2" xfId="29179" xr:uid="{5FFD19F0-B6A9-4CA7-81CA-870B5100FC97}"/>
    <cellStyle name="20% - Accent3 2 2 2 3 2 2 2 2 2" xfId="32284" xr:uid="{D1EC443A-952F-4331-B1AF-347C042A6ECA}"/>
    <cellStyle name="20% - Accent3 2 2 2 3 2 2 2 3" xfId="32283" xr:uid="{9A7BB97E-05F7-44A7-9890-D7B43B2DF71A}"/>
    <cellStyle name="20% - Accent3 2 2 2 3 2 2 3" xfId="21474" xr:uid="{74DAFB10-0E65-4168-B872-1A7FB2B241A2}"/>
    <cellStyle name="20% - Accent3 2 2 2 3 2 2 3 2" xfId="32285" xr:uid="{36C39839-E902-426C-9610-C875C685076D}"/>
    <cellStyle name="20% - Accent3 2 2 2 3 2 2 4" xfId="32282" xr:uid="{30D6469B-91CF-494B-99EB-C52639314630}"/>
    <cellStyle name="20% - Accent3 2 2 2 3 2 3" xfId="10038" xr:uid="{70A7B4A6-749A-4968-A945-EE9A33601EE4}"/>
    <cellStyle name="20% - Accent3 2 2 2 3 2 3 2" xfId="25451" xr:uid="{68D54951-EEA5-4C8E-9E8C-7C89C40F0D21}"/>
    <cellStyle name="20% - Accent3 2 2 2 3 2 3 2 2" xfId="32287" xr:uid="{8937D3E0-60D0-4B04-B03D-E0F43E7CED26}"/>
    <cellStyle name="20% - Accent3 2 2 2 3 2 3 3" xfId="32286" xr:uid="{DF4A246E-27D4-4720-8DD3-8DF90539416B}"/>
    <cellStyle name="20% - Accent3 2 2 2 3 2 4" xfId="17746" xr:uid="{549F1E38-8601-4598-946D-24814A77A55C}"/>
    <cellStyle name="20% - Accent3 2 2 2 3 2 4 2" xfId="32288" xr:uid="{7DA7EBE0-B2C3-4134-9191-78AE8BB3D056}"/>
    <cellStyle name="20% - Accent3 2 2 2 3 2 5" xfId="32281" xr:uid="{B460B79F-C847-4947-8D88-0B5C78269447}"/>
    <cellStyle name="20% - Accent3 2 2 2 3 3" xfId="4593" xr:uid="{4B957FD7-DF04-4AF9-8B85-F33F55FB73FF}"/>
    <cellStyle name="20% - Accent3 2 2 2 3 3 2" xfId="12301" xr:uid="{6D533E46-11C9-4E88-91A4-3FF67DFC5D12}"/>
    <cellStyle name="20% - Accent3 2 2 2 3 3 2 2" xfId="27713" xr:uid="{688F3D8F-142F-42A1-8380-79CA401D4179}"/>
    <cellStyle name="20% - Accent3 2 2 2 3 3 2 2 2" xfId="32291" xr:uid="{E1E36B09-A5ED-4A33-AD2A-B962FD9C9F5F}"/>
    <cellStyle name="20% - Accent3 2 2 2 3 3 2 3" xfId="32290" xr:uid="{66D00800-F622-4941-8F65-8C5E117D8571}"/>
    <cellStyle name="20% - Accent3 2 2 2 3 3 3" xfId="20008" xr:uid="{2F1D5064-4C5C-4B63-84D3-3CF65D36A760}"/>
    <cellStyle name="20% - Accent3 2 2 2 3 3 3 2" xfId="32292" xr:uid="{2905D983-3FCD-4D1E-9C91-A890C266E13D}"/>
    <cellStyle name="20% - Accent3 2 2 2 3 3 4" xfId="32289" xr:uid="{D384930D-1EC6-44D8-BEDC-CA66FCD18803}"/>
    <cellStyle name="20% - Accent3 2 2 2 3 4" xfId="8579" xr:uid="{408FF83F-2A3A-491F-BAC2-5830408FABFB}"/>
    <cellStyle name="20% - Accent3 2 2 2 3 4 2" xfId="23992" xr:uid="{5C1C73CA-6ED8-4E50-8F81-9976433EFEDC}"/>
    <cellStyle name="20% - Accent3 2 2 2 3 4 2 2" xfId="32294" xr:uid="{FE2C31B6-6EFF-4DFB-A324-0AB064F02F35}"/>
    <cellStyle name="20% - Accent3 2 2 2 3 4 3" xfId="32293" xr:uid="{E9695825-4691-4D08-9663-A333050AEA2D}"/>
    <cellStyle name="20% - Accent3 2 2 2 3 5" xfId="16287" xr:uid="{63D8CDDB-B172-4B97-AD3F-EE33CAA8933F}"/>
    <cellStyle name="20% - Accent3 2 2 2 3 5 2" xfId="32295" xr:uid="{8F556B37-21D4-4660-A6EC-673D528CCAB6}"/>
    <cellStyle name="20% - Accent3 2 2 2 3 6" xfId="32280" xr:uid="{E55E91A3-0458-49A0-B53C-77DB7B4FFA12}"/>
    <cellStyle name="20% - Accent3 2 2 2 4" xfId="1689" xr:uid="{79692BFC-A83B-4E4B-8FEC-4116AE15DB85}"/>
    <cellStyle name="20% - Accent3 2 2 2 4 2" xfId="5421" xr:uid="{ABAEB2B1-CC88-4EDE-86E6-8FEF7AEF3310}"/>
    <cellStyle name="20% - Accent3 2 2 2 4 2 2" xfId="13129" xr:uid="{791CD305-DFBD-472A-804B-27047AEC083C}"/>
    <cellStyle name="20% - Accent3 2 2 2 4 2 2 2" xfId="28541" xr:uid="{CFCC8F63-5844-4115-9DC8-64B493C957F1}"/>
    <cellStyle name="20% - Accent3 2 2 2 4 2 2 2 2" xfId="32299" xr:uid="{276926FB-1C2C-4980-95CD-58D024D6EA68}"/>
    <cellStyle name="20% - Accent3 2 2 2 4 2 2 3" xfId="32298" xr:uid="{EE1F6508-CAFE-403C-B8B2-0581F3A70AAB}"/>
    <cellStyle name="20% - Accent3 2 2 2 4 2 3" xfId="20836" xr:uid="{F75321B2-A986-44AF-A0E8-00709868CC0E}"/>
    <cellStyle name="20% - Accent3 2 2 2 4 2 3 2" xfId="32300" xr:uid="{C7B4E157-A237-410F-B36C-DD8BADF9AA8A}"/>
    <cellStyle name="20% - Accent3 2 2 2 4 2 4" xfId="32297" xr:uid="{FFF56022-96BE-4F9E-815C-C507C5C09003}"/>
    <cellStyle name="20% - Accent3 2 2 2 4 3" xfId="9400" xr:uid="{C3EE4F32-71BD-4E5C-86CA-8A481D493CBB}"/>
    <cellStyle name="20% - Accent3 2 2 2 4 3 2" xfId="24813" xr:uid="{E0061872-20DD-4790-8F15-A77EF083EFD1}"/>
    <cellStyle name="20% - Accent3 2 2 2 4 3 2 2" xfId="32302" xr:uid="{E471FFBD-08A2-487D-85E1-E7011A6D7EA5}"/>
    <cellStyle name="20% - Accent3 2 2 2 4 3 3" xfId="32301" xr:uid="{9BCAB78E-15F9-42A6-A367-59752D14FF3E}"/>
    <cellStyle name="20% - Accent3 2 2 2 4 4" xfId="17108" xr:uid="{CDF1147F-0DFD-4B44-A149-BA16B473DFBC}"/>
    <cellStyle name="20% - Accent3 2 2 2 4 4 2" xfId="32303" xr:uid="{7B3DE078-1027-4476-A6E9-74DF6FB05C36}"/>
    <cellStyle name="20% - Accent3 2 2 2 4 5" xfId="32296" xr:uid="{D5D09791-2FBE-4552-9281-AB000C3643BC}"/>
    <cellStyle name="20% - Accent3 2 2 2 5" xfId="3941" xr:uid="{2A8259A9-DD25-4120-8C33-D7649A91B4AD}"/>
    <cellStyle name="20% - Accent3 2 2 2 5 2" xfId="11649" xr:uid="{A21FBDBE-C816-4136-97A2-576AA692D4FD}"/>
    <cellStyle name="20% - Accent3 2 2 2 5 2 2" xfId="27061" xr:uid="{31D2C661-20FB-4EC4-857D-885274D5FEC3}"/>
    <cellStyle name="20% - Accent3 2 2 2 5 2 2 2" xfId="32306" xr:uid="{F6D9D9D6-73CE-4B33-9E9A-3C2C93257155}"/>
    <cellStyle name="20% - Accent3 2 2 2 5 2 3" xfId="32305" xr:uid="{02FB67C0-D49D-4D5D-B858-5530B207DFB0}"/>
    <cellStyle name="20% - Accent3 2 2 2 5 3" xfId="19356" xr:uid="{5F611F0D-6B3E-4F15-9637-70BF17F67E01}"/>
    <cellStyle name="20% - Accent3 2 2 2 5 3 2" xfId="32307" xr:uid="{9365C85C-AA6B-4AAF-A89F-8374BA03CBAA}"/>
    <cellStyle name="20% - Accent3 2 2 2 5 4" xfId="32304" xr:uid="{07CEE9D8-3EF3-4BD1-A8B2-FECF9D64B19C}"/>
    <cellStyle name="20% - Accent3 2 2 2 6" xfId="7941" xr:uid="{9E0E3F8D-1181-4E6D-840F-B2CB78DDF079}"/>
    <cellStyle name="20% - Accent3 2 2 2 6 2" xfId="23354" xr:uid="{2E63FD4C-4724-4DE5-8247-22B3CB0EFC8B}"/>
    <cellStyle name="20% - Accent3 2 2 2 6 2 2" xfId="32309" xr:uid="{A2627043-7F28-4215-9035-C44114E47D75}"/>
    <cellStyle name="20% - Accent3 2 2 2 6 3" xfId="32308" xr:uid="{D8BFA6A0-A824-40EC-A3DD-C23BB4E99D25}"/>
    <cellStyle name="20% - Accent3 2 2 2 7" xfId="15649" xr:uid="{37536736-AB89-4E56-A1E9-194E544FD328}"/>
    <cellStyle name="20% - Accent3 2 2 2 7 2" xfId="32310" xr:uid="{1C7BBF8D-3E90-4A0F-ACA1-A584EADB7A6D}"/>
    <cellStyle name="20% - Accent3 2 2 2 8" xfId="32247" xr:uid="{4F5D28AF-2BBA-4B77-B142-CACA9955FCDF}"/>
    <cellStyle name="20% - Accent3 2 2 3" xfId="344" xr:uid="{42EDFE3E-C1F8-42B4-9477-0C90BA1BF992}"/>
    <cellStyle name="20% - Accent3 2 2 3 2" xfId="1006" xr:uid="{D2690711-503D-48EA-870B-9028952C5FF5}"/>
    <cellStyle name="20% - Accent3 2 2 3 2 2" xfId="2475" xr:uid="{2E7C0F10-30F8-429E-9B0E-388ECB683F74}"/>
    <cellStyle name="20% - Accent3 2 2 3 2 2 2" xfId="6207" xr:uid="{3C7EB269-0F65-4663-A062-9A3377634756}"/>
    <cellStyle name="20% - Accent3 2 2 3 2 2 2 2" xfId="13915" xr:uid="{0FEEB9A7-9604-4C4D-A361-38412E78B9B2}"/>
    <cellStyle name="20% - Accent3 2 2 3 2 2 2 2 2" xfId="29327" xr:uid="{8DF3CE8F-16D7-474B-B49A-3222BB187FC6}"/>
    <cellStyle name="20% - Accent3 2 2 3 2 2 2 2 2 2" xfId="32316" xr:uid="{B6826468-CB89-4BA1-A56E-C62EDAEB01EE}"/>
    <cellStyle name="20% - Accent3 2 2 3 2 2 2 2 3" xfId="32315" xr:uid="{EC304CD1-F957-4516-A071-BF1BD023D856}"/>
    <cellStyle name="20% - Accent3 2 2 3 2 2 2 3" xfId="21622" xr:uid="{9D6348FD-5E44-4959-9218-3C6CBEE435F1}"/>
    <cellStyle name="20% - Accent3 2 2 3 2 2 2 3 2" xfId="32317" xr:uid="{1D2088B5-FEE0-43B6-BB23-7D5D995B47A0}"/>
    <cellStyle name="20% - Accent3 2 2 3 2 2 2 4" xfId="32314" xr:uid="{BCDC494B-2A10-4560-9CF8-A656A5232E6C}"/>
    <cellStyle name="20% - Accent3 2 2 3 2 2 3" xfId="10186" xr:uid="{18AB65AA-A441-476C-8F65-68286AD04D27}"/>
    <cellStyle name="20% - Accent3 2 2 3 2 2 3 2" xfId="25599" xr:uid="{097A377B-D636-4943-B6C0-3555755257A7}"/>
    <cellStyle name="20% - Accent3 2 2 3 2 2 3 2 2" xfId="32319" xr:uid="{F203210B-AB50-435B-A7E1-0D7464084EE2}"/>
    <cellStyle name="20% - Accent3 2 2 3 2 2 3 3" xfId="32318" xr:uid="{16665888-806F-4556-BE65-8A17951CB6B4}"/>
    <cellStyle name="20% - Accent3 2 2 3 2 2 4" xfId="17894" xr:uid="{546089CD-4063-43A3-A478-C0723602783F}"/>
    <cellStyle name="20% - Accent3 2 2 3 2 2 4 2" xfId="32320" xr:uid="{3860C7FB-28F2-49D4-9F2D-CA4264CA70AD}"/>
    <cellStyle name="20% - Accent3 2 2 3 2 2 5" xfId="32313" xr:uid="{340A5FD4-C287-44A5-9C2D-44948A703575}"/>
    <cellStyle name="20% - Accent3 2 2 3 2 3" xfId="4743" xr:uid="{03821079-59E6-416A-AC9A-3FCFEB0C7B3B}"/>
    <cellStyle name="20% - Accent3 2 2 3 2 3 2" xfId="12451" xr:uid="{834B917C-10B7-4E3A-AEFF-824F0673FB74}"/>
    <cellStyle name="20% - Accent3 2 2 3 2 3 2 2" xfId="27863" xr:uid="{B8FCCB3D-5DF7-4B38-BCAB-02082DF20513}"/>
    <cellStyle name="20% - Accent3 2 2 3 2 3 2 2 2" xfId="32323" xr:uid="{BF7F64A8-71BF-4FD5-B134-9D095FB8AC81}"/>
    <cellStyle name="20% - Accent3 2 2 3 2 3 2 3" xfId="32322" xr:uid="{F11A098A-0D0C-425C-A8B1-2A970408522F}"/>
    <cellStyle name="20% - Accent3 2 2 3 2 3 3" xfId="20158" xr:uid="{5D6DB017-E627-4C61-9576-33AA7E05ECA9}"/>
    <cellStyle name="20% - Accent3 2 2 3 2 3 3 2" xfId="32324" xr:uid="{238D30EE-EF68-4C15-AD80-2CCF181917FB}"/>
    <cellStyle name="20% - Accent3 2 2 3 2 3 4" xfId="32321" xr:uid="{31185CAA-F0B7-4BDB-AFE2-F7A0C2D3CAC0}"/>
    <cellStyle name="20% - Accent3 2 2 3 2 4" xfId="8727" xr:uid="{430A3328-0405-47EA-A4FA-6FBA9D376832}"/>
    <cellStyle name="20% - Accent3 2 2 3 2 4 2" xfId="24140" xr:uid="{C0DFB88C-B585-4768-A265-A96FCBCC9B3A}"/>
    <cellStyle name="20% - Accent3 2 2 3 2 4 2 2" xfId="32326" xr:uid="{4243B467-09AF-473D-841D-3F8039F122DF}"/>
    <cellStyle name="20% - Accent3 2 2 3 2 4 3" xfId="32325" xr:uid="{0EA7363C-B4FB-442E-BB6C-64B9CFD28507}"/>
    <cellStyle name="20% - Accent3 2 2 3 2 5" xfId="16435" xr:uid="{394EBD7D-F641-4933-B50D-01E8654F1395}"/>
    <cellStyle name="20% - Accent3 2 2 3 2 5 2" xfId="32327" xr:uid="{135BD7FB-50D2-4CD8-866B-557AE4248D90}"/>
    <cellStyle name="20% - Accent3 2 2 3 2 6" xfId="32312" xr:uid="{813A9E1E-0D0A-4125-8493-068670BD7894}"/>
    <cellStyle name="20% - Accent3 2 2 3 3" xfId="1837" xr:uid="{6FC0B425-9D9C-4CE3-B960-2CB6A6878CD8}"/>
    <cellStyle name="20% - Accent3 2 2 3 3 2" xfId="5569" xr:uid="{58513648-C7AA-4C76-9A7E-FA4B2DBDFB74}"/>
    <cellStyle name="20% - Accent3 2 2 3 3 2 2" xfId="13277" xr:uid="{08C17BB6-31A8-4D5D-A3C7-54BE8C4A22DD}"/>
    <cellStyle name="20% - Accent3 2 2 3 3 2 2 2" xfId="28689" xr:uid="{E9E1CBC5-8C80-4E0C-9E54-CD8D6B698D1B}"/>
    <cellStyle name="20% - Accent3 2 2 3 3 2 2 2 2" xfId="32331" xr:uid="{008B3EE8-C76A-46A3-8366-9FD797D06967}"/>
    <cellStyle name="20% - Accent3 2 2 3 3 2 2 3" xfId="32330" xr:uid="{C8193E7D-B7E8-4B3F-B4CA-04EC8A3918E0}"/>
    <cellStyle name="20% - Accent3 2 2 3 3 2 3" xfId="20984" xr:uid="{2235BC02-4DF2-449E-B513-1E49ED624B94}"/>
    <cellStyle name="20% - Accent3 2 2 3 3 2 3 2" xfId="32332" xr:uid="{25324874-B8D8-4467-923A-3ABDDC164712}"/>
    <cellStyle name="20% - Accent3 2 2 3 3 2 4" xfId="32329" xr:uid="{477DFD78-93F7-484A-ADE8-7B6519A39DE7}"/>
    <cellStyle name="20% - Accent3 2 2 3 3 3" xfId="9548" xr:uid="{862E51D9-DC88-4F58-9A27-464B1F0D106A}"/>
    <cellStyle name="20% - Accent3 2 2 3 3 3 2" xfId="24961" xr:uid="{02178159-0548-4062-85E5-BD281D8A2C02}"/>
    <cellStyle name="20% - Accent3 2 2 3 3 3 2 2" xfId="32334" xr:uid="{5D76F33D-59F4-4F47-85CC-AF0971AB9E2F}"/>
    <cellStyle name="20% - Accent3 2 2 3 3 3 3" xfId="32333" xr:uid="{5226C12B-3A9D-484F-A2B3-7FEDC283671E}"/>
    <cellStyle name="20% - Accent3 2 2 3 3 4" xfId="17256" xr:uid="{F54AD0C3-1ABD-4AAC-98EF-C36519BCDE4C}"/>
    <cellStyle name="20% - Accent3 2 2 3 3 4 2" xfId="32335" xr:uid="{6325A0C2-6621-4533-8C5C-963B388B44CB}"/>
    <cellStyle name="20% - Accent3 2 2 3 3 5" xfId="32328" xr:uid="{8B201A62-AFEB-4AEA-AE4F-E26FF36E82C6}"/>
    <cellStyle name="20% - Accent3 2 2 3 4" xfId="4091" xr:uid="{00530836-5433-4212-837C-F8B98863CA20}"/>
    <cellStyle name="20% - Accent3 2 2 3 4 2" xfId="11799" xr:uid="{C5C5FE6E-0DE3-4889-81D0-CAACE603DCB0}"/>
    <cellStyle name="20% - Accent3 2 2 3 4 2 2" xfId="27211" xr:uid="{D326B13C-D26D-484D-8768-B1600DE83793}"/>
    <cellStyle name="20% - Accent3 2 2 3 4 2 2 2" xfId="32338" xr:uid="{C3B912F0-D395-4FAF-9E7B-267DAC80BB63}"/>
    <cellStyle name="20% - Accent3 2 2 3 4 2 3" xfId="32337" xr:uid="{7705A243-01CD-4A27-B9D9-97DF3AAC44A0}"/>
    <cellStyle name="20% - Accent3 2 2 3 4 3" xfId="19506" xr:uid="{B5E87FD3-7DB3-4517-BE6B-709171E0A1D1}"/>
    <cellStyle name="20% - Accent3 2 2 3 4 3 2" xfId="32339" xr:uid="{68C5EDA2-82C6-4833-9BBD-1294E2B28D02}"/>
    <cellStyle name="20% - Accent3 2 2 3 4 4" xfId="32336" xr:uid="{91438728-3EC8-4F7C-82DD-39E7FE30347C}"/>
    <cellStyle name="20% - Accent3 2 2 3 5" xfId="8089" xr:uid="{46672B4C-96E7-41C0-952C-EFC5DFF4F002}"/>
    <cellStyle name="20% - Accent3 2 2 3 5 2" xfId="23502" xr:uid="{E4D725A3-30F0-40F1-A245-02B4D4E8A4F9}"/>
    <cellStyle name="20% - Accent3 2 2 3 5 2 2" xfId="32341" xr:uid="{7AD52D9E-292D-4683-A2E1-0ACA684F53AF}"/>
    <cellStyle name="20% - Accent3 2 2 3 5 3" xfId="32340" xr:uid="{4CF34FD5-3E4A-4699-9F9F-5754E5C74976}"/>
    <cellStyle name="20% - Accent3 2 2 3 6" xfId="15797" xr:uid="{DBB22CAF-AE75-4AA4-8A19-6EDE42F489EE}"/>
    <cellStyle name="20% - Accent3 2 2 3 6 2" xfId="32342" xr:uid="{51CCE4AD-ACE7-4FF9-AF75-F59A9E62C0D3}"/>
    <cellStyle name="20% - Accent3 2 2 3 7" xfId="32311" xr:uid="{3E493D25-0C16-4ECD-AFE4-A073CBBA155D}"/>
    <cellStyle name="20% - Accent3 2 2 4" xfId="800" xr:uid="{F774CF3B-51AA-434E-8AD7-682241442F0D}"/>
    <cellStyle name="20% - Accent3 2 2 4 2" xfId="2277" xr:uid="{6AEB2FE9-9EA3-40CC-BD57-E81B7F5C13E1}"/>
    <cellStyle name="20% - Accent3 2 2 4 2 2" xfId="6009" xr:uid="{56D31C28-72D2-4266-8047-85D7BCC06A9D}"/>
    <cellStyle name="20% - Accent3 2 2 4 2 2 2" xfId="13717" xr:uid="{091F9ADD-904E-449F-B255-831044AA36D3}"/>
    <cellStyle name="20% - Accent3 2 2 4 2 2 2 2" xfId="29129" xr:uid="{A8E534DC-7506-4708-B0D2-96810270703B}"/>
    <cellStyle name="20% - Accent3 2 2 4 2 2 2 2 2" xfId="32347" xr:uid="{0835A9E1-A64F-4F0A-B606-1318C368B880}"/>
    <cellStyle name="20% - Accent3 2 2 4 2 2 2 3" xfId="32346" xr:uid="{FCC31E45-0541-4D3B-B4B3-07F29B6FF456}"/>
    <cellStyle name="20% - Accent3 2 2 4 2 2 3" xfId="21424" xr:uid="{D4761CBB-2A58-4F3D-9E04-F26D2CDA2475}"/>
    <cellStyle name="20% - Accent3 2 2 4 2 2 3 2" xfId="32348" xr:uid="{B0001A94-7F2D-419F-B379-DDA4A46CD29A}"/>
    <cellStyle name="20% - Accent3 2 2 4 2 2 4" xfId="32345" xr:uid="{DC0FA0E0-5887-4345-8629-C5C4ABCD9038}"/>
    <cellStyle name="20% - Accent3 2 2 4 2 3" xfId="9988" xr:uid="{E62763FF-3DF3-4D14-8781-8F22DF79A6B3}"/>
    <cellStyle name="20% - Accent3 2 2 4 2 3 2" xfId="25401" xr:uid="{C600187A-B54C-49E2-9397-0F680FBE98CB}"/>
    <cellStyle name="20% - Accent3 2 2 4 2 3 2 2" xfId="32350" xr:uid="{F9ED4874-D173-444C-B219-7ADD0EC281D6}"/>
    <cellStyle name="20% - Accent3 2 2 4 2 3 3" xfId="32349" xr:uid="{ADD0483D-C04C-4F8F-9A07-9F5970FB8E0A}"/>
    <cellStyle name="20% - Accent3 2 2 4 2 4" xfId="17696" xr:uid="{37BB6675-8A68-4212-994A-D1EFB51FBDB7}"/>
    <cellStyle name="20% - Accent3 2 2 4 2 4 2" xfId="32351" xr:uid="{E0A450FE-B837-4E5F-80E8-F2C7F118BE53}"/>
    <cellStyle name="20% - Accent3 2 2 4 2 5" xfId="32344" xr:uid="{C2D4BCB1-128C-4780-A409-0B4040232F6E}"/>
    <cellStyle name="20% - Accent3 2 2 4 3" xfId="4537" xr:uid="{83A6DC9E-14AF-436E-8968-2B68647CBE71}"/>
    <cellStyle name="20% - Accent3 2 2 4 3 2" xfId="12245" xr:uid="{BC3DA9B3-4FB7-48C9-8A7A-BCFA99ABB0BE}"/>
    <cellStyle name="20% - Accent3 2 2 4 3 2 2" xfId="27657" xr:uid="{947DEF3D-A34E-47A5-B45C-B762B5C1DEE6}"/>
    <cellStyle name="20% - Accent3 2 2 4 3 2 2 2" xfId="32354" xr:uid="{20014E4A-BD03-4B1B-A1C1-8DED54DB6A4C}"/>
    <cellStyle name="20% - Accent3 2 2 4 3 2 3" xfId="32353" xr:uid="{E18067AD-467A-4A3F-BEA8-FE051EC8FCB1}"/>
    <cellStyle name="20% - Accent3 2 2 4 3 3" xfId="19952" xr:uid="{AA1798E7-1A97-43DD-AF6B-C5FCDA1E8A49}"/>
    <cellStyle name="20% - Accent3 2 2 4 3 3 2" xfId="32355" xr:uid="{CB6FE02C-297F-44C6-9C28-AF0CA0973DD1}"/>
    <cellStyle name="20% - Accent3 2 2 4 3 4" xfId="32352" xr:uid="{F6BA50DB-B3F3-4966-92A7-B950264C9E0E}"/>
    <cellStyle name="20% - Accent3 2 2 4 4" xfId="8529" xr:uid="{23BCD070-A282-4BA0-923C-10475C7AF1DA}"/>
    <cellStyle name="20% - Accent3 2 2 4 4 2" xfId="23942" xr:uid="{981A74C0-A716-47E0-8B5A-43B5ED2934C9}"/>
    <cellStyle name="20% - Accent3 2 2 4 4 2 2" xfId="32357" xr:uid="{114A3B2E-9BA6-443B-965F-681A91ACF1BD}"/>
    <cellStyle name="20% - Accent3 2 2 4 4 3" xfId="32356" xr:uid="{B68DC412-378C-4B81-98B1-8FF4E821568F}"/>
    <cellStyle name="20% - Accent3 2 2 4 5" xfId="16237" xr:uid="{846DA7BE-ADA7-451B-A4DA-315D89044639}"/>
    <cellStyle name="20% - Accent3 2 2 4 5 2" xfId="32358" xr:uid="{24B4D90E-0A20-4819-B4B5-243532C29460}"/>
    <cellStyle name="20% - Accent3 2 2 4 6" xfId="32343" xr:uid="{C30CADE5-D040-45F1-9F3E-2F1940C24F88}"/>
    <cellStyle name="20% - Accent3 2 2 5" xfId="1638" xr:uid="{6797B45C-921B-41DC-A602-37535601EED8}"/>
    <cellStyle name="20% - Accent3 2 2 5 2" xfId="5370" xr:uid="{A288BDAC-8C6D-4B8C-A07E-BEC6C79DF27B}"/>
    <cellStyle name="20% - Accent3 2 2 5 2 2" xfId="13078" xr:uid="{03CC0A51-F7A8-4E65-B00E-FC32447D2CAE}"/>
    <cellStyle name="20% - Accent3 2 2 5 2 2 2" xfId="28490" xr:uid="{F88C4EEE-A910-4706-A3E9-F594AE17499F}"/>
    <cellStyle name="20% - Accent3 2 2 5 2 2 2 2" xfId="32362" xr:uid="{9F1E1C8A-9ADE-4DE5-A1DC-B9EFBD6CA376}"/>
    <cellStyle name="20% - Accent3 2 2 5 2 2 3" xfId="32361" xr:uid="{CDDD8CDB-A372-4B53-98D0-8D6A8942BE98}"/>
    <cellStyle name="20% - Accent3 2 2 5 2 3" xfId="20785" xr:uid="{D29393AC-A7C0-4FB3-B2BA-197C7B9500D0}"/>
    <cellStyle name="20% - Accent3 2 2 5 2 3 2" xfId="32363" xr:uid="{0415FCE9-E10B-43B1-B5A6-F70F81360CD4}"/>
    <cellStyle name="20% - Accent3 2 2 5 2 4" xfId="32360" xr:uid="{D7ADD831-D0E9-4ED0-92D2-FF2E2FC8DB8D}"/>
    <cellStyle name="20% - Accent3 2 2 5 3" xfId="9350" xr:uid="{88B44166-1689-470A-B25E-5F03243BD1DA}"/>
    <cellStyle name="20% - Accent3 2 2 5 3 2" xfId="24763" xr:uid="{C98C11D8-413A-4038-872E-BD360E61862E}"/>
    <cellStyle name="20% - Accent3 2 2 5 3 2 2" xfId="32365" xr:uid="{C4CBD07B-6A9F-48C8-8A10-029DEA8EBD97}"/>
    <cellStyle name="20% - Accent3 2 2 5 3 3" xfId="32364" xr:uid="{34D26015-C68F-4DF5-B326-4155527F7026}"/>
    <cellStyle name="20% - Accent3 2 2 5 4" xfId="17058" xr:uid="{F95AC9FB-7139-4291-815B-F2BFECD93CB7}"/>
    <cellStyle name="20% - Accent3 2 2 5 4 2" xfId="32366" xr:uid="{990EDD29-8633-44F9-9B6D-77E42E58AF7F}"/>
    <cellStyle name="20% - Accent3 2 2 5 5" xfId="32359" xr:uid="{BF4DAEB9-01F0-49B1-918D-107EFE1BFF2E}"/>
    <cellStyle name="20% - Accent3 2 2 6" xfId="3885" xr:uid="{24D7DBDB-EC1B-4C7D-9FDC-C8419C46D0C1}"/>
    <cellStyle name="20% - Accent3 2 2 6 2" xfId="11593" xr:uid="{E27033E0-BDD1-4521-A20A-2911155E6094}"/>
    <cellStyle name="20% - Accent3 2 2 6 2 2" xfId="27005" xr:uid="{882DC167-CDB5-4ED3-95E4-276B200AF1D1}"/>
    <cellStyle name="20% - Accent3 2 2 6 2 2 2" xfId="32369" xr:uid="{06BB399D-D278-4360-A9E9-2D7C1E614E4D}"/>
    <cellStyle name="20% - Accent3 2 2 6 2 3" xfId="32368" xr:uid="{C5D06CAC-F6B0-4A3B-8A1A-65B9079C1112}"/>
    <cellStyle name="20% - Accent3 2 2 6 3" xfId="19300" xr:uid="{8722E053-11AB-489C-A60A-0A62F27F22BE}"/>
    <cellStyle name="20% - Accent3 2 2 6 3 2" xfId="32370" xr:uid="{E6BCA559-16CE-485A-B5E5-66CD3002945B}"/>
    <cellStyle name="20% - Accent3 2 2 6 4" xfId="32367" xr:uid="{4D37EC4F-DF46-4D8A-B9F1-915FDB47079D}"/>
    <cellStyle name="20% - Accent3 2 2 7" xfId="7873" xr:uid="{969B93C5-EDFB-4492-897C-77100AA76BE8}"/>
    <cellStyle name="20% - Accent3 2 2 7 2" xfId="23286" xr:uid="{73FEEEC2-7EF1-426D-B80B-9B878CF7886B}"/>
    <cellStyle name="20% - Accent3 2 2 7 2 2" xfId="32372" xr:uid="{7B7663BA-65F1-4BA4-83B9-F1BC0B516149}"/>
    <cellStyle name="20% - Accent3 2 2 7 3" xfId="32371" xr:uid="{A15D3EA5-C537-4861-B35D-3B67232B2DD1}"/>
    <cellStyle name="20% - Accent3 2 2 8" xfId="15581" xr:uid="{BD5FCE2C-364B-4BD7-92AA-7ED3EF2A0646}"/>
    <cellStyle name="20% - Accent3 2 2 8 2" xfId="32373" xr:uid="{4D51AB03-B8D1-4B4B-BCD1-08B5B973B8CA}"/>
    <cellStyle name="20% - Accent3 2 2 9" xfId="32246" xr:uid="{4FA572AD-928C-4DF9-B95D-15D078FBD008}"/>
    <cellStyle name="20% - Accent3 2 3" xfId="170" xr:uid="{3D89D058-9A72-472C-ABEB-F2C3EFAD4382}"/>
    <cellStyle name="20% - Accent3 2 3 2" xfId="380" xr:uid="{6568D054-E7D7-4037-ABA1-756686D649B3}"/>
    <cellStyle name="20% - Accent3 2 3 2 2" xfId="1042" xr:uid="{3AADC8F0-F8C0-47DF-B96B-B1580BCE364E}"/>
    <cellStyle name="20% - Accent3 2 3 2 2 2" xfId="2510" xr:uid="{DDDFFB9B-272F-4135-AB47-0C3D7279FD1C}"/>
    <cellStyle name="20% - Accent3 2 3 2 2 2 2" xfId="6242" xr:uid="{25723D9D-E7F1-41C4-BB93-104D7937E6B3}"/>
    <cellStyle name="20% - Accent3 2 3 2 2 2 2 2" xfId="13950" xr:uid="{12B3CE2B-6CC1-4073-8EB7-EB385BCE692A}"/>
    <cellStyle name="20% - Accent3 2 3 2 2 2 2 2 2" xfId="29362" xr:uid="{BB36F45D-49ED-44FF-9CDA-D62BA774AA24}"/>
    <cellStyle name="20% - Accent3 2 3 2 2 2 2 2 2 2" xfId="32380" xr:uid="{268F297C-04F2-4376-B5A6-71BFB7FAACA3}"/>
    <cellStyle name="20% - Accent3 2 3 2 2 2 2 2 3" xfId="32379" xr:uid="{FEFEFEC6-FABB-48CA-9DE5-B08568C69ADC}"/>
    <cellStyle name="20% - Accent3 2 3 2 2 2 2 3" xfId="21657" xr:uid="{39FAC57A-3416-4C13-9CAB-7DBD731C040D}"/>
    <cellStyle name="20% - Accent3 2 3 2 2 2 2 3 2" xfId="32381" xr:uid="{13D94128-83FA-4C3D-A8A9-444F020DAEC6}"/>
    <cellStyle name="20% - Accent3 2 3 2 2 2 2 4" xfId="32378" xr:uid="{DC5D0DEA-2F21-43A0-96AD-09FD73AB769D}"/>
    <cellStyle name="20% - Accent3 2 3 2 2 2 3" xfId="10221" xr:uid="{4C88FFBA-9C6A-4C53-98D9-D71F1A34027A}"/>
    <cellStyle name="20% - Accent3 2 3 2 2 2 3 2" xfId="25634" xr:uid="{7E3209D1-D34F-4DF1-8215-A900060591DF}"/>
    <cellStyle name="20% - Accent3 2 3 2 2 2 3 2 2" xfId="32383" xr:uid="{C6C62DA5-8648-47EA-84F5-890FC80A0874}"/>
    <cellStyle name="20% - Accent3 2 3 2 2 2 3 3" xfId="32382" xr:uid="{C85C1234-C7D1-4914-ACF3-BA26BFED747B}"/>
    <cellStyle name="20% - Accent3 2 3 2 2 2 4" xfId="17929" xr:uid="{A4DD27B5-1D4E-43C4-AECD-452BFBFFEAC2}"/>
    <cellStyle name="20% - Accent3 2 3 2 2 2 4 2" xfId="32384" xr:uid="{ADA302B4-98EF-4B37-B29B-382A5B321126}"/>
    <cellStyle name="20% - Accent3 2 3 2 2 2 5" xfId="32377" xr:uid="{7E2C30D6-0C96-4EC3-8A56-FC2430CE41A5}"/>
    <cellStyle name="20% - Accent3 2 3 2 2 3" xfId="4779" xr:uid="{89BC0274-0017-42E9-AF14-4CDB9D91C6E9}"/>
    <cellStyle name="20% - Accent3 2 3 2 2 3 2" xfId="12487" xr:uid="{8E122EF1-0145-48CB-A10E-438AA21DE0A1}"/>
    <cellStyle name="20% - Accent3 2 3 2 2 3 2 2" xfId="27899" xr:uid="{E9D73A9E-A86D-48B3-82D6-46A5E0E49373}"/>
    <cellStyle name="20% - Accent3 2 3 2 2 3 2 2 2" xfId="32387" xr:uid="{E8CD81DA-0DCB-4832-B69E-FB4E5898D8E3}"/>
    <cellStyle name="20% - Accent3 2 3 2 2 3 2 3" xfId="32386" xr:uid="{25A12BE7-24C9-4FC7-8E83-1F07F82FEEE0}"/>
    <cellStyle name="20% - Accent3 2 3 2 2 3 3" xfId="20194" xr:uid="{A37E02F6-8A75-442C-90F2-68FCFCCFDB2C}"/>
    <cellStyle name="20% - Accent3 2 3 2 2 3 3 2" xfId="32388" xr:uid="{BB128FFA-7652-4BF8-B4A8-4D280727DE30}"/>
    <cellStyle name="20% - Accent3 2 3 2 2 3 4" xfId="32385" xr:uid="{1B2B7D42-A14D-4291-8D10-8236F02F762A}"/>
    <cellStyle name="20% - Accent3 2 3 2 2 4" xfId="8762" xr:uid="{044E92FF-F80D-4A20-8690-C0C7D805E59F}"/>
    <cellStyle name="20% - Accent3 2 3 2 2 4 2" xfId="24175" xr:uid="{03FEBCCC-0F95-4064-90B2-56885B74246E}"/>
    <cellStyle name="20% - Accent3 2 3 2 2 4 2 2" xfId="32390" xr:uid="{A049148B-37A4-4FE4-83AD-6D87BBEF4FB3}"/>
    <cellStyle name="20% - Accent3 2 3 2 2 4 3" xfId="32389" xr:uid="{6128ED6D-BDB0-4DBE-990C-2353AF4E75C4}"/>
    <cellStyle name="20% - Accent3 2 3 2 2 5" xfId="16470" xr:uid="{C3D73573-7289-4B71-A4EA-B2037BD12730}"/>
    <cellStyle name="20% - Accent3 2 3 2 2 5 2" xfId="32391" xr:uid="{5CE0CDA6-7CC2-4820-BE01-227F474D3966}"/>
    <cellStyle name="20% - Accent3 2 3 2 2 6" xfId="32376" xr:uid="{F3C5F4B9-9A48-4BC1-AC74-0F064BD14EDE}"/>
    <cellStyle name="20% - Accent3 2 3 2 3" xfId="1872" xr:uid="{8DA40519-86F1-4D9C-86EF-094D497DE573}"/>
    <cellStyle name="20% - Accent3 2 3 2 3 2" xfId="5604" xr:uid="{77748DF4-C13B-404C-808A-BD84C45EAD4F}"/>
    <cellStyle name="20% - Accent3 2 3 2 3 2 2" xfId="13312" xr:uid="{075407BA-407F-41B9-AA27-9BDCC8495FBD}"/>
    <cellStyle name="20% - Accent3 2 3 2 3 2 2 2" xfId="28724" xr:uid="{5252CA6C-C47D-44E0-B93F-BA2787A7D6B9}"/>
    <cellStyle name="20% - Accent3 2 3 2 3 2 2 2 2" xfId="32395" xr:uid="{0A42E3D8-8608-4F61-A11D-B81695EFEBEE}"/>
    <cellStyle name="20% - Accent3 2 3 2 3 2 2 3" xfId="32394" xr:uid="{F7E3E589-DC6B-41B4-81FB-E1602CDB84E6}"/>
    <cellStyle name="20% - Accent3 2 3 2 3 2 3" xfId="21019" xr:uid="{4FF45470-192E-4572-9847-0C0649D8BC5E}"/>
    <cellStyle name="20% - Accent3 2 3 2 3 2 3 2" xfId="32396" xr:uid="{F8416AD3-D417-43FE-AAF5-724B83A9DC18}"/>
    <cellStyle name="20% - Accent3 2 3 2 3 2 4" xfId="32393" xr:uid="{7CC12C0B-EC80-4430-9558-9855665FA6E7}"/>
    <cellStyle name="20% - Accent3 2 3 2 3 3" xfId="9583" xr:uid="{1A78E654-3B6A-4F2D-851D-5701134C3D57}"/>
    <cellStyle name="20% - Accent3 2 3 2 3 3 2" xfId="24996" xr:uid="{91882EC9-0CE6-4AD0-8022-C48361EE3E2E}"/>
    <cellStyle name="20% - Accent3 2 3 2 3 3 2 2" xfId="32398" xr:uid="{0865E182-A9EA-4315-B3F5-364F8972D31A}"/>
    <cellStyle name="20% - Accent3 2 3 2 3 3 3" xfId="32397" xr:uid="{A746D960-CE16-4CF9-8F92-C3299931F82D}"/>
    <cellStyle name="20% - Accent3 2 3 2 3 4" xfId="17291" xr:uid="{8EB6D2D9-AF94-4D66-B546-065415B385E6}"/>
    <cellStyle name="20% - Accent3 2 3 2 3 4 2" xfId="32399" xr:uid="{B4B6B743-6BC8-4085-9936-A579A43E24F2}"/>
    <cellStyle name="20% - Accent3 2 3 2 3 5" xfId="32392" xr:uid="{924E8E15-3989-4D70-B296-277CCA23E609}"/>
    <cellStyle name="20% - Accent3 2 3 2 4" xfId="4127" xr:uid="{87366600-C679-4E34-928D-4EE0752A8353}"/>
    <cellStyle name="20% - Accent3 2 3 2 4 2" xfId="11835" xr:uid="{903C8B78-7A25-46E0-9C47-CC98848395E0}"/>
    <cellStyle name="20% - Accent3 2 3 2 4 2 2" xfId="27247" xr:uid="{98CDED91-9947-44BD-A37D-4358B531D5C0}"/>
    <cellStyle name="20% - Accent3 2 3 2 4 2 2 2" xfId="32402" xr:uid="{6D9EC137-1303-4563-9F7D-C3F576F95268}"/>
    <cellStyle name="20% - Accent3 2 3 2 4 2 3" xfId="32401" xr:uid="{9235B768-E6B4-4EC7-864E-472B2A354D8E}"/>
    <cellStyle name="20% - Accent3 2 3 2 4 3" xfId="19542" xr:uid="{779B7EE4-6C82-4302-A7D8-CADBAB7BC286}"/>
    <cellStyle name="20% - Accent3 2 3 2 4 3 2" xfId="32403" xr:uid="{90419C75-472B-41F1-92F9-CD0D5AD0276F}"/>
    <cellStyle name="20% - Accent3 2 3 2 4 4" xfId="32400" xr:uid="{CCA5A4E5-BF8F-42B2-854E-20DD156FC15C}"/>
    <cellStyle name="20% - Accent3 2 3 2 5" xfId="8124" xr:uid="{CDB18DB3-B15C-4915-830A-C1FEE5B6E847}"/>
    <cellStyle name="20% - Accent3 2 3 2 5 2" xfId="23537" xr:uid="{AC109799-8C2B-4F37-818C-4102C128D7CC}"/>
    <cellStyle name="20% - Accent3 2 3 2 5 2 2" xfId="32405" xr:uid="{E0352292-1AF4-4BCA-B973-779AE11CC2A7}"/>
    <cellStyle name="20% - Accent3 2 3 2 5 3" xfId="32404" xr:uid="{17C89AD6-84CF-4CC1-8596-6DB94D7C960A}"/>
    <cellStyle name="20% - Accent3 2 3 2 6" xfId="15832" xr:uid="{99E12240-A150-4EB4-8671-1F582225D041}"/>
    <cellStyle name="20% - Accent3 2 3 2 6 2" xfId="32406" xr:uid="{E4331B35-EF8C-471E-BFAD-150D852F3167}"/>
    <cellStyle name="20% - Accent3 2 3 2 7" xfId="32375" xr:uid="{22760D88-BF64-4695-A725-BCA3A2830127}"/>
    <cellStyle name="20% - Accent3 2 3 3" xfId="837" xr:uid="{A1786FDF-4068-48B6-806B-CD0F95121E91}"/>
    <cellStyle name="20% - Accent3 2 3 3 2" xfId="2312" xr:uid="{244481EE-A775-4898-9BE5-B25C1AEC7A4F}"/>
    <cellStyle name="20% - Accent3 2 3 3 2 2" xfId="6044" xr:uid="{6E6655DC-75CF-4F68-AF7A-0D80B96D39BB}"/>
    <cellStyle name="20% - Accent3 2 3 3 2 2 2" xfId="13752" xr:uid="{D8CF8B1C-15D7-4FB8-875B-F51DAE7BADB9}"/>
    <cellStyle name="20% - Accent3 2 3 3 2 2 2 2" xfId="29164" xr:uid="{87CEE21A-4384-43DB-A469-35511FC98663}"/>
    <cellStyle name="20% - Accent3 2 3 3 2 2 2 2 2" xfId="32411" xr:uid="{595D0392-F4A0-47FF-9942-C95E7BBDEE62}"/>
    <cellStyle name="20% - Accent3 2 3 3 2 2 2 3" xfId="32410" xr:uid="{0C77EEE8-55AA-4DC5-B188-E07E61AFC709}"/>
    <cellStyle name="20% - Accent3 2 3 3 2 2 3" xfId="21459" xr:uid="{357BD3DA-74C7-4970-9C50-A5BBFEB7996B}"/>
    <cellStyle name="20% - Accent3 2 3 3 2 2 3 2" xfId="32412" xr:uid="{16F23522-991F-4EE7-BE65-454B042F510D}"/>
    <cellStyle name="20% - Accent3 2 3 3 2 2 4" xfId="32409" xr:uid="{795E2ACB-6E31-4E19-969E-377AD78D03F0}"/>
    <cellStyle name="20% - Accent3 2 3 3 2 3" xfId="10023" xr:uid="{D1938CA4-4F6E-4DC6-A60C-7095AB92A0AF}"/>
    <cellStyle name="20% - Accent3 2 3 3 2 3 2" xfId="25436" xr:uid="{95A19971-2921-4D49-837B-D966DB000845}"/>
    <cellStyle name="20% - Accent3 2 3 3 2 3 2 2" xfId="32414" xr:uid="{D6F6DDFA-B792-417C-9628-ADB278B45EFD}"/>
    <cellStyle name="20% - Accent3 2 3 3 2 3 3" xfId="32413" xr:uid="{268A4268-409B-49AC-9C99-CE0543FC46B7}"/>
    <cellStyle name="20% - Accent3 2 3 3 2 4" xfId="17731" xr:uid="{82B7F127-63E7-46E9-AF41-2BA750361C19}"/>
    <cellStyle name="20% - Accent3 2 3 3 2 4 2" xfId="32415" xr:uid="{4F6149D0-B1BB-40DC-824E-4A36CFE7821E}"/>
    <cellStyle name="20% - Accent3 2 3 3 2 5" xfId="32408" xr:uid="{495F387D-C610-47EE-BA8B-5A60F2131EA8}"/>
    <cellStyle name="20% - Accent3 2 3 3 3" xfId="4574" xr:uid="{F10C4E64-E641-4BC0-AB77-F8E656E84175}"/>
    <cellStyle name="20% - Accent3 2 3 3 3 2" xfId="12282" xr:uid="{E9141BA7-5F00-4795-BE22-D78C23F190CB}"/>
    <cellStyle name="20% - Accent3 2 3 3 3 2 2" xfId="27694" xr:uid="{0438A251-229E-454D-932C-8CBCBF32801A}"/>
    <cellStyle name="20% - Accent3 2 3 3 3 2 2 2" xfId="32418" xr:uid="{26EE8EAF-DD9E-4FE2-AADE-F19C4A993B50}"/>
    <cellStyle name="20% - Accent3 2 3 3 3 2 3" xfId="32417" xr:uid="{02343825-4DF8-4BC8-968F-0297ACF90AB1}"/>
    <cellStyle name="20% - Accent3 2 3 3 3 3" xfId="19989" xr:uid="{0C774E6E-E7A0-49B2-8C73-6829AF5F4249}"/>
    <cellStyle name="20% - Accent3 2 3 3 3 3 2" xfId="32419" xr:uid="{2D4C25B0-0F87-426E-88B2-29B43967BAFD}"/>
    <cellStyle name="20% - Accent3 2 3 3 3 4" xfId="32416" xr:uid="{ECBCC3D2-DEFB-4A4E-B798-D1CF55A612F7}"/>
    <cellStyle name="20% - Accent3 2 3 3 4" xfId="8564" xr:uid="{4396BD02-C503-4FB8-9874-A7063005207F}"/>
    <cellStyle name="20% - Accent3 2 3 3 4 2" xfId="23977" xr:uid="{47CA1D13-35CC-4741-90D3-0058407771D7}"/>
    <cellStyle name="20% - Accent3 2 3 3 4 2 2" xfId="32421" xr:uid="{179AA217-6C30-476F-84B4-FA9BB74EA58A}"/>
    <cellStyle name="20% - Accent3 2 3 3 4 3" xfId="32420" xr:uid="{0F2D2AC3-F577-47C5-B0C8-22A253194525}"/>
    <cellStyle name="20% - Accent3 2 3 3 5" xfId="16272" xr:uid="{9B51B04B-F5AE-4227-8662-570CFF3BDB2C}"/>
    <cellStyle name="20% - Accent3 2 3 3 5 2" xfId="32422" xr:uid="{37FB81CB-73E1-497F-A8DC-FCD3AB2076B7}"/>
    <cellStyle name="20% - Accent3 2 3 3 6" xfId="32407" xr:uid="{1BB80510-5393-4904-AE0E-A0E794AB245C}"/>
    <cellStyle name="20% - Accent3 2 3 4" xfId="1674" xr:uid="{66BFFA55-37A4-4693-86A6-416919EE1DB5}"/>
    <cellStyle name="20% - Accent3 2 3 4 2" xfId="5406" xr:uid="{A75A0211-5868-4604-86A9-918057038CE3}"/>
    <cellStyle name="20% - Accent3 2 3 4 2 2" xfId="13114" xr:uid="{07E27C48-8F71-4809-9B9F-BF291494399A}"/>
    <cellStyle name="20% - Accent3 2 3 4 2 2 2" xfId="28526" xr:uid="{8EDF308B-87B8-4CC3-89E2-B095C2AD95AB}"/>
    <cellStyle name="20% - Accent3 2 3 4 2 2 2 2" xfId="32426" xr:uid="{FAEBD348-407E-4EF8-AA8F-2862B5F7CBBA}"/>
    <cellStyle name="20% - Accent3 2 3 4 2 2 3" xfId="32425" xr:uid="{A2D91B4D-FD78-4900-8DD4-FF4B560CAB38}"/>
    <cellStyle name="20% - Accent3 2 3 4 2 3" xfId="20821" xr:uid="{01330686-7688-439F-AA92-86C8AEDD5C19}"/>
    <cellStyle name="20% - Accent3 2 3 4 2 3 2" xfId="32427" xr:uid="{884D2B0B-EE31-419A-8CE2-AB3ABF044EF8}"/>
    <cellStyle name="20% - Accent3 2 3 4 2 4" xfId="32424" xr:uid="{4DB197A9-4724-4F41-A917-8CB9831B6C68}"/>
    <cellStyle name="20% - Accent3 2 3 4 3" xfId="9385" xr:uid="{E093756C-EB13-4159-8D8D-314FACB5DEC9}"/>
    <cellStyle name="20% - Accent3 2 3 4 3 2" xfId="24798" xr:uid="{CBE0C835-B8E4-40EE-823B-9B6476731F97}"/>
    <cellStyle name="20% - Accent3 2 3 4 3 2 2" xfId="32429" xr:uid="{EAD94F3B-9FF3-40F9-B1CD-0590D4F473F8}"/>
    <cellStyle name="20% - Accent3 2 3 4 3 3" xfId="32428" xr:uid="{3B3F65BB-DC4B-4715-9953-1E782FC7639A}"/>
    <cellStyle name="20% - Accent3 2 3 4 4" xfId="17093" xr:uid="{E140CA91-13EF-4301-9C46-66B68CA42247}"/>
    <cellStyle name="20% - Accent3 2 3 4 4 2" xfId="32430" xr:uid="{79152610-B066-40E8-A83F-4F3C886DB4EA}"/>
    <cellStyle name="20% - Accent3 2 3 4 5" xfId="32423" xr:uid="{BE8189E4-7020-4C26-9D7C-519A8BC47E16}"/>
    <cellStyle name="20% - Accent3 2 3 5" xfId="3922" xr:uid="{51D93458-734C-46FB-B5B0-A00ABFA45412}"/>
    <cellStyle name="20% - Accent3 2 3 5 2" xfId="11630" xr:uid="{2CC2A7F5-0C8B-41F7-9EAB-850EC0F628EC}"/>
    <cellStyle name="20% - Accent3 2 3 5 2 2" xfId="27042" xr:uid="{F15D649E-AE4D-4ED3-B955-8F3A37A1CA03}"/>
    <cellStyle name="20% - Accent3 2 3 5 2 2 2" xfId="32433" xr:uid="{636E65BF-F1AB-4591-9856-661000E522EF}"/>
    <cellStyle name="20% - Accent3 2 3 5 2 3" xfId="32432" xr:uid="{F51D82BB-8E7F-48B4-B82E-1AFD7752899A}"/>
    <cellStyle name="20% - Accent3 2 3 5 3" xfId="19337" xr:uid="{848EBFE0-F526-4B8C-92E7-EC41EE97C28A}"/>
    <cellStyle name="20% - Accent3 2 3 5 3 2" xfId="32434" xr:uid="{32070271-944B-43A9-A420-254EC1E2B98B}"/>
    <cellStyle name="20% - Accent3 2 3 5 4" xfId="32431" xr:uid="{EC2B130D-8CA6-4968-BBA3-F85F695481C9}"/>
    <cellStyle name="20% - Accent3 2 3 6" xfId="7926" xr:uid="{C56C17AE-7617-4387-BF19-0C7E9DA1E75A}"/>
    <cellStyle name="20% - Accent3 2 3 6 2" xfId="23339" xr:uid="{E87BC44B-20CF-45AC-ADB9-BF95C327283D}"/>
    <cellStyle name="20% - Accent3 2 3 6 2 2" xfId="32436" xr:uid="{62BDB99A-BBDD-49E8-98B9-E0911B8BEBA0}"/>
    <cellStyle name="20% - Accent3 2 3 6 3" xfId="32435" xr:uid="{C8D0FA8E-48D0-4275-A83D-6283156A8DF8}"/>
    <cellStyle name="20% - Accent3 2 3 7" xfId="15634" xr:uid="{E8955075-26C6-4A32-BDD8-80AB4F2601EB}"/>
    <cellStyle name="20% - Accent3 2 3 7 2" xfId="32437" xr:uid="{F1919E56-C28C-4474-BF7E-EAE6174A2589}"/>
    <cellStyle name="20% - Accent3 2 3 8" xfId="32374" xr:uid="{1A771EDD-A14F-4E76-9387-FCF54E53A5BA}"/>
    <cellStyle name="20% - Accent3 2 4" xfId="327" xr:uid="{A13B4281-FB5E-42F3-B5F8-6E4806A859EE}"/>
    <cellStyle name="20% - Accent3 2 4 2" xfId="990" xr:uid="{31E3BAB4-252D-4388-BAAD-75E1234221A8}"/>
    <cellStyle name="20% - Accent3 2 4 2 2" xfId="2460" xr:uid="{2DE4CC4B-4038-4B01-9F3C-59BDD3FD230E}"/>
    <cellStyle name="20% - Accent3 2 4 2 2 2" xfId="6192" xr:uid="{09641766-730E-4A43-8362-0435A861B994}"/>
    <cellStyle name="20% - Accent3 2 4 2 2 2 2" xfId="13900" xr:uid="{B0DEA71C-375C-4848-AE27-749D6AE926C5}"/>
    <cellStyle name="20% - Accent3 2 4 2 2 2 2 2" xfId="29312" xr:uid="{000A39C4-6BDA-4FD6-B209-FCF55253055C}"/>
    <cellStyle name="20% - Accent3 2 4 2 2 2 2 2 2" xfId="32443" xr:uid="{E0EF16D5-CD21-4676-B693-6807339228DF}"/>
    <cellStyle name="20% - Accent3 2 4 2 2 2 2 3" xfId="32442" xr:uid="{E3FC8BEA-2048-4DB9-B6DA-06164B35506A}"/>
    <cellStyle name="20% - Accent3 2 4 2 2 2 3" xfId="21607" xr:uid="{25F834D5-CDA9-4689-BFDF-1BFFDBD34ED4}"/>
    <cellStyle name="20% - Accent3 2 4 2 2 2 3 2" xfId="32444" xr:uid="{F61B85DC-393E-4581-BEE5-CE2C241E3FF3}"/>
    <cellStyle name="20% - Accent3 2 4 2 2 2 4" xfId="32441" xr:uid="{ACA43C4F-4716-4A7C-B29B-E83A71D39C10}"/>
    <cellStyle name="20% - Accent3 2 4 2 2 3" xfId="10171" xr:uid="{7311E3E7-F608-485C-BD60-A32235794611}"/>
    <cellStyle name="20% - Accent3 2 4 2 2 3 2" xfId="25584" xr:uid="{05564D87-A1A7-4646-B8ED-89F954C3D3EA}"/>
    <cellStyle name="20% - Accent3 2 4 2 2 3 2 2" xfId="32446" xr:uid="{C392BC05-CA46-4FA3-8306-0B81994045F2}"/>
    <cellStyle name="20% - Accent3 2 4 2 2 3 3" xfId="32445" xr:uid="{4E58C1EC-698E-4366-B8E9-1E9B0A6D8A90}"/>
    <cellStyle name="20% - Accent3 2 4 2 2 4" xfId="17879" xr:uid="{033564C8-1E17-4D15-AC0A-89D6BC4201BE}"/>
    <cellStyle name="20% - Accent3 2 4 2 2 4 2" xfId="32447" xr:uid="{B897ECA5-89C5-4931-983F-F43219F43606}"/>
    <cellStyle name="20% - Accent3 2 4 2 2 5" xfId="32440" xr:uid="{63C87EBF-7F16-4FDA-9CED-CCFCEED4CE1D}"/>
    <cellStyle name="20% - Accent3 2 4 2 3" xfId="4727" xr:uid="{E2A105E7-9246-42F8-A678-0F92ED59618D}"/>
    <cellStyle name="20% - Accent3 2 4 2 3 2" xfId="12435" xr:uid="{7D250A91-8526-4E46-A943-E655F03F27B7}"/>
    <cellStyle name="20% - Accent3 2 4 2 3 2 2" xfId="27847" xr:uid="{C6534DB7-5478-4539-B2BB-8FFFB098C14D}"/>
    <cellStyle name="20% - Accent3 2 4 2 3 2 2 2" xfId="32450" xr:uid="{18ABBB99-6447-49EB-9AEF-C4C26401D703}"/>
    <cellStyle name="20% - Accent3 2 4 2 3 2 3" xfId="32449" xr:uid="{8D0429E1-CD1D-48A4-91EB-00FD507070B0}"/>
    <cellStyle name="20% - Accent3 2 4 2 3 3" xfId="20142" xr:uid="{02087D1F-31EE-40E7-B30D-0E5D2EBF72F1}"/>
    <cellStyle name="20% - Accent3 2 4 2 3 3 2" xfId="32451" xr:uid="{71FFEE9A-B6B3-42A6-BF92-EAC183F4D2FA}"/>
    <cellStyle name="20% - Accent3 2 4 2 3 4" xfId="32448" xr:uid="{886602C0-1E1D-4225-855F-C41A3F93601D}"/>
    <cellStyle name="20% - Accent3 2 4 2 4" xfId="8712" xr:uid="{2E48BD4E-1005-4446-8CB1-18D99EC6F144}"/>
    <cellStyle name="20% - Accent3 2 4 2 4 2" xfId="24125" xr:uid="{2F61067F-1374-4B56-8022-D2B386562719}"/>
    <cellStyle name="20% - Accent3 2 4 2 4 2 2" xfId="32453" xr:uid="{9C97E50B-46E7-408E-8E05-105ABE7BA700}"/>
    <cellStyle name="20% - Accent3 2 4 2 4 3" xfId="32452" xr:uid="{B2016CB3-F347-4DD1-890E-6C913FF0A994}"/>
    <cellStyle name="20% - Accent3 2 4 2 5" xfId="16420" xr:uid="{B50720D8-1222-4F9A-A634-A36E859CD05F}"/>
    <cellStyle name="20% - Accent3 2 4 2 5 2" xfId="32454" xr:uid="{006E190E-6F88-42D8-AB59-A7A038E0D39C}"/>
    <cellStyle name="20% - Accent3 2 4 2 6" xfId="32439" xr:uid="{F7DF0174-5B05-4B58-A6C3-8F64DDB0375D}"/>
    <cellStyle name="20% - Accent3 2 4 3" xfId="1822" xr:uid="{29183F81-1917-4B3B-AAF1-DC1A19D826F5}"/>
    <cellStyle name="20% - Accent3 2 4 3 2" xfId="5554" xr:uid="{15E1182D-5ACD-4E16-BE08-101C21BCAEB6}"/>
    <cellStyle name="20% - Accent3 2 4 3 2 2" xfId="13262" xr:uid="{05C6D8C0-597C-4704-8321-7C6645DA04D3}"/>
    <cellStyle name="20% - Accent3 2 4 3 2 2 2" xfId="28674" xr:uid="{49564C8D-D096-42B5-9430-EDF454018389}"/>
    <cellStyle name="20% - Accent3 2 4 3 2 2 2 2" xfId="32458" xr:uid="{ADC9F3DE-90C0-475F-AA73-6B152D9843E4}"/>
    <cellStyle name="20% - Accent3 2 4 3 2 2 3" xfId="32457" xr:uid="{6AC91CCF-34E0-4D5C-BB9C-34519C5055FA}"/>
    <cellStyle name="20% - Accent3 2 4 3 2 3" xfId="20969" xr:uid="{9DE73B3F-90F9-4F28-8FC1-57FE02016514}"/>
    <cellStyle name="20% - Accent3 2 4 3 2 3 2" xfId="32459" xr:uid="{F39E97FC-B6CA-4D10-A3D5-D24CBEE3FF78}"/>
    <cellStyle name="20% - Accent3 2 4 3 2 4" xfId="32456" xr:uid="{0CD49254-1253-4E88-876C-EBB5618D395E}"/>
    <cellStyle name="20% - Accent3 2 4 3 3" xfId="9533" xr:uid="{12F3188B-B612-4F42-803E-111C8CF50615}"/>
    <cellStyle name="20% - Accent3 2 4 3 3 2" xfId="24946" xr:uid="{6B40E308-5B8F-4290-AAA9-2049C88C7858}"/>
    <cellStyle name="20% - Accent3 2 4 3 3 2 2" xfId="32461" xr:uid="{3101ED1B-D17D-49AB-9E75-AD0AD6058949}"/>
    <cellStyle name="20% - Accent3 2 4 3 3 3" xfId="32460" xr:uid="{09AFFF4C-D2F5-411F-8F6B-60C699C181D5}"/>
    <cellStyle name="20% - Accent3 2 4 3 4" xfId="17241" xr:uid="{8536C1E6-9DDC-4D30-97FE-ACFE23C4E104}"/>
    <cellStyle name="20% - Accent3 2 4 3 4 2" xfId="32462" xr:uid="{E3A71A68-BF7B-4420-B342-51CFB2358CEC}"/>
    <cellStyle name="20% - Accent3 2 4 3 5" xfId="32455" xr:uid="{4164533E-6BAF-4B1D-B2CA-2B0288CD8C94}"/>
    <cellStyle name="20% - Accent3 2 4 4" xfId="4075" xr:uid="{DCEAF018-651E-4EEF-8B2F-FA3930034B26}"/>
    <cellStyle name="20% - Accent3 2 4 4 2" xfId="11783" xr:uid="{A9DA0BFF-3D71-4D3A-A37B-DA2DB8F7BDC4}"/>
    <cellStyle name="20% - Accent3 2 4 4 2 2" xfId="27195" xr:uid="{26C53F6A-1E9C-47F1-BEFF-BC51BED164C8}"/>
    <cellStyle name="20% - Accent3 2 4 4 2 2 2" xfId="32465" xr:uid="{8B98BA1A-AFE9-4EF1-8162-087CD7E3EA55}"/>
    <cellStyle name="20% - Accent3 2 4 4 2 3" xfId="32464" xr:uid="{F2ED05CE-EB7C-44E6-93B5-A88D3CD364B0}"/>
    <cellStyle name="20% - Accent3 2 4 4 3" xfId="19490" xr:uid="{DF4315B1-9AD0-4F09-840C-9E392C49DCDA}"/>
    <cellStyle name="20% - Accent3 2 4 4 3 2" xfId="32466" xr:uid="{E8366357-2DB2-4832-884C-7390CD756F58}"/>
    <cellStyle name="20% - Accent3 2 4 4 4" xfId="32463" xr:uid="{9063BD2E-BE91-4C5B-942A-CAB479B086B2}"/>
    <cellStyle name="20% - Accent3 2 4 5" xfId="8074" xr:uid="{D614BA8D-C908-41A0-BBC6-C7F0A85562A1}"/>
    <cellStyle name="20% - Accent3 2 4 5 2" xfId="23487" xr:uid="{173FD9EF-F84E-4243-8C65-D105B5AD1D6A}"/>
    <cellStyle name="20% - Accent3 2 4 5 2 2" xfId="32468" xr:uid="{2FE46CE9-05D5-4093-A87C-31A923A0E0FB}"/>
    <cellStyle name="20% - Accent3 2 4 5 3" xfId="32467" xr:uid="{20CD375F-7C22-4750-A6B6-F17101E9FD39}"/>
    <cellStyle name="20% - Accent3 2 4 6" xfId="15782" xr:uid="{0AC3340F-A4F8-417A-9B6D-B555F067E8B3}"/>
    <cellStyle name="20% - Accent3 2 4 6 2" xfId="32469" xr:uid="{D9EE01B4-4468-4C79-877C-12F075F885CB}"/>
    <cellStyle name="20% - Accent3 2 4 7" xfId="32438" xr:uid="{98F10076-4027-4449-B3D5-72B7AD10E45A}"/>
    <cellStyle name="20% - Accent3 2 5" xfId="773" xr:uid="{F6C08B0D-4CEA-40A8-87F4-0F9095F647D8}"/>
    <cellStyle name="20% - Accent3 2 5 2" xfId="2262" xr:uid="{C6A541FA-C9B4-4AC9-BFAD-619C36775740}"/>
    <cellStyle name="20% - Accent3 2 5 2 2" xfId="5994" xr:uid="{A54BE8B2-815C-487E-92DE-3C359B8B5528}"/>
    <cellStyle name="20% - Accent3 2 5 2 2 2" xfId="13702" xr:uid="{297061D6-A671-48C7-9597-14D3C584071F}"/>
    <cellStyle name="20% - Accent3 2 5 2 2 2 2" xfId="29114" xr:uid="{89F09A35-D51C-4C7B-8D43-6899202BAC41}"/>
    <cellStyle name="20% - Accent3 2 5 2 2 2 2 2" xfId="32474" xr:uid="{C469D623-BBA0-4542-A66D-3CDB7FD77D22}"/>
    <cellStyle name="20% - Accent3 2 5 2 2 2 3" xfId="32473" xr:uid="{B3A68C48-BF15-4691-A7E0-3461C39BECFB}"/>
    <cellStyle name="20% - Accent3 2 5 2 2 3" xfId="21409" xr:uid="{625EADF2-1365-4E39-BEF6-9DD87D49C859}"/>
    <cellStyle name="20% - Accent3 2 5 2 2 3 2" xfId="32475" xr:uid="{EBB39A9D-6A39-422B-A34A-50B9E150BC90}"/>
    <cellStyle name="20% - Accent3 2 5 2 2 4" xfId="32472" xr:uid="{A050E318-2420-461C-B196-D3E968AE5191}"/>
    <cellStyle name="20% - Accent3 2 5 2 3" xfId="9973" xr:uid="{AED7D360-3F78-4EF6-A34F-1BACF2A01D95}"/>
    <cellStyle name="20% - Accent3 2 5 2 3 2" xfId="25386" xr:uid="{747B6314-C971-4360-9E30-EC5331A2E15D}"/>
    <cellStyle name="20% - Accent3 2 5 2 3 2 2" xfId="32477" xr:uid="{59DE081B-45BB-473F-AA23-DD3A29B464A2}"/>
    <cellStyle name="20% - Accent3 2 5 2 3 3" xfId="32476" xr:uid="{9689DACD-955C-4B9A-B963-DE9C2AAA29B0}"/>
    <cellStyle name="20% - Accent3 2 5 2 4" xfId="17681" xr:uid="{010FE082-30C7-4D8E-801D-DBCB9ABBCCD8}"/>
    <cellStyle name="20% - Accent3 2 5 2 4 2" xfId="32478" xr:uid="{9DC6525D-078E-44C9-A1DA-6C258593B094}"/>
    <cellStyle name="20% - Accent3 2 5 2 5" xfId="32471" xr:uid="{F0D6D680-E4D1-49B0-8E6C-19F68A909C6E}"/>
    <cellStyle name="20% - Accent3 2 5 3" xfId="4517" xr:uid="{7E4E2E0D-6B81-42F2-BB47-294E8FD9ED04}"/>
    <cellStyle name="20% - Accent3 2 5 3 2" xfId="12225" xr:uid="{5E52AF1D-5CE5-456C-94F5-CAAF1177941E}"/>
    <cellStyle name="20% - Accent3 2 5 3 2 2" xfId="27637" xr:uid="{3FAEF769-7C30-4C8E-88CE-4690B305E4A9}"/>
    <cellStyle name="20% - Accent3 2 5 3 2 2 2" xfId="32481" xr:uid="{6C46E916-6E6F-4AEB-8BD6-6E1B1BD3ACC9}"/>
    <cellStyle name="20% - Accent3 2 5 3 2 3" xfId="32480" xr:uid="{5DD286B7-4FC0-46DA-8A18-202D3B9F574E}"/>
    <cellStyle name="20% - Accent3 2 5 3 3" xfId="19932" xr:uid="{9DE352CA-A226-44A0-B146-669E46C171A5}"/>
    <cellStyle name="20% - Accent3 2 5 3 3 2" xfId="32482" xr:uid="{9B191A08-1C7E-423C-8495-2C89561CB9EE}"/>
    <cellStyle name="20% - Accent3 2 5 3 4" xfId="32479" xr:uid="{4D229688-84E3-4FCA-82EE-D9B38C4CCC8A}"/>
    <cellStyle name="20% - Accent3 2 5 4" xfId="8514" xr:uid="{2C528566-A7AC-4973-95AB-026397332DD1}"/>
    <cellStyle name="20% - Accent3 2 5 4 2" xfId="23927" xr:uid="{F8E63346-D16C-4174-93A3-4BFB6D46DA88}"/>
    <cellStyle name="20% - Accent3 2 5 4 2 2" xfId="32484" xr:uid="{EDDD9125-A3D4-435C-ACCE-099E3AA052AE}"/>
    <cellStyle name="20% - Accent3 2 5 4 3" xfId="32483" xr:uid="{AE66C43B-5FAB-45D9-ABC7-91B9D5C7A638}"/>
    <cellStyle name="20% - Accent3 2 5 5" xfId="16222" xr:uid="{E1F3A778-CA84-47A4-B2DE-A9BDB8D0F9CD}"/>
    <cellStyle name="20% - Accent3 2 5 5 2" xfId="32485" xr:uid="{A05CADCD-2302-4877-8EC8-6D87AA7B7ECE}"/>
    <cellStyle name="20% - Accent3 2 5 6" xfId="32470" xr:uid="{8B93F042-4131-47A9-BBD9-932095681A4F}"/>
    <cellStyle name="20% - Accent3 2 6" xfId="1620" xr:uid="{83239DA1-92C7-4C13-A7C2-F7E6FF874828}"/>
    <cellStyle name="20% - Accent3 2 6 2" xfId="5354" xr:uid="{EF3D75C0-50BA-48F9-B5E4-1A8BB33F9BC1}"/>
    <cellStyle name="20% - Accent3 2 6 2 2" xfId="13062" xr:uid="{6A645325-6DC9-43AA-B4E7-19634A089991}"/>
    <cellStyle name="20% - Accent3 2 6 2 2 2" xfId="28474" xr:uid="{3FC567D7-81BA-4A76-A82D-F8A1C6DE8D93}"/>
    <cellStyle name="20% - Accent3 2 6 2 2 2 2" xfId="32489" xr:uid="{B2113423-58FB-4DED-8566-9A8FB00ADABB}"/>
    <cellStyle name="20% - Accent3 2 6 2 2 3" xfId="32488" xr:uid="{C8F069D0-CFAB-40DB-A87B-103D5E30CCC8}"/>
    <cellStyle name="20% - Accent3 2 6 2 3" xfId="20769" xr:uid="{D694E64C-7810-4379-9D3D-EBEED73F53E1}"/>
    <cellStyle name="20% - Accent3 2 6 2 3 2" xfId="32490" xr:uid="{CFA8E323-2EBF-4A1D-8D21-9928233EEB47}"/>
    <cellStyle name="20% - Accent3 2 6 2 4" xfId="32487" xr:uid="{99EA4301-AC91-45A5-BA92-E9E2B8A35EA8}"/>
    <cellStyle name="20% - Accent3 2 6 3" xfId="9335" xr:uid="{F05024D7-6931-4FC3-84D7-18FDD5542E71}"/>
    <cellStyle name="20% - Accent3 2 6 3 2" xfId="24748" xr:uid="{786C6B3E-25CE-496D-B900-0ECD3CBCAFA5}"/>
    <cellStyle name="20% - Accent3 2 6 3 2 2" xfId="32492" xr:uid="{F60BE3A1-EE96-4DF9-B5F3-5649C9BC1137}"/>
    <cellStyle name="20% - Accent3 2 6 3 3" xfId="32491" xr:uid="{06B40535-ACEC-480E-9661-0BAD3DC02819}"/>
    <cellStyle name="20% - Accent3 2 6 4" xfId="17043" xr:uid="{E621A8D3-B52B-424D-9822-5ECD487E14F3}"/>
    <cellStyle name="20% - Accent3 2 6 4 2" xfId="32493" xr:uid="{E3042134-3F8C-4265-BBA5-B691C92B23A1}"/>
    <cellStyle name="20% - Accent3 2 6 5" xfId="32486" xr:uid="{6231DE76-556A-4BD4-A959-C8A0E3D0EA44}"/>
    <cellStyle name="20% - Accent3 2 7" xfId="3864" xr:uid="{31C911EA-AD98-4FBD-9229-A32DA02311F9}"/>
    <cellStyle name="20% - Accent3 2 7 2" xfId="11573" xr:uid="{EEF24A73-FAFE-4C0F-BA0E-6B0980EB2AA8}"/>
    <cellStyle name="20% - Accent3 2 7 2 2" xfId="26985" xr:uid="{B3B0A062-BB6E-4264-9BA6-D732C9EF3D47}"/>
    <cellStyle name="20% - Accent3 2 7 2 2 2" xfId="32496" xr:uid="{F00242F8-75C0-4E20-BD3D-289F3A661C4A}"/>
    <cellStyle name="20% - Accent3 2 7 2 3" xfId="32495" xr:uid="{FCCA26DD-17EE-45CD-9ED1-DEE793A4AF1B}"/>
    <cellStyle name="20% - Accent3 2 7 3" xfId="19280" xr:uid="{BE3E94B6-004F-4E0B-918C-ABD1AD9C2887}"/>
    <cellStyle name="20% - Accent3 2 7 3 2" xfId="32497" xr:uid="{17F5D870-45B7-4607-AC54-DDCD21951004}"/>
    <cellStyle name="20% - Accent3 2 7 4" xfId="32494" xr:uid="{A1A76EFD-38D1-4C11-ABFE-168EE8A92A36}"/>
    <cellStyle name="20% - Accent3 2 8" xfId="7858" xr:uid="{1E070309-3A30-4440-960A-0FF1A83B29E6}"/>
    <cellStyle name="20% - Accent3 2 8 2" xfId="23271" xr:uid="{A0E32C69-C8F0-41A0-BEE1-BDC34CD66461}"/>
    <cellStyle name="20% - Accent3 2 8 2 2" xfId="32499" xr:uid="{974E6038-3B47-42AD-89DD-3FD6997E6BC5}"/>
    <cellStyle name="20% - Accent3 2 8 3" xfId="32498" xr:uid="{CCE9BE89-BF1C-48D0-AE23-91DBCE5D0552}"/>
    <cellStyle name="20% - Accent3 2 9" xfId="15566" xr:uid="{711AF1AF-1135-4F1F-8506-F96607A02A5E}"/>
    <cellStyle name="20% - Accent3 2 9 2" xfId="32500" xr:uid="{73E2C478-3D19-4C6E-806E-B8EDF68D5038}"/>
    <cellStyle name="20% - Accent3 20" xfId="3589" xr:uid="{571C7410-5AED-4D29-A27D-F5277CE93F8D}"/>
    <cellStyle name="20% - Accent3 20 2" xfId="7320" xr:uid="{30A1E026-F4DF-4F6E-950F-F33C934797C9}"/>
    <cellStyle name="20% - Accent3 20 2 2" xfId="15028" xr:uid="{278AB7D8-0297-4F28-A80C-26D0CE074D8B}"/>
    <cellStyle name="20% - Accent3 20 2 2 2" xfId="30440" xr:uid="{EE4B05E7-6B16-416C-8699-0DE19F61BD38}"/>
    <cellStyle name="20% - Accent3 20 2 2 2 2" xfId="32504" xr:uid="{9B2F2FFD-0E05-46C5-A1FC-6F1F8B265B1B}"/>
    <cellStyle name="20% - Accent3 20 2 2 3" xfId="32503" xr:uid="{7EAFBE1A-EFD4-423E-8887-8C9ADBCA4C13}"/>
    <cellStyle name="20% - Accent3 20 2 3" xfId="22735" xr:uid="{E2790A78-0566-4775-AC3D-0DEE4DBBCBD3}"/>
    <cellStyle name="20% - Accent3 20 2 3 2" xfId="32505" xr:uid="{EDDA629D-43D3-4638-9C0A-DF836E0614BA}"/>
    <cellStyle name="20% - Accent3 20 2 4" xfId="32502" xr:uid="{193D2E6C-FC30-4974-B5F2-1D0ADA8F408E}"/>
    <cellStyle name="20% - Accent3 20 3" xfId="11299" xr:uid="{6B5DCD8A-21BC-4A1D-98D6-ED6C005303EF}"/>
    <cellStyle name="20% - Accent3 20 3 2" xfId="26712" xr:uid="{C07BE7BC-75F0-4411-B2F5-6F6FCC2A0616}"/>
    <cellStyle name="20% - Accent3 20 3 2 2" xfId="32507" xr:uid="{844BCD71-69A1-4D60-9DE5-2D1DCAEC4486}"/>
    <cellStyle name="20% - Accent3 20 3 3" xfId="32506" xr:uid="{5A6F0C4C-99B0-494D-BDF3-FC3A8E047E2B}"/>
    <cellStyle name="20% - Accent3 20 4" xfId="19007" xr:uid="{D29CF60B-E2F3-4A73-B0E8-653B5B3B4896}"/>
    <cellStyle name="20% - Accent3 20 4 2" xfId="32508" xr:uid="{408E5E2C-7C2E-47AC-87AD-AED4E2177E3E}"/>
    <cellStyle name="20% - Accent3 20 5" xfId="32501" xr:uid="{6DF431C0-9B80-4DAA-9C60-AFDAAF62B677}"/>
    <cellStyle name="20% - Accent3 21" xfId="3609" xr:uid="{A511E7F9-E1A3-4D6B-A9A4-5E8DD41FBEB9}"/>
    <cellStyle name="20% - Accent3 21 2" xfId="7340" xr:uid="{11C27FFA-B387-4EB4-A92F-F2E571137BE3}"/>
    <cellStyle name="20% - Accent3 21 2 2" xfId="15048" xr:uid="{DD619B8D-9C4D-4667-974F-5298DCE278B0}"/>
    <cellStyle name="20% - Accent3 21 2 2 2" xfId="30460" xr:uid="{8801E6D5-7F90-4001-843E-E2D0A6570040}"/>
    <cellStyle name="20% - Accent3 21 2 2 2 2" xfId="32512" xr:uid="{C25E4999-423B-43FC-8097-AD9CB9034BC9}"/>
    <cellStyle name="20% - Accent3 21 2 2 3" xfId="32511" xr:uid="{77557279-0DEE-4C6C-81BF-9F737585EC6D}"/>
    <cellStyle name="20% - Accent3 21 2 3" xfId="22755" xr:uid="{494908E2-FCD0-4009-8D7A-4099E4668D36}"/>
    <cellStyle name="20% - Accent3 21 2 3 2" xfId="32513" xr:uid="{7EEF8DD0-7F9A-478F-91E0-2EA359E60F6D}"/>
    <cellStyle name="20% - Accent3 21 2 4" xfId="32510" xr:uid="{9FB18AC8-75D0-4722-9080-3E4F6EF68E4B}"/>
    <cellStyle name="20% - Accent3 21 3" xfId="11319" xr:uid="{0E74C727-6DA7-4731-B78D-1ACDEFCBC532}"/>
    <cellStyle name="20% - Accent3 21 3 2" xfId="26732" xr:uid="{049AB3C9-2CE2-41F2-B89C-D2BBD024B71D}"/>
    <cellStyle name="20% - Accent3 21 3 2 2" xfId="32515" xr:uid="{F1A8AA87-7515-45F5-8222-89BC01FA9D40}"/>
    <cellStyle name="20% - Accent3 21 3 3" xfId="32514" xr:uid="{984CB373-3F90-4347-9087-D90E1BDC6EB5}"/>
    <cellStyle name="20% - Accent3 21 4" xfId="19027" xr:uid="{7780433C-2EDF-4379-851D-1A71779C6422}"/>
    <cellStyle name="20% - Accent3 21 4 2" xfId="32516" xr:uid="{C0561043-524E-4810-9B4F-682178F81209}"/>
    <cellStyle name="20% - Accent3 21 5" xfId="32509" xr:uid="{19F9CE03-5754-48B2-BD19-FD27ED50A663}"/>
    <cellStyle name="20% - Accent3 22" xfId="3629" xr:uid="{C7CF7CA7-7729-44E9-8F64-723CC508B09D}"/>
    <cellStyle name="20% - Accent3 22 2" xfId="7360" xr:uid="{D08EE43D-8BAA-4D4F-8D93-FEB48701A768}"/>
    <cellStyle name="20% - Accent3 22 2 2" xfId="15068" xr:uid="{75814B26-81D7-4D42-9F9F-1FDABA28220A}"/>
    <cellStyle name="20% - Accent3 22 2 2 2" xfId="30480" xr:uid="{D0958D18-EB0B-4F38-B551-866757F6EB73}"/>
    <cellStyle name="20% - Accent3 22 2 2 2 2" xfId="32520" xr:uid="{321CAB5D-35A2-4115-AF29-79060C3ED7C9}"/>
    <cellStyle name="20% - Accent3 22 2 2 3" xfId="32519" xr:uid="{ADCAB6CB-2507-47AC-959F-27A10656119B}"/>
    <cellStyle name="20% - Accent3 22 2 3" xfId="22775" xr:uid="{48F9084A-0ADF-41C6-94CB-FB28D2BDD1F8}"/>
    <cellStyle name="20% - Accent3 22 2 3 2" xfId="32521" xr:uid="{8611BAD1-E90D-47AF-AA03-AE234ED9D0B0}"/>
    <cellStyle name="20% - Accent3 22 2 4" xfId="32518" xr:uid="{662092A3-50D2-47EE-9BB7-484CA4173761}"/>
    <cellStyle name="20% - Accent3 22 3" xfId="11339" xr:uid="{0A033B0B-2BAF-44A9-BCA6-F662C7E57FFC}"/>
    <cellStyle name="20% - Accent3 22 3 2" xfId="26752" xr:uid="{72859219-9C75-4658-A3F3-6EA08F1071CB}"/>
    <cellStyle name="20% - Accent3 22 3 2 2" xfId="32523" xr:uid="{6733AE46-3400-44E1-BE34-106638683966}"/>
    <cellStyle name="20% - Accent3 22 3 3" xfId="32522" xr:uid="{58FEA1AF-1ABC-47EA-91EC-5FE258DF346C}"/>
    <cellStyle name="20% - Accent3 22 4" xfId="19047" xr:uid="{41043355-C351-495C-8094-C56980B00F51}"/>
    <cellStyle name="20% - Accent3 22 4 2" xfId="32524" xr:uid="{369B2591-6367-480D-A2A8-77DE4CB49B09}"/>
    <cellStyle name="20% - Accent3 22 5" xfId="32517" xr:uid="{FC268D7C-F0CF-4457-A946-F10920EAF8ED}"/>
    <cellStyle name="20% - Accent3 23" xfId="3649" xr:uid="{13628F6B-F92F-4E80-9D08-CBDE3B57ABD8}"/>
    <cellStyle name="20% - Accent3 23 2" xfId="7380" xr:uid="{1C08528D-A2B2-4119-9E44-F1E086A57FB9}"/>
    <cellStyle name="20% - Accent3 23 2 2" xfId="15088" xr:uid="{FC66691D-0BA3-4CCD-8534-0A00D1BA6A23}"/>
    <cellStyle name="20% - Accent3 23 2 2 2" xfId="30500" xr:uid="{49315F96-3482-4E5D-8883-49716ABAD699}"/>
    <cellStyle name="20% - Accent3 23 2 2 2 2" xfId="32528" xr:uid="{DC6DBF01-3E07-4900-ADC6-CB51C8EFAEB3}"/>
    <cellStyle name="20% - Accent3 23 2 2 3" xfId="32527" xr:uid="{F0E2F1CE-43D6-486F-80CA-F6A1F7526A44}"/>
    <cellStyle name="20% - Accent3 23 2 3" xfId="22795" xr:uid="{A6BD71F6-EDA5-4E81-913D-3F1C449E26F2}"/>
    <cellStyle name="20% - Accent3 23 2 3 2" xfId="32529" xr:uid="{B496EC7A-DA3A-40DC-9E65-9FF95B20425A}"/>
    <cellStyle name="20% - Accent3 23 2 4" xfId="32526" xr:uid="{63D6172E-4233-4D1C-A3A5-D0BE8DF4F9F9}"/>
    <cellStyle name="20% - Accent3 23 3" xfId="11359" xr:uid="{29B7541E-1187-453E-B9C7-88E32254E52B}"/>
    <cellStyle name="20% - Accent3 23 3 2" xfId="26772" xr:uid="{42B39A7D-E3E2-486D-AEA0-904BFDD85C3D}"/>
    <cellStyle name="20% - Accent3 23 3 2 2" xfId="32531" xr:uid="{0C3501B2-D1FF-42A2-BE08-98A64A84850D}"/>
    <cellStyle name="20% - Accent3 23 3 3" xfId="32530" xr:uid="{A80C7F34-C134-4CBA-960D-4F02AA6F6827}"/>
    <cellStyle name="20% - Accent3 23 4" xfId="19067" xr:uid="{C3C76B0E-3961-4F2C-8826-5101CEF24871}"/>
    <cellStyle name="20% - Accent3 23 4 2" xfId="32532" xr:uid="{678D10FB-95E5-4351-BA6A-101016B6134B}"/>
    <cellStyle name="20% - Accent3 23 5" xfId="32525" xr:uid="{2E50CC8C-A472-4708-997F-6D2AC97D21D8}"/>
    <cellStyle name="20% - Accent3 24" xfId="3669" xr:uid="{24CDF3FC-3CD1-4BAD-8070-82E7BB2AD50B}"/>
    <cellStyle name="20% - Accent3 24 2" xfId="7400" xr:uid="{7E1E2B34-8FDC-4F8C-BE9D-2855AA3C2786}"/>
    <cellStyle name="20% - Accent3 24 2 2" xfId="15108" xr:uid="{3E30C92E-E8BD-457D-A8C0-22FD7DA7B7D7}"/>
    <cellStyle name="20% - Accent3 24 2 2 2" xfId="30520" xr:uid="{CE82035D-07F9-4D44-A510-9CA88C420C61}"/>
    <cellStyle name="20% - Accent3 24 2 2 2 2" xfId="32536" xr:uid="{D176855F-4FF2-4705-B5B6-DD5C36184E24}"/>
    <cellStyle name="20% - Accent3 24 2 2 3" xfId="32535" xr:uid="{162DDDD7-FDCE-4886-9D1C-8028E3C592B9}"/>
    <cellStyle name="20% - Accent3 24 2 3" xfId="22815" xr:uid="{EEA59237-4468-4D94-85A7-B824DA951B33}"/>
    <cellStyle name="20% - Accent3 24 2 3 2" xfId="32537" xr:uid="{9E384D3E-AC89-4F66-B964-E6129A5A95D1}"/>
    <cellStyle name="20% - Accent3 24 2 4" xfId="32534" xr:uid="{03582AD3-CC7C-4900-98AF-D15D6EC1CC7B}"/>
    <cellStyle name="20% - Accent3 24 3" xfId="11379" xr:uid="{1FDD38EF-F4D8-40FD-A7FC-EE0DBA20A9EC}"/>
    <cellStyle name="20% - Accent3 24 3 2" xfId="26792" xr:uid="{13BEB59D-CC05-4A26-A922-F3314DA0AA68}"/>
    <cellStyle name="20% - Accent3 24 3 2 2" xfId="32539" xr:uid="{E12C01FB-0F7D-4993-A963-55BB08E05BE2}"/>
    <cellStyle name="20% - Accent3 24 3 3" xfId="32538" xr:uid="{5E55DD97-6FF5-4411-8F5A-F7B3DDE00D30}"/>
    <cellStyle name="20% - Accent3 24 4" xfId="19087" xr:uid="{70A22BB4-C2CF-40F7-885F-8B9144DBB437}"/>
    <cellStyle name="20% - Accent3 24 4 2" xfId="32540" xr:uid="{C4022068-0192-461F-A38B-0C05C7FAED74}"/>
    <cellStyle name="20% - Accent3 24 5" xfId="32533" xr:uid="{0DBABB31-9200-4605-B37A-6BB838770E2B}"/>
    <cellStyle name="20% - Accent3 25" xfId="3689" xr:uid="{F5565116-7F60-4E9F-87C8-FCBD1D1E9927}"/>
    <cellStyle name="20% - Accent3 25 2" xfId="7420" xr:uid="{FAD5FD66-653A-4DD2-8A5C-40D1DFED2D50}"/>
    <cellStyle name="20% - Accent3 25 2 2" xfId="15128" xr:uid="{EC54792C-9F8A-490C-A325-FD8B2494DD9D}"/>
    <cellStyle name="20% - Accent3 25 2 2 2" xfId="30540" xr:uid="{6C4E49BC-4502-48C1-A189-3F1B4C2D7663}"/>
    <cellStyle name="20% - Accent3 25 2 2 2 2" xfId="32544" xr:uid="{F4A48E07-388C-4349-98DD-966C385A9780}"/>
    <cellStyle name="20% - Accent3 25 2 2 3" xfId="32543" xr:uid="{3A34B3A5-40A4-4860-8D70-B3EA5764B0A3}"/>
    <cellStyle name="20% - Accent3 25 2 3" xfId="22835" xr:uid="{FC57E301-979B-45DA-AE2C-C40E7855503A}"/>
    <cellStyle name="20% - Accent3 25 2 3 2" xfId="32545" xr:uid="{8E81E4CB-01E1-456A-B062-9915F4FE50B8}"/>
    <cellStyle name="20% - Accent3 25 2 4" xfId="32542" xr:uid="{E0047DF8-532D-4139-8546-86E23EE09229}"/>
    <cellStyle name="20% - Accent3 25 3" xfId="11399" xr:uid="{66A83198-45C6-40B8-9E3E-9A4608569C7B}"/>
    <cellStyle name="20% - Accent3 25 3 2" xfId="26812" xr:uid="{0B1BA235-586C-4316-A48F-36A48F84F416}"/>
    <cellStyle name="20% - Accent3 25 3 2 2" xfId="32547" xr:uid="{14819D51-CC70-4006-A169-0D1B6A4318CC}"/>
    <cellStyle name="20% - Accent3 25 3 3" xfId="32546" xr:uid="{F3A4C8EC-C91E-4881-9183-7F5629292D80}"/>
    <cellStyle name="20% - Accent3 25 4" xfId="19107" xr:uid="{E792C534-91FA-4F19-9D92-B05F500439A2}"/>
    <cellStyle name="20% - Accent3 25 4 2" xfId="32548" xr:uid="{5567DB69-61F6-4FFC-A27C-429AD9FC8648}"/>
    <cellStyle name="20% - Accent3 25 5" xfId="32541" xr:uid="{60CF8B5E-62F7-4383-ABCC-5BAE24D49FB4}"/>
    <cellStyle name="20% - Accent3 26" xfId="3709" xr:uid="{1197755F-7D29-47CB-89F5-55640AF88F7A}"/>
    <cellStyle name="20% - Accent3 26 2" xfId="7440" xr:uid="{B3E227C6-BD9E-445B-8D4B-ADBC05A7A970}"/>
    <cellStyle name="20% - Accent3 26 2 2" xfId="15148" xr:uid="{F9224451-D6BD-48E4-A0A7-86E1FE841992}"/>
    <cellStyle name="20% - Accent3 26 2 2 2" xfId="30560" xr:uid="{A7064DC9-6F6B-4CD3-A34F-F2595988F87D}"/>
    <cellStyle name="20% - Accent3 26 2 2 2 2" xfId="32552" xr:uid="{F6F68D0D-A5D3-4456-A9F3-07170C045DC2}"/>
    <cellStyle name="20% - Accent3 26 2 2 3" xfId="32551" xr:uid="{9F3F64FC-A35F-40CC-AE01-21DAC96321F5}"/>
    <cellStyle name="20% - Accent3 26 2 3" xfId="22855" xr:uid="{44FD81B5-AFC9-4091-A229-F45E1261F885}"/>
    <cellStyle name="20% - Accent3 26 2 3 2" xfId="32553" xr:uid="{709926EC-7F15-4964-B404-F6E3C8E71E7B}"/>
    <cellStyle name="20% - Accent3 26 2 4" xfId="32550" xr:uid="{F1DD8815-A921-4307-967B-1636B1AE5EA1}"/>
    <cellStyle name="20% - Accent3 26 3" xfId="11419" xr:uid="{56C144E4-E8F6-442F-BA67-AF5AD4D945ED}"/>
    <cellStyle name="20% - Accent3 26 3 2" xfId="26832" xr:uid="{E43A26D2-6CF6-4C91-B278-6C421E7A34E6}"/>
    <cellStyle name="20% - Accent3 26 3 2 2" xfId="32555" xr:uid="{D905BB6A-71BD-4F02-AB19-077781914DFD}"/>
    <cellStyle name="20% - Accent3 26 3 3" xfId="32554" xr:uid="{12835E81-9B5A-452A-A0A7-8A800B6CAAAD}"/>
    <cellStyle name="20% - Accent3 26 4" xfId="19127" xr:uid="{262CA62D-A03A-4B86-92AC-1C1D08B5AE49}"/>
    <cellStyle name="20% - Accent3 26 4 2" xfId="32556" xr:uid="{938F9E49-E9E3-4454-8898-382651EAD254}"/>
    <cellStyle name="20% - Accent3 26 5" xfId="32549" xr:uid="{E2C902CA-378A-483C-80D0-12D9F538EF5E}"/>
    <cellStyle name="20% - Accent3 27" xfId="3729" xr:uid="{CD4CE1BE-916B-4849-BE5A-41281271BD76}"/>
    <cellStyle name="20% - Accent3 27 2" xfId="7460" xr:uid="{797A3662-A853-45E2-8543-4DBAC64F7329}"/>
    <cellStyle name="20% - Accent3 27 2 2" xfId="15168" xr:uid="{4E6D0B76-1588-4769-9BC9-AF0ABDDA1819}"/>
    <cellStyle name="20% - Accent3 27 2 2 2" xfId="30580" xr:uid="{E199C47E-C735-4BD0-8729-781281C90818}"/>
    <cellStyle name="20% - Accent3 27 2 2 2 2" xfId="32560" xr:uid="{696CD1CD-2EE4-4573-888F-123FB4FCE189}"/>
    <cellStyle name="20% - Accent3 27 2 2 3" xfId="32559" xr:uid="{7ADF02C1-D251-4897-8E6E-FE5CE87F12C2}"/>
    <cellStyle name="20% - Accent3 27 2 3" xfId="22875" xr:uid="{51FE057F-4E86-40F0-9234-37F3EBE3C106}"/>
    <cellStyle name="20% - Accent3 27 2 3 2" xfId="32561" xr:uid="{FAAF1759-73A0-4CB1-B690-CE4E36C4A047}"/>
    <cellStyle name="20% - Accent3 27 2 4" xfId="32558" xr:uid="{AA58F081-F11F-4284-9D65-B158AD2817D9}"/>
    <cellStyle name="20% - Accent3 27 3" xfId="11439" xr:uid="{649FA341-6A4B-4F2B-A579-C28C10C1F80E}"/>
    <cellStyle name="20% - Accent3 27 3 2" xfId="26852" xr:uid="{55FFACE8-B588-4A15-8732-4E9F96FE0091}"/>
    <cellStyle name="20% - Accent3 27 3 2 2" xfId="32563" xr:uid="{EE461C44-5BC3-42E3-A060-CC0F4ACDC0C8}"/>
    <cellStyle name="20% - Accent3 27 3 3" xfId="32562" xr:uid="{4FDB04A0-824E-459E-809C-FA76EC7156BC}"/>
    <cellStyle name="20% - Accent3 27 4" xfId="19147" xr:uid="{0E0F70AE-FDC3-422C-94A1-ADB33680CF0D}"/>
    <cellStyle name="20% - Accent3 27 4 2" xfId="32564" xr:uid="{29819F79-02FB-4FBF-8653-A545D5AFAA37}"/>
    <cellStyle name="20% - Accent3 27 5" xfId="32557" xr:uid="{010FF42F-C57F-4791-AEDF-7F28724A7F93}"/>
    <cellStyle name="20% - Accent3 28" xfId="3749" xr:uid="{CCF701F8-761E-45D6-9FD1-97F2B78CB031}"/>
    <cellStyle name="20% - Accent3 28 2" xfId="7480" xr:uid="{15161BD7-6C59-45A6-B18F-C474B37596FD}"/>
    <cellStyle name="20% - Accent3 28 2 2" xfId="15188" xr:uid="{14DAD30B-2E99-4B84-8349-123FFDCBBD06}"/>
    <cellStyle name="20% - Accent3 28 2 2 2" xfId="30600" xr:uid="{DC0A2516-8BCE-4F19-93C7-B30AE399FC65}"/>
    <cellStyle name="20% - Accent3 28 2 2 2 2" xfId="32568" xr:uid="{916108FF-0AA4-4817-829A-EE7E68C07314}"/>
    <cellStyle name="20% - Accent3 28 2 2 3" xfId="32567" xr:uid="{EBA6DCBD-7316-411D-A905-6A1CF0FFFEC6}"/>
    <cellStyle name="20% - Accent3 28 2 3" xfId="22895" xr:uid="{0A314EC0-9A55-4E6A-B78A-FE1AC69F7865}"/>
    <cellStyle name="20% - Accent3 28 2 3 2" xfId="32569" xr:uid="{B5C03364-76F9-4A90-B3AC-58B915131AF6}"/>
    <cellStyle name="20% - Accent3 28 2 4" xfId="32566" xr:uid="{7CFA3D93-C879-4FCF-AB2F-66D2B383FEC2}"/>
    <cellStyle name="20% - Accent3 28 3" xfId="11459" xr:uid="{97E5785D-670C-4600-A63A-434136BD144D}"/>
    <cellStyle name="20% - Accent3 28 3 2" xfId="26872" xr:uid="{CD3F4032-A913-4950-A363-2C2DCD864377}"/>
    <cellStyle name="20% - Accent3 28 3 2 2" xfId="32571" xr:uid="{3B54FD6D-2F7B-4CF4-9682-0A4E75D66542}"/>
    <cellStyle name="20% - Accent3 28 3 3" xfId="32570" xr:uid="{67BCD28B-9AE4-4324-8E74-A14EA4547920}"/>
    <cellStyle name="20% - Accent3 28 4" xfId="19167" xr:uid="{13D7CE52-76AE-46DB-AEDA-25BB2BF7A820}"/>
    <cellStyle name="20% - Accent3 28 4 2" xfId="32572" xr:uid="{90C58CD7-709D-4D7C-8342-048AD00DA5CD}"/>
    <cellStyle name="20% - Accent3 28 5" xfId="32565" xr:uid="{4AAD129D-870E-45EB-99E0-5E50552B8275}"/>
    <cellStyle name="20% - Accent3 29" xfId="3769" xr:uid="{06388BE1-FB6C-4000-A687-D26156A55928}"/>
    <cellStyle name="20% - Accent3 29 2" xfId="7500" xr:uid="{42E9832A-3EA8-4E2C-96C4-515674C2688E}"/>
    <cellStyle name="20% - Accent3 29 2 2" xfId="15208" xr:uid="{913DBE2F-B6EE-4C87-90A2-8D53204444BF}"/>
    <cellStyle name="20% - Accent3 29 2 2 2" xfId="30620" xr:uid="{A527F07A-3FE6-4D62-901D-7B237BC80104}"/>
    <cellStyle name="20% - Accent3 29 2 2 2 2" xfId="32576" xr:uid="{2BCF2140-2BF8-471F-B217-6B534F262F71}"/>
    <cellStyle name="20% - Accent3 29 2 2 3" xfId="32575" xr:uid="{56DD6F58-DEE4-4435-B563-1DF79AD7028D}"/>
    <cellStyle name="20% - Accent3 29 2 3" xfId="22915" xr:uid="{0DEC0587-CA9E-4766-AA4E-F7209854A79A}"/>
    <cellStyle name="20% - Accent3 29 2 3 2" xfId="32577" xr:uid="{F133114B-0223-483D-86BD-040C30B8DE0F}"/>
    <cellStyle name="20% - Accent3 29 2 4" xfId="32574" xr:uid="{1CD98D15-70AE-44BE-A82E-0F598A9F5700}"/>
    <cellStyle name="20% - Accent3 29 3" xfId="11479" xr:uid="{FA48099A-1322-4992-A58F-48AA173DA6B1}"/>
    <cellStyle name="20% - Accent3 29 3 2" xfId="26892" xr:uid="{0E5AC996-3541-48EF-A040-C126AE31B569}"/>
    <cellStyle name="20% - Accent3 29 3 2 2" xfId="32579" xr:uid="{513142AB-2AD3-4467-84AB-C208598CE22A}"/>
    <cellStyle name="20% - Accent3 29 3 3" xfId="32578" xr:uid="{3691A4E8-E828-4465-A5A7-C39C7F90704C}"/>
    <cellStyle name="20% - Accent3 29 4" xfId="19187" xr:uid="{3BBF7B5B-2AFD-475F-ABF1-0A49F0EF8615}"/>
    <cellStyle name="20% - Accent3 29 4 2" xfId="32580" xr:uid="{76DFF4E2-C7F6-4E22-98AD-562D472FD0F8}"/>
    <cellStyle name="20% - Accent3 29 5" xfId="32573" xr:uid="{5975EC71-E71F-4A5F-94EF-7CCD03D3CEB8}"/>
    <cellStyle name="20% - Accent3 3" xfId="312" xr:uid="{40098BB1-F613-420A-A1AE-B4275B19708D}"/>
    <cellStyle name="20% - Accent3 3 2" xfId="976" xr:uid="{69A423E9-E671-49F7-A5E6-BACD92DF1A15}"/>
    <cellStyle name="20% - Accent3 3 2 2" xfId="2446" xr:uid="{F23D7675-49EC-48CC-9A22-72CBF95378A2}"/>
    <cellStyle name="20% - Accent3 3 2 2 2" xfId="6178" xr:uid="{F588168B-8DAE-4637-930B-8289BE776814}"/>
    <cellStyle name="20% - Accent3 3 2 2 2 2" xfId="13886" xr:uid="{25419005-F737-4ECE-B00E-CEC7CC4D3347}"/>
    <cellStyle name="20% - Accent3 3 2 2 2 2 2" xfId="29298" xr:uid="{6AE0358A-E645-4001-9F1B-2989BA8A32DB}"/>
    <cellStyle name="20% - Accent3 3 2 2 2 2 2 2" xfId="32586" xr:uid="{14245D5E-B0A5-4B5F-BAE0-F1964BD5EC86}"/>
    <cellStyle name="20% - Accent3 3 2 2 2 2 3" xfId="32585" xr:uid="{5E616BBF-4A6E-4D51-B8FF-E73DF39EE120}"/>
    <cellStyle name="20% - Accent3 3 2 2 2 3" xfId="21593" xr:uid="{D381359B-2677-4877-B9C6-6B440C1821E3}"/>
    <cellStyle name="20% - Accent3 3 2 2 2 3 2" xfId="32587" xr:uid="{695B89FC-B5BC-4703-B24C-6104E2666CCD}"/>
    <cellStyle name="20% - Accent3 3 2 2 2 4" xfId="32584" xr:uid="{DB4457FD-BC73-420F-89A3-07E022BF0798}"/>
    <cellStyle name="20% - Accent3 3 2 2 3" xfId="10157" xr:uid="{1559F874-20C8-49CC-8CAF-BE882348E5C4}"/>
    <cellStyle name="20% - Accent3 3 2 2 3 2" xfId="25570" xr:uid="{62923F58-65FB-4FBA-BF4D-ED6474C1F178}"/>
    <cellStyle name="20% - Accent3 3 2 2 3 2 2" xfId="32589" xr:uid="{1E863B3D-20F6-4B0A-BEE3-F229B7F2BD9B}"/>
    <cellStyle name="20% - Accent3 3 2 2 3 3" xfId="32588" xr:uid="{720A0933-1BDE-40AB-AF47-E1D0A393D502}"/>
    <cellStyle name="20% - Accent3 3 2 2 4" xfId="17865" xr:uid="{5F680CE4-36AB-43CC-AD33-976A1F2C3B9E}"/>
    <cellStyle name="20% - Accent3 3 2 2 4 2" xfId="32590" xr:uid="{763E1A17-47BC-4E46-834A-0AC025BFB808}"/>
    <cellStyle name="20% - Accent3 3 2 2 5" xfId="32583" xr:uid="{3C68000A-D7B1-4ED4-9E28-70F22AD1700B}"/>
    <cellStyle name="20% - Accent3 3 2 3" xfId="4713" xr:uid="{5D7C28B9-CBE5-4BD0-9364-5F85A9C3F5AE}"/>
    <cellStyle name="20% - Accent3 3 2 3 2" xfId="12421" xr:uid="{8F331CD9-4E5C-4EB7-8FC9-8F4859E9D0D4}"/>
    <cellStyle name="20% - Accent3 3 2 3 2 2" xfId="27833" xr:uid="{EB458642-7EDB-47DE-8A24-74FA35313AB2}"/>
    <cellStyle name="20% - Accent3 3 2 3 2 2 2" xfId="32593" xr:uid="{F2CA5CEF-F4D9-4823-BBE9-D425C71613F4}"/>
    <cellStyle name="20% - Accent3 3 2 3 2 3" xfId="32592" xr:uid="{0FE66F7F-5944-41E8-A299-65BA125274DE}"/>
    <cellStyle name="20% - Accent3 3 2 3 3" xfId="20128" xr:uid="{C2181E42-5B26-4EF2-AFF9-7CA842E375D6}"/>
    <cellStyle name="20% - Accent3 3 2 3 3 2" xfId="32594" xr:uid="{C2BDAE8A-47EC-4B7D-B5DE-5C82FB3D770C}"/>
    <cellStyle name="20% - Accent3 3 2 3 4" xfId="32591" xr:uid="{8184E455-41F1-4684-8FD3-116C68EE1B6B}"/>
    <cellStyle name="20% - Accent3 3 2 4" xfId="8698" xr:uid="{22EE60D2-C2A5-4C74-AA78-6D878CC7AE9C}"/>
    <cellStyle name="20% - Accent3 3 2 4 2" xfId="24111" xr:uid="{75F32F3E-36AD-40E7-BF44-C131E36DBDA3}"/>
    <cellStyle name="20% - Accent3 3 2 4 2 2" xfId="32596" xr:uid="{45FD938A-6547-4C7B-A6BD-DB9F196E4779}"/>
    <cellStyle name="20% - Accent3 3 2 4 3" xfId="32595" xr:uid="{99FEC2A3-ADB4-4027-AD2C-882F15B7D30D}"/>
    <cellStyle name="20% - Accent3 3 2 5" xfId="16406" xr:uid="{1C7FFE54-D80C-4F3D-8432-924A6F33BAEF}"/>
    <cellStyle name="20% - Accent3 3 2 5 2" xfId="32597" xr:uid="{63DC2FDA-8D74-4B9B-BF30-0CD4B08073D6}"/>
    <cellStyle name="20% - Accent3 3 2 6" xfId="32582" xr:uid="{DBF9F925-F31A-4FFC-8F05-2B79EEF0FD75}"/>
    <cellStyle name="20% - Accent3 3 3" xfId="1808" xr:uid="{AF6D3649-99D3-4BA2-B32E-70586F61217B}"/>
    <cellStyle name="20% - Accent3 3 3 2" xfId="5540" xr:uid="{A53A8951-8DEF-47C0-9739-7C2289E923E7}"/>
    <cellStyle name="20% - Accent3 3 3 2 2" xfId="13248" xr:uid="{4E7116A7-B180-478E-8E74-186A6F4515FE}"/>
    <cellStyle name="20% - Accent3 3 3 2 2 2" xfId="28660" xr:uid="{ED8A4589-ADDA-4BC9-9067-182E3E2332EC}"/>
    <cellStyle name="20% - Accent3 3 3 2 2 2 2" xfId="32601" xr:uid="{DC751384-9CD1-4797-807F-62117F6385FF}"/>
    <cellStyle name="20% - Accent3 3 3 2 2 3" xfId="32600" xr:uid="{96032477-1EF7-44F7-BF58-4F2858F108C5}"/>
    <cellStyle name="20% - Accent3 3 3 2 3" xfId="20955" xr:uid="{3B6F7262-DC3E-4734-9908-D08E3923E528}"/>
    <cellStyle name="20% - Accent3 3 3 2 3 2" xfId="32602" xr:uid="{0DFBE031-F377-41AD-8AC0-E8B2B165E97C}"/>
    <cellStyle name="20% - Accent3 3 3 2 4" xfId="32599" xr:uid="{EC2D89CE-DC34-4B97-9E1C-4B147F7B1256}"/>
    <cellStyle name="20% - Accent3 3 3 3" xfId="9519" xr:uid="{F3F51C96-57C3-4CC4-A602-0E0D15FA07AA}"/>
    <cellStyle name="20% - Accent3 3 3 3 2" xfId="24932" xr:uid="{71802A59-DC4E-474D-8A12-AF21A88C7CDE}"/>
    <cellStyle name="20% - Accent3 3 3 3 2 2" xfId="32604" xr:uid="{A1BF9CAA-29A6-4345-9984-DEF9AC29D21E}"/>
    <cellStyle name="20% - Accent3 3 3 3 3" xfId="32603" xr:uid="{3FFF1138-E24F-4F8A-B86D-675E2CC02013}"/>
    <cellStyle name="20% - Accent3 3 3 4" xfId="17227" xr:uid="{A3462316-8D0F-4178-80B0-5B81884A04B8}"/>
    <cellStyle name="20% - Accent3 3 3 4 2" xfId="32605" xr:uid="{4452CE2F-292B-4C2F-A365-F02DCDD3D32D}"/>
    <cellStyle name="20% - Accent3 3 3 5" xfId="32598" xr:uid="{7B628B5B-02D6-4D4B-85EF-C3A5B9322A29}"/>
    <cellStyle name="20% - Accent3 3 4" xfId="4061" xr:uid="{DB824475-3174-4953-BA8E-2032344B5D12}"/>
    <cellStyle name="20% - Accent3 3 4 2" xfId="11769" xr:uid="{03743197-5DB0-4869-98A1-7A21801C5BE2}"/>
    <cellStyle name="20% - Accent3 3 4 2 2" xfId="27181" xr:uid="{57ABC601-0C10-4912-8CB4-50DAB22E7EC2}"/>
    <cellStyle name="20% - Accent3 3 4 2 2 2" xfId="32608" xr:uid="{4C08CEE9-9195-4A45-A3F0-4B41FC79AEAE}"/>
    <cellStyle name="20% - Accent3 3 4 2 3" xfId="32607" xr:uid="{FCA18845-601C-4554-A5AE-DFCEA6BAA81F}"/>
    <cellStyle name="20% - Accent3 3 4 3" xfId="19476" xr:uid="{CD9DC485-5941-42AD-9ABF-203F0DC45E16}"/>
    <cellStyle name="20% - Accent3 3 4 3 2" xfId="32609" xr:uid="{EF295F70-4E81-4D0E-8DBD-9792AEAAEFA4}"/>
    <cellStyle name="20% - Accent3 3 4 4" xfId="32606" xr:uid="{6361D220-4D06-4E06-AEC4-A331AE08FA71}"/>
    <cellStyle name="20% - Accent3 3 5" xfId="8060" xr:uid="{29A3EC19-A65D-491B-BF00-B6BFD12A59BA}"/>
    <cellStyle name="20% - Accent3 3 5 2" xfId="23473" xr:uid="{5F84E000-9034-4ECB-BB1E-3BEE5AE51019}"/>
    <cellStyle name="20% - Accent3 3 5 2 2" xfId="32611" xr:uid="{5ACD13AB-8AF3-476D-A85F-BC3484C4EF45}"/>
    <cellStyle name="20% - Accent3 3 5 3" xfId="32610" xr:uid="{78C9120F-1430-4868-9BF6-A26618B92174}"/>
    <cellStyle name="20% - Accent3 3 6" xfId="15768" xr:uid="{285E1BDB-51A0-4E71-8884-B5957687635B}"/>
    <cellStyle name="20% - Accent3 3 6 2" xfId="32612" xr:uid="{4C71B683-E278-4A7B-A32F-80761CAFF188}"/>
    <cellStyle name="20% - Accent3 3 7" xfId="32581" xr:uid="{7ABA8802-AF79-4187-BB92-69B7C0DBFA62}"/>
    <cellStyle name="20% - Accent3 30" xfId="3789" xr:uid="{C1AEEE6D-303B-4D08-BF99-2AFE329C9A86}"/>
    <cellStyle name="20% - Accent3 30 2" xfId="7520" xr:uid="{BF520F3A-4021-472E-B3AD-FBAD6FC20229}"/>
    <cellStyle name="20% - Accent3 30 2 2" xfId="15228" xr:uid="{437D3473-4A2B-4427-9C90-109ACC7595BF}"/>
    <cellStyle name="20% - Accent3 30 2 2 2" xfId="30640" xr:uid="{18CBB125-C870-4DE4-9B73-CC639D39F06F}"/>
    <cellStyle name="20% - Accent3 30 2 2 2 2" xfId="32616" xr:uid="{3C53AFDC-09D0-4531-9E04-439E6DFDF070}"/>
    <cellStyle name="20% - Accent3 30 2 2 3" xfId="32615" xr:uid="{96BD03AA-D7B9-419E-993D-DCB113E34560}"/>
    <cellStyle name="20% - Accent3 30 2 3" xfId="22935" xr:uid="{987B0401-5009-4C61-AF8D-BF4E3BA3C655}"/>
    <cellStyle name="20% - Accent3 30 2 3 2" xfId="32617" xr:uid="{9C524EA4-6B74-43B1-827B-E841FE4279E5}"/>
    <cellStyle name="20% - Accent3 30 2 4" xfId="32614" xr:uid="{AF986249-BB71-4BAC-8B8E-E9FC188929DE}"/>
    <cellStyle name="20% - Accent3 30 3" xfId="11499" xr:uid="{10C5DC01-EA59-4F18-963B-20B560E22488}"/>
    <cellStyle name="20% - Accent3 30 3 2" xfId="26912" xr:uid="{F2F4E083-42F5-431E-A998-B41E5A404BCF}"/>
    <cellStyle name="20% - Accent3 30 3 2 2" xfId="32619" xr:uid="{E82C51B0-0A80-4C43-A181-90348CDF3B75}"/>
    <cellStyle name="20% - Accent3 30 3 3" xfId="32618" xr:uid="{1612E1F0-675D-4C9E-8DCC-9C2267BA0783}"/>
    <cellStyle name="20% - Accent3 30 4" xfId="19207" xr:uid="{C7B044DC-99D2-46FD-83DE-1A973A68D465}"/>
    <cellStyle name="20% - Accent3 30 4 2" xfId="32620" xr:uid="{8BB2408B-7016-426F-9174-D7EE55D9175F}"/>
    <cellStyle name="20% - Accent3 30 5" xfId="32613" xr:uid="{465E2BFC-3DAB-444A-80D9-71217606B587}"/>
    <cellStyle name="20% - Accent3 31" xfId="3809" xr:uid="{425348A3-A77E-4EB5-B5C4-9E72DBFC1276}"/>
    <cellStyle name="20% - Accent3 31 2" xfId="7540" xr:uid="{DE5BD456-A5D6-47F2-A304-34998219F501}"/>
    <cellStyle name="20% - Accent3 31 2 2" xfId="15248" xr:uid="{80375894-DF27-42AB-9B0D-E3F5637D0051}"/>
    <cellStyle name="20% - Accent3 31 2 2 2" xfId="30660" xr:uid="{ABA81937-BD03-497C-94A4-0106F3510C72}"/>
    <cellStyle name="20% - Accent3 31 2 2 2 2" xfId="32624" xr:uid="{2F92FF18-64AF-4FA0-ACAE-F38C0A66FD85}"/>
    <cellStyle name="20% - Accent3 31 2 2 3" xfId="32623" xr:uid="{95A967EC-A19B-46F0-A2CD-08367F0106E7}"/>
    <cellStyle name="20% - Accent3 31 2 3" xfId="22955" xr:uid="{21C34F52-BF6E-4D09-8595-0C4373600C06}"/>
    <cellStyle name="20% - Accent3 31 2 3 2" xfId="32625" xr:uid="{C19BE8AF-48D0-49F3-B031-FC371CFE1A23}"/>
    <cellStyle name="20% - Accent3 31 2 4" xfId="32622" xr:uid="{5ABAE9E8-9507-472E-8ACA-96B4403678D6}"/>
    <cellStyle name="20% - Accent3 31 3" xfId="11519" xr:uid="{A9E12810-69CE-48E0-B0C4-98961B4414CC}"/>
    <cellStyle name="20% - Accent3 31 3 2" xfId="26932" xr:uid="{75103C17-D1F3-4D07-A1E8-00CC8055C1A9}"/>
    <cellStyle name="20% - Accent3 31 3 2 2" xfId="32627" xr:uid="{9D236A30-1B29-428F-AB90-C996B59447C3}"/>
    <cellStyle name="20% - Accent3 31 3 3" xfId="32626" xr:uid="{9152C0F2-1A90-4461-B24F-B772C48DFEEE}"/>
    <cellStyle name="20% - Accent3 31 4" xfId="19227" xr:uid="{FA693F98-374C-407F-8798-3734BBC9B532}"/>
    <cellStyle name="20% - Accent3 31 4 2" xfId="32628" xr:uid="{28B14321-DDDF-4332-9DC8-3B7F6B323AA8}"/>
    <cellStyle name="20% - Accent3 31 5" xfId="32621" xr:uid="{8CAFCBDB-CDAC-4DA0-A0B9-6E2E1AE6985F}"/>
    <cellStyle name="20% - Accent3 32" xfId="3830" xr:uid="{E92A7704-91D8-4169-AA4B-900994643712}"/>
    <cellStyle name="20% - Accent3 32 2" xfId="7560" xr:uid="{F0D303C3-D356-4A61-9D0B-34D0699A170D}"/>
    <cellStyle name="20% - Accent3 32 2 2" xfId="15268" xr:uid="{DA33E726-07C1-4BE5-8C70-62F1635F75C2}"/>
    <cellStyle name="20% - Accent3 32 2 2 2" xfId="30680" xr:uid="{85FF5049-DBE1-4980-A6C4-BAEAD1AD84D8}"/>
    <cellStyle name="20% - Accent3 32 2 2 2 2" xfId="32632" xr:uid="{C5BA9F96-27FC-4958-AA1E-A238EAF75401}"/>
    <cellStyle name="20% - Accent3 32 2 2 3" xfId="32631" xr:uid="{9FA8BA38-3D2D-4324-BB04-CE48F975D8F0}"/>
    <cellStyle name="20% - Accent3 32 2 3" xfId="22975" xr:uid="{E816D5DA-1A54-4BEF-A7FC-281E776A5E4E}"/>
    <cellStyle name="20% - Accent3 32 2 3 2" xfId="32633" xr:uid="{AE2DEFB7-9808-4313-BF97-EA944DA8A465}"/>
    <cellStyle name="20% - Accent3 32 2 4" xfId="32630" xr:uid="{53683F58-567F-4A03-B16A-83CEECBF01CA}"/>
    <cellStyle name="20% - Accent3 32 3" xfId="11540" xr:uid="{15BAC6CE-E5BD-4F70-BAAE-CD3A5F61ED74}"/>
    <cellStyle name="20% - Accent3 32 3 2" xfId="26952" xr:uid="{2532A53F-2D9F-40C2-8799-A92B09C77D5A}"/>
    <cellStyle name="20% - Accent3 32 3 2 2" xfId="32635" xr:uid="{05A7D412-06D4-43D1-B8CC-2BBC93B23180}"/>
    <cellStyle name="20% - Accent3 32 3 3" xfId="32634" xr:uid="{DA2EA2D9-B3E2-4BCD-A8A6-83006AD002D4}"/>
    <cellStyle name="20% - Accent3 32 4" xfId="19247" xr:uid="{AFF23BE4-4551-44C0-927C-537D5C1978CA}"/>
    <cellStyle name="20% - Accent3 32 4 2" xfId="32636" xr:uid="{F05F87D4-1B8C-4CC0-B76F-E60CAD87E29E}"/>
    <cellStyle name="20% - Accent3 32 5" xfId="32629" xr:uid="{11DE495A-B067-4870-8777-9FD107C1862F}"/>
    <cellStyle name="20% - Accent3 33" xfId="3849" xr:uid="{0995912A-33BF-4F79-9485-A805D7337873}"/>
    <cellStyle name="20% - Accent3 33 2" xfId="11559" xr:uid="{9DFE7D13-1F8E-4CA6-8CF0-8E4347660F18}"/>
    <cellStyle name="20% - Accent3 33 2 2" xfId="26971" xr:uid="{55B48703-B1EE-42A0-8EB5-89C8EA8CF132}"/>
    <cellStyle name="20% - Accent3 33 2 2 2" xfId="32639" xr:uid="{B4903870-80A6-4833-A46F-1C443A5F58C9}"/>
    <cellStyle name="20% - Accent3 33 2 3" xfId="32638" xr:uid="{659EA240-C1A8-4D62-ABF1-F0FAD83E375E}"/>
    <cellStyle name="20% - Accent3 33 3" xfId="19266" xr:uid="{0D8292A2-5A4C-4DC2-B192-0878353F30EF}"/>
    <cellStyle name="20% - Accent3 33 3 2" xfId="32640" xr:uid="{BF24E336-21C0-4E69-9EEC-2D07FEAEB9F9}"/>
    <cellStyle name="20% - Accent3 33 4" xfId="32637" xr:uid="{CFDBAD20-CF5C-4844-82BD-C3448F1B609C}"/>
    <cellStyle name="20% - Accent3 34" xfId="7580" xr:uid="{49821BDA-FE38-4798-A03C-16A56A95B993}"/>
    <cellStyle name="20% - Accent3 34 2" xfId="15288" xr:uid="{19F85F24-9F1F-4C4E-A2EB-A93218C178AB}"/>
    <cellStyle name="20% - Accent3 34 2 2" xfId="30700" xr:uid="{39D02881-8E10-4710-B57A-3924894BFF59}"/>
    <cellStyle name="20% - Accent3 34 2 2 2" xfId="32643" xr:uid="{25C8FC99-60E5-4827-9F5F-D3E9C53BFD5D}"/>
    <cellStyle name="20% - Accent3 34 2 3" xfId="32642" xr:uid="{A094CBF8-BA79-4B8A-A1B7-7EF427954B65}"/>
    <cellStyle name="20% - Accent3 34 3" xfId="22995" xr:uid="{B2873367-3E87-457C-A46B-06A346DC4286}"/>
    <cellStyle name="20% - Accent3 34 3 2" xfId="32644" xr:uid="{7CED90BF-989D-40F1-9053-B02A0605D7B7}"/>
    <cellStyle name="20% - Accent3 34 4" xfId="32641" xr:uid="{DF465285-978D-4235-BED1-E1FE9F431714}"/>
    <cellStyle name="20% - Accent3 35" xfId="7600" xr:uid="{D827EBB3-B61E-4F20-9CC8-7D091D478791}"/>
    <cellStyle name="20% - Accent3 35 2" xfId="15308" xr:uid="{A0714C9B-6843-48C5-9F6A-271608DA8118}"/>
    <cellStyle name="20% - Accent3 35 2 2" xfId="30720" xr:uid="{E25C0AB8-F0B8-4A25-96B8-5EF73240137C}"/>
    <cellStyle name="20% - Accent3 35 2 2 2" xfId="32647" xr:uid="{0DAEF6D7-7317-4F9E-9A85-343CBEFC1DFD}"/>
    <cellStyle name="20% - Accent3 35 2 3" xfId="32646" xr:uid="{673096FD-5AFD-4BA6-BF3F-307DF2885122}"/>
    <cellStyle name="20% - Accent3 35 3" xfId="23015" xr:uid="{45AB1450-C752-4043-818E-6CDB4811DF55}"/>
    <cellStyle name="20% - Accent3 35 3 2" xfId="32648" xr:uid="{D225412E-55C6-4CFE-8457-713BAEE402BF}"/>
    <cellStyle name="20% - Accent3 35 4" xfId="32645" xr:uid="{6CCAE555-8425-467B-9194-F926678F66A6}"/>
    <cellStyle name="20% - Accent3 36" xfId="7620" xr:uid="{C388E1E2-2C4F-42B5-B053-52CCEDF65A61}"/>
    <cellStyle name="20% - Accent3 36 2" xfId="15328" xr:uid="{4021FE27-8132-4F6A-86D4-4FBD5055C83E}"/>
    <cellStyle name="20% - Accent3 36 2 2" xfId="30740" xr:uid="{C6CC1B19-10B7-4E07-AD18-14645F2C1921}"/>
    <cellStyle name="20% - Accent3 36 2 2 2" xfId="32651" xr:uid="{B0C29316-BA7B-419A-BA2B-6F0AB83B0270}"/>
    <cellStyle name="20% - Accent3 36 2 3" xfId="32650" xr:uid="{EFBB3F37-A94D-4671-99EE-90C62C68EC0A}"/>
    <cellStyle name="20% - Accent3 36 3" xfId="23035" xr:uid="{09D8DBF0-6EFD-4C9E-9625-D89F15FA6670}"/>
    <cellStyle name="20% - Accent3 36 3 2" xfId="32652" xr:uid="{401ECAA7-1C94-4073-A401-81BD443D31B1}"/>
    <cellStyle name="20% - Accent3 36 4" xfId="32649" xr:uid="{8010CD77-5CBB-4D3E-8711-9984F52E9BCC}"/>
    <cellStyle name="20% - Accent3 37" xfId="7640" xr:uid="{371196F5-167A-409C-B4F1-B9C7A75B127B}"/>
    <cellStyle name="20% - Accent3 37 2" xfId="15348" xr:uid="{773381E2-E83D-4DA9-A601-A82F21644A37}"/>
    <cellStyle name="20% - Accent3 37 2 2" xfId="30760" xr:uid="{B9312AFB-C30A-4909-9E4A-EA31A7514A23}"/>
    <cellStyle name="20% - Accent3 37 2 2 2" xfId="32655" xr:uid="{3923AB59-0715-4CD1-928A-345521EB4361}"/>
    <cellStyle name="20% - Accent3 37 2 3" xfId="32654" xr:uid="{C4402F13-5C45-4D52-AB62-C4D70368AA03}"/>
    <cellStyle name="20% - Accent3 37 3" xfId="23055" xr:uid="{C8C92A4F-EA00-40D7-A2B4-F81BFA3610A6}"/>
    <cellStyle name="20% - Accent3 37 3 2" xfId="32656" xr:uid="{70D7466D-8B1C-48B2-82D5-09CE12E4E1EA}"/>
    <cellStyle name="20% - Accent3 37 4" xfId="32653" xr:uid="{C3D22ACD-6E51-454E-A342-51DC96120C4B}"/>
    <cellStyle name="20% - Accent3 38" xfId="7660" xr:uid="{76CC084E-3D89-41F0-8982-C3130D8941F9}"/>
    <cellStyle name="20% - Accent3 38 2" xfId="15368" xr:uid="{6D6E24B6-F61F-4160-8859-B0273626103B}"/>
    <cellStyle name="20% - Accent3 38 2 2" xfId="30780" xr:uid="{E6369042-A24A-4FAF-A15F-8FA9AF9F313E}"/>
    <cellStyle name="20% - Accent3 38 2 2 2" xfId="32659" xr:uid="{EA5AD997-FD19-4952-9346-66E17D4D2639}"/>
    <cellStyle name="20% - Accent3 38 2 3" xfId="32658" xr:uid="{53866EE2-1DBC-4CE6-95C9-2C63D050841E}"/>
    <cellStyle name="20% - Accent3 38 3" xfId="23075" xr:uid="{7438CB4F-AF92-448E-B55C-E53B88C6E31B}"/>
    <cellStyle name="20% - Accent3 38 3 2" xfId="32660" xr:uid="{4BAD0044-D583-4B0E-9A5D-BA63BEDFAAB1}"/>
    <cellStyle name="20% - Accent3 38 4" xfId="32657" xr:uid="{4BC0B916-50D1-49F6-81A3-EE44D72DF31B}"/>
    <cellStyle name="20% - Accent3 39" xfId="7680" xr:uid="{D3CEBEAF-A310-434A-AE77-6EBEB0E7927D}"/>
    <cellStyle name="20% - Accent3 39 2" xfId="15388" xr:uid="{567FB40F-869A-4F82-99D1-BBE7C785A206}"/>
    <cellStyle name="20% - Accent3 39 2 2" xfId="30800" xr:uid="{B26B5F5E-7D51-42D7-AF5B-6200309C0D70}"/>
    <cellStyle name="20% - Accent3 39 2 2 2" xfId="32663" xr:uid="{E631F300-284E-46ED-AE17-D84A69594704}"/>
    <cellStyle name="20% - Accent3 39 2 3" xfId="32662" xr:uid="{54C19E75-3EA0-48F7-9A43-57B8DA3015F5}"/>
    <cellStyle name="20% - Accent3 39 3" xfId="23095" xr:uid="{12238EEE-E9BC-4C3A-A902-0E055CCD1534}"/>
    <cellStyle name="20% - Accent3 39 3 2" xfId="32664" xr:uid="{43E29EEC-7905-40FF-A59C-DBBB0B6B5533}"/>
    <cellStyle name="20% - Accent3 39 4" xfId="32661" xr:uid="{9E4CE51D-7409-4AD6-8C90-643032A55D72}"/>
    <cellStyle name="20% - Accent3 4" xfId="1605" xr:uid="{14A4839B-1017-4147-A6BC-F13FB0D6D211}"/>
    <cellStyle name="20% - Accent3 4 2" xfId="5340" xr:uid="{E2268BD8-1B44-4083-ABF0-1A4644B5FFA4}"/>
    <cellStyle name="20% - Accent3 4 2 2" xfId="13048" xr:uid="{D99EF7F2-F200-4266-9758-5D705667866D}"/>
    <cellStyle name="20% - Accent3 4 2 2 2" xfId="28460" xr:uid="{0EFFF1AB-91D1-4B08-B510-A85CE56728A9}"/>
    <cellStyle name="20% - Accent3 4 2 2 2 2" xfId="32668" xr:uid="{67E75C54-415B-48DB-A2EE-6CA0D776AE38}"/>
    <cellStyle name="20% - Accent3 4 2 2 3" xfId="32667" xr:uid="{35F02076-09C9-4699-99A7-A874800C2610}"/>
    <cellStyle name="20% - Accent3 4 2 3" xfId="20755" xr:uid="{977E52BA-F2C7-4E76-9C44-6BDCEE5A28B4}"/>
    <cellStyle name="20% - Accent3 4 2 3 2" xfId="32669" xr:uid="{F1F50A38-6D0A-426C-AC49-0CF5C160210B}"/>
    <cellStyle name="20% - Accent3 4 2 4" xfId="32666" xr:uid="{5B1C7009-02D1-497B-9DD2-9128172FAC85}"/>
    <cellStyle name="20% - Accent3 4 3" xfId="9321" xr:uid="{E5C24E97-FCB9-47A2-BFBE-72C69553FCD3}"/>
    <cellStyle name="20% - Accent3 4 3 2" xfId="24734" xr:uid="{1DF2CD02-B534-4B35-95AA-56A72D459FC3}"/>
    <cellStyle name="20% - Accent3 4 3 2 2" xfId="32671" xr:uid="{4A33AEC8-18AC-47C5-93AD-AC21F73CE706}"/>
    <cellStyle name="20% - Accent3 4 3 3" xfId="32670" xr:uid="{E0908C4C-5468-4EEE-9334-8721EC7354D8}"/>
    <cellStyle name="20% - Accent3 4 4" xfId="17029" xr:uid="{58CEF934-1F8C-45CB-BF0C-6E794C8B5BF0}"/>
    <cellStyle name="20% - Accent3 4 4 2" xfId="32672" xr:uid="{45D2DC32-9CFF-443E-9FB3-C3BB64DDBF62}"/>
    <cellStyle name="20% - Accent3 4 5" xfId="32665" xr:uid="{6C575176-ECD9-4A9A-B056-D6C9CCE05B7D}"/>
    <cellStyle name="20% - Accent3 40" xfId="7700" xr:uid="{5457561A-0394-431C-ADDE-8A29C63D5AF0}"/>
    <cellStyle name="20% - Accent3 40 2" xfId="15408" xr:uid="{4077F0A4-FCB7-4551-990C-B3C4DB47E189}"/>
    <cellStyle name="20% - Accent3 40 2 2" xfId="30820" xr:uid="{A20E3011-B8B2-405E-BE69-F1542F60FDBF}"/>
    <cellStyle name="20% - Accent3 40 2 2 2" xfId="32675" xr:uid="{42A18514-188A-4170-BF86-E0FB58B98C96}"/>
    <cellStyle name="20% - Accent3 40 2 3" xfId="32674" xr:uid="{FC98E67E-9307-48FF-A4C9-B613F8F6A3D2}"/>
    <cellStyle name="20% - Accent3 40 3" xfId="23115" xr:uid="{464B8AD5-A0D5-4855-9F70-36B7953EA017}"/>
    <cellStyle name="20% - Accent3 40 3 2" xfId="32676" xr:uid="{4A7069EA-7181-47CB-882A-CF2D32A6BFD1}"/>
    <cellStyle name="20% - Accent3 40 4" xfId="32673" xr:uid="{9192887E-4FA1-436B-9682-3EAA27B4ECAF}"/>
    <cellStyle name="20% - Accent3 41" xfId="7720" xr:uid="{AB229785-105B-4A87-A0C9-61EC565B8978}"/>
    <cellStyle name="20% - Accent3 41 2" xfId="15428" xr:uid="{487190FA-BE80-4987-B3D7-7E55205B06AC}"/>
    <cellStyle name="20% - Accent3 41 2 2" xfId="30840" xr:uid="{F198FDE7-F2D4-4DF9-89E6-887A06C3F2F5}"/>
    <cellStyle name="20% - Accent3 41 2 2 2" xfId="32679" xr:uid="{6218AF2F-D3FC-402B-98B0-A2CA4C99D020}"/>
    <cellStyle name="20% - Accent3 41 2 3" xfId="32678" xr:uid="{F071B739-FFA5-46FA-8534-B5556197064C}"/>
    <cellStyle name="20% - Accent3 41 3" xfId="23135" xr:uid="{4266D9D4-1C34-4047-9653-1E6F0CBC4DFB}"/>
    <cellStyle name="20% - Accent3 41 3 2" xfId="32680" xr:uid="{0E6CD9AD-1821-4B7A-90DE-286B60B3E0A6}"/>
    <cellStyle name="20% - Accent3 41 4" xfId="32677" xr:uid="{0FDCB6A9-CFBB-431B-B99F-EC0009AD168B}"/>
    <cellStyle name="20% - Accent3 42" xfId="7740" xr:uid="{FCE888D4-F78F-4800-ACEC-46FCF8280980}"/>
    <cellStyle name="20% - Accent3 42 2" xfId="15448" xr:uid="{86AE2ED6-9B3F-4B22-95AA-672F320F5B3C}"/>
    <cellStyle name="20% - Accent3 42 2 2" xfId="30860" xr:uid="{26E8DEF2-E5BC-4D3E-88A3-55AFB33176FA}"/>
    <cellStyle name="20% - Accent3 42 2 2 2" xfId="32683" xr:uid="{A21093BB-63BA-4448-99A1-EB53A40E6679}"/>
    <cellStyle name="20% - Accent3 42 2 3" xfId="32682" xr:uid="{67082595-284D-4CA7-9FE1-80E51B421E8F}"/>
    <cellStyle name="20% - Accent3 42 3" xfId="23155" xr:uid="{07A1634A-2AB6-40A2-93BC-43F9CD3DC2D6}"/>
    <cellStyle name="20% - Accent3 42 3 2" xfId="32684" xr:uid="{8BAD6B5F-F0E8-4713-9500-BD820278872E}"/>
    <cellStyle name="20% - Accent3 42 4" xfId="32681" xr:uid="{4B9D0648-3201-4D51-B39D-E07405FFA67B}"/>
    <cellStyle name="20% - Accent3 43" xfId="7760" xr:uid="{50D530A6-FA98-48D5-AAEA-9EC5636E3D1E}"/>
    <cellStyle name="20% - Accent3 43 2" xfId="15468" xr:uid="{42E83074-23A8-49A3-B4CE-602B73939599}"/>
    <cellStyle name="20% - Accent3 43 2 2" xfId="30880" xr:uid="{29D1E1FD-C1F1-4376-B19F-5F464DE7DCA8}"/>
    <cellStyle name="20% - Accent3 43 2 2 2" xfId="32687" xr:uid="{671B066D-97DB-44DF-978A-01FCA7DC2A1D}"/>
    <cellStyle name="20% - Accent3 43 2 3" xfId="32686" xr:uid="{18A36B81-83B3-4230-B287-2B21D6670DC6}"/>
    <cellStyle name="20% - Accent3 43 3" xfId="23175" xr:uid="{39FA63A0-8988-4076-AB56-677D0E21464D}"/>
    <cellStyle name="20% - Accent3 43 3 2" xfId="32688" xr:uid="{43A89EE7-4745-47F4-A2B4-BD3EACEC10CB}"/>
    <cellStyle name="20% - Accent3 43 4" xfId="32685" xr:uid="{A2EDAF9B-EB4F-4D8A-9F21-B126BF606DFE}"/>
    <cellStyle name="20% - Accent3 44" xfId="7780" xr:uid="{AAF72836-0F24-4219-BF58-436014F36C64}"/>
    <cellStyle name="20% - Accent3 44 2" xfId="15488" xr:uid="{3843184D-F293-4CB0-A619-B093B24EBE07}"/>
    <cellStyle name="20% - Accent3 44 2 2" xfId="30900" xr:uid="{AB250A03-460D-4621-841B-90887A51A986}"/>
    <cellStyle name="20% - Accent3 44 2 2 2" xfId="32691" xr:uid="{558B9A00-F890-4548-AAC9-AE0CCDA24E54}"/>
    <cellStyle name="20% - Accent3 44 2 3" xfId="32690" xr:uid="{09732CEF-F329-4F8B-A5CD-B153F9109F9A}"/>
    <cellStyle name="20% - Accent3 44 3" xfId="23195" xr:uid="{36780CA2-33F6-4882-9542-DF3A7ACC3E26}"/>
    <cellStyle name="20% - Accent3 44 3 2" xfId="32692" xr:uid="{412F1033-D985-4D5C-9A35-39100141F0BE}"/>
    <cellStyle name="20% - Accent3 44 4" xfId="32689" xr:uid="{34C0A886-C12B-4036-A7DA-84C42A8FDDEB}"/>
    <cellStyle name="20% - Accent3 45" xfId="7802" xr:uid="{D53CF311-7A5C-4778-ABF6-5A9449B32604}"/>
    <cellStyle name="20% - Accent3 45 2" xfId="15510" xr:uid="{48F4E4A8-03FC-45BD-8806-E00F89D9FF54}"/>
    <cellStyle name="20% - Accent3 45 2 2" xfId="30922" xr:uid="{5D97BBF3-E323-48C9-9A6E-5A28D8238194}"/>
    <cellStyle name="20% - Accent3 45 2 2 2" xfId="32695" xr:uid="{5B6EB8B9-11E4-4C9D-AC0E-9A5BBAC4BC84}"/>
    <cellStyle name="20% - Accent3 45 2 3" xfId="32694" xr:uid="{F00D7042-0364-4228-A597-8F46F6DD07D1}"/>
    <cellStyle name="20% - Accent3 45 3" xfId="23217" xr:uid="{E6C13358-E74B-4133-821C-489B5CD20195}"/>
    <cellStyle name="20% - Accent3 45 3 2" xfId="32696" xr:uid="{5B70D17B-6889-4677-A056-90766944312D}"/>
    <cellStyle name="20% - Accent3 45 4" xfId="32693" xr:uid="{014C0AEB-FF6A-4969-801B-21A8F370515D}"/>
    <cellStyle name="20% - Accent3 46" xfId="7823" xr:uid="{BC58EEF2-FBA3-4772-8E76-8F82A99E5D18}"/>
    <cellStyle name="20% - Accent3 46 2" xfId="15531" xr:uid="{22E4FA24-AD02-4CD7-B9EF-6F6F05FDCBF5}"/>
    <cellStyle name="20% - Accent3 46 2 2" xfId="30942" xr:uid="{E9F41C76-21F2-43DC-8391-F280CAD8516F}"/>
    <cellStyle name="20% - Accent3 46 2 2 2" xfId="32699" xr:uid="{24DB82A9-4D70-4C3B-BBA1-645869C4EEAA}"/>
    <cellStyle name="20% - Accent3 46 2 3" xfId="32698" xr:uid="{B2663092-638A-4A87-9E9F-212FD2FF00B9}"/>
    <cellStyle name="20% - Accent3 46 3" xfId="23237" xr:uid="{BA406E64-8E17-4466-AA6F-D9E5D66EA439}"/>
    <cellStyle name="20% - Accent3 46 3 2" xfId="32700" xr:uid="{F95A9602-8251-4A16-818A-EE76123182B0}"/>
    <cellStyle name="20% - Accent3 46 4" xfId="32697" xr:uid="{2F77ECA8-81E6-49C5-96F3-7E582FFD401F}"/>
    <cellStyle name="20% - Accent3 47" xfId="7843" xr:uid="{328DED18-992A-4ACE-864A-D95674C732FD}"/>
    <cellStyle name="20% - Accent3 47 2" xfId="15551" xr:uid="{775AB920-ED04-43DE-B2C8-56F9ED7920AB}"/>
    <cellStyle name="20% - Accent3 47 2 2" xfId="30962" xr:uid="{D3EB109A-FC6B-4526-8E87-1CBD4439CE9F}"/>
    <cellStyle name="20% - Accent3 47 2 2 2" xfId="32703" xr:uid="{8A22E501-05A2-43B5-B87F-7B8A38920599}"/>
    <cellStyle name="20% - Accent3 47 2 3" xfId="32702" xr:uid="{13B39B8D-24DE-405A-8690-A5F2F08C92FA}"/>
    <cellStyle name="20% - Accent3 47 3" xfId="23257" xr:uid="{6289A539-A49C-41F9-B7FD-9091BA6D4405}"/>
    <cellStyle name="20% - Accent3 47 3 2" xfId="32704" xr:uid="{E82C9E5D-2C84-4961-981C-53B7EE9F06AD}"/>
    <cellStyle name="20% - Accent3 47 4" xfId="32701" xr:uid="{A9B1A5E8-85EC-4B1F-94CA-4DADF12F39D4}"/>
    <cellStyle name="20% - Accent3 48" xfId="7896" xr:uid="{E0C95038-EBFB-481F-9CE0-31EDD4E744F5}"/>
    <cellStyle name="20% - Accent3 48 2" xfId="23309" xr:uid="{EE406B63-1B56-4D69-8CBD-24D8FF9F855D}"/>
    <cellStyle name="20% - Accent3 48 2 2" xfId="32706" xr:uid="{0B63658C-3EC6-4677-82C7-BB1FCB8491E1}"/>
    <cellStyle name="20% - Accent3 48 3" xfId="32705" xr:uid="{BE5F349A-34D4-41CF-890C-4B4FB127509B}"/>
    <cellStyle name="20% - Accent3 49" xfId="15604" xr:uid="{A29DF311-0928-44FB-9ADE-88F0DA5A7678}"/>
    <cellStyle name="20% - Accent3 49 2" xfId="32707" xr:uid="{76DD9CE9-45D5-4E77-8707-1EEC5243139F}"/>
    <cellStyle name="20% - Accent3 5" xfId="3288" xr:uid="{258AFC87-56CF-4C42-8FFD-92B7A71FA7BD}"/>
    <cellStyle name="20% - Accent3 5 2" xfId="7020" xr:uid="{E28D2EE6-59AA-406F-A7B2-44B6F3F0B029}"/>
    <cellStyle name="20% - Accent3 5 2 2" xfId="14728" xr:uid="{BA595D36-150C-482C-B6BE-D0CE9D08685D}"/>
    <cellStyle name="20% - Accent3 5 2 2 2" xfId="30140" xr:uid="{CD18EEA0-9BC0-4340-899F-C5D0E4DDE2EA}"/>
    <cellStyle name="20% - Accent3 5 2 2 2 2" xfId="32711" xr:uid="{AA8144B0-FC1E-4C12-A166-5A70657C4404}"/>
    <cellStyle name="20% - Accent3 5 2 2 3" xfId="32710" xr:uid="{5042C83F-22DE-4A6D-A895-87C5BF521DAF}"/>
    <cellStyle name="20% - Accent3 5 2 3" xfId="22435" xr:uid="{560A3BA7-AC25-42A7-941B-21937221F849}"/>
    <cellStyle name="20% - Accent3 5 2 3 2" xfId="32712" xr:uid="{1548F710-D9E7-45C9-BE73-4CD2BF62C893}"/>
    <cellStyle name="20% - Accent3 5 2 4" xfId="32709" xr:uid="{330EB6DA-4481-43C8-AD29-413347E7FCE0}"/>
    <cellStyle name="20% - Accent3 5 3" xfId="10999" xr:uid="{171BD99B-F1AA-4BBA-B01B-CA4EA861AB1D}"/>
    <cellStyle name="20% - Accent3 5 3 2" xfId="26412" xr:uid="{53C8CF76-90F4-4659-A7EE-E721B7E5EADC}"/>
    <cellStyle name="20% - Accent3 5 3 2 2" xfId="32714" xr:uid="{AB505429-031A-4F6B-B666-8CD126575FC1}"/>
    <cellStyle name="20% - Accent3 5 3 3" xfId="32713" xr:uid="{D50B2BB0-0A10-4D5E-9279-D31CE6F58FA1}"/>
    <cellStyle name="20% - Accent3 5 4" xfId="18707" xr:uid="{004417A0-03B0-4946-918E-669B3F7AF7CB}"/>
    <cellStyle name="20% - Accent3 5 4 2" xfId="32715" xr:uid="{BF6AE12A-2304-48B9-BC06-1D00C8204E3A}"/>
    <cellStyle name="20% - Accent3 5 5" xfId="32708" xr:uid="{1026EE5D-649F-4DB6-BE81-20A5ACA89598}"/>
    <cellStyle name="20% - Accent3 50" xfId="30982" xr:uid="{E2C303E9-C7E1-4703-8826-3E4528A5C4ED}"/>
    <cellStyle name="20% - Accent3 50 2" xfId="32716" xr:uid="{0CF2AF05-0CE4-4991-8B93-E2CC6D6F1D89}"/>
    <cellStyle name="20% - Accent3 51" xfId="32164" xr:uid="{6EAFDF68-5B36-4968-AB83-5F2BA87E216B}"/>
    <cellStyle name="20% - Accent3 52" xfId="61962" xr:uid="{E23A3332-F0EA-4813-BEFF-C6913AF163E3}"/>
    <cellStyle name="20% - Accent3 53" xfId="61982" xr:uid="{7A61F092-279C-4816-AB9B-345C28B0C8F4}"/>
    <cellStyle name="20% - Accent3 54" xfId="62002" xr:uid="{54373F78-8D10-4677-B9A4-5220D871A2D3}"/>
    <cellStyle name="20% - Accent3 55" xfId="62017" xr:uid="{87C19505-0C23-492F-8F21-966F0F03494A}"/>
    <cellStyle name="20% - Accent3 56" xfId="62040" xr:uid="{401B9B45-6602-4C85-A323-26416B18FDA1}"/>
    <cellStyle name="20% - Accent3 57" xfId="62072" xr:uid="{E4458776-FA75-465A-9AAE-83FC9EC04A10}"/>
    <cellStyle name="20% - Accent3 6" xfId="3308" xr:uid="{427032E1-E6F9-4112-B111-67CBDD21430C}"/>
    <cellStyle name="20% - Accent3 6 2" xfId="7040" xr:uid="{443149A9-D7DE-46B1-A540-F1A1E15BA965}"/>
    <cellStyle name="20% - Accent3 6 2 2" xfId="14748" xr:uid="{B8D96448-822A-432C-AB4B-D017498EE5CB}"/>
    <cellStyle name="20% - Accent3 6 2 2 2" xfId="30160" xr:uid="{CABF27F6-560A-47A2-8BA2-85C59D290AD4}"/>
    <cellStyle name="20% - Accent3 6 2 2 2 2" xfId="32720" xr:uid="{E8583CA2-3111-430C-99DF-0422C7DF8D9C}"/>
    <cellStyle name="20% - Accent3 6 2 2 3" xfId="32719" xr:uid="{99E9A559-D29B-4E0A-A24E-8E0826BBA745}"/>
    <cellStyle name="20% - Accent3 6 2 3" xfId="22455" xr:uid="{C1B59F23-EDEC-4741-B97E-F290A0C4D97B}"/>
    <cellStyle name="20% - Accent3 6 2 3 2" xfId="32721" xr:uid="{54CACA1C-898E-405A-A2C6-BB0688E09AF4}"/>
    <cellStyle name="20% - Accent3 6 2 4" xfId="32718" xr:uid="{B51581C8-C4CC-44DA-8BDB-1AC230EC66D7}"/>
    <cellStyle name="20% - Accent3 6 3" xfId="11019" xr:uid="{8288F91D-3A4A-4A28-AB12-59AB33C102AB}"/>
    <cellStyle name="20% - Accent3 6 3 2" xfId="26432" xr:uid="{46FFC161-7B52-45AF-A32D-5BD708056CED}"/>
    <cellStyle name="20% - Accent3 6 3 2 2" xfId="32723" xr:uid="{EC41E8D8-2D55-4A7D-9CE4-0B959AFF2049}"/>
    <cellStyle name="20% - Accent3 6 3 3" xfId="32722" xr:uid="{EAF4BB1E-950E-491B-AA03-EBCDC2C823C2}"/>
    <cellStyle name="20% - Accent3 6 4" xfId="18727" xr:uid="{B3414259-9634-4685-A1A4-262A69B382A5}"/>
    <cellStyle name="20% - Accent3 6 4 2" xfId="32724" xr:uid="{1F71F8B9-881B-4677-AA83-63C93DCE969F}"/>
    <cellStyle name="20% - Accent3 6 5" xfId="32717" xr:uid="{B985AA25-9DDE-4807-8D2D-3B0846B64E0E}"/>
    <cellStyle name="20% - Accent3 7" xfId="3328" xr:uid="{D7F5B791-3DA0-4A71-9B35-F3B5ED5E2FA5}"/>
    <cellStyle name="20% - Accent3 7 2" xfId="7060" xr:uid="{CC451F7D-E465-4630-B834-C6944BFEF6B6}"/>
    <cellStyle name="20% - Accent3 7 2 2" xfId="14768" xr:uid="{BDCD8D06-EB57-4815-A63F-2BBB3CE572A5}"/>
    <cellStyle name="20% - Accent3 7 2 2 2" xfId="30180" xr:uid="{A932FAC3-8318-461E-890D-46FE0D7C12A1}"/>
    <cellStyle name="20% - Accent3 7 2 2 2 2" xfId="32728" xr:uid="{B201AFF2-7FBB-408E-9B59-059537265C3F}"/>
    <cellStyle name="20% - Accent3 7 2 2 3" xfId="32727" xr:uid="{94058DA1-BB96-49E8-B528-54269D6F684A}"/>
    <cellStyle name="20% - Accent3 7 2 3" xfId="22475" xr:uid="{214A244B-2074-428D-AF9D-259B6E7A2D98}"/>
    <cellStyle name="20% - Accent3 7 2 3 2" xfId="32729" xr:uid="{9446F5ED-D4D8-4978-9708-DB25925D7504}"/>
    <cellStyle name="20% - Accent3 7 2 4" xfId="32726" xr:uid="{30F786B5-FC72-4939-8083-A10565F80AA9}"/>
    <cellStyle name="20% - Accent3 7 3" xfId="11039" xr:uid="{AA7D4ED6-944D-4291-9018-9DAAADB231D2}"/>
    <cellStyle name="20% - Accent3 7 3 2" xfId="26452" xr:uid="{A52C426C-2471-44D0-B3C9-7F456A58E531}"/>
    <cellStyle name="20% - Accent3 7 3 2 2" xfId="32731" xr:uid="{45A71EEB-3F3A-46A9-BBF4-998F54728019}"/>
    <cellStyle name="20% - Accent3 7 3 3" xfId="32730" xr:uid="{AEC7CC0C-6521-48E0-B869-5B98E06C7852}"/>
    <cellStyle name="20% - Accent3 7 4" xfId="18747" xr:uid="{1988ACBD-9E32-4F06-A23A-EF94C2F9E169}"/>
    <cellStyle name="20% - Accent3 7 4 2" xfId="32732" xr:uid="{90B26829-1567-4697-BA24-2134A8848FD4}"/>
    <cellStyle name="20% - Accent3 7 5" xfId="32725" xr:uid="{20E499E5-D25A-499F-A6CC-D97FBCCF3487}"/>
    <cellStyle name="20% - Accent3 8" xfId="3348" xr:uid="{E80DCEC3-1364-4234-BF9D-5A7DD1931CD2}"/>
    <cellStyle name="20% - Accent3 8 2" xfId="7080" xr:uid="{B935DB91-E404-490E-BC4A-F7D0145E231F}"/>
    <cellStyle name="20% - Accent3 8 2 2" xfId="14788" xr:uid="{F39E0733-DCD8-497F-AAE9-59B2BF41708B}"/>
    <cellStyle name="20% - Accent3 8 2 2 2" xfId="30200" xr:uid="{E1E341BA-E4CB-42CF-B0C2-90A58F9B7A74}"/>
    <cellStyle name="20% - Accent3 8 2 2 2 2" xfId="32736" xr:uid="{029598ED-8FCC-4279-A849-9E87089CD989}"/>
    <cellStyle name="20% - Accent3 8 2 2 3" xfId="32735" xr:uid="{661A386D-9823-4FF5-992B-B949F6F8C67E}"/>
    <cellStyle name="20% - Accent3 8 2 3" xfId="22495" xr:uid="{E2E27504-81ED-429A-B3F1-8E0E67D2D932}"/>
    <cellStyle name="20% - Accent3 8 2 3 2" xfId="32737" xr:uid="{FC8B8A43-5D10-472A-BA3C-151E414BCFA3}"/>
    <cellStyle name="20% - Accent3 8 2 4" xfId="32734" xr:uid="{64BC7E82-9713-44FE-A763-26AC315C168A}"/>
    <cellStyle name="20% - Accent3 8 3" xfId="11059" xr:uid="{FE2AB31D-8780-4615-80D5-FA758E4B5EEC}"/>
    <cellStyle name="20% - Accent3 8 3 2" xfId="26472" xr:uid="{5B2D2393-1FF5-4942-8274-616FC4BFFEEF}"/>
    <cellStyle name="20% - Accent3 8 3 2 2" xfId="32739" xr:uid="{3736E431-E90F-4116-9FB3-60B7219696B2}"/>
    <cellStyle name="20% - Accent3 8 3 3" xfId="32738" xr:uid="{8BF95B7C-E3D2-4561-A6AD-5F65A0125036}"/>
    <cellStyle name="20% - Accent3 8 4" xfId="18767" xr:uid="{6635278C-B856-4CFA-920C-913935E8A3C7}"/>
    <cellStyle name="20% - Accent3 8 4 2" xfId="32740" xr:uid="{26B3B884-887F-4E2E-929B-56A26A4389F7}"/>
    <cellStyle name="20% - Accent3 8 5" xfId="32733" xr:uid="{5D51F7CE-D768-4ACE-81C3-8DEF20F76EA0}"/>
    <cellStyle name="20% - Accent3 9" xfId="3368" xr:uid="{D5C82CF7-5743-4B97-B6BA-177B974C66D3}"/>
    <cellStyle name="20% - Accent3 9 2" xfId="7100" xr:uid="{B9F8881A-F9DB-46BC-BCE2-DA1ABF799F31}"/>
    <cellStyle name="20% - Accent3 9 2 2" xfId="14808" xr:uid="{C5C6B62C-BCA7-4144-B330-09955DCC1822}"/>
    <cellStyle name="20% - Accent3 9 2 2 2" xfId="30220" xr:uid="{7E4DD80A-F7FD-4D36-BF28-A9DC095CDB4F}"/>
    <cellStyle name="20% - Accent3 9 2 2 2 2" xfId="32744" xr:uid="{D25A98F9-D30C-45AB-9E40-A46B290B4284}"/>
    <cellStyle name="20% - Accent3 9 2 2 3" xfId="32743" xr:uid="{E29FF141-5AC1-4DE6-A12C-297CDC9748AA}"/>
    <cellStyle name="20% - Accent3 9 2 3" xfId="22515" xr:uid="{A2C6992A-19F4-4EB1-B3FD-1FA906D1966F}"/>
    <cellStyle name="20% - Accent3 9 2 3 2" xfId="32745" xr:uid="{C0A23FEE-8A5B-4518-9D31-05D7A38211D1}"/>
    <cellStyle name="20% - Accent3 9 2 4" xfId="32742" xr:uid="{CECA75FD-BCFA-4B7B-B963-04B2E8E49BBA}"/>
    <cellStyle name="20% - Accent3 9 3" xfId="11079" xr:uid="{4CA3ED8A-2E47-4AE7-B979-0D4489514178}"/>
    <cellStyle name="20% - Accent3 9 3 2" xfId="26492" xr:uid="{09C0E75E-CA4A-4DE0-9E92-78E2E7D332A7}"/>
    <cellStyle name="20% - Accent3 9 3 2 2" xfId="32747" xr:uid="{B2F5760C-3FAC-4482-BDC7-5FE5F68822EA}"/>
    <cellStyle name="20% - Accent3 9 3 3" xfId="32746" xr:uid="{86A318AD-D696-4418-8966-8261DD98B836}"/>
    <cellStyle name="20% - Accent3 9 4" xfId="18787" xr:uid="{A9B14246-BDEF-42EA-BA2E-78BB0000DCF3}"/>
    <cellStyle name="20% - Accent3 9 4 2" xfId="32748" xr:uid="{E4FB228F-F69E-4EE0-A3CE-5A8591505813}"/>
    <cellStyle name="20% - Accent3 9 5" xfId="32741" xr:uid="{0D8C3E9B-330A-41A2-BA09-D89EA2083D11}"/>
    <cellStyle name="20% - Accent4" xfId="42" builtinId="42" customBuiltin="1"/>
    <cellStyle name="20% - Accent4 10" xfId="3391" xr:uid="{3AD6CAB7-4AB3-425A-B368-8535C10AE81C}"/>
    <cellStyle name="20% - Accent4 10 2" xfId="7123" xr:uid="{FF44212D-5226-4BDB-BC13-7979064FFD53}"/>
    <cellStyle name="20% - Accent4 10 2 2" xfId="14831" xr:uid="{DBC93B4F-B5F4-46B1-9961-2A7A691F923F}"/>
    <cellStyle name="20% - Accent4 10 2 2 2" xfId="30243" xr:uid="{317C6EB6-0D03-4EBE-B12D-DA69F6E103BB}"/>
    <cellStyle name="20% - Accent4 10 2 2 2 2" xfId="32753" xr:uid="{58607712-FBBE-4443-B104-1426A319F897}"/>
    <cellStyle name="20% - Accent4 10 2 2 3" xfId="32752" xr:uid="{75694315-B545-449D-AE3D-EBB57E23728A}"/>
    <cellStyle name="20% - Accent4 10 2 3" xfId="22538" xr:uid="{CEB0F47B-97A9-4111-8263-51BCA805DF33}"/>
    <cellStyle name="20% - Accent4 10 2 3 2" xfId="32754" xr:uid="{CAC820D6-CA5C-44F0-B29C-6EF90B508D42}"/>
    <cellStyle name="20% - Accent4 10 2 4" xfId="32751" xr:uid="{1D706F18-6469-4C75-AE51-4E10D8ED9495}"/>
    <cellStyle name="20% - Accent4 10 3" xfId="11102" xr:uid="{5277FA04-E6E0-4B7E-ACA4-8317F949CFBB}"/>
    <cellStyle name="20% - Accent4 10 3 2" xfId="26515" xr:uid="{A950DE72-E180-4FA9-BBDE-EB4EAFFBC38E}"/>
    <cellStyle name="20% - Accent4 10 3 2 2" xfId="32756" xr:uid="{B2D9D0EC-25B3-4D0C-9B90-D669EA75E22C}"/>
    <cellStyle name="20% - Accent4 10 3 3" xfId="32755" xr:uid="{677FA39B-BF79-43BC-90B4-9CEB36363779}"/>
    <cellStyle name="20% - Accent4 10 4" xfId="18810" xr:uid="{16A041E5-C299-4DFF-9234-23FBBAF3BCB5}"/>
    <cellStyle name="20% - Accent4 10 4 2" xfId="32757" xr:uid="{ACD36273-516E-4E2A-8DA3-7D32F4901F4B}"/>
    <cellStyle name="20% - Accent4 10 5" xfId="32750" xr:uid="{FF0175F0-1874-4B59-92D7-BFB631F13093}"/>
    <cellStyle name="20% - Accent4 11" xfId="3411" xr:uid="{8BCB1294-E6FC-4007-85EB-CF45E0FB0040}"/>
    <cellStyle name="20% - Accent4 11 2" xfId="7143" xr:uid="{A76AD4BD-AECE-4B69-BE8E-ACC7A461F3F0}"/>
    <cellStyle name="20% - Accent4 11 2 2" xfId="14851" xr:uid="{1ABCEC65-C881-4028-A2FF-37AFE59FFB08}"/>
    <cellStyle name="20% - Accent4 11 2 2 2" xfId="30263" xr:uid="{B3C7E6B6-A99B-4437-88AB-B4F2130FAB62}"/>
    <cellStyle name="20% - Accent4 11 2 2 2 2" xfId="32761" xr:uid="{71A8A052-3A7B-4BA2-8DC1-570DD8FFE011}"/>
    <cellStyle name="20% - Accent4 11 2 2 3" xfId="32760" xr:uid="{FDE05A8F-58F8-46FE-BB94-D59A07268A60}"/>
    <cellStyle name="20% - Accent4 11 2 3" xfId="22558" xr:uid="{930DCA41-BE57-4938-8F0D-17FD520DB848}"/>
    <cellStyle name="20% - Accent4 11 2 3 2" xfId="32762" xr:uid="{D8DEDD6E-38FF-49BA-AA5F-E1E98BF9EF06}"/>
    <cellStyle name="20% - Accent4 11 2 4" xfId="32759" xr:uid="{F9B57F64-85D6-414F-9461-D11FE4E595F1}"/>
    <cellStyle name="20% - Accent4 11 3" xfId="11122" xr:uid="{D7D5CB6E-C37B-436D-BF69-8071C7480AB7}"/>
    <cellStyle name="20% - Accent4 11 3 2" xfId="26535" xr:uid="{53C47FF4-F638-4C43-9A77-D1961C382DE4}"/>
    <cellStyle name="20% - Accent4 11 3 2 2" xfId="32764" xr:uid="{BD7E6584-47D9-451A-86CC-FCDFE4A2E5AC}"/>
    <cellStyle name="20% - Accent4 11 3 3" xfId="32763" xr:uid="{9DAAB5A7-B71D-4803-83DF-02C4C10D0024}"/>
    <cellStyle name="20% - Accent4 11 4" xfId="18830" xr:uid="{B402C3B7-63FE-41B0-874C-658A45CA4059}"/>
    <cellStyle name="20% - Accent4 11 4 2" xfId="32765" xr:uid="{FE3D87AB-FDEC-47E5-A6CE-9956A38563EE}"/>
    <cellStyle name="20% - Accent4 11 5" xfId="32758" xr:uid="{C299FED4-34A0-4B55-A394-4B65E395C3D4}"/>
    <cellStyle name="20% - Accent4 12" xfId="3431" xr:uid="{FEEFF5A3-8591-412E-9F8C-8BE01450AA54}"/>
    <cellStyle name="20% - Accent4 12 2" xfId="7163" xr:uid="{F3C123B9-DBE1-48F5-B45B-7766907E9F49}"/>
    <cellStyle name="20% - Accent4 12 2 2" xfId="14871" xr:uid="{60897744-CF04-459D-B564-45754766F961}"/>
    <cellStyle name="20% - Accent4 12 2 2 2" xfId="30283" xr:uid="{A26074F8-73EE-4DC3-869C-FBC4A6D36D12}"/>
    <cellStyle name="20% - Accent4 12 2 2 2 2" xfId="32769" xr:uid="{C27C8453-44E4-4A0F-A453-68411707649A}"/>
    <cellStyle name="20% - Accent4 12 2 2 3" xfId="32768" xr:uid="{D746D62E-36A8-4AFF-B2CE-C7A584C61688}"/>
    <cellStyle name="20% - Accent4 12 2 3" xfId="22578" xr:uid="{4571AECB-A867-4E96-A36D-6C325E45D4FD}"/>
    <cellStyle name="20% - Accent4 12 2 3 2" xfId="32770" xr:uid="{59D86C6B-5675-4CB6-9B25-72C7E22E6ACA}"/>
    <cellStyle name="20% - Accent4 12 2 4" xfId="32767" xr:uid="{E75D43D7-FC67-47C5-B340-2B815AD1640F}"/>
    <cellStyle name="20% - Accent4 12 3" xfId="11142" xr:uid="{0E57B4F5-E860-4BB8-8EA1-A9CBE3E2E049}"/>
    <cellStyle name="20% - Accent4 12 3 2" xfId="26555" xr:uid="{4AA335A6-0749-4C7B-857C-2EFBDFA79483}"/>
    <cellStyle name="20% - Accent4 12 3 2 2" xfId="32772" xr:uid="{73490DAD-602B-49F1-8AE4-15AD061C0A83}"/>
    <cellStyle name="20% - Accent4 12 3 3" xfId="32771" xr:uid="{E81B3F0E-E92E-4204-B643-55E908E8AC4B}"/>
    <cellStyle name="20% - Accent4 12 4" xfId="18850" xr:uid="{CDB6D527-CD55-4B07-81DF-D67D4DD5C660}"/>
    <cellStyle name="20% - Accent4 12 4 2" xfId="32773" xr:uid="{78294B1A-C25C-415B-A163-F2913FDD80B4}"/>
    <cellStyle name="20% - Accent4 12 5" xfId="32766" xr:uid="{362FF71A-0DDF-4AD6-9FBC-20AFAF2EFB3A}"/>
    <cellStyle name="20% - Accent4 13" xfId="3451" xr:uid="{6BF26422-DF84-4DA0-9645-E9AB266A7BE6}"/>
    <cellStyle name="20% - Accent4 13 2" xfId="7183" xr:uid="{45DD6319-8AC2-42B6-815C-2A10F6AA8DE1}"/>
    <cellStyle name="20% - Accent4 13 2 2" xfId="14891" xr:uid="{D8B6E029-3EC4-4E5C-9B87-ED221CED166E}"/>
    <cellStyle name="20% - Accent4 13 2 2 2" xfId="30303" xr:uid="{DDA7B635-9D34-49E3-A019-B890CC345C4C}"/>
    <cellStyle name="20% - Accent4 13 2 2 2 2" xfId="32777" xr:uid="{A7C15FF8-5EA0-4395-8186-5E89AE4AF066}"/>
    <cellStyle name="20% - Accent4 13 2 2 3" xfId="32776" xr:uid="{A9D6AB57-763A-4B2B-8EC1-50FD8B949734}"/>
    <cellStyle name="20% - Accent4 13 2 3" xfId="22598" xr:uid="{44444DCA-DE5F-403D-A993-5177ABB82D56}"/>
    <cellStyle name="20% - Accent4 13 2 3 2" xfId="32778" xr:uid="{558CD85A-6D2C-4EBE-B968-9349057BE54F}"/>
    <cellStyle name="20% - Accent4 13 2 4" xfId="32775" xr:uid="{60DA4C5C-CB45-4003-9690-DC038485047E}"/>
    <cellStyle name="20% - Accent4 13 3" xfId="11162" xr:uid="{D2025D1B-35DE-4DAE-A4B6-5CA84392372C}"/>
    <cellStyle name="20% - Accent4 13 3 2" xfId="26575" xr:uid="{E93A9B43-8872-4391-AD22-7970C562F94D}"/>
    <cellStyle name="20% - Accent4 13 3 2 2" xfId="32780" xr:uid="{90D46865-EE7F-4FDA-98F7-7E68580EA02A}"/>
    <cellStyle name="20% - Accent4 13 3 3" xfId="32779" xr:uid="{BA788B75-1F39-445D-897C-195375253A25}"/>
    <cellStyle name="20% - Accent4 13 4" xfId="18870" xr:uid="{E4FF0B7D-686B-4501-99A1-A1B4377DAA27}"/>
    <cellStyle name="20% - Accent4 13 4 2" xfId="32781" xr:uid="{32652E13-EEDE-419C-BD35-C9F6D9735ADC}"/>
    <cellStyle name="20% - Accent4 13 5" xfId="32774" xr:uid="{B3F3B180-7054-434A-AFF7-B5A1E91A18F9}"/>
    <cellStyle name="20% - Accent4 14" xfId="3471" xr:uid="{AD86BBFE-37A1-4CBD-9E4B-6EC7F1A9371C}"/>
    <cellStyle name="20% - Accent4 14 2" xfId="7203" xr:uid="{35EEEB20-5449-4279-BE0B-A3F097803E66}"/>
    <cellStyle name="20% - Accent4 14 2 2" xfId="14911" xr:uid="{CF52567A-67F6-490E-AC55-725F54F6C743}"/>
    <cellStyle name="20% - Accent4 14 2 2 2" xfId="30323" xr:uid="{87AB2A2F-CF36-4745-BBDE-CE10CBBFB2D0}"/>
    <cellStyle name="20% - Accent4 14 2 2 2 2" xfId="32785" xr:uid="{B83F8457-F0D8-4D9D-B20D-365906123064}"/>
    <cellStyle name="20% - Accent4 14 2 2 3" xfId="32784" xr:uid="{0886A8FD-3384-4C0F-839E-45CC065C0AF9}"/>
    <cellStyle name="20% - Accent4 14 2 3" xfId="22618" xr:uid="{42B92DC4-9050-401F-8671-029290E54A6C}"/>
    <cellStyle name="20% - Accent4 14 2 3 2" xfId="32786" xr:uid="{78100D47-BE5E-4B79-ADE4-A1C94D714EB1}"/>
    <cellStyle name="20% - Accent4 14 2 4" xfId="32783" xr:uid="{0F785B0F-68F4-4818-8DD4-933F91631714}"/>
    <cellStyle name="20% - Accent4 14 3" xfId="11182" xr:uid="{72E110DF-89FE-4C2F-AFEA-AB9854082D2B}"/>
    <cellStyle name="20% - Accent4 14 3 2" xfId="26595" xr:uid="{830C1932-BFDA-410C-8E3C-D141D84B6DF3}"/>
    <cellStyle name="20% - Accent4 14 3 2 2" xfId="32788" xr:uid="{D90CDAC9-6A2A-4C2D-B0CE-26B7B7FC3612}"/>
    <cellStyle name="20% - Accent4 14 3 3" xfId="32787" xr:uid="{1DEE84BC-14C9-49F1-A8BD-31B9F7ACEE75}"/>
    <cellStyle name="20% - Accent4 14 4" xfId="18890" xr:uid="{E16965E4-5C4C-4C11-BA21-3052CC0357C1}"/>
    <cellStyle name="20% - Accent4 14 4 2" xfId="32789" xr:uid="{67050786-528A-4BC7-8C32-FAC51FBAD25E}"/>
    <cellStyle name="20% - Accent4 14 5" xfId="32782" xr:uid="{0C1427F3-A255-4385-8320-0B6CFFEFD16C}"/>
    <cellStyle name="20% - Accent4 15" xfId="3491" xr:uid="{4B7E1503-8E8C-4753-8E65-4A8675C6CEC7}"/>
    <cellStyle name="20% - Accent4 15 2" xfId="7223" xr:uid="{23BCAB18-3231-412E-9602-3DD76041E409}"/>
    <cellStyle name="20% - Accent4 15 2 2" xfId="14931" xr:uid="{DA2743D7-02FF-4C04-B62F-0837EF895C68}"/>
    <cellStyle name="20% - Accent4 15 2 2 2" xfId="30343" xr:uid="{6FE4B723-3CB3-44A8-85D5-02E3046911D0}"/>
    <cellStyle name="20% - Accent4 15 2 2 2 2" xfId="32793" xr:uid="{0080F67C-828A-4B3E-B677-FB2AC084D362}"/>
    <cellStyle name="20% - Accent4 15 2 2 3" xfId="32792" xr:uid="{8DBC5ED4-ADDC-47B4-9099-93E9961CC4FC}"/>
    <cellStyle name="20% - Accent4 15 2 3" xfId="22638" xr:uid="{9B59E518-7756-4006-95EC-FCF42B8C7A70}"/>
    <cellStyle name="20% - Accent4 15 2 3 2" xfId="32794" xr:uid="{B0AFBB68-FA24-43BE-BC96-8C3B1DA8F05E}"/>
    <cellStyle name="20% - Accent4 15 2 4" xfId="32791" xr:uid="{3DA30C93-2501-4A45-8996-2E2C954F143C}"/>
    <cellStyle name="20% - Accent4 15 3" xfId="11202" xr:uid="{77322050-E832-40E7-A09C-4C499965139C}"/>
    <cellStyle name="20% - Accent4 15 3 2" xfId="26615" xr:uid="{D734EF92-7CDD-4F29-B2A6-19E9BAB89A18}"/>
    <cellStyle name="20% - Accent4 15 3 2 2" xfId="32796" xr:uid="{6A3E744A-0719-4E37-BFDD-1F11280639F2}"/>
    <cellStyle name="20% - Accent4 15 3 3" xfId="32795" xr:uid="{B527DA76-BFD2-433B-8925-13EB96748D2F}"/>
    <cellStyle name="20% - Accent4 15 4" xfId="18910" xr:uid="{FB7A6D39-44BB-4861-A23A-CE3E27B6874D}"/>
    <cellStyle name="20% - Accent4 15 4 2" xfId="32797" xr:uid="{A22D434F-612D-4DE4-864D-5E6BBF27CC8D}"/>
    <cellStyle name="20% - Accent4 15 5" xfId="32790" xr:uid="{0C947BAA-8135-4A78-976B-127170AD0C83}"/>
    <cellStyle name="20% - Accent4 16" xfId="3511" xr:uid="{A8B5ECA7-B8D7-4779-AB8D-521C7643A133}"/>
    <cellStyle name="20% - Accent4 16 2" xfId="7243" xr:uid="{B4648E7C-E82F-4ED2-95AE-BF04C3E9BBFA}"/>
    <cellStyle name="20% - Accent4 16 2 2" xfId="14951" xr:uid="{38151F91-0C7D-4651-B150-A280458D079C}"/>
    <cellStyle name="20% - Accent4 16 2 2 2" xfId="30363" xr:uid="{C6688BC4-FDB6-42C1-8914-F84001999A62}"/>
    <cellStyle name="20% - Accent4 16 2 2 2 2" xfId="32801" xr:uid="{F526FA99-116D-43FF-B87F-2439C6FCCFD4}"/>
    <cellStyle name="20% - Accent4 16 2 2 3" xfId="32800" xr:uid="{9AE60A3A-E62F-498A-9E66-C1745881F248}"/>
    <cellStyle name="20% - Accent4 16 2 3" xfId="22658" xr:uid="{37239F9D-2DE9-4FEB-B0D8-0EABCF643A19}"/>
    <cellStyle name="20% - Accent4 16 2 3 2" xfId="32802" xr:uid="{D24F3FF0-556E-4C5C-B30D-AA9819C7EC4F}"/>
    <cellStyle name="20% - Accent4 16 2 4" xfId="32799" xr:uid="{6D737886-E622-491A-A134-A539E439502A}"/>
    <cellStyle name="20% - Accent4 16 3" xfId="11222" xr:uid="{9F4A8562-A188-4E9E-B5C3-AEC009F5453F}"/>
    <cellStyle name="20% - Accent4 16 3 2" xfId="26635" xr:uid="{2D7DE205-6F11-4481-9737-3697BDBCBC15}"/>
    <cellStyle name="20% - Accent4 16 3 2 2" xfId="32804" xr:uid="{78F35D13-7C19-4D9A-91DB-8AF4B271AC8D}"/>
    <cellStyle name="20% - Accent4 16 3 3" xfId="32803" xr:uid="{E1B3F826-241E-4CD1-A656-4443CFFF243D}"/>
    <cellStyle name="20% - Accent4 16 4" xfId="18930" xr:uid="{DD8B1B16-424B-428E-9FA1-70FE14D73F79}"/>
    <cellStyle name="20% - Accent4 16 4 2" xfId="32805" xr:uid="{C520B80B-E2DC-4424-9C56-E6349AF3F5A3}"/>
    <cellStyle name="20% - Accent4 16 5" xfId="32798" xr:uid="{4A4B42BA-83FF-4FB2-BEB6-EFEB31898487}"/>
    <cellStyle name="20% - Accent4 17" xfId="3531" xr:uid="{C5C393F3-DE1C-43F6-BE41-2FA96A900627}"/>
    <cellStyle name="20% - Accent4 17 2" xfId="7263" xr:uid="{CB4F6BE2-87BE-4DD4-91B9-7863AC65AC42}"/>
    <cellStyle name="20% - Accent4 17 2 2" xfId="14971" xr:uid="{1257EE8F-A794-4DF8-BEB5-4B3BE44083F7}"/>
    <cellStyle name="20% - Accent4 17 2 2 2" xfId="30383" xr:uid="{8CEFD0D1-0430-4063-A818-62A2EE56672B}"/>
    <cellStyle name="20% - Accent4 17 2 2 2 2" xfId="32809" xr:uid="{2C7104AB-9FBD-47F7-AB0C-92894D0341A0}"/>
    <cellStyle name="20% - Accent4 17 2 2 3" xfId="32808" xr:uid="{69DEF110-EEEB-4DC5-8C97-F4F26202D4D7}"/>
    <cellStyle name="20% - Accent4 17 2 3" xfId="22678" xr:uid="{CE31326B-6927-47B5-974B-B8E8BC76597C}"/>
    <cellStyle name="20% - Accent4 17 2 3 2" xfId="32810" xr:uid="{1D962799-AEE3-4792-A932-B316CF3464BA}"/>
    <cellStyle name="20% - Accent4 17 2 4" xfId="32807" xr:uid="{38F1B4F4-F059-4B28-ACF1-524AE03E30A6}"/>
    <cellStyle name="20% - Accent4 17 3" xfId="11242" xr:uid="{BB46809F-A703-4499-834E-CA934DAE1F8B}"/>
    <cellStyle name="20% - Accent4 17 3 2" xfId="26655" xr:uid="{DD6C497F-4391-40BE-80BE-640C3216569B}"/>
    <cellStyle name="20% - Accent4 17 3 2 2" xfId="32812" xr:uid="{18051DF6-E7C9-4034-97D1-1A8E991DE1D6}"/>
    <cellStyle name="20% - Accent4 17 3 3" xfId="32811" xr:uid="{2B304582-3145-452C-87BE-A7FCFFA3ABB7}"/>
    <cellStyle name="20% - Accent4 17 4" xfId="18950" xr:uid="{115E1475-C095-490D-B640-99D98CB7A299}"/>
    <cellStyle name="20% - Accent4 17 4 2" xfId="32813" xr:uid="{D442086E-8EB2-41F1-9F7B-8BB19B0A18AF}"/>
    <cellStyle name="20% - Accent4 17 5" xfId="32806" xr:uid="{ED819DDD-8A7D-431C-94C2-69B948A0A37E}"/>
    <cellStyle name="20% - Accent4 18" xfId="3551" xr:uid="{93D867D1-9849-4BCA-AE38-32303E9D12E0}"/>
    <cellStyle name="20% - Accent4 18 2" xfId="7283" xr:uid="{66815C79-81B4-4731-9616-A8B70C0B2F9E}"/>
    <cellStyle name="20% - Accent4 18 2 2" xfId="14991" xr:uid="{FE8BD131-EB20-4F6D-8476-DF4489C89775}"/>
    <cellStyle name="20% - Accent4 18 2 2 2" xfId="30403" xr:uid="{D8AA59CC-49B4-432D-9C30-F57D48BBDA46}"/>
    <cellStyle name="20% - Accent4 18 2 2 2 2" xfId="32817" xr:uid="{D08263B9-EF28-4FA6-BF1C-8CC36C71EF57}"/>
    <cellStyle name="20% - Accent4 18 2 2 3" xfId="32816" xr:uid="{60FC1D5C-5390-419D-9B77-4DB206A1C438}"/>
    <cellStyle name="20% - Accent4 18 2 3" xfId="22698" xr:uid="{0A5D3896-F80E-470A-A236-4B3C2902B6A1}"/>
    <cellStyle name="20% - Accent4 18 2 3 2" xfId="32818" xr:uid="{6272D669-D683-4960-ACCF-AA0F35807252}"/>
    <cellStyle name="20% - Accent4 18 2 4" xfId="32815" xr:uid="{37A4ECA6-A555-49DD-83C5-FAFCC57CEBB4}"/>
    <cellStyle name="20% - Accent4 18 3" xfId="11262" xr:uid="{8244ACCA-50A1-4A5C-BDC9-F76339224618}"/>
    <cellStyle name="20% - Accent4 18 3 2" xfId="26675" xr:uid="{D66597CD-CE24-4FC4-8691-E273E9FF83E2}"/>
    <cellStyle name="20% - Accent4 18 3 2 2" xfId="32820" xr:uid="{0F794FF3-ED23-4819-AA15-BBC374F1A40A}"/>
    <cellStyle name="20% - Accent4 18 3 3" xfId="32819" xr:uid="{72217862-D2C3-43D2-A085-866A09D75388}"/>
    <cellStyle name="20% - Accent4 18 4" xfId="18970" xr:uid="{6A35CBE5-3A71-459C-941A-D842E89B4989}"/>
    <cellStyle name="20% - Accent4 18 4 2" xfId="32821" xr:uid="{EC91D340-0C4F-40D0-8B0A-101927426734}"/>
    <cellStyle name="20% - Accent4 18 5" xfId="32814" xr:uid="{F6614F67-BDA5-4AE8-BC50-E4A78961F93D}"/>
    <cellStyle name="20% - Accent4 19" xfId="3572" xr:uid="{A2FD5300-6E3C-414A-89F8-A1E9820EB6D9}"/>
    <cellStyle name="20% - Accent4 19 2" xfId="7303" xr:uid="{7C459E66-6E21-4123-9F20-388D87358D45}"/>
    <cellStyle name="20% - Accent4 19 2 2" xfId="15011" xr:uid="{CF4432B4-DE71-48F6-B364-28240245822E}"/>
    <cellStyle name="20% - Accent4 19 2 2 2" xfId="30423" xr:uid="{5A8AE277-7051-4796-B0FC-7D110F1B09A9}"/>
    <cellStyle name="20% - Accent4 19 2 2 2 2" xfId="32825" xr:uid="{9DC7FBFE-DD2D-4287-98CA-B869E05DADE5}"/>
    <cellStyle name="20% - Accent4 19 2 2 3" xfId="32824" xr:uid="{E8A09F6A-B874-4340-ABB4-28DB64FCE64E}"/>
    <cellStyle name="20% - Accent4 19 2 3" xfId="22718" xr:uid="{103E08C3-970D-4D79-8EED-E40FDE359E9E}"/>
    <cellStyle name="20% - Accent4 19 2 3 2" xfId="32826" xr:uid="{5AA8E42A-7890-49A5-B17A-9DE3F05D79CB}"/>
    <cellStyle name="20% - Accent4 19 2 4" xfId="32823" xr:uid="{BAA221F0-D112-4223-BA57-A365C015E4FE}"/>
    <cellStyle name="20% - Accent4 19 3" xfId="11282" xr:uid="{4CA8FB88-8E83-4579-A74D-AE3FF58B8B74}"/>
    <cellStyle name="20% - Accent4 19 3 2" xfId="26695" xr:uid="{7AD47026-6D01-4002-B041-C6CA5224D157}"/>
    <cellStyle name="20% - Accent4 19 3 2 2" xfId="32828" xr:uid="{57CDE32B-1632-49B7-9173-F67EF804768B}"/>
    <cellStyle name="20% - Accent4 19 3 3" xfId="32827" xr:uid="{E3A02BB5-39D5-4707-B480-FBA26237FD25}"/>
    <cellStyle name="20% - Accent4 19 4" xfId="18990" xr:uid="{439E827C-681E-4E9E-BFAF-A939F3DDA421}"/>
    <cellStyle name="20% - Accent4 19 4 2" xfId="32829" xr:uid="{10AB489F-6C7C-42D8-A21B-69E17317998C}"/>
    <cellStyle name="20% - Accent4 19 5" xfId="32822" xr:uid="{9E6E5DC8-FF04-46A6-B992-B883DA18D16B}"/>
    <cellStyle name="20% - Accent4 2" xfId="57" xr:uid="{AD69DB4F-5D43-48D0-BDA7-657587A05A56}"/>
    <cellStyle name="20% - Accent4 2 10" xfId="32830" xr:uid="{7437416B-8627-4ED5-A1D2-6595D28E94D7}"/>
    <cellStyle name="20% - Accent4 2 2" xfId="125" xr:uid="{CC937ECB-BC45-4AE7-A7BC-BE151B06F14F}"/>
    <cellStyle name="20% - Accent4 2 2 2" xfId="190" xr:uid="{D4EF23FC-6543-4880-8420-030352F8D93F}"/>
    <cellStyle name="20% - Accent4 2 2 2 2" xfId="396" xr:uid="{73FEE0FB-1C06-4881-B1A6-FACEBFD933F4}"/>
    <cellStyle name="20% - Accent4 2 2 2 2 2" xfId="1058" xr:uid="{6F4A751C-3352-4EB1-8095-F68CEE3741F3}"/>
    <cellStyle name="20% - Accent4 2 2 2 2 2 2" xfId="2526" xr:uid="{A97CD49F-5807-40A9-A3BA-074C533306D2}"/>
    <cellStyle name="20% - Accent4 2 2 2 2 2 2 2" xfId="6258" xr:uid="{EECB14BF-FDCE-4AD1-AC93-0F62992C84D3}"/>
    <cellStyle name="20% - Accent4 2 2 2 2 2 2 2 2" xfId="13966" xr:uid="{059FEDF3-2104-4150-9AAB-E040F965513A}"/>
    <cellStyle name="20% - Accent4 2 2 2 2 2 2 2 2 2" xfId="29378" xr:uid="{80A5F24A-352D-42A2-89E7-D0FCEFED75E6}"/>
    <cellStyle name="20% - Accent4 2 2 2 2 2 2 2 2 2 2" xfId="32838" xr:uid="{59915FE8-EFAF-49D8-B56E-E0001934D2CB}"/>
    <cellStyle name="20% - Accent4 2 2 2 2 2 2 2 2 3" xfId="32837" xr:uid="{ECFE4F55-154B-4078-B742-212ED44A7538}"/>
    <cellStyle name="20% - Accent4 2 2 2 2 2 2 2 3" xfId="21673" xr:uid="{8A5B5516-0297-470B-89A6-D5F0C038155A}"/>
    <cellStyle name="20% - Accent4 2 2 2 2 2 2 2 3 2" xfId="32839" xr:uid="{9FF00E1B-B0DA-4841-8DB1-7080F5591D9E}"/>
    <cellStyle name="20% - Accent4 2 2 2 2 2 2 2 4" xfId="32836" xr:uid="{BC3ACFBC-A60D-47AE-8D53-275ED619F330}"/>
    <cellStyle name="20% - Accent4 2 2 2 2 2 2 3" xfId="10237" xr:uid="{2C29C88D-A6B6-4AE7-A70A-8F388885B035}"/>
    <cellStyle name="20% - Accent4 2 2 2 2 2 2 3 2" xfId="25650" xr:uid="{72F57739-5B21-4316-9E5B-3727486C2204}"/>
    <cellStyle name="20% - Accent4 2 2 2 2 2 2 3 2 2" xfId="32841" xr:uid="{CA62C93B-9003-45A2-A133-45C494FDF353}"/>
    <cellStyle name="20% - Accent4 2 2 2 2 2 2 3 3" xfId="32840" xr:uid="{2888E7D9-ABC0-459E-8031-CD7906647FF2}"/>
    <cellStyle name="20% - Accent4 2 2 2 2 2 2 4" xfId="17945" xr:uid="{D7040EA9-21C6-4F7F-B5C7-C0404148D6AF}"/>
    <cellStyle name="20% - Accent4 2 2 2 2 2 2 4 2" xfId="32842" xr:uid="{2BF4D4AC-A683-416F-9A44-7025BC85F49B}"/>
    <cellStyle name="20% - Accent4 2 2 2 2 2 2 5" xfId="32835" xr:uid="{4B094BBD-9046-42B3-B967-DAFBD8097682}"/>
    <cellStyle name="20% - Accent4 2 2 2 2 2 3" xfId="4795" xr:uid="{C289999A-9758-42ED-9A9D-184BD5476E9F}"/>
    <cellStyle name="20% - Accent4 2 2 2 2 2 3 2" xfId="12503" xr:uid="{B83C1B2A-F325-4453-9C2E-9A87FC07E495}"/>
    <cellStyle name="20% - Accent4 2 2 2 2 2 3 2 2" xfId="27915" xr:uid="{EEF87B8F-1B59-4ACF-A85E-DEA5F4B54715}"/>
    <cellStyle name="20% - Accent4 2 2 2 2 2 3 2 2 2" xfId="32845" xr:uid="{C8540DE4-7D84-438E-9FB7-1B393B1B61A4}"/>
    <cellStyle name="20% - Accent4 2 2 2 2 2 3 2 3" xfId="32844" xr:uid="{73FF69CE-57DC-4B0F-B0D1-BBD13907289F}"/>
    <cellStyle name="20% - Accent4 2 2 2 2 2 3 3" xfId="20210" xr:uid="{FF6445FF-1389-4D16-B202-F0DA90DC4618}"/>
    <cellStyle name="20% - Accent4 2 2 2 2 2 3 3 2" xfId="32846" xr:uid="{81552617-13AF-4D0F-A5F8-F0B220CC0BED}"/>
    <cellStyle name="20% - Accent4 2 2 2 2 2 3 4" xfId="32843" xr:uid="{5FB3DF32-59DA-46A4-83B5-B7688A19809B}"/>
    <cellStyle name="20% - Accent4 2 2 2 2 2 4" xfId="8778" xr:uid="{7B19A234-D863-4B9C-9766-3B0587187A70}"/>
    <cellStyle name="20% - Accent4 2 2 2 2 2 4 2" xfId="24191" xr:uid="{773BFF22-B775-429C-9B34-F2B916F857DE}"/>
    <cellStyle name="20% - Accent4 2 2 2 2 2 4 2 2" xfId="32848" xr:uid="{CB008B89-904A-4AAA-A21B-72D2F4DE5E8B}"/>
    <cellStyle name="20% - Accent4 2 2 2 2 2 4 3" xfId="32847" xr:uid="{C2355CCB-CEA2-497A-9925-BD474B4A0EBB}"/>
    <cellStyle name="20% - Accent4 2 2 2 2 2 5" xfId="16486" xr:uid="{3E45C6BE-DF7C-4533-B1EB-CC52E4CCF097}"/>
    <cellStyle name="20% - Accent4 2 2 2 2 2 5 2" xfId="32849" xr:uid="{47ED998A-35D3-4B84-867A-1A7779414F5A}"/>
    <cellStyle name="20% - Accent4 2 2 2 2 2 6" xfId="32834" xr:uid="{422125E4-4C9A-4392-98CC-D544D245CFE4}"/>
    <cellStyle name="20% - Accent4 2 2 2 2 3" xfId="1888" xr:uid="{F5CF4F3B-D7F3-4A65-BF72-C820911A60AB}"/>
    <cellStyle name="20% - Accent4 2 2 2 2 3 2" xfId="5620" xr:uid="{A2B6FC15-3A3F-4833-9165-66CDDC550BB2}"/>
    <cellStyle name="20% - Accent4 2 2 2 2 3 2 2" xfId="13328" xr:uid="{052A12E9-ECB4-4EB8-90FF-6D0351DFAE23}"/>
    <cellStyle name="20% - Accent4 2 2 2 2 3 2 2 2" xfId="28740" xr:uid="{A3F242E3-7D2E-4AC0-8CE5-83BEDBEA99BC}"/>
    <cellStyle name="20% - Accent4 2 2 2 2 3 2 2 2 2" xfId="32853" xr:uid="{B5FE8FC7-1590-4DCD-8E9D-A02D2A5F01C7}"/>
    <cellStyle name="20% - Accent4 2 2 2 2 3 2 2 3" xfId="32852" xr:uid="{AB80B708-AEFF-49ED-8916-2FF83372CBD6}"/>
    <cellStyle name="20% - Accent4 2 2 2 2 3 2 3" xfId="21035" xr:uid="{34DAE3CE-34FA-40AC-98E4-1949F0FE4650}"/>
    <cellStyle name="20% - Accent4 2 2 2 2 3 2 3 2" xfId="32854" xr:uid="{A9BD446F-93BB-4DFD-A472-7138DBDD7715}"/>
    <cellStyle name="20% - Accent4 2 2 2 2 3 2 4" xfId="32851" xr:uid="{631D5C2E-AA3B-4884-8B02-E88BF3032E46}"/>
    <cellStyle name="20% - Accent4 2 2 2 2 3 3" xfId="9599" xr:uid="{B10BEA96-9771-43D5-A0E9-B02B9E3171C7}"/>
    <cellStyle name="20% - Accent4 2 2 2 2 3 3 2" xfId="25012" xr:uid="{70364646-2FB9-4735-9A40-738E10925164}"/>
    <cellStyle name="20% - Accent4 2 2 2 2 3 3 2 2" xfId="32856" xr:uid="{87D7DC0B-0745-45D5-9123-6D127201EB2B}"/>
    <cellStyle name="20% - Accent4 2 2 2 2 3 3 3" xfId="32855" xr:uid="{7E591B83-8643-4A70-A5E6-AE3CF210E1FC}"/>
    <cellStyle name="20% - Accent4 2 2 2 2 3 4" xfId="17307" xr:uid="{24931AB6-DF5C-497E-955B-B48776CD9AC2}"/>
    <cellStyle name="20% - Accent4 2 2 2 2 3 4 2" xfId="32857" xr:uid="{DE7E84D5-F18C-4351-9FD8-2238E77EFF98}"/>
    <cellStyle name="20% - Accent4 2 2 2 2 3 5" xfId="32850" xr:uid="{34831836-956F-4E88-93CC-BA97A25F36DD}"/>
    <cellStyle name="20% - Accent4 2 2 2 2 4" xfId="4143" xr:uid="{88F47F1A-DEA8-485A-975F-B1889A2CCBDB}"/>
    <cellStyle name="20% - Accent4 2 2 2 2 4 2" xfId="11851" xr:uid="{B6D798FC-C6C3-44A5-BCF6-1E0186DC916D}"/>
    <cellStyle name="20% - Accent4 2 2 2 2 4 2 2" xfId="27263" xr:uid="{F646E1E2-D62F-43AB-86F9-3C99F882B8E4}"/>
    <cellStyle name="20% - Accent4 2 2 2 2 4 2 2 2" xfId="32860" xr:uid="{F5E189CB-BE68-4672-A21C-D8AFF67F2D9F}"/>
    <cellStyle name="20% - Accent4 2 2 2 2 4 2 3" xfId="32859" xr:uid="{D54506D4-AD1D-4422-AFAA-3EAF2A431713}"/>
    <cellStyle name="20% - Accent4 2 2 2 2 4 3" xfId="19558" xr:uid="{6499CF4C-1172-485D-B8C0-82147A8F7582}"/>
    <cellStyle name="20% - Accent4 2 2 2 2 4 3 2" xfId="32861" xr:uid="{3720FB86-0B5D-4C05-A9E3-33475013A440}"/>
    <cellStyle name="20% - Accent4 2 2 2 2 4 4" xfId="32858" xr:uid="{01F22937-6B1B-46FD-849C-594265BF8DB4}"/>
    <cellStyle name="20% - Accent4 2 2 2 2 5" xfId="8140" xr:uid="{818388CC-91CF-4831-BCE7-A4D1F8B02DE8}"/>
    <cellStyle name="20% - Accent4 2 2 2 2 5 2" xfId="23553" xr:uid="{6936A0B3-A5EC-4C6F-876A-8D696C68757E}"/>
    <cellStyle name="20% - Accent4 2 2 2 2 5 2 2" xfId="32863" xr:uid="{B269EFA7-64E9-46A1-893E-63F2D448FBC3}"/>
    <cellStyle name="20% - Accent4 2 2 2 2 5 3" xfId="32862" xr:uid="{97783F1E-F4EA-44FC-A114-5608A7C9068D}"/>
    <cellStyle name="20% - Accent4 2 2 2 2 6" xfId="15848" xr:uid="{C138F192-0022-4990-9F0D-B579808F1B36}"/>
    <cellStyle name="20% - Accent4 2 2 2 2 6 2" xfId="32864" xr:uid="{9F7FCBD8-50E8-4CC6-AF9D-806530D41C80}"/>
    <cellStyle name="20% - Accent4 2 2 2 2 7" xfId="32833" xr:uid="{5AC419E2-8B73-43F2-95C5-022E0EFE0BA2}"/>
    <cellStyle name="20% - Accent4 2 2 2 3" xfId="857" xr:uid="{F4796473-08CA-45F8-8337-2BBD449F4C8D}"/>
    <cellStyle name="20% - Accent4 2 2 2 3 2" xfId="2328" xr:uid="{35E89D9C-EB19-448D-8BDF-CDB44E770EAE}"/>
    <cellStyle name="20% - Accent4 2 2 2 3 2 2" xfId="6060" xr:uid="{03154925-70D5-4C6B-BF5D-79DD59C67DE8}"/>
    <cellStyle name="20% - Accent4 2 2 2 3 2 2 2" xfId="13768" xr:uid="{08EAAE11-C5ED-4049-A316-597546B59D90}"/>
    <cellStyle name="20% - Accent4 2 2 2 3 2 2 2 2" xfId="29180" xr:uid="{47E5193B-56E2-4FFC-8DD2-B8E67A8E2DC5}"/>
    <cellStyle name="20% - Accent4 2 2 2 3 2 2 2 2 2" xfId="32869" xr:uid="{ED5BD4F2-E686-4755-A789-9835C8306B1A}"/>
    <cellStyle name="20% - Accent4 2 2 2 3 2 2 2 3" xfId="32868" xr:uid="{EC78F42E-2809-4469-B546-61D5D3E5BF8B}"/>
    <cellStyle name="20% - Accent4 2 2 2 3 2 2 3" xfId="21475" xr:uid="{76099F7A-3333-4795-827F-A9C9A121CFC7}"/>
    <cellStyle name="20% - Accent4 2 2 2 3 2 2 3 2" xfId="32870" xr:uid="{D1F3DCCA-DD8C-4F51-AD82-301226B5E5DF}"/>
    <cellStyle name="20% - Accent4 2 2 2 3 2 2 4" xfId="32867" xr:uid="{94D15139-A1D4-46AB-934A-3780EC3326DE}"/>
    <cellStyle name="20% - Accent4 2 2 2 3 2 3" xfId="10039" xr:uid="{DA3B2A36-CB64-4A11-B242-914F9DA7A8AF}"/>
    <cellStyle name="20% - Accent4 2 2 2 3 2 3 2" xfId="25452" xr:uid="{7AB256B5-B828-46EE-8995-F5F23011863E}"/>
    <cellStyle name="20% - Accent4 2 2 2 3 2 3 2 2" xfId="32872" xr:uid="{D7A79301-2687-427D-927F-8A24C1BD2CD3}"/>
    <cellStyle name="20% - Accent4 2 2 2 3 2 3 3" xfId="32871" xr:uid="{95C23A2E-5AB0-4762-B2FA-5C8291702160}"/>
    <cellStyle name="20% - Accent4 2 2 2 3 2 4" xfId="17747" xr:uid="{2396D525-B2AA-4C52-BD7F-B4D3DE66E723}"/>
    <cellStyle name="20% - Accent4 2 2 2 3 2 4 2" xfId="32873" xr:uid="{AF9450E7-4067-4EF1-B5D8-BA4BF690DA30}"/>
    <cellStyle name="20% - Accent4 2 2 2 3 2 5" xfId="32866" xr:uid="{1A159FF5-CADB-4214-AEA7-0B64C35E04EB}"/>
    <cellStyle name="20% - Accent4 2 2 2 3 3" xfId="4594" xr:uid="{B0EFA3E3-3C04-4527-8055-78E0DDBF8060}"/>
    <cellStyle name="20% - Accent4 2 2 2 3 3 2" xfId="12302" xr:uid="{F5505D0E-C9D3-4857-B573-900C675A73A2}"/>
    <cellStyle name="20% - Accent4 2 2 2 3 3 2 2" xfId="27714" xr:uid="{B1E821FC-03C8-4658-814A-D0AF2978C19E}"/>
    <cellStyle name="20% - Accent4 2 2 2 3 3 2 2 2" xfId="32876" xr:uid="{C5B49F9B-D73F-4633-A923-51C065F2643E}"/>
    <cellStyle name="20% - Accent4 2 2 2 3 3 2 3" xfId="32875" xr:uid="{015D0218-6BDC-4E01-B247-DCF23C7B9069}"/>
    <cellStyle name="20% - Accent4 2 2 2 3 3 3" xfId="20009" xr:uid="{F283068B-5EFC-427F-874F-D14D8F1D6CFC}"/>
    <cellStyle name="20% - Accent4 2 2 2 3 3 3 2" xfId="32877" xr:uid="{517909D2-32D7-400B-8950-5F5FF29EA423}"/>
    <cellStyle name="20% - Accent4 2 2 2 3 3 4" xfId="32874" xr:uid="{DAF2EFCD-1244-4A6B-A8DD-22EB120E8DC9}"/>
    <cellStyle name="20% - Accent4 2 2 2 3 4" xfId="8580" xr:uid="{C8FB7D43-CD77-4A39-B190-67E34C4887C1}"/>
    <cellStyle name="20% - Accent4 2 2 2 3 4 2" xfId="23993" xr:uid="{A0DD1A40-7245-478B-9C61-2C6C159A5D38}"/>
    <cellStyle name="20% - Accent4 2 2 2 3 4 2 2" xfId="32879" xr:uid="{3E851D32-7357-441E-BC6D-9B11D4214924}"/>
    <cellStyle name="20% - Accent4 2 2 2 3 4 3" xfId="32878" xr:uid="{4118B152-2253-4EF4-A123-525519B01AF6}"/>
    <cellStyle name="20% - Accent4 2 2 2 3 5" xfId="16288" xr:uid="{88793781-AA43-4327-9663-3287E1122203}"/>
    <cellStyle name="20% - Accent4 2 2 2 3 5 2" xfId="32880" xr:uid="{DF614E52-059D-4F7B-9F5F-61E64F5592B0}"/>
    <cellStyle name="20% - Accent4 2 2 2 3 6" xfId="32865" xr:uid="{AE627B69-6520-4C61-8793-5665D8DCECD8}"/>
    <cellStyle name="20% - Accent4 2 2 2 4" xfId="1690" xr:uid="{E35AABE1-8CE5-4A69-BF57-22636CDDF31C}"/>
    <cellStyle name="20% - Accent4 2 2 2 4 2" xfId="5422" xr:uid="{142E066C-3CC7-4EF2-8161-F9F3A1764960}"/>
    <cellStyle name="20% - Accent4 2 2 2 4 2 2" xfId="13130" xr:uid="{CD1B24A4-C47F-4242-9F67-BF5B051CCAE3}"/>
    <cellStyle name="20% - Accent4 2 2 2 4 2 2 2" xfId="28542" xr:uid="{3305B00C-2D4B-4874-A7CB-0A3DC042FB27}"/>
    <cellStyle name="20% - Accent4 2 2 2 4 2 2 2 2" xfId="32884" xr:uid="{788D1D04-83D4-43C4-9C04-2A40C30D42DA}"/>
    <cellStyle name="20% - Accent4 2 2 2 4 2 2 3" xfId="32883" xr:uid="{808923B0-A233-4847-B902-1F20433FE9A5}"/>
    <cellStyle name="20% - Accent4 2 2 2 4 2 3" xfId="20837" xr:uid="{C40B9309-A1F0-4DAF-8ED2-BF5722C3E17B}"/>
    <cellStyle name="20% - Accent4 2 2 2 4 2 3 2" xfId="32885" xr:uid="{428B1EAE-8833-4EA8-AA37-95C56502D27D}"/>
    <cellStyle name="20% - Accent4 2 2 2 4 2 4" xfId="32882" xr:uid="{CB94F274-D1D8-4782-B4BC-E525EA620994}"/>
    <cellStyle name="20% - Accent4 2 2 2 4 3" xfId="9401" xr:uid="{E4D02C28-9C54-4DAE-AFD1-C60E11EB746A}"/>
    <cellStyle name="20% - Accent4 2 2 2 4 3 2" xfId="24814" xr:uid="{93FE5FEA-F404-4B9E-AF92-39B2FF6A32F3}"/>
    <cellStyle name="20% - Accent4 2 2 2 4 3 2 2" xfId="32887" xr:uid="{B5B06CCE-582C-42EB-B55A-8BDA1DA9B398}"/>
    <cellStyle name="20% - Accent4 2 2 2 4 3 3" xfId="32886" xr:uid="{266E3A2D-994D-42B6-8F7E-A691D8BE70B8}"/>
    <cellStyle name="20% - Accent4 2 2 2 4 4" xfId="17109" xr:uid="{46786C58-CAF8-44D4-A847-8E88A1E34DF1}"/>
    <cellStyle name="20% - Accent4 2 2 2 4 4 2" xfId="32888" xr:uid="{7AB22B87-3067-4BAC-BE72-75788922EBE1}"/>
    <cellStyle name="20% - Accent4 2 2 2 4 5" xfId="32881" xr:uid="{80D91936-5FEE-4438-AD84-396A2E5AB932}"/>
    <cellStyle name="20% - Accent4 2 2 2 5" xfId="3942" xr:uid="{6CBBF5E6-FFEB-4157-911E-9A91C3616176}"/>
    <cellStyle name="20% - Accent4 2 2 2 5 2" xfId="11650" xr:uid="{40EF14B2-F5A3-41AA-8C05-F4D3710BCDA6}"/>
    <cellStyle name="20% - Accent4 2 2 2 5 2 2" xfId="27062" xr:uid="{1783A62E-ADC0-42CD-9F7E-3D67E9C97345}"/>
    <cellStyle name="20% - Accent4 2 2 2 5 2 2 2" xfId="32891" xr:uid="{22C2B494-3839-44BD-BD7A-93E21E2099E3}"/>
    <cellStyle name="20% - Accent4 2 2 2 5 2 3" xfId="32890" xr:uid="{BCE92F80-D93C-4001-B46D-7E86CDB560D6}"/>
    <cellStyle name="20% - Accent4 2 2 2 5 3" xfId="19357" xr:uid="{000924B7-AA97-4FF9-BD61-83C99C5F4E08}"/>
    <cellStyle name="20% - Accent4 2 2 2 5 3 2" xfId="32892" xr:uid="{EB9C6F1E-99CE-400D-A3D7-0A6DDF53284B}"/>
    <cellStyle name="20% - Accent4 2 2 2 5 4" xfId="32889" xr:uid="{4A6F78CB-719E-4589-A9CA-F9796F531E27}"/>
    <cellStyle name="20% - Accent4 2 2 2 6" xfId="7942" xr:uid="{B3B7CB42-97E0-4C8C-9F92-32E30957A943}"/>
    <cellStyle name="20% - Accent4 2 2 2 6 2" xfId="23355" xr:uid="{28A0A500-4EBD-4945-A540-95F91E427482}"/>
    <cellStyle name="20% - Accent4 2 2 2 6 2 2" xfId="32894" xr:uid="{276942EC-BB0B-4747-82A3-0EA113D833E1}"/>
    <cellStyle name="20% - Accent4 2 2 2 6 3" xfId="32893" xr:uid="{922D43F4-979B-4B72-AAAB-242DB3E3305D}"/>
    <cellStyle name="20% - Accent4 2 2 2 7" xfId="15650" xr:uid="{12DD016F-124E-4D6F-B56B-C85436006987}"/>
    <cellStyle name="20% - Accent4 2 2 2 7 2" xfId="32895" xr:uid="{99228F88-D77A-4528-943B-3FC42CA57F1C}"/>
    <cellStyle name="20% - Accent4 2 2 2 8" xfId="32832" xr:uid="{8C6A86B4-F383-4851-9168-A21AFD3D4B8B}"/>
    <cellStyle name="20% - Accent4 2 2 3" xfId="345" xr:uid="{DACA6C87-E349-49EA-96FB-A61A8BD636FE}"/>
    <cellStyle name="20% - Accent4 2 2 3 2" xfId="1007" xr:uid="{B22230C5-2485-4A51-B2EB-3B677A1B5E69}"/>
    <cellStyle name="20% - Accent4 2 2 3 2 2" xfId="2476" xr:uid="{0364E410-819F-41CC-960A-C3184CF16086}"/>
    <cellStyle name="20% - Accent4 2 2 3 2 2 2" xfId="6208" xr:uid="{A535FCD1-C98B-4807-A02D-FAC10066D850}"/>
    <cellStyle name="20% - Accent4 2 2 3 2 2 2 2" xfId="13916" xr:uid="{9740C6C4-DFC7-47DE-917A-AA9F1F709C09}"/>
    <cellStyle name="20% - Accent4 2 2 3 2 2 2 2 2" xfId="29328" xr:uid="{0A4525C8-DD04-4B2F-87A9-1480460C5E40}"/>
    <cellStyle name="20% - Accent4 2 2 3 2 2 2 2 2 2" xfId="32901" xr:uid="{21F9159D-A569-4370-982D-3B20995B7C69}"/>
    <cellStyle name="20% - Accent4 2 2 3 2 2 2 2 3" xfId="32900" xr:uid="{79B207CA-B028-4EC4-97C2-2625324D183B}"/>
    <cellStyle name="20% - Accent4 2 2 3 2 2 2 3" xfId="21623" xr:uid="{07AF5CB2-A8AA-492C-AEEA-9F1C9CC4D1D8}"/>
    <cellStyle name="20% - Accent4 2 2 3 2 2 2 3 2" xfId="32902" xr:uid="{9B4F3A28-EEE2-4B53-97DD-5EEB97D64B11}"/>
    <cellStyle name="20% - Accent4 2 2 3 2 2 2 4" xfId="32899" xr:uid="{DCBB4CE7-83D8-4E9B-B8B8-C95A94C5905F}"/>
    <cellStyle name="20% - Accent4 2 2 3 2 2 3" xfId="10187" xr:uid="{6CFA17ED-FBAE-402C-A1FC-B177AB6B5B05}"/>
    <cellStyle name="20% - Accent4 2 2 3 2 2 3 2" xfId="25600" xr:uid="{4DF77FF3-C1FF-478B-8567-8B8E8E98D63E}"/>
    <cellStyle name="20% - Accent4 2 2 3 2 2 3 2 2" xfId="32904" xr:uid="{96553CB1-3913-404F-8647-7BD52F2DE86E}"/>
    <cellStyle name="20% - Accent4 2 2 3 2 2 3 3" xfId="32903" xr:uid="{5264D63D-0B1A-4990-8718-304D6283656D}"/>
    <cellStyle name="20% - Accent4 2 2 3 2 2 4" xfId="17895" xr:uid="{4A3F6ED3-A8C7-4974-B528-42B2AC1D9864}"/>
    <cellStyle name="20% - Accent4 2 2 3 2 2 4 2" xfId="32905" xr:uid="{E6A5C1D0-C91B-4377-9E82-D3B9A9EF7478}"/>
    <cellStyle name="20% - Accent4 2 2 3 2 2 5" xfId="32898" xr:uid="{6475747A-FF98-4BE1-B941-0FFA619E578E}"/>
    <cellStyle name="20% - Accent4 2 2 3 2 3" xfId="4744" xr:uid="{6896AA3D-458E-4505-AAAE-C86A596216B2}"/>
    <cellStyle name="20% - Accent4 2 2 3 2 3 2" xfId="12452" xr:uid="{ECDE0D7D-2F1D-4EED-91B6-059676CF7A0F}"/>
    <cellStyle name="20% - Accent4 2 2 3 2 3 2 2" xfId="27864" xr:uid="{1B344A0C-74BE-4CA8-BCDB-1C22339BC25E}"/>
    <cellStyle name="20% - Accent4 2 2 3 2 3 2 2 2" xfId="32908" xr:uid="{45DE7F10-EE08-4D30-8943-AE2218AA5A3A}"/>
    <cellStyle name="20% - Accent4 2 2 3 2 3 2 3" xfId="32907" xr:uid="{881BBFE2-2C31-4096-B8A3-7F80B85E17A6}"/>
    <cellStyle name="20% - Accent4 2 2 3 2 3 3" xfId="20159" xr:uid="{E8E28FAD-2150-4AD0-8E52-70AC03DCEAC6}"/>
    <cellStyle name="20% - Accent4 2 2 3 2 3 3 2" xfId="32909" xr:uid="{40C27753-E2EA-4D08-97E5-43968DE62B6B}"/>
    <cellStyle name="20% - Accent4 2 2 3 2 3 4" xfId="32906" xr:uid="{381BFFF0-65C0-48DE-8149-C26A9FC640E6}"/>
    <cellStyle name="20% - Accent4 2 2 3 2 4" xfId="8728" xr:uid="{025A9BDD-1E10-4B28-BC2C-31087E614E28}"/>
    <cellStyle name="20% - Accent4 2 2 3 2 4 2" xfId="24141" xr:uid="{DF30CF08-C8BB-48E8-B27C-75A1CE60B188}"/>
    <cellStyle name="20% - Accent4 2 2 3 2 4 2 2" xfId="32911" xr:uid="{955954A2-1323-48ED-9FDB-7D80405B6A03}"/>
    <cellStyle name="20% - Accent4 2 2 3 2 4 3" xfId="32910" xr:uid="{A1556FB7-A32A-400D-ADE5-D71A015365A0}"/>
    <cellStyle name="20% - Accent4 2 2 3 2 5" xfId="16436" xr:uid="{97CA0257-132A-4B67-9B18-CBFFC0382F16}"/>
    <cellStyle name="20% - Accent4 2 2 3 2 5 2" xfId="32912" xr:uid="{47A7B7C7-0FB6-4699-8DBA-6DC372C1DFF0}"/>
    <cellStyle name="20% - Accent4 2 2 3 2 6" xfId="32897" xr:uid="{50A420B3-7938-4349-8EA5-CE8EC476C01F}"/>
    <cellStyle name="20% - Accent4 2 2 3 3" xfId="1838" xr:uid="{015D9528-1C91-42D3-A4A7-6940A1F7FE05}"/>
    <cellStyle name="20% - Accent4 2 2 3 3 2" xfId="5570" xr:uid="{743FF953-B71A-4B12-AB45-1B6EDC342725}"/>
    <cellStyle name="20% - Accent4 2 2 3 3 2 2" xfId="13278" xr:uid="{05969466-A1EE-48F0-ACF4-702FC85E72A0}"/>
    <cellStyle name="20% - Accent4 2 2 3 3 2 2 2" xfId="28690" xr:uid="{87E52004-1B46-4EF9-B38B-0F929865BB96}"/>
    <cellStyle name="20% - Accent4 2 2 3 3 2 2 2 2" xfId="32916" xr:uid="{DCF454BC-4BEF-40E7-9F21-C9545ADE256C}"/>
    <cellStyle name="20% - Accent4 2 2 3 3 2 2 3" xfId="32915" xr:uid="{32049351-08B9-4AD1-86D1-C259DA02A09A}"/>
    <cellStyle name="20% - Accent4 2 2 3 3 2 3" xfId="20985" xr:uid="{26BAB66C-C1AA-4DE4-8258-91BE76F8B71D}"/>
    <cellStyle name="20% - Accent4 2 2 3 3 2 3 2" xfId="32917" xr:uid="{84282359-8B64-40C3-B17F-49FEF64BD966}"/>
    <cellStyle name="20% - Accent4 2 2 3 3 2 4" xfId="32914" xr:uid="{DCB2FECB-8D6B-49BD-AE15-4E4F94585332}"/>
    <cellStyle name="20% - Accent4 2 2 3 3 3" xfId="9549" xr:uid="{55E067FD-7068-4724-A97D-EAE1313AEBFB}"/>
    <cellStyle name="20% - Accent4 2 2 3 3 3 2" xfId="24962" xr:uid="{78E377E6-7E49-4747-B2E6-5AB056101325}"/>
    <cellStyle name="20% - Accent4 2 2 3 3 3 2 2" xfId="32919" xr:uid="{BDBCABCE-4D52-4EDC-AE8D-236155C831BD}"/>
    <cellStyle name="20% - Accent4 2 2 3 3 3 3" xfId="32918" xr:uid="{0D43E0D9-82FC-4667-B722-EE8BA202DF85}"/>
    <cellStyle name="20% - Accent4 2 2 3 3 4" xfId="17257" xr:uid="{49A44158-32F5-49AD-B1BA-18CEC2D39CD4}"/>
    <cellStyle name="20% - Accent4 2 2 3 3 4 2" xfId="32920" xr:uid="{964A19AB-AC07-47CB-9AAA-C5269AE4637D}"/>
    <cellStyle name="20% - Accent4 2 2 3 3 5" xfId="32913" xr:uid="{A96DC98E-470A-48CD-B571-52641B528753}"/>
    <cellStyle name="20% - Accent4 2 2 3 4" xfId="4092" xr:uid="{E00B3C5F-A0C3-4442-A47C-B72F6EEE168A}"/>
    <cellStyle name="20% - Accent4 2 2 3 4 2" xfId="11800" xr:uid="{2F9A7168-C90D-465D-A769-3778E5CC1592}"/>
    <cellStyle name="20% - Accent4 2 2 3 4 2 2" xfId="27212" xr:uid="{F8BF20AE-2642-4031-8118-D8C909E2C1DC}"/>
    <cellStyle name="20% - Accent4 2 2 3 4 2 2 2" xfId="32923" xr:uid="{C88105AC-DA15-4F07-8BD8-A25D52251185}"/>
    <cellStyle name="20% - Accent4 2 2 3 4 2 3" xfId="32922" xr:uid="{375B198E-DEF9-4F08-9EA4-0979AD2BBDAC}"/>
    <cellStyle name="20% - Accent4 2 2 3 4 3" xfId="19507" xr:uid="{F218AE84-87EE-45C6-BA20-DE98B86C0043}"/>
    <cellStyle name="20% - Accent4 2 2 3 4 3 2" xfId="32924" xr:uid="{EC3AF224-23F6-4CA1-95A2-90BE0A950DF2}"/>
    <cellStyle name="20% - Accent4 2 2 3 4 4" xfId="32921" xr:uid="{895A41E6-26B2-4BDF-84D6-CE9F0C2E4098}"/>
    <cellStyle name="20% - Accent4 2 2 3 5" xfId="8090" xr:uid="{B5CA94DC-8E52-4DF9-9227-8409941501DD}"/>
    <cellStyle name="20% - Accent4 2 2 3 5 2" xfId="23503" xr:uid="{F0EE5823-AB72-473F-8222-0D116ADD5916}"/>
    <cellStyle name="20% - Accent4 2 2 3 5 2 2" xfId="32926" xr:uid="{80B87E24-8C65-479A-B52C-D3ABE83D0653}"/>
    <cellStyle name="20% - Accent4 2 2 3 5 3" xfId="32925" xr:uid="{8B65AF6B-5186-4790-A3AA-CBED1891FA57}"/>
    <cellStyle name="20% - Accent4 2 2 3 6" xfId="15798" xr:uid="{8F04C23B-1C5E-4B85-AD4A-A30D63CEE45D}"/>
    <cellStyle name="20% - Accent4 2 2 3 6 2" xfId="32927" xr:uid="{A57B242F-6FEF-41A5-91F0-809AB7A4C4AB}"/>
    <cellStyle name="20% - Accent4 2 2 3 7" xfId="32896" xr:uid="{0F96CFFC-4557-4765-9851-2AC4A26B087A}"/>
    <cellStyle name="20% - Accent4 2 2 4" xfId="801" xr:uid="{1C0995E9-8306-46D2-8A12-243BB3697637}"/>
    <cellStyle name="20% - Accent4 2 2 4 2" xfId="2278" xr:uid="{C7BC77E9-48DB-48A8-B177-F6DA2CFAEF86}"/>
    <cellStyle name="20% - Accent4 2 2 4 2 2" xfId="6010" xr:uid="{F4D1E472-ECC6-42CB-BD8B-33584A083E2A}"/>
    <cellStyle name="20% - Accent4 2 2 4 2 2 2" xfId="13718" xr:uid="{FB7A12B4-D527-488E-8E3E-8A745D7F886E}"/>
    <cellStyle name="20% - Accent4 2 2 4 2 2 2 2" xfId="29130" xr:uid="{314AC788-2241-4A37-A2B5-6AE5651A656B}"/>
    <cellStyle name="20% - Accent4 2 2 4 2 2 2 2 2" xfId="32932" xr:uid="{D8061C10-8D7B-4A09-A52C-1874B3C42F47}"/>
    <cellStyle name="20% - Accent4 2 2 4 2 2 2 3" xfId="32931" xr:uid="{571A3E83-960D-46B6-9F20-B32C84E3E7B9}"/>
    <cellStyle name="20% - Accent4 2 2 4 2 2 3" xfId="21425" xr:uid="{FD8DE997-99E9-49E7-B14D-8E5CCBDCF535}"/>
    <cellStyle name="20% - Accent4 2 2 4 2 2 3 2" xfId="32933" xr:uid="{AAA89991-E7F9-43AB-9B11-D0B498DCB8B2}"/>
    <cellStyle name="20% - Accent4 2 2 4 2 2 4" xfId="32930" xr:uid="{8B35E195-0A9F-4F17-B470-398F302B3336}"/>
    <cellStyle name="20% - Accent4 2 2 4 2 3" xfId="9989" xr:uid="{E3092286-DD79-4415-932D-8015EB765CB9}"/>
    <cellStyle name="20% - Accent4 2 2 4 2 3 2" xfId="25402" xr:uid="{B5D5986D-308F-4D86-9461-C807267DDD19}"/>
    <cellStyle name="20% - Accent4 2 2 4 2 3 2 2" xfId="32935" xr:uid="{AC4055AF-0C94-4899-AC0C-E5EFD29150EA}"/>
    <cellStyle name="20% - Accent4 2 2 4 2 3 3" xfId="32934" xr:uid="{34E6CC3A-A785-45D9-AFDC-9F16D92C7E25}"/>
    <cellStyle name="20% - Accent4 2 2 4 2 4" xfId="17697" xr:uid="{D0DC3C09-3A19-4B07-85C4-AF0BF0947DB9}"/>
    <cellStyle name="20% - Accent4 2 2 4 2 4 2" xfId="32936" xr:uid="{BCFC4AA8-D70A-42CF-B974-06067AADDBAA}"/>
    <cellStyle name="20% - Accent4 2 2 4 2 5" xfId="32929" xr:uid="{6BB9A4C4-85A4-4DC7-8776-4BD6DEE2DAE3}"/>
    <cellStyle name="20% - Accent4 2 2 4 3" xfId="4538" xr:uid="{FDFFE3C1-87DD-422A-8509-9EF16DA9D3A2}"/>
    <cellStyle name="20% - Accent4 2 2 4 3 2" xfId="12246" xr:uid="{EF8EAC89-8F55-4932-AE2C-C002F0A69A27}"/>
    <cellStyle name="20% - Accent4 2 2 4 3 2 2" xfId="27658" xr:uid="{BB843E50-DBBD-4FB0-A289-242369D743DB}"/>
    <cellStyle name="20% - Accent4 2 2 4 3 2 2 2" xfId="32939" xr:uid="{F1133C66-8F4D-49F1-9D62-5CCE6B24C08F}"/>
    <cellStyle name="20% - Accent4 2 2 4 3 2 3" xfId="32938" xr:uid="{336F02B4-1379-4699-84C1-DBD1D55B5CD4}"/>
    <cellStyle name="20% - Accent4 2 2 4 3 3" xfId="19953" xr:uid="{0F8F4FC1-5833-4272-A138-78EBDB8CA4A3}"/>
    <cellStyle name="20% - Accent4 2 2 4 3 3 2" xfId="32940" xr:uid="{A1EFDC78-AC5D-4B38-81CA-D257D67D9CB2}"/>
    <cellStyle name="20% - Accent4 2 2 4 3 4" xfId="32937" xr:uid="{0B8B879B-5553-4E9B-B8C9-436F6B684721}"/>
    <cellStyle name="20% - Accent4 2 2 4 4" xfId="8530" xr:uid="{31A5C5B5-548E-4E63-B505-4D71C4C12AD2}"/>
    <cellStyle name="20% - Accent4 2 2 4 4 2" xfId="23943" xr:uid="{3AFA3E6F-4A77-4DA7-8C3E-1C7A3D1C67AC}"/>
    <cellStyle name="20% - Accent4 2 2 4 4 2 2" xfId="32942" xr:uid="{013591D2-3975-44EA-9909-9184614C9082}"/>
    <cellStyle name="20% - Accent4 2 2 4 4 3" xfId="32941" xr:uid="{AA1D3D77-9BED-4409-BA7F-FD285A7D4180}"/>
    <cellStyle name="20% - Accent4 2 2 4 5" xfId="16238" xr:uid="{648AF98B-BB57-4726-9F19-C158D7A336A6}"/>
    <cellStyle name="20% - Accent4 2 2 4 5 2" xfId="32943" xr:uid="{1A5278EA-8C53-433F-A32A-E63407FDD00C}"/>
    <cellStyle name="20% - Accent4 2 2 4 6" xfId="32928" xr:uid="{C3FE70E0-C259-4E10-888B-D33EA9EA3FD1}"/>
    <cellStyle name="20% - Accent4 2 2 5" xfId="1639" xr:uid="{96BB7972-D811-4388-A487-234500B319B4}"/>
    <cellStyle name="20% - Accent4 2 2 5 2" xfId="5371" xr:uid="{8FA9CFBF-4AE1-49F7-88D8-023D967AFF35}"/>
    <cellStyle name="20% - Accent4 2 2 5 2 2" xfId="13079" xr:uid="{1F1CD531-E67F-4172-BE9F-177D870B2BF3}"/>
    <cellStyle name="20% - Accent4 2 2 5 2 2 2" xfId="28491" xr:uid="{F1448388-52F2-47B1-A37C-8DE077D6ADA1}"/>
    <cellStyle name="20% - Accent4 2 2 5 2 2 2 2" xfId="32947" xr:uid="{1B411411-C4D6-4C1F-AA51-CFD979720427}"/>
    <cellStyle name="20% - Accent4 2 2 5 2 2 3" xfId="32946" xr:uid="{BCF9F753-0A1B-4395-AAEF-194C2D95B766}"/>
    <cellStyle name="20% - Accent4 2 2 5 2 3" xfId="20786" xr:uid="{3A1AB125-2BB3-4E2A-8F06-BC2D451F7F76}"/>
    <cellStyle name="20% - Accent4 2 2 5 2 3 2" xfId="32948" xr:uid="{F34F445C-83E9-44B4-967C-C307CB12F4B2}"/>
    <cellStyle name="20% - Accent4 2 2 5 2 4" xfId="32945" xr:uid="{A70825A9-4212-45C8-835B-D67BA2EB0C87}"/>
    <cellStyle name="20% - Accent4 2 2 5 3" xfId="9351" xr:uid="{90E1CB4C-C644-491E-AAC5-6AF618086544}"/>
    <cellStyle name="20% - Accent4 2 2 5 3 2" xfId="24764" xr:uid="{C95B770C-E577-4F0C-805A-6BB427A2FE18}"/>
    <cellStyle name="20% - Accent4 2 2 5 3 2 2" xfId="32950" xr:uid="{DB6AC9F5-E9C1-4D38-8182-432B75E3691F}"/>
    <cellStyle name="20% - Accent4 2 2 5 3 3" xfId="32949" xr:uid="{A3C7744C-716D-4D07-8726-C8D32F7C33C5}"/>
    <cellStyle name="20% - Accent4 2 2 5 4" xfId="17059" xr:uid="{3990E52D-23DA-4733-9095-98FB45B09706}"/>
    <cellStyle name="20% - Accent4 2 2 5 4 2" xfId="32951" xr:uid="{4C8B9FC0-CC49-4475-9120-1FFD5223F82D}"/>
    <cellStyle name="20% - Accent4 2 2 5 5" xfId="32944" xr:uid="{7EF6CB04-8AC4-4406-834E-EAB0FCA2EB71}"/>
    <cellStyle name="20% - Accent4 2 2 6" xfId="3886" xr:uid="{116370CD-BE5E-4ECC-8407-BCAB88F409CE}"/>
    <cellStyle name="20% - Accent4 2 2 6 2" xfId="11594" xr:uid="{3C61A69D-8DD6-4B07-A5BC-EC5C20EA060F}"/>
    <cellStyle name="20% - Accent4 2 2 6 2 2" xfId="27006" xr:uid="{CB8DB7F8-38C3-454C-BA89-D15B9595A5D5}"/>
    <cellStyle name="20% - Accent4 2 2 6 2 2 2" xfId="32954" xr:uid="{24B3CEDD-18AC-4018-9565-2A5FCCF70602}"/>
    <cellStyle name="20% - Accent4 2 2 6 2 3" xfId="32953" xr:uid="{4C1324ED-DAC7-4AD3-91E7-20BADD23FCF6}"/>
    <cellStyle name="20% - Accent4 2 2 6 3" xfId="19301" xr:uid="{CBD8E2C7-966F-46FF-88C6-5FE4FC125073}"/>
    <cellStyle name="20% - Accent4 2 2 6 3 2" xfId="32955" xr:uid="{344F7CDC-0986-44BC-8BF7-CD35828F5492}"/>
    <cellStyle name="20% - Accent4 2 2 6 4" xfId="32952" xr:uid="{720E7E2B-B41B-4B74-A454-90CA7B7F1EA4}"/>
    <cellStyle name="20% - Accent4 2 2 7" xfId="7874" xr:uid="{FDB5D633-F2C3-4BD5-8AAC-406B996A6012}"/>
    <cellStyle name="20% - Accent4 2 2 7 2" xfId="23287" xr:uid="{3BC5B84F-65C7-4F86-AE98-FFB73F4623E7}"/>
    <cellStyle name="20% - Accent4 2 2 7 2 2" xfId="32957" xr:uid="{4E5ED37D-2F0B-4A12-AF5C-1889FD649344}"/>
    <cellStyle name="20% - Accent4 2 2 7 3" xfId="32956" xr:uid="{E459644D-7BE6-4244-BDE6-00B8851C43E2}"/>
    <cellStyle name="20% - Accent4 2 2 8" xfId="15582" xr:uid="{9CB27F66-8CA7-41E4-996D-81FF249180F5}"/>
    <cellStyle name="20% - Accent4 2 2 8 2" xfId="32958" xr:uid="{E2390B6B-1465-4162-92E2-1612B3ADA776}"/>
    <cellStyle name="20% - Accent4 2 2 9" xfId="32831" xr:uid="{82C5CBBD-211E-481B-A630-229E2429D091}"/>
    <cellStyle name="20% - Accent4 2 3" xfId="171" xr:uid="{BB1A75EF-2DA1-4541-8BBE-35A4AF6D668D}"/>
    <cellStyle name="20% - Accent4 2 3 2" xfId="381" xr:uid="{29E4017A-32EC-4D2B-A17F-A3412B4FB2FD}"/>
    <cellStyle name="20% - Accent4 2 3 2 2" xfId="1043" xr:uid="{D809EC98-FBDC-4663-9539-A936B16972E3}"/>
    <cellStyle name="20% - Accent4 2 3 2 2 2" xfId="2511" xr:uid="{A670B7DE-FB8B-4036-B390-5FC8E4C7421E}"/>
    <cellStyle name="20% - Accent4 2 3 2 2 2 2" xfId="6243" xr:uid="{53BC8885-5123-428E-9127-A2BEFBAAFBF9}"/>
    <cellStyle name="20% - Accent4 2 3 2 2 2 2 2" xfId="13951" xr:uid="{9C30426A-A85A-45BE-9070-35BBA0D9BF48}"/>
    <cellStyle name="20% - Accent4 2 3 2 2 2 2 2 2" xfId="29363" xr:uid="{30E0B675-9F80-41B4-8778-886A195C56BF}"/>
    <cellStyle name="20% - Accent4 2 3 2 2 2 2 2 2 2" xfId="32965" xr:uid="{D19A9B25-D17B-4869-9622-A207E98F3CD7}"/>
    <cellStyle name="20% - Accent4 2 3 2 2 2 2 2 3" xfId="32964" xr:uid="{0BC3BD2A-F5FC-4767-966E-B6C4BBA56E08}"/>
    <cellStyle name="20% - Accent4 2 3 2 2 2 2 3" xfId="21658" xr:uid="{C3764F7B-84F1-4C91-93F7-1B16DD9EF893}"/>
    <cellStyle name="20% - Accent4 2 3 2 2 2 2 3 2" xfId="32966" xr:uid="{219C5A89-5C8F-4F6B-938B-3079CCF45E26}"/>
    <cellStyle name="20% - Accent4 2 3 2 2 2 2 4" xfId="32963" xr:uid="{D5765E4E-B41F-4D1E-B319-DE4CBDDEFDAC}"/>
    <cellStyle name="20% - Accent4 2 3 2 2 2 3" xfId="10222" xr:uid="{C816053F-1A3B-46DC-828F-6622FCAB600A}"/>
    <cellStyle name="20% - Accent4 2 3 2 2 2 3 2" xfId="25635" xr:uid="{16FAFB7F-BCFB-4724-8484-943E95FFE30D}"/>
    <cellStyle name="20% - Accent4 2 3 2 2 2 3 2 2" xfId="32968" xr:uid="{D0010502-B516-48C5-9DCA-9723097C61FE}"/>
    <cellStyle name="20% - Accent4 2 3 2 2 2 3 3" xfId="32967" xr:uid="{538A306A-DC0E-4A26-851F-9B52425BEEE8}"/>
    <cellStyle name="20% - Accent4 2 3 2 2 2 4" xfId="17930" xr:uid="{4D0DDF31-9682-45E9-8127-6890754ABCFD}"/>
    <cellStyle name="20% - Accent4 2 3 2 2 2 4 2" xfId="32969" xr:uid="{9CBBA3E6-4151-4D15-A95C-263486ADAC6C}"/>
    <cellStyle name="20% - Accent4 2 3 2 2 2 5" xfId="32962" xr:uid="{686174C1-6B8A-417E-8A3C-C96113D0DDF5}"/>
    <cellStyle name="20% - Accent4 2 3 2 2 3" xfId="4780" xr:uid="{9FE8CF18-7DCB-4001-959F-245B0B56BCE0}"/>
    <cellStyle name="20% - Accent4 2 3 2 2 3 2" xfId="12488" xr:uid="{223D8EE6-E8BC-416C-99A0-5117B87FE015}"/>
    <cellStyle name="20% - Accent4 2 3 2 2 3 2 2" xfId="27900" xr:uid="{65F2B127-9271-482E-B38F-7D176C429EF6}"/>
    <cellStyle name="20% - Accent4 2 3 2 2 3 2 2 2" xfId="32972" xr:uid="{EE395E8A-249E-4BB4-B7BD-6D9C1D870E3E}"/>
    <cellStyle name="20% - Accent4 2 3 2 2 3 2 3" xfId="32971" xr:uid="{1D101AAD-EB87-4C7E-A722-9CF808577E1D}"/>
    <cellStyle name="20% - Accent4 2 3 2 2 3 3" xfId="20195" xr:uid="{D4A3FBE9-5732-4004-9C0F-36E8A4BA892E}"/>
    <cellStyle name="20% - Accent4 2 3 2 2 3 3 2" xfId="32973" xr:uid="{DE71FBFF-9EE7-4B80-94E1-8FC15C6019E1}"/>
    <cellStyle name="20% - Accent4 2 3 2 2 3 4" xfId="32970" xr:uid="{E2C7BD1F-EE0C-433E-BB12-B0F538F4B99F}"/>
    <cellStyle name="20% - Accent4 2 3 2 2 4" xfId="8763" xr:uid="{46444D0A-82AA-4E6E-8BD6-7E5C6C25FF06}"/>
    <cellStyle name="20% - Accent4 2 3 2 2 4 2" xfId="24176" xr:uid="{BCB1B842-B8BF-4413-987C-E35EC01BFF46}"/>
    <cellStyle name="20% - Accent4 2 3 2 2 4 2 2" xfId="32975" xr:uid="{9162FD19-1AA7-43D6-B5AB-009B2A105DA1}"/>
    <cellStyle name="20% - Accent4 2 3 2 2 4 3" xfId="32974" xr:uid="{B87EC806-E681-4971-BD58-97204E39618F}"/>
    <cellStyle name="20% - Accent4 2 3 2 2 5" xfId="16471" xr:uid="{213BF516-54AA-4D92-BBCC-C95D15CE2000}"/>
    <cellStyle name="20% - Accent4 2 3 2 2 5 2" xfId="32976" xr:uid="{30A1A10B-700F-4F39-8AA0-63A2DBBF4C25}"/>
    <cellStyle name="20% - Accent4 2 3 2 2 6" xfId="32961" xr:uid="{05F77C14-7000-4EB5-AC96-671AC78B404F}"/>
    <cellStyle name="20% - Accent4 2 3 2 3" xfId="1873" xr:uid="{A7CB9C55-8393-442D-9F57-8AFB871F2B8E}"/>
    <cellStyle name="20% - Accent4 2 3 2 3 2" xfId="5605" xr:uid="{718B5639-C655-4039-B30A-25A4D83CFF96}"/>
    <cellStyle name="20% - Accent4 2 3 2 3 2 2" xfId="13313" xr:uid="{A0D11ADC-0610-4CA2-B0CE-3C29C8C7569D}"/>
    <cellStyle name="20% - Accent4 2 3 2 3 2 2 2" xfId="28725" xr:uid="{220F66E7-1F66-4C04-9C60-E629EEC64023}"/>
    <cellStyle name="20% - Accent4 2 3 2 3 2 2 2 2" xfId="32980" xr:uid="{04248FFC-ACE2-44AF-B860-C88CB9C078E5}"/>
    <cellStyle name="20% - Accent4 2 3 2 3 2 2 3" xfId="32979" xr:uid="{6BF83E2C-038B-45DC-BD87-1B96857020B8}"/>
    <cellStyle name="20% - Accent4 2 3 2 3 2 3" xfId="21020" xr:uid="{1CA7BA7A-A09E-4CA3-BC2F-B275A6B2261F}"/>
    <cellStyle name="20% - Accent4 2 3 2 3 2 3 2" xfId="32981" xr:uid="{574DB143-9B3B-42B1-9EC3-ECBA07E4906F}"/>
    <cellStyle name="20% - Accent4 2 3 2 3 2 4" xfId="32978" xr:uid="{0CB5C750-897B-4A1F-9AC0-E46F54FEA5A0}"/>
    <cellStyle name="20% - Accent4 2 3 2 3 3" xfId="9584" xr:uid="{C6C7CAB4-4CFB-4930-9593-CC634CDB0B82}"/>
    <cellStyle name="20% - Accent4 2 3 2 3 3 2" xfId="24997" xr:uid="{63D353F0-75B0-46E3-841F-3E55FC77950E}"/>
    <cellStyle name="20% - Accent4 2 3 2 3 3 2 2" xfId="32983" xr:uid="{23CACB27-F98E-4C46-B202-A42F9CA2E352}"/>
    <cellStyle name="20% - Accent4 2 3 2 3 3 3" xfId="32982" xr:uid="{0FD3E88F-5F45-43C7-8F86-D14797D31BA9}"/>
    <cellStyle name="20% - Accent4 2 3 2 3 4" xfId="17292" xr:uid="{C433949C-5587-4736-9A77-015D26D3C060}"/>
    <cellStyle name="20% - Accent4 2 3 2 3 4 2" xfId="32984" xr:uid="{B8E3509C-5B9A-4480-9761-B9B70B24B9AF}"/>
    <cellStyle name="20% - Accent4 2 3 2 3 5" xfId="32977" xr:uid="{FADA4943-FD9F-4D09-AAF0-581039F0E025}"/>
    <cellStyle name="20% - Accent4 2 3 2 4" xfId="4128" xr:uid="{5391137D-7C1C-4D2E-B746-F59049520D9B}"/>
    <cellStyle name="20% - Accent4 2 3 2 4 2" xfId="11836" xr:uid="{598ECC00-E6E0-4EA9-AD75-857FEC1E76EB}"/>
    <cellStyle name="20% - Accent4 2 3 2 4 2 2" xfId="27248" xr:uid="{C527086A-320A-417C-9300-689780C8B8A8}"/>
    <cellStyle name="20% - Accent4 2 3 2 4 2 2 2" xfId="32987" xr:uid="{B5626965-5960-4544-B67C-3961DCF5B83E}"/>
    <cellStyle name="20% - Accent4 2 3 2 4 2 3" xfId="32986" xr:uid="{001CFAF9-A9DC-4464-9D4B-F5AC544CFD5E}"/>
    <cellStyle name="20% - Accent4 2 3 2 4 3" xfId="19543" xr:uid="{50E9CBA0-F85B-4F21-A494-5E02CBED49D4}"/>
    <cellStyle name="20% - Accent4 2 3 2 4 3 2" xfId="32988" xr:uid="{B2DB6C0D-FF04-4B51-8B80-F5E80F5D4A5D}"/>
    <cellStyle name="20% - Accent4 2 3 2 4 4" xfId="32985" xr:uid="{5627C343-82D4-46BF-8E50-4A9EEBCA3182}"/>
    <cellStyle name="20% - Accent4 2 3 2 5" xfId="8125" xr:uid="{CEE9B397-DE42-461D-80CD-4215A7FB23D2}"/>
    <cellStyle name="20% - Accent4 2 3 2 5 2" xfId="23538" xr:uid="{87C40F26-4652-4F50-AF7F-71B18639E5C5}"/>
    <cellStyle name="20% - Accent4 2 3 2 5 2 2" xfId="32990" xr:uid="{E2EE20CC-5D88-4E0B-9410-D2DFD59DA0DC}"/>
    <cellStyle name="20% - Accent4 2 3 2 5 3" xfId="32989" xr:uid="{C8148B98-1B8E-4542-8CDA-763F4875313F}"/>
    <cellStyle name="20% - Accent4 2 3 2 6" xfId="15833" xr:uid="{6D6B537A-6598-4695-A52C-98A84364E222}"/>
    <cellStyle name="20% - Accent4 2 3 2 6 2" xfId="32991" xr:uid="{11BF0FE9-077E-4698-AFEE-70BB98783936}"/>
    <cellStyle name="20% - Accent4 2 3 2 7" xfId="32960" xr:uid="{AEAAB1B3-54F2-48D2-A5D8-6C2131A228FE}"/>
    <cellStyle name="20% - Accent4 2 3 3" xfId="838" xr:uid="{27F1DE16-4FD7-47F6-86D9-5FC417952E9F}"/>
    <cellStyle name="20% - Accent4 2 3 3 2" xfId="2313" xr:uid="{10EFF39C-6131-4744-8416-8EF6A718DCD2}"/>
    <cellStyle name="20% - Accent4 2 3 3 2 2" xfId="6045" xr:uid="{53C132DF-3B5C-47C6-B19F-41DFE6BBD4A9}"/>
    <cellStyle name="20% - Accent4 2 3 3 2 2 2" xfId="13753" xr:uid="{41BC7F85-E93D-4E1A-BFAC-630D073B9073}"/>
    <cellStyle name="20% - Accent4 2 3 3 2 2 2 2" xfId="29165" xr:uid="{09F8E086-F9E6-4300-8540-E67AA70B6326}"/>
    <cellStyle name="20% - Accent4 2 3 3 2 2 2 2 2" xfId="32996" xr:uid="{47955E46-1B97-4CE7-9046-B42CB4D09943}"/>
    <cellStyle name="20% - Accent4 2 3 3 2 2 2 3" xfId="32995" xr:uid="{9BD66F06-508A-4823-A74F-D381E87D3D8A}"/>
    <cellStyle name="20% - Accent4 2 3 3 2 2 3" xfId="21460" xr:uid="{052944B9-44B3-455E-8E1A-DF7FD1301A54}"/>
    <cellStyle name="20% - Accent4 2 3 3 2 2 3 2" xfId="32997" xr:uid="{F3727C3F-A313-4A0B-9817-C71AE6FCE1A7}"/>
    <cellStyle name="20% - Accent4 2 3 3 2 2 4" xfId="32994" xr:uid="{F117BEF6-52F2-4D53-8613-E2CD896FEDF1}"/>
    <cellStyle name="20% - Accent4 2 3 3 2 3" xfId="10024" xr:uid="{CCFD1F91-BED1-43D9-990F-0AC8D1CD54E6}"/>
    <cellStyle name="20% - Accent4 2 3 3 2 3 2" xfId="25437" xr:uid="{2944C84A-0F7B-4F27-94E4-E869E3315F41}"/>
    <cellStyle name="20% - Accent4 2 3 3 2 3 2 2" xfId="32999" xr:uid="{9ED8AD47-EA39-491A-A7EC-E705582734D3}"/>
    <cellStyle name="20% - Accent4 2 3 3 2 3 3" xfId="32998" xr:uid="{B48FC2EA-798D-468C-AC69-097638687D32}"/>
    <cellStyle name="20% - Accent4 2 3 3 2 4" xfId="17732" xr:uid="{5779EEC7-9563-4579-90A5-4FF72A1B6371}"/>
    <cellStyle name="20% - Accent4 2 3 3 2 4 2" xfId="33000" xr:uid="{2BE7171D-705A-4B45-A6D7-0E475FB7ABFE}"/>
    <cellStyle name="20% - Accent4 2 3 3 2 5" xfId="32993" xr:uid="{CFFEE434-553C-498F-BCA1-ED36A70C9FA2}"/>
    <cellStyle name="20% - Accent4 2 3 3 3" xfId="4575" xr:uid="{E0E9E3AE-19CE-4BB9-9114-2E6E02533A71}"/>
    <cellStyle name="20% - Accent4 2 3 3 3 2" xfId="12283" xr:uid="{81DBC389-6D3F-47E7-A20B-DD7D8D373972}"/>
    <cellStyle name="20% - Accent4 2 3 3 3 2 2" xfId="27695" xr:uid="{B27B4C55-7CA8-4738-83CC-81E6803A1975}"/>
    <cellStyle name="20% - Accent4 2 3 3 3 2 2 2" xfId="33003" xr:uid="{1781040C-BE6D-4DED-84E2-C8DF70E200A5}"/>
    <cellStyle name="20% - Accent4 2 3 3 3 2 3" xfId="33002" xr:uid="{79146CDA-721C-46E8-A1C2-9657EB478B5F}"/>
    <cellStyle name="20% - Accent4 2 3 3 3 3" xfId="19990" xr:uid="{ECAC09E5-88B3-4988-98D3-24CE01F8A094}"/>
    <cellStyle name="20% - Accent4 2 3 3 3 3 2" xfId="33004" xr:uid="{DF289CF8-6802-4E71-A259-94971CC1080B}"/>
    <cellStyle name="20% - Accent4 2 3 3 3 4" xfId="33001" xr:uid="{1BD0A2B4-5A01-4A51-850D-81793CD7EF12}"/>
    <cellStyle name="20% - Accent4 2 3 3 4" xfId="8565" xr:uid="{2EC88960-5A7B-4A19-8CDD-E662A2938ADD}"/>
    <cellStyle name="20% - Accent4 2 3 3 4 2" xfId="23978" xr:uid="{878D595D-18F4-40AC-B461-F9FB2865592C}"/>
    <cellStyle name="20% - Accent4 2 3 3 4 2 2" xfId="33006" xr:uid="{94907F96-DB45-45C1-92E7-2188686969DA}"/>
    <cellStyle name="20% - Accent4 2 3 3 4 3" xfId="33005" xr:uid="{96CE7F6B-5FE9-4358-847E-54DE45E340F3}"/>
    <cellStyle name="20% - Accent4 2 3 3 5" xfId="16273" xr:uid="{3FFCCEAE-1604-4E01-B214-660890AD270F}"/>
    <cellStyle name="20% - Accent4 2 3 3 5 2" xfId="33007" xr:uid="{CDDEE1D2-E7A1-4C26-9BD1-EE87D959CE85}"/>
    <cellStyle name="20% - Accent4 2 3 3 6" xfId="32992" xr:uid="{2518EDF0-BAFC-4CC7-AB82-0B43C584570F}"/>
    <cellStyle name="20% - Accent4 2 3 4" xfId="1675" xr:uid="{F4CE6774-08E0-4286-8BD2-24DC893C8A40}"/>
    <cellStyle name="20% - Accent4 2 3 4 2" xfId="5407" xr:uid="{D4E83439-024F-4208-9E40-40A52E3A0384}"/>
    <cellStyle name="20% - Accent4 2 3 4 2 2" xfId="13115" xr:uid="{34AC093E-7207-4EAC-90FC-08F54D7C07DB}"/>
    <cellStyle name="20% - Accent4 2 3 4 2 2 2" xfId="28527" xr:uid="{363ADB7F-2A6E-41B9-9CA6-7CC2312ED4ED}"/>
    <cellStyle name="20% - Accent4 2 3 4 2 2 2 2" xfId="33011" xr:uid="{2DAE6E95-6246-4D33-8653-92EBA20A258E}"/>
    <cellStyle name="20% - Accent4 2 3 4 2 2 3" xfId="33010" xr:uid="{3E813138-BED8-4862-BE46-9D4E0038E955}"/>
    <cellStyle name="20% - Accent4 2 3 4 2 3" xfId="20822" xr:uid="{AE0596CD-65C9-4EA7-8304-F80BB084C215}"/>
    <cellStyle name="20% - Accent4 2 3 4 2 3 2" xfId="33012" xr:uid="{8EE59F9C-0D8B-440A-A8C5-3371D782B9A4}"/>
    <cellStyle name="20% - Accent4 2 3 4 2 4" xfId="33009" xr:uid="{F2FEA5AA-CD63-455B-B4B7-FC99B0791F05}"/>
    <cellStyle name="20% - Accent4 2 3 4 3" xfId="9386" xr:uid="{C4EE0B7B-532D-4D9C-9B26-7D6470435B8F}"/>
    <cellStyle name="20% - Accent4 2 3 4 3 2" xfId="24799" xr:uid="{5F0BB23B-BE57-487B-A16F-1B423766D8D7}"/>
    <cellStyle name="20% - Accent4 2 3 4 3 2 2" xfId="33014" xr:uid="{1C08ED67-8B68-485F-8FA2-06B5CF21B5B3}"/>
    <cellStyle name="20% - Accent4 2 3 4 3 3" xfId="33013" xr:uid="{E04A1BD6-FFC1-4DEE-8635-D7B8D18067F2}"/>
    <cellStyle name="20% - Accent4 2 3 4 4" xfId="17094" xr:uid="{E696F725-8CCC-4665-9544-BBA90AD94B46}"/>
    <cellStyle name="20% - Accent4 2 3 4 4 2" xfId="33015" xr:uid="{D6931172-A9A8-4580-A4D0-A57D85DAB61D}"/>
    <cellStyle name="20% - Accent4 2 3 4 5" xfId="33008" xr:uid="{EDC1FFCF-822B-4D99-BEB7-AB48D902F2EA}"/>
    <cellStyle name="20% - Accent4 2 3 5" xfId="3923" xr:uid="{6F0012CC-4571-40F0-8A29-F2889981B006}"/>
    <cellStyle name="20% - Accent4 2 3 5 2" xfId="11631" xr:uid="{30705EA5-B026-4893-9BA4-9A2D936BA678}"/>
    <cellStyle name="20% - Accent4 2 3 5 2 2" xfId="27043" xr:uid="{3C7C6FCD-7C49-4680-86B6-DE2C7F23D980}"/>
    <cellStyle name="20% - Accent4 2 3 5 2 2 2" xfId="33018" xr:uid="{0ABF874A-099A-4624-BBCD-D97527E8373B}"/>
    <cellStyle name="20% - Accent4 2 3 5 2 3" xfId="33017" xr:uid="{3AB038B4-7A5B-45A2-9FD9-24A90D841A40}"/>
    <cellStyle name="20% - Accent4 2 3 5 3" xfId="19338" xr:uid="{5C0D5D37-AC6F-4A94-B541-65B1A1FA503D}"/>
    <cellStyle name="20% - Accent4 2 3 5 3 2" xfId="33019" xr:uid="{31812C99-8413-4E48-B990-991D41CCEAC2}"/>
    <cellStyle name="20% - Accent4 2 3 5 4" xfId="33016" xr:uid="{A69A1276-9367-481B-B070-F6DE9F7DF8E5}"/>
    <cellStyle name="20% - Accent4 2 3 6" xfId="7927" xr:uid="{D203154F-5A44-4367-8C3C-950CF3F16D77}"/>
    <cellStyle name="20% - Accent4 2 3 6 2" xfId="23340" xr:uid="{6F15E7F0-B530-47F0-9FA0-DCE0A84B076B}"/>
    <cellStyle name="20% - Accent4 2 3 6 2 2" xfId="33021" xr:uid="{B6E02374-3442-4103-A3C9-7D7B861A4F97}"/>
    <cellStyle name="20% - Accent4 2 3 6 3" xfId="33020" xr:uid="{937D4542-0D75-4669-ADA2-FD7C65D083D0}"/>
    <cellStyle name="20% - Accent4 2 3 7" xfId="15635" xr:uid="{BBCE339E-16F2-4648-8A06-FC3AC59ABB97}"/>
    <cellStyle name="20% - Accent4 2 3 7 2" xfId="33022" xr:uid="{744A3B8D-9E40-435F-B310-5EDB241E5199}"/>
    <cellStyle name="20% - Accent4 2 3 8" xfId="32959" xr:uid="{94D06046-241D-4A12-93AE-200285F571D0}"/>
    <cellStyle name="20% - Accent4 2 4" xfId="328" xr:uid="{43E378C9-8DE4-4D82-BF79-F9AA181E2CD1}"/>
    <cellStyle name="20% - Accent4 2 4 2" xfId="991" xr:uid="{78473197-CF3A-4A03-A7C9-276CE8CD23E6}"/>
    <cellStyle name="20% - Accent4 2 4 2 2" xfId="2461" xr:uid="{D9B29A4B-15F2-4CA6-9DD4-B23FEBC23169}"/>
    <cellStyle name="20% - Accent4 2 4 2 2 2" xfId="6193" xr:uid="{5D8A8236-2EAD-479A-8398-F1E2E6C37B42}"/>
    <cellStyle name="20% - Accent4 2 4 2 2 2 2" xfId="13901" xr:uid="{33C7E3B9-C0A6-4762-A867-7EA5DD837141}"/>
    <cellStyle name="20% - Accent4 2 4 2 2 2 2 2" xfId="29313" xr:uid="{E7B1DF72-6395-4692-A12E-67C7B9D2CE7A}"/>
    <cellStyle name="20% - Accent4 2 4 2 2 2 2 2 2" xfId="33028" xr:uid="{3A3D15B2-6EEB-4B03-B67F-3AEE9C8D26A8}"/>
    <cellStyle name="20% - Accent4 2 4 2 2 2 2 3" xfId="33027" xr:uid="{C6751257-CD5F-4561-964E-FF3588C08B3D}"/>
    <cellStyle name="20% - Accent4 2 4 2 2 2 3" xfId="21608" xr:uid="{08F6673D-53B7-453B-ABA3-CE385787F013}"/>
    <cellStyle name="20% - Accent4 2 4 2 2 2 3 2" xfId="33029" xr:uid="{584A81C2-CEF4-49A2-AABD-44625FD6E776}"/>
    <cellStyle name="20% - Accent4 2 4 2 2 2 4" xfId="33026" xr:uid="{CECBF2EE-B2C6-4FBA-83D7-D4CA470CD271}"/>
    <cellStyle name="20% - Accent4 2 4 2 2 3" xfId="10172" xr:uid="{50126560-6BAC-4BB4-AF7F-4D21606852AD}"/>
    <cellStyle name="20% - Accent4 2 4 2 2 3 2" xfId="25585" xr:uid="{6D912144-BCB3-45CA-A96D-A0473EBD684D}"/>
    <cellStyle name="20% - Accent4 2 4 2 2 3 2 2" xfId="33031" xr:uid="{7AD48BC8-15C6-49DF-B07C-CA3BF3A535B4}"/>
    <cellStyle name="20% - Accent4 2 4 2 2 3 3" xfId="33030" xr:uid="{A2D61154-6219-47B1-8D83-35F70B0E8FCB}"/>
    <cellStyle name="20% - Accent4 2 4 2 2 4" xfId="17880" xr:uid="{DF80B118-6C67-4CAD-AD22-D43452836E6E}"/>
    <cellStyle name="20% - Accent4 2 4 2 2 4 2" xfId="33032" xr:uid="{6BEA12AB-C893-4570-A9B6-130083AD45DD}"/>
    <cellStyle name="20% - Accent4 2 4 2 2 5" xfId="33025" xr:uid="{6FB14A1B-8520-4135-9324-DBB6DC6076F6}"/>
    <cellStyle name="20% - Accent4 2 4 2 3" xfId="4728" xr:uid="{8FEA1776-C03B-41E7-8916-257373A8E261}"/>
    <cellStyle name="20% - Accent4 2 4 2 3 2" xfId="12436" xr:uid="{8A3E3B9E-42E3-439C-812B-2F9CCED8CECF}"/>
    <cellStyle name="20% - Accent4 2 4 2 3 2 2" xfId="27848" xr:uid="{98EEAE79-4FD2-4C01-AD92-BB2D315D53C1}"/>
    <cellStyle name="20% - Accent4 2 4 2 3 2 2 2" xfId="33035" xr:uid="{B3286B0C-959C-4B0C-8A75-BD7F27A3F113}"/>
    <cellStyle name="20% - Accent4 2 4 2 3 2 3" xfId="33034" xr:uid="{A497A933-A436-4AED-B574-F492C7E07E8E}"/>
    <cellStyle name="20% - Accent4 2 4 2 3 3" xfId="20143" xr:uid="{A02E3EB1-20DE-4669-A569-2EEE5E2F2679}"/>
    <cellStyle name="20% - Accent4 2 4 2 3 3 2" xfId="33036" xr:uid="{92B5CA85-80D9-412D-9863-F2E4A3195561}"/>
    <cellStyle name="20% - Accent4 2 4 2 3 4" xfId="33033" xr:uid="{4C9E24AE-EDC1-4A10-8CCA-745285868D2D}"/>
    <cellStyle name="20% - Accent4 2 4 2 4" xfId="8713" xr:uid="{7A3B93F0-8047-4301-BAF9-DD736199DED9}"/>
    <cellStyle name="20% - Accent4 2 4 2 4 2" xfId="24126" xr:uid="{C18B5DC7-2146-4ACC-BB86-BA3BAB870DF3}"/>
    <cellStyle name="20% - Accent4 2 4 2 4 2 2" xfId="33038" xr:uid="{8F22503B-9AAA-45F4-B3F3-B4E66440DA97}"/>
    <cellStyle name="20% - Accent4 2 4 2 4 3" xfId="33037" xr:uid="{8B918205-78C7-42F8-96F5-3BA69C507D0E}"/>
    <cellStyle name="20% - Accent4 2 4 2 5" xfId="16421" xr:uid="{7EB04E60-F137-4343-9497-2AB47A26ADA5}"/>
    <cellStyle name="20% - Accent4 2 4 2 5 2" xfId="33039" xr:uid="{DC93A3CA-6A9D-498E-B20E-01EB2B626F80}"/>
    <cellStyle name="20% - Accent4 2 4 2 6" xfId="33024" xr:uid="{ECC153A3-B8D8-400B-AEDA-DC463AF426E8}"/>
    <cellStyle name="20% - Accent4 2 4 3" xfId="1823" xr:uid="{18AA3760-719C-4624-BB3B-84BD0B304B13}"/>
    <cellStyle name="20% - Accent4 2 4 3 2" xfId="5555" xr:uid="{DDE08C51-6757-450A-AAC0-E4ECF21699F9}"/>
    <cellStyle name="20% - Accent4 2 4 3 2 2" xfId="13263" xr:uid="{4A975243-9497-49BB-AD54-1EE0F90F9F81}"/>
    <cellStyle name="20% - Accent4 2 4 3 2 2 2" xfId="28675" xr:uid="{F0BF543E-32C4-4FD1-85EC-C322BBF83CA3}"/>
    <cellStyle name="20% - Accent4 2 4 3 2 2 2 2" xfId="33043" xr:uid="{44148967-4E91-4282-BD79-E51F97FFFB12}"/>
    <cellStyle name="20% - Accent4 2 4 3 2 2 3" xfId="33042" xr:uid="{408F7169-DBF3-478A-ADAA-C5AE597EC009}"/>
    <cellStyle name="20% - Accent4 2 4 3 2 3" xfId="20970" xr:uid="{73C507AB-97C9-4EF5-B8B4-73577DF084CA}"/>
    <cellStyle name="20% - Accent4 2 4 3 2 3 2" xfId="33044" xr:uid="{B9F2CBCB-9340-4632-847E-D6AD173EF85A}"/>
    <cellStyle name="20% - Accent4 2 4 3 2 4" xfId="33041" xr:uid="{95150F24-88F2-48BB-9E45-9C7F61E56372}"/>
    <cellStyle name="20% - Accent4 2 4 3 3" xfId="9534" xr:uid="{8DB91458-E112-48E5-BE63-A4568A8C9994}"/>
    <cellStyle name="20% - Accent4 2 4 3 3 2" xfId="24947" xr:uid="{D279BD81-79A0-42D7-9EB8-6DCEC8504D3B}"/>
    <cellStyle name="20% - Accent4 2 4 3 3 2 2" xfId="33046" xr:uid="{863491C7-7369-4337-9E83-0FBC8DAE0326}"/>
    <cellStyle name="20% - Accent4 2 4 3 3 3" xfId="33045" xr:uid="{42F3DE53-A871-459F-96F9-653520C204E7}"/>
    <cellStyle name="20% - Accent4 2 4 3 4" xfId="17242" xr:uid="{71C16F10-A6B1-4A7E-B81B-917F1770BBA9}"/>
    <cellStyle name="20% - Accent4 2 4 3 4 2" xfId="33047" xr:uid="{CBDFF883-462E-4B8F-8B20-A08E15933EB6}"/>
    <cellStyle name="20% - Accent4 2 4 3 5" xfId="33040" xr:uid="{ADFA9014-3251-4E10-A0FF-23E4182965DA}"/>
    <cellStyle name="20% - Accent4 2 4 4" xfId="4076" xr:uid="{D573F832-21DA-49D1-88AB-1B93775A8F3C}"/>
    <cellStyle name="20% - Accent4 2 4 4 2" xfId="11784" xr:uid="{B808C0F9-428C-4A0B-B2D7-0FAE951A8D41}"/>
    <cellStyle name="20% - Accent4 2 4 4 2 2" xfId="27196" xr:uid="{41EAF202-45D2-4320-81EF-2CB6291763B1}"/>
    <cellStyle name="20% - Accent4 2 4 4 2 2 2" xfId="33050" xr:uid="{CFDF649D-06D6-4B3A-9399-7ABDB4A68FAA}"/>
    <cellStyle name="20% - Accent4 2 4 4 2 3" xfId="33049" xr:uid="{CCCAE521-A8D5-4F81-884F-6E69394B8568}"/>
    <cellStyle name="20% - Accent4 2 4 4 3" xfId="19491" xr:uid="{B2F86D7F-E2A5-4D8E-907B-6A2A83CB6EDB}"/>
    <cellStyle name="20% - Accent4 2 4 4 3 2" xfId="33051" xr:uid="{0CB71611-6D86-4117-BDCA-97E57B192D7E}"/>
    <cellStyle name="20% - Accent4 2 4 4 4" xfId="33048" xr:uid="{669AB640-B74A-4FFE-B779-DAA13915E33F}"/>
    <cellStyle name="20% - Accent4 2 4 5" xfId="8075" xr:uid="{4FF961C9-2DA8-4845-AF87-39DB7DADD783}"/>
    <cellStyle name="20% - Accent4 2 4 5 2" xfId="23488" xr:uid="{5F1CE24B-CACB-4C3B-9624-BACBD9ABC08A}"/>
    <cellStyle name="20% - Accent4 2 4 5 2 2" xfId="33053" xr:uid="{5E469F9D-CF86-4CEB-A0D3-8749C7191E16}"/>
    <cellStyle name="20% - Accent4 2 4 5 3" xfId="33052" xr:uid="{312F9957-586C-4929-ACAB-9B452EC228AA}"/>
    <cellStyle name="20% - Accent4 2 4 6" xfId="15783" xr:uid="{EFB10A5F-4815-4A91-9818-811AA93695E4}"/>
    <cellStyle name="20% - Accent4 2 4 6 2" xfId="33054" xr:uid="{0DEF2EF8-C8EA-444C-8BBF-8E93E12CAA83}"/>
    <cellStyle name="20% - Accent4 2 4 7" xfId="33023" xr:uid="{EABE132D-7B24-4E53-9000-596FF51656BD}"/>
    <cellStyle name="20% - Accent4 2 5" xfId="774" xr:uid="{CE1A92F7-7719-4873-B255-2FBD49CCF5AC}"/>
    <cellStyle name="20% - Accent4 2 5 2" xfId="2263" xr:uid="{1CCF6B9A-263D-4749-85E0-DEA7E4AAF432}"/>
    <cellStyle name="20% - Accent4 2 5 2 2" xfId="5995" xr:uid="{72C3EC74-7E1F-4E42-B70D-C40D09BFFF9B}"/>
    <cellStyle name="20% - Accent4 2 5 2 2 2" xfId="13703" xr:uid="{33B6E5D9-4CBC-491F-8ACC-F3350C3505ED}"/>
    <cellStyle name="20% - Accent4 2 5 2 2 2 2" xfId="29115" xr:uid="{77679B81-CB3B-4D0C-8B59-4D2BA705E93B}"/>
    <cellStyle name="20% - Accent4 2 5 2 2 2 2 2" xfId="33059" xr:uid="{E18E67F7-0B2D-46EB-80F3-79FE6EC28DCC}"/>
    <cellStyle name="20% - Accent4 2 5 2 2 2 3" xfId="33058" xr:uid="{5518F417-10C9-4B33-8897-6EDFE04D5942}"/>
    <cellStyle name="20% - Accent4 2 5 2 2 3" xfId="21410" xr:uid="{528F8A15-0DCB-4E34-8A85-5558B434AB5B}"/>
    <cellStyle name="20% - Accent4 2 5 2 2 3 2" xfId="33060" xr:uid="{C3B8EE43-2A6C-4075-81FD-89FB0CB920B8}"/>
    <cellStyle name="20% - Accent4 2 5 2 2 4" xfId="33057" xr:uid="{867403FB-CFB7-4E3E-8A57-B53D41321382}"/>
    <cellStyle name="20% - Accent4 2 5 2 3" xfId="9974" xr:uid="{7F670F83-EF25-4AFA-B29E-C43E4EE18FD8}"/>
    <cellStyle name="20% - Accent4 2 5 2 3 2" xfId="25387" xr:uid="{7CF4DA5F-01EA-41A1-945D-F1811E90E579}"/>
    <cellStyle name="20% - Accent4 2 5 2 3 2 2" xfId="33062" xr:uid="{51DDF0E2-BD98-4D67-8946-8641691436AD}"/>
    <cellStyle name="20% - Accent4 2 5 2 3 3" xfId="33061" xr:uid="{4BC2D7C1-C449-4CE4-A59F-CD72DB727CC0}"/>
    <cellStyle name="20% - Accent4 2 5 2 4" xfId="17682" xr:uid="{74511E91-B961-4F2C-8F12-CC97EF72CD86}"/>
    <cellStyle name="20% - Accent4 2 5 2 4 2" xfId="33063" xr:uid="{6CFD65F8-3706-40BB-8821-C0CA3DC3DEBE}"/>
    <cellStyle name="20% - Accent4 2 5 2 5" xfId="33056" xr:uid="{774A8948-7FCB-4FCD-A1FB-10B7970646B3}"/>
    <cellStyle name="20% - Accent4 2 5 3" xfId="4518" xr:uid="{4385E9FD-ECBB-43F3-BBEF-B4D9BA260B3F}"/>
    <cellStyle name="20% - Accent4 2 5 3 2" xfId="12226" xr:uid="{3A387F1B-0E30-46B8-AC49-2C0456DCAC47}"/>
    <cellStyle name="20% - Accent4 2 5 3 2 2" xfId="27638" xr:uid="{703350A8-51C6-44F5-BF67-7465A6124402}"/>
    <cellStyle name="20% - Accent4 2 5 3 2 2 2" xfId="33066" xr:uid="{A26F7182-377F-43F8-A16F-235136D29A7D}"/>
    <cellStyle name="20% - Accent4 2 5 3 2 3" xfId="33065" xr:uid="{1A61F42B-1462-476D-943C-DDB39A043A7E}"/>
    <cellStyle name="20% - Accent4 2 5 3 3" xfId="19933" xr:uid="{21BB8C41-6226-4187-9DB8-D6235DEC6505}"/>
    <cellStyle name="20% - Accent4 2 5 3 3 2" xfId="33067" xr:uid="{80F4D52E-F421-4E31-8167-24DC99E89FEB}"/>
    <cellStyle name="20% - Accent4 2 5 3 4" xfId="33064" xr:uid="{9A232B84-1C23-4407-8E07-604E74E8977B}"/>
    <cellStyle name="20% - Accent4 2 5 4" xfId="8515" xr:uid="{46EBD11D-E3E9-43A1-8BB4-EB25241591C7}"/>
    <cellStyle name="20% - Accent4 2 5 4 2" xfId="23928" xr:uid="{1F808F98-69A4-42A2-BB41-6B059ABEE69C}"/>
    <cellStyle name="20% - Accent4 2 5 4 2 2" xfId="33069" xr:uid="{C483768C-4016-4632-A011-ACFF6AAA9862}"/>
    <cellStyle name="20% - Accent4 2 5 4 3" xfId="33068" xr:uid="{7D0F1009-56FB-4132-A246-8A3575A460D3}"/>
    <cellStyle name="20% - Accent4 2 5 5" xfId="16223" xr:uid="{DB4A6E8F-A28B-4E40-A6BE-C5DFB5909614}"/>
    <cellStyle name="20% - Accent4 2 5 5 2" xfId="33070" xr:uid="{DB8A03BC-8EE2-41B1-AD76-E42527C6661E}"/>
    <cellStyle name="20% - Accent4 2 5 6" xfId="33055" xr:uid="{930C80D2-B124-4744-A929-74369E85CF41}"/>
    <cellStyle name="20% - Accent4 2 6" xfId="1621" xr:uid="{12ECA024-3F52-46F2-9D56-2A6232F8F240}"/>
    <cellStyle name="20% - Accent4 2 6 2" xfId="5355" xr:uid="{C684A8CE-4FCE-4972-A8F0-132D9D4523CC}"/>
    <cellStyle name="20% - Accent4 2 6 2 2" xfId="13063" xr:uid="{C5605506-3827-40E9-8525-0A4733AFF2B2}"/>
    <cellStyle name="20% - Accent4 2 6 2 2 2" xfId="28475" xr:uid="{38E36D7A-E44D-437E-877D-1C95F7DE001F}"/>
    <cellStyle name="20% - Accent4 2 6 2 2 2 2" xfId="33074" xr:uid="{932CBC0E-F451-4269-B701-E8160951C22E}"/>
    <cellStyle name="20% - Accent4 2 6 2 2 3" xfId="33073" xr:uid="{6F77C229-FE13-47C1-A5C5-B4A932D64169}"/>
    <cellStyle name="20% - Accent4 2 6 2 3" xfId="20770" xr:uid="{E19F0510-4D98-424E-B89C-05E3A5FCF747}"/>
    <cellStyle name="20% - Accent4 2 6 2 3 2" xfId="33075" xr:uid="{FF2A492B-3982-4775-B810-7C181A0C1EA8}"/>
    <cellStyle name="20% - Accent4 2 6 2 4" xfId="33072" xr:uid="{4A35DDC2-0A48-406F-88C3-F32F01C82C61}"/>
    <cellStyle name="20% - Accent4 2 6 3" xfId="9336" xr:uid="{16492876-4823-432A-9DCD-BA0BD95F42BB}"/>
    <cellStyle name="20% - Accent4 2 6 3 2" xfId="24749" xr:uid="{5378321C-7262-4D1D-AD8B-C38ED2140FA4}"/>
    <cellStyle name="20% - Accent4 2 6 3 2 2" xfId="33077" xr:uid="{2F8E210D-53C9-4BAE-B6BF-7860DB600065}"/>
    <cellStyle name="20% - Accent4 2 6 3 3" xfId="33076" xr:uid="{8FD9D0CC-1000-49BF-AA0A-AC3A8454AEF6}"/>
    <cellStyle name="20% - Accent4 2 6 4" xfId="17044" xr:uid="{A60FA07D-F4B6-4A8A-B57A-CBD159D9E684}"/>
    <cellStyle name="20% - Accent4 2 6 4 2" xfId="33078" xr:uid="{2F393576-3D3C-4C3A-AE23-E31B2B24BED5}"/>
    <cellStyle name="20% - Accent4 2 6 5" xfId="33071" xr:uid="{343E2B97-4410-4CDC-94D1-ADC259A7BC4A}"/>
    <cellStyle name="20% - Accent4 2 7" xfId="3865" xr:uid="{302065C4-72D4-4483-8B49-E2BC909CA337}"/>
    <cellStyle name="20% - Accent4 2 7 2" xfId="11574" xr:uid="{E6CDE2FC-8FF2-4638-A612-96DD1A06B162}"/>
    <cellStyle name="20% - Accent4 2 7 2 2" xfId="26986" xr:uid="{F3F920AC-0C22-4562-A4CD-01D761417F93}"/>
    <cellStyle name="20% - Accent4 2 7 2 2 2" xfId="33081" xr:uid="{0BD7B113-DEC2-4F30-8EAB-0DF85E939ADF}"/>
    <cellStyle name="20% - Accent4 2 7 2 3" xfId="33080" xr:uid="{ABD7C35F-3162-4F27-87D1-3EA433CD6B8E}"/>
    <cellStyle name="20% - Accent4 2 7 3" xfId="19281" xr:uid="{BD8A6507-797B-48F9-925D-F34A04433C2E}"/>
    <cellStyle name="20% - Accent4 2 7 3 2" xfId="33082" xr:uid="{EBA7E045-B1BF-4E61-97C5-DE6351DD15B9}"/>
    <cellStyle name="20% - Accent4 2 7 4" xfId="33079" xr:uid="{5D12E001-31CD-4AF5-9957-88FDF4E1EE6C}"/>
    <cellStyle name="20% - Accent4 2 8" xfId="7859" xr:uid="{06B8F269-3E69-4B42-AF9F-104F015DC659}"/>
    <cellStyle name="20% - Accent4 2 8 2" xfId="23272" xr:uid="{B5AA9730-6C33-4F4D-83BD-417E9F77E1AA}"/>
    <cellStyle name="20% - Accent4 2 8 2 2" xfId="33084" xr:uid="{E7EC3C4B-1471-41D1-89C2-71FE467C4033}"/>
    <cellStyle name="20% - Accent4 2 8 3" xfId="33083" xr:uid="{DDEB21FD-B934-4180-9286-80BF25009679}"/>
    <cellStyle name="20% - Accent4 2 9" xfId="15567" xr:uid="{FE308EF2-8305-413E-ADEF-EEE0FC694D7A}"/>
    <cellStyle name="20% - Accent4 2 9 2" xfId="33085" xr:uid="{E4A8FAE9-9716-46C2-BE87-0316BA73E870}"/>
    <cellStyle name="20% - Accent4 20" xfId="3592" xr:uid="{3677CEF1-DBAD-40B3-8AD5-40E319FEF87B}"/>
    <cellStyle name="20% - Accent4 20 2" xfId="7323" xr:uid="{81DE94AB-FC07-4680-BA2E-8F800619D09E}"/>
    <cellStyle name="20% - Accent4 20 2 2" xfId="15031" xr:uid="{C914CA40-31CE-4C50-B938-B9EADD089C8F}"/>
    <cellStyle name="20% - Accent4 20 2 2 2" xfId="30443" xr:uid="{3271C152-20D6-4BE2-9862-5FCE61117DD2}"/>
    <cellStyle name="20% - Accent4 20 2 2 2 2" xfId="33089" xr:uid="{23C9FAFB-02A0-4006-AE3F-AAF9E34FB24B}"/>
    <cellStyle name="20% - Accent4 20 2 2 3" xfId="33088" xr:uid="{47C71CAA-17A5-4849-A044-A3D81D0EDF80}"/>
    <cellStyle name="20% - Accent4 20 2 3" xfId="22738" xr:uid="{0AD171D8-E139-4814-B699-81415F5375F8}"/>
    <cellStyle name="20% - Accent4 20 2 3 2" xfId="33090" xr:uid="{53D01FB6-8146-4AD4-BE50-B71A4F11D6A6}"/>
    <cellStyle name="20% - Accent4 20 2 4" xfId="33087" xr:uid="{89B180A3-6B4F-4A38-A685-510F3D390220}"/>
    <cellStyle name="20% - Accent4 20 3" xfId="11302" xr:uid="{44AF22D6-AF31-4F89-8B23-55FBE7BD0EDA}"/>
    <cellStyle name="20% - Accent4 20 3 2" xfId="26715" xr:uid="{4A0E098E-0BFF-4D97-B1A4-7471F6E6D663}"/>
    <cellStyle name="20% - Accent4 20 3 2 2" xfId="33092" xr:uid="{5BC6BA0E-5F56-4938-81A6-8C9F3E3419F8}"/>
    <cellStyle name="20% - Accent4 20 3 3" xfId="33091" xr:uid="{A4B4198D-B659-4604-8302-F6C639A092E9}"/>
    <cellStyle name="20% - Accent4 20 4" xfId="19010" xr:uid="{217EE7FA-01BD-4D4F-A2E6-1FB55D696122}"/>
    <cellStyle name="20% - Accent4 20 4 2" xfId="33093" xr:uid="{7E780016-955C-4205-AED9-576B151F38D3}"/>
    <cellStyle name="20% - Accent4 20 5" xfId="33086" xr:uid="{866606C1-786D-47D1-90E3-A5EF69B2C201}"/>
    <cellStyle name="20% - Accent4 21" xfId="3612" xr:uid="{026668DF-9900-4E1A-8141-0E119418A64E}"/>
    <cellStyle name="20% - Accent4 21 2" xfId="7343" xr:uid="{670EEC67-63E4-44A7-8733-69536FCFF5A5}"/>
    <cellStyle name="20% - Accent4 21 2 2" xfId="15051" xr:uid="{949D376C-9677-4852-B76F-D50F4598A2EE}"/>
    <cellStyle name="20% - Accent4 21 2 2 2" xfId="30463" xr:uid="{0C6A17E5-4759-4839-B5FE-4E21E76AFF86}"/>
    <cellStyle name="20% - Accent4 21 2 2 2 2" xfId="33097" xr:uid="{F892E8D2-CC1F-466B-A901-D88FAF61502B}"/>
    <cellStyle name="20% - Accent4 21 2 2 3" xfId="33096" xr:uid="{E0EB2D53-BF77-4FA8-8B6E-57D8B525E0F0}"/>
    <cellStyle name="20% - Accent4 21 2 3" xfId="22758" xr:uid="{6F39458C-99A1-4A15-884B-749FF0D41459}"/>
    <cellStyle name="20% - Accent4 21 2 3 2" xfId="33098" xr:uid="{3CB14079-9F22-4633-AEAF-4B29F9F69315}"/>
    <cellStyle name="20% - Accent4 21 2 4" xfId="33095" xr:uid="{BC87D57F-6348-4B33-A18D-EA5A6485764C}"/>
    <cellStyle name="20% - Accent4 21 3" xfId="11322" xr:uid="{73E8DD19-BAC0-4EDF-AD94-DDB973375BCD}"/>
    <cellStyle name="20% - Accent4 21 3 2" xfId="26735" xr:uid="{5582841B-38B0-41CB-B24D-739B52B1D801}"/>
    <cellStyle name="20% - Accent4 21 3 2 2" xfId="33100" xr:uid="{D36C4224-20B9-4C77-A3ED-DC5FDD2BC21F}"/>
    <cellStyle name="20% - Accent4 21 3 3" xfId="33099" xr:uid="{D52B6E76-C3AF-4412-ABB9-031AD85E5B5C}"/>
    <cellStyle name="20% - Accent4 21 4" xfId="19030" xr:uid="{732D6D9D-0DDD-4B40-AB1E-80CDEB1D03C5}"/>
    <cellStyle name="20% - Accent4 21 4 2" xfId="33101" xr:uid="{D98F3463-1CF3-4730-AD5C-00E21F42E996}"/>
    <cellStyle name="20% - Accent4 21 5" xfId="33094" xr:uid="{3FF71897-1F78-4A99-A972-BF71DBFFD1E9}"/>
    <cellStyle name="20% - Accent4 22" xfId="3632" xr:uid="{BE769FAD-1D10-4B99-B942-BDAE101F6A24}"/>
    <cellStyle name="20% - Accent4 22 2" xfId="7363" xr:uid="{3CB3DD90-4EDB-4D4D-8A1C-B21ADF186591}"/>
    <cellStyle name="20% - Accent4 22 2 2" xfId="15071" xr:uid="{1C118D3E-C49D-4FEB-BDE5-D62627797FE8}"/>
    <cellStyle name="20% - Accent4 22 2 2 2" xfId="30483" xr:uid="{7F473DAC-A993-4D3E-BB71-3E971E4E9363}"/>
    <cellStyle name="20% - Accent4 22 2 2 2 2" xfId="33105" xr:uid="{93E3BD9E-F6C1-462F-AE5F-E772768EE6B4}"/>
    <cellStyle name="20% - Accent4 22 2 2 3" xfId="33104" xr:uid="{A2EE04FB-1ED6-40C2-BEFD-A2FE12CCCD65}"/>
    <cellStyle name="20% - Accent4 22 2 3" xfId="22778" xr:uid="{385A04D6-480F-4A12-859C-0C501CA7D42F}"/>
    <cellStyle name="20% - Accent4 22 2 3 2" xfId="33106" xr:uid="{068BD874-BA03-4DB3-BEF2-1669E163EDF9}"/>
    <cellStyle name="20% - Accent4 22 2 4" xfId="33103" xr:uid="{57A6A83D-FF4A-4939-969E-8061C9A62286}"/>
    <cellStyle name="20% - Accent4 22 3" xfId="11342" xr:uid="{1E00C4AE-274B-4DF6-9CB9-26435E96ADEE}"/>
    <cellStyle name="20% - Accent4 22 3 2" xfId="26755" xr:uid="{323EEFA0-124D-4FB8-9549-9B1A001FBD2D}"/>
    <cellStyle name="20% - Accent4 22 3 2 2" xfId="33108" xr:uid="{B8DFE9BA-33D3-4527-86D0-9B6FD14F4C60}"/>
    <cellStyle name="20% - Accent4 22 3 3" xfId="33107" xr:uid="{307ACD29-6E54-4732-9250-47EF8963DAFB}"/>
    <cellStyle name="20% - Accent4 22 4" xfId="19050" xr:uid="{A69D4FF3-6298-4D0C-A3C9-ECF04D4D31CA}"/>
    <cellStyle name="20% - Accent4 22 4 2" xfId="33109" xr:uid="{40C6ABDB-58F6-40CF-B6F7-8B17465CB543}"/>
    <cellStyle name="20% - Accent4 22 5" xfId="33102" xr:uid="{94ED1771-FD6B-4184-91E9-E8B7203A9666}"/>
    <cellStyle name="20% - Accent4 23" xfId="3652" xr:uid="{D7D1092A-B178-46BB-9B14-D9CFBC66EE35}"/>
    <cellStyle name="20% - Accent4 23 2" xfId="7383" xr:uid="{BB19C6D0-10E1-4455-AB2D-7AABE5203738}"/>
    <cellStyle name="20% - Accent4 23 2 2" xfId="15091" xr:uid="{113096A5-DC78-47BB-ACCB-95937FFCDDA5}"/>
    <cellStyle name="20% - Accent4 23 2 2 2" xfId="30503" xr:uid="{81953221-8646-49D3-8A08-9FA5E2A06C05}"/>
    <cellStyle name="20% - Accent4 23 2 2 2 2" xfId="33113" xr:uid="{5BF40FDC-3F11-442A-84E0-2F169ED3B3B1}"/>
    <cellStyle name="20% - Accent4 23 2 2 3" xfId="33112" xr:uid="{BC644B2B-8C86-494B-887F-73346D7D1C82}"/>
    <cellStyle name="20% - Accent4 23 2 3" xfId="22798" xr:uid="{61356E26-1F02-4605-877A-4AD274F42986}"/>
    <cellStyle name="20% - Accent4 23 2 3 2" xfId="33114" xr:uid="{DA918D85-9C29-4839-B8FF-4D4A8020A403}"/>
    <cellStyle name="20% - Accent4 23 2 4" xfId="33111" xr:uid="{E0860C3F-C08B-48BE-B09B-E8E376BFE262}"/>
    <cellStyle name="20% - Accent4 23 3" xfId="11362" xr:uid="{D2EFEA88-BD6C-4C4B-8368-64DDF76C7AF8}"/>
    <cellStyle name="20% - Accent4 23 3 2" xfId="26775" xr:uid="{0BFDF4A7-1607-4FF3-9576-96ED28AE8AD7}"/>
    <cellStyle name="20% - Accent4 23 3 2 2" xfId="33116" xr:uid="{F4732FD7-8DD3-4CCC-97B5-00E4129B235C}"/>
    <cellStyle name="20% - Accent4 23 3 3" xfId="33115" xr:uid="{BE141476-8043-44E6-8AF3-49008DA83B10}"/>
    <cellStyle name="20% - Accent4 23 4" xfId="19070" xr:uid="{D95226FB-CBBE-4212-A1D8-BFDBB8813FDB}"/>
    <cellStyle name="20% - Accent4 23 4 2" xfId="33117" xr:uid="{E52FC5D8-B721-4E8C-AC91-4965A66E31A9}"/>
    <cellStyle name="20% - Accent4 23 5" xfId="33110" xr:uid="{1D7E77FC-ECB2-49C1-B714-3E6D78A6C9E1}"/>
    <cellStyle name="20% - Accent4 24" xfId="3672" xr:uid="{60A25A85-2D91-439E-B22C-E3AD773DA480}"/>
    <cellStyle name="20% - Accent4 24 2" xfId="7403" xr:uid="{B0D7A268-A986-49D2-BC7D-5F7A722492A8}"/>
    <cellStyle name="20% - Accent4 24 2 2" xfId="15111" xr:uid="{02063AD6-96F8-40F0-AC4E-C024CE8AAADC}"/>
    <cellStyle name="20% - Accent4 24 2 2 2" xfId="30523" xr:uid="{0C5273D2-0A58-4C4F-AB30-BA8F7DE9830F}"/>
    <cellStyle name="20% - Accent4 24 2 2 2 2" xfId="33121" xr:uid="{E071D524-428A-4544-87EC-745828D23AAE}"/>
    <cellStyle name="20% - Accent4 24 2 2 3" xfId="33120" xr:uid="{78B735C4-7D3F-4A38-AF0F-FCDF2D542E12}"/>
    <cellStyle name="20% - Accent4 24 2 3" xfId="22818" xr:uid="{FA648F52-CFD6-4A3A-A724-56BA1C9C8CE5}"/>
    <cellStyle name="20% - Accent4 24 2 3 2" xfId="33122" xr:uid="{87645341-9746-4579-ABB6-62696520A7AB}"/>
    <cellStyle name="20% - Accent4 24 2 4" xfId="33119" xr:uid="{EAF8FE96-9250-463C-95BA-CF877A146157}"/>
    <cellStyle name="20% - Accent4 24 3" xfId="11382" xr:uid="{C48B0909-8875-4396-9CB1-2226CC089452}"/>
    <cellStyle name="20% - Accent4 24 3 2" xfId="26795" xr:uid="{36FBEC36-ABC2-452D-A111-0BACB6CBC9D8}"/>
    <cellStyle name="20% - Accent4 24 3 2 2" xfId="33124" xr:uid="{4775CE34-718B-4A48-9EBF-DA149943C50C}"/>
    <cellStyle name="20% - Accent4 24 3 3" xfId="33123" xr:uid="{DAD4A094-3B83-4ED3-B9B6-24B98D0FB165}"/>
    <cellStyle name="20% - Accent4 24 4" xfId="19090" xr:uid="{5A3E0009-A598-48EF-8905-35A88CA58ED0}"/>
    <cellStyle name="20% - Accent4 24 4 2" xfId="33125" xr:uid="{5B42D638-C074-431F-8777-7728E703AEC0}"/>
    <cellStyle name="20% - Accent4 24 5" xfId="33118" xr:uid="{4440569D-84A0-4606-9D7C-90C271DBA85A}"/>
    <cellStyle name="20% - Accent4 25" xfId="3692" xr:uid="{C2474416-0716-4E81-8728-54B5A1E137AF}"/>
    <cellStyle name="20% - Accent4 25 2" xfId="7423" xr:uid="{6AC56397-6109-4FF7-887E-0BA65544CBCE}"/>
    <cellStyle name="20% - Accent4 25 2 2" xfId="15131" xr:uid="{D74E9E5A-C494-4AC0-857E-6B0A894A560E}"/>
    <cellStyle name="20% - Accent4 25 2 2 2" xfId="30543" xr:uid="{99CC347A-9A8D-464C-B989-47056E1EA32B}"/>
    <cellStyle name="20% - Accent4 25 2 2 2 2" xfId="33129" xr:uid="{EE0DF268-8B58-4338-8548-78424276206E}"/>
    <cellStyle name="20% - Accent4 25 2 2 3" xfId="33128" xr:uid="{3F160C9F-104A-41E6-9A79-BFEC92E2EC2C}"/>
    <cellStyle name="20% - Accent4 25 2 3" xfId="22838" xr:uid="{F79E593E-B302-4B71-8EAE-51F9FD9581BE}"/>
    <cellStyle name="20% - Accent4 25 2 3 2" xfId="33130" xr:uid="{D9D9A94C-D995-4CAE-9C47-976B59F6219B}"/>
    <cellStyle name="20% - Accent4 25 2 4" xfId="33127" xr:uid="{74C6A9E2-76CD-420C-A687-8CEDB1D30E89}"/>
    <cellStyle name="20% - Accent4 25 3" xfId="11402" xr:uid="{F0C503D2-B2B0-46BD-B498-2BC9CBBF8F90}"/>
    <cellStyle name="20% - Accent4 25 3 2" xfId="26815" xr:uid="{702AEB49-870D-4D4F-B4B4-8DBBFC2B302B}"/>
    <cellStyle name="20% - Accent4 25 3 2 2" xfId="33132" xr:uid="{5DEDF20B-94F8-468F-911E-78043E591B80}"/>
    <cellStyle name="20% - Accent4 25 3 3" xfId="33131" xr:uid="{12C8224F-9FFE-4C9A-8C0B-4EEA93B21498}"/>
    <cellStyle name="20% - Accent4 25 4" xfId="19110" xr:uid="{FC8D367B-DBD3-4775-B7D8-F0F38A8D368E}"/>
    <cellStyle name="20% - Accent4 25 4 2" xfId="33133" xr:uid="{4EE5F997-4EB0-4B9E-960E-01DD394C861B}"/>
    <cellStyle name="20% - Accent4 25 5" xfId="33126" xr:uid="{BED28E7D-2EE4-4B77-89C3-B0528A9F3E06}"/>
    <cellStyle name="20% - Accent4 26" xfId="3712" xr:uid="{E7D46307-83CB-499F-A6F7-E94E992BA84C}"/>
    <cellStyle name="20% - Accent4 26 2" xfId="7443" xr:uid="{8D3C88D2-ADF1-42DD-B23E-40BAE9611BC5}"/>
    <cellStyle name="20% - Accent4 26 2 2" xfId="15151" xr:uid="{E1B94202-2A51-4B6A-BCD9-BA575E29DE75}"/>
    <cellStyle name="20% - Accent4 26 2 2 2" xfId="30563" xr:uid="{47C7C3C8-C8F8-4C0D-A359-E1E586E7E4EA}"/>
    <cellStyle name="20% - Accent4 26 2 2 2 2" xfId="33137" xr:uid="{D317C827-6265-45E4-A7B4-B714DEFE0600}"/>
    <cellStyle name="20% - Accent4 26 2 2 3" xfId="33136" xr:uid="{E6001BD2-4A8C-456F-BED0-2E1C31E13EC5}"/>
    <cellStyle name="20% - Accent4 26 2 3" xfId="22858" xr:uid="{09D7E6FA-358A-46C2-B2E5-71666D7BC8C3}"/>
    <cellStyle name="20% - Accent4 26 2 3 2" xfId="33138" xr:uid="{F6AAEF2E-4339-4491-91D0-990E17FE5A51}"/>
    <cellStyle name="20% - Accent4 26 2 4" xfId="33135" xr:uid="{C3E57306-20F9-4392-995A-C7EABE76A9F7}"/>
    <cellStyle name="20% - Accent4 26 3" xfId="11422" xr:uid="{E1A1D2CF-FA9B-46A4-996D-A30CBA148571}"/>
    <cellStyle name="20% - Accent4 26 3 2" xfId="26835" xr:uid="{3C866D48-851C-40FE-8C0F-EFEBFD5D29BD}"/>
    <cellStyle name="20% - Accent4 26 3 2 2" xfId="33140" xr:uid="{034306EE-1AD3-4966-B4A6-3C3ED8C9F57D}"/>
    <cellStyle name="20% - Accent4 26 3 3" xfId="33139" xr:uid="{4286EBE1-93E0-4589-A9D7-D6A19FA0704F}"/>
    <cellStyle name="20% - Accent4 26 4" xfId="19130" xr:uid="{13C20D41-990E-4D89-BA6C-E1289FDB1ED9}"/>
    <cellStyle name="20% - Accent4 26 4 2" xfId="33141" xr:uid="{786EAA98-D7DE-4185-AA0C-2B731400E935}"/>
    <cellStyle name="20% - Accent4 26 5" xfId="33134" xr:uid="{0B7ED14B-8AE8-4E66-A3A7-C1B56D4605BA}"/>
    <cellStyle name="20% - Accent4 27" xfId="3732" xr:uid="{9602F195-1651-41EF-8CC0-A2BC4165D121}"/>
    <cellStyle name="20% - Accent4 27 2" xfId="7463" xr:uid="{3CE5F87D-2CEF-4D07-8EAF-0C8C8DE1DA80}"/>
    <cellStyle name="20% - Accent4 27 2 2" xfId="15171" xr:uid="{16205A03-7ED6-4EF8-B80E-C8DC11737A7C}"/>
    <cellStyle name="20% - Accent4 27 2 2 2" xfId="30583" xr:uid="{EA5D0964-E827-4976-A5F0-2A700B9001B0}"/>
    <cellStyle name="20% - Accent4 27 2 2 2 2" xfId="33145" xr:uid="{E2C478DE-5281-4ECF-B6F5-C03BE1A9C71C}"/>
    <cellStyle name="20% - Accent4 27 2 2 3" xfId="33144" xr:uid="{A9441E4E-FC05-4766-9E77-6D5FA5FCFB3D}"/>
    <cellStyle name="20% - Accent4 27 2 3" xfId="22878" xr:uid="{F6A48746-E419-47C7-969F-FEDF71BEAFFB}"/>
    <cellStyle name="20% - Accent4 27 2 3 2" xfId="33146" xr:uid="{13601933-2B26-4316-9FA8-6413386597B8}"/>
    <cellStyle name="20% - Accent4 27 2 4" xfId="33143" xr:uid="{0DDA2E8B-C075-40C6-BA47-BA9E0777DA1E}"/>
    <cellStyle name="20% - Accent4 27 3" xfId="11442" xr:uid="{2A2B1501-7281-4635-935B-889EA1D3E87F}"/>
    <cellStyle name="20% - Accent4 27 3 2" xfId="26855" xr:uid="{C84DDB83-BAAD-4B77-89EF-534619A3001A}"/>
    <cellStyle name="20% - Accent4 27 3 2 2" xfId="33148" xr:uid="{077AE365-1D9D-40B1-A18C-96262532CED4}"/>
    <cellStyle name="20% - Accent4 27 3 3" xfId="33147" xr:uid="{6990524B-572D-430A-8485-D378241C4687}"/>
    <cellStyle name="20% - Accent4 27 4" xfId="19150" xr:uid="{E6059D79-94B6-47BA-B7AC-C065BA0A2847}"/>
    <cellStyle name="20% - Accent4 27 4 2" xfId="33149" xr:uid="{810D26D6-C2C7-4716-9195-41A692C94347}"/>
    <cellStyle name="20% - Accent4 27 5" xfId="33142" xr:uid="{CD1E0CC0-8BE4-40F5-AA78-D7167D17A827}"/>
    <cellStyle name="20% - Accent4 28" xfId="3752" xr:uid="{DAAC1594-8594-4F0B-A329-CF661AD5350E}"/>
    <cellStyle name="20% - Accent4 28 2" xfId="7483" xr:uid="{879A35E5-618D-4313-82A8-BF8560D64F99}"/>
    <cellStyle name="20% - Accent4 28 2 2" xfId="15191" xr:uid="{CCD12D01-E47C-4E39-A361-F7B028F8297A}"/>
    <cellStyle name="20% - Accent4 28 2 2 2" xfId="30603" xr:uid="{19E2FCF0-70F3-4933-980B-9CDF5D959771}"/>
    <cellStyle name="20% - Accent4 28 2 2 2 2" xfId="33153" xr:uid="{567CD7FF-1713-456C-9911-CCCB6DD1F02E}"/>
    <cellStyle name="20% - Accent4 28 2 2 3" xfId="33152" xr:uid="{E1A22A1D-F528-4A75-8D4D-66E45D216DA2}"/>
    <cellStyle name="20% - Accent4 28 2 3" xfId="22898" xr:uid="{084AB375-58ED-466D-9FBE-8CCC210AF0C7}"/>
    <cellStyle name="20% - Accent4 28 2 3 2" xfId="33154" xr:uid="{141827AB-6FD8-4593-9CB0-B2C4725281C0}"/>
    <cellStyle name="20% - Accent4 28 2 4" xfId="33151" xr:uid="{1758148C-E21E-4A39-BF8A-A8944DB0F5B8}"/>
    <cellStyle name="20% - Accent4 28 3" xfId="11462" xr:uid="{3D1F33B4-D71B-431C-ABB6-EC68E02F87F7}"/>
    <cellStyle name="20% - Accent4 28 3 2" xfId="26875" xr:uid="{4CBA4E67-07D7-418B-8333-A293E6742706}"/>
    <cellStyle name="20% - Accent4 28 3 2 2" xfId="33156" xr:uid="{FD956EE9-1D12-45C2-9E27-F049B21DBF74}"/>
    <cellStyle name="20% - Accent4 28 3 3" xfId="33155" xr:uid="{66F4E04C-E3B7-45E2-8E5A-DE92E2A15CA5}"/>
    <cellStyle name="20% - Accent4 28 4" xfId="19170" xr:uid="{30750A1A-6331-4A4A-8015-B29F34EF11FF}"/>
    <cellStyle name="20% - Accent4 28 4 2" xfId="33157" xr:uid="{3D53B155-0C34-49A3-9244-ECFFDD329E41}"/>
    <cellStyle name="20% - Accent4 28 5" xfId="33150" xr:uid="{FC03552C-3932-4CC7-9D01-5CC8E5D2FC8C}"/>
    <cellStyle name="20% - Accent4 29" xfId="3772" xr:uid="{05F83EE8-6628-466A-BBCF-E83013B7ADEE}"/>
    <cellStyle name="20% - Accent4 29 2" xfId="7503" xr:uid="{1B2EA555-BFF6-4F74-BB88-E65BF1C68440}"/>
    <cellStyle name="20% - Accent4 29 2 2" xfId="15211" xr:uid="{D55805B5-D0C0-4132-90B6-16E9DDF2F4F1}"/>
    <cellStyle name="20% - Accent4 29 2 2 2" xfId="30623" xr:uid="{8F1462B8-D106-457B-8226-C61284CECE12}"/>
    <cellStyle name="20% - Accent4 29 2 2 2 2" xfId="33161" xr:uid="{C4B8B479-9B64-4275-AD83-26D5B832367E}"/>
    <cellStyle name="20% - Accent4 29 2 2 3" xfId="33160" xr:uid="{55C00F1C-F958-47CD-A751-CA75D586BE17}"/>
    <cellStyle name="20% - Accent4 29 2 3" xfId="22918" xr:uid="{03668900-93E8-4ECD-95CC-7F24CDE147FF}"/>
    <cellStyle name="20% - Accent4 29 2 3 2" xfId="33162" xr:uid="{AB3C1E29-FFAE-4C65-8A51-583CCAD8A7D1}"/>
    <cellStyle name="20% - Accent4 29 2 4" xfId="33159" xr:uid="{B459867A-D71D-408A-A65E-5F62EB781D05}"/>
    <cellStyle name="20% - Accent4 29 3" xfId="11482" xr:uid="{660F4D80-7376-4138-B85C-5017EE2C11E5}"/>
    <cellStyle name="20% - Accent4 29 3 2" xfId="26895" xr:uid="{9357CBE5-4533-4F3C-98D4-E70879D3B64C}"/>
    <cellStyle name="20% - Accent4 29 3 2 2" xfId="33164" xr:uid="{23E2A17D-54E3-4F28-B7BB-E7D6AE147DB5}"/>
    <cellStyle name="20% - Accent4 29 3 3" xfId="33163" xr:uid="{621B4D5C-7F28-4D3F-ACCE-39D004E76DE0}"/>
    <cellStyle name="20% - Accent4 29 4" xfId="19190" xr:uid="{F76D6F17-18B3-4C03-9F4A-B39E5128EB66}"/>
    <cellStyle name="20% - Accent4 29 4 2" xfId="33165" xr:uid="{23D04136-4AD9-4AEF-9A5B-D135A0246EC1}"/>
    <cellStyle name="20% - Accent4 29 5" xfId="33158" xr:uid="{DC6F1A9C-399E-4BA7-9911-4797C2054AA0}"/>
    <cellStyle name="20% - Accent4 3" xfId="315" xr:uid="{74B718C7-5215-4734-A962-D1597B8EFEC6}"/>
    <cellStyle name="20% - Accent4 3 2" xfId="979" xr:uid="{5550D658-5580-42D9-9D72-4615F177A112}"/>
    <cellStyle name="20% - Accent4 3 2 2" xfId="2449" xr:uid="{CE9796D3-EEB6-4862-BC79-38755064B684}"/>
    <cellStyle name="20% - Accent4 3 2 2 2" xfId="6181" xr:uid="{0A82700B-BF07-4700-B292-CCB453382AC4}"/>
    <cellStyle name="20% - Accent4 3 2 2 2 2" xfId="13889" xr:uid="{EE2EFCCA-F5BF-45C6-A5BE-D5BA4FD2E4A1}"/>
    <cellStyle name="20% - Accent4 3 2 2 2 2 2" xfId="29301" xr:uid="{8A2CA9B5-25EB-495E-8F21-38AA4501D4BC}"/>
    <cellStyle name="20% - Accent4 3 2 2 2 2 2 2" xfId="33171" xr:uid="{84F1FB39-5118-45ED-9D8C-BA7EB2573AA6}"/>
    <cellStyle name="20% - Accent4 3 2 2 2 2 3" xfId="33170" xr:uid="{DD4E3F58-A0AB-482E-9FAD-3DB6D1002F75}"/>
    <cellStyle name="20% - Accent4 3 2 2 2 3" xfId="21596" xr:uid="{6B2BE87A-453C-4D49-AA7A-C335E8CA10DE}"/>
    <cellStyle name="20% - Accent4 3 2 2 2 3 2" xfId="33172" xr:uid="{026D0652-1F87-4707-97F4-9EBFFEC664D4}"/>
    <cellStyle name="20% - Accent4 3 2 2 2 4" xfId="33169" xr:uid="{F8A9B95A-A2BA-4621-A53A-3AD836793AA9}"/>
    <cellStyle name="20% - Accent4 3 2 2 3" xfId="10160" xr:uid="{68E9AE35-AAE7-4E15-8593-50CACE6FDABE}"/>
    <cellStyle name="20% - Accent4 3 2 2 3 2" xfId="25573" xr:uid="{C6B10789-644D-49E9-91EA-1AB1D01C8C69}"/>
    <cellStyle name="20% - Accent4 3 2 2 3 2 2" xfId="33174" xr:uid="{66CD40BB-03CF-4214-8DF4-72AC9E5D4A33}"/>
    <cellStyle name="20% - Accent4 3 2 2 3 3" xfId="33173" xr:uid="{D401E6AF-C05F-47A0-9727-9E5B706E5016}"/>
    <cellStyle name="20% - Accent4 3 2 2 4" xfId="17868" xr:uid="{4040FF04-8DF4-43C9-B39A-EE710587246F}"/>
    <cellStyle name="20% - Accent4 3 2 2 4 2" xfId="33175" xr:uid="{87CB6C1E-5AD7-488F-A5A4-8554EA4FB1B1}"/>
    <cellStyle name="20% - Accent4 3 2 2 5" xfId="33168" xr:uid="{9A6C6ED8-8F96-44F0-9974-196124FB57DE}"/>
    <cellStyle name="20% - Accent4 3 2 3" xfId="4716" xr:uid="{F27D6D6A-5C4D-46BD-8D30-1FA61F6DBA60}"/>
    <cellStyle name="20% - Accent4 3 2 3 2" xfId="12424" xr:uid="{3D231627-3C76-45DD-AC69-EB02C0866A80}"/>
    <cellStyle name="20% - Accent4 3 2 3 2 2" xfId="27836" xr:uid="{2EBE1375-DDB3-4084-9360-8AC3441CF944}"/>
    <cellStyle name="20% - Accent4 3 2 3 2 2 2" xfId="33178" xr:uid="{D3A9031A-3A1D-4EF0-8444-41209218C85E}"/>
    <cellStyle name="20% - Accent4 3 2 3 2 3" xfId="33177" xr:uid="{ECAD79AF-9D9C-4840-BF73-18B93110F1AE}"/>
    <cellStyle name="20% - Accent4 3 2 3 3" xfId="20131" xr:uid="{DBC5DC8C-938A-4974-BE0E-52380BC27062}"/>
    <cellStyle name="20% - Accent4 3 2 3 3 2" xfId="33179" xr:uid="{B54E21D7-953F-41FA-9CFB-3D79D225679F}"/>
    <cellStyle name="20% - Accent4 3 2 3 4" xfId="33176" xr:uid="{465CB11D-F1C6-457B-B875-F30D3C268E84}"/>
    <cellStyle name="20% - Accent4 3 2 4" xfId="8701" xr:uid="{A79712CA-436E-4BC3-9415-230FD6FF50B7}"/>
    <cellStyle name="20% - Accent4 3 2 4 2" xfId="24114" xr:uid="{BFEF8B1A-6BD1-4455-83A0-FF6DCD6BCB08}"/>
    <cellStyle name="20% - Accent4 3 2 4 2 2" xfId="33181" xr:uid="{235298EB-E20F-45AE-8964-43105A6C65D3}"/>
    <cellStyle name="20% - Accent4 3 2 4 3" xfId="33180" xr:uid="{3E4437B3-1483-4577-9000-EFF352EC732E}"/>
    <cellStyle name="20% - Accent4 3 2 5" xfId="16409" xr:uid="{D1D10328-C717-444D-A2DC-D134830F7370}"/>
    <cellStyle name="20% - Accent4 3 2 5 2" xfId="33182" xr:uid="{27E4DF0F-9870-4892-AA5A-C0F8CB56417B}"/>
    <cellStyle name="20% - Accent4 3 2 6" xfId="33167" xr:uid="{132F018F-E064-4038-A088-56F8E2D3B475}"/>
    <cellStyle name="20% - Accent4 3 3" xfId="1811" xr:uid="{C97C8926-172B-43E2-89F5-322220458816}"/>
    <cellStyle name="20% - Accent4 3 3 2" xfId="5543" xr:uid="{C41D003B-942A-4B95-90D2-310B8ABF2758}"/>
    <cellStyle name="20% - Accent4 3 3 2 2" xfId="13251" xr:uid="{FB81257A-CC06-4FE4-93AE-490A26492EDB}"/>
    <cellStyle name="20% - Accent4 3 3 2 2 2" xfId="28663" xr:uid="{C80BFC72-94DC-413E-9CD7-9BED386F77DC}"/>
    <cellStyle name="20% - Accent4 3 3 2 2 2 2" xfId="33186" xr:uid="{F64EDE8B-D91D-4E4A-9E18-CCDE96E67046}"/>
    <cellStyle name="20% - Accent4 3 3 2 2 3" xfId="33185" xr:uid="{12F2F928-7CB9-4C12-A98B-6F71AF45CE25}"/>
    <cellStyle name="20% - Accent4 3 3 2 3" xfId="20958" xr:uid="{5F904910-FA90-46AB-B125-ED5B18A076DE}"/>
    <cellStyle name="20% - Accent4 3 3 2 3 2" xfId="33187" xr:uid="{0320EB96-7C15-4789-BAAD-8C352CA4A273}"/>
    <cellStyle name="20% - Accent4 3 3 2 4" xfId="33184" xr:uid="{FAE11E41-80B5-47F2-8C0B-2A4B1578101B}"/>
    <cellStyle name="20% - Accent4 3 3 3" xfId="9522" xr:uid="{D1394C4F-2F3F-4374-A641-CD475E72D6AA}"/>
    <cellStyle name="20% - Accent4 3 3 3 2" xfId="24935" xr:uid="{1BC53AA7-E30D-4733-9C04-1498C9E91468}"/>
    <cellStyle name="20% - Accent4 3 3 3 2 2" xfId="33189" xr:uid="{400C3C10-7626-4DA1-BD03-8810A8A4E2ED}"/>
    <cellStyle name="20% - Accent4 3 3 3 3" xfId="33188" xr:uid="{17EA1D6E-6583-44ED-80FE-67969B087D8B}"/>
    <cellStyle name="20% - Accent4 3 3 4" xfId="17230" xr:uid="{A7A1A2DE-4A10-4F4C-9A6F-E872240E049C}"/>
    <cellStyle name="20% - Accent4 3 3 4 2" xfId="33190" xr:uid="{40E15CBD-D78F-4913-89E7-8CC507BA36CF}"/>
    <cellStyle name="20% - Accent4 3 3 5" xfId="33183" xr:uid="{370516D4-9D85-447A-BD18-4E6FB999EFAD}"/>
    <cellStyle name="20% - Accent4 3 4" xfId="4064" xr:uid="{D4D0C025-C38C-49E9-B53F-1C450EE06372}"/>
    <cellStyle name="20% - Accent4 3 4 2" xfId="11772" xr:uid="{E9AD6E4B-B5A2-4032-BF8F-1AE4F4E94316}"/>
    <cellStyle name="20% - Accent4 3 4 2 2" xfId="27184" xr:uid="{F5087214-5841-478B-BABE-C078CE8B327C}"/>
    <cellStyle name="20% - Accent4 3 4 2 2 2" xfId="33193" xr:uid="{EAAADB1E-D57D-4D16-8196-6B81AADA75E8}"/>
    <cellStyle name="20% - Accent4 3 4 2 3" xfId="33192" xr:uid="{B2284D54-3D2B-4DA2-8A11-D741B44D3CFF}"/>
    <cellStyle name="20% - Accent4 3 4 3" xfId="19479" xr:uid="{015662C6-7BF1-4E60-B68C-C7F60CDB56BE}"/>
    <cellStyle name="20% - Accent4 3 4 3 2" xfId="33194" xr:uid="{9FC1D7D1-A05D-47E2-9A3E-F7C77DDCEA77}"/>
    <cellStyle name="20% - Accent4 3 4 4" xfId="33191" xr:uid="{672049CE-96A0-4B51-AE6B-F55B6D96F5C2}"/>
    <cellStyle name="20% - Accent4 3 5" xfId="8063" xr:uid="{B3B158A2-A21F-4363-A775-5C3F5002CC74}"/>
    <cellStyle name="20% - Accent4 3 5 2" xfId="23476" xr:uid="{73E24A6F-D0F1-4FC4-A10B-1D3D21F8EF3F}"/>
    <cellStyle name="20% - Accent4 3 5 2 2" xfId="33196" xr:uid="{68610A63-CADC-4C75-B949-1DDD58B56D5F}"/>
    <cellStyle name="20% - Accent4 3 5 3" xfId="33195" xr:uid="{A06AD26A-DD47-495A-BC5C-CA56E02E8264}"/>
    <cellStyle name="20% - Accent4 3 6" xfId="15771" xr:uid="{B2FB15D0-ADB3-40E9-8254-2FAD92E76957}"/>
    <cellStyle name="20% - Accent4 3 6 2" xfId="33197" xr:uid="{5C9A3BAA-0C55-4890-98FE-DEA09E0D8EAA}"/>
    <cellStyle name="20% - Accent4 3 7" xfId="33166" xr:uid="{BEA11F58-4A42-4DA8-B665-1100CAA8DEBF}"/>
    <cellStyle name="20% - Accent4 30" xfId="3792" xr:uid="{75739C50-B6FD-450C-82DE-67EABDC633DB}"/>
    <cellStyle name="20% - Accent4 30 2" xfId="7523" xr:uid="{EF0FF391-D14C-4269-99C9-0E91F6016395}"/>
    <cellStyle name="20% - Accent4 30 2 2" xfId="15231" xr:uid="{DB98A4D3-AF07-4B25-A38C-96000AB1B5CE}"/>
    <cellStyle name="20% - Accent4 30 2 2 2" xfId="30643" xr:uid="{7BF8FDAE-2E2D-4D63-91FE-FDFCB0CD5E40}"/>
    <cellStyle name="20% - Accent4 30 2 2 2 2" xfId="33201" xr:uid="{44EFA83A-24B2-42C3-9E44-D7F2F7BE3E43}"/>
    <cellStyle name="20% - Accent4 30 2 2 3" xfId="33200" xr:uid="{94D4FFA7-CF98-4547-B0B9-84825475C475}"/>
    <cellStyle name="20% - Accent4 30 2 3" xfId="22938" xr:uid="{DAB8ACF9-E290-4D0E-9FBD-4E37E9AE3DAF}"/>
    <cellStyle name="20% - Accent4 30 2 3 2" xfId="33202" xr:uid="{9B82CEF7-44B0-4A25-83C6-0CA6DE364AD5}"/>
    <cellStyle name="20% - Accent4 30 2 4" xfId="33199" xr:uid="{9278957A-B424-4511-9D26-C1DD30B19F65}"/>
    <cellStyle name="20% - Accent4 30 3" xfId="11502" xr:uid="{4C3DF534-D2ED-4386-91DD-3CD0E60D33B3}"/>
    <cellStyle name="20% - Accent4 30 3 2" xfId="26915" xr:uid="{C5E4F972-233F-4146-8EDA-3F9A1B0B1EFD}"/>
    <cellStyle name="20% - Accent4 30 3 2 2" xfId="33204" xr:uid="{2EA1A19C-6C97-4DD0-BEC1-B8942DF81A91}"/>
    <cellStyle name="20% - Accent4 30 3 3" xfId="33203" xr:uid="{485F0220-79C7-4BAC-B445-31BF2029C25A}"/>
    <cellStyle name="20% - Accent4 30 4" xfId="19210" xr:uid="{38ECB2A8-786C-4270-8F1F-8452721FEDC3}"/>
    <cellStyle name="20% - Accent4 30 4 2" xfId="33205" xr:uid="{33BBAB79-C69C-46DD-B18F-F4852023B133}"/>
    <cellStyle name="20% - Accent4 30 5" xfId="33198" xr:uid="{94CC05C7-531E-4D8A-A262-5A23507DB1ED}"/>
    <cellStyle name="20% - Accent4 31" xfId="3812" xr:uid="{BDA9BDFD-3C9F-43A7-96B3-273ACE50C8E6}"/>
    <cellStyle name="20% - Accent4 31 2" xfId="7543" xr:uid="{CBBC3B25-F7C3-4EC2-91B7-3F20976C7B06}"/>
    <cellStyle name="20% - Accent4 31 2 2" xfId="15251" xr:uid="{115A38C8-0EAC-40CE-BF68-AA0C5466C557}"/>
    <cellStyle name="20% - Accent4 31 2 2 2" xfId="30663" xr:uid="{64968331-4DD4-4D42-BA7D-3A2EE2857D41}"/>
    <cellStyle name="20% - Accent4 31 2 2 2 2" xfId="33209" xr:uid="{22F117F5-17B3-4843-912A-6D5D85EDB893}"/>
    <cellStyle name="20% - Accent4 31 2 2 3" xfId="33208" xr:uid="{2B31DD5E-2802-4328-93C2-5DB5952FF96A}"/>
    <cellStyle name="20% - Accent4 31 2 3" xfId="22958" xr:uid="{B7528AD0-957C-4982-8D9F-5A2CAFC3DA0E}"/>
    <cellStyle name="20% - Accent4 31 2 3 2" xfId="33210" xr:uid="{E466B215-A552-451D-A3E6-529495651C49}"/>
    <cellStyle name="20% - Accent4 31 2 4" xfId="33207" xr:uid="{8BDB3107-9B35-4313-93EE-F819C6FC52B4}"/>
    <cellStyle name="20% - Accent4 31 3" xfId="11522" xr:uid="{3C9B1046-2985-4712-87EA-18B1514A2A76}"/>
    <cellStyle name="20% - Accent4 31 3 2" xfId="26935" xr:uid="{FF6E16AF-868A-404F-8A78-25D5C61BDF7B}"/>
    <cellStyle name="20% - Accent4 31 3 2 2" xfId="33212" xr:uid="{FEDE0F6A-A2B8-4F4E-933D-FE972F3BB58B}"/>
    <cellStyle name="20% - Accent4 31 3 3" xfId="33211" xr:uid="{0BBED6B1-96DD-4FA8-A6E9-960F534FDF31}"/>
    <cellStyle name="20% - Accent4 31 4" xfId="19230" xr:uid="{7D98CF4F-561A-4FB0-9CE7-A8793DB3A248}"/>
    <cellStyle name="20% - Accent4 31 4 2" xfId="33213" xr:uid="{AC8468C5-446B-4397-91C6-030DD75BA166}"/>
    <cellStyle name="20% - Accent4 31 5" xfId="33206" xr:uid="{AC856559-2CFA-4277-A4AE-193DC72F397D}"/>
    <cellStyle name="20% - Accent4 32" xfId="3833" xr:uid="{B5F31175-AEB1-4BBA-BC86-3E350F66FCD4}"/>
    <cellStyle name="20% - Accent4 32 2" xfId="7563" xr:uid="{CA5A49E5-A64D-4D43-8DB1-E8077E04AAA1}"/>
    <cellStyle name="20% - Accent4 32 2 2" xfId="15271" xr:uid="{43F7B0A3-C416-47D5-8D9B-8876505856CB}"/>
    <cellStyle name="20% - Accent4 32 2 2 2" xfId="30683" xr:uid="{E1CA9A93-97DE-4B59-A991-5E69DA7F38EF}"/>
    <cellStyle name="20% - Accent4 32 2 2 2 2" xfId="33217" xr:uid="{946383DA-A80B-472B-98E7-0A6512CB3F51}"/>
    <cellStyle name="20% - Accent4 32 2 2 3" xfId="33216" xr:uid="{3F52CE75-F982-4DFB-8D2B-BDA83A1A03F6}"/>
    <cellStyle name="20% - Accent4 32 2 3" xfId="22978" xr:uid="{CDCFD3AC-9638-4619-BBD7-F55E295FC18A}"/>
    <cellStyle name="20% - Accent4 32 2 3 2" xfId="33218" xr:uid="{D8EED197-36B2-4080-ACBD-B93430F4CFB8}"/>
    <cellStyle name="20% - Accent4 32 2 4" xfId="33215" xr:uid="{CCEA610C-42AB-4115-8FF6-2C1EDB3B2DAC}"/>
    <cellStyle name="20% - Accent4 32 3" xfId="11543" xr:uid="{BF5F4CE8-58DB-4554-8691-92960D859EA6}"/>
    <cellStyle name="20% - Accent4 32 3 2" xfId="26955" xr:uid="{BA9A29C8-610F-445A-A721-680AD25C6122}"/>
    <cellStyle name="20% - Accent4 32 3 2 2" xfId="33220" xr:uid="{1E8E069C-D1B6-436F-A51E-684A0F52894D}"/>
    <cellStyle name="20% - Accent4 32 3 3" xfId="33219" xr:uid="{BFBC8864-98EC-4DD3-8865-C53F14BE2564}"/>
    <cellStyle name="20% - Accent4 32 4" xfId="19250" xr:uid="{53A40B97-4EC0-40E0-98A1-541F69FA3D09}"/>
    <cellStyle name="20% - Accent4 32 4 2" xfId="33221" xr:uid="{C2655A39-0C99-4BB2-9260-0B738EF64E9F}"/>
    <cellStyle name="20% - Accent4 32 5" xfId="33214" xr:uid="{D3F03F87-4DE5-4897-80FE-92BB4867A705}"/>
    <cellStyle name="20% - Accent4 33" xfId="3852" xr:uid="{B045B63E-915E-410C-80F2-7D3F490396C2}"/>
    <cellStyle name="20% - Accent4 33 2" xfId="11562" xr:uid="{9FADBA79-E0AE-418C-AA43-1F01F0793C2D}"/>
    <cellStyle name="20% - Accent4 33 2 2" xfId="26974" xr:uid="{A41F293F-1AAC-4DD2-8663-B86D311BB160}"/>
    <cellStyle name="20% - Accent4 33 2 2 2" xfId="33224" xr:uid="{EDA5588E-665E-46CE-9A4B-33996AEF5CC6}"/>
    <cellStyle name="20% - Accent4 33 2 3" xfId="33223" xr:uid="{B8FE8FC4-C2DC-4378-805B-51084A6981DE}"/>
    <cellStyle name="20% - Accent4 33 3" xfId="19269" xr:uid="{9D764B30-8993-4F09-9335-E53CA5E2D1DF}"/>
    <cellStyle name="20% - Accent4 33 3 2" xfId="33225" xr:uid="{4AB40CD1-0A2A-4455-8CE8-B31F77B9B1F9}"/>
    <cellStyle name="20% - Accent4 33 4" xfId="33222" xr:uid="{2319488A-D47F-4D26-944D-E029A169A634}"/>
    <cellStyle name="20% - Accent4 34" xfId="7583" xr:uid="{D8C9F6F4-4E27-4A54-9126-71C229CA5D22}"/>
    <cellStyle name="20% - Accent4 34 2" xfId="15291" xr:uid="{E894AD45-D0F6-439E-9EAA-A25DCD5B26D2}"/>
    <cellStyle name="20% - Accent4 34 2 2" xfId="30703" xr:uid="{1F730E4B-6C23-44A2-A170-840B525DB9F1}"/>
    <cellStyle name="20% - Accent4 34 2 2 2" xfId="33228" xr:uid="{AD9A7F81-E69D-4763-9FBA-532BAD1AE276}"/>
    <cellStyle name="20% - Accent4 34 2 3" xfId="33227" xr:uid="{FEF33000-128F-4306-89C5-2BCF4E418474}"/>
    <cellStyle name="20% - Accent4 34 3" xfId="22998" xr:uid="{DE97C361-C6CE-44D0-B663-0582B51EE91D}"/>
    <cellStyle name="20% - Accent4 34 3 2" xfId="33229" xr:uid="{52007223-6256-4C9E-898E-F0AD8D575698}"/>
    <cellStyle name="20% - Accent4 34 4" xfId="33226" xr:uid="{75CFA3A1-27BF-4584-8D2F-7FE2F4E0F4BB}"/>
    <cellStyle name="20% - Accent4 35" xfId="7603" xr:uid="{7713C586-CFCE-4DCD-97E1-106A0E2DD922}"/>
    <cellStyle name="20% - Accent4 35 2" xfId="15311" xr:uid="{5766AD7C-53C6-4898-839F-08CF3DA7533A}"/>
    <cellStyle name="20% - Accent4 35 2 2" xfId="30723" xr:uid="{91442B95-038A-4E90-8B1F-4D1909BBAD58}"/>
    <cellStyle name="20% - Accent4 35 2 2 2" xfId="33232" xr:uid="{CCB84D3A-5BE7-4F42-BC76-EC2646B5CD92}"/>
    <cellStyle name="20% - Accent4 35 2 3" xfId="33231" xr:uid="{EF9F9857-2D74-427E-AAA3-B94E097BFB92}"/>
    <cellStyle name="20% - Accent4 35 3" xfId="23018" xr:uid="{6D214934-2EE2-47D2-96EE-E083EC870631}"/>
    <cellStyle name="20% - Accent4 35 3 2" xfId="33233" xr:uid="{22C762E3-8C1B-4B29-9BF2-D3213CEBB0FC}"/>
    <cellStyle name="20% - Accent4 35 4" xfId="33230" xr:uid="{0D5277B0-48F3-4942-985F-2A01FC39C18E}"/>
    <cellStyle name="20% - Accent4 36" xfId="7623" xr:uid="{396EB10D-571B-4DE1-B9CF-A65258DD1979}"/>
    <cellStyle name="20% - Accent4 36 2" xfId="15331" xr:uid="{EFB5B105-564B-42B9-800B-6BF0AC8ED285}"/>
    <cellStyle name="20% - Accent4 36 2 2" xfId="30743" xr:uid="{B987CC55-EC94-4A83-9A6B-57193311EF34}"/>
    <cellStyle name="20% - Accent4 36 2 2 2" xfId="33236" xr:uid="{F84B3B89-8A48-4D68-862C-A6FBFBF729E2}"/>
    <cellStyle name="20% - Accent4 36 2 3" xfId="33235" xr:uid="{14CCBEC6-9ED8-4087-A627-E5257A5CDA0A}"/>
    <cellStyle name="20% - Accent4 36 3" xfId="23038" xr:uid="{F1DB17D7-7CB9-4F47-8BE1-0B7AF6E777F5}"/>
    <cellStyle name="20% - Accent4 36 3 2" xfId="33237" xr:uid="{733412DF-457B-4E31-B47E-73D2DB88A17F}"/>
    <cellStyle name="20% - Accent4 36 4" xfId="33234" xr:uid="{EC28B6D5-6AF8-41F9-9FFF-5F57ECE31082}"/>
    <cellStyle name="20% - Accent4 37" xfId="7643" xr:uid="{F662856D-92D4-4D02-A779-1391AF49B0B7}"/>
    <cellStyle name="20% - Accent4 37 2" xfId="15351" xr:uid="{A671C6F2-B688-4AB7-9205-167A7310409B}"/>
    <cellStyle name="20% - Accent4 37 2 2" xfId="30763" xr:uid="{D934CA56-A051-47FA-84DE-1DCB7F824429}"/>
    <cellStyle name="20% - Accent4 37 2 2 2" xfId="33240" xr:uid="{702580C5-1FFA-41DC-B342-1C56324B2A07}"/>
    <cellStyle name="20% - Accent4 37 2 3" xfId="33239" xr:uid="{B3C02DAB-67B4-4238-8B25-FB51E2FE78ED}"/>
    <cellStyle name="20% - Accent4 37 3" xfId="23058" xr:uid="{937FC1A9-4FB9-48AA-98AF-1BF27F2DE131}"/>
    <cellStyle name="20% - Accent4 37 3 2" xfId="33241" xr:uid="{DF846DC8-2842-4602-AB2F-1939D768957B}"/>
    <cellStyle name="20% - Accent4 37 4" xfId="33238" xr:uid="{B063D05F-9E61-49AA-9D06-B7691F13400B}"/>
    <cellStyle name="20% - Accent4 38" xfId="7663" xr:uid="{576018B0-4939-493F-AF7F-71934B2D06EA}"/>
    <cellStyle name="20% - Accent4 38 2" xfId="15371" xr:uid="{A830506A-AAAE-4F5A-B58B-731032264014}"/>
    <cellStyle name="20% - Accent4 38 2 2" xfId="30783" xr:uid="{10C9B82D-954E-4E30-9E90-F1AC13080B80}"/>
    <cellStyle name="20% - Accent4 38 2 2 2" xfId="33244" xr:uid="{5E4E6DAC-E962-4711-9974-1C7B04028B90}"/>
    <cellStyle name="20% - Accent4 38 2 3" xfId="33243" xr:uid="{53ABF481-420F-49F1-9181-50E6EC42B517}"/>
    <cellStyle name="20% - Accent4 38 3" xfId="23078" xr:uid="{FD84B649-840C-4ABC-AE9C-66CA0CDBD8D9}"/>
    <cellStyle name="20% - Accent4 38 3 2" xfId="33245" xr:uid="{4B672149-2FD2-4719-9CE5-29D66355D6BE}"/>
    <cellStyle name="20% - Accent4 38 4" xfId="33242" xr:uid="{651C8F08-AB85-4454-A899-E2F1AA7A02E2}"/>
    <cellStyle name="20% - Accent4 39" xfId="7683" xr:uid="{94045A24-FE71-459D-AED9-D6B201EAC33D}"/>
    <cellStyle name="20% - Accent4 39 2" xfId="15391" xr:uid="{29042FF7-9BB5-42B3-A8B3-298BEDC3F7CF}"/>
    <cellStyle name="20% - Accent4 39 2 2" xfId="30803" xr:uid="{91A0ADBD-32DE-4B28-AECB-E57397C8FA0C}"/>
    <cellStyle name="20% - Accent4 39 2 2 2" xfId="33248" xr:uid="{C0608E1D-687A-4E06-93B4-FAEF9288B346}"/>
    <cellStyle name="20% - Accent4 39 2 3" xfId="33247" xr:uid="{48A87E0C-0047-4F04-9AF7-221784F69F52}"/>
    <cellStyle name="20% - Accent4 39 3" xfId="23098" xr:uid="{4BAE5C89-53CC-47EA-9344-B8159F3FF0CD}"/>
    <cellStyle name="20% - Accent4 39 3 2" xfId="33249" xr:uid="{4CC9FA83-DF72-449B-939E-974691A782D6}"/>
    <cellStyle name="20% - Accent4 39 4" xfId="33246" xr:uid="{FE28207E-F388-4ABC-B682-6E7F9790686D}"/>
    <cellStyle name="20% - Accent4 4" xfId="1608" xr:uid="{DF0FA4F2-DD17-46CC-A193-D8F72A8FA414}"/>
    <cellStyle name="20% - Accent4 4 2" xfId="5343" xr:uid="{B15F5AE8-3927-4B70-9131-8AD219BF71EA}"/>
    <cellStyle name="20% - Accent4 4 2 2" xfId="13051" xr:uid="{7AE7FB14-6F3F-4B2C-B896-300BF8B65503}"/>
    <cellStyle name="20% - Accent4 4 2 2 2" xfId="28463" xr:uid="{EEB31C65-D042-4CFE-8825-5F8794849951}"/>
    <cellStyle name="20% - Accent4 4 2 2 2 2" xfId="33253" xr:uid="{F5777230-7D98-4552-A0C1-ED104283ED0A}"/>
    <cellStyle name="20% - Accent4 4 2 2 3" xfId="33252" xr:uid="{51F0434A-7E5C-4671-9A60-DDC88B2FD158}"/>
    <cellStyle name="20% - Accent4 4 2 3" xfId="20758" xr:uid="{BF3844EB-EF6D-4BA3-93C9-B4F07F04D9A1}"/>
    <cellStyle name="20% - Accent4 4 2 3 2" xfId="33254" xr:uid="{1370A297-329D-4382-B0C7-25D9B7C09CCB}"/>
    <cellStyle name="20% - Accent4 4 2 4" xfId="33251" xr:uid="{BC4E9FD2-23F3-43C5-9B28-FBC49D8A4190}"/>
    <cellStyle name="20% - Accent4 4 3" xfId="9324" xr:uid="{1C8A7E52-59E3-4751-A36F-0C41AAB95276}"/>
    <cellStyle name="20% - Accent4 4 3 2" xfId="24737" xr:uid="{FD00DFE4-64EF-45A3-BF16-DEE56C15133D}"/>
    <cellStyle name="20% - Accent4 4 3 2 2" xfId="33256" xr:uid="{A0EB80BD-7972-421F-80DD-9AD40C4CF6A2}"/>
    <cellStyle name="20% - Accent4 4 3 3" xfId="33255" xr:uid="{705765B9-47D4-4329-B2D1-BA3D34A756D9}"/>
    <cellStyle name="20% - Accent4 4 4" xfId="17032" xr:uid="{BE73BA67-A5A3-4786-819A-6CB49148B744}"/>
    <cellStyle name="20% - Accent4 4 4 2" xfId="33257" xr:uid="{38447BD0-65ED-40EB-B336-C68C91DB8DC0}"/>
    <cellStyle name="20% - Accent4 4 5" xfId="33250" xr:uid="{576D88DD-4EDC-4952-9E24-BDC6F664839B}"/>
    <cellStyle name="20% - Accent4 40" xfId="7703" xr:uid="{360860FA-65B5-4B2B-9771-64261D5CA18D}"/>
    <cellStyle name="20% - Accent4 40 2" xfId="15411" xr:uid="{78FC5510-4738-4B81-B7B8-D2E37FE2F333}"/>
    <cellStyle name="20% - Accent4 40 2 2" xfId="30823" xr:uid="{56050A78-37AD-4B7F-B228-793C17D1A326}"/>
    <cellStyle name="20% - Accent4 40 2 2 2" xfId="33260" xr:uid="{DB127423-F3DB-4978-9DDA-EEE9438A0912}"/>
    <cellStyle name="20% - Accent4 40 2 3" xfId="33259" xr:uid="{81474313-F2AF-4FA1-B2CD-68FF63710B19}"/>
    <cellStyle name="20% - Accent4 40 3" xfId="23118" xr:uid="{4EBE75A2-8DB5-4352-9D9C-D8B629EAF7E0}"/>
    <cellStyle name="20% - Accent4 40 3 2" xfId="33261" xr:uid="{FF225912-01CD-4550-B51F-7007D4F0A9E3}"/>
    <cellStyle name="20% - Accent4 40 4" xfId="33258" xr:uid="{C7DC9890-67BE-4E6A-8823-B9A7A011CA84}"/>
    <cellStyle name="20% - Accent4 41" xfId="7723" xr:uid="{60A57349-6374-4D45-80FD-AF5A04F77023}"/>
    <cellStyle name="20% - Accent4 41 2" xfId="15431" xr:uid="{4B6AA0D2-6C84-4D7B-8556-61EE7A332388}"/>
    <cellStyle name="20% - Accent4 41 2 2" xfId="30843" xr:uid="{9F63C57A-1A01-4462-BBB7-4A460902BE1D}"/>
    <cellStyle name="20% - Accent4 41 2 2 2" xfId="33264" xr:uid="{B0B6B9E9-C74A-49D7-BDA5-E9FB0D7CE378}"/>
    <cellStyle name="20% - Accent4 41 2 3" xfId="33263" xr:uid="{6BC36A73-8392-412D-A7A1-A0223DD717BA}"/>
    <cellStyle name="20% - Accent4 41 3" xfId="23138" xr:uid="{5615CFC3-49FB-473D-B726-1271073AA193}"/>
    <cellStyle name="20% - Accent4 41 3 2" xfId="33265" xr:uid="{05D428D5-DC24-4977-97B9-02318D68A8A3}"/>
    <cellStyle name="20% - Accent4 41 4" xfId="33262" xr:uid="{5306973B-6DA5-41F0-B4CF-1F003493B8BA}"/>
    <cellStyle name="20% - Accent4 42" xfId="7743" xr:uid="{FB53A3D2-750D-42CB-8F2F-D95D77378D93}"/>
    <cellStyle name="20% - Accent4 42 2" xfId="15451" xr:uid="{4C90CB42-E98A-41A1-ACC2-8C07610A9179}"/>
    <cellStyle name="20% - Accent4 42 2 2" xfId="30863" xr:uid="{A9AAE76E-9CEC-4C94-8D3E-054927627E78}"/>
    <cellStyle name="20% - Accent4 42 2 2 2" xfId="33268" xr:uid="{BCDCCC6F-FF73-46FD-B5BF-C1AC956660BD}"/>
    <cellStyle name="20% - Accent4 42 2 3" xfId="33267" xr:uid="{BE169B94-9ABF-4B8C-A0FA-BAB57C7D1100}"/>
    <cellStyle name="20% - Accent4 42 3" xfId="23158" xr:uid="{100A3926-CADF-4A29-82B7-E33197B53471}"/>
    <cellStyle name="20% - Accent4 42 3 2" xfId="33269" xr:uid="{93BB4934-7956-4C60-9DBD-4AB0F5113A06}"/>
    <cellStyle name="20% - Accent4 42 4" xfId="33266" xr:uid="{1E700322-CF5A-4A62-9E61-ADAA5BA7E2DC}"/>
    <cellStyle name="20% - Accent4 43" xfId="7763" xr:uid="{F8EE8D92-5716-424E-92DA-0C0A2A4FCDAC}"/>
    <cellStyle name="20% - Accent4 43 2" xfId="15471" xr:uid="{D29AC477-5F17-4107-8AEC-16D3828D7A46}"/>
    <cellStyle name="20% - Accent4 43 2 2" xfId="30883" xr:uid="{67DDE7F4-12EA-45B4-8C21-A8C4151DB500}"/>
    <cellStyle name="20% - Accent4 43 2 2 2" xfId="33272" xr:uid="{D0258C25-6293-419F-B8A6-D1728C2F44D7}"/>
    <cellStyle name="20% - Accent4 43 2 3" xfId="33271" xr:uid="{1FEB342C-4E25-46E6-9E6F-3666E4D0B1B4}"/>
    <cellStyle name="20% - Accent4 43 3" xfId="23178" xr:uid="{220DE779-C5E2-42F6-898B-12D304C5D501}"/>
    <cellStyle name="20% - Accent4 43 3 2" xfId="33273" xr:uid="{430EA2A0-4115-4B14-9358-393A5468E641}"/>
    <cellStyle name="20% - Accent4 43 4" xfId="33270" xr:uid="{60B87BEC-65A6-4288-B593-07724F380E9A}"/>
    <cellStyle name="20% - Accent4 44" xfId="7783" xr:uid="{20E1002F-D8FF-4332-9515-7A935C4B8A16}"/>
    <cellStyle name="20% - Accent4 44 2" xfId="15491" xr:uid="{6865D7F6-559B-42A6-82A1-234438A20912}"/>
    <cellStyle name="20% - Accent4 44 2 2" xfId="30903" xr:uid="{0CE277CD-35C4-4A60-8071-943DF25AE328}"/>
    <cellStyle name="20% - Accent4 44 2 2 2" xfId="33276" xr:uid="{6E87DB88-6B42-477C-AE1C-3923D891FA9D}"/>
    <cellStyle name="20% - Accent4 44 2 3" xfId="33275" xr:uid="{2BED49B9-01E6-4665-8FC2-FC334AD039D8}"/>
    <cellStyle name="20% - Accent4 44 3" xfId="23198" xr:uid="{3E6D311A-475D-4510-B6F0-619EEFD142E9}"/>
    <cellStyle name="20% - Accent4 44 3 2" xfId="33277" xr:uid="{A34D4CFE-E558-4F36-BA1D-37D03CA3A3F2}"/>
    <cellStyle name="20% - Accent4 44 4" xfId="33274" xr:uid="{E8BFCCC4-C327-4724-83C8-741C25D59175}"/>
    <cellStyle name="20% - Accent4 45" xfId="7805" xr:uid="{37FEB0BB-3ED1-4661-BCD2-8AC5F76CF090}"/>
    <cellStyle name="20% - Accent4 45 2" xfId="15513" xr:uid="{A56D2317-FC75-41E8-B400-EC530F0BE1BA}"/>
    <cellStyle name="20% - Accent4 45 2 2" xfId="30925" xr:uid="{EAF69584-E6E5-492D-A3D8-9B58CAA82845}"/>
    <cellStyle name="20% - Accent4 45 2 2 2" xfId="33280" xr:uid="{1A464A6C-812D-4699-AEC9-BE4788921776}"/>
    <cellStyle name="20% - Accent4 45 2 3" xfId="33279" xr:uid="{C0FF425F-22A3-4301-8ABB-21A4E644DB52}"/>
    <cellStyle name="20% - Accent4 45 3" xfId="23220" xr:uid="{82693F54-04ED-4E0E-8056-41B8DAD55FDA}"/>
    <cellStyle name="20% - Accent4 45 3 2" xfId="33281" xr:uid="{6F0460D4-E62A-4196-BF1A-2805A77E02D5}"/>
    <cellStyle name="20% - Accent4 45 4" xfId="33278" xr:uid="{D5E733E8-A0D9-4B07-97D9-EF479E002FF6}"/>
    <cellStyle name="20% - Accent4 46" xfId="7826" xr:uid="{8FE4325B-152E-4E95-A367-2EDB10A7D767}"/>
    <cellStyle name="20% - Accent4 46 2" xfId="15534" xr:uid="{27AAD3F6-DD57-4839-9750-69FDD8603CFA}"/>
    <cellStyle name="20% - Accent4 46 2 2" xfId="30945" xr:uid="{39E3A286-AA71-4EB2-A2A2-AD881CE9C380}"/>
    <cellStyle name="20% - Accent4 46 2 2 2" xfId="33284" xr:uid="{E8B659CC-1439-4DA8-81C1-69F56F058B65}"/>
    <cellStyle name="20% - Accent4 46 2 3" xfId="33283" xr:uid="{CBB34F37-2657-4652-AFC6-86F4E6C41492}"/>
    <cellStyle name="20% - Accent4 46 3" xfId="23240" xr:uid="{F0977E1A-050B-4DEA-868E-F9AF7ECEF6BE}"/>
    <cellStyle name="20% - Accent4 46 3 2" xfId="33285" xr:uid="{5EC1445A-CF8D-4C77-9760-8D40973BF06B}"/>
    <cellStyle name="20% - Accent4 46 4" xfId="33282" xr:uid="{DA31CE1D-F60C-44F0-AE1B-F539107DAC26}"/>
    <cellStyle name="20% - Accent4 47" xfId="7846" xr:uid="{7F1065C8-A0B1-4966-A2B3-2BCB5853F7EA}"/>
    <cellStyle name="20% - Accent4 47 2" xfId="15554" xr:uid="{1A3FBCE9-6223-4A39-B4B6-D9463A94B385}"/>
    <cellStyle name="20% - Accent4 47 2 2" xfId="30965" xr:uid="{4C4B7119-2A16-4303-94C9-42DE4ADA6B7B}"/>
    <cellStyle name="20% - Accent4 47 2 2 2" xfId="33288" xr:uid="{1E3E5FA5-F40D-401C-B725-E764696877FB}"/>
    <cellStyle name="20% - Accent4 47 2 3" xfId="33287" xr:uid="{02B8B0D7-C17E-4D62-8ED2-9D92A881E844}"/>
    <cellStyle name="20% - Accent4 47 3" xfId="23260" xr:uid="{AB4BF639-866E-44C0-A81C-2A8CD0D2AA60}"/>
    <cellStyle name="20% - Accent4 47 3 2" xfId="33289" xr:uid="{6F32BE2B-1CAE-42A0-8E65-96659F6A9533}"/>
    <cellStyle name="20% - Accent4 47 4" xfId="33286" xr:uid="{51666FA7-25F8-4948-BAB7-CC48545B3B3F}"/>
    <cellStyle name="20% - Accent4 48" xfId="7899" xr:uid="{3EB1CBB0-EA22-4E0C-915A-D39384672EA9}"/>
    <cellStyle name="20% - Accent4 48 2" xfId="23312" xr:uid="{FFA02B2A-1B5F-4786-83F5-E22ADC042EAF}"/>
    <cellStyle name="20% - Accent4 48 2 2" xfId="33291" xr:uid="{1F6AE9AE-B6E2-4FD5-98CD-71ACF0C00E0A}"/>
    <cellStyle name="20% - Accent4 48 3" xfId="33290" xr:uid="{0634E43A-D099-4ED9-903E-FE56200000F2}"/>
    <cellStyle name="20% - Accent4 49" xfId="15607" xr:uid="{7C01276C-22EA-46E4-A259-D6BE682BFBAF}"/>
    <cellStyle name="20% - Accent4 49 2" xfId="33292" xr:uid="{A8481FAD-13FC-4545-91A9-835C30FFEE1E}"/>
    <cellStyle name="20% - Accent4 5" xfId="3291" xr:uid="{4D1B5BD5-52E6-4F88-8202-3F23B8E610F8}"/>
    <cellStyle name="20% - Accent4 5 2" xfId="7023" xr:uid="{0155650C-ACE6-4101-948F-59343C7EE27E}"/>
    <cellStyle name="20% - Accent4 5 2 2" xfId="14731" xr:uid="{B76A540F-3804-4775-8D14-BFF9997ADEAC}"/>
    <cellStyle name="20% - Accent4 5 2 2 2" xfId="30143" xr:uid="{0AD3A0CF-6803-4CEE-BA1E-17AF4A2F49F1}"/>
    <cellStyle name="20% - Accent4 5 2 2 2 2" xfId="33296" xr:uid="{B65E6BCD-36E9-41DC-AD83-4872B7965952}"/>
    <cellStyle name="20% - Accent4 5 2 2 3" xfId="33295" xr:uid="{1BA03338-1673-45C6-9383-C8DACD8CE188}"/>
    <cellStyle name="20% - Accent4 5 2 3" xfId="22438" xr:uid="{A49B597B-ACC4-421E-A0E4-04E81189296C}"/>
    <cellStyle name="20% - Accent4 5 2 3 2" xfId="33297" xr:uid="{44393213-8FD2-4675-B3F0-39440C040385}"/>
    <cellStyle name="20% - Accent4 5 2 4" xfId="33294" xr:uid="{C21A917B-EF76-4875-A991-B504B11942DB}"/>
    <cellStyle name="20% - Accent4 5 3" xfId="11002" xr:uid="{C406B809-54F4-4483-8DD3-11C79677F527}"/>
    <cellStyle name="20% - Accent4 5 3 2" xfId="26415" xr:uid="{89AF0814-0094-4AF2-8989-235C29ADEBE8}"/>
    <cellStyle name="20% - Accent4 5 3 2 2" xfId="33299" xr:uid="{ADBB06D0-50F0-4E8C-A26C-45BC42E63E01}"/>
    <cellStyle name="20% - Accent4 5 3 3" xfId="33298" xr:uid="{48C58A95-D81B-4F51-93B7-C83BD52C89D0}"/>
    <cellStyle name="20% - Accent4 5 4" xfId="18710" xr:uid="{D8AE6EA4-3C8C-49D2-A109-D91F09F35B02}"/>
    <cellStyle name="20% - Accent4 5 4 2" xfId="33300" xr:uid="{2B19DB19-8CBC-40D9-BBC6-AC1E8C1841AE}"/>
    <cellStyle name="20% - Accent4 5 5" xfId="33293" xr:uid="{2C30C9D7-6C86-406B-A5E1-39FDDD5C13B8}"/>
    <cellStyle name="20% - Accent4 50" xfId="30985" xr:uid="{19AB33E1-4AB1-4FC8-9FF9-EA7E05B0E2EF}"/>
    <cellStyle name="20% - Accent4 50 2" xfId="33301" xr:uid="{8015482B-D5A9-4F2A-8196-321F87C69C83}"/>
    <cellStyle name="20% - Accent4 51" xfId="32749" xr:uid="{35926738-C2BB-4B76-8B8C-9093F43C441E}"/>
    <cellStyle name="20% - Accent4 52" xfId="61965" xr:uid="{734290B0-E757-49BB-824E-2643225AEEDA}"/>
    <cellStyle name="20% - Accent4 53" xfId="61985" xr:uid="{C07CC555-2970-404A-BA97-B9C4DF943F8B}"/>
    <cellStyle name="20% - Accent4 54" xfId="62005" xr:uid="{EF545BB0-6E5D-4C96-A9E7-0C21EDCE8D6B}"/>
    <cellStyle name="20% - Accent4 55" xfId="62018" xr:uid="{38F47CD1-1684-4192-98AD-77AEE0E5AF8E}"/>
    <cellStyle name="20% - Accent4 56" xfId="62041" xr:uid="{12027D81-771A-4C96-A5CB-B143D7E55C2C}"/>
    <cellStyle name="20% - Accent4 57" xfId="62075" xr:uid="{D5DD54C7-8625-4C2D-B1DD-BD1E2BBC541E}"/>
    <cellStyle name="20% - Accent4 6" xfId="3311" xr:uid="{72E415B7-B909-4E5F-B68A-C79CE83CFA8F}"/>
    <cellStyle name="20% - Accent4 6 2" xfId="7043" xr:uid="{7DA3D3C3-706B-4C82-B624-DBAF4223A63E}"/>
    <cellStyle name="20% - Accent4 6 2 2" xfId="14751" xr:uid="{BE9CABFF-777F-4917-8F90-E450400D8C07}"/>
    <cellStyle name="20% - Accent4 6 2 2 2" xfId="30163" xr:uid="{78643FFE-533D-46DA-B3DB-DED65E896B6A}"/>
    <cellStyle name="20% - Accent4 6 2 2 2 2" xfId="33305" xr:uid="{41E87FAC-7331-4C1A-8977-1BA1856E6513}"/>
    <cellStyle name="20% - Accent4 6 2 2 3" xfId="33304" xr:uid="{A7390912-2280-4891-A181-2F9847EDC743}"/>
    <cellStyle name="20% - Accent4 6 2 3" xfId="22458" xr:uid="{6A894D1F-66BE-469D-A0BF-1D64D9812F15}"/>
    <cellStyle name="20% - Accent4 6 2 3 2" xfId="33306" xr:uid="{4419A2CB-F332-4EBF-80C9-035DBC3A3575}"/>
    <cellStyle name="20% - Accent4 6 2 4" xfId="33303" xr:uid="{4C0600A6-5642-49AB-8640-5D55341231B5}"/>
    <cellStyle name="20% - Accent4 6 3" xfId="11022" xr:uid="{5E98A869-9055-48CD-B4BA-98ECA4B7BD4B}"/>
    <cellStyle name="20% - Accent4 6 3 2" xfId="26435" xr:uid="{0AB4DF56-BE5B-4CA7-8261-FFF6EACD5324}"/>
    <cellStyle name="20% - Accent4 6 3 2 2" xfId="33308" xr:uid="{0361FE0A-FAFC-431E-9199-EB8B54C06B1B}"/>
    <cellStyle name="20% - Accent4 6 3 3" xfId="33307" xr:uid="{D13B12F4-40C1-4715-8FA4-F424708DE858}"/>
    <cellStyle name="20% - Accent4 6 4" xfId="18730" xr:uid="{9CC145CD-A051-40E6-B4F4-2B8CDB38DC2D}"/>
    <cellStyle name="20% - Accent4 6 4 2" xfId="33309" xr:uid="{C15A4C49-67B0-4887-9970-314504DF5479}"/>
    <cellStyle name="20% - Accent4 6 5" xfId="33302" xr:uid="{BACA05A2-7011-4E42-BD5A-AD445B555630}"/>
    <cellStyle name="20% - Accent4 7" xfId="3331" xr:uid="{80B688D6-E6F8-4FEE-84D2-8AC0460DEFCF}"/>
    <cellStyle name="20% - Accent4 7 2" xfId="7063" xr:uid="{E13C737F-C051-426C-B5CE-20DD8CA940CE}"/>
    <cellStyle name="20% - Accent4 7 2 2" xfId="14771" xr:uid="{66DF6C2B-5934-42E8-907E-ED48A2E753BD}"/>
    <cellStyle name="20% - Accent4 7 2 2 2" xfId="30183" xr:uid="{F30DBB03-CF35-4E7F-BD6E-0D42162F7600}"/>
    <cellStyle name="20% - Accent4 7 2 2 2 2" xfId="33313" xr:uid="{B0AFB058-AA31-44AD-8722-A3AA86379E82}"/>
    <cellStyle name="20% - Accent4 7 2 2 3" xfId="33312" xr:uid="{9F9B9D38-8AEA-4B77-855A-BA61B2585DF7}"/>
    <cellStyle name="20% - Accent4 7 2 3" xfId="22478" xr:uid="{BC413170-9B13-4D5D-9D32-1229297953D1}"/>
    <cellStyle name="20% - Accent4 7 2 3 2" xfId="33314" xr:uid="{87BEDDFE-507E-4089-B8B3-19D1A4A900C5}"/>
    <cellStyle name="20% - Accent4 7 2 4" xfId="33311" xr:uid="{20EB36FF-93B7-4749-B51B-F2D98F88E9CC}"/>
    <cellStyle name="20% - Accent4 7 3" xfId="11042" xr:uid="{9E3CD9C8-0858-40C5-B580-28E6B4EA7477}"/>
    <cellStyle name="20% - Accent4 7 3 2" xfId="26455" xr:uid="{B098811B-4AD9-4A67-8711-A36DDD7F2D56}"/>
    <cellStyle name="20% - Accent4 7 3 2 2" xfId="33316" xr:uid="{104A87B1-3450-46FA-826C-4BBDB742B8DA}"/>
    <cellStyle name="20% - Accent4 7 3 3" xfId="33315" xr:uid="{4F14246D-BC1B-4BF5-957C-5A80F6DD1153}"/>
    <cellStyle name="20% - Accent4 7 4" xfId="18750" xr:uid="{EC2F6ABC-7C66-4182-9F7A-ED498C4CDECF}"/>
    <cellStyle name="20% - Accent4 7 4 2" xfId="33317" xr:uid="{82C0561B-D313-4408-9137-CCD4A2AF4A82}"/>
    <cellStyle name="20% - Accent4 7 5" xfId="33310" xr:uid="{7806F1D9-08FB-46CE-A60A-6E2EF1F63D65}"/>
    <cellStyle name="20% - Accent4 8" xfId="3351" xr:uid="{52E4BFCA-A254-4FA6-A1EB-14AF5034127C}"/>
    <cellStyle name="20% - Accent4 8 2" xfId="7083" xr:uid="{0858C012-4D98-4296-9D10-53C7950F027B}"/>
    <cellStyle name="20% - Accent4 8 2 2" xfId="14791" xr:uid="{5D98CF99-57B9-42A4-9C7B-8E15A2B54B4C}"/>
    <cellStyle name="20% - Accent4 8 2 2 2" xfId="30203" xr:uid="{A2AE30B6-0F86-4B47-8221-6E6368235568}"/>
    <cellStyle name="20% - Accent4 8 2 2 2 2" xfId="33321" xr:uid="{56AD3F77-A627-4F6F-8037-F28C319BC7AF}"/>
    <cellStyle name="20% - Accent4 8 2 2 3" xfId="33320" xr:uid="{28DB059C-E93D-4037-8C4F-B98F59384631}"/>
    <cellStyle name="20% - Accent4 8 2 3" xfId="22498" xr:uid="{FF70F0B1-472A-4DD1-AB79-C29572DD6BED}"/>
    <cellStyle name="20% - Accent4 8 2 3 2" xfId="33322" xr:uid="{A010EDE5-F63B-44D3-9356-0885B880D64F}"/>
    <cellStyle name="20% - Accent4 8 2 4" xfId="33319" xr:uid="{812FF00F-8CB8-4B9D-A0CE-1A1ABED76261}"/>
    <cellStyle name="20% - Accent4 8 3" xfId="11062" xr:uid="{E2E3A9A8-A33B-4A4E-95BC-5463E7D0348A}"/>
    <cellStyle name="20% - Accent4 8 3 2" xfId="26475" xr:uid="{CAD57362-827D-4CE3-B90F-0ED5053217C2}"/>
    <cellStyle name="20% - Accent4 8 3 2 2" xfId="33324" xr:uid="{B183E1FB-F9C9-49C5-87C1-FA228E88910C}"/>
    <cellStyle name="20% - Accent4 8 3 3" xfId="33323" xr:uid="{F1430BF2-7C69-4AC6-9D82-1FF8354EF48A}"/>
    <cellStyle name="20% - Accent4 8 4" xfId="18770" xr:uid="{96FB3728-5937-47CA-B613-8FCD2367E653}"/>
    <cellStyle name="20% - Accent4 8 4 2" xfId="33325" xr:uid="{0627F135-CC11-4E82-ACB0-1673C8E591F1}"/>
    <cellStyle name="20% - Accent4 8 5" xfId="33318" xr:uid="{87B88719-BED4-41D2-8503-949592861070}"/>
    <cellStyle name="20% - Accent4 9" xfId="3371" xr:uid="{27A8AD38-A0C9-4174-9ACD-882E7DE0BC78}"/>
    <cellStyle name="20% - Accent4 9 2" xfId="7103" xr:uid="{18091F15-CA9F-4A4A-8854-51A9B94580EF}"/>
    <cellStyle name="20% - Accent4 9 2 2" xfId="14811" xr:uid="{1410194D-2667-4E1F-A532-A4F96A8F3FF2}"/>
    <cellStyle name="20% - Accent4 9 2 2 2" xfId="30223" xr:uid="{8D821F45-7E86-4E49-B63E-523CE260F5DC}"/>
    <cellStyle name="20% - Accent4 9 2 2 2 2" xfId="33329" xr:uid="{6A499450-01D5-498C-A6B8-7A291FCF61D5}"/>
    <cellStyle name="20% - Accent4 9 2 2 3" xfId="33328" xr:uid="{F8BCC31B-153A-4121-8096-332FD6E8B49C}"/>
    <cellStyle name="20% - Accent4 9 2 3" xfId="22518" xr:uid="{3E939A53-0E27-4292-B91D-7D1AE00F0FF9}"/>
    <cellStyle name="20% - Accent4 9 2 3 2" xfId="33330" xr:uid="{444B0D96-AD6C-437F-9CA2-6D279A9FB122}"/>
    <cellStyle name="20% - Accent4 9 2 4" xfId="33327" xr:uid="{087F076C-B508-40A0-B2D9-DD69D478EC5D}"/>
    <cellStyle name="20% - Accent4 9 3" xfId="11082" xr:uid="{008CEDF7-09B4-437A-B14D-2C619AFBE096}"/>
    <cellStyle name="20% - Accent4 9 3 2" xfId="26495" xr:uid="{6F3E3DDC-528C-40BE-9E80-2A176815BEF7}"/>
    <cellStyle name="20% - Accent4 9 3 2 2" xfId="33332" xr:uid="{7604D99A-4E7A-4835-8E03-F6605D41993E}"/>
    <cellStyle name="20% - Accent4 9 3 3" xfId="33331" xr:uid="{FB81F9B1-FD67-479C-8C1C-3D6BB8D74D16}"/>
    <cellStyle name="20% - Accent4 9 4" xfId="18790" xr:uid="{C8B4A3E7-C993-4BAF-90F3-A6BA9F4C0450}"/>
    <cellStyle name="20% - Accent4 9 4 2" xfId="33333" xr:uid="{ADAAC91F-7D9F-4E52-98A5-D9559E284745}"/>
    <cellStyle name="20% - Accent4 9 5" xfId="33326" xr:uid="{2BD6417D-9FBF-48BE-930E-D7A830238079}"/>
    <cellStyle name="20% - Accent5" xfId="46" builtinId="46" customBuiltin="1"/>
    <cellStyle name="20% - Accent5 10" xfId="3394" xr:uid="{21C2E676-71A2-4DA0-9F5D-9DD49BB71AC4}"/>
    <cellStyle name="20% - Accent5 10 2" xfId="7126" xr:uid="{B1772D06-BBDA-45D1-9AC6-2DC55AE34BE9}"/>
    <cellStyle name="20% - Accent5 10 2 2" xfId="14834" xr:uid="{ED429BA0-4186-49EB-80A7-BA06515D0B6C}"/>
    <cellStyle name="20% - Accent5 10 2 2 2" xfId="30246" xr:uid="{B8B8CDBB-6A33-4C3A-950A-A6B71B435614}"/>
    <cellStyle name="20% - Accent5 10 2 2 2 2" xfId="33338" xr:uid="{ADEE958B-85BD-4B31-8EC1-02C148DA38D3}"/>
    <cellStyle name="20% - Accent5 10 2 2 3" xfId="33337" xr:uid="{FD72CB2B-60B0-4FC6-BDED-15C5D2923CC9}"/>
    <cellStyle name="20% - Accent5 10 2 3" xfId="22541" xr:uid="{3DEF7D26-A230-4F81-9ABC-865D7140532F}"/>
    <cellStyle name="20% - Accent5 10 2 3 2" xfId="33339" xr:uid="{E5B4F51D-1376-4EF5-89B5-BDE0D43DB3BB}"/>
    <cellStyle name="20% - Accent5 10 2 4" xfId="33336" xr:uid="{3541A044-72F3-4D74-A31C-3035259B93A0}"/>
    <cellStyle name="20% - Accent5 10 3" xfId="11105" xr:uid="{E3425D8C-645C-45C2-A363-F79603AC95C0}"/>
    <cellStyle name="20% - Accent5 10 3 2" xfId="26518" xr:uid="{FE6ABFE8-5D2C-4511-B92C-16D85A509F4E}"/>
    <cellStyle name="20% - Accent5 10 3 2 2" xfId="33341" xr:uid="{D706996A-EDD2-404C-95E0-8CE39B5D9786}"/>
    <cellStyle name="20% - Accent5 10 3 3" xfId="33340" xr:uid="{FEF68330-AC6D-4F39-B3AA-4933E01004F3}"/>
    <cellStyle name="20% - Accent5 10 4" xfId="18813" xr:uid="{3C772796-3276-4502-934C-21F8087A3BFA}"/>
    <cellStyle name="20% - Accent5 10 4 2" xfId="33342" xr:uid="{36A8ED21-7563-490D-9A96-51451D143EFF}"/>
    <cellStyle name="20% - Accent5 10 5" xfId="33335" xr:uid="{DB3820B8-50FC-435C-85A4-E52AE8A9992B}"/>
    <cellStyle name="20% - Accent5 11" xfId="3414" xr:uid="{829728CB-1AC3-4F5B-B67D-F26A3ABEA74A}"/>
    <cellStyle name="20% - Accent5 11 2" xfId="7146" xr:uid="{3AFDA948-F6AB-4700-A8AF-064B3B84BBB8}"/>
    <cellStyle name="20% - Accent5 11 2 2" xfId="14854" xr:uid="{3C549EA4-6326-486C-A021-14D4CE521C11}"/>
    <cellStyle name="20% - Accent5 11 2 2 2" xfId="30266" xr:uid="{BB256108-DBE6-48E1-8F02-A34778648375}"/>
    <cellStyle name="20% - Accent5 11 2 2 2 2" xfId="33346" xr:uid="{45B861AE-D32D-46C4-86C2-098BF375952D}"/>
    <cellStyle name="20% - Accent5 11 2 2 3" xfId="33345" xr:uid="{53551743-0498-4B1C-8246-8360AD7B9DCC}"/>
    <cellStyle name="20% - Accent5 11 2 3" xfId="22561" xr:uid="{CD34C1A8-6975-4F10-A90E-8914885695E5}"/>
    <cellStyle name="20% - Accent5 11 2 3 2" xfId="33347" xr:uid="{0AD4141D-F11A-4744-9C24-8C6CE7D25BA2}"/>
    <cellStyle name="20% - Accent5 11 2 4" xfId="33344" xr:uid="{542F44D0-6E46-4F7A-91E0-63B2FB5E4B54}"/>
    <cellStyle name="20% - Accent5 11 3" xfId="11125" xr:uid="{6CC6F487-71B6-45A2-8C7F-D6C698844E7F}"/>
    <cellStyle name="20% - Accent5 11 3 2" xfId="26538" xr:uid="{D25FA27C-0B79-4787-8023-FE4ED39A2936}"/>
    <cellStyle name="20% - Accent5 11 3 2 2" xfId="33349" xr:uid="{C4CF2063-C2AC-450F-A282-DAC61CF994C1}"/>
    <cellStyle name="20% - Accent5 11 3 3" xfId="33348" xr:uid="{4E56177C-43A0-492A-9569-92CB3E4081C5}"/>
    <cellStyle name="20% - Accent5 11 4" xfId="18833" xr:uid="{5ECAA3B1-C2C7-4C18-9072-B4AE43CA1257}"/>
    <cellStyle name="20% - Accent5 11 4 2" xfId="33350" xr:uid="{F7C632B3-CF79-418D-82B5-DD17E14C640F}"/>
    <cellStyle name="20% - Accent5 11 5" xfId="33343" xr:uid="{50FD867B-82DF-4E36-82FA-E43C0FEF9D71}"/>
    <cellStyle name="20% - Accent5 12" xfId="3434" xr:uid="{00AD064A-A403-47B7-9A2D-A004100AF14B}"/>
    <cellStyle name="20% - Accent5 12 2" xfId="7166" xr:uid="{BF0B2356-AF63-4254-83E2-583FB302D2EA}"/>
    <cellStyle name="20% - Accent5 12 2 2" xfId="14874" xr:uid="{D2D34336-645C-4EBF-A41E-36C90F787EAE}"/>
    <cellStyle name="20% - Accent5 12 2 2 2" xfId="30286" xr:uid="{42AB7B3B-BF50-4B6A-B9D0-46D2F9B3386A}"/>
    <cellStyle name="20% - Accent5 12 2 2 2 2" xfId="33354" xr:uid="{E7F9A2CC-D001-4F3B-B2A8-44A58C4056F6}"/>
    <cellStyle name="20% - Accent5 12 2 2 3" xfId="33353" xr:uid="{17FFD78D-3358-49A7-9F5E-098C59729175}"/>
    <cellStyle name="20% - Accent5 12 2 3" xfId="22581" xr:uid="{68737AD3-80BB-4B34-82DB-964021BD9AD6}"/>
    <cellStyle name="20% - Accent5 12 2 3 2" xfId="33355" xr:uid="{16318699-B90C-44DF-B86B-6023C3882F33}"/>
    <cellStyle name="20% - Accent5 12 2 4" xfId="33352" xr:uid="{9D3E244F-3CE4-4B05-903B-313BAB2A298E}"/>
    <cellStyle name="20% - Accent5 12 3" xfId="11145" xr:uid="{CA04E1BD-BB64-4432-8702-81BA152A60A3}"/>
    <cellStyle name="20% - Accent5 12 3 2" xfId="26558" xr:uid="{724BC420-B124-4060-8D83-A738AD5E3BF7}"/>
    <cellStyle name="20% - Accent5 12 3 2 2" xfId="33357" xr:uid="{CC46124F-A66F-46E2-934D-4848B9BB8DA5}"/>
    <cellStyle name="20% - Accent5 12 3 3" xfId="33356" xr:uid="{4BC1DE1E-972A-4355-ABE5-FFB58EC9ACA0}"/>
    <cellStyle name="20% - Accent5 12 4" xfId="18853" xr:uid="{517FC723-28D9-4315-94B2-85287BF104C4}"/>
    <cellStyle name="20% - Accent5 12 4 2" xfId="33358" xr:uid="{55A6A2D7-13CE-4D70-98B4-A52B4B947036}"/>
    <cellStyle name="20% - Accent5 12 5" xfId="33351" xr:uid="{8E077B63-09B3-4DBE-805D-1218D6618F32}"/>
    <cellStyle name="20% - Accent5 13" xfId="3454" xr:uid="{A861EA67-A85A-4CE6-80E7-82723F9870CA}"/>
    <cellStyle name="20% - Accent5 13 2" xfId="7186" xr:uid="{153B8CE5-0C54-4C70-B8A3-522FAD39EFB3}"/>
    <cellStyle name="20% - Accent5 13 2 2" xfId="14894" xr:uid="{D49BA1D4-87BB-4EF1-9220-5B3D88654EBD}"/>
    <cellStyle name="20% - Accent5 13 2 2 2" xfId="30306" xr:uid="{9B97846C-2941-4C67-BA3C-E4B23ED8CF5A}"/>
    <cellStyle name="20% - Accent5 13 2 2 2 2" xfId="33362" xr:uid="{FCAEC95F-A91A-49EB-A0A0-74A606A8C3AC}"/>
    <cellStyle name="20% - Accent5 13 2 2 3" xfId="33361" xr:uid="{702791D5-B8C7-41A4-97E2-A9983DC93F6E}"/>
    <cellStyle name="20% - Accent5 13 2 3" xfId="22601" xr:uid="{0B52069C-1908-4C8D-9981-E22A5DEC070C}"/>
    <cellStyle name="20% - Accent5 13 2 3 2" xfId="33363" xr:uid="{80A3241C-E996-48A1-9FC3-59754A29A212}"/>
    <cellStyle name="20% - Accent5 13 2 4" xfId="33360" xr:uid="{CD69D7B6-2191-4B99-BE74-E0A6CB62DDD6}"/>
    <cellStyle name="20% - Accent5 13 3" xfId="11165" xr:uid="{06B76FD1-A34B-49D8-87B6-9E3F77ACFF60}"/>
    <cellStyle name="20% - Accent5 13 3 2" xfId="26578" xr:uid="{AD5DBE60-3245-45C7-A83F-13A4100CC91E}"/>
    <cellStyle name="20% - Accent5 13 3 2 2" xfId="33365" xr:uid="{37EE06B5-B4FC-4A94-A5F1-E7C287CA23A0}"/>
    <cellStyle name="20% - Accent5 13 3 3" xfId="33364" xr:uid="{3FBD28A2-56E4-4A83-A210-F68D609002FE}"/>
    <cellStyle name="20% - Accent5 13 4" xfId="18873" xr:uid="{8B43F9C1-E2C7-4D93-97BE-B37D9494F2E9}"/>
    <cellStyle name="20% - Accent5 13 4 2" xfId="33366" xr:uid="{F171A4CF-7C76-4C62-9D3D-96654D500A2A}"/>
    <cellStyle name="20% - Accent5 13 5" xfId="33359" xr:uid="{B785472B-4280-49FC-A368-FB22ED0C5990}"/>
    <cellStyle name="20% - Accent5 14" xfId="3474" xr:uid="{7228BAEB-C05C-450F-BE0A-7FB12ED32402}"/>
    <cellStyle name="20% - Accent5 14 2" xfId="7206" xr:uid="{9D9A2E98-5EE1-4B37-B41B-DAF15EB9D808}"/>
    <cellStyle name="20% - Accent5 14 2 2" xfId="14914" xr:uid="{A0746F37-4BA2-4846-8E9D-DF55512BD148}"/>
    <cellStyle name="20% - Accent5 14 2 2 2" xfId="30326" xr:uid="{B8A2FA5C-039E-4594-816F-9417EB70DA01}"/>
    <cellStyle name="20% - Accent5 14 2 2 2 2" xfId="33370" xr:uid="{82FB15C0-7D10-482E-9DB5-4741DCC7DAF7}"/>
    <cellStyle name="20% - Accent5 14 2 2 3" xfId="33369" xr:uid="{54877F74-D513-46C5-9650-799561C206A1}"/>
    <cellStyle name="20% - Accent5 14 2 3" xfId="22621" xr:uid="{8BCE8887-DDAE-41D7-AA4C-A0A144C812BA}"/>
    <cellStyle name="20% - Accent5 14 2 3 2" xfId="33371" xr:uid="{A2CF6137-8EFC-4198-A3BA-CC214F606478}"/>
    <cellStyle name="20% - Accent5 14 2 4" xfId="33368" xr:uid="{0EFEA441-C86F-4996-8FB5-972EF1C70027}"/>
    <cellStyle name="20% - Accent5 14 3" xfId="11185" xr:uid="{4E16010B-05F4-439D-9335-959196B5B262}"/>
    <cellStyle name="20% - Accent5 14 3 2" xfId="26598" xr:uid="{13822C13-8A84-470A-843A-F6361D305FD1}"/>
    <cellStyle name="20% - Accent5 14 3 2 2" xfId="33373" xr:uid="{05268312-60DE-457C-82C1-9F56059F45F2}"/>
    <cellStyle name="20% - Accent5 14 3 3" xfId="33372" xr:uid="{5F08C018-8C93-482F-A15C-BC6B77D4B9D9}"/>
    <cellStyle name="20% - Accent5 14 4" xfId="18893" xr:uid="{6445D13C-CE66-435F-BC8D-8C6E75C3018F}"/>
    <cellStyle name="20% - Accent5 14 4 2" xfId="33374" xr:uid="{CDE54911-6E7F-46FD-96CD-C45B2C2AC628}"/>
    <cellStyle name="20% - Accent5 14 5" xfId="33367" xr:uid="{D340A78C-6D68-4553-A8E1-2117D153B762}"/>
    <cellStyle name="20% - Accent5 15" xfId="3494" xr:uid="{74A59AD5-4BD3-41A9-BACA-E791551731DD}"/>
    <cellStyle name="20% - Accent5 15 2" xfId="7226" xr:uid="{0983244E-EE18-409C-8FFA-BD789B2C63B8}"/>
    <cellStyle name="20% - Accent5 15 2 2" xfId="14934" xr:uid="{55733ADE-1994-4F82-891A-8A72D037B985}"/>
    <cellStyle name="20% - Accent5 15 2 2 2" xfId="30346" xr:uid="{FA23EB52-152C-42D1-99AC-53A659D58E44}"/>
    <cellStyle name="20% - Accent5 15 2 2 2 2" xfId="33378" xr:uid="{3A587E2C-8578-4017-98B5-8FC874FB0CD8}"/>
    <cellStyle name="20% - Accent5 15 2 2 3" xfId="33377" xr:uid="{DB609B60-E8EF-4185-8C82-DAC756C8BA01}"/>
    <cellStyle name="20% - Accent5 15 2 3" xfId="22641" xr:uid="{B58F5C9C-EDA0-4875-988B-A60D8C90A799}"/>
    <cellStyle name="20% - Accent5 15 2 3 2" xfId="33379" xr:uid="{37701102-FE80-4A2A-BFE0-A6B88C655484}"/>
    <cellStyle name="20% - Accent5 15 2 4" xfId="33376" xr:uid="{7B885CCD-CB9C-45CB-B668-8697B5DDF3E3}"/>
    <cellStyle name="20% - Accent5 15 3" xfId="11205" xr:uid="{D7D95219-B6A2-46C4-8631-B79497FC8E60}"/>
    <cellStyle name="20% - Accent5 15 3 2" xfId="26618" xr:uid="{C00FD20F-31E0-42B2-9687-936F02853482}"/>
    <cellStyle name="20% - Accent5 15 3 2 2" xfId="33381" xr:uid="{4F56A599-6596-48D3-AD44-20E985DBF223}"/>
    <cellStyle name="20% - Accent5 15 3 3" xfId="33380" xr:uid="{1177BD25-0FAF-4B3E-B65A-3E286EBBF9FE}"/>
    <cellStyle name="20% - Accent5 15 4" xfId="18913" xr:uid="{708756B6-A7A2-4EB4-B6EB-1E5E1A76B51E}"/>
    <cellStyle name="20% - Accent5 15 4 2" xfId="33382" xr:uid="{618D42F7-5B95-4D9E-9FA4-C42F47AA897A}"/>
    <cellStyle name="20% - Accent5 15 5" xfId="33375" xr:uid="{CD9E0A2D-C65A-4685-B3E8-B39C1DB233C7}"/>
    <cellStyle name="20% - Accent5 16" xfId="3514" xr:uid="{2ECCA18C-7029-4356-88C0-D573410230D2}"/>
    <cellStyle name="20% - Accent5 16 2" xfId="7246" xr:uid="{B5B4B6EA-07BD-43EF-B6D3-41DBD381D4E4}"/>
    <cellStyle name="20% - Accent5 16 2 2" xfId="14954" xr:uid="{FBA2F830-EBF0-4867-8969-911024AD2150}"/>
    <cellStyle name="20% - Accent5 16 2 2 2" xfId="30366" xr:uid="{F7921373-7C39-40FA-A8D5-DC2D68B9A107}"/>
    <cellStyle name="20% - Accent5 16 2 2 2 2" xfId="33386" xr:uid="{2B80FD97-E29E-4BD2-9DB0-BF1B5ED1BF83}"/>
    <cellStyle name="20% - Accent5 16 2 2 3" xfId="33385" xr:uid="{537F2672-F953-41DC-8C98-2B0DF4F4DB9A}"/>
    <cellStyle name="20% - Accent5 16 2 3" xfId="22661" xr:uid="{55E8713B-C31A-4B0D-AAAB-181AF8DDFCED}"/>
    <cellStyle name="20% - Accent5 16 2 3 2" xfId="33387" xr:uid="{7247B260-B39B-4DD6-B0FC-F27D820B6361}"/>
    <cellStyle name="20% - Accent5 16 2 4" xfId="33384" xr:uid="{13FA4EA5-D4C0-427A-8C01-EA0D90317F0B}"/>
    <cellStyle name="20% - Accent5 16 3" xfId="11225" xr:uid="{328D87DB-1B18-4691-A938-F6945E89A332}"/>
    <cellStyle name="20% - Accent5 16 3 2" xfId="26638" xr:uid="{7C3F7E8A-7445-4345-8193-8D1DB364A693}"/>
    <cellStyle name="20% - Accent5 16 3 2 2" xfId="33389" xr:uid="{E039B274-6611-4A8C-8D35-3BF62D620257}"/>
    <cellStyle name="20% - Accent5 16 3 3" xfId="33388" xr:uid="{D60041EF-D1B2-42F5-9D1B-6828BC41CCBE}"/>
    <cellStyle name="20% - Accent5 16 4" xfId="18933" xr:uid="{7F501799-1F8B-469E-B114-9EDBE3B29D14}"/>
    <cellStyle name="20% - Accent5 16 4 2" xfId="33390" xr:uid="{53B68343-95B5-46CF-AB5C-83A4522C895E}"/>
    <cellStyle name="20% - Accent5 16 5" xfId="33383" xr:uid="{3D6C0D55-55AD-4EF9-BAC0-67B66E49E5CF}"/>
    <cellStyle name="20% - Accent5 17" xfId="3534" xr:uid="{5C7E1BCF-82AF-4662-B724-9F1B3AFEF8C3}"/>
    <cellStyle name="20% - Accent5 17 2" xfId="7266" xr:uid="{F556CCAF-9E9A-4935-B3D9-40B82DEF355E}"/>
    <cellStyle name="20% - Accent5 17 2 2" xfId="14974" xr:uid="{0A530A49-84E4-42DB-AEC5-C91F1A5F2E1B}"/>
    <cellStyle name="20% - Accent5 17 2 2 2" xfId="30386" xr:uid="{86DDE860-AD16-406F-B864-4565EE48D1A0}"/>
    <cellStyle name="20% - Accent5 17 2 2 2 2" xfId="33394" xr:uid="{584387C0-4C73-4675-AE7D-2E268BDBC456}"/>
    <cellStyle name="20% - Accent5 17 2 2 3" xfId="33393" xr:uid="{2175A9BF-8A67-41F3-B3AD-17EF5CB43CE8}"/>
    <cellStyle name="20% - Accent5 17 2 3" xfId="22681" xr:uid="{0314CBC8-7F28-4660-9326-D7B198CD708F}"/>
    <cellStyle name="20% - Accent5 17 2 3 2" xfId="33395" xr:uid="{6E7F1459-FE16-427F-BACA-FE57BCD7694E}"/>
    <cellStyle name="20% - Accent5 17 2 4" xfId="33392" xr:uid="{383A4E66-93F1-4BD5-B553-86A2F53F9626}"/>
    <cellStyle name="20% - Accent5 17 3" xfId="11245" xr:uid="{71BC0930-94BE-45CC-BEF2-867F247FFF05}"/>
    <cellStyle name="20% - Accent5 17 3 2" xfId="26658" xr:uid="{A799AFEF-4375-459C-8563-26BED197176D}"/>
    <cellStyle name="20% - Accent5 17 3 2 2" xfId="33397" xr:uid="{4BF46C79-433F-4184-8982-A71EED3CFA5F}"/>
    <cellStyle name="20% - Accent5 17 3 3" xfId="33396" xr:uid="{FB3CB866-E3C6-4A1F-ACF5-C029D4FCCA18}"/>
    <cellStyle name="20% - Accent5 17 4" xfId="18953" xr:uid="{D25ADCE5-64FF-435E-99F5-079645B107B2}"/>
    <cellStyle name="20% - Accent5 17 4 2" xfId="33398" xr:uid="{74EF5296-0D65-45CE-9201-7D7BDC829127}"/>
    <cellStyle name="20% - Accent5 17 5" xfId="33391" xr:uid="{23AB27F9-8F40-4F2C-AF72-7057C8E0E960}"/>
    <cellStyle name="20% - Accent5 18" xfId="3554" xr:uid="{8065CDD5-3C5F-4FDC-ADFC-1D60A0C4E283}"/>
    <cellStyle name="20% - Accent5 18 2" xfId="7286" xr:uid="{8B769A56-F397-4757-A0D0-7E1F522C5AD2}"/>
    <cellStyle name="20% - Accent5 18 2 2" xfId="14994" xr:uid="{30733EFC-5C67-4508-8821-DA163AF513FF}"/>
    <cellStyle name="20% - Accent5 18 2 2 2" xfId="30406" xr:uid="{91541B2B-3D5D-4D87-A376-C6C2C9E0BB10}"/>
    <cellStyle name="20% - Accent5 18 2 2 2 2" xfId="33402" xr:uid="{3828C394-68D8-4AB3-B247-A73DF5E3B623}"/>
    <cellStyle name="20% - Accent5 18 2 2 3" xfId="33401" xr:uid="{61FFD2BF-40C8-42BB-95B7-3F2243FCFFF4}"/>
    <cellStyle name="20% - Accent5 18 2 3" xfId="22701" xr:uid="{29E40F94-A103-4CFA-B530-F505E1DFBC24}"/>
    <cellStyle name="20% - Accent5 18 2 3 2" xfId="33403" xr:uid="{B6337561-A4B5-47C0-A49F-64435E0F2A4C}"/>
    <cellStyle name="20% - Accent5 18 2 4" xfId="33400" xr:uid="{9918141E-ED00-46C1-821D-8D14EDC4FD08}"/>
    <cellStyle name="20% - Accent5 18 3" xfId="11265" xr:uid="{23DAE940-8B06-401F-9938-1F34442CB5F8}"/>
    <cellStyle name="20% - Accent5 18 3 2" xfId="26678" xr:uid="{279F8D69-C9F7-4172-9F1D-EB2120946E46}"/>
    <cellStyle name="20% - Accent5 18 3 2 2" xfId="33405" xr:uid="{9F06096F-2043-4622-A5B6-BF43A867DF34}"/>
    <cellStyle name="20% - Accent5 18 3 3" xfId="33404" xr:uid="{C0A3C59A-CAD3-4EAF-8C6E-42AD2AA31648}"/>
    <cellStyle name="20% - Accent5 18 4" xfId="18973" xr:uid="{F4F0825D-D6C0-48C1-8426-E213DCB01547}"/>
    <cellStyle name="20% - Accent5 18 4 2" xfId="33406" xr:uid="{5E217016-97E6-475E-B34C-711A3E5B18BF}"/>
    <cellStyle name="20% - Accent5 18 5" xfId="33399" xr:uid="{F5314CDC-639D-4847-9A34-86E2D65BC0CA}"/>
    <cellStyle name="20% - Accent5 19" xfId="3575" xr:uid="{FAB2B71F-5460-4977-9BD7-F5893B6ED984}"/>
    <cellStyle name="20% - Accent5 19 2" xfId="7306" xr:uid="{DE77B7AC-05AE-4A99-A231-ADE89EE23A6E}"/>
    <cellStyle name="20% - Accent5 19 2 2" xfId="15014" xr:uid="{89FD7F39-FFC9-4F97-9C1D-4EEF0F5EB65D}"/>
    <cellStyle name="20% - Accent5 19 2 2 2" xfId="30426" xr:uid="{75EC5344-C6DF-4043-9B78-EC0A4E4E015C}"/>
    <cellStyle name="20% - Accent5 19 2 2 2 2" xfId="33410" xr:uid="{7940460D-05F6-49A9-81C8-74653DFE1EEA}"/>
    <cellStyle name="20% - Accent5 19 2 2 3" xfId="33409" xr:uid="{2EE03050-C64F-43E3-B9A5-593D123C1FCD}"/>
    <cellStyle name="20% - Accent5 19 2 3" xfId="22721" xr:uid="{83504D12-BABC-4AF7-B759-353F67B25714}"/>
    <cellStyle name="20% - Accent5 19 2 3 2" xfId="33411" xr:uid="{250A3617-51AC-4A85-B6D2-77F5E7086C5E}"/>
    <cellStyle name="20% - Accent5 19 2 4" xfId="33408" xr:uid="{F2BB5BA1-23D1-4183-8917-AC73E4727FEA}"/>
    <cellStyle name="20% - Accent5 19 3" xfId="11285" xr:uid="{D5E23F03-3F83-43CF-874D-18E332D5B65F}"/>
    <cellStyle name="20% - Accent5 19 3 2" xfId="26698" xr:uid="{14EC6864-E32B-4A6B-8C08-A5C47F3DCA5C}"/>
    <cellStyle name="20% - Accent5 19 3 2 2" xfId="33413" xr:uid="{6BE0E48A-73B3-4C77-A9E3-E3FEAF94A1A0}"/>
    <cellStyle name="20% - Accent5 19 3 3" xfId="33412" xr:uid="{42001352-8AC4-4C28-9BF2-8D1B8285A845}"/>
    <cellStyle name="20% - Accent5 19 4" xfId="18993" xr:uid="{2BB56704-DF65-4E0A-8B3C-C376C183D328}"/>
    <cellStyle name="20% - Accent5 19 4 2" xfId="33414" xr:uid="{5787C99D-D677-470B-83C8-3507BA3CC1BC}"/>
    <cellStyle name="20% - Accent5 19 5" xfId="33407" xr:uid="{4F30D19F-59E2-4135-8344-778931005EBB}"/>
    <cellStyle name="20% - Accent5 2" xfId="58" xr:uid="{D0DEFA43-B693-42CB-90D2-584153A774FF}"/>
    <cellStyle name="20% - Accent5 2 10" xfId="33415" xr:uid="{F179048C-BE07-4B2A-8D0B-68397E59B80F}"/>
    <cellStyle name="20% - Accent5 2 2" xfId="126" xr:uid="{CCA16031-D472-4A8C-B0DF-BD2FE92396A0}"/>
    <cellStyle name="20% - Accent5 2 2 2" xfId="191" xr:uid="{D083A1EA-01DF-424D-8B91-EADF72CBDA07}"/>
    <cellStyle name="20% - Accent5 2 2 2 2" xfId="397" xr:uid="{1040033C-5BFF-401C-9987-ED0BD5F12071}"/>
    <cellStyle name="20% - Accent5 2 2 2 2 2" xfId="1059" xr:uid="{0348DB46-C99A-4662-BCDE-6012ED1C5F70}"/>
    <cellStyle name="20% - Accent5 2 2 2 2 2 2" xfId="2527" xr:uid="{45B97156-B4E4-4EB6-8211-DEC0BFB360C5}"/>
    <cellStyle name="20% - Accent5 2 2 2 2 2 2 2" xfId="6259" xr:uid="{3A9866D8-253D-4EB5-B05D-0F3518A84F15}"/>
    <cellStyle name="20% - Accent5 2 2 2 2 2 2 2 2" xfId="13967" xr:uid="{F79724F8-C601-41AA-9694-7F71EB82A67F}"/>
    <cellStyle name="20% - Accent5 2 2 2 2 2 2 2 2 2" xfId="29379" xr:uid="{A3161283-DC94-44CF-ACAC-FB9884EDC079}"/>
    <cellStyle name="20% - Accent5 2 2 2 2 2 2 2 2 2 2" xfId="33423" xr:uid="{85A08C48-0644-4479-B9D5-08139768724F}"/>
    <cellStyle name="20% - Accent5 2 2 2 2 2 2 2 2 3" xfId="33422" xr:uid="{B3B20C77-BE2F-4E7C-93EC-10EFB39FEBBC}"/>
    <cellStyle name="20% - Accent5 2 2 2 2 2 2 2 3" xfId="21674" xr:uid="{0C65AFBD-3695-4483-A51B-F7C05038ACD8}"/>
    <cellStyle name="20% - Accent5 2 2 2 2 2 2 2 3 2" xfId="33424" xr:uid="{FF62FB60-B1F3-45EF-9F13-E708C3FEB2BE}"/>
    <cellStyle name="20% - Accent5 2 2 2 2 2 2 2 4" xfId="33421" xr:uid="{251C466F-205C-4322-8C5D-0E7DA4467B51}"/>
    <cellStyle name="20% - Accent5 2 2 2 2 2 2 3" xfId="10238" xr:uid="{8B313B9C-86F0-4758-9BFC-662CD8888133}"/>
    <cellStyle name="20% - Accent5 2 2 2 2 2 2 3 2" xfId="25651" xr:uid="{C28CB189-15EF-4968-A448-E162F3741AE8}"/>
    <cellStyle name="20% - Accent5 2 2 2 2 2 2 3 2 2" xfId="33426" xr:uid="{E026F74E-6935-4847-B7B7-18DF02F01C3A}"/>
    <cellStyle name="20% - Accent5 2 2 2 2 2 2 3 3" xfId="33425" xr:uid="{7C8E3B8B-15ED-4916-845A-5F29C5C8096D}"/>
    <cellStyle name="20% - Accent5 2 2 2 2 2 2 4" xfId="17946" xr:uid="{00F27ED2-5CAA-4778-9F08-0E7284EA7F0E}"/>
    <cellStyle name="20% - Accent5 2 2 2 2 2 2 4 2" xfId="33427" xr:uid="{91D0B2B0-421B-42BE-B218-AAE62CC26500}"/>
    <cellStyle name="20% - Accent5 2 2 2 2 2 2 5" xfId="33420" xr:uid="{7FA4FEC5-EEFC-4EA6-9C46-81EF4CE00742}"/>
    <cellStyle name="20% - Accent5 2 2 2 2 2 3" xfId="4796" xr:uid="{63BA2797-EE52-4EB9-A6CA-D1A577857601}"/>
    <cellStyle name="20% - Accent5 2 2 2 2 2 3 2" xfId="12504" xr:uid="{25235228-CE74-43CC-B3FE-973F9F9FA5ED}"/>
    <cellStyle name="20% - Accent5 2 2 2 2 2 3 2 2" xfId="27916" xr:uid="{E3D661F8-E13E-42FC-B22C-8A7A5B5294D2}"/>
    <cellStyle name="20% - Accent5 2 2 2 2 2 3 2 2 2" xfId="33430" xr:uid="{E3368799-7CF0-495B-AB91-61B6C1434DD4}"/>
    <cellStyle name="20% - Accent5 2 2 2 2 2 3 2 3" xfId="33429" xr:uid="{EE6952F6-6394-4B05-8462-69F835F0AA33}"/>
    <cellStyle name="20% - Accent5 2 2 2 2 2 3 3" xfId="20211" xr:uid="{C6613CF2-4E29-4EEB-ADD7-533A0F8152F5}"/>
    <cellStyle name="20% - Accent5 2 2 2 2 2 3 3 2" xfId="33431" xr:uid="{70880BDD-E04A-4FC8-B562-01161F8D8690}"/>
    <cellStyle name="20% - Accent5 2 2 2 2 2 3 4" xfId="33428" xr:uid="{D0C627D1-4C8D-44C6-8933-0563A1FCA2DC}"/>
    <cellStyle name="20% - Accent5 2 2 2 2 2 4" xfId="8779" xr:uid="{10FD90F7-B151-4596-8C43-78BD9BB3EC9A}"/>
    <cellStyle name="20% - Accent5 2 2 2 2 2 4 2" xfId="24192" xr:uid="{E401F561-3B25-4DEE-A05B-107ABACB6668}"/>
    <cellStyle name="20% - Accent5 2 2 2 2 2 4 2 2" xfId="33433" xr:uid="{2CF4E12D-EC94-4A20-BA85-4238F4A0008F}"/>
    <cellStyle name="20% - Accent5 2 2 2 2 2 4 3" xfId="33432" xr:uid="{0483C446-9866-44AF-89FE-F2EA38C2CCB1}"/>
    <cellStyle name="20% - Accent5 2 2 2 2 2 5" xfId="16487" xr:uid="{E2422815-98B6-4F52-ACB0-15A137388309}"/>
    <cellStyle name="20% - Accent5 2 2 2 2 2 5 2" xfId="33434" xr:uid="{963D3DE6-AF58-4956-AC3F-CBFABDCEAF59}"/>
    <cellStyle name="20% - Accent5 2 2 2 2 2 6" xfId="33419" xr:uid="{2E1ECC77-30BE-4FA7-AE6B-B79860F409B4}"/>
    <cellStyle name="20% - Accent5 2 2 2 2 3" xfId="1889" xr:uid="{22706983-9BDE-48B9-8C78-E4707DD1E1E7}"/>
    <cellStyle name="20% - Accent5 2 2 2 2 3 2" xfId="5621" xr:uid="{B38DFEA2-5D04-4FC3-9C0E-BE5949C83925}"/>
    <cellStyle name="20% - Accent5 2 2 2 2 3 2 2" xfId="13329" xr:uid="{C8B836A9-77EA-40B6-9459-02CF40AC1816}"/>
    <cellStyle name="20% - Accent5 2 2 2 2 3 2 2 2" xfId="28741" xr:uid="{DC4B702B-FA3B-46FE-94F9-7A42371F0632}"/>
    <cellStyle name="20% - Accent5 2 2 2 2 3 2 2 2 2" xfId="33438" xr:uid="{2E04AFD3-4D80-4D13-8ED8-738AB9E53654}"/>
    <cellStyle name="20% - Accent5 2 2 2 2 3 2 2 3" xfId="33437" xr:uid="{A6EDFB4E-F636-48F2-8731-EF06B125BFDE}"/>
    <cellStyle name="20% - Accent5 2 2 2 2 3 2 3" xfId="21036" xr:uid="{1F39595A-CCBF-42D8-8A2A-06F41A9C31A9}"/>
    <cellStyle name="20% - Accent5 2 2 2 2 3 2 3 2" xfId="33439" xr:uid="{3B231072-ABFA-40C4-80B0-729FF225D9F3}"/>
    <cellStyle name="20% - Accent5 2 2 2 2 3 2 4" xfId="33436" xr:uid="{CD401D36-A3FD-44C9-99E9-373E064FA7CC}"/>
    <cellStyle name="20% - Accent5 2 2 2 2 3 3" xfId="9600" xr:uid="{24175F2E-998C-483A-B538-BA7233932DFD}"/>
    <cellStyle name="20% - Accent5 2 2 2 2 3 3 2" xfId="25013" xr:uid="{5ABA9007-1C57-40E4-A5CB-F659A59E9226}"/>
    <cellStyle name="20% - Accent5 2 2 2 2 3 3 2 2" xfId="33441" xr:uid="{B2DC2800-F167-496C-A949-89259C9DB743}"/>
    <cellStyle name="20% - Accent5 2 2 2 2 3 3 3" xfId="33440" xr:uid="{DB45D3D7-91F9-41E0-99E2-42F5ED2A006E}"/>
    <cellStyle name="20% - Accent5 2 2 2 2 3 4" xfId="17308" xr:uid="{4DDF8F86-FF45-4864-B15A-B44332D4E309}"/>
    <cellStyle name="20% - Accent5 2 2 2 2 3 4 2" xfId="33442" xr:uid="{9495DD62-C13B-4415-BB20-4666E6C08D6A}"/>
    <cellStyle name="20% - Accent5 2 2 2 2 3 5" xfId="33435" xr:uid="{92807F3F-97FC-44C2-AD5E-AF447E4EA965}"/>
    <cellStyle name="20% - Accent5 2 2 2 2 4" xfId="4144" xr:uid="{FD6CBD3F-E702-4BC0-AA4F-1435A87D81A9}"/>
    <cellStyle name="20% - Accent5 2 2 2 2 4 2" xfId="11852" xr:uid="{E923853D-3508-4DFB-A406-669F51C896DD}"/>
    <cellStyle name="20% - Accent5 2 2 2 2 4 2 2" xfId="27264" xr:uid="{59E03D63-CAFD-4B0B-832A-454D2C6C5949}"/>
    <cellStyle name="20% - Accent5 2 2 2 2 4 2 2 2" xfId="33445" xr:uid="{0A96A978-8E6E-4D69-88A1-DC6DD74209C3}"/>
    <cellStyle name="20% - Accent5 2 2 2 2 4 2 3" xfId="33444" xr:uid="{626A440B-D1B9-4DC4-8297-C25E2D6E07CE}"/>
    <cellStyle name="20% - Accent5 2 2 2 2 4 3" xfId="19559" xr:uid="{F85D59BE-E389-49A8-B080-E5EC83463FBD}"/>
    <cellStyle name="20% - Accent5 2 2 2 2 4 3 2" xfId="33446" xr:uid="{0BDF92BF-502D-46A4-BBCD-218DCDFA05C6}"/>
    <cellStyle name="20% - Accent5 2 2 2 2 4 4" xfId="33443" xr:uid="{9E87E32C-AD45-43BE-B3B8-CC7AB8B56656}"/>
    <cellStyle name="20% - Accent5 2 2 2 2 5" xfId="8141" xr:uid="{1FC2160F-51A5-4BBD-9B85-ABAA8CCF1CBC}"/>
    <cellStyle name="20% - Accent5 2 2 2 2 5 2" xfId="23554" xr:uid="{54E4738D-217A-4C70-A452-FC850F9EDEBF}"/>
    <cellStyle name="20% - Accent5 2 2 2 2 5 2 2" xfId="33448" xr:uid="{314CE0B7-9812-41EB-977F-8BB56D256410}"/>
    <cellStyle name="20% - Accent5 2 2 2 2 5 3" xfId="33447" xr:uid="{5AACF316-F043-41D5-BCA3-E1AB4717717B}"/>
    <cellStyle name="20% - Accent5 2 2 2 2 6" xfId="15849" xr:uid="{5D8795C0-BB65-4690-8FDF-905228B5C06A}"/>
    <cellStyle name="20% - Accent5 2 2 2 2 6 2" xfId="33449" xr:uid="{8045365D-DBE0-4BDB-9761-04D6214AE69F}"/>
    <cellStyle name="20% - Accent5 2 2 2 2 7" xfId="33418" xr:uid="{BB4F02C2-D089-42C7-8B95-2F3F1F42BAA5}"/>
    <cellStyle name="20% - Accent5 2 2 2 3" xfId="858" xr:uid="{CF5B3499-8769-4351-86EE-B8CDFFCA4AC4}"/>
    <cellStyle name="20% - Accent5 2 2 2 3 2" xfId="2329" xr:uid="{1BE72836-9992-4C37-8ABA-7ADB9DBC56CE}"/>
    <cellStyle name="20% - Accent5 2 2 2 3 2 2" xfId="6061" xr:uid="{2F952E33-3818-44C7-911C-3B67AF550403}"/>
    <cellStyle name="20% - Accent5 2 2 2 3 2 2 2" xfId="13769" xr:uid="{E240DFBF-6A27-4A2E-91EA-111339773128}"/>
    <cellStyle name="20% - Accent5 2 2 2 3 2 2 2 2" xfId="29181" xr:uid="{BAF971DD-DD77-48DD-8AD1-51B677C40A27}"/>
    <cellStyle name="20% - Accent5 2 2 2 3 2 2 2 2 2" xfId="33454" xr:uid="{5F8B6394-9C42-417A-AF85-7E96411180D8}"/>
    <cellStyle name="20% - Accent5 2 2 2 3 2 2 2 3" xfId="33453" xr:uid="{90A8215E-DD0A-402B-9308-E518B5AC6936}"/>
    <cellStyle name="20% - Accent5 2 2 2 3 2 2 3" xfId="21476" xr:uid="{D8B55CBB-3A72-4DBF-BD36-E977D9C5982F}"/>
    <cellStyle name="20% - Accent5 2 2 2 3 2 2 3 2" xfId="33455" xr:uid="{437F5372-0503-4533-AB41-99B6B7DC3C26}"/>
    <cellStyle name="20% - Accent5 2 2 2 3 2 2 4" xfId="33452" xr:uid="{074CA184-848F-49B4-8654-8CC08945F841}"/>
    <cellStyle name="20% - Accent5 2 2 2 3 2 3" xfId="10040" xr:uid="{54C80506-4B6F-476B-AF8C-D7F6AD6B059D}"/>
    <cellStyle name="20% - Accent5 2 2 2 3 2 3 2" xfId="25453" xr:uid="{58C3A14D-95B7-4F70-9949-1FC2452053EA}"/>
    <cellStyle name="20% - Accent5 2 2 2 3 2 3 2 2" xfId="33457" xr:uid="{18C4B9D6-6759-42AD-98E3-807355D41A16}"/>
    <cellStyle name="20% - Accent5 2 2 2 3 2 3 3" xfId="33456" xr:uid="{2CB7CAF5-EADA-43A8-99FD-B04C07CFC50C}"/>
    <cellStyle name="20% - Accent5 2 2 2 3 2 4" xfId="17748" xr:uid="{5E896DC4-5D52-432E-888E-6257F005B1DF}"/>
    <cellStyle name="20% - Accent5 2 2 2 3 2 4 2" xfId="33458" xr:uid="{DDC943CA-9C55-43D3-A562-4E81935009C7}"/>
    <cellStyle name="20% - Accent5 2 2 2 3 2 5" xfId="33451" xr:uid="{7A6CC638-3CE5-4794-BC5B-11B7ED3B70EC}"/>
    <cellStyle name="20% - Accent5 2 2 2 3 3" xfId="4595" xr:uid="{45F70AC4-C809-4DB7-998D-96B26E82612C}"/>
    <cellStyle name="20% - Accent5 2 2 2 3 3 2" xfId="12303" xr:uid="{1C7F2BD3-C331-4F6A-B770-64D7CBEC0111}"/>
    <cellStyle name="20% - Accent5 2 2 2 3 3 2 2" xfId="27715" xr:uid="{DE977C85-2DFA-4C12-8A73-888963954DF3}"/>
    <cellStyle name="20% - Accent5 2 2 2 3 3 2 2 2" xfId="33461" xr:uid="{03935B90-85F8-4ED3-8874-26A69C6E0FD9}"/>
    <cellStyle name="20% - Accent5 2 2 2 3 3 2 3" xfId="33460" xr:uid="{459E4CF9-F510-4AD8-BD61-BD84DC754DAE}"/>
    <cellStyle name="20% - Accent5 2 2 2 3 3 3" xfId="20010" xr:uid="{0D344DDA-73E1-470A-89AB-29C70C4ADCCC}"/>
    <cellStyle name="20% - Accent5 2 2 2 3 3 3 2" xfId="33462" xr:uid="{CA9D3B4D-0D66-41F5-91F7-FF2B54B27584}"/>
    <cellStyle name="20% - Accent5 2 2 2 3 3 4" xfId="33459" xr:uid="{AA9A19A8-5454-48E1-9F49-6A708D4E2562}"/>
    <cellStyle name="20% - Accent5 2 2 2 3 4" xfId="8581" xr:uid="{62769CCE-1F6B-4E5B-8D6E-360B6DD38F8E}"/>
    <cellStyle name="20% - Accent5 2 2 2 3 4 2" xfId="23994" xr:uid="{5D76DAE2-7235-44B5-8BD4-8D5B06C1B496}"/>
    <cellStyle name="20% - Accent5 2 2 2 3 4 2 2" xfId="33464" xr:uid="{F0C40692-5794-4654-8B42-3BCB6439D652}"/>
    <cellStyle name="20% - Accent5 2 2 2 3 4 3" xfId="33463" xr:uid="{D879BB8E-5BFA-4F8F-8500-784B37BDA606}"/>
    <cellStyle name="20% - Accent5 2 2 2 3 5" xfId="16289" xr:uid="{FBBC0779-D6E6-4F4F-841F-34AB69255938}"/>
    <cellStyle name="20% - Accent5 2 2 2 3 5 2" xfId="33465" xr:uid="{BDF945FD-C1A4-4758-BDB5-9011186FD80F}"/>
    <cellStyle name="20% - Accent5 2 2 2 3 6" xfId="33450" xr:uid="{8AB3AE74-F756-4C5F-8D7D-4C8C2A48AD89}"/>
    <cellStyle name="20% - Accent5 2 2 2 4" xfId="1691" xr:uid="{BD39F0B1-9E2B-4580-AE7F-63E844F1B18F}"/>
    <cellStyle name="20% - Accent5 2 2 2 4 2" xfId="5423" xr:uid="{BF9112C8-17B0-43A3-B7CA-899BB7B2BC56}"/>
    <cellStyle name="20% - Accent5 2 2 2 4 2 2" xfId="13131" xr:uid="{F38EB566-FFDF-49FB-BAB0-9CB877389DED}"/>
    <cellStyle name="20% - Accent5 2 2 2 4 2 2 2" xfId="28543" xr:uid="{08B2A57A-9EBF-4C92-8010-27C568FFCFFB}"/>
    <cellStyle name="20% - Accent5 2 2 2 4 2 2 2 2" xfId="33469" xr:uid="{784CFE0E-EF9E-46E2-BFC8-5566AC6C6176}"/>
    <cellStyle name="20% - Accent5 2 2 2 4 2 2 3" xfId="33468" xr:uid="{9A9EF36E-D071-434B-843B-23106F0989AE}"/>
    <cellStyle name="20% - Accent5 2 2 2 4 2 3" xfId="20838" xr:uid="{C414F600-BD79-452B-A210-7E14F7FC5DD9}"/>
    <cellStyle name="20% - Accent5 2 2 2 4 2 3 2" xfId="33470" xr:uid="{8E478F4F-F209-4E50-9217-2855009C5619}"/>
    <cellStyle name="20% - Accent5 2 2 2 4 2 4" xfId="33467" xr:uid="{9E6FD15E-9523-4549-A05E-64799306D6C6}"/>
    <cellStyle name="20% - Accent5 2 2 2 4 3" xfId="9402" xr:uid="{A36102F1-531E-4D0B-A359-1658B1F6C97E}"/>
    <cellStyle name="20% - Accent5 2 2 2 4 3 2" xfId="24815" xr:uid="{4FD76C46-258C-42A4-A1C5-B97E9838FD6D}"/>
    <cellStyle name="20% - Accent5 2 2 2 4 3 2 2" xfId="33472" xr:uid="{FA29398C-0C97-4297-899B-79B23FC1DD98}"/>
    <cellStyle name="20% - Accent5 2 2 2 4 3 3" xfId="33471" xr:uid="{5884F5FC-0799-44F5-8AD4-659A616CB350}"/>
    <cellStyle name="20% - Accent5 2 2 2 4 4" xfId="17110" xr:uid="{406734DA-CD12-46C1-B439-912689C5CC18}"/>
    <cellStyle name="20% - Accent5 2 2 2 4 4 2" xfId="33473" xr:uid="{988F63C8-493A-423F-8837-40EBA1B5B2E7}"/>
    <cellStyle name="20% - Accent5 2 2 2 4 5" xfId="33466" xr:uid="{F7A13D0C-0530-45C6-B941-CB9B76D10BD7}"/>
    <cellStyle name="20% - Accent5 2 2 2 5" xfId="3943" xr:uid="{AB9566BD-A598-423A-A66F-79B2EEE79DD4}"/>
    <cellStyle name="20% - Accent5 2 2 2 5 2" xfId="11651" xr:uid="{17CA6D3F-BA4F-4413-82E7-E3888CAA26C5}"/>
    <cellStyle name="20% - Accent5 2 2 2 5 2 2" xfId="27063" xr:uid="{07F0E2CF-EFC1-49FF-9F7D-C7D210694A1F}"/>
    <cellStyle name="20% - Accent5 2 2 2 5 2 2 2" xfId="33476" xr:uid="{827A42A8-EC82-45F6-89E6-809A4E8057DD}"/>
    <cellStyle name="20% - Accent5 2 2 2 5 2 3" xfId="33475" xr:uid="{98D21361-8E3F-4616-8D79-75AA82E5124F}"/>
    <cellStyle name="20% - Accent5 2 2 2 5 3" xfId="19358" xr:uid="{98009282-4410-4B24-AEEB-F4877767B519}"/>
    <cellStyle name="20% - Accent5 2 2 2 5 3 2" xfId="33477" xr:uid="{9BB0B6C8-6094-4542-9325-0EDF2E5A45E6}"/>
    <cellStyle name="20% - Accent5 2 2 2 5 4" xfId="33474" xr:uid="{64E35356-6AEC-4970-A586-511131BAA826}"/>
    <cellStyle name="20% - Accent5 2 2 2 6" xfId="7943" xr:uid="{27BD709E-3392-4E4B-A20C-03ED41CF1802}"/>
    <cellStyle name="20% - Accent5 2 2 2 6 2" xfId="23356" xr:uid="{CD185D9E-8E2A-48C3-9DC7-E136675026DA}"/>
    <cellStyle name="20% - Accent5 2 2 2 6 2 2" xfId="33479" xr:uid="{27580D4F-E1D4-46A2-9ADB-841D216F6CC0}"/>
    <cellStyle name="20% - Accent5 2 2 2 6 3" xfId="33478" xr:uid="{1D67AE49-97F6-4D40-99F3-47A22787497A}"/>
    <cellStyle name="20% - Accent5 2 2 2 7" xfId="15651" xr:uid="{C03A0813-994B-4B1D-9B45-ADEDBA033579}"/>
    <cellStyle name="20% - Accent5 2 2 2 7 2" xfId="33480" xr:uid="{BBAAD917-3F88-474B-809F-A8C59169C4BF}"/>
    <cellStyle name="20% - Accent5 2 2 2 8" xfId="33417" xr:uid="{27250FC5-9B75-4888-A860-3B72A1096D91}"/>
    <cellStyle name="20% - Accent5 2 2 3" xfId="346" xr:uid="{5F3752D8-6065-4E04-8ADE-00BE4260D1B9}"/>
    <cellStyle name="20% - Accent5 2 2 3 2" xfId="1008" xr:uid="{89856DE7-06D6-4A3B-B61C-66F94EE5E7EE}"/>
    <cellStyle name="20% - Accent5 2 2 3 2 2" xfId="2477" xr:uid="{87EAFB36-0235-4F91-AFE4-C34CB7D1AFF1}"/>
    <cellStyle name="20% - Accent5 2 2 3 2 2 2" xfId="6209" xr:uid="{CADF1B90-158C-4187-A419-F18D08DAFEDC}"/>
    <cellStyle name="20% - Accent5 2 2 3 2 2 2 2" xfId="13917" xr:uid="{66E81CD3-72F2-4D1F-83A1-3520D85353CD}"/>
    <cellStyle name="20% - Accent5 2 2 3 2 2 2 2 2" xfId="29329" xr:uid="{E308DAEB-E53F-433E-907D-DE777E135429}"/>
    <cellStyle name="20% - Accent5 2 2 3 2 2 2 2 2 2" xfId="33486" xr:uid="{770DF50C-C0C2-44ED-9AA2-1F4652722398}"/>
    <cellStyle name="20% - Accent5 2 2 3 2 2 2 2 3" xfId="33485" xr:uid="{F31A8CE7-FB19-4973-92E4-B41DF78E6AD1}"/>
    <cellStyle name="20% - Accent5 2 2 3 2 2 2 3" xfId="21624" xr:uid="{6F01EFA3-965F-4D44-BFD0-CA5A4E904A95}"/>
    <cellStyle name="20% - Accent5 2 2 3 2 2 2 3 2" xfId="33487" xr:uid="{F58B9E62-4BA3-428C-A260-26420A90C280}"/>
    <cellStyle name="20% - Accent5 2 2 3 2 2 2 4" xfId="33484" xr:uid="{E4170EC2-490D-4A2A-B891-2B16DE3CAE5A}"/>
    <cellStyle name="20% - Accent5 2 2 3 2 2 3" xfId="10188" xr:uid="{C4D06974-CE17-435F-B272-82023263DD69}"/>
    <cellStyle name="20% - Accent5 2 2 3 2 2 3 2" xfId="25601" xr:uid="{42C6BFB5-510E-4EFF-B4A8-7AA9784289AF}"/>
    <cellStyle name="20% - Accent5 2 2 3 2 2 3 2 2" xfId="33489" xr:uid="{B2FABAA3-8E01-4EC3-A661-83F99FB75A64}"/>
    <cellStyle name="20% - Accent5 2 2 3 2 2 3 3" xfId="33488" xr:uid="{1774E52A-8B73-4677-9431-4C5CCE679281}"/>
    <cellStyle name="20% - Accent5 2 2 3 2 2 4" xfId="17896" xr:uid="{8718B28D-F27C-4314-9916-C43E6EC76DBA}"/>
    <cellStyle name="20% - Accent5 2 2 3 2 2 4 2" xfId="33490" xr:uid="{2E3D1D8C-116B-4CDC-AA37-3571ED511EB0}"/>
    <cellStyle name="20% - Accent5 2 2 3 2 2 5" xfId="33483" xr:uid="{926796D9-9B75-4817-878E-5826E526325F}"/>
    <cellStyle name="20% - Accent5 2 2 3 2 3" xfId="4745" xr:uid="{21EE281B-181C-47C2-9750-432FDB09C455}"/>
    <cellStyle name="20% - Accent5 2 2 3 2 3 2" xfId="12453" xr:uid="{93422BEF-4F84-4BD2-B6D1-42CBE21D503D}"/>
    <cellStyle name="20% - Accent5 2 2 3 2 3 2 2" xfId="27865" xr:uid="{04AD3BD4-744E-4AAD-96D6-F26AA199782E}"/>
    <cellStyle name="20% - Accent5 2 2 3 2 3 2 2 2" xfId="33493" xr:uid="{B3168EEB-CC22-44CC-AE75-CA9DF9EC3086}"/>
    <cellStyle name="20% - Accent5 2 2 3 2 3 2 3" xfId="33492" xr:uid="{441BCA3D-3969-4CD2-8BA7-6662F93D90FA}"/>
    <cellStyle name="20% - Accent5 2 2 3 2 3 3" xfId="20160" xr:uid="{1C23BFA9-1EAA-4805-890E-25E607C00999}"/>
    <cellStyle name="20% - Accent5 2 2 3 2 3 3 2" xfId="33494" xr:uid="{F2F23833-FE19-4D33-BB7E-BF25679CA59E}"/>
    <cellStyle name="20% - Accent5 2 2 3 2 3 4" xfId="33491" xr:uid="{20B963AD-D4AB-4F9A-AD49-94EF7B14875A}"/>
    <cellStyle name="20% - Accent5 2 2 3 2 4" xfId="8729" xr:uid="{27F331E0-EDD6-4C7C-BECB-26ACE5A996AD}"/>
    <cellStyle name="20% - Accent5 2 2 3 2 4 2" xfId="24142" xr:uid="{5C89A985-9AAB-4E5F-9127-605C01D5FD8B}"/>
    <cellStyle name="20% - Accent5 2 2 3 2 4 2 2" xfId="33496" xr:uid="{94A54FEF-753A-46C3-8A95-D9B29F105C74}"/>
    <cellStyle name="20% - Accent5 2 2 3 2 4 3" xfId="33495" xr:uid="{254EA20B-DC32-40E0-B36E-5F3CDA927524}"/>
    <cellStyle name="20% - Accent5 2 2 3 2 5" xfId="16437" xr:uid="{E488A8D4-7F6A-4872-8948-522E7D451250}"/>
    <cellStyle name="20% - Accent5 2 2 3 2 5 2" xfId="33497" xr:uid="{CA97AC9E-98F7-4D62-BF57-2E2D43D1B290}"/>
    <cellStyle name="20% - Accent5 2 2 3 2 6" xfId="33482" xr:uid="{096DE84D-FB40-4816-B1CC-28596A5FEF01}"/>
    <cellStyle name="20% - Accent5 2 2 3 3" xfId="1839" xr:uid="{C8A6C087-B16E-435C-9A2B-993539DB8E27}"/>
    <cellStyle name="20% - Accent5 2 2 3 3 2" xfId="5571" xr:uid="{49924B6D-DBF7-4083-9680-68CA38B07282}"/>
    <cellStyle name="20% - Accent5 2 2 3 3 2 2" xfId="13279" xr:uid="{33429B02-F625-4A9D-B046-A672B0F29057}"/>
    <cellStyle name="20% - Accent5 2 2 3 3 2 2 2" xfId="28691" xr:uid="{A445131B-555C-4DD1-9DBF-B595D89EEC1E}"/>
    <cellStyle name="20% - Accent5 2 2 3 3 2 2 2 2" xfId="33501" xr:uid="{958ACB7C-9C91-4873-BEC6-F38E7741B381}"/>
    <cellStyle name="20% - Accent5 2 2 3 3 2 2 3" xfId="33500" xr:uid="{1F2E6FF5-5042-4C83-AB3F-6270476B0480}"/>
    <cellStyle name="20% - Accent5 2 2 3 3 2 3" xfId="20986" xr:uid="{A79FBD2E-C8BC-4EB9-AE1C-D58619344F8C}"/>
    <cellStyle name="20% - Accent5 2 2 3 3 2 3 2" xfId="33502" xr:uid="{74C41BD9-46D5-423E-8088-11F52D07E93E}"/>
    <cellStyle name="20% - Accent5 2 2 3 3 2 4" xfId="33499" xr:uid="{6DCED6A5-DF25-445B-B89B-BF3644A5F861}"/>
    <cellStyle name="20% - Accent5 2 2 3 3 3" xfId="9550" xr:uid="{89A4F1BC-BCCC-4C84-AE3E-42A8D0ED20B2}"/>
    <cellStyle name="20% - Accent5 2 2 3 3 3 2" xfId="24963" xr:uid="{6ABFA6D7-7448-49A2-A637-36AE2F94D0A6}"/>
    <cellStyle name="20% - Accent5 2 2 3 3 3 2 2" xfId="33504" xr:uid="{E1BE8A66-5C4C-4763-A652-423EBC34CB62}"/>
    <cellStyle name="20% - Accent5 2 2 3 3 3 3" xfId="33503" xr:uid="{6EC57D5D-5184-41A1-8823-660918A2FC58}"/>
    <cellStyle name="20% - Accent5 2 2 3 3 4" xfId="17258" xr:uid="{1C6847A4-2092-4117-8C0D-FD17F4C95702}"/>
    <cellStyle name="20% - Accent5 2 2 3 3 4 2" xfId="33505" xr:uid="{BC2AEEB9-DF28-484C-A0E4-44A931763499}"/>
    <cellStyle name="20% - Accent5 2 2 3 3 5" xfId="33498" xr:uid="{2AA2B68E-F629-48FD-9CD1-EA147360729F}"/>
    <cellStyle name="20% - Accent5 2 2 3 4" xfId="4093" xr:uid="{5D516D5E-47D0-4A8F-B781-C3BA9165BAAB}"/>
    <cellStyle name="20% - Accent5 2 2 3 4 2" xfId="11801" xr:uid="{70BC4C23-43DB-4DBF-99CC-D2893564F459}"/>
    <cellStyle name="20% - Accent5 2 2 3 4 2 2" xfId="27213" xr:uid="{A4B340F5-B3EC-496A-8B8F-28D4EF4C02EC}"/>
    <cellStyle name="20% - Accent5 2 2 3 4 2 2 2" xfId="33508" xr:uid="{36785D16-583C-4606-A682-0BBA987575B3}"/>
    <cellStyle name="20% - Accent5 2 2 3 4 2 3" xfId="33507" xr:uid="{EF0004A4-EA34-47F4-A03D-3BD91F55F5D4}"/>
    <cellStyle name="20% - Accent5 2 2 3 4 3" xfId="19508" xr:uid="{460A5BDF-FFEE-413E-920A-6F1CC6CCA5F2}"/>
    <cellStyle name="20% - Accent5 2 2 3 4 3 2" xfId="33509" xr:uid="{7D4AF88F-BF92-4257-AF46-449836747350}"/>
    <cellStyle name="20% - Accent5 2 2 3 4 4" xfId="33506" xr:uid="{241FFB03-37A3-4A29-ACF3-D31E54AEF80F}"/>
    <cellStyle name="20% - Accent5 2 2 3 5" xfId="8091" xr:uid="{E2285E48-B7BC-47AA-BA80-F988BCA82FD1}"/>
    <cellStyle name="20% - Accent5 2 2 3 5 2" xfId="23504" xr:uid="{05D1B62F-0348-4350-B143-6EE3F5AF25E9}"/>
    <cellStyle name="20% - Accent5 2 2 3 5 2 2" xfId="33511" xr:uid="{6996DC9D-8896-4B9D-A911-D40C193E011F}"/>
    <cellStyle name="20% - Accent5 2 2 3 5 3" xfId="33510" xr:uid="{2FD4C467-EC31-4502-87E6-79F04FE3BCFB}"/>
    <cellStyle name="20% - Accent5 2 2 3 6" xfId="15799" xr:uid="{BC0385FF-CB91-41EF-88F5-127100DAC49F}"/>
    <cellStyle name="20% - Accent5 2 2 3 6 2" xfId="33512" xr:uid="{9549BC54-9E68-4ABA-987F-402C97CCEDFA}"/>
    <cellStyle name="20% - Accent5 2 2 3 7" xfId="33481" xr:uid="{98F8234E-7F44-4F85-A589-E8276DE548FD}"/>
    <cellStyle name="20% - Accent5 2 2 4" xfId="802" xr:uid="{7F72ACC3-7B39-4A34-A95E-829E5D9A948A}"/>
    <cellStyle name="20% - Accent5 2 2 4 2" xfId="2279" xr:uid="{85528DC9-43FF-44AB-870F-361EB7B55B09}"/>
    <cellStyle name="20% - Accent5 2 2 4 2 2" xfId="6011" xr:uid="{1F2529C9-9106-4423-BB12-ADBABD0468B5}"/>
    <cellStyle name="20% - Accent5 2 2 4 2 2 2" xfId="13719" xr:uid="{A19D9DC2-F86C-459F-9985-57310F7C4C83}"/>
    <cellStyle name="20% - Accent5 2 2 4 2 2 2 2" xfId="29131" xr:uid="{468421DC-8FEE-4C49-876F-C29F3214D16D}"/>
    <cellStyle name="20% - Accent5 2 2 4 2 2 2 2 2" xfId="33517" xr:uid="{95EA7784-CBCD-4076-BC98-1EC605F525B0}"/>
    <cellStyle name="20% - Accent5 2 2 4 2 2 2 3" xfId="33516" xr:uid="{8BB856D5-237C-45BF-A16E-072B7E415AB5}"/>
    <cellStyle name="20% - Accent5 2 2 4 2 2 3" xfId="21426" xr:uid="{5276D382-7CE8-4207-88FE-6AE7F71D9093}"/>
    <cellStyle name="20% - Accent5 2 2 4 2 2 3 2" xfId="33518" xr:uid="{9B4BE275-CCDB-4D0D-9D87-FAD7EA0F45DB}"/>
    <cellStyle name="20% - Accent5 2 2 4 2 2 4" xfId="33515" xr:uid="{9659D31B-8C32-4F23-9BD1-1529F8F499A0}"/>
    <cellStyle name="20% - Accent5 2 2 4 2 3" xfId="9990" xr:uid="{48441278-3915-4083-A0B1-AF95E818A3DB}"/>
    <cellStyle name="20% - Accent5 2 2 4 2 3 2" xfId="25403" xr:uid="{D9225860-71E0-4211-8700-4DCA5CE42E09}"/>
    <cellStyle name="20% - Accent5 2 2 4 2 3 2 2" xfId="33520" xr:uid="{1C98ABD9-9300-41C3-8952-F8A4DA46E72A}"/>
    <cellStyle name="20% - Accent5 2 2 4 2 3 3" xfId="33519" xr:uid="{9111C9F9-8D37-44CA-BF49-9A0DB8F6DC3E}"/>
    <cellStyle name="20% - Accent5 2 2 4 2 4" xfId="17698" xr:uid="{2F13DBD9-6258-4F44-9257-D8B84E44D713}"/>
    <cellStyle name="20% - Accent5 2 2 4 2 4 2" xfId="33521" xr:uid="{187DD43C-B68B-4050-891A-5775519CD151}"/>
    <cellStyle name="20% - Accent5 2 2 4 2 5" xfId="33514" xr:uid="{042244B8-D18C-4BE9-A41E-0C49AC30CEA2}"/>
    <cellStyle name="20% - Accent5 2 2 4 3" xfId="4539" xr:uid="{5E43D7A8-3336-4CCC-999B-EF69F3477888}"/>
    <cellStyle name="20% - Accent5 2 2 4 3 2" xfId="12247" xr:uid="{E6BE417D-2660-449D-8D7E-DABBE3B072C2}"/>
    <cellStyle name="20% - Accent5 2 2 4 3 2 2" xfId="27659" xr:uid="{4A3969EF-0EE3-4712-BDE8-0FC7585CD2F5}"/>
    <cellStyle name="20% - Accent5 2 2 4 3 2 2 2" xfId="33524" xr:uid="{6B3B9B79-0F2A-4B07-AA21-2520C65CDB48}"/>
    <cellStyle name="20% - Accent5 2 2 4 3 2 3" xfId="33523" xr:uid="{FE97BED2-7A34-4D47-B53E-00A06DAA9F35}"/>
    <cellStyle name="20% - Accent5 2 2 4 3 3" xfId="19954" xr:uid="{EF9AB07D-907D-4EA4-A163-EF129FD4CB60}"/>
    <cellStyle name="20% - Accent5 2 2 4 3 3 2" xfId="33525" xr:uid="{2CFDB95E-5417-4C45-813A-4091C9E91806}"/>
    <cellStyle name="20% - Accent5 2 2 4 3 4" xfId="33522" xr:uid="{30B63096-7228-41FC-BE5C-082B28B92FF5}"/>
    <cellStyle name="20% - Accent5 2 2 4 4" xfId="8531" xr:uid="{9BB00EB9-FE39-4264-B43D-66DE7B562C07}"/>
    <cellStyle name="20% - Accent5 2 2 4 4 2" xfId="23944" xr:uid="{DDDEE261-EE55-4009-8D1B-AF324E7260CC}"/>
    <cellStyle name="20% - Accent5 2 2 4 4 2 2" xfId="33527" xr:uid="{3B0B6D23-B8E2-44D9-BF82-645BC9B7299B}"/>
    <cellStyle name="20% - Accent5 2 2 4 4 3" xfId="33526" xr:uid="{98AE0A4E-76CC-4996-953E-D2156C052FBF}"/>
    <cellStyle name="20% - Accent5 2 2 4 5" xfId="16239" xr:uid="{414097DC-BF0B-491D-9526-86CB3719654A}"/>
    <cellStyle name="20% - Accent5 2 2 4 5 2" xfId="33528" xr:uid="{6A51F8FA-620F-4CBB-9928-54518FCE2A5E}"/>
    <cellStyle name="20% - Accent5 2 2 4 6" xfId="33513" xr:uid="{A4FEDB11-646F-4877-B152-07C0D44BF356}"/>
    <cellStyle name="20% - Accent5 2 2 5" xfId="1640" xr:uid="{9185DC70-1950-4FE3-B0DC-13A5E7040F64}"/>
    <cellStyle name="20% - Accent5 2 2 5 2" xfId="5372" xr:uid="{8BBC3D47-3779-42A2-923B-D837A7B3FBBF}"/>
    <cellStyle name="20% - Accent5 2 2 5 2 2" xfId="13080" xr:uid="{81C0C46E-9A3A-4E80-AFE1-C9EE274473A4}"/>
    <cellStyle name="20% - Accent5 2 2 5 2 2 2" xfId="28492" xr:uid="{DC6C1C41-783F-4528-B07F-C41ACA7B4BAD}"/>
    <cellStyle name="20% - Accent5 2 2 5 2 2 2 2" xfId="33532" xr:uid="{B55C9D17-102E-4BDE-ADFC-3F8B8626AD44}"/>
    <cellStyle name="20% - Accent5 2 2 5 2 2 3" xfId="33531" xr:uid="{65AADE44-CF83-4EC7-9E98-446CAEAD0618}"/>
    <cellStyle name="20% - Accent5 2 2 5 2 3" xfId="20787" xr:uid="{523DF7B0-2DDD-4D4A-B87F-EC38FF890E60}"/>
    <cellStyle name="20% - Accent5 2 2 5 2 3 2" xfId="33533" xr:uid="{9EA62A12-F54A-40ED-9643-7C6416F142D1}"/>
    <cellStyle name="20% - Accent5 2 2 5 2 4" xfId="33530" xr:uid="{8B77DE58-3001-49F6-A207-A3A26177A188}"/>
    <cellStyle name="20% - Accent5 2 2 5 3" xfId="9352" xr:uid="{E7D0C812-C65A-4876-AC50-3C21DAC6285B}"/>
    <cellStyle name="20% - Accent5 2 2 5 3 2" xfId="24765" xr:uid="{B3C3A7CD-40B7-438C-A92A-07FCD8578AF7}"/>
    <cellStyle name="20% - Accent5 2 2 5 3 2 2" xfId="33535" xr:uid="{61B856F7-15E4-4FDC-A678-77DB32CFEF77}"/>
    <cellStyle name="20% - Accent5 2 2 5 3 3" xfId="33534" xr:uid="{C8B76A82-17F6-455E-916C-C610712E1E21}"/>
    <cellStyle name="20% - Accent5 2 2 5 4" xfId="17060" xr:uid="{B0546DF9-D98D-4A05-ADAC-BBC43CDBAFAE}"/>
    <cellStyle name="20% - Accent5 2 2 5 4 2" xfId="33536" xr:uid="{155B81A9-EC83-4C40-9562-46A81269AE2C}"/>
    <cellStyle name="20% - Accent5 2 2 5 5" xfId="33529" xr:uid="{5493D013-9D90-4717-86EA-775AF2109829}"/>
    <cellStyle name="20% - Accent5 2 2 6" xfId="3887" xr:uid="{5F5083BB-69F8-4569-A68A-0FDB6B31254E}"/>
    <cellStyle name="20% - Accent5 2 2 6 2" xfId="11595" xr:uid="{3F1DB449-6A2F-4394-8D2F-5F6C1B85FC1C}"/>
    <cellStyle name="20% - Accent5 2 2 6 2 2" xfId="27007" xr:uid="{49DFA813-2C29-4F6F-B82C-5C13F7C4E506}"/>
    <cellStyle name="20% - Accent5 2 2 6 2 2 2" xfId="33539" xr:uid="{FB0827A7-3C87-44E7-A3E4-7EDE54914F26}"/>
    <cellStyle name="20% - Accent5 2 2 6 2 3" xfId="33538" xr:uid="{5D191341-7ED1-4DC6-80D7-89FD0582AEBF}"/>
    <cellStyle name="20% - Accent5 2 2 6 3" xfId="19302" xr:uid="{A0409064-2342-4919-ACD3-54FB5FA0BC51}"/>
    <cellStyle name="20% - Accent5 2 2 6 3 2" xfId="33540" xr:uid="{3CFE561F-A378-4A6E-A66B-CEEFD07C8A7D}"/>
    <cellStyle name="20% - Accent5 2 2 6 4" xfId="33537" xr:uid="{65B453A9-7B2E-4FD5-878A-FA72B0CA0297}"/>
    <cellStyle name="20% - Accent5 2 2 7" xfId="7875" xr:uid="{1416D681-3D75-4E35-87EC-95BE63F3E528}"/>
    <cellStyle name="20% - Accent5 2 2 7 2" xfId="23288" xr:uid="{CF091F4B-B37A-47C3-8FE8-E001A7DB9063}"/>
    <cellStyle name="20% - Accent5 2 2 7 2 2" xfId="33542" xr:uid="{B1DEDDD8-B1C2-4D19-A2C8-25DF238DEA92}"/>
    <cellStyle name="20% - Accent5 2 2 7 3" xfId="33541" xr:uid="{914E0392-AD91-4779-8D9C-83A4624C03A6}"/>
    <cellStyle name="20% - Accent5 2 2 8" xfId="15583" xr:uid="{4AED5500-7788-4CCE-BA49-DA6CF3E5CB60}"/>
    <cellStyle name="20% - Accent5 2 2 8 2" xfId="33543" xr:uid="{D1D94D7E-4812-4FB5-9901-A8BDB60EB1D3}"/>
    <cellStyle name="20% - Accent5 2 2 9" xfId="33416" xr:uid="{F517738D-81B2-447B-81C5-1CB3EB0DADAE}"/>
    <cellStyle name="20% - Accent5 2 3" xfId="172" xr:uid="{04B0789B-7EE0-4875-84A4-5FBA79DF46DF}"/>
    <cellStyle name="20% - Accent5 2 3 2" xfId="382" xr:uid="{6914937B-8E40-48F5-BD06-921742E18D21}"/>
    <cellStyle name="20% - Accent5 2 3 2 2" xfId="1044" xr:uid="{CDB6E02A-0260-4B0C-A2CA-D9B98175287F}"/>
    <cellStyle name="20% - Accent5 2 3 2 2 2" xfId="2512" xr:uid="{4CA39E5B-73A5-405B-AB7B-045F140FB8E9}"/>
    <cellStyle name="20% - Accent5 2 3 2 2 2 2" xfId="6244" xr:uid="{658FC06A-5980-423D-B594-02AF20F44E71}"/>
    <cellStyle name="20% - Accent5 2 3 2 2 2 2 2" xfId="13952" xr:uid="{D07A5571-4626-4C3A-B4FF-0B2E65C644DD}"/>
    <cellStyle name="20% - Accent5 2 3 2 2 2 2 2 2" xfId="29364" xr:uid="{AE183627-D910-426A-9382-F7A9B66AA043}"/>
    <cellStyle name="20% - Accent5 2 3 2 2 2 2 2 2 2" xfId="33550" xr:uid="{61315EC2-36E3-4B88-A8B0-76D95EA89568}"/>
    <cellStyle name="20% - Accent5 2 3 2 2 2 2 2 3" xfId="33549" xr:uid="{A380DB18-453D-4DD2-B036-DE077BFC37AF}"/>
    <cellStyle name="20% - Accent5 2 3 2 2 2 2 3" xfId="21659" xr:uid="{B1459382-8FEA-4F8B-9618-9058D595D125}"/>
    <cellStyle name="20% - Accent5 2 3 2 2 2 2 3 2" xfId="33551" xr:uid="{D2C465B1-6442-4682-BE75-95B25AD9B984}"/>
    <cellStyle name="20% - Accent5 2 3 2 2 2 2 4" xfId="33548" xr:uid="{B8C69778-28A0-46B5-B7BF-CCAA53753245}"/>
    <cellStyle name="20% - Accent5 2 3 2 2 2 3" xfId="10223" xr:uid="{16822BCC-73DB-4093-B067-C19B609F8848}"/>
    <cellStyle name="20% - Accent5 2 3 2 2 2 3 2" xfId="25636" xr:uid="{38277857-36EC-42B9-9037-E0931C07D902}"/>
    <cellStyle name="20% - Accent5 2 3 2 2 2 3 2 2" xfId="33553" xr:uid="{0E4ED6B9-EEFD-4837-92CE-2C85FB793992}"/>
    <cellStyle name="20% - Accent5 2 3 2 2 2 3 3" xfId="33552" xr:uid="{97A14A96-7C7C-4DF7-9DC0-3AAFE0E8FAD4}"/>
    <cellStyle name="20% - Accent5 2 3 2 2 2 4" xfId="17931" xr:uid="{76450844-18EB-4213-9A7F-8893AC715E5F}"/>
    <cellStyle name="20% - Accent5 2 3 2 2 2 4 2" xfId="33554" xr:uid="{1E6D5D7C-C923-4090-BE86-23DB033060B6}"/>
    <cellStyle name="20% - Accent5 2 3 2 2 2 5" xfId="33547" xr:uid="{5B7248F7-34EE-4458-9078-C914834BB99B}"/>
    <cellStyle name="20% - Accent5 2 3 2 2 3" xfId="4781" xr:uid="{FD022D63-C740-41D3-9C5B-D4AE52DD7CFB}"/>
    <cellStyle name="20% - Accent5 2 3 2 2 3 2" xfId="12489" xr:uid="{59DE8DB1-56A9-42C3-8FA0-E6AC178EEFAC}"/>
    <cellStyle name="20% - Accent5 2 3 2 2 3 2 2" xfId="27901" xr:uid="{A282583B-6B19-4C45-8E63-C48B42239146}"/>
    <cellStyle name="20% - Accent5 2 3 2 2 3 2 2 2" xfId="33557" xr:uid="{B759D150-D7B7-42BD-8750-63BD8417BD3A}"/>
    <cellStyle name="20% - Accent5 2 3 2 2 3 2 3" xfId="33556" xr:uid="{6E2B2402-70D8-4B46-A0E5-98C3E7CBF61E}"/>
    <cellStyle name="20% - Accent5 2 3 2 2 3 3" xfId="20196" xr:uid="{FAD29D8C-FA59-47CE-9B20-0239862E66EA}"/>
    <cellStyle name="20% - Accent5 2 3 2 2 3 3 2" xfId="33558" xr:uid="{B3A01C4C-AB99-4067-A8D9-C6D4FC6A5BB0}"/>
    <cellStyle name="20% - Accent5 2 3 2 2 3 4" xfId="33555" xr:uid="{BA52E9A7-4D8F-4E04-B039-B7CB5C7F5F14}"/>
    <cellStyle name="20% - Accent5 2 3 2 2 4" xfId="8764" xr:uid="{57A7BB03-9323-41EA-997F-B26247C1AEE9}"/>
    <cellStyle name="20% - Accent5 2 3 2 2 4 2" xfId="24177" xr:uid="{8C2B1D55-283B-49FE-BBCB-84DC62E8E0E0}"/>
    <cellStyle name="20% - Accent5 2 3 2 2 4 2 2" xfId="33560" xr:uid="{7CDE1BA2-C2FA-4195-B5A9-6FD33347BD85}"/>
    <cellStyle name="20% - Accent5 2 3 2 2 4 3" xfId="33559" xr:uid="{AE1B9C88-EBF9-4BAD-9CB0-2F3FF37D34B0}"/>
    <cellStyle name="20% - Accent5 2 3 2 2 5" xfId="16472" xr:uid="{839369AC-50DE-490D-8C29-7475591E0BE4}"/>
    <cellStyle name="20% - Accent5 2 3 2 2 5 2" xfId="33561" xr:uid="{5BD54506-4AB2-431D-861C-5D7CA4CEE157}"/>
    <cellStyle name="20% - Accent5 2 3 2 2 6" xfId="33546" xr:uid="{8C48E36C-7AA9-44DC-9ADA-2492FBCB1883}"/>
    <cellStyle name="20% - Accent5 2 3 2 3" xfId="1874" xr:uid="{6140E79A-9B3F-475E-A389-EE1AE71E760F}"/>
    <cellStyle name="20% - Accent5 2 3 2 3 2" xfId="5606" xr:uid="{9E19D80F-4902-48B3-88DA-339F8A856A50}"/>
    <cellStyle name="20% - Accent5 2 3 2 3 2 2" xfId="13314" xr:uid="{CB5AC724-0B7E-4514-A909-A88D6402C451}"/>
    <cellStyle name="20% - Accent5 2 3 2 3 2 2 2" xfId="28726" xr:uid="{A7F0DFF9-5098-403B-9D88-981E54E8CEEC}"/>
    <cellStyle name="20% - Accent5 2 3 2 3 2 2 2 2" xfId="33565" xr:uid="{6096280F-6CF8-4E26-9AC0-248D17D0A34C}"/>
    <cellStyle name="20% - Accent5 2 3 2 3 2 2 3" xfId="33564" xr:uid="{CCB9A047-23EC-446C-8819-0735EA0EF3C4}"/>
    <cellStyle name="20% - Accent5 2 3 2 3 2 3" xfId="21021" xr:uid="{C4080A79-CE06-4488-8218-2B83E81671A5}"/>
    <cellStyle name="20% - Accent5 2 3 2 3 2 3 2" xfId="33566" xr:uid="{E7BA69C8-96CF-4E92-910A-2374C807C9B1}"/>
    <cellStyle name="20% - Accent5 2 3 2 3 2 4" xfId="33563" xr:uid="{34872B7C-FF12-4F95-BD2F-EDB27BE6DFA3}"/>
    <cellStyle name="20% - Accent5 2 3 2 3 3" xfId="9585" xr:uid="{40075886-5472-44F3-A494-8DCDEA69FC88}"/>
    <cellStyle name="20% - Accent5 2 3 2 3 3 2" xfId="24998" xr:uid="{67CCA9C8-08B5-4EA0-935C-DB7093010AE5}"/>
    <cellStyle name="20% - Accent5 2 3 2 3 3 2 2" xfId="33568" xr:uid="{E1A3E82B-A0DD-4DBA-83DC-43A5F7DF0B71}"/>
    <cellStyle name="20% - Accent5 2 3 2 3 3 3" xfId="33567" xr:uid="{4627422C-54D3-4F16-8D58-E8F0AE684F05}"/>
    <cellStyle name="20% - Accent5 2 3 2 3 4" xfId="17293" xr:uid="{8A0292B9-6CC2-4C80-86B3-DFF273AEAF12}"/>
    <cellStyle name="20% - Accent5 2 3 2 3 4 2" xfId="33569" xr:uid="{441CC563-B62A-4641-8F10-B5E197A90D4D}"/>
    <cellStyle name="20% - Accent5 2 3 2 3 5" xfId="33562" xr:uid="{B089132C-2D54-414D-89B9-1F9FA7E53B1D}"/>
    <cellStyle name="20% - Accent5 2 3 2 4" xfId="4129" xr:uid="{26D93EFC-46E5-4E78-8766-471C4D52B7CA}"/>
    <cellStyle name="20% - Accent5 2 3 2 4 2" xfId="11837" xr:uid="{AA611D55-45F0-4327-B230-EC1FC6E88B93}"/>
    <cellStyle name="20% - Accent5 2 3 2 4 2 2" xfId="27249" xr:uid="{875B3351-9AC8-4B0E-B03F-545C49A8F3E4}"/>
    <cellStyle name="20% - Accent5 2 3 2 4 2 2 2" xfId="33572" xr:uid="{F7DD00BB-149E-4554-9982-C1D534C60CA1}"/>
    <cellStyle name="20% - Accent5 2 3 2 4 2 3" xfId="33571" xr:uid="{2B6A281A-2D1A-4AD2-BA4B-64D438F8E957}"/>
    <cellStyle name="20% - Accent5 2 3 2 4 3" xfId="19544" xr:uid="{FA7A8D9C-F71C-4D57-B037-0D25323699E3}"/>
    <cellStyle name="20% - Accent5 2 3 2 4 3 2" xfId="33573" xr:uid="{DBB9204D-D874-473F-B113-1BE0EDB070DA}"/>
    <cellStyle name="20% - Accent5 2 3 2 4 4" xfId="33570" xr:uid="{8D696C8D-1153-4D58-B3C1-974B6D2E12ED}"/>
    <cellStyle name="20% - Accent5 2 3 2 5" xfId="8126" xr:uid="{AE2FBBAB-C2BE-4B3B-806B-8FF403024467}"/>
    <cellStyle name="20% - Accent5 2 3 2 5 2" xfId="23539" xr:uid="{91E7392E-9BC8-49B1-831C-A9EF3B24FA82}"/>
    <cellStyle name="20% - Accent5 2 3 2 5 2 2" xfId="33575" xr:uid="{F0C44BA7-CCB8-46AA-8979-6E16EA51DA0A}"/>
    <cellStyle name="20% - Accent5 2 3 2 5 3" xfId="33574" xr:uid="{14C2E065-C994-46CC-A6CC-C35596A4F8FA}"/>
    <cellStyle name="20% - Accent5 2 3 2 6" xfId="15834" xr:uid="{926C00D7-4982-4B06-8516-30E901C9E274}"/>
    <cellStyle name="20% - Accent5 2 3 2 6 2" xfId="33576" xr:uid="{C1F566A4-A628-47C7-8BFC-924BC001B234}"/>
    <cellStyle name="20% - Accent5 2 3 2 7" xfId="33545" xr:uid="{79CDE55F-EC66-4228-B748-75E6527FB84D}"/>
    <cellStyle name="20% - Accent5 2 3 3" xfId="839" xr:uid="{15BCEA70-B860-4574-949C-66C31E53DA93}"/>
    <cellStyle name="20% - Accent5 2 3 3 2" xfId="2314" xr:uid="{51990A0D-99E1-426E-A85F-0F4ABAE5924E}"/>
    <cellStyle name="20% - Accent5 2 3 3 2 2" xfId="6046" xr:uid="{6BF38E94-521A-4189-AEE1-05B6832F3783}"/>
    <cellStyle name="20% - Accent5 2 3 3 2 2 2" xfId="13754" xr:uid="{5A63AD45-69C9-424E-9FF8-06EDD8AE20E7}"/>
    <cellStyle name="20% - Accent5 2 3 3 2 2 2 2" xfId="29166" xr:uid="{2E131CF2-252A-47BD-8ED3-3CD4CB8A50B4}"/>
    <cellStyle name="20% - Accent5 2 3 3 2 2 2 2 2" xfId="33581" xr:uid="{250BD1E3-4082-4370-B2FC-D7CCBDF9B433}"/>
    <cellStyle name="20% - Accent5 2 3 3 2 2 2 3" xfId="33580" xr:uid="{6876C167-3EB9-4A57-9FC1-66DBB451C03E}"/>
    <cellStyle name="20% - Accent5 2 3 3 2 2 3" xfId="21461" xr:uid="{56185F41-7888-4868-8BDC-7B86CF72A83E}"/>
    <cellStyle name="20% - Accent5 2 3 3 2 2 3 2" xfId="33582" xr:uid="{98E39F05-0831-4CD3-B67B-08C9E64C7C86}"/>
    <cellStyle name="20% - Accent5 2 3 3 2 2 4" xfId="33579" xr:uid="{73AFF25F-E420-43B2-A9C1-B450B367E5AA}"/>
    <cellStyle name="20% - Accent5 2 3 3 2 3" xfId="10025" xr:uid="{EB0F487D-1490-459D-98CA-510FB71DADDB}"/>
    <cellStyle name="20% - Accent5 2 3 3 2 3 2" xfId="25438" xr:uid="{78D0DB36-1192-4479-BF35-9E0B094BEC2D}"/>
    <cellStyle name="20% - Accent5 2 3 3 2 3 2 2" xfId="33584" xr:uid="{A0FE930C-1A6A-494B-A1E2-E3268C59F018}"/>
    <cellStyle name="20% - Accent5 2 3 3 2 3 3" xfId="33583" xr:uid="{CD88331D-DA45-4FA1-BD3A-5F0C3EB533D5}"/>
    <cellStyle name="20% - Accent5 2 3 3 2 4" xfId="17733" xr:uid="{00DB37BC-F260-461D-9347-26B092DDFEB0}"/>
    <cellStyle name="20% - Accent5 2 3 3 2 4 2" xfId="33585" xr:uid="{C65278A2-8BC6-4BEB-92E4-EC6C75DC47AD}"/>
    <cellStyle name="20% - Accent5 2 3 3 2 5" xfId="33578" xr:uid="{38B24723-B6D7-4B11-8C39-5C7017277DEA}"/>
    <cellStyle name="20% - Accent5 2 3 3 3" xfId="4576" xr:uid="{3B2A9766-4DA6-44C2-9843-915A382ABFAD}"/>
    <cellStyle name="20% - Accent5 2 3 3 3 2" xfId="12284" xr:uid="{13373820-946C-4454-AC0A-0986DDAA1A5D}"/>
    <cellStyle name="20% - Accent5 2 3 3 3 2 2" xfId="27696" xr:uid="{DBFDDCA4-5EC7-461A-8CA3-AC7F312730C0}"/>
    <cellStyle name="20% - Accent5 2 3 3 3 2 2 2" xfId="33588" xr:uid="{94BC9390-2F9F-4474-BE7E-934355992918}"/>
    <cellStyle name="20% - Accent5 2 3 3 3 2 3" xfId="33587" xr:uid="{58E57797-0BD4-4E04-A797-8238326709F9}"/>
    <cellStyle name="20% - Accent5 2 3 3 3 3" xfId="19991" xr:uid="{4E255BBA-159B-42AE-8170-37894EFB5F20}"/>
    <cellStyle name="20% - Accent5 2 3 3 3 3 2" xfId="33589" xr:uid="{AAA6703A-1477-41D6-8F10-DAE325DBD4AE}"/>
    <cellStyle name="20% - Accent5 2 3 3 3 4" xfId="33586" xr:uid="{5A4A6D13-3AD9-4A73-99C7-D622E13F2206}"/>
    <cellStyle name="20% - Accent5 2 3 3 4" xfId="8566" xr:uid="{EF12EF80-F8FB-41F4-A44D-193E89EE8F5B}"/>
    <cellStyle name="20% - Accent5 2 3 3 4 2" xfId="23979" xr:uid="{A20678A6-30E3-4AFA-B25B-A4AAC01BCEFB}"/>
    <cellStyle name="20% - Accent5 2 3 3 4 2 2" xfId="33591" xr:uid="{E18D5956-E20D-44A4-A934-D3A44352B49E}"/>
    <cellStyle name="20% - Accent5 2 3 3 4 3" xfId="33590" xr:uid="{3A1769C2-7E72-465A-AE33-916DEA0175CC}"/>
    <cellStyle name="20% - Accent5 2 3 3 5" xfId="16274" xr:uid="{BC2E9E82-AD9B-454E-BB61-91FD35E72600}"/>
    <cellStyle name="20% - Accent5 2 3 3 5 2" xfId="33592" xr:uid="{21BCF746-95FE-4FAB-BA16-B1990D0BF70C}"/>
    <cellStyle name="20% - Accent5 2 3 3 6" xfId="33577" xr:uid="{6C5C89A3-C71B-492B-816E-1EF849CEB26D}"/>
    <cellStyle name="20% - Accent5 2 3 4" xfId="1676" xr:uid="{2A162214-0C01-47C8-A4F4-BA5FB62F2C40}"/>
    <cellStyle name="20% - Accent5 2 3 4 2" xfId="5408" xr:uid="{0C551573-0210-49EA-A198-44115F00EF88}"/>
    <cellStyle name="20% - Accent5 2 3 4 2 2" xfId="13116" xr:uid="{66F8E688-84B3-48B7-BC6B-D586280DC635}"/>
    <cellStyle name="20% - Accent5 2 3 4 2 2 2" xfId="28528" xr:uid="{203790F5-55BC-4ABD-8F1F-BAECEBC2FBE2}"/>
    <cellStyle name="20% - Accent5 2 3 4 2 2 2 2" xfId="33596" xr:uid="{B8823406-5852-4301-AB8F-7ACDED3F62FE}"/>
    <cellStyle name="20% - Accent5 2 3 4 2 2 3" xfId="33595" xr:uid="{869B3862-08BC-4AA7-A769-B4C846F32B5F}"/>
    <cellStyle name="20% - Accent5 2 3 4 2 3" xfId="20823" xr:uid="{17AE3571-A0E0-4BC7-A0AB-37F6E8A4D3A6}"/>
    <cellStyle name="20% - Accent5 2 3 4 2 3 2" xfId="33597" xr:uid="{AF384ADB-310D-4017-ABF1-B51A25C030AA}"/>
    <cellStyle name="20% - Accent5 2 3 4 2 4" xfId="33594" xr:uid="{21045D59-85FE-4158-A6B0-D5B18AE8C582}"/>
    <cellStyle name="20% - Accent5 2 3 4 3" xfId="9387" xr:uid="{571E4616-9E17-4CC8-925E-399BED7569CA}"/>
    <cellStyle name="20% - Accent5 2 3 4 3 2" xfId="24800" xr:uid="{65454DC1-4C70-4FF5-9B39-0A628346696E}"/>
    <cellStyle name="20% - Accent5 2 3 4 3 2 2" xfId="33599" xr:uid="{889818DE-5019-40CF-A380-B4CE8B892BFC}"/>
    <cellStyle name="20% - Accent5 2 3 4 3 3" xfId="33598" xr:uid="{653F42B4-6344-47A9-91A1-EB8CFEF3061A}"/>
    <cellStyle name="20% - Accent5 2 3 4 4" xfId="17095" xr:uid="{3FF5C81B-8E68-48F8-AA83-9451933889B2}"/>
    <cellStyle name="20% - Accent5 2 3 4 4 2" xfId="33600" xr:uid="{4FBE0F0B-28F7-45F3-8452-A6F6F24DF60D}"/>
    <cellStyle name="20% - Accent5 2 3 4 5" xfId="33593" xr:uid="{1E49683D-05BC-4F08-99F7-D5A74B9A3747}"/>
    <cellStyle name="20% - Accent5 2 3 5" xfId="3924" xr:uid="{92E27C6C-7495-4646-8A1E-7D4A80C59D99}"/>
    <cellStyle name="20% - Accent5 2 3 5 2" xfId="11632" xr:uid="{823401B9-ABBC-4027-8F0B-D4F4878D9005}"/>
    <cellStyle name="20% - Accent5 2 3 5 2 2" xfId="27044" xr:uid="{64D538FB-4B97-4F35-A32B-F45E0D9BFF62}"/>
    <cellStyle name="20% - Accent5 2 3 5 2 2 2" xfId="33603" xr:uid="{2BF1CC85-1DF0-48FF-8655-1F61AEF2B446}"/>
    <cellStyle name="20% - Accent5 2 3 5 2 3" xfId="33602" xr:uid="{3CBE76DA-C247-4889-89CC-48869833E467}"/>
    <cellStyle name="20% - Accent5 2 3 5 3" xfId="19339" xr:uid="{4938E413-CB68-49A8-991E-657A3776F6E6}"/>
    <cellStyle name="20% - Accent5 2 3 5 3 2" xfId="33604" xr:uid="{6549DD22-2BCD-41F1-86E8-F425B1DBFB11}"/>
    <cellStyle name="20% - Accent5 2 3 5 4" xfId="33601" xr:uid="{DBC67E46-843F-41C7-A731-383A24F52B2B}"/>
    <cellStyle name="20% - Accent5 2 3 6" xfId="7928" xr:uid="{F875D64A-BE80-4491-A6CC-D2457EF1A7CC}"/>
    <cellStyle name="20% - Accent5 2 3 6 2" xfId="23341" xr:uid="{438D5E5B-E0B0-4C57-BF10-BE42109DF7FE}"/>
    <cellStyle name="20% - Accent5 2 3 6 2 2" xfId="33606" xr:uid="{6FD8895E-01D0-46EC-BFC6-DEED4B1F105D}"/>
    <cellStyle name="20% - Accent5 2 3 6 3" xfId="33605" xr:uid="{73459708-AED0-4728-8E90-9889F8C5A35C}"/>
    <cellStyle name="20% - Accent5 2 3 7" xfId="15636" xr:uid="{3E074E9B-97F5-4709-8A39-44AF3046428B}"/>
    <cellStyle name="20% - Accent5 2 3 7 2" xfId="33607" xr:uid="{C057625E-8082-450B-AE3E-5DCE90444913}"/>
    <cellStyle name="20% - Accent5 2 3 8" xfId="33544" xr:uid="{7EEC2A7B-197F-4B3F-920B-5BB648EE669A}"/>
    <cellStyle name="20% - Accent5 2 4" xfId="329" xr:uid="{506CE5FB-C928-4F02-8AE1-4273276A2A1D}"/>
    <cellStyle name="20% - Accent5 2 4 2" xfId="992" xr:uid="{4C378B15-AC6D-4D83-851A-80E03A372AEF}"/>
    <cellStyle name="20% - Accent5 2 4 2 2" xfId="2462" xr:uid="{67C85E5B-AE61-41B5-9F9B-F22C209669F4}"/>
    <cellStyle name="20% - Accent5 2 4 2 2 2" xfId="6194" xr:uid="{8A53090B-89D5-4DF3-9C3F-DA48DD5CDB2A}"/>
    <cellStyle name="20% - Accent5 2 4 2 2 2 2" xfId="13902" xr:uid="{AE30B5C6-7546-4761-B095-645ADADFD807}"/>
    <cellStyle name="20% - Accent5 2 4 2 2 2 2 2" xfId="29314" xr:uid="{004F2F58-1AAB-4A92-9168-4CA2D45F01EB}"/>
    <cellStyle name="20% - Accent5 2 4 2 2 2 2 2 2" xfId="33613" xr:uid="{A36E3C43-DEDC-4480-8BAE-A7C2F172ACC8}"/>
    <cellStyle name="20% - Accent5 2 4 2 2 2 2 3" xfId="33612" xr:uid="{4C1433C7-DF91-4AEB-86EB-B18D6F408B90}"/>
    <cellStyle name="20% - Accent5 2 4 2 2 2 3" xfId="21609" xr:uid="{3679AF6B-3DF6-4B10-8588-FCA3D89747C1}"/>
    <cellStyle name="20% - Accent5 2 4 2 2 2 3 2" xfId="33614" xr:uid="{17FFC80B-B44D-4C99-87E6-6E2885F9E024}"/>
    <cellStyle name="20% - Accent5 2 4 2 2 2 4" xfId="33611" xr:uid="{9921429C-9096-42E8-8917-89547F9A7ADB}"/>
    <cellStyle name="20% - Accent5 2 4 2 2 3" xfId="10173" xr:uid="{04EE98D5-F76A-4D08-83FA-E96880CF18CE}"/>
    <cellStyle name="20% - Accent5 2 4 2 2 3 2" xfId="25586" xr:uid="{B201B958-2266-40E4-AB62-D3DA86654CA1}"/>
    <cellStyle name="20% - Accent5 2 4 2 2 3 2 2" xfId="33616" xr:uid="{94B98A7E-349C-4E61-BC43-4D2499A400D7}"/>
    <cellStyle name="20% - Accent5 2 4 2 2 3 3" xfId="33615" xr:uid="{8088C29C-D299-41C6-B43E-C325195995D1}"/>
    <cellStyle name="20% - Accent5 2 4 2 2 4" xfId="17881" xr:uid="{AAA8FD61-691D-4603-8891-936F044D1985}"/>
    <cellStyle name="20% - Accent5 2 4 2 2 4 2" xfId="33617" xr:uid="{DA145D34-B849-456B-8841-DAEF54069F47}"/>
    <cellStyle name="20% - Accent5 2 4 2 2 5" xfId="33610" xr:uid="{188B2793-5AAE-48E4-8C4C-C7AD24EAEBB7}"/>
    <cellStyle name="20% - Accent5 2 4 2 3" xfId="4729" xr:uid="{2C7A4888-862C-466F-B64B-6C4F7F16AB2F}"/>
    <cellStyle name="20% - Accent5 2 4 2 3 2" xfId="12437" xr:uid="{76D9D790-F1A1-4FE9-91DA-F95CD6988843}"/>
    <cellStyle name="20% - Accent5 2 4 2 3 2 2" xfId="27849" xr:uid="{5D7F8D80-58A9-4542-ACD9-F96736DF88DA}"/>
    <cellStyle name="20% - Accent5 2 4 2 3 2 2 2" xfId="33620" xr:uid="{9F904C23-27F9-484C-B0B5-12F078B13DF8}"/>
    <cellStyle name="20% - Accent5 2 4 2 3 2 3" xfId="33619" xr:uid="{C8C07975-9037-40D3-9EBC-C641211E6FC5}"/>
    <cellStyle name="20% - Accent5 2 4 2 3 3" xfId="20144" xr:uid="{7F8566D5-90A3-4D44-BCEB-097912D951CE}"/>
    <cellStyle name="20% - Accent5 2 4 2 3 3 2" xfId="33621" xr:uid="{464C0B2E-E874-4064-AF3F-8CAD7EF22976}"/>
    <cellStyle name="20% - Accent5 2 4 2 3 4" xfId="33618" xr:uid="{F7A351D5-B316-414D-A0E7-AC2A530A7805}"/>
    <cellStyle name="20% - Accent5 2 4 2 4" xfId="8714" xr:uid="{3D566B89-43EB-4A78-8094-20D786C7D664}"/>
    <cellStyle name="20% - Accent5 2 4 2 4 2" xfId="24127" xr:uid="{8AC7C045-3173-4B7F-853C-965E1A4E48EF}"/>
    <cellStyle name="20% - Accent5 2 4 2 4 2 2" xfId="33623" xr:uid="{EC7C6C74-D529-4CAF-88A1-0E9B81073073}"/>
    <cellStyle name="20% - Accent5 2 4 2 4 3" xfId="33622" xr:uid="{38CC23E0-2F05-4740-8B50-A2163FA49CE5}"/>
    <cellStyle name="20% - Accent5 2 4 2 5" xfId="16422" xr:uid="{B9CCADB7-E65B-4D4F-9795-650DD02E28B0}"/>
    <cellStyle name="20% - Accent5 2 4 2 5 2" xfId="33624" xr:uid="{EF6C4394-B0A0-4759-870D-FA0FD108DA6F}"/>
    <cellStyle name="20% - Accent5 2 4 2 6" xfId="33609" xr:uid="{CF87B735-D7FB-45F7-A10A-2A11F766F6E0}"/>
    <cellStyle name="20% - Accent5 2 4 3" xfId="1824" xr:uid="{0B68FA28-3D98-4C4F-ADDB-0CE98FC8E3CC}"/>
    <cellStyle name="20% - Accent5 2 4 3 2" xfId="5556" xr:uid="{749E6035-AB9D-4C3E-A985-FBFA07404E97}"/>
    <cellStyle name="20% - Accent5 2 4 3 2 2" xfId="13264" xr:uid="{9114E6EF-F061-4B1F-BC61-8A5C6E72418F}"/>
    <cellStyle name="20% - Accent5 2 4 3 2 2 2" xfId="28676" xr:uid="{0CE958CC-B7DA-4509-944D-CC0660524594}"/>
    <cellStyle name="20% - Accent5 2 4 3 2 2 2 2" xfId="33628" xr:uid="{EFE2A93C-9494-4D12-A62A-28DFE8B8A6D8}"/>
    <cellStyle name="20% - Accent5 2 4 3 2 2 3" xfId="33627" xr:uid="{041BF941-884A-43A2-8A37-D2E4F96E6844}"/>
    <cellStyle name="20% - Accent5 2 4 3 2 3" xfId="20971" xr:uid="{D63BEA98-B717-4B25-827C-24A99A8EEFC2}"/>
    <cellStyle name="20% - Accent5 2 4 3 2 3 2" xfId="33629" xr:uid="{226123CF-E1BF-4FFD-99F9-1E6C2C93DF50}"/>
    <cellStyle name="20% - Accent5 2 4 3 2 4" xfId="33626" xr:uid="{12FC44F9-0F78-417A-8688-9F566C815EFA}"/>
    <cellStyle name="20% - Accent5 2 4 3 3" xfId="9535" xr:uid="{277E3D5E-4E2D-474E-9780-7BF982A41D0E}"/>
    <cellStyle name="20% - Accent5 2 4 3 3 2" xfId="24948" xr:uid="{32705408-1930-4801-A53B-014395EDA262}"/>
    <cellStyle name="20% - Accent5 2 4 3 3 2 2" xfId="33631" xr:uid="{636E22A6-2311-47A6-AB47-F02ED10DA6A4}"/>
    <cellStyle name="20% - Accent5 2 4 3 3 3" xfId="33630" xr:uid="{6CCD150E-6E50-4B2D-A25F-93ED38564F51}"/>
    <cellStyle name="20% - Accent5 2 4 3 4" xfId="17243" xr:uid="{E9CECCDD-FFDE-4CD9-BD20-A4BCA080374D}"/>
    <cellStyle name="20% - Accent5 2 4 3 4 2" xfId="33632" xr:uid="{C378A22C-15D1-4B0A-B71A-B0C2B1F2427C}"/>
    <cellStyle name="20% - Accent5 2 4 3 5" xfId="33625" xr:uid="{9BC5F5C7-CFB7-4156-8DB4-2D4CF6175F3C}"/>
    <cellStyle name="20% - Accent5 2 4 4" xfId="4077" xr:uid="{02F7751E-FE8A-40A3-A014-89BDA40DF4A2}"/>
    <cellStyle name="20% - Accent5 2 4 4 2" xfId="11785" xr:uid="{6D9549B5-1B5F-4321-9463-AE2DC4BAFEDF}"/>
    <cellStyle name="20% - Accent5 2 4 4 2 2" xfId="27197" xr:uid="{0C26A618-DD0C-4E08-A2EB-F6B71A684A23}"/>
    <cellStyle name="20% - Accent5 2 4 4 2 2 2" xfId="33635" xr:uid="{07BFA08D-17DE-45F7-93FE-4B171A81AB3F}"/>
    <cellStyle name="20% - Accent5 2 4 4 2 3" xfId="33634" xr:uid="{3E38CE5C-7B5E-4C5F-9BAC-9582E91DCF52}"/>
    <cellStyle name="20% - Accent5 2 4 4 3" xfId="19492" xr:uid="{6B578A0E-B4A3-4800-BAF0-AF6A765E02F1}"/>
    <cellStyle name="20% - Accent5 2 4 4 3 2" xfId="33636" xr:uid="{D8A27035-C439-4CA7-B035-A23463B65F6D}"/>
    <cellStyle name="20% - Accent5 2 4 4 4" xfId="33633" xr:uid="{DF8D7C1D-1B9C-4FB1-B24F-E9F7C67529E3}"/>
    <cellStyle name="20% - Accent5 2 4 5" xfId="8076" xr:uid="{3CEB81CB-AA11-4949-A951-A1F9C8414196}"/>
    <cellStyle name="20% - Accent5 2 4 5 2" xfId="23489" xr:uid="{05F13EF5-8A54-4575-A66E-33C6C7DF2E1E}"/>
    <cellStyle name="20% - Accent5 2 4 5 2 2" xfId="33638" xr:uid="{DCAF3422-965F-47EF-90BD-3593DFB6CA16}"/>
    <cellStyle name="20% - Accent5 2 4 5 3" xfId="33637" xr:uid="{B351DB83-2FFE-4F32-B0AC-383E9FE24092}"/>
    <cellStyle name="20% - Accent5 2 4 6" xfId="15784" xr:uid="{7F03315E-1A14-43F3-9046-AD939716A751}"/>
    <cellStyle name="20% - Accent5 2 4 6 2" xfId="33639" xr:uid="{CD73E3D4-02D9-41B2-96C9-0A2EDBF79F9F}"/>
    <cellStyle name="20% - Accent5 2 4 7" xfId="33608" xr:uid="{D97B2416-9F6D-4F3D-AC3D-7C7D17D153A2}"/>
    <cellStyle name="20% - Accent5 2 5" xfId="775" xr:uid="{2431C0FC-BBC4-4D71-9C5C-4F465DF7F0F1}"/>
    <cellStyle name="20% - Accent5 2 5 2" xfId="2264" xr:uid="{33C7BDD7-3680-4E28-B194-D070016E1397}"/>
    <cellStyle name="20% - Accent5 2 5 2 2" xfId="5996" xr:uid="{FD3EFD14-EA3B-4C5A-ACCB-34B9272CC378}"/>
    <cellStyle name="20% - Accent5 2 5 2 2 2" xfId="13704" xr:uid="{85CB0429-2BD6-41D1-B632-683C222FF00B}"/>
    <cellStyle name="20% - Accent5 2 5 2 2 2 2" xfId="29116" xr:uid="{FB80B5E5-4159-4555-9556-421E6582B83A}"/>
    <cellStyle name="20% - Accent5 2 5 2 2 2 2 2" xfId="33644" xr:uid="{247DE4F4-C80C-40EC-A650-63EAD3343F16}"/>
    <cellStyle name="20% - Accent5 2 5 2 2 2 3" xfId="33643" xr:uid="{DA53AE12-B66A-4B92-93B8-3765F976893C}"/>
    <cellStyle name="20% - Accent5 2 5 2 2 3" xfId="21411" xr:uid="{E3D30120-31AD-4E16-A424-1ACEC148C643}"/>
    <cellStyle name="20% - Accent5 2 5 2 2 3 2" xfId="33645" xr:uid="{98EA590A-4781-4B0E-B86A-F04383A39B7A}"/>
    <cellStyle name="20% - Accent5 2 5 2 2 4" xfId="33642" xr:uid="{2A55FFB2-2837-4305-A2D4-A7B75C1C1420}"/>
    <cellStyle name="20% - Accent5 2 5 2 3" xfId="9975" xr:uid="{661C5239-FCEF-49B5-AFA4-78548D0AB264}"/>
    <cellStyle name="20% - Accent5 2 5 2 3 2" xfId="25388" xr:uid="{937EFBC2-DE01-4D30-A29D-0B5138D17C5C}"/>
    <cellStyle name="20% - Accent5 2 5 2 3 2 2" xfId="33647" xr:uid="{71579568-A7E6-4D2F-AB04-097C45E83677}"/>
    <cellStyle name="20% - Accent5 2 5 2 3 3" xfId="33646" xr:uid="{7BA21660-C4CA-4D6D-A83B-836BC149B1C4}"/>
    <cellStyle name="20% - Accent5 2 5 2 4" xfId="17683" xr:uid="{CA6D96A3-5885-41F0-9581-484B12AC6287}"/>
    <cellStyle name="20% - Accent5 2 5 2 4 2" xfId="33648" xr:uid="{E6D340A5-0582-4B1D-9EFE-BCD7CECE7AF3}"/>
    <cellStyle name="20% - Accent5 2 5 2 5" xfId="33641" xr:uid="{E2CCB6BD-BCCB-4218-A923-A40380FF313D}"/>
    <cellStyle name="20% - Accent5 2 5 3" xfId="4519" xr:uid="{E775AA5B-706D-4F80-AAE2-34AADF456E3A}"/>
    <cellStyle name="20% - Accent5 2 5 3 2" xfId="12227" xr:uid="{CAC84E67-E71D-4F1F-B093-4D76ED044A2A}"/>
    <cellStyle name="20% - Accent5 2 5 3 2 2" xfId="27639" xr:uid="{712B851E-DBF7-4FD9-A91E-DC70FC4CAD0B}"/>
    <cellStyle name="20% - Accent5 2 5 3 2 2 2" xfId="33651" xr:uid="{B6145203-31C9-468D-BA05-2FD7272C72D6}"/>
    <cellStyle name="20% - Accent5 2 5 3 2 3" xfId="33650" xr:uid="{D65C1005-3143-4889-A589-D06FF42404EF}"/>
    <cellStyle name="20% - Accent5 2 5 3 3" xfId="19934" xr:uid="{300934BF-96C6-4624-AE9F-7067B48BACEC}"/>
    <cellStyle name="20% - Accent5 2 5 3 3 2" xfId="33652" xr:uid="{3301F0B5-7874-434C-A603-ED966CB71C13}"/>
    <cellStyle name="20% - Accent5 2 5 3 4" xfId="33649" xr:uid="{1B264655-502E-4E1C-9F65-DEC2BE14F20D}"/>
    <cellStyle name="20% - Accent5 2 5 4" xfId="8516" xr:uid="{0483BD15-A099-4E44-B9B8-F11DA8900109}"/>
    <cellStyle name="20% - Accent5 2 5 4 2" xfId="23929" xr:uid="{4DC5D581-1CC1-417A-B6D8-66B58EAFD927}"/>
    <cellStyle name="20% - Accent5 2 5 4 2 2" xfId="33654" xr:uid="{A02685E4-82BC-4566-AC46-264DDC1B874A}"/>
    <cellStyle name="20% - Accent5 2 5 4 3" xfId="33653" xr:uid="{41F4BBC7-21D3-4EFE-9EE0-4EEFC6E313B5}"/>
    <cellStyle name="20% - Accent5 2 5 5" xfId="16224" xr:uid="{ED6D9C83-476A-4E40-8AF0-5BBFF27218E7}"/>
    <cellStyle name="20% - Accent5 2 5 5 2" xfId="33655" xr:uid="{16CD8229-311C-457A-B752-D01600653286}"/>
    <cellStyle name="20% - Accent5 2 5 6" xfId="33640" xr:uid="{AE627B2B-6F63-40BB-9555-80E6135FC6A0}"/>
    <cellStyle name="20% - Accent5 2 6" xfId="1622" xr:uid="{1FAF291D-24F7-4DB3-8480-BA923052C33D}"/>
    <cellStyle name="20% - Accent5 2 6 2" xfId="5356" xr:uid="{8A9E4418-4AB1-434C-B986-C352F0FDA2B3}"/>
    <cellStyle name="20% - Accent5 2 6 2 2" xfId="13064" xr:uid="{E0DD9F05-8448-4D53-AFB4-8611BE72B285}"/>
    <cellStyle name="20% - Accent5 2 6 2 2 2" xfId="28476" xr:uid="{A433E892-D873-4545-AD3F-328F2C375DA4}"/>
    <cellStyle name="20% - Accent5 2 6 2 2 2 2" xfId="33659" xr:uid="{43B660A2-4721-43D4-8D8D-7F4054880E75}"/>
    <cellStyle name="20% - Accent5 2 6 2 2 3" xfId="33658" xr:uid="{DFF672FE-B01F-4FFA-891C-5240479D6F06}"/>
    <cellStyle name="20% - Accent5 2 6 2 3" xfId="20771" xr:uid="{5C39A6CF-E2B4-4005-849B-172D0D980E8A}"/>
    <cellStyle name="20% - Accent5 2 6 2 3 2" xfId="33660" xr:uid="{BE97A44B-A00F-4DCF-88DA-707FD686E623}"/>
    <cellStyle name="20% - Accent5 2 6 2 4" xfId="33657" xr:uid="{E5BCAE8E-8488-4684-876C-3787691420EA}"/>
    <cellStyle name="20% - Accent5 2 6 3" xfId="9337" xr:uid="{A62B79D8-4D8A-44E2-B521-B061635422F3}"/>
    <cellStyle name="20% - Accent5 2 6 3 2" xfId="24750" xr:uid="{B51F1D2C-4D53-4CAE-BF5F-A80BF24BF895}"/>
    <cellStyle name="20% - Accent5 2 6 3 2 2" xfId="33662" xr:uid="{1EE0B163-3E22-413B-8248-BCFF137C66EE}"/>
    <cellStyle name="20% - Accent5 2 6 3 3" xfId="33661" xr:uid="{75288D53-1042-49AD-88AB-474BA4D1A49F}"/>
    <cellStyle name="20% - Accent5 2 6 4" xfId="17045" xr:uid="{AE9194CA-C28C-419D-B44F-1EAEB8B2ECF5}"/>
    <cellStyle name="20% - Accent5 2 6 4 2" xfId="33663" xr:uid="{BCD5AC08-E502-4FCC-9AF8-F537FEFD3B76}"/>
    <cellStyle name="20% - Accent5 2 6 5" xfId="33656" xr:uid="{904B60C0-EF8F-4A22-BA0A-382296D97DEB}"/>
    <cellStyle name="20% - Accent5 2 7" xfId="3866" xr:uid="{DBD564EC-055D-433F-B616-96ACCE8A0216}"/>
    <cellStyle name="20% - Accent5 2 7 2" xfId="11575" xr:uid="{B818C6E4-35C9-4201-87C0-E6F0C4460722}"/>
    <cellStyle name="20% - Accent5 2 7 2 2" xfId="26987" xr:uid="{86CC60B5-C73A-430F-B843-8CE0622C5E5E}"/>
    <cellStyle name="20% - Accent5 2 7 2 2 2" xfId="33666" xr:uid="{41BF93EC-09B6-42D3-BD48-021CA3C0B01A}"/>
    <cellStyle name="20% - Accent5 2 7 2 3" xfId="33665" xr:uid="{571F6B28-29E2-4C6E-9A21-7D542C20F411}"/>
    <cellStyle name="20% - Accent5 2 7 3" xfId="19282" xr:uid="{3D51CDCE-1CA7-4AFF-BD2F-22ECE7C28DCE}"/>
    <cellStyle name="20% - Accent5 2 7 3 2" xfId="33667" xr:uid="{863AEA9B-32B3-4B1D-9E25-8CBBE9192664}"/>
    <cellStyle name="20% - Accent5 2 7 4" xfId="33664" xr:uid="{05339D2D-2AA8-48F4-94A7-1A4C57DC71F5}"/>
    <cellStyle name="20% - Accent5 2 8" xfId="7860" xr:uid="{A2159EDE-FDDE-42D3-BB5C-89EE755298DB}"/>
    <cellStyle name="20% - Accent5 2 8 2" xfId="23273" xr:uid="{35B82D85-F53A-453F-AD5C-47FD24A70D85}"/>
    <cellStyle name="20% - Accent5 2 8 2 2" xfId="33669" xr:uid="{DF5E8F55-E59B-4479-8C26-155004A77B86}"/>
    <cellStyle name="20% - Accent5 2 8 3" xfId="33668" xr:uid="{D37AF6D5-9C00-4124-B3EA-49D53E4F23CD}"/>
    <cellStyle name="20% - Accent5 2 9" xfId="15568" xr:uid="{43156F63-B7C0-4CFB-A524-C08E3A043573}"/>
    <cellStyle name="20% - Accent5 2 9 2" xfId="33670" xr:uid="{2E699A17-B0BE-4A0B-9A8C-0DDD5A2CC4AD}"/>
    <cellStyle name="20% - Accent5 20" xfId="3595" xr:uid="{8B4E9131-F62B-45C6-8FF2-1566C794BD5D}"/>
    <cellStyle name="20% - Accent5 20 2" xfId="7326" xr:uid="{3B4E1F21-83DF-4F15-AE01-F24C6E363AA9}"/>
    <cellStyle name="20% - Accent5 20 2 2" xfId="15034" xr:uid="{0C2F771B-2781-4895-B079-1FD074B5398B}"/>
    <cellStyle name="20% - Accent5 20 2 2 2" xfId="30446" xr:uid="{FAD5D80C-C2D0-4B61-94FC-D0D2D8AC0CA3}"/>
    <cellStyle name="20% - Accent5 20 2 2 2 2" xfId="33674" xr:uid="{9FDCB498-E06A-4F10-9EFE-8A184797EA03}"/>
    <cellStyle name="20% - Accent5 20 2 2 3" xfId="33673" xr:uid="{848D7CFD-C933-46FA-98D0-6EFF43C926BA}"/>
    <cellStyle name="20% - Accent5 20 2 3" xfId="22741" xr:uid="{8152CAD4-2451-4027-A937-FACD3F65003B}"/>
    <cellStyle name="20% - Accent5 20 2 3 2" xfId="33675" xr:uid="{5192E0D9-4930-445C-B666-99FDF467CC00}"/>
    <cellStyle name="20% - Accent5 20 2 4" xfId="33672" xr:uid="{31006E78-E006-4CB6-8CC9-67DB3CD56362}"/>
    <cellStyle name="20% - Accent5 20 3" xfId="11305" xr:uid="{A53114F7-60B5-4F7D-B18A-A3B557E29B61}"/>
    <cellStyle name="20% - Accent5 20 3 2" xfId="26718" xr:uid="{B769946C-3772-4FF9-BA04-DC783EF85E9B}"/>
    <cellStyle name="20% - Accent5 20 3 2 2" xfId="33677" xr:uid="{43D4F940-09B6-4937-A31E-1C55E1789146}"/>
    <cellStyle name="20% - Accent5 20 3 3" xfId="33676" xr:uid="{C3CAB5F1-EAF5-4555-B089-12A6FEF8FD10}"/>
    <cellStyle name="20% - Accent5 20 4" xfId="19013" xr:uid="{69900C6B-2971-4F72-8A90-9B4481731656}"/>
    <cellStyle name="20% - Accent5 20 4 2" xfId="33678" xr:uid="{5FB0D535-0F46-4368-BF4A-711814A7EFD8}"/>
    <cellStyle name="20% - Accent5 20 5" xfId="33671" xr:uid="{1E8EAD81-C867-467F-B185-20D60FD5AF49}"/>
    <cellStyle name="20% - Accent5 21" xfId="3615" xr:uid="{AE547BE9-1206-49BE-83F1-49CECA8CB674}"/>
    <cellStyle name="20% - Accent5 21 2" xfId="7346" xr:uid="{B99394DD-A8F2-490F-970B-B4360FA975E3}"/>
    <cellStyle name="20% - Accent5 21 2 2" xfId="15054" xr:uid="{EB7F5407-BB62-4236-A692-D269C00D8C08}"/>
    <cellStyle name="20% - Accent5 21 2 2 2" xfId="30466" xr:uid="{B855D42D-80E1-4CE3-B176-19770DB4F4E8}"/>
    <cellStyle name="20% - Accent5 21 2 2 2 2" xfId="33682" xr:uid="{433F11A3-52A2-465C-A2B3-D2EABCBA0E50}"/>
    <cellStyle name="20% - Accent5 21 2 2 3" xfId="33681" xr:uid="{4B64C2F1-3CFD-437C-A664-B87D6A8BA86D}"/>
    <cellStyle name="20% - Accent5 21 2 3" xfId="22761" xr:uid="{11A114C1-F1DB-455B-9524-DC081A74CB31}"/>
    <cellStyle name="20% - Accent5 21 2 3 2" xfId="33683" xr:uid="{09781049-D9B1-4F95-BF00-B43B5D54FA94}"/>
    <cellStyle name="20% - Accent5 21 2 4" xfId="33680" xr:uid="{1A180EC2-6D14-470F-9400-14CE2086AD16}"/>
    <cellStyle name="20% - Accent5 21 3" xfId="11325" xr:uid="{D42C1D40-8D77-4B29-A5AF-9D1AF918AE96}"/>
    <cellStyle name="20% - Accent5 21 3 2" xfId="26738" xr:uid="{4B96C09E-113B-4941-915C-8FD601C48F9C}"/>
    <cellStyle name="20% - Accent5 21 3 2 2" xfId="33685" xr:uid="{41CCDE4B-7215-4758-9D9E-9BD8D1E8F9D1}"/>
    <cellStyle name="20% - Accent5 21 3 3" xfId="33684" xr:uid="{09089D3F-4A69-4A02-BAE7-76220E4F15BE}"/>
    <cellStyle name="20% - Accent5 21 4" xfId="19033" xr:uid="{F4281946-0586-43F9-AC5E-36168FF24966}"/>
    <cellStyle name="20% - Accent5 21 4 2" xfId="33686" xr:uid="{D8B65208-13B3-482E-824B-FFD25EF30645}"/>
    <cellStyle name="20% - Accent5 21 5" xfId="33679" xr:uid="{C7387BA9-F1E8-4530-B42D-6661DC45BE90}"/>
    <cellStyle name="20% - Accent5 22" xfId="3635" xr:uid="{C3D7663A-5FC5-453F-A611-57E073325627}"/>
    <cellStyle name="20% - Accent5 22 2" xfId="7366" xr:uid="{06B704D2-51DC-46D2-9666-A24C184FF28F}"/>
    <cellStyle name="20% - Accent5 22 2 2" xfId="15074" xr:uid="{A1DEB52A-BEBB-4B11-BE97-B887AFCD7600}"/>
    <cellStyle name="20% - Accent5 22 2 2 2" xfId="30486" xr:uid="{B575EE0D-5B70-4ABD-955E-992A31A0B8CB}"/>
    <cellStyle name="20% - Accent5 22 2 2 2 2" xfId="33690" xr:uid="{70471BC9-CCEA-49F7-B518-73E8AB4C02C7}"/>
    <cellStyle name="20% - Accent5 22 2 2 3" xfId="33689" xr:uid="{D51B4413-7F26-489A-8817-1EA3CEF29437}"/>
    <cellStyle name="20% - Accent5 22 2 3" xfId="22781" xr:uid="{F3E5BBD7-7D24-4681-B270-2DA7ED97A31D}"/>
    <cellStyle name="20% - Accent5 22 2 3 2" xfId="33691" xr:uid="{DB5D7AC9-A85D-40D1-B2D4-778D8B28CDEB}"/>
    <cellStyle name="20% - Accent5 22 2 4" xfId="33688" xr:uid="{FE3C2E7A-3CF7-43F0-95AC-0C6E5CCDF813}"/>
    <cellStyle name="20% - Accent5 22 3" xfId="11345" xr:uid="{62CB0776-66DA-4AD7-9041-2A1ABD4C4903}"/>
    <cellStyle name="20% - Accent5 22 3 2" xfId="26758" xr:uid="{EB17D4BE-3C54-413B-BA70-078CC3A374D1}"/>
    <cellStyle name="20% - Accent5 22 3 2 2" xfId="33693" xr:uid="{20C26D38-236C-4F5E-9F62-80D3DC93AA9F}"/>
    <cellStyle name="20% - Accent5 22 3 3" xfId="33692" xr:uid="{9D09DD52-19D1-46CD-957A-780B1BE5DD50}"/>
    <cellStyle name="20% - Accent5 22 4" xfId="19053" xr:uid="{247382AE-8632-4FB9-8197-ED49EA06D8C7}"/>
    <cellStyle name="20% - Accent5 22 4 2" xfId="33694" xr:uid="{77CBB968-86A8-4BF5-BFA0-BD3D5C0A2856}"/>
    <cellStyle name="20% - Accent5 22 5" xfId="33687" xr:uid="{97B3E2FA-EDC9-4E19-A619-7C1BB1BE9F28}"/>
    <cellStyle name="20% - Accent5 23" xfId="3655" xr:uid="{2F2EFF83-A6A4-4087-94FA-1001A48050F6}"/>
    <cellStyle name="20% - Accent5 23 2" xfId="7386" xr:uid="{A9C96221-D8D8-44CF-9CCA-B580929AD1F3}"/>
    <cellStyle name="20% - Accent5 23 2 2" xfId="15094" xr:uid="{C13EBE12-70C5-44E4-9879-BEA45A849268}"/>
    <cellStyle name="20% - Accent5 23 2 2 2" xfId="30506" xr:uid="{507FF193-79F7-433E-97F4-42B4D3C67482}"/>
    <cellStyle name="20% - Accent5 23 2 2 2 2" xfId="33698" xr:uid="{5C70980E-74A0-46C2-825F-14746F72236B}"/>
    <cellStyle name="20% - Accent5 23 2 2 3" xfId="33697" xr:uid="{0AA52E39-7389-4200-8509-CC2351035892}"/>
    <cellStyle name="20% - Accent5 23 2 3" xfId="22801" xr:uid="{C86BD3FB-A791-4DA9-A8B2-C24EC2B704B6}"/>
    <cellStyle name="20% - Accent5 23 2 3 2" xfId="33699" xr:uid="{11FD3D40-3083-49D3-9F76-D8B2A00DE0D9}"/>
    <cellStyle name="20% - Accent5 23 2 4" xfId="33696" xr:uid="{E3C78AE7-2F4D-4465-835C-5FB8E47B6E35}"/>
    <cellStyle name="20% - Accent5 23 3" xfId="11365" xr:uid="{09DE690F-C4D7-4F44-86B5-7AD9731C79C8}"/>
    <cellStyle name="20% - Accent5 23 3 2" xfId="26778" xr:uid="{93337089-E941-4412-A842-0C4E61A19399}"/>
    <cellStyle name="20% - Accent5 23 3 2 2" xfId="33701" xr:uid="{B2A4E3B9-55D5-4E20-AC4D-DF1B7DF3FDE9}"/>
    <cellStyle name="20% - Accent5 23 3 3" xfId="33700" xr:uid="{67F5C92C-128B-4D18-BE56-8279DAF3A388}"/>
    <cellStyle name="20% - Accent5 23 4" xfId="19073" xr:uid="{6024D753-5045-452C-BE4F-E28B1D60704F}"/>
    <cellStyle name="20% - Accent5 23 4 2" xfId="33702" xr:uid="{1572CB73-D716-476C-A4B7-951AB7B43ADE}"/>
    <cellStyle name="20% - Accent5 23 5" xfId="33695" xr:uid="{6362F3E9-57C9-41AE-8766-09A4082C8D0A}"/>
    <cellStyle name="20% - Accent5 24" xfId="3675" xr:uid="{4BD7A936-1883-4E5A-A83B-A0AED31FECCC}"/>
    <cellStyle name="20% - Accent5 24 2" xfId="7406" xr:uid="{09F0E324-C43F-44EE-A6FD-AC3170EA25C3}"/>
    <cellStyle name="20% - Accent5 24 2 2" xfId="15114" xr:uid="{D16B00D4-D172-447F-A377-E25BD16EC10A}"/>
    <cellStyle name="20% - Accent5 24 2 2 2" xfId="30526" xr:uid="{E661ED81-B807-4642-85BF-C2CDA666D579}"/>
    <cellStyle name="20% - Accent5 24 2 2 2 2" xfId="33706" xr:uid="{9A3649C2-0FDE-4508-A76E-D8A68239826B}"/>
    <cellStyle name="20% - Accent5 24 2 2 3" xfId="33705" xr:uid="{6C9C3A0C-5E12-44BB-841F-AC97E142D105}"/>
    <cellStyle name="20% - Accent5 24 2 3" xfId="22821" xr:uid="{73C0B9E5-3FBC-4A32-B1D1-1FCEEA5CF069}"/>
    <cellStyle name="20% - Accent5 24 2 3 2" xfId="33707" xr:uid="{5B5BECDC-8F9F-45B6-8467-A78900DE8B49}"/>
    <cellStyle name="20% - Accent5 24 2 4" xfId="33704" xr:uid="{10AA6A7C-42E8-499A-A187-9463CD1AC637}"/>
    <cellStyle name="20% - Accent5 24 3" xfId="11385" xr:uid="{6E005282-30F2-43CC-801C-F5E15A944385}"/>
    <cellStyle name="20% - Accent5 24 3 2" xfId="26798" xr:uid="{3AE77B33-9E3E-453F-805B-2D3E06D51E6C}"/>
    <cellStyle name="20% - Accent5 24 3 2 2" xfId="33709" xr:uid="{0C68B64F-2F94-440D-81A2-336CE36D5BAE}"/>
    <cellStyle name="20% - Accent5 24 3 3" xfId="33708" xr:uid="{C46E019F-2A00-449B-A508-0EA2A10B4AAA}"/>
    <cellStyle name="20% - Accent5 24 4" xfId="19093" xr:uid="{88BA05D1-CA40-40DE-BB55-0615C0677EF4}"/>
    <cellStyle name="20% - Accent5 24 4 2" xfId="33710" xr:uid="{31557D46-F1D5-416C-A70F-0A7D4B33CD73}"/>
    <cellStyle name="20% - Accent5 24 5" xfId="33703" xr:uid="{F9DF625E-C148-4239-AB70-0322D9E5AF6F}"/>
    <cellStyle name="20% - Accent5 25" xfId="3695" xr:uid="{984456CA-F99F-48F1-AA13-BCA6E77A8B19}"/>
    <cellStyle name="20% - Accent5 25 2" xfId="7426" xr:uid="{FA4D210C-C296-40B6-9154-1CD91070B745}"/>
    <cellStyle name="20% - Accent5 25 2 2" xfId="15134" xr:uid="{A360C96A-735B-4D41-A179-CEA089384D85}"/>
    <cellStyle name="20% - Accent5 25 2 2 2" xfId="30546" xr:uid="{C9A78B8C-FF0E-4700-B2A8-99BD286CEAE8}"/>
    <cellStyle name="20% - Accent5 25 2 2 2 2" xfId="33714" xr:uid="{2AFF0A96-2E71-4309-AB51-EABB14D02E61}"/>
    <cellStyle name="20% - Accent5 25 2 2 3" xfId="33713" xr:uid="{0ECE52FB-B95A-4F13-810E-B907F852201A}"/>
    <cellStyle name="20% - Accent5 25 2 3" xfId="22841" xr:uid="{92137D3C-8331-4EA3-B935-B868D7A899E0}"/>
    <cellStyle name="20% - Accent5 25 2 3 2" xfId="33715" xr:uid="{8AFB295A-C3D9-4EC0-A8AE-8BB27A544002}"/>
    <cellStyle name="20% - Accent5 25 2 4" xfId="33712" xr:uid="{2084B236-A6F9-46F7-8AA7-6608F53F9D93}"/>
    <cellStyle name="20% - Accent5 25 3" xfId="11405" xr:uid="{FB097155-5F4D-48BA-B930-DC7C10D6BB77}"/>
    <cellStyle name="20% - Accent5 25 3 2" xfId="26818" xr:uid="{AAA2283B-3415-4D19-B057-19C3628F4A9E}"/>
    <cellStyle name="20% - Accent5 25 3 2 2" xfId="33717" xr:uid="{0BD7E541-C7C7-4EEE-9724-D43FB6B80B71}"/>
    <cellStyle name="20% - Accent5 25 3 3" xfId="33716" xr:uid="{18A3C32E-0EC3-4CEC-B955-3C443559DD6D}"/>
    <cellStyle name="20% - Accent5 25 4" xfId="19113" xr:uid="{F63A6D55-0E4D-4071-8E67-523B53F3CEF5}"/>
    <cellStyle name="20% - Accent5 25 4 2" xfId="33718" xr:uid="{A95CE31A-106F-40A3-974E-2BC7825C2946}"/>
    <cellStyle name="20% - Accent5 25 5" xfId="33711" xr:uid="{4412356A-DB14-4196-8C01-C6D306EDD520}"/>
    <cellStyle name="20% - Accent5 26" xfId="3715" xr:uid="{92B54174-87A0-4349-9F7E-0424C342B772}"/>
    <cellStyle name="20% - Accent5 26 2" xfId="7446" xr:uid="{8B04C907-23E0-48B2-9BD6-A4A3A25EBC93}"/>
    <cellStyle name="20% - Accent5 26 2 2" xfId="15154" xr:uid="{AC069D4B-2034-4453-B321-E696C2D3CD08}"/>
    <cellStyle name="20% - Accent5 26 2 2 2" xfId="30566" xr:uid="{A56085C8-F06A-4B62-BCAB-2E051259E443}"/>
    <cellStyle name="20% - Accent5 26 2 2 2 2" xfId="33722" xr:uid="{AE10ADBC-06F5-4528-893B-B15D7DDCAD04}"/>
    <cellStyle name="20% - Accent5 26 2 2 3" xfId="33721" xr:uid="{B745AD11-E35B-4FCD-94D1-70D8FB172625}"/>
    <cellStyle name="20% - Accent5 26 2 3" xfId="22861" xr:uid="{48EE139D-0794-49AC-95B7-9A59E2353F04}"/>
    <cellStyle name="20% - Accent5 26 2 3 2" xfId="33723" xr:uid="{87DFA3B4-7D9E-4A8B-8C1F-4551205C5FFE}"/>
    <cellStyle name="20% - Accent5 26 2 4" xfId="33720" xr:uid="{2D04EFC6-7C56-476A-8702-CF45D1CA1E52}"/>
    <cellStyle name="20% - Accent5 26 3" xfId="11425" xr:uid="{825B6B6D-294E-4BD5-8FD1-5D3C10EF1B8F}"/>
    <cellStyle name="20% - Accent5 26 3 2" xfId="26838" xr:uid="{F61243B2-53E9-4685-8E4E-9B8836A7C470}"/>
    <cellStyle name="20% - Accent5 26 3 2 2" xfId="33725" xr:uid="{6D97D30D-906C-44F5-9228-8F4D5EEDFC22}"/>
    <cellStyle name="20% - Accent5 26 3 3" xfId="33724" xr:uid="{93E2A261-02BA-41E5-8AE2-554B9CD41377}"/>
    <cellStyle name="20% - Accent5 26 4" xfId="19133" xr:uid="{523847DB-615B-4F64-9D16-5D131FA00CB9}"/>
    <cellStyle name="20% - Accent5 26 4 2" xfId="33726" xr:uid="{63CCBE70-E9B4-4997-BFDC-32B8E37655A5}"/>
    <cellStyle name="20% - Accent5 26 5" xfId="33719" xr:uid="{72C73EB2-0993-4389-B8DD-ACE250811BAE}"/>
    <cellStyle name="20% - Accent5 27" xfId="3735" xr:uid="{80BAF6CC-87AB-4B18-B5B9-2E38285ABACC}"/>
    <cellStyle name="20% - Accent5 27 2" xfId="7466" xr:uid="{C7465D36-18E7-4C91-BA46-FF87ADE7FDE8}"/>
    <cellStyle name="20% - Accent5 27 2 2" xfId="15174" xr:uid="{AC80B02B-9B61-46AF-B9F1-A897354EDE4E}"/>
    <cellStyle name="20% - Accent5 27 2 2 2" xfId="30586" xr:uid="{5306B160-2F9F-42DB-8EF0-EF325D9BAC75}"/>
    <cellStyle name="20% - Accent5 27 2 2 2 2" xfId="33730" xr:uid="{4BE1B7CF-8FB1-4475-8335-2E3E350C909C}"/>
    <cellStyle name="20% - Accent5 27 2 2 3" xfId="33729" xr:uid="{086D5AF8-E262-477E-B8C9-4F027461B0AD}"/>
    <cellStyle name="20% - Accent5 27 2 3" xfId="22881" xr:uid="{56FC6E31-14CF-4752-8D6B-28DDFFF463AA}"/>
    <cellStyle name="20% - Accent5 27 2 3 2" xfId="33731" xr:uid="{9570B12A-011F-4469-9212-20EB843F7423}"/>
    <cellStyle name="20% - Accent5 27 2 4" xfId="33728" xr:uid="{108FF34B-91F3-4850-927D-DCF6AC4B58A2}"/>
    <cellStyle name="20% - Accent5 27 3" xfId="11445" xr:uid="{4C61637B-6168-491B-BC10-23782E352CE3}"/>
    <cellStyle name="20% - Accent5 27 3 2" xfId="26858" xr:uid="{1E63B961-6B67-4C6D-BE72-17F68DFEA94F}"/>
    <cellStyle name="20% - Accent5 27 3 2 2" xfId="33733" xr:uid="{273AA96A-5B64-4826-A5D5-1A9132558E86}"/>
    <cellStyle name="20% - Accent5 27 3 3" xfId="33732" xr:uid="{27C4BD98-A9EC-45B7-9D13-51D3837C20E8}"/>
    <cellStyle name="20% - Accent5 27 4" xfId="19153" xr:uid="{2469379F-77E8-426F-88A8-8F46A83F8112}"/>
    <cellStyle name="20% - Accent5 27 4 2" xfId="33734" xr:uid="{BED1BEEC-E466-4D3B-B454-DB9505350501}"/>
    <cellStyle name="20% - Accent5 27 5" xfId="33727" xr:uid="{914CF5F2-D893-4BDF-8286-D4802D313932}"/>
    <cellStyle name="20% - Accent5 28" xfId="3755" xr:uid="{A7F9D26D-E493-476D-A7B7-0A6C0698CA30}"/>
    <cellStyle name="20% - Accent5 28 2" xfId="7486" xr:uid="{85BF1988-7DD9-4AAB-B8F7-BABB11D6A0BD}"/>
    <cellStyle name="20% - Accent5 28 2 2" xfId="15194" xr:uid="{28DE8CDC-A34D-48C3-8903-584C00E79C15}"/>
    <cellStyle name="20% - Accent5 28 2 2 2" xfId="30606" xr:uid="{DAB1614C-F693-40D6-9FAE-07CC4B72097D}"/>
    <cellStyle name="20% - Accent5 28 2 2 2 2" xfId="33738" xr:uid="{B34E1192-C5C0-4374-BA37-1A2F3077F3FB}"/>
    <cellStyle name="20% - Accent5 28 2 2 3" xfId="33737" xr:uid="{80485206-DBC3-42EF-88C7-C857E4A8436C}"/>
    <cellStyle name="20% - Accent5 28 2 3" xfId="22901" xr:uid="{86CA7ECE-96AF-404E-A653-AE802376B695}"/>
    <cellStyle name="20% - Accent5 28 2 3 2" xfId="33739" xr:uid="{B82CF36C-C283-4DAB-9158-0782E55BE20D}"/>
    <cellStyle name="20% - Accent5 28 2 4" xfId="33736" xr:uid="{1739E1B8-AC51-4B32-A724-59F4EDD28FF5}"/>
    <cellStyle name="20% - Accent5 28 3" xfId="11465" xr:uid="{FD174498-C3E5-4E7A-94CD-3BDCE3F34016}"/>
    <cellStyle name="20% - Accent5 28 3 2" xfId="26878" xr:uid="{E4D0AEB4-82D7-4039-939B-67D198E0B39C}"/>
    <cellStyle name="20% - Accent5 28 3 2 2" xfId="33741" xr:uid="{09C8AAF9-6B71-4189-B7F7-B13901513924}"/>
    <cellStyle name="20% - Accent5 28 3 3" xfId="33740" xr:uid="{256C1D0C-5B67-4E33-A8B2-982ECFFA0B13}"/>
    <cellStyle name="20% - Accent5 28 4" xfId="19173" xr:uid="{5D62AEBC-7029-4524-B917-E0396B7E8B0D}"/>
    <cellStyle name="20% - Accent5 28 4 2" xfId="33742" xr:uid="{7889E920-0B3E-4862-A00D-986A323037E0}"/>
    <cellStyle name="20% - Accent5 28 5" xfId="33735" xr:uid="{925EF67C-F4DE-4FB3-8C59-EB66322EC62B}"/>
    <cellStyle name="20% - Accent5 29" xfId="3775" xr:uid="{04C218CC-4941-42B0-8841-27007A31B856}"/>
    <cellStyle name="20% - Accent5 29 2" xfId="7506" xr:uid="{655C3A4D-C4D5-41D8-ABB8-DA6334D4B6F9}"/>
    <cellStyle name="20% - Accent5 29 2 2" xfId="15214" xr:uid="{C3CEEFC5-F479-4034-8E89-00248ECEB934}"/>
    <cellStyle name="20% - Accent5 29 2 2 2" xfId="30626" xr:uid="{530595D1-AC96-4287-9315-9FD6489BC7EF}"/>
    <cellStyle name="20% - Accent5 29 2 2 2 2" xfId="33746" xr:uid="{8346FFF7-F1D4-4356-B683-35075322125E}"/>
    <cellStyle name="20% - Accent5 29 2 2 3" xfId="33745" xr:uid="{2C6EE919-AACD-493E-B838-18994B41E54E}"/>
    <cellStyle name="20% - Accent5 29 2 3" xfId="22921" xr:uid="{C66937B0-7758-4F4D-BC7D-BA8A581287F3}"/>
    <cellStyle name="20% - Accent5 29 2 3 2" xfId="33747" xr:uid="{3D0F0239-BF0A-40F7-B429-A5C343F25F39}"/>
    <cellStyle name="20% - Accent5 29 2 4" xfId="33744" xr:uid="{AC549667-30B6-4BA8-9A1D-18A318C6FDB0}"/>
    <cellStyle name="20% - Accent5 29 3" xfId="11485" xr:uid="{42125C43-E0F9-406D-B594-5A7F895E046F}"/>
    <cellStyle name="20% - Accent5 29 3 2" xfId="26898" xr:uid="{82568EB0-D246-48BA-94DA-7BF8F15673ED}"/>
    <cellStyle name="20% - Accent5 29 3 2 2" xfId="33749" xr:uid="{6E440BFD-4C19-4327-AF44-687E248401F5}"/>
    <cellStyle name="20% - Accent5 29 3 3" xfId="33748" xr:uid="{F330B032-578A-4202-BCFC-3E6C2AEF0F35}"/>
    <cellStyle name="20% - Accent5 29 4" xfId="19193" xr:uid="{A4F52EFD-9AB5-4DD7-8008-04C16A634325}"/>
    <cellStyle name="20% - Accent5 29 4 2" xfId="33750" xr:uid="{68E3D3B2-BBAB-405A-BAEB-BA7F4078A24C}"/>
    <cellStyle name="20% - Accent5 29 5" xfId="33743" xr:uid="{0C242BAD-8C5D-4A9E-8F10-802D4BF82232}"/>
    <cellStyle name="20% - Accent5 3" xfId="318" xr:uid="{EEE29219-2909-4777-9D84-AA409DD74E74}"/>
    <cellStyle name="20% - Accent5 3 2" xfId="982" xr:uid="{70169006-1087-48C5-BF82-3B279DB0510E}"/>
    <cellStyle name="20% - Accent5 3 2 2" xfId="2452" xr:uid="{EE435759-46B3-4580-8AA1-713C53109C7D}"/>
    <cellStyle name="20% - Accent5 3 2 2 2" xfId="6184" xr:uid="{5048D9EA-C5FA-4A16-968A-1CAAD0B3C9A3}"/>
    <cellStyle name="20% - Accent5 3 2 2 2 2" xfId="13892" xr:uid="{7BFC3B91-E319-4124-BED9-F08F142CA9EF}"/>
    <cellStyle name="20% - Accent5 3 2 2 2 2 2" xfId="29304" xr:uid="{58489CF5-B060-4D29-88F0-E9A52011769D}"/>
    <cellStyle name="20% - Accent5 3 2 2 2 2 2 2" xfId="33756" xr:uid="{1B824ACF-F872-4A43-AAF7-A82F39EB3E93}"/>
    <cellStyle name="20% - Accent5 3 2 2 2 2 3" xfId="33755" xr:uid="{C97FBFEA-50A0-41A6-A52F-6F9CF7797B1C}"/>
    <cellStyle name="20% - Accent5 3 2 2 2 3" xfId="21599" xr:uid="{1D493794-7843-48A0-A5F4-4321968122FE}"/>
    <cellStyle name="20% - Accent5 3 2 2 2 3 2" xfId="33757" xr:uid="{DA45555B-5D86-45F2-902D-C2E124BA9961}"/>
    <cellStyle name="20% - Accent5 3 2 2 2 4" xfId="33754" xr:uid="{8D0FC0E6-1509-4D6A-9C2D-842CFCC88F7C}"/>
    <cellStyle name="20% - Accent5 3 2 2 3" xfId="10163" xr:uid="{72B44967-E770-49DB-AC02-4FA41FA7AE28}"/>
    <cellStyle name="20% - Accent5 3 2 2 3 2" xfId="25576" xr:uid="{2749B0C1-5CA6-4F3F-AAF3-7209B6D0BCBE}"/>
    <cellStyle name="20% - Accent5 3 2 2 3 2 2" xfId="33759" xr:uid="{B8882B06-CDA5-44C2-90CB-53EF4DB39F73}"/>
    <cellStyle name="20% - Accent5 3 2 2 3 3" xfId="33758" xr:uid="{6A6FD150-A9C7-4D14-A34D-94D5F374519B}"/>
    <cellStyle name="20% - Accent5 3 2 2 4" xfId="17871" xr:uid="{17102F43-0E30-4964-AD1D-1BCAC09A6D2C}"/>
    <cellStyle name="20% - Accent5 3 2 2 4 2" xfId="33760" xr:uid="{6D949CE0-3ED0-416F-ACD3-022BA3F3FFA3}"/>
    <cellStyle name="20% - Accent5 3 2 2 5" xfId="33753" xr:uid="{19B0E281-3793-4B0C-8551-9680D21611C7}"/>
    <cellStyle name="20% - Accent5 3 2 3" xfId="4719" xr:uid="{3B6E638B-CD7C-4572-A8B3-6B16123F81F3}"/>
    <cellStyle name="20% - Accent5 3 2 3 2" xfId="12427" xr:uid="{5D923E17-AF2D-4EA4-9C1E-4D6F52641A11}"/>
    <cellStyle name="20% - Accent5 3 2 3 2 2" xfId="27839" xr:uid="{12720B95-2E62-409C-A1D2-B4C788A62D8D}"/>
    <cellStyle name="20% - Accent5 3 2 3 2 2 2" xfId="33763" xr:uid="{0FD8B7B8-0576-4BE6-AFB0-53E961387EBE}"/>
    <cellStyle name="20% - Accent5 3 2 3 2 3" xfId="33762" xr:uid="{04D78CC5-0D32-4D51-929E-F748ECF28437}"/>
    <cellStyle name="20% - Accent5 3 2 3 3" xfId="20134" xr:uid="{0F16F56B-8941-4A73-9A20-99ED525CE457}"/>
    <cellStyle name="20% - Accent5 3 2 3 3 2" xfId="33764" xr:uid="{584E4AD7-6173-4666-8743-5E64FCFDBDB9}"/>
    <cellStyle name="20% - Accent5 3 2 3 4" xfId="33761" xr:uid="{5758E691-41A7-4EAC-9358-4D6B7BEF356C}"/>
    <cellStyle name="20% - Accent5 3 2 4" xfId="8704" xr:uid="{82320311-5D1D-4371-A1F6-E8EE2276B67C}"/>
    <cellStyle name="20% - Accent5 3 2 4 2" xfId="24117" xr:uid="{6A13D867-8C78-4A19-8D7C-BAE3E3DAF41E}"/>
    <cellStyle name="20% - Accent5 3 2 4 2 2" xfId="33766" xr:uid="{C053DC63-124D-4C96-969D-927140D595C1}"/>
    <cellStyle name="20% - Accent5 3 2 4 3" xfId="33765" xr:uid="{C70F82CF-B8B6-4E9B-B943-E4DD6E192BFE}"/>
    <cellStyle name="20% - Accent5 3 2 5" xfId="16412" xr:uid="{66796AF3-648E-4B8C-B6D5-494F51E6B284}"/>
    <cellStyle name="20% - Accent5 3 2 5 2" xfId="33767" xr:uid="{891B2594-1A53-4761-8842-E74F80BE77A1}"/>
    <cellStyle name="20% - Accent5 3 2 6" xfId="33752" xr:uid="{A018BC26-2A54-4D49-AD8A-8B36C6BE1889}"/>
    <cellStyle name="20% - Accent5 3 3" xfId="1814" xr:uid="{1A491479-3670-4A27-AAA1-0AB2AA540013}"/>
    <cellStyle name="20% - Accent5 3 3 2" xfId="5546" xr:uid="{F6FC8112-54BE-40DD-83A0-FB95DB033802}"/>
    <cellStyle name="20% - Accent5 3 3 2 2" xfId="13254" xr:uid="{F8B00D67-E9D0-492E-A607-0C722A06B091}"/>
    <cellStyle name="20% - Accent5 3 3 2 2 2" xfId="28666" xr:uid="{1960A60D-0E4B-44A3-8405-375D8AF35DA8}"/>
    <cellStyle name="20% - Accent5 3 3 2 2 2 2" xfId="33771" xr:uid="{864D3119-5C74-4004-9B3E-58CCCCC35E61}"/>
    <cellStyle name="20% - Accent5 3 3 2 2 3" xfId="33770" xr:uid="{BE73DFA6-4E14-4A8C-9FD9-CEC0E94B86E7}"/>
    <cellStyle name="20% - Accent5 3 3 2 3" xfId="20961" xr:uid="{EB6B3F1D-8758-4363-9844-914D59ABC1AB}"/>
    <cellStyle name="20% - Accent5 3 3 2 3 2" xfId="33772" xr:uid="{6E8FC3BC-C88F-4F47-8061-F2865D69F465}"/>
    <cellStyle name="20% - Accent5 3 3 2 4" xfId="33769" xr:uid="{DB7BBC16-FFE8-4DBD-AF7F-43CF034A0CB5}"/>
    <cellStyle name="20% - Accent5 3 3 3" xfId="9525" xr:uid="{F70AA1FF-0745-4B59-9611-5F811A90F8A1}"/>
    <cellStyle name="20% - Accent5 3 3 3 2" xfId="24938" xr:uid="{E31F226B-029F-4DF2-87A1-7E1A22920304}"/>
    <cellStyle name="20% - Accent5 3 3 3 2 2" xfId="33774" xr:uid="{232061AD-0228-41E3-8F3A-10EFC5C33412}"/>
    <cellStyle name="20% - Accent5 3 3 3 3" xfId="33773" xr:uid="{1EA2EED0-B551-49DB-BF07-A8A17384A007}"/>
    <cellStyle name="20% - Accent5 3 3 4" xfId="17233" xr:uid="{63EB53EE-96C0-4720-81E1-5464153CC2A4}"/>
    <cellStyle name="20% - Accent5 3 3 4 2" xfId="33775" xr:uid="{467B3E6D-0339-4307-8ECB-B7057AF6A33F}"/>
    <cellStyle name="20% - Accent5 3 3 5" xfId="33768" xr:uid="{9679BC25-9BA9-4552-B898-0BE5AF6EF01E}"/>
    <cellStyle name="20% - Accent5 3 4" xfId="4067" xr:uid="{BCC85F86-84D8-404B-A90C-6074641257DB}"/>
    <cellStyle name="20% - Accent5 3 4 2" xfId="11775" xr:uid="{F56A9007-78D4-4E96-89C3-E8D9CFC43E9E}"/>
    <cellStyle name="20% - Accent5 3 4 2 2" xfId="27187" xr:uid="{E4729795-2585-4045-9597-FEF10A8FEB68}"/>
    <cellStyle name="20% - Accent5 3 4 2 2 2" xfId="33778" xr:uid="{2EAB9FAC-EE33-4219-8F3B-9D2D83030677}"/>
    <cellStyle name="20% - Accent5 3 4 2 3" xfId="33777" xr:uid="{BC073AF6-A54D-41CC-B7F9-AA167224615F}"/>
    <cellStyle name="20% - Accent5 3 4 3" xfId="19482" xr:uid="{AC7B4444-6765-41CE-900F-C5A598546867}"/>
    <cellStyle name="20% - Accent5 3 4 3 2" xfId="33779" xr:uid="{B2C4D7D0-5C20-4D22-8F65-B092E53A21AE}"/>
    <cellStyle name="20% - Accent5 3 4 4" xfId="33776" xr:uid="{8726CDA0-3CF3-44EC-B383-76C42947F956}"/>
    <cellStyle name="20% - Accent5 3 5" xfId="8066" xr:uid="{E7A7DEB9-8B6B-46E1-8F7D-D3CF80F06B34}"/>
    <cellStyle name="20% - Accent5 3 5 2" xfId="23479" xr:uid="{3605597C-2E4D-4A9E-945D-41D25BC03359}"/>
    <cellStyle name="20% - Accent5 3 5 2 2" xfId="33781" xr:uid="{6EFC1F43-2331-43B2-8D01-D4B4E1EA2534}"/>
    <cellStyle name="20% - Accent5 3 5 3" xfId="33780" xr:uid="{E65029B0-223F-4BC6-BFDE-2F8EFC7C7D98}"/>
    <cellStyle name="20% - Accent5 3 6" xfId="15774" xr:uid="{6A731EE0-53C4-46B0-B3FE-C3A0DD0E1CD5}"/>
    <cellStyle name="20% - Accent5 3 6 2" xfId="33782" xr:uid="{D02980E8-3C1E-4D3D-A4C0-EA1B609A7153}"/>
    <cellStyle name="20% - Accent5 3 7" xfId="33751" xr:uid="{9D07A1A9-8937-4584-B8F7-2A097DDE5423}"/>
    <cellStyle name="20% - Accent5 30" xfId="3795" xr:uid="{F976D750-C16C-4B16-85DD-8990F200D647}"/>
    <cellStyle name="20% - Accent5 30 2" xfId="7526" xr:uid="{F60C3956-3CC6-404F-A85E-FA3086763655}"/>
    <cellStyle name="20% - Accent5 30 2 2" xfId="15234" xr:uid="{F5B748B4-848C-4FF1-8956-3381B607B44E}"/>
    <cellStyle name="20% - Accent5 30 2 2 2" xfId="30646" xr:uid="{6D66804E-DC0C-481D-A507-457CE4C3258D}"/>
    <cellStyle name="20% - Accent5 30 2 2 2 2" xfId="33786" xr:uid="{12472300-0516-4D10-915E-4FF883F5065D}"/>
    <cellStyle name="20% - Accent5 30 2 2 3" xfId="33785" xr:uid="{DEF837F9-D9A6-4174-BF50-8806D848C574}"/>
    <cellStyle name="20% - Accent5 30 2 3" xfId="22941" xr:uid="{33889512-C2C0-4A9A-B479-FFB50C47666F}"/>
    <cellStyle name="20% - Accent5 30 2 3 2" xfId="33787" xr:uid="{138C4388-F432-4005-A424-0235EAFFFDCA}"/>
    <cellStyle name="20% - Accent5 30 2 4" xfId="33784" xr:uid="{565A6ECC-9740-4689-8997-34FE3197063F}"/>
    <cellStyle name="20% - Accent5 30 3" xfId="11505" xr:uid="{876E2962-3A64-445E-AF4A-3B2FC0B5FF56}"/>
    <cellStyle name="20% - Accent5 30 3 2" xfId="26918" xr:uid="{8619D5FF-5C5D-447A-9B14-54F01B0FFEB8}"/>
    <cellStyle name="20% - Accent5 30 3 2 2" xfId="33789" xr:uid="{D56D5C24-316F-49D6-9F40-FE94A67C8866}"/>
    <cellStyle name="20% - Accent5 30 3 3" xfId="33788" xr:uid="{1FBF3A47-A0D1-407E-A3A9-5B6DF2C323A8}"/>
    <cellStyle name="20% - Accent5 30 4" xfId="19213" xr:uid="{E0443B9B-13B9-4123-86BF-61E30A5D8200}"/>
    <cellStyle name="20% - Accent5 30 4 2" xfId="33790" xr:uid="{CBA3F9A7-A666-4254-9E82-13AFC3B72EF9}"/>
    <cellStyle name="20% - Accent5 30 5" xfId="33783" xr:uid="{F8A9F7B4-E0E3-41AF-91D5-A1A4A4720A56}"/>
    <cellStyle name="20% - Accent5 31" xfId="3815" xr:uid="{D76B416F-F017-4A88-8DD7-1CF3E037ED84}"/>
    <cellStyle name="20% - Accent5 31 2" xfId="7546" xr:uid="{C2F4DFA1-DDA7-4443-9A3B-BB3E32E7D850}"/>
    <cellStyle name="20% - Accent5 31 2 2" xfId="15254" xr:uid="{315448E7-E97C-440E-BD8E-B17625FA45E4}"/>
    <cellStyle name="20% - Accent5 31 2 2 2" xfId="30666" xr:uid="{5C722210-3682-4192-8BE9-EFBF2826E368}"/>
    <cellStyle name="20% - Accent5 31 2 2 2 2" xfId="33794" xr:uid="{5E7A07B3-6135-4542-AF55-183311942AFE}"/>
    <cellStyle name="20% - Accent5 31 2 2 3" xfId="33793" xr:uid="{C0BC9957-9CD6-42E0-9725-0F75A1B92BFF}"/>
    <cellStyle name="20% - Accent5 31 2 3" xfId="22961" xr:uid="{52773DBA-7E45-45C3-81AA-6F563960CA6C}"/>
    <cellStyle name="20% - Accent5 31 2 3 2" xfId="33795" xr:uid="{74ED9888-91A3-4B13-B439-4ED2EEB09BF8}"/>
    <cellStyle name="20% - Accent5 31 2 4" xfId="33792" xr:uid="{3FF8F63C-CF06-4DB1-99E5-122453C15E78}"/>
    <cellStyle name="20% - Accent5 31 3" xfId="11525" xr:uid="{3EFF5B62-F90D-40F1-8CD4-7F53C46AC152}"/>
    <cellStyle name="20% - Accent5 31 3 2" xfId="26938" xr:uid="{86F74FAE-4AF5-4214-B910-788D695CE4CA}"/>
    <cellStyle name="20% - Accent5 31 3 2 2" xfId="33797" xr:uid="{B0841F65-B3F8-48AD-87B9-22C80699806F}"/>
    <cellStyle name="20% - Accent5 31 3 3" xfId="33796" xr:uid="{21ADC395-37E8-4673-B951-209EA92F140A}"/>
    <cellStyle name="20% - Accent5 31 4" xfId="19233" xr:uid="{007797DD-E3FF-4D9E-BB1F-F47C5925F27B}"/>
    <cellStyle name="20% - Accent5 31 4 2" xfId="33798" xr:uid="{F7C97689-5224-42CE-BAA3-779FE8325EED}"/>
    <cellStyle name="20% - Accent5 31 5" xfId="33791" xr:uid="{8387DCD1-67AE-41C3-8BE6-0C8A7DCC2161}"/>
    <cellStyle name="20% - Accent5 32" xfId="3836" xr:uid="{90F8F55F-4DE1-42FD-A53A-628EA11CC124}"/>
    <cellStyle name="20% - Accent5 32 2" xfId="7566" xr:uid="{5EA591CA-A097-428D-9AFD-B69F9CBE5D4B}"/>
    <cellStyle name="20% - Accent5 32 2 2" xfId="15274" xr:uid="{DD9FFAB4-620D-4F57-BEE1-C5516368526B}"/>
    <cellStyle name="20% - Accent5 32 2 2 2" xfId="30686" xr:uid="{DB51E7CD-5803-4B0E-A287-7456A4F3ADD8}"/>
    <cellStyle name="20% - Accent5 32 2 2 2 2" xfId="33802" xr:uid="{818CCBDC-4824-4C23-9E5B-29E7CB312425}"/>
    <cellStyle name="20% - Accent5 32 2 2 3" xfId="33801" xr:uid="{974097B1-EE06-4B79-AD5F-791B2A75C1F4}"/>
    <cellStyle name="20% - Accent5 32 2 3" xfId="22981" xr:uid="{DBDE7711-09F9-48E2-9A09-9615299362B6}"/>
    <cellStyle name="20% - Accent5 32 2 3 2" xfId="33803" xr:uid="{B4026211-520F-49B3-9A36-F303DD3CFD6A}"/>
    <cellStyle name="20% - Accent5 32 2 4" xfId="33800" xr:uid="{0420E5EB-20F7-43A4-8DE4-B4310962885B}"/>
    <cellStyle name="20% - Accent5 32 3" xfId="11546" xr:uid="{52517A19-31EC-44D7-B4A3-A5A77B8D483F}"/>
    <cellStyle name="20% - Accent5 32 3 2" xfId="26958" xr:uid="{5294CCC0-2928-4BF6-B474-076488102555}"/>
    <cellStyle name="20% - Accent5 32 3 2 2" xfId="33805" xr:uid="{5D01FA91-1071-485B-9886-33A8F1CFD3A3}"/>
    <cellStyle name="20% - Accent5 32 3 3" xfId="33804" xr:uid="{43D20F89-1BA7-446B-B493-081FD7347B7C}"/>
    <cellStyle name="20% - Accent5 32 4" xfId="19253" xr:uid="{42C6C395-A008-4129-AC57-DEBC17726AC7}"/>
    <cellStyle name="20% - Accent5 32 4 2" xfId="33806" xr:uid="{70D478CC-F56B-4418-99E9-37805FE116E1}"/>
    <cellStyle name="20% - Accent5 32 5" xfId="33799" xr:uid="{D17DC97E-1127-4107-88B7-271BC9CCBC18}"/>
    <cellStyle name="20% - Accent5 33" xfId="3855" xr:uid="{A4B6D30F-DF06-4461-9B7C-143D973936A6}"/>
    <cellStyle name="20% - Accent5 33 2" xfId="11565" xr:uid="{737A1329-3D0A-4058-AC74-72D2E30AC8CE}"/>
    <cellStyle name="20% - Accent5 33 2 2" xfId="26977" xr:uid="{0DA4747A-F7E3-44CD-A0B5-F3FD66AFB01D}"/>
    <cellStyle name="20% - Accent5 33 2 2 2" xfId="33809" xr:uid="{6387A8C7-9431-41FF-9F21-77399EDFD2E5}"/>
    <cellStyle name="20% - Accent5 33 2 3" xfId="33808" xr:uid="{436120F7-E522-4E14-9908-8A6154BD916C}"/>
    <cellStyle name="20% - Accent5 33 3" xfId="19272" xr:uid="{C6620B2B-1086-4360-9B52-CAC935C95E30}"/>
    <cellStyle name="20% - Accent5 33 3 2" xfId="33810" xr:uid="{FD253CA2-F03B-450D-B738-8204E2EF0675}"/>
    <cellStyle name="20% - Accent5 33 4" xfId="33807" xr:uid="{2DB2CFE7-999A-40B8-9A31-4101EAB85763}"/>
    <cellStyle name="20% - Accent5 34" xfId="7586" xr:uid="{9AA93B02-7342-4C10-823E-E07195A4D626}"/>
    <cellStyle name="20% - Accent5 34 2" xfId="15294" xr:uid="{2AC99DC1-AB7F-4A9A-B940-1E135941F222}"/>
    <cellStyle name="20% - Accent5 34 2 2" xfId="30706" xr:uid="{D33DF676-1E86-4CAC-A91D-76C2158B199B}"/>
    <cellStyle name="20% - Accent5 34 2 2 2" xfId="33813" xr:uid="{61366C27-CBB9-44F8-AB57-7378FF04E062}"/>
    <cellStyle name="20% - Accent5 34 2 3" xfId="33812" xr:uid="{924CA996-323D-4AEA-95F1-580E464CE130}"/>
    <cellStyle name="20% - Accent5 34 3" xfId="23001" xr:uid="{F2E048EF-2D4D-4486-81BD-0292BDB75489}"/>
    <cellStyle name="20% - Accent5 34 3 2" xfId="33814" xr:uid="{6BE96E50-1170-4239-A461-8D443543BFB4}"/>
    <cellStyle name="20% - Accent5 34 4" xfId="33811" xr:uid="{AAE8FD25-968A-4188-A5B8-999407197F69}"/>
    <cellStyle name="20% - Accent5 35" xfId="7606" xr:uid="{FACAC5AA-B59A-4706-8D56-E54C17D04F25}"/>
    <cellStyle name="20% - Accent5 35 2" xfId="15314" xr:uid="{5C768E44-D11E-4370-8D27-D2A3F63CA2E7}"/>
    <cellStyle name="20% - Accent5 35 2 2" xfId="30726" xr:uid="{06D2EAC2-3B77-4A9F-BECA-81EBC2F2A458}"/>
    <cellStyle name="20% - Accent5 35 2 2 2" xfId="33817" xr:uid="{5D2A4B8E-514D-4998-8008-FC4C0E61E49A}"/>
    <cellStyle name="20% - Accent5 35 2 3" xfId="33816" xr:uid="{0B8CE74C-0C6A-43E2-9672-D51E4A18F09C}"/>
    <cellStyle name="20% - Accent5 35 3" xfId="23021" xr:uid="{804066BA-F96C-4023-8C74-25931E6023A6}"/>
    <cellStyle name="20% - Accent5 35 3 2" xfId="33818" xr:uid="{37408479-4A17-4B44-96C7-3F70E1CA788E}"/>
    <cellStyle name="20% - Accent5 35 4" xfId="33815" xr:uid="{744B527A-3381-44DA-BE2A-70860AACEB97}"/>
    <cellStyle name="20% - Accent5 36" xfId="7626" xr:uid="{5B5C89FE-48ED-4A35-9596-C36DE8EFEDB8}"/>
    <cellStyle name="20% - Accent5 36 2" xfId="15334" xr:uid="{A0269D99-5FA1-4AB3-8510-DA7FB2F582B3}"/>
    <cellStyle name="20% - Accent5 36 2 2" xfId="30746" xr:uid="{7BA099B3-8BCF-4391-B20B-4792079AB82E}"/>
    <cellStyle name="20% - Accent5 36 2 2 2" xfId="33821" xr:uid="{750313E7-5636-4204-BB04-6D18BDAF2B6B}"/>
    <cellStyle name="20% - Accent5 36 2 3" xfId="33820" xr:uid="{C005463F-B8A2-442F-A9C4-0069185FCD06}"/>
    <cellStyle name="20% - Accent5 36 3" xfId="23041" xr:uid="{F4601DB8-8065-468B-BA3E-379388769E6A}"/>
    <cellStyle name="20% - Accent5 36 3 2" xfId="33822" xr:uid="{A1EB281E-4F72-421F-A5CC-89CAF6FFA426}"/>
    <cellStyle name="20% - Accent5 36 4" xfId="33819" xr:uid="{FB45E3EA-262F-443B-BCA2-E1F2DC7A7C4B}"/>
    <cellStyle name="20% - Accent5 37" xfId="7646" xr:uid="{881B950F-FB4C-40BC-AA34-0C700B60F360}"/>
    <cellStyle name="20% - Accent5 37 2" xfId="15354" xr:uid="{6374D79C-EACC-47A6-BEB0-4267C606EBC4}"/>
    <cellStyle name="20% - Accent5 37 2 2" xfId="30766" xr:uid="{661B92B3-8755-4A10-A85C-85D20FFE8171}"/>
    <cellStyle name="20% - Accent5 37 2 2 2" xfId="33825" xr:uid="{F62F4326-6631-4E2B-8B93-B85858B9A1A2}"/>
    <cellStyle name="20% - Accent5 37 2 3" xfId="33824" xr:uid="{C02443F9-2C93-429C-A0C1-C14FCCA09A26}"/>
    <cellStyle name="20% - Accent5 37 3" xfId="23061" xr:uid="{1B9AE347-B4A0-4F4E-8016-332A4B285D4D}"/>
    <cellStyle name="20% - Accent5 37 3 2" xfId="33826" xr:uid="{28D36278-6416-482D-8196-81268ECDB313}"/>
    <cellStyle name="20% - Accent5 37 4" xfId="33823" xr:uid="{711B12D6-D6CB-44E9-90F2-755C407E90B0}"/>
    <cellStyle name="20% - Accent5 38" xfId="7666" xr:uid="{742A9097-3D5E-44D2-9112-BA86AF324CE0}"/>
    <cellStyle name="20% - Accent5 38 2" xfId="15374" xr:uid="{CC58A48B-34CA-4CE4-A244-A1407B267D96}"/>
    <cellStyle name="20% - Accent5 38 2 2" xfId="30786" xr:uid="{C177A274-76CE-49FD-8E4D-13B93BBFD9F6}"/>
    <cellStyle name="20% - Accent5 38 2 2 2" xfId="33829" xr:uid="{F2610290-A57A-447B-9A5D-EE60FE4F0EC1}"/>
    <cellStyle name="20% - Accent5 38 2 3" xfId="33828" xr:uid="{FBEFBD02-C8BC-4641-AAC4-1F08E0A838CC}"/>
    <cellStyle name="20% - Accent5 38 3" xfId="23081" xr:uid="{3B8C3DEA-4527-4A9C-A087-063F4B9C6385}"/>
    <cellStyle name="20% - Accent5 38 3 2" xfId="33830" xr:uid="{E7E0E6EC-560D-4115-AF6D-C3385D2F88D4}"/>
    <cellStyle name="20% - Accent5 38 4" xfId="33827" xr:uid="{693C2D98-7ABF-4670-A363-14234CB8F8DF}"/>
    <cellStyle name="20% - Accent5 39" xfId="7686" xr:uid="{18000C29-ACC0-459F-AD24-6F09C1100D63}"/>
    <cellStyle name="20% - Accent5 39 2" xfId="15394" xr:uid="{6F8655CF-D931-499F-8CE8-E753AEEACB09}"/>
    <cellStyle name="20% - Accent5 39 2 2" xfId="30806" xr:uid="{F1D46044-4DC3-4DA9-9720-AF19E0970876}"/>
    <cellStyle name="20% - Accent5 39 2 2 2" xfId="33833" xr:uid="{AC1BD40A-23D3-4DD6-87C1-C20741F32121}"/>
    <cellStyle name="20% - Accent5 39 2 3" xfId="33832" xr:uid="{4A8B11C9-1741-44E4-B7F4-670F54CCE151}"/>
    <cellStyle name="20% - Accent5 39 3" xfId="23101" xr:uid="{B6417BE0-AAC7-41D1-8E83-D3101E1D8A84}"/>
    <cellStyle name="20% - Accent5 39 3 2" xfId="33834" xr:uid="{1C75A350-3E7A-4015-BF8C-67BCBE7B30EB}"/>
    <cellStyle name="20% - Accent5 39 4" xfId="33831" xr:uid="{442867A5-8499-4802-AB1B-D93BB0291BDD}"/>
    <cellStyle name="20% - Accent5 4" xfId="1611" xr:uid="{A86F178A-60CE-4196-AF02-B6F0787C112A}"/>
    <cellStyle name="20% - Accent5 4 2" xfId="5346" xr:uid="{8E175D36-2C4C-4DFB-BEA2-694D6E5F263E}"/>
    <cellStyle name="20% - Accent5 4 2 2" xfId="13054" xr:uid="{63564501-3FF0-4248-9CEE-F23A8850FD53}"/>
    <cellStyle name="20% - Accent5 4 2 2 2" xfId="28466" xr:uid="{442D3370-FE3A-473E-9009-2C62D5608DCD}"/>
    <cellStyle name="20% - Accent5 4 2 2 2 2" xfId="33838" xr:uid="{65A2A532-CC75-4429-8D73-47FF49548555}"/>
    <cellStyle name="20% - Accent5 4 2 2 3" xfId="33837" xr:uid="{05ADFC9F-8420-425C-988B-BE569D85A578}"/>
    <cellStyle name="20% - Accent5 4 2 3" xfId="20761" xr:uid="{FDD157C1-6D39-42D3-82C2-26C9C2E56759}"/>
    <cellStyle name="20% - Accent5 4 2 3 2" xfId="33839" xr:uid="{171D33C4-5060-45A0-AAFB-80411416BF06}"/>
    <cellStyle name="20% - Accent5 4 2 4" xfId="33836" xr:uid="{F60A8475-520D-4BBB-84F8-5F884D14816F}"/>
    <cellStyle name="20% - Accent5 4 3" xfId="9327" xr:uid="{BD83FEE2-B822-4B6A-907A-9881673C003B}"/>
    <cellStyle name="20% - Accent5 4 3 2" xfId="24740" xr:uid="{7E8A3637-617B-47C7-95C1-2EDFB663428A}"/>
    <cellStyle name="20% - Accent5 4 3 2 2" xfId="33841" xr:uid="{AD25AB40-B4F0-4D9C-B15B-8C8120CA6209}"/>
    <cellStyle name="20% - Accent5 4 3 3" xfId="33840" xr:uid="{A6DB1763-4A18-4D82-8BB9-A01170999CB9}"/>
    <cellStyle name="20% - Accent5 4 4" xfId="17035" xr:uid="{6DD686B4-2EFF-47A2-B368-503D2DB4D91E}"/>
    <cellStyle name="20% - Accent5 4 4 2" xfId="33842" xr:uid="{98108DFC-C87E-4FDA-A621-A0580804F23F}"/>
    <cellStyle name="20% - Accent5 4 5" xfId="33835" xr:uid="{C8A24543-DE0E-4114-8475-5D06DBAC965E}"/>
    <cellStyle name="20% - Accent5 40" xfId="7706" xr:uid="{A7B2BC12-8F82-4056-A603-5A9A5707C209}"/>
    <cellStyle name="20% - Accent5 40 2" xfId="15414" xr:uid="{7EC3E3F6-7BE3-466C-9183-E7FE846BFE3B}"/>
    <cellStyle name="20% - Accent5 40 2 2" xfId="30826" xr:uid="{BC2F58DC-6067-4B40-AC8C-D7F5398216D2}"/>
    <cellStyle name="20% - Accent5 40 2 2 2" xfId="33845" xr:uid="{179D95DE-9E8F-4235-BA84-A97C0FB3E94D}"/>
    <cellStyle name="20% - Accent5 40 2 3" xfId="33844" xr:uid="{9CD8F133-1FFD-4AF7-8069-2C3938E54553}"/>
    <cellStyle name="20% - Accent5 40 3" xfId="23121" xr:uid="{31BD49C3-91A9-4A3F-B4DE-CE041F005664}"/>
    <cellStyle name="20% - Accent5 40 3 2" xfId="33846" xr:uid="{2AD5BC19-CFB3-4CB9-A90F-4C1BB3E8F4C7}"/>
    <cellStyle name="20% - Accent5 40 4" xfId="33843" xr:uid="{EA22D1AA-79E4-4D00-A11D-54645DD9E7E1}"/>
    <cellStyle name="20% - Accent5 41" xfId="7726" xr:uid="{880E16B4-EC5F-4BCF-AC03-C60F7C7A7BD7}"/>
    <cellStyle name="20% - Accent5 41 2" xfId="15434" xr:uid="{8A623539-C51D-4406-B94C-179B12E8C842}"/>
    <cellStyle name="20% - Accent5 41 2 2" xfId="30846" xr:uid="{53AF4993-9850-4472-B03B-11824D1F9196}"/>
    <cellStyle name="20% - Accent5 41 2 2 2" xfId="33849" xr:uid="{E249CC09-6127-4594-ABD3-E6E0AE1A742D}"/>
    <cellStyle name="20% - Accent5 41 2 3" xfId="33848" xr:uid="{81C9115B-D58F-4C9B-9F65-77F8A16A3C88}"/>
    <cellStyle name="20% - Accent5 41 3" xfId="23141" xr:uid="{96CB5719-545F-46A7-A32B-F2F3A0CE7CC2}"/>
    <cellStyle name="20% - Accent5 41 3 2" xfId="33850" xr:uid="{1E0AB143-EC61-43F9-9FD6-7CA7E3C62AD8}"/>
    <cellStyle name="20% - Accent5 41 4" xfId="33847" xr:uid="{C73FEE8D-F7ED-4310-B949-E1E79DB518BB}"/>
    <cellStyle name="20% - Accent5 42" xfId="7746" xr:uid="{358C3CA8-E9FC-4AD3-BC86-75612A9EDBF9}"/>
    <cellStyle name="20% - Accent5 42 2" xfId="15454" xr:uid="{CB6C5B18-E904-4700-8D46-1BB6ACD903CD}"/>
    <cellStyle name="20% - Accent5 42 2 2" xfId="30866" xr:uid="{68398F8B-2943-41A1-AA9D-42D3021486A6}"/>
    <cellStyle name="20% - Accent5 42 2 2 2" xfId="33853" xr:uid="{F3481892-B16F-40C6-BF27-87522363D931}"/>
    <cellStyle name="20% - Accent5 42 2 3" xfId="33852" xr:uid="{EC784BF8-6679-4ED5-A9F7-15BD6DD70A0B}"/>
    <cellStyle name="20% - Accent5 42 3" xfId="23161" xr:uid="{3B6A3E7E-DE1F-4F92-8DAB-4AC3C7A2F76E}"/>
    <cellStyle name="20% - Accent5 42 3 2" xfId="33854" xr:uid="{2A717B52-4D77-4BF9-B352-F39337782207}"/>
    <cellStyle name="20% - Accent5 42 4" xfId="33851" xr:uid="{43B9E63C-B6F7-4B0E-9639-E1885817C6E0}"/>
    <cellStyle name="20% - Accent5 43" xfId="7766" xr:uid="{47AE5209-871D-4A59-A0C6-FEB73166A8DF}"/>
    <cellStyle name="20% - Accent5 43 2" xfId="15474" xr:uid="{CFD81CBA-76CC-4C09-AE8B-BCAFD4AE3C66}"/>
    <cellStyle name="20% - Accent5 43 2 2" xfId="30886" xr:uid="{D9C36BA4-DF2A-4079-BDB7-610141C333EC}"/>
    <cellStyle name="20% - Accent5 43 2 2 2" xfId="33857" xr:uid="{F306307D-5F64-495D-9DE0-AD8E2D571B24}"/>
    <cellStyle name="20% - Accent5 43 2 3" xfId="33856" xr:uid="{7B59AA04-9838-4E0F-BAD9-64D3FD787DAD}"/>
    <cellStyle name="20% - Accent5 43 3" xfId="23181" xr:uid="{79B2F3CA-15F5-47AC-A755-876548886D38}"/>
    <cellStyle name="20% - Accent5 43 3 2" xfId="33858" xr:uid="{FE5A7FFF-2AAA-4AB6-94B4-14DB1FD26AF5}"/>
    <cellStyle name="20% - Accent5 43 4" xfId="33855" xr:uid="{D74C5641-BA2D-4212-AA39-230CA852ADAA}"/>
    <cellStyle name="20% - Accent5 44" xfId="7786" xr:uid="{29B7DBED-AB60-47C5-8AB7-BE50ABE4B519}"/>
    <cellStyle name="20% - Accent5 44 2" xfId="15494" xr:uid="{224A9FEF-7638-465E-B5F0-B9C9B3EC7A5B}"/>
    <cellStyle name="20% - Accent5 44 2 2" xfId="30906" xr:uid="{D4AAE2E0-906F-4101-99EA-B7FD034665CA}"/>
    <cellStyle name="20% - Accent5 44 2 2 2" xfId="33861" xr:uid="{C35DE61C-FD3E-4438-BD9F-31D430C2A4A5}"/>
    <cellStyle name="20% - Accent5 44 2 3" xfId="33860" xr:uid="{43281E55-A0C5-4CED-8345-8005B31ED8CA}"/>
    <cellStyle name="20% - Accent5 44 3" xfId="23201" xr:uid="{83B3438A-B1F5-4C2B-B793-AF9A03BD3A94}"/>
    <cellStyle name="20% - Accent5 44 3 2" xfId="33862" xr:uid="{088306A7-F923-469E-8C17-71B69C5890E7}"/>
    <cellStyle name="20% - Accent5 44 4" xfId="33859" xr:uid="{52F083A0-2001-4376-B35A-274EBCC331E3}"/>
    <cellStyle name="20% - Accent5 45" xfId="7808" xr:uid="{1880654F-84B6-4BF4-9F00-1203EB8F36DC}"/>
    <cellStyle name="20% - Accent5 45 2" xfId="15516" xr:uid="{582EB40F-DE67-484C-B19C-EE95AF8E2294}"/>
    <cellStyle name="20% - Accent5 45 2 2" xfId="30928" xr:uid="{B6835CB3-8EAC-40AC-8A24-E3E63EC5383A}"/>
    <cellStyle name="20% - Accent5 45 2 2 2" xfId="33865" xr:uid="{0A48BD79-5E96-4EE2-AEAC-938DBDF11BF6}"/>
    <cellStyle name="20% - Accent5 45 2 3" xfId="33864" xr:uid="{B4F6DCB4-39A1-4771-A46B-7AB61527C28E}"/>
    <cellStyle name="20% - Accent5 45 3" xfId="23223" xr:uid="{69267CE6-20AB-448F-87CA-7ED1F67E1FAA}"/>
    <cellStyle name="20% - Accent5 45 3 2" xfId="33866" xr:uid="{4BE3B2A6-B506-4744-983C-9089BCE5B16E}"/>
    <cellStyle name="20% - Accent5 45 4" xfId="33863" xr:uid="{4B08DCCB-AD33-4CB9-AD53-16480CBAE98F}"/>
    <cellStyle name="20% - Accent5 46" xfId="7829" xr:uid="{184ECD0F-9DE0-4FEC-8A4D-FCED41FCC04E}"/>
    <cellStyle name="20% - Accent5 46 2" xfId="15537" xr:uid="{3828596F-DE78-4D18-92D9-48620A122C05}"/>
    <cellStyle name="20% - Accent5 46 2 2" xfId="30948" xr:uid="{475999D4-F98E-45E8-A4CE-06041739238E}"/>
    <cellStyle name="20% - Accent5 46 2 2 2" xfId="33869" xr:uid="{92094858-B779-4DFD-8747-0320AF1E5EF8}"/>
    <cellStyle name="20% - Accent5 46 2 3" xfId="33868" xr:uid="{4D01F053-14C0-4174-97A2-7B6B69253157}"/>
    <cellStyle name="20% - Accent5 46 3" xfId="23243" xr:uid="{9CCE5576-8689-4F74-8B59-CF5792A6C64C}"/>
    <cellStyle name="20% - Accent5 46 3 2" xfId="33870" xr:uid="{47367049-7400-43F6-BC41-CA37CE432E9D}"/>
    <cellStyle name="20% - Accent5 46 4" xfId="33867" xr:uid="{F517CD3C-A03B-4C92-AC9C-66AB6660CC2E}"/>
    <cellStyle name="20% - Accent5 47" xfId="7849" xr:uid="{30817A46-BA57-489D-93B9-2D86CECD79B7}"/>
    <cellStyle name="20% - Accent5 47 2" xfId="15557" xr:uid="{277F5AC0-E03E-4564-8092-0D85C631383C}"/>
    <cellStyle name="20% - Accent5 47 2 2" xfId="30968" xr:uid="{9F3B9C9B-BEB2-4285-8AF7-BC7E515D99DD}"/>
    <cellStyle name="20% - Accent5 47 2 2 2" xfId="33873" xr:uid="{2C336712-20CE-45F3-BEA8-D9E3CB37671D}"/>
    <cellStyle name="20% - Accent5 47 2 3" xfId="33872" xr:uid="{6445E63E-2184-4D44-80DF-3FA5C7CBDBEB}"/>
    <cellStyle name="20% - Accent5 47 3" xfId="23263" xr:uid="{D132515B-BF8D-4DED-907B-8E3DDF2E1FF5}"/>
    <cellStyle name="20% - Accent5 47 3 2" xfId="33874" xr:uid="{9D153452-320B-4612-8815-C0481E413A46}"/>
    <cellStyle name="20% - Accent5 47 4" xfId="33871" xr:uid="{21CAA78E-71E6-44A9-A9D3-31C88B315CF1}"/>
    <cellStyle name="20% - Accent5 48" xfId="7902" xr:uid="{C411CC49-F85B-4420-8758-87F63C230B46}"/>
    <cellStyle name="20% - Accent5 48 2" xfId="23315" xr:uid="{AD7D6AD2-5622-4191-A75A-0BE767E1255D}"/>
    <cellStyle name="20% - Accent5 48 2 2" xfId="33876" xr:uid="{BA2384BD-44C1-4E08-9062-A6B502A34875}"/>
    <cellStyle name="20% - Accent5 48 3" xfId="33875" xr:uid="{5F4E8335-2B2C-4E98-A9BD-35417C9A2CF5}"/>
    <cellStyle name="20% - Accent5 49" xfId="15610" xr:uid="{E97078B7-D1D3-4DF8-8025-8130242C660A}"/>
    <cellStyle name="20% - Accent5 49 2" xfId="33877" xr:uid="{200A42BE-236B-414F-88EA-1B5A0FDBF02E}"/>
    <cellStyle name="20% - Accent5 5" xfId="3294" xr:uid="{591FB65D-6E74-47CC-8FFC-534EBCAF2AB3}"/>
    <cellStyle name="20% - Accent5 5 2" xfId="7026" xr:uid="{D56EC469-613B-41B1-8BF9-984475D7F52E}"/>
    <cellStyle name="20% - Accent5 5 2 2" xfId="14734" xr:uid="{36374100-3039-4A30-8663-314629EDC0C4}"/>
    <cellStyle name="20% - Accent5 5 2 2 2" xfId="30146" xr:uid="{E21D717B-CA0E-4971-B3A6-09C29872143D}"/>
    <cellStyle name="20% - Accent5 5 2 2 2 2" xfId="33881" xr:uid="{8B92B27C-413B-4FE0-B084-EE7F2B8629E8}"/>
    <cellStyle name="20% - Accent5 5 2 2 3" xfId="33880" xr:uid="{98A6B313-12FD-45E2-8697-355DB8A3FFB4}"/>
    <cellStyle name="20% - Accent5 5 2 3" xfId="22441" xr:uid="{BB8E91CD-69D1-4D97-9D6A-5708B219BE82}"/>
    <cellStyle name="20% - Accent5 5 2 3 2" xfId="33882" xr:uid="{8A1542AB-BFD2-4D2B-B209-0CB51F493781}"/>
    <cellStyle name="20% - Accent5 5 2 4" xfId="33879" xr:uid="{86D64B81-76B0-4E0B-AA37-DDD794119531}"/>
    <cellStyle name="20% - Accent5 5 3" xfId="11005" xr:uid="{ECD3197D-4CD9-4613-B144-D6D436E999A9}"/>
    <cellStyle name="20% - Accent5 5 3 2" xfId="26418" xr:uid="{52029802-ACC4-4254-B26F-DB1261E2E150}"/>
    <cellStyle name="20% - Accent5 5 3 2 2" xfId="33884" xr:uid="{4F7E9EAA-26E0-4C8E-B66B-E6878F760223}"/>
    <cellStyle name="20% - Accent5 5 3 3" xfId="33883" xr:uid="{76E11C16-BB31-4F2B-895B-633340417C01}"/>
    <cellStyle name="20% - Accent5 5 4" xfId="18713" xr:uid="{746423D1-008A-4D78-AF94-376EAE8A5048}"/>
    <cellStyle name="20% - Accent5 5 4 2" xfId="33885" xr:uid="{54959E5F-1678-4F0F-B5BD-8FCC8F3E5800}"/>
    <cellStyle name="20% - Accent5 5 5" xfId="33878" xr:uid="{F8F1A3BB-EB32-473B-9D6B-5B52FC0ABC17}"/>
    <cellStyle name="20% - Accent5 50" xfId="30988" xr:uid="{B2890C8B-F360-4C5B-9EBD-97C382336424}"/>
    <cellStyle name="20% - Accent5 50 2" xfId="33886" xr:uid="{EF8098CF-862F-48EF-A941-B37BB0EF2F3D}"/>
    <cellStyle name="20% - Accent5 51" xfId="33334" xr:uid="{93D317A1-2ECF-4010-8316-133119DA0099}"/>
    <cellStyle name="20% - Accent5 52" xfId="61968" xr:uid="{2CED7AC3-3326-4BF4-9E19-B449A7B8305A}"/>
    <cellStyle name="20% - Accent5 53" xfId="61988" xr:uid="{4758366E-614B-4F56-9072-0829043CEF53}"/>
    <cellStyle name="20% - Accent5 54" xfId="62008" xr:uid="{4A1EBE6C-72B6-4AF3-A793-CEFD9D6D0816}"/>
    <cellStyle name="20% - Accent5 55" xfId="62019" xr:uid="{2FE245DD-BD64-4C74-8999-712C46EC09FE}"/>
    <cellStyle name="20% - Accent5 56" xfId="62042" xr:uid="{063BA772-4F51-401F-A9EF-4939CD989669}"/>
    <cellStyle name="20% - Accent5 57" xfId="62078" xr:uid="{AD6A8E19-B6E9-42DC-8007-D76ACBFAD992}"/>
    <cellStyle name="20% - Accent5 6" xfId="3314" xr:uid="{4920C4F1-BC09-4659-BC81-9086B5AE3E7E}"/>
    <cellStyle name="20% - Accent5 6 2" xfId="7046" xr:uid="{82883965-5D9D-4566-9F87-602E37F746E5}"/>
    <cellStyle name="20% - Accent5 6 2 2" xfId="14754" xr:uid="{EEEB6CE5-4D01-4E09-A38F-EAC08D7FC70D}"/>
    <cellStyle name="20% - Accent5 6 2 2 2" xfId="30166" xr:uid="{554D56EA-AF61-47D5-BFD3-8CF23A30FBB1}"/>
    <cellStyle name="20% - Accent5 6 2 2 2 2" xfId="33890" xr:uid="{A6D1FC8C-7B1B-4EB0-BEA5-8A43DFD85542}"/>
    <cellStyle name="20% - Accent5 6 2 2 3" xfId="33889" xr:uid="{962ABBFB-D152-4BB6-AD43-973DC31F2F8C}"/>
    <cellStyle name="20% - Accent5 6 2 3" xfId="22461" xr:uid="{9A83E49E-7D46-42FD-AB9A-F96EF9779ED2}"/>
    <cellStyle name="20% - Accent5 6 2 3 2" xfId="33891" xr:uid="{8AAA17C9-AF33-498F-BACC-1607763BCA8A}"/>
    <cellStyle name="20% - Accent5 6 2 4" xfId="33888" xr:uid="{5D5AE038-CA1E-4D2B-ABAD-FCD4470DA8DD}"/>
    <cellStyle name="20% - Accent5 6 3" xfId="11025" xr:uid="{611C2DB2-EAFB-4237-A563-CECC779F6FA6}"/>
    <cellStyle name="20% - Accent5 6 3 2" xfId="26438" xr:uid="{BEAB8B12-F7AA-490C-AC5E-20644075E892}"/>
    <cellStyle name="20% - Accent5 6 3 2 2" xfId="33893" xr:uid="{61574904-08E4-4503-997C-84E50E013712}"/>
    <cellStyle name="20% - Accent5 6 3 3" xfId="33892" xr:uid="{26065CCC-8B38-4AF2-A2DE-A25FDFC9D9B9}"/>
    <cellStyle name="20% - Accent5 6 4" xfId="18733" xr:uid="{85EA135F-F7EF-4A15-B6AA-3A7E3B95A953}"/>
    <cellStyle name="20% - Accent5 6 4 2" xfId="33894" xr:uid="{4B9B1CF4-73FC-465A-9561-8F46CAA77002}"/>
    <cellStyle name="20% - Accent5 6 5" xfId="33887" xr:uid="{7A04E76E-24CE-468E-8ACA-58C821D7CFC3}"/>
    <cellStyle name="20% - Accent5 7" xfId="3334" xr:uid="{0FE1410F-05EA-4DF2-A410-47414D358BE2}"/>
    <cellStyle name="20% - Accent5 7 2" xfId="7066" xr:uid="{95B252BE-58A1-444E-9E4B-29543DACDBE4}"/>
    <cellStyle name="20% - Accent5 7 2 2" xfId="14774" xr:uid="{8ADA463D-98D4-44B8-A01D-16AFB177EB59}"/>
    <cellStyle name="20% - Accent5 7 2 2 2" xfId="30186" xr:uid="{4DE38C8F-441A-4B62-A0C6-8E84A346018D}"/>
    <cellStyle name="20% - Accent5 7 2 2 2 2" xfId="33898" xr:uid="{39324A53-B934-4CD0-AB18-BD96BFED8EBC}"/>
    <cellStyle name="20% - Accent5 7 2 2 3" xfId="33897" xr:uid="{5A49E9C4-AAEB-418D-A45D-7DFC6CA10A22}"/>
    <cellStyle name="20% - Accent5 7 2 3" xfId="22481" xr:uid="{11204217-9A0F-4897-9C96-DD03DFCBBCDE}"/>
    <cellStyle name="20% - Accent5 7 2 3 2" xfId="33899" xr:uid="{1399B12B-0D87-440D-B941-BAA6EB9E74BB}"/>
    <cellStyle name="20% - Accent5 7 2 4" xfId="33896" xr:uid="{1A13A3AC-0F96-4DE0-B7E9-60497E2162A9}"/>
    <cellStyle name="20% - Accent5 7 3" xfId="11045" xr:uid="{DE54D1BE-13E4-4782-8F2C-5DA7304DDDAE}"/>
    <cellStyle name="20% - Accent5 7 3 2" xfId="26458" xr:uid="{D30DDBA2-8E99-4F8A-A8FE-17990257B741}"/>
    <cellStyle name="20% - Accent5 7 3 2 2" xfId="33901" xr:uid="{4D02AAA7-3DB6-43BA-8DBB-61394D178B1C}"/>
    <cellStyle name="20% - Accent5 7 3 3" xfId="33900" xr:uid="{41C5C495-F993-4ECF-B4CF-52BD91792BDC}"/>
    <cellStyle name="20% - Accent5 7 4" xfId="18753" xr:uid="{C9CB0A59-278A-40B0-91EA-372F7B173981}"/>
    <cellStyle name="20% - Accent5 7 4 2" xfId="33902" xr:uid="{2E2B578E-0410-431C-817C-E541002313D4}"/>
    <cellStyle name="20% - Accent5 7 5" xfId="33895" xr:uid="{2AB75EE0-1CEA-4626-9253-7C811F79D595}"/>
    <cellStyle name="20% - Accent5 8" xfId="3354" xr:uid="{596D009A-660A-47AA-B90F-811227C858F8}"/>
    <cellStyle name="20% - Accent5 8 2" xfId="7086" xr:uid="{B8B043EF-D1F8-4D02-AA5B-43B0BC993851}"/>
    <cellStyle name="20% - Accent5 8 2 2" xfId="14794" xr:uid="{B6FEE129-7411-414E-B1A5-639FB9CDCD5B}"/>
    <cellStyle name="20% - Accent5 8 2 2 2" xfId="30206" xr:uid="{FEFA0658-780B-4539-9747-79B192BEF91F}"/>
    <cellStyle name="20% - Accent5 8 2 2 2 2" xfId="33906" xr:uid="{35FC0B79-1C94-4A05-854C-0580ED76FA7F}"/>
    <cellStyle name="20% - Accent5 8 2 2 3" xfId="33905" xr:uid="{DC3CC8A4-D537-4A4B-BA2E-1FB96924C896}"/>
    <cellStyle name="20% - Accent5 8 2 3" xfId="22501" xr:uid="{D93E3EFE-95AE-4113-B7B6-843A2427EDBF}"/>
    <cellStyle name="20% - Accent5 8 2 3 2" xfId="33907" xr:uid="{0DC21AD3-BE48-4168-AC26-95657CF10814}"/>
    <cellStyle name="20% - Accent5 8 2 4" xfId="33904" xr:uid="{EAD6AB51-CA48-4A06-A56C-33B8785613F2}"/>
    <cellStyle name="20% - Accent5 8 3" xfId="11065" xr:uid="{EE6ECA64-EF4B-44DB-939B-757AE7C777DD}"/>
    <cellStyle name="20% - Accent5 8 3 2" xfId="26478" xr:uid="{29CBD089-FCE7-40F8-8DB4-38C7FD79A6A3}"/>
    <cellStyle name="20% - Accent5 8 3 2 2" xfId="33909" xr:uid="{DD50218C-8341-4505-94B5-026D737A1A56}"/>
    <cellStyle name="20% - Accent5 8 3 3" xfId="33908" xr:uid="{E7899D5E-B750-4ADF-A2BD-FAF73941D51F}"/>
    <cellStyle name="20% - Accent5 8 4" xfId="18773" xr:uid="{7E87ED4E-75C3-490F-BB4C-DE9D777956FE}"/>
    <cellStyle name="20% - Accent5 8 4 2" xfId="33910" xr:uid="{E6C44D55-2979-4AFB-A5F7-1014D20E929C}"/>
    <cellStyle name="20% - Accent5 8 5" xfId="33903" xr:uid="{EA114319-1DFB-4FAA-BAB9-30EA5682B0E6}"/>
    <cellStyle name="20% - Accent5 9" xfId="3374" xr:uid="{04C1300C-E370-46C6-839E-65E6B86B426E}"/>
    <cellStyle name="20% - Accent5 9 2" xfId="7106" xr:uid="{547D17DF-1107-4B42-B958-5D82A502C5C4}"/>
    <cellStyle name="20% - Accent5 9 2 2" xfId="14814" xr:uid="{9106C840-69C7-4353-A316-2E252A1225A4}"/>
    <cellStyle name="20% - Accent5 9 2 2 2" xfId="30226" xr:uid="{BD9EDB51-F442-4013-9650-DA1D13B24065}"/>
    <cellStyle name="20% - Accent5 9 2 2 2 2" xfId="33914" xr:uid="{16E6FA39-A1C5-4E28-987E-39B7C6DE94DC}"/>
    <cellStyle name="20% - Accent5 9 2 2 3" xfId="33913" xr:uid="{309953C6-185D-486D-8075-9EB9E4BF96FD}"/>
    <cellStyle name="20% - Accent5 9 2 3" xfId="22521" xr:uid="{05521310-887A-4D5D-9EBB-3D76ECC13A42}"/>
    <cellStyle name="20% - Accent5 9 2 3 2" xfId="33915" xr:uid="{14A0AA69-FD8A-45B8-BCA0-F010FD88E2AB}"/>
    <cellStyle name="20% - Accent5 9 2 4" xfId="33912" xr:uid="{924C0A25-1E0C-46A9-A756-413B10738E87}"/>
    <cellStyle name="20% - Accent5 9 3" xfId="11085" xr:uid="{2EF6A54D-BFF7-434F-BC41-FA6F56636440}"/>
    <cellStyle name="20% - Accent5 9 3 2" xfId="26498" xr:uid="{5D5F5586-7A89-4F92-B2CA-02CFAE3333C4}"/>
    <cellStyle name="20% - Accent5 9 3 2 2" xfId="33917" xr:uid="{EF4855CC-A1DF-427A-8CA2-E8DD0CF3CE2C}"/>
    <cellStyle name="20% - Accent5 9 3 3" xfId="33916" xr:uid="{8678DCB9-EC03-4903-8E57-D499F9440505}"/>
    <cellStyle name="20% - Accent5 9 4" xfId="18793" xr:uid="{289E328D-716F-4490-8CA5-FC4B66579BC9}"/>
    <cellStyle name="20% - Accent5 9 4 2" xfId="33918" xr:uid="{E9B65D2D-804D-459D-9A55-FC53127CE1AC}"/>
    <cellStyle name="20% - Accent5 9 5" xfId="33911" xr:uid="{5A44C50F-EA21-4BDB-8C2E-49FDE78357BE}"/>
    <cellStyle name="20% - Accent6" xfId="50" builtinId="50" customBuiltin="1"/>
    <cellStyle name="20% - Accent6 10" xfId="3397" xr:uid="{C8A209EF-D5BE-43EE-8B9C-78153AD5C0F8}"/>
    <cellStyle name="20% - Accent6 10 2" xfId="7129" xr:uid="{E2FF75CD-A635-40B4-8DA3-42A0DFBFC2A6}"/>
    <cellStyle name="20% - Accent6 10 2 2" xfId="14837" xr:uid="{111DB45E-F995-44FE-B88D-1FAE07B781B0}"/>
    <cellStyle name="20% - Accent6 10 2 2 2" xfId="30249" xr:uid="{E1811414-CCAD-4410-ADE5-7C8294741493}"/>
    <cellStyle name="20% - Accent6 10 2 2 2 2" xfId="33923" xr:uid="{1698392A-10EB-480C-A093-CFE0ADFA0F93}"/>
    <cellStyle name="20% - Accent6 10 2 2 3" xfId="33922" xr:uid="{5E4C9F56-B02E-4BE9-A0BC-83484A46FAA9}"/>
    <cellStyle name="20% - Accent6 10 2 3" xfId="22544" xr:uid="{8C4CA4E2-FC33-4DD2-88BA-D85BD5ECE1FB}"/>
    <cellStyle name="20% - Accent6 10 2 3 2" xfId="33924" xr:uid="{B809E0F2-071E-419E-83F6-5B34ACA5BAB2}"/>
    <cellStyle name="20% - Accent6 10 2 4" xfId="33921" xr:uid="{C56BDA57-A6CB-4A55-9109-14EFCB836845}"/>
    <cellStyle name="20% - Accent6 10 3" xfId="11108" xr:uid="{BEEFD031-8A05-478F-B6E3-2CFE000378E9}"/>
    <cellStyle name="20% - Accent6 10 3 2" xfId="26521" xr:uid="{82F150FB-C801-465D-BF89-F7373EA4F6EC}"/>
    <cellStyle name="20% - Accent6 10 3 2 2" xfId="33926" xr:uid="{E03979EC-F22D-4649-96D1-60CDFE936698}"/>
    <cellStyle name="20% - Accent6 10 3 3" xfId="33925" xr:uid="{4BA37C50-8288-41F3-A33F-A8FE14328961}"/>
    <cellStyle name="20% - Accent6 10 4" xfId="18816" xr:uid="{BABC4858-D091-4683-BFB0-E167C712F5B3}"/>
    <cellStyle name="20% - Accent6 10 4 2" xfId="33927" xr:uid="{7215740D-01B9-4F5C-BB8F-42E891E46DF6}"/>
    <cellStyle name="20% - Accent6 10 5" xfId="33920" xr:uid="{56E6CA94-4CC2-4EED-955D-07714E050357}"/>
    <cellStyle name="20% - Accent6 11" xfId="3417" xr:uid="{EC2D8FEA-A21C-410C-9B10-0A2AF041BC05}"/>
    <cellStyle name="20% - Accent6 11 2" xfId="7149" xr:uid="{6E76FB65-1EFB-464C-A59A-AA089152440A}"/>
    <cellStyle name="20% - Accent6 11 2 2" xfId="14857" xr:uid="{0F18F46A-F50C-410A-BEE3-46CF6AF5C3DC}"/>
    <cellStyle name="20% - Accent6 11 2 2 2" xfId="30269" xr:uid="{BAE2A83E-48C5-4C7A-ACBA-9D2D6622B18D}"/>
    <cellStyle name="20% - Accent6 11 2 2 2 2" xfId="33931" xr:uid="{779739E9-7520-413D-9056-7114B01408F7}"/>
    <cellStyle name="20% - Accent6 11 2 2 3" xfId="33930" xr:uid="{08633D9C-F2D6-4C3E-9DEA-B9810EDBBAEA}"/>
    <cellStyle name="20% - Accent6 11 2 3" xfId="22564" xr:uid="{DCD7F897-76B1-4828-BEDF-9A4596472248}"/>
    <cellStyle name="20% - Accent6 11 2 3 2" xfId="33932" xr:uid="{7919E7C1-7FEB-4F40-ADC7-20F49573B9BB}"/>
    <cellStyle name="20% - Accent6 11 2 4" xfId="33929" xr:uid="{312DFA5A-DAEC-4C1A-B66B-B1AB4DBD6DC1}"/>
    <cellStyle name="20% - Accent6 11 3" xfId="11128" xr:uid="{41EBEE39-8BBF-40AC-9161-44A41E7E61A2}"/>
    <cellStyle name="20% - Accent6 11 3 2" xfId="26541" xr:uid="{ED6B406D-50FD-4C47-A644-F3AE9029364A}"/>
    <cellStyle name="20% - Accent6 11 3 2 2" xfId="33934" xr:uid="{337FC273-3848-464A-B713-168867052302}"/>
    <cellStyle name="20% - Accent6 11 3 3" xfId="33933" xr:uid="{3524B00C-857B-4528-AE30-F608F02C5077}"/>
    <cellStyle name="20% - Accent6 11 4" xfId="18836" xr:uid="{6C1BF070-BE11-469D-A63D-1CFE55ADD1EC}"/>
    <cellStyle name="20% - Accent6 11 4 2" xfId="33935" xr:uid="{C8764DA0-0ECA-4EB0-928F-C0C4BFA8DE25}"/>
    <cellStyle name="20% - Accent6 11 5" xfId="33928" xr:uid="{8493CA48-747A-406E-B5F9-11EB6E94D35D}"/>
    <cellStyle name="20% - Accent6 12" xfId="3437" xr:uid="{A5668612-E01E-414B-A577-71F4DB1B32F5}"/>
    <cellStyle name="20% - Accent6 12 2" xfId="7169" xr:uid="{4F03F898-BB0A-4DB7-AAF1-67CE5DC51327}"/>
    <cellStyle name="20% - Accent6 12 2 2" xfId="14877" xr:uid="{3382869A-5B4F-415E-8B17-438000DBE9DA}"/>
    <cellStyle name="20% - Accent6 12 2 2 2" xfId="30289" xr:uid="{3B6B2B99-3CDF-4CB7-8016-76393B6FA98D}"/>
    <cellStyle name="20% - Accent6 12 2 2 2 2" xfId="33939" xr:uid="{EFD63180-5F51-43EA-B1AD-435198864ACC}"/>
    <cellStyle name="20% - Accent6 12 2 2 3" xfId="33938" xr:uid="{09BDB2D2-8229-49AB-B3DE-5E902E04AFC0}"/>
    <cellStyle name="20% - Accent6 12 2 3" xfId="22584" xr:uid="{FC4F39CD-C5BB-4EA2-8A6E-611C2765A478}"/>
    <cellStyle name="20% - Accent6 12 2 3 2" xfId="33940" xr:uid="{C6AD9C8F-E46A-4F82-B033-CA34798344B8}"/>
    <cellStyle name="20% - Accent6 12 2 4" xfId="33937" xr:uid="{D9611453-80F8-43ED-8E9E-DC3407E8DD85}"/>
    <cellStyle name="20% - Accent6 12 3" xfId="11148" xr:uid="{6288A52B-D3D7-4801-9C09-98EDCCBBA133}"/>
    <cellStyle name="20% - Accent6 12 3 2" xfId="26561" xr:uid="{A2E172AD-6458-4403-9090-F99C3F1C6766}"/>
    <cellStyle name="20% - Accent6 12 3 2 2" xfId="33942" xr:uid="{5B83DB64-31E2-4203-8C7A-8A92C90E91DB}"/>
    <cellStyle name="20% - Accent6 12 3 3" xfId="33941" xr:uid="{5C2000C3-0445-44FA-AE4F-26E7A0BC428A}"/>
    <cellStyle name="20% - Accent6 12 4" xfId="18856" xr:uid="{3D42D8DC-8D99-47B5-87D8-2FBDC201B88A}"/>
    <cellStyle name="20% - Accent6 12 4 2" xfId="33943" xr:uid="{C3D59B81-465D-4658-AA24-11313D737398}"/>
    <cellStyle name="20% - Accent6 12 5" xfId="33936" xr:uid="{0E944739-9AC8-4BB3-8DC9-439F1FC1E184}"/>
    <cellStyle name="20% - Accent6 13" xfId="3457" xr:uid="{A97244BE-CA6C-4466-AB1E-634822C2BA00}"/>
    <cellStyle name="20% - Accent6 13 2" xfId="7189" xr:uid="{DFD95D18-5632-4F24-B268-D2B22A862FF2}"/>
    <cellStyle name="20% - Accent6 13 2 2" xfId="14897" xr:uid="{28F24EC1-1050-4F0A-9A87-7030EA4428CC}"/>
    <cellStyle name="20% - Accent6 13 2 2 2" xfId="30309" xr:uid="{52FDEA45-5B0D-483D-8CB9-DE477BF39E92}"/>
    <cellStyle name="20% - Accent6 13 2 2 2 2" xfId="33947" xr:uid="{3530D1EF-5FC3-4DF6-A8F5-F19C047BA687}"/>
    <cellStyle name="20% - Accent6 13 2 2 3" xfId="33946" xr:uid="{B0891FF4-1D0B-441B-869D-6609C2066E9D}"/>
    <cellStyle name="20% - Accent6 13 2 3" xfId="22604" xr:uid="{685EF91D-11FF-43AC-9CDA-4080C9251AD9}"/>
    <cellStyle name="20% - Accent6 13 2 3 2" xfId="33948" xr:uid="{49412B04-88CE-44F3-B84A-D007218A2B6D}"/>
    <cellStyle name="20% - Accent6 13 2 4" xfId="33945" xr:uid="{19A5EA03-5BA6-4E37-9542-B29CA789AF5A}"/>
    <cellStyle name="20% - Accent6 13 3" xfId="11168" xr:uid="{B385345A-589D-4E2A-BDFA-4EC5A5117DDA}"/>
    <cellStyle name="20% - Accent6 13 3 2" xfId="26581" xr:uid="{25B8A6D2-6CB4-4C26-B229-D3691A538F18}"/>
    <cellStyle name="20% - Accent6 13 3 2 2" xfId="33950" xr:uid="{B203026F-DFFD-41BA-9BDA-76BFE1AC6BA9}"/>
    <cellStyle name="20% - Accent6 13 3 3" xfId="33949" xr:uid="{828FC429-E562-4BAD-8ABF-F9F3266C8E7C}"/>
    <cellStyle name="20% - Accent6 13 4" xfId="18876" xr:uid="{7E75D68F-2448-40D7-987B-D769E367CCA8}"/>
    <cellStyle name="20% - Accent6 13 4 2" xfId="33951" xr:uid="{34DD010D-3C31-4949-BB53-EDF653FB1216}"/>
    <cellStyle name="20% - Accent6 13 5" xfId="33944" xr:uid="{99E6070E-DD8C-4BDC-81A2-3388402B52B9}"/>
    <cellStyle name="20% - Accent6 14" xfId="3477" xr:uid="{D2461652-F371-4D05-B33E-DF45FCE350E7}"/>
    <cellStyle name="20% - Accent6 14 2" xfId="7209" xr:uid="{2E9B99F7-C5EC-4C61-A169-5743FD13DDDC}"/>
    <cellStyle name="20% - Accent6 14 2 2" xfId="14917" xr:uid="{F390C197-6CF7-4D16-9C58-89272D67FAEE}"/>
    <cellStyle name="20% - Accent6 14 2 2 2" xfId="30329" xr:uid="{2A1E6481-4D89-4868-A8BC-3C8E6091B0BE}"/>
    <cellStyle name="20% - Accent6 14 2 2 2 2" xfId="33955" xr:uid="{AF58ED5B-3E08-4084-A871-7B3127972751}"/>
    <cellStyle name="20% - Accent6 14 2 2 3" xfId="33954" xr:uid="{FFB41A1D-BD9F-4381-AE67-230431A12EAD}"/>
    <cellStyle name="20% - Accent6 14 2 3" xfId="22624" xr:uid="{80219CE9-782E-4CD6-9B8B-BA7456C84041}"/>
    <cellStyle name="20% - Accent6 14 2 3 2" xfId="33956" xr:uid="{B938EF30-D9D8-4238-AA6A-D5B4AE9C0765}"/>
    <cellStyle name="20% - Accent6 14 2 4" xfId="33953" xr:uid="{4411C6F5-6C25-4B8D-BBAC-20DFCC345169}"/>
    <cellStyle name="20% - Accent6 14 3" xfId="11188" xr:uid="{1F274849-9C25-423F-8321-88E61AE87E9B}"/>
    <cellStyle name="20% - Accent6 14 3 2" xfId="26601" xr:uid="{754393CD-D5FC-4A4A-B246-49E886B393C1}"/>
    <cellStyle name="20% - Accent6 14 3 2 2" xfId="33958" xr:uid="{2C11A665-AB4E-4E53-AE0A-3F5F66FF8AB4}"/>
    <cellStyle name="20% - Accent6 14 3 3" xfId="33957" xr:uid="{BD812F37-A99B-42AB-93CB-E28ADC62A9AA}"/>
    <cellStyle name="20% - Accent6 14 4" xfId="18896" xr:uid="{9C083BD0-351A-4584-9CD8-7E7891C0A6CF}"/>
    <cellStyle name="20% - Accent6 14 4 2" xfId="33959" xr:uid="{D74DEFCB-B57B-4C1A-BF70-DA8AC1256557}"/>
    <cellStyle name="20% - Accent6 14 5" xfId="33952" xr:uid="{C22EFBA8-CD0F-4138-857D-C3FFF403842F}"/>
    <cellStyle name="20% - Accent6 15" xfId="3497" xr:uid="{D8BBEA6D-CDDE-47C4-BB09-C7514EC3D202}"/>
    <cellStyle name="20% - Accent6 15 2" xfId="7229" xr:uid="{7990D47F-B2D1-4986-BF48-994D884710E3}"/>
    <cellStyle name="20% - Accent6 15 2 2" xfId="14937" xr:uid="{EE602F37-AD6E-4B6A-BE69-B88042428886}"/>
    <cellStyle name="20% - Accent6 15 2 2 2" xfId="30349" xr:uid="{141E5C92-D39C-4EC6-9CA7-B19EDA0A58D2}"/>
    <cellStyle name="20% - Accent6 15 2 2 2 2" xfId="33963" xr:uid="{8D513A0D-4974-4E52-A273-5CF1BB69616D}"/>
    <cellStyle name="20% - Accent6 15 2 2 3" xfId="33962" xr:uid="{A5A9BC72-3934-487E-B71E-11FA114838F2}"/>
    <cellStyle name="20% - Accent6 15 2 3" xfId="22644" xr:uid="{7647009A-5C3E-401B-894B-CB3937DC9A3A}"/>
    <cellStyle name="20% - Accent6 15 2 3 2" xfId="33964" xr:uid="{40820BA4-BD53-47F1-AD83-4E5C8FED5520}"/>
    <cellStyle name="20% - Accent6 15 2 4" xfId="33961" xr:uid="{BDA100D1-4FF1-4321-B327-1494008052DE}"/>
    <cellStyle name="20% - Accent6 15 3" xfId="11208" xr:uid="{17EE6F59-896D-4843-BA2C-F101349FC70C}"/>
    <cellStyle name="20% - Accent6 15 3 2" xfId="26621" xr:uid="{86B281A8-D580-45E9-8A7E-E1A4913CEE3F}"/>
    <cellStyle name="20% - Accent6 15 3 2 2" xfId="33966" xr:uid="{6A35098B-A7CE-468B-A6D2-B5487427726C}"/>
    <cellStyle name="20% - Accent6 15 3 3" xfId="33965" xr:uid="{8CA732A9-024C-468C-8B47-9ED1C4DF11ED}"/>
    <cellStyle name="20% - Accent6 15 4" xfId="18916" xr:uid="{77005DC1-144A-418A-B5E6-7639D7E97583}"/>
    <cellStyle name="20% - Accent6 15 4 2" xfId="33967" xr:uid="{22578269-8EB2-4826-8FA3-5B96D0E27100}"/>
    <cellStyle name="20% - Accent6 15 5" xfId="33960" xr:uid="{353BD4ED-7B2E-4A20-A191-C5052BE95CB0}"/>
    <cellStyle name="20% - Accent6 16" xfId="3517" xr:uid="{5510A500-CE03-4D1C-B4CD-005D8F9E368E}"/>
    <cellStyle name="20% - Accent6 16 2" xfId="7249" xr:uid="{DF14614E-2B43-4258-A75E-35A21299351E}"/>
    <cellStyle name="20% - Accent6 16 2 2" xfId="14957" xr:uid="{E5588481-1D39-4885-8C82-26DC82C5D03D}"/>
    <cellStyle name="20% - Accent6 16 2 2 2" xfId="30369" xr:uid="{2D85F211-6C5C-426C-B2DA-4FB7E10768A8}"/>
    <cellStyle name="20% - Accent6 16 2 2 2 2" xfId="33971" xr:uid="{7CB3B6A9-8AA4-4385-B494-D42440B54426}"/>
    <cellStyle name="20% - Accent6 16 2 2 3" xfId="33970" xr:uid="{253335E5-5D25-4B1D-B71F-C86A99C18711}"/>
    <cellStyle name="20% - Accent6 16 2 3" xfId="22664" xr:uid="{E233359F-8618-42B0-BBBE-8CD0126C1FEB}"/>
    <cellStyle name="20% - Accent6 16 2 3 2" xfId="33972" xr:uid="{37F867EC-53D2-4D35-A73B-875A41F4E6B8}"/>
    <cellStyle name="20% - Accent6 16 2 4" xfId="33969" xr:uid="{1DA6E608-383A-4243-9BC1-4D3BEF9A65C9}"/>
    <cellStyle name="20% - Accent6 16 3" xfId="11228" xr:uid="{0BA96FCA-1815-45D5-9DB9-17195D008205}"/>
    <cellStyle name="20% - Accent6 16 3 2" xfId="26641" xr:uid="{29DC06AD-9B8B-4AE8-A301-26A8598542D9}"/>
    <cellStyle name="20% - Accent6 16 3 2 2" xfId="33974" xr:uid="{68F33489-E82D-47B7-89E7-F3FC522FD9FA}"/>
    <cellStyle name="20% - Accent6 16 3 3" xfId="33973" xr:uid="{72F466DB-87DD-49DC-9C9C-780EEE3305F8}"/>
    <cellStyle name="20% - Accent6 16 4" xfId="18936" xr:uid="{A6232BF1-23A2-4AF5-ABEA-85A311CDD519}"/>
    <cellStyle name="20% - Accent6 16 4 2" xfId="33975" xr:uid="{DD036434-B81A-43D1-9910-83DC3A36AA47}"/>
    <cellStyle name="20% - Accent6 16 5" xfId="33968" xr:uid="{36615789-833B-4ADE-A76D-1BFD03874B13}"/>
    <cellStyle name="20% - Accent6 17" xfId="3537" xr:uid="{84F11769-3F42-46FC-A0FD-13F9F4E44703}"/>
    <cellStyle name="20% - Accent6 17 2" xfId="7269" xr:uid="{B30DC702-3804-4F4A-895C-9DDF2A14D6EA}"/>
    <cellStyle name="20% - Accent6 17 2 2" xfId="14977" xr:uid="{778269F3-7BBC-4879-B7FB-784872E7A931}"/>
    <cellStyle name="20% - Accent6 17 2 2 2" xfId="30389" xr:uid="{D1A3D705-D916-47DD-842A-16A5FE5FB022}"/>
    <cellStyle name="20% - Accent6 17 2 2 2 2" xfId="33979" xr:uid="{53B8606F-CF78-4E38-A265-B2054398C4F7}"/>
    <cellStyle name="20% - Accent6 17 2 2 3" xfId="33978" xr:uid="{73E28A57-5319-4003-82C8-763373F92D04}"/>
    <cellStyle name="20% - Accent6 17 2 3" xfId="22684" xr:uid="{32DA36B4-2A95-4CBD-8CDE-EFEFDD93EEE4}"/>
    <cellStyle name="20% - Accent6 17 2 3 2" xfId="33980" xr:uid="{220B4317-E9ED-41FC-AD44-CFA5B3EC3C3D}"/>
    <cellStyle name="20% - Accent6 17 2 4" xfId="33977" xr:uid="{82FD91EE-A332-4348-AD4B-7EA1D52FB371}"/>
    <cellStyle name="20% - Accent6 17 3" xfId="11248" xr:uid="{8DE889ED-3634-472D-9084-BBD050C8CBDF}"/>
    <cellStyle name="20% - Accent6 17 3 2" xfId="26661" xr:uid="{3236B555-21C4-4D1B-9146-8BD23D5A0518}"/>
    <cellStyle name="20% - Accent6 17 3 2 2" xfId="33982" xr:uid="{3916D026-1FD5-4778-BBE4-1729680476E8}"/>
    <cellStyle name="20% - Accent6 17 3 3" xfId="33981" xr:uid="{D947B5E0-4114-40F4-AC13-B77D0FDBF167}"/>
    <cellStyle name="20% - Accent6 17 4" xfId="18956" xr:uid="{3D45253B-AB0A-4F51-A9C0-0042BD750384}"/>
    <cellStyle name="20% - Accent6 17 4 2" xfId="33983" xr:uid="{E1568056-1AE5-4104-855F-1531CCB4B89D}"/>
    <cellStyle name="20% - Accent6 17 5" xfId="33976" xr:uid="{0828B07C-8CB8-46DF-8ADC-746FDC4A3587}"/>
    <cellStyle name="20% - Accent6 18" xfId="3557" xr:uid="{2E70F077-E839-4D73-BF0E-75C71E15FE32}"/>
    <cellStyle name="20% - Accent6 18 2" xfId="7289" xr:uid="{EE9197B3-8A7A-4A0D-93E8-6045559E2F74}"/>
    <cellStyle name="20% - Accent6 18 2 2" xfId="14997" xr:uid="{6CB8D15C-70D1-474C-9394-FA3569068AED}"/>
    <cellStyle name="20% - Accent6 18 2 2 2" xfId="30409" xr:uid="{20E93D4E-9029-4D35-944B-4AFB3DB5AAB7}"/>
    <cellStyle name="20% - Accent6 18 2 2 2 2" xfId="33987" xr:uid="{EBC9B78F-6BF0-4F49-8E9C-9C34F9FA7989}"/>
    <cellStyle name="20% - Accent6 18 2 2 3" xfId="33986" xr:uid="{E7E2275D-780A-4CDE-9B20-DA7997A434AC}"/>
    <cellStyle name="20% - Accent6 18 2 3" xfId="22704" xr:uid="{9265B7E5-2E56-48C8-886E-D1C6FA1E957A}"/>
    <cellStyle name="20% - Accent6 18 2 3 2" xfId="33988" xr:uid="{1662FD9B-3A97-4057-AB7C-C8C606A2D579}"/>
    <cellStyle name="20% - Accent6 18 2 4" xfId="33985" xr:uid="{3BE3D291-4062-4E10-B5F4-8103205DA95E}"/>
    <cellStyle name="20% - Accent6 18 3" xfId="11268" xr:uid="{6CD120C6-DAC5-4781-B7CF-9E0F6F4177C0}"/>
    <cellStyle name="20% - Accent6 18 3 2" xfId="26681" xr:uid="{D8B8A78B-CAC0-46ED-A8A8-FD858CA30DDE}"/>
    <cellStyle name="20% - Accent6 18 3 2 2" xfId="33990" xr:uid="{802B8E3D-92E8-41A4-8997-8734D74C532E}"/>
    <cellStyle name="20% - Accent6 18 3 3" xfId="33989" xr:uid="{070B90F5-6D3E-4A78-8532-DA44E8187EE3}"/>
    <cellStyle name="20% - Accent6 18 4" xfId="18976" xr:uid="{BAF9C14E-C57E-4AE0-B637-AD179F701B53}"/>
    <cellStyle name="20% - Accent6 18 4 2" xfId="33991" xr:uid="{EEA872E2-5A26-4D40-A795-234CF9B5357A}"/>
    <cellStyle name="20% - Accent6 18 5" xfId="33984" xr:uid="{FEEB2553-4D22-415E-8FA9-175CC6E58B17}"/>
    <cellStyle name="20% - Accent6 19" xfId="3578" xr:uid="{F547B460-97B1-48DC-9EF3-B3C0A8681968}"/>
    <cellStyle name="20% - Accent6 19 2" xfId="7309" xr:uid="{50D220E8-A7E6-47D3-AF90-BF72C27E3532}"/>
    <cellStyle name="20% - Accent6 19 2 2" xfId="15017" xr:uid="{FF12E795-819D-4B8F-96E5-DD4B3158D528}"/>
    <cellStyle name="20% - Accent6 19 2 2 2" xfId="30429" xr:uid="{6595F917-F03E-4557-9716-E0DD48968CB6}"/>
    <cellStyle name="20% - Accent6 19 2 2 2 2" xfId="33995" xr:uid="{47547F9C-CC77-4EB7-82FB-A11D24F84D89}"/>
    <cellStyle name="20% - Accent6 19 2 2 3" xfId="33994" xr:uid="{94246929-DDB5-4581-98CD-F44DEF1BD3FD}"/>
    <cellStyle name="20% - Accent6 19 2 3" xfId="22724" xr:uid="{1EB52798-6C11-46E5-AC39-6FD86ADB7A31}"/>
    <cellStyle name="20% - Accent6 19 2 3 2" xfId="33996" xr:uid="{DCFCF82D-E7C6-464A-A3E4-F33EAF6FE322}"/>
    <cellStyle name="20% - Accent6 19 2 4" xfId="33993" xr:uid="{D6A7580B-2E9E-49B7-BCF4-E3BBBE8D8A94}"/>
    <cellStyle name="20% - Accent6 19 3" xfId="11288" xr:uid="{5F807073-BC32-4DE5-A090-CEC3F0E389EB}"/>
    <cellStyle name="20% - Accent6 19 3 2" xfId="26701" xr:uid="{32AD7DF9-4C9C-4224-AEB8-D2E9EB00697E}"/>
    <cellStyle name="20% - Accent6 19 3 2 2" xfId="33998" xr:uid="{73D18710-1A84-4749-90FE-517B5B2EA78C}"/>
    <cellStyle name="20% - Accent6 19 3 3" xfId="33997" xr:uid="{015C993B-CB3A-480E-9932-179237F68F54}"/>
    <cellStyle name="20% - Accent6 19 4" xfId="18996" xr:uid="{57A0E74F-BD6A-4C6B-933E-01C6CEEC0C54}"/>
    <cellStyle name="20% - Accent6 19 4 2" xfId="33999" xr:uid="{E29A49D6-0124-4059-8173-23A61E4523EA}"/>
    <cellStyle name="20% - Accent6 19 5" xfId="33992" xr:uid="{452457EE-868D-4040-8F18-D543BFEF5705}"/>
    <cellStyle name="20% - Accent6 2" xfId="59" xr:uid="{A535658B-230A-4C21-AFE6-07682CF79A4A}"/>
    <cellStyle name="20% - Accent6 2 10" xfId="34000" xr:uid="{1D6FD436-59BB-4D7D-8A24-1330D23B144D}"/>
    <cellStyle name="20% - Accent6 2 2" xfId="127" xr:uid="{64134486-336C-416A-AA90-D874FC90B83E}"/>
    <cellStyle name="20% - Accent6 2 2 2" xfId="192" xr:uid="{F17168D0-E0AA-487B-AFA9-7B50597B3609}"/>
    <cellStyle name="20% - Accent6 2 2 2 2" xfId="398" xr:uid="{4D370B73-E5E4-4E20-B733-291906C4C6B7}"/>
    <cellStyle name="20% - Accent6 2 2 2 2 2" xfId="1060" xr:uid="{D0D432B4-D948-41B1-8FFD-FF74E142D2FC}"/>
    <cellStyle name="20% - Accent6 2 2 2 2 2 2" xfId="2528" xr:uid="{DA39DC44-BED4-43EA-BBB0-7ED8A717C3DF}"/>
    <cellStyle name="20% - Accent6 2 2 2 2 2 2 2" xfId="6260" xr:uid="{E647B222-524A-495A-9972-0CB3EEE344D5}"/>
    <cellStyle name="20% - Accent6 2 2 2 2 2 2 2 2" xfId="13968" xr:uid="{A1368DB1-DBFA-4F5D-AA57-9C0685ED0124}"/>
    <cellStyle name="20% - Accent6 2 2 2 2 2 2 2 2 2" xfId="29380" xr:uid="{9C266C9E-B515-4B0C-B98E-8F2EF75B2EFF}"/>
    <cellStyle name="20% - Accent6 2 2 2 2 2 2 2 2 2 2" xfId="34008" xr:uid="{44F38986-2F2C-4996-8156-F745E06C7DA9}"/>
    <cellStyle name="20% - Accent6 2 2 2 2 2 2 2 2 3" xfId="34007" xr:uid="{A6657A0B-2D89-4B10-916F-B87725A56EFD}"/>
    <cellStyle name="20% - Accent6 2 2 2 2 2 2 2 3" xfId="21675" xr:uid="{A4E38A47-9574-4119-802B-CD74D4E45D3A}"/>
    <cellStyle name="20% - Accent6 2 2 2 2 2 2 2 3 2" xfId="34009" xr:uid="{95E0EBD3-6EBD-41F8-A18E-46D42F5AC2FE}"/>
    <cellStyle name="20% - Accent6 2 2 2 2 2 2 2 4" xfId="34006" xr:uid="{C5945425-014A-4BA2-9190-AA90DC5A1627}"/>
    <cellStyle name="20% - Accent6 2 2 2 2 2 2 3" xfId="10239" xr:uid="{3318D912-DE34-4289-AD15-01AD520F68E5}"/>
    <cellStyle name="20% - Accent6 2 2 2 2 2 2 3 2" xfId="25652" xr:uid="{0759767D-C5F5-4DB2-ADE8-A47CF21AFD7C}"/>
    <cellStyle name="20% - Accent6 2 2 2 2 2 2 3 2 2" xfId="34011" xr:uid="{C40D44C4-FEA7-4880-99EF-904CC52EA127}"/>
    <cellStyle name="20% - Accent6 2 2 2 2 2 2 3 3" xfId="34010" xr:uid="{28B07BC9-3473-4A72-A073-83917258023D}"/>
    <cellStyle name="20% - Accent6 2 2 2 2 2 2 4" xfId="17947" xr:uid="{3066A9AB-2C12-4C2F-825B-F9CE278D1692}"/>
    <cellStyle name="20% - Accent6 2 2 2 2 2 2 4 2" xfId="34012" xr:uid="{21E89945-FE7E-48EE-A5D4-11EA5F9B02DC}"/>
    <cellStyle name="20% - Accent6 2 2 2 2 2 2 5" xfId="34005" xr:uid="{CF1370FE-90A0-4CCE-978C-E850FEBAAC3E}"/>
    <cellStyle name="20% - Accent6 2 2 2 2 2 3" xfId="4797" xr:uid="{9771E788-AF56-4F99-A57C-0841219F4DAA}"/>
    <cellStyle name="20% - Accent6 2 2 2 2 2 3 2" xfId="12505" xr:uid="{7D565A78-E24D-4E6D-B8F1-0A7A5809A771}"/>
    <cellStyle name="20% - Accent6 2 2 2 2 2 3 2 2" xfId="27917" xr:uid="{5A8186C7-C778-45DD-BE88-95BB8D47BDF5}"/>
    <cellStyle name="20% - Accent6 2 2 2 2 2 3 2 2 2" xfId="34015" xr:uid="{FB368DAF-5E53-40FD-B56A-39BD8DD4BBE9}"/>
    <cellStyle name="20% - Accent6 2 2 2 2 2 3 2 3" xfId="34014" xr:uid="{EC33AA0C-B157-40E8-B89D-6EFC66E2A570}"/>
    <cellStyle name="20% - Accent6 2 2 2 2 2 3 3" xfId="20212" xr:uid="{8D2B3895-C1BE-4218-97A5-2A47DB3F60F7}"/>
    <cellStyle name="20% - Accent6 2 2 2 2 2 3 3 2" xfId="34016" xr:uid="{618698BC-F54C-4233-8254-A334A076EE92}"/>
    <cellStyle name="20% - Accent6 2 2 2 2 2 3 4" xfId="34013" xr:uid="{2E8D9772-CC2D-430B-A147-F8EF8C7146B1}"/>
    <cellStyle name="20% - Accent6 2 2 2 2 2 4" xfId="8780" xr:uid="{2D80433E-F043-4991-AC7B-3F8F537A4D76}"/>
    <cellStyle name="20% - Accent6 2 2 2 2 2 4 2" xfId="24193" xr:uid="{9FB4950A-E6A2-4CFE-B99C-38849CD8C93F}"/>
    <cellStyle name="20% - Accent6 2 2 2 2 2 4 2 2" xfId="34018" xr:uid="{6F6CFF11-CFD3-42C4-867B-B3BD3EB1A5E0}"/>
    <cellStyle name="20% - Accent6 2 2 2 2 2 4 3" xfId="34017" xr:uid="{0CB91D16-8C8B-4FB5-A881-2F3FD7BBCAF3}"/>
    <cellStyle name="20% - Accent6 2 2 2 2 2 5" xfId="16488" xr:uid="{BA98E54F-4C44-4B15-85C7-E8640F309F3A}"/>
    <cellStyle name="20% - Accent6 2 2 2 2 2 5 2" xfId="34019" xr:uid="{8B8C26EB-ED61-4678-ABD2-7976E9C7C2EB}"/>
    <cellStyle name="20% - Accent6 2 2 2 2 2 6" xfId="34004" xr:uid="{7DB37EDD-B1D1-426C-A8C3-C85242D5DE18}"/>
    <cellStyle name="20% - Accent6 2 2 2 2 3" xfId="1890" xr:uid="{3C7F2F71-25A7-4DE8-959D-C93DFA6CF4B5}"/>
    <cellStyle name="20% - Accent6 2 2 2 2 3 2" xfId="5622" xr:uid="{0601EF8C-57B9-4EE7-9B58-3FB5360090C4}"/>
    <cellStyle name="20% - Accent6 2 2 2 2 3 2 2" xfId="13330" xr:uid="{CC722019-46EA-464E-9F91-9F249460EA7C}"/>
    <cellStyle name="20% - Accent6 2 2 2 2 3 2 2 2" xfId="28742" xr:uid="{9FEDEEDA-2A8E-409D-AFE2-459FF8B158B7}"/>
    <cellStyle name="20% - Accent6 2 2 2 2 3 2 2 2 2" xfId="34023" xr:uid="{739BD78E-571F-4A2F-A31C-A379B1E7B560}"/>
    <cellStyle name="20% - Accent6 2 2 2 2 3 2 2 3" xfId="34022" xr:uid="{06D79BFF-ACC2-41F2-8067-FB51CCD02C67}"/>
    <cellStyle name="20% - Accent6 2 2 2 2 3 2 3" xfId="21037" xr:uid="{C10E1CC4-6F8A-4F31-8A15-337A30786C18}"/>
    <cellStyle name="20% - Accent6 2 2 2 2 3 2 3 2" xfId="34024" xr:uid="{B5933A53-707C-43DE-869D-5AD5E410864F}"/>
    <cellStyle name="20% - Accent6 2 2 2 2 3 2 4" xfId="34021" xr:uid="{7A3BF4EE-33A7-4C37-AD54-D266C5103280}"/>
    <cellStyle name="20% - Accent6 2 2 2 2 3 3" xfId="9601" xr:uid="{26215CEF-E286-4656-99E3-C61EF2A46BB5}"/>
    <cellStyle name="20% - Accent6 2 2 2 2 3 3 2" xfId="25014" xr:uid="{0B8ED46E-6943-4584-BCB4-229A7907F3AD}"/>
    <cellStyle name="20% - Accent6 2 2 2 2 3 3 2 2" xfId="34026" xr:uid="{306D7FFE-BC88-4B38-BFFE-D4D427CE713B}"/>
    <cellStyle name="20% - Accent6 2 2 2 2 3 3 3" xfId="34025" xr:uid="{689D38F3-F33B-4743-9B96-1BE555AC3D61}"/>
    <cellStyle name="20% - Accent6 2 2 2 2 3 4" xfId="17309" xr:uid="{CE7E0D9F-F7A4-476D-B441-EECCC32C28F2}"/>
    <cellStyle name="20% - Accent6 2 2 2 2 3 4 2" xfId="34027" xr:uid="{1AF0A585-45F9-474E-97EF-D64C4F9EE713}"/>
    <cellStyle name="20% - Accent6 2 2 2 2 3 5" xfId="34020" xr:uid="{CF730B01-979A-45B1-9AF6-1F23F5654E57}"/>
    <cellStyle name="20% - Accent6 2 2 2 2 4" xfId="4145" xr:uid="{43A18DBC-BE9B-4735-800D-D7DFFDB9FEF6}"/>
    <cellStyle name="20% - Accent6 2 2 2 2 4 2" xfId="11853" xr:uid="{8CAB25ED-5D11-4841-BCDF-E452C7406B8F}"/>
    <cellStyle name="20% - Accent6 2 2 2 2 4 2 2" xfId="27265" xr:uid="{89B0C036-BE82-4623-A648-88F284B67F2A}"/>
    <cellStyle name="20% - Accent6 2 2 2 2 4 2 2 2" xfId="34030" xr:uid="{FADD3C56-4592-44A7-8A76-BE9D3F2943E6}"/>
    <cellStyle name="20% - Accent6 2 2 2 2 4 2 3" xfId="34029" xr:uid="{30A2E71A-4286-4E7B-9039-0D39AFDEC24E}"/>
    <cellStyle name="20% - Accent6 2 2 2 2 4 3" xfId="19560" xr:uid="{6E062A63-91B5-4483-A5AB-E729697A229D}"/>
    <cellStyle name="20% - Accent6 2 2 2 2 4 3 2" xfId="34031" xr:uid="{9D85BD47-ACB0-44C2-988C-F7C7F6FC27FE}"/>
    <cellStyle name="20% - Accent6 2 2 2 2 4 4" xfId="34028" xr:uid="{43A59B42-5B92-459B-8D67-260A213C90B6}"/>
    <cellStyle name="20% - Accent6 2 2 2 2 5" xfId="8142" xr:uid="{A47DD966-2CBD-4298-89F4-EA0AFE920A6D}"/>
    <cellStyle name="20% - Accent6 2 2 2 2 5 2" xfId="23555" xr:uid="{808E86AF-F55A-4B6C-9CED-B71860D851E1}"/>
    <cellStyle name="20% - Accent6 2 2 2 2 5 2 2" xfId="34033" xr:uid="{89AC17BB-6705-4BB6-A623-8605F0D3E05D}"/>
    <cellStyle name="20% - Accent6 2 2 2 2 5 3" xfId="34032" xr:uid="{BE036473-E13F-488A-B70A-D8B6782BC597}"/>
    <cellStyle name="20% - Accent6 2 2 2 2 6" xfId="15850" xr:uid="{B0FA02F5-28C7-4C28-9293-05DDECD34523}"/>
    <cellStyle name="20% - Accent6 2 2 2 2 6 2" xfId="34034" xr:uid="{88448CDF-FEBA-4359-ADFE-FC400B84E9B2}"/>
    <cellStyle name="20% - Accent6 2 2 2 2 7" xfId="34003" xr:uid="{04186C22-B757-4F46-85DB-9EFD00584488}"/>
    <cellStyle name="20% - Accent6 2 2 2 3" xfId="859" xr:uid="{70DBEB20-FBC7-430A-8453-5BCCD8EA6522}"/>
    <cellStyle name="20% - Accent6 2 2 2 3 2" xfId="2330" xr:uid="{4E08C869-FD1E-409C-A657-B9CA62792B80}"/>
    <cellStyle name="20% - Accent6 2 2 2 3 2 2" xfId="6062" xr:uid="{F1E1C221-FEB5-45E1-9C40-85577A854399}"/>
    <cellStyle name="20% - Accent6 2 2 2 3 2 2 2" xfId="13770" xr:uid="{B2C8ECE9-DF76-41ED-B3BE-24E816EA893D}"/>
    <cellStyle name="20% - Accent6 2 2 2 3 2 2 2 2" xfId="29182" xr:uid="{51F03699-9400-426F-A64E-DB413EA4251C}"/>
    <cellStyle name="20% - Accent6 2 2 2 3 2 2 2 2 2" xfId="34039" xr:uid="{A587E525-81EF-407E-97DA-97DA43911AD0}"/>
    <cellStyle name="20% - Accent6 2 2 2 3 2 2 2 3" xfId="34038" xr:uid="{C8FE8A55-7A95-42B7-99D7-3CF766BBEDC6}"/>
    <cellStyle name="20% - Accent6 2 2 2 3 2 2 3" xfId="21477" xr:uid="{B85DECA6-96F9-4292-837D-66082DDD499F}"/>
    <cellStyle name="20% - Accent6 2 2 2 3 2 2 3 2" xfId="34040" xr:uid="{E8D24AA0-81EF-4638-BF8A-32765A29E5C2}"/>
    <cellStyle name="20% - Accent6 2 2 2 3 2 2 4" xfId="34037" xr:uid="{9DAF856B-7B2D-4692-9A78-D0348DE47A45}"/>
    <cellStyle name="20% - Accent6 2 2 2 3 2 3" xfId="10041" xr:uid="{21FF7786-31AB-4E23-8999-F7A8697729E9}"/>
    <cellStyle name="20% - Accent6 2 2 2 3 2 3 2" xfId="25454" xr:uid="{5F64BA1A-018E-4781-ABF2-445383D61AC7}"/>
    <cellStyle name="20% - Accent6 2 2 2 3 2 3 2 2" xfId="34042" xr:uid="{17B7DFE5-8F0E-4ACC-9118-AF8E634D7784}"/>
    <cellStyle name="20% - Accent6 2 2 2 3 2 3 3" xfId="34041" xr:uid="{5982AC77-B8B8-4F53-A362-883B53C36DB5}"/>
    <cellStyle name="20% - Accent6 2 2 2 3 2 4" xfId="17749" xr:uid="{B6FADEC7-D44E-4344-8419-4834F659C6EA}"/>
    <cellStyle name="20% - Accent6 2 2 2 3 2 4 2" xfId="34043" xr:uid="{E13E8362-8E3D-4F59-88DF-1F0C4F259D47}"/>
    <cellStyle name="20% - Accent6 2 2 2 3 2 5" xfId="34036" xr:uid="{3740ABB2-0B8F-411B-A0B9-D2CA0C8ED779}"/>
    <cellStyle name="20% - Accent6 2 2 2 3 3" xfId="4596" xr:uid="{230F186B-309C-4CD2-A4EC-BEE590ABDB9C}"/>
    <cellStyle name="20% - Accent6 2 2 2 3 3 2" xfId="12304" xr:uid="{83DDB009-6A15-4144-BFFA-49B4EB8BC299}"/>
    <cellStyle name="20% - Accent6 2 2 2 3 3 2 2" xfId="27716" xr:uid="{7717CD5C-9BCF-44BE-AD59-37A58B1A31B6}"/>
    <cellStyle name="20% - Accent6 2 2 2 3 3 2 2 2" xfId="34046" xr:uid="{94909C57-8F9B-40FD-8D3B-BAFCD2495DD5}"/>
    <cellStyle name="20% - Accent6 2 2 2 3 3 2 3" xfId="34045" xr:uid="{DD17CB17-5A2E-4DC9-8118-48428F213EF5}"/>
    <cellStyle name="20% - Accent6 2 2 2 3 3 3" xfId="20011" xr:uid="{E7249C7F-7D51-41F0-9B7B-D908E935EBB5}"/>
    <cellStyle name="20% - Accent6 2 2 2 3 3 3 2" xfId="34047" xr:uid="{B2FAA1C3-8D34-4A5B-9BF9-B425FA631099}"/>
    <cellStyle name="20% - Accent6 2 2 2 3 3 4" xfId="34044" xr:uid="{22A78C92-9859-48CC-9F7F-7BC80AC515C8}"/>
    <cellStyle name="20% - Accent6 2 2 2 3 4" xfId="8582" xr:uid="{07BF66F1-50BF-4420-8F9B-B7EBCD439FF7}"/>
    <cellStyle name="20% - Accent6 2 2 2 3 4 2" xfId="23995" xr:uid="{1099C2A4-A859-471D-8848-BC14F240BAAB}"/>
    <cellStyle name="20% - Accent6 2 2 2 3 4 2 2" xfId="34049" xr:uid="{29483E88-4DF2-468F-9C85-CFC2C7D50AC6}"/>
    <cellStyle name="20% - Accent6 2 2 2 3 4 3" xfId="34048" xr:uid="{5BFE3C2A-5CAA-4B10-A9F3-081F09BD3E98}"/>
    <cellStyle name="20% - Accent6 2 2 2 3 5" xfId="16290" xr:uid="{C7487A3A-B8E6-47FA-A5D2-717F8AE80CB1}"/>
    <cellStyle name="20% - Accent6 2 2 2 3 5 2" xfId="34050" xr:uid="{4FDFF31C-66FF-4AD8-8812-E02BCE73ED18}"/>
    <cellStyle name="20% - Accent6 2 2 2 3 6" xfId="34035" xr:uid="{5D0594B4-1095-4C9B-B61B-8D4B73C679A1}"/>
    <cellStyle name="20% - Accent6 2 2 2 4" xfId="1692" xr:uid="{51BCD92C-4CAA-4444-86D0-2EEF05E8A78D}"/>
    <cellStyle name="20% - Accent6 2 2 2 4 2" xfId="5424" xr:uid="{E8DA4648-B906-441E-85D5-16EE7D27D881}"/>
    <cellStyle name="20% - Accent6 2 2 2 4 2 2" xfId="13132" xr:uid="{84BBD66D-00E2-4B50-9013-3EDB1E3A9142}"/>
    <cellStyle name="20% - Accent6 2 2 2 4 2 2 2" xfId="28544" xr:uid="{B9905448-1817-4679-96FE-04A029D1E6EE}"/>
    <cellStyle name="20% - Accent6 2 2 2 4 2 2 2 2" xfId="34054" xr:uid="{55F50BAF-CF83-42DF-ABA8-D87BCAD3E433}"/>
    <cellStyle name="20% - Accent6 2 2 2 4 2 2 3" xfId="34053" xr:uid="{74D9FF8C-CD53-443E-93E8-58239B10C4BE}"/>
    <cellStyle name="20% - Accent6 2 2 2 4 2 3" xfId="20839" xr:uid="{7C36F5C3-2D5A-40FA-B1E9-50EB620BDF65}"/>
    <cellStyle name="20% - Accent6 2 2 2 4 2 3 2" xfId="34055" xr:uid="{AEFB5F7F-07A3-4AE8-9CF5-7B26A96E5041}"/>
    <cellStyle name="20% - Accent6 2 2 2 4 2 4" xfId="34052" xr:uid="{9BB12548-2421-43F8-8E0F-AE0214844C63}"/>
    <cellStyle name="20% - Accent6 2 2 2 4 3" xfId="9403" xr:uid="{CAA7FDC1-90B6-41DA-9EFE-C357A60A2B14}"/>
    <cellStyle name="20% - Accent6 2 2 2 4 3 2" xfId="24816" xr:uid="{AA6C74BF-13E5-4FFE-B9E4-84E18DE14556}"/>
    <cellStyle name="20% - Accent6 2 2 2 4 3 2 2" xfId="34057" xr:uid="{1B95C570-0A81-4AE0-A129-7A217EFFAED3}"/>
    <cellStyle name="20% - Accent6 2 2 2 4 3 3" xfId="34056" xr:uid="{E5B77926-3EF7-49EC-8D38-12CEF1ED411F}"/>
    <cellStyle name="20% - Accent6 2 2 2 4 4" xfId="17111" xr:uid="{614D9501-03A2-46AE-B2DB-58C1814F8971}"/>
    <cellStyle name="20% - Accent6 2 2 2 4 4 2" xfId="34058" xr:uid="{403FB027-AFA7-48CD-856E-6653FC05DB82}"/>
    <cellStyle name="20% - Accent6 2 2 2 4 5" xfId="34051" xr:uid="{B962C15C-E103-4E22-9FB7-DB16F94F2611}"/>
    <cellStyle name="20% - Accent6 2 2 2 5" xfId="3944" xr:uid="{23D5D274-98CA-4974-BD33-B0194A0F72A2}"/>
    <cellStyle name="20% - Accent6 2 2 2 5 2" xfId="11652" xr:uid="{BCBCC279-2985-4038-9795-2FB70EC8ABFA}"/>
    <cellStyle name="20% - Accent6 2 2 2 5 2 2" xfId="27064" xr:uid="{46C2F63D-381E-4928-977A-1B3DC674EA5C}"/>
    <cellStyle name="20% - Accent6 2 2 2 5 2 2 2" xfId="34061" xr:uid="{439A926B-E804-48DE-A509-DB5E08AA62D3}"/>
    <cellStyle name="20% - Accent6 2 2 2 5 2 3" xfId="34060" xr:uid="{379BA0AD-7A9D-4EC6-8424-44E14312F70A}"/>
    <cellStyle name="20% - Accent6 2 2 2 5 3" xfId="19359" xr:uid="{8FBA72AE-649F-454B-935C-3C0EA89F128E}"/>
    <cellStyle name="20% - Accent6 2 2 2 5 3 2" xfId="34062" xr:uid="{E36F7837-FA19-4ABC-BCD9-9EE7B1412523}"/>
    <cellStyle name="20% - Accent6 2 2 2 5 4" xfId="34059" xr:uid="{E08EFE6D-7BBE-46B6-B9EA-554BCF955A1E}"/>
    <cellStyle name="20% - Accent6 2 2 2 6" xfId="7944" xr:uid="{A2CC3F7B-D785-4209-AB2F-823EFDE599A1}"/>
    <cellStyle name="20% - Accent6 2 2 2 6 2" xfId="23357" xr:uid="{E6183D81-8790-4A14-AC37-07FC31058F16}"/>
    <cellStyle name="20% - Accent6 2 2 2 6 2 2" xfId="34064" xr:uid="{C96DF3D5-8797-4235-BF59-19E0D60416CA}"/>
    <cellStyle name="20% - Accent6 2 2 2 6 3" xfId="34063" xr:uid="{D55D38A2-05C8-42BB-9DCA-3B3437C8B87E}"/>
    <cellStyle name="20% - Accent6 2 2 2 7" xfId="15652" xr:uid="{7DB45645-99BD-4099-A2FF-4645A83911E4}"/>
    <cellStyle name="20% - Accent6 2 2 2 7 2" xfId="34065" xr:uid="{DDA75E0E-BF41-4EDC-AAF3-F136505B929E}"/>
    <cellStyle name="20% - Accent6 2 2 2 8" xfId="34002" xr:uid="{C55DC569-ED35-4AAC-9DED-797EB1FD2B85}"/>
    <cellStyle name="20% - Accent6 2 2 3" xfId="347" xr:uid="{25F2DF1A-BD39-462C-B4DF-232C42E76284}"/>
    <cellStyle name="20% - Accent6 2 2 3 2" xfId="1009" xr:uid="{52A4FF1D-6919-453C-AEFA-636BEE644D74}"/>
    <cellStyle name="20% - Accent6 2 2 3 2 2" xfId="2478" xr:uid="{509498E3-596E-4260-9ED2-8AF6D9B0147A}"/>
    <cellStyle name="20% - Accent6 2 2 3 2 2 2" xfId="6210" xr:uid="{6AC87AF7-5C03-4BED-8B32-CBE82A41CF56}"/>
    <cellStyle name="20% - Accent6 2 2 3 2 2 2 2" xfId="13918" xr:uid="{AED04DD1-2D4C-411D-B03B-0888BF88AD7D}"/>
    <cellStyle name="20% - Accent6 2 2 3 2 2 2 2 2" xfId="29330" xr:uid="{2080B6CC-7CD4-4102-B28B-36CABF445BB9}"/>
    <cellStyle name="20% - Accent6 2 2 3 2 2 2 2 2 2" xfId="34071" xr:uid="{7A9A8779-5167-415A-8636-01DD935BD8D8}"/>
    <cellStyle name="20% - Accent6 2 2 3 2 2 2 2 3" xfId="34070" xr:uid="{4C6F2113-6937-4093-B9DD-70EDD02916F7}"/>
    <cellStyle name="20% - Accent6 2 2 3 2 2 2 3" xfId="21625" xr:uid="{4AF8BE50-CB09-4C9C-A69E-59CA28CA1CD0}"/>
    <cellStyle name="20% - Accent6 2 2 3 2 2 2 3 2" xfId="34072" xr:uid="{A341320D-DC0B-4482-813A-B2B80DC4192A}"/>
    <cellStyle name="20% - Accent6 2 2 3 2 2 2 4" xfId="34069" xr:uid="{FB8D6BC7-3B29-47DE-BD83-0975579E975C}"/>
    <cellStyle name="20% - Accent6 2 2 3 2 2 3" xfId="10189" xr:uid="{B908BD4E-D95B-4EB0-ACE6-14E789802141}"/>
    <cellStyle name="20% - Accent6 2 2 3 2 2 3 2" xfId="25602" xr:uid="{9A984929-259F-4AC0-9201-072C7DEE8D14}"/>
    <cellStyle name="20% - Accent6 2 2 3 2 2 3 2 2" xfId="34074" xr:uid="{023BA241-5485-412F-9C46-86FD6A6E8C08}"/>
    <cellStyle name="20% - Accent6 2 2 3 2 2 3 3" xfId="34073" xr:uid="{2BE3775A-DB4F-4F4C-A24C-406BBA85C951}"/>
    <cellStyle name="20% - Accent6 2 2 3 2 2 4" xfId="17897" xr:uid="{DE51A8F6-BE83-4D99-B01A-AD79AE31806E}"/>
    <cellStyle name="20% - Accent6 2 2 3 2 2 4 2" xfId="34075" xr:uid="{05DD5186-A81B-404B-9618-FABA733A14D4}"/>
    <cellStyle name="20% - Accent6 2 2 3 2 2 5" xfId="34068" xr:uid="{9693A67E-E71C-4EA8-830A-D2817D27A9AC}"/>
    <cellStyle name="20% - Accent6 2 2 3 2 3" xfId="4746" xr:uid="{B4628191-7CD3-4B12-82C2-3B6438DF0A59}"/>
    <cellStyle name="20% - Accent6 2 2 3 2 3 2" xfId="12454" xr:uid="{AB4EEBF7-88F5-411B-B290-1F56018B843E}"/>
    <cellStyle name="20% - Accent6 2 2 3 2 3 2 2" xfId="27866" xr:uid="{9017F348-C0E6-451D-B679-46B2644C0C9B}"/>
    <cellStyle name="20% - Accent6 2 2 3 2 3 2 2 2" xfId="34078" xr:uid="{BA52D5CE-BE00-438A-91EA-AFDD82A0CCC8}"/>
    <cellStyle name="20% - Accent6 2 2 3 2 3 2 3" xfId="34077" xr:uid="{4101B6B3-A04E-4CBD-824F-4F4428946B6F}"/>
    <cellStyle name="20% - Accent6 2 2 3 2 3 3" xfId="20161" xr:uid="{BF60542E-68A5-4DCA-9B01-8527CD407A57}"/>
    <cellStyle name="20% - Accent6 2 2 3 2 3 3 2" xfId="34079" xr:uid="{2A9BF978-36CE-422E-9D3E-7876568C7008}"/>
    <cellStyle name="20% - Accent6 2 2 3 2 3 4" xfId="34076" xr:uid="{36774976-F815-4483-9DAB-4548AFB7D269}"/>
    <cellStyle name="20% - Accent6 2 2 3 2 4" xfId="8730" xr:uid="{CE7903A7-DA59-44BD-B7D6-463DB5782E01}"/>
    <cellStyle name="20% - Accent6 2 2 3 2 4 2" xfId="24143" xr:uid="{4F4D0DDF-27F3-4DB6-AD98-2D41483B8966}"/>
    <cellStyle name="20% - Accent6 2 2 3 2 4 2 2" xfId="34081" xr:uid="{AD903B32-6385-40AB-B8C2-595A34141B22}"/>
    <cellStyle name="20% - Accent6 2 2 3 2 4 3" xfId="34080" xr:uid="{51464CB7-4D07-4E98-97C2-FAED8787BA60}"/>
    <cellStyle name="20% - Accent6 2 2 3 2 5" xfId="16438" xr:uid="{268FCE83-922C-4485-9425-FE7AE0E036CE}"/>
    <cellStyle name="20% - Accent6 2 2 3 2 5 2" xfId="34082" xr:uid="{C79EA0A1-F275-48B8-9723-6D198E85C9C9}"/>
    <cellStyle name="20% - Accent6 2 2 3 2 6" xfId="34067" xr:uid="{45208B25-D05D-4EF6-A3D1-5F4DC0C110D0}"/>
    <cellStyle name="20% - Accent6 2 2 3 3" xfId="1840" xr:uid="{9C8B0D3F-F29D-4AB5-97DE-763FCC9AEF34}"/>
    <cellStyle name="20% - Accent6 2 2 3 3 2" xfId="5572" xr:uid="{A668A794-8F69-4DEF-A645-8A02A6500C43}"/>
    <cellStyle name="20% - Accent6 2 2 3 3 2 2" xfId="13280" xr:uid="{9A1CEC11-1605-4A55-ACC0-D62EB5DBD9DC}"/>
    <cellStyle name="20% - Accent6 2 2 3 3 2 2 2" xfId="28692" xr:uid="{68B9E2F4-28CE-4BD5-B4F1-E4B2EF70B581}"/>
    <cellStyle name="20% - Accent6 2 2 3 3 2 2 2 2" xfId="34086" xr:uid="{09D85802-DD63-46BB-8993-65726678824F}"/>
    <cellStyle name="20% - Accent6 2 2 3 3 2 2 3" xfId="34085" xr:uid="{DD144E3A-144D-40FC-AD94-E225E363C7E5}"/>
    <cellStyle name="20% - Accent6 2 2 3 3 2 3" xfId="20987" xr:uid="{03552C3E-0030-4684-A41D-C751ACC04FB6}"/>
    <cellStyle name="20% - Accent6 2 2 3 3 2 3 2" xfId="34087" xr:uid="{DDFF1C24-210B-43A2-8ECA-7FF50D1357E3}"/>
    <cellStyle name="20% - Accent6 2 2 3 3 2 4" xfId="34084" xr:uid="{40B1429A-33D8-4819-8D1B-0CB2D110D71D}"/>
    <cellStyle name="20% - Accent6 2 2 3 3 3" xfId="9551" xr:uid="{854DDBF7-EB5D-4521-8DF7-13F0729C382B}"/>
    <cellStyle name="20% - Accent6 2 2 3 3 3 2" xfId="24964" xr:uid="{18609BF2-57F7-42F2-B712-4A603DF647CC}"/>
    <cellStyle name="20% - Accent6 2 2 3 3 3 2 2" xfId="34089" xr:uid="{B1D3A0C4-07B7-48D5-A93A-3D612A7DE0CB}"/>
    <cellStyle name="20% - Accent6 2 2 3 3 3 3" xfId="34088" xr:uid="{95C231EB-154D-4A63-B4A5-E2FB891A8CC6}"/>
    <cellStyle name="20% - Accent6 2 2 3 3 4" xfId="17259" xr:uid="{FFE174BE-2409-4C76-A351-6DCF930BCFE8}"/>
    <cellStyle name="20% - Accent6 2 2 3 3 4 2" xfId="34090" xr:uid="{43EB3B2E-7DCC-4517-AE6B-44BC53E87D4E}"/>
    <cellStyle name="20% - Accent6 2 2 3 3 5" xfId="34083" xr:uid="{7058C7FC-5732-4444-A6C0-988726EE56F2}"/>
    <cellStyle name="20% - Accent6 2 2 3 4" xfId="4094" xr:uid="{52CB17B5-435C-4039-857C-FEAD427ADF2B}"/>
    <cellStyle name="20% - Accent6 2 2 3 4 2" xfId="11802" xr:uid="{4BAA9AA9-76BD-4785-AC21-FCC9C378B608}"/>
    <cellStyle name="20% - Accent6 2 2 3 4 2 2" xfId="27214" xr:uid="{1E78EA28-46A6-4853-85DE-2F5A231A909D}"/>
    <cellStyle name="20% - Accent6 2 2 3 4 2 2 2" xfId="34093" xr:uid="{E84B6362-87E7-47E7-B256-C6F948A6C1C4}"/>
    <cellStyle name="20% - Accent6 2 2 3 4 2 3" xfId="34092" xr:uid="{6B9FC9B5-B471-422A-B520-E3C7FFD961A9}"/>
    <cellStyle name="20% - Accent6 2 2 3 4 3" xfId="19509" xr:uid="{D1DD7F83-E7CC-44FD-B0A1-D49501D301BF}"/>
    <cellStyle name="20% - Accent6 2 2 3 4 3 2" xfId="34094" xr:uid="{5E1F8C7B-99A7-43DA-B823-855C60433ED9}"/>
    <cellStyle name="20% - Accent6 2 2 3 4 4" xfId="34091" xr:uid="{2020589B-3042-4744-9AD7-1E746EE1E38D}"/>
    <cellStyle name="20% - Accent6 2 2 3 5" xfId="8092" xr:uid="{12EF3D10-A850-47A3-A300-EF93EE95F478}"/>
    <cellStyle name="20% - Accent6 2 2 3 5 2" xfId="23505" xr:uid="{7A5DC3DD-805E-4C04-A3BD-EC4AF2040189}"/>
    <cellStyle name="20% - Accent6 2 2 3 5 2 2" xfId="34096" xr:uid="{D0C01788-E547-4920-A75B-BFED6669D4C8}"/>
    <cellStyle name="20% - Accent6 2 2 3 5 3" xfId="34095" xr:uid="{21222ED3-C280-48FD-B0E8-F0808E81FE58}"/>
    <cellStyle name="20% - Accent6 2 2 3 6" xfId="15800" xr:uid="{612A16D8-5DA3-46B1-AF82-135DE28B70AA}"/>
    <cellStyle name="20% - Accent6 2 2 3 6 2" xfId="34097" xr:uid="{10E8321C-BD71-442C-B42D-14C752074030}"/>
    <cellStyle name="20% - Accent6 2 2 3 7" xfId="34066" xr:uid="{57A60CC1-7E80-4EC6-8150-C1355751C36A}"/>
    <cellStyle name="20% - Accent6 2 2 4" xfId="803" xr:uid="{1F40A260-09DE-489B-8A37-B99A1BE3A4F3}"/>
    <cellStyle name="20% - Accent6 2 2 4 2" xfId="2280" xr:uid="{668A9DEE-0504-4F85-8CF5-5B717EBD0184}"/>
    <cellStyle name="20% - Accent6 2 2 4 2 2" xfId="6012" xr:uid="{568BD94E-228A-412C-9EFC-C29A2176EF3B}"/>
    <cellStyle name="20% - Accent6 2 2 4 2 2 2" xfId="13720" xr:uid="{EB182AE7-53E5-4119-98A6-0510CD5601CE}"/>
    <cellStyle name="20% - Accent6 2 2 4 2 2 2 2" xfId="29132" xr:uid="{7B4AEA59-8723-4709-93F4-D7E4AA70B74A}"/>
    <cellStyle name="20% - Accent6 2 2 4 2 2 2 2 2" xfId="34102" xr:uid="{DEC02D78-3DF8-426B-8903-F6EFDDF072D3}"/>
    <cellStyle name="20% - Accent6 2 2 4 2 2 2 3" xfId="34101" xr:uid="{DB420C89-6E77-4E43-ABE5-029C79661D03}"/>
    <cellStyle name="20% - Accent6 2 2 4 2 2 3" xfId="21427" xr:uid="{C69A307D-7705-4196-998E-B4484A8F5C49}"/>
    <cellStyle name="20% - Accent6 2 2 4 2 2 3 2" xfId="34103" xr:uid="{37C08342-731A-4549-86EA-CBCC4E77CE62}"/>
    <cellStyle name="20% - Accent6 2 2 4 2 2 4" xfId="34100" xr:uid="{E6F90B5D-69E6-42E8-9DBE-EFDFC49291E3}"/>
    <cellStyle name="20% - Accent6 2 2 4 2 3" xfId="9991" xr:uid="{16497082-4B9C-4ABF-BE71-3D85F2BF5678}"/>
    <cellStyle name="20% - Accent6 2 2 4 2 3 2" xfId="25404" xr:uid="{2D0E3D96-16EB-47B9-9990-4DB0D17711ED}"/>
    <cellStyle name="20% - Accent6 2 2 4 2 3 2 2" xfId="34105" xr:uid="{C16D5F1B-AEA8-4836-AF72-18A26D3EBF1E}"/>
    <cellStyle name="20% - Accent6 2 2 4 2 3 3" xfId="34104" xr:uid="{C6381199-8F2A-4E78-B910-89D048B2D545}"/>
    <cellStyle name="20% - Accent6 2 2 4 2 4" xfId="17699" xr:uid="{CAEC8547-6704-4412-8D64-05AFA9293581}"/>
    <cellStyle name="20% - Accent6 2 2 4 2 4 2" xfId="34106" xr:uid="{FEF1D3CD-6BD2-4715-966B-E64CBEB30D09}"/>
    <cellStyle name="20% - Accent6 2 2 4 2 5" xfId="34099" xr:uid="{0E0A1FB5-0E4D-43A5-95BC-17B2F7676678}"/>
    <cellStyle name="20% - Accent6 2 2 4 3" xfId="4540" xr:uid="{F480C548-F074-4A09-A391-6552DCFA4763}"/>
    <cellStyle name="20% - Accent6 2 2 4 3 2" xfId="12248" xr:uid="{F5825A53-96B8-43E3-BDD2-EC49362BAA04}"/>
    <cellStyle name="20% - Accent6 2 2 4 3 2 2" xfId="27660" xr:uid="{CE0231BF-D924-45A3-BB2D-BE3506B8D2B6}"/>
    <cellStyle name="20% - Accent6 2 2 4 3 2 2 2" xfId="34109" xr:uid="{FC8805EA-90C6-4FEA-BDD0-7C79E51B2595}"/>
    <cellStyle name="20% - Accent6 2 2 4 3 2 3" xfId="34108" xr:uid="{6BF65198-C064-4AEA-906B-DF2F0ABBA92B}"/>
    <cellStyle name="20% - Accent6 2 2 4 3 3" xfId="19955" xr:uid="{1C9A48BF-6AC3-4C56-8CDB-DC5096E92D7D}"/>
    <cellStyle name="20% - Accent6 2 2 4 3 3 2" xfId="34110" xr:uid="{268FD106-F790-435D-B54B-366BD6E808C7}"/>
    <cellStyle name="20% - Accent6 2 2 4 3 4" xfId="34107" xr:uid="{339B150C-3D7E-42AB-9FD6-772311A8DC82}"/>
    <cellStyle name="20% - Accent6 2 2 4 4" xfId="8532" xr:uid="{DBD72F34-28CF-4568-A27B-D322A30D5209}"/>
    <cellStyle name="20% - Accent6 2 2 4 4 2" xfId="23945" xr:uid="{5626F24D-2244-49A0-88D8-71E9E5FFA6DA}"/>
    <cellStyle name="20% - Accent6 2 2 4 4 2 2" xfId="34112" xr:uid="{38B302D2-8C59-4D9D-8D2A-DAA98C59547F}"/>
    <cellStyle name="20% - Accent6 2 2 4 4 3" xfId="34111" xr:uid="{C360DE3D-4A79-46C0-A007-B3A34917290A}"/>
    <cellStyle name="20% - Accent6 2 2 4 5" xfId="16240" xr:uid="{7B0C1D4D-A882-4D30-88CA-0DA8DB767EFC}"/>
    <cellStyle name="20% - Accent6 2 2 4 5 2" xfId="34113" xr:uid="{8F738367-62CB-4BEB-8A1A-A08A65E5FFFD}"/>
    <cellStyle name="20% - Accent6 2 2 4 6" xfId="34098" xr:uid="{0C46B941-BA62-4343-AF82-41D261A8D0A5}"/>
    <cellStyle name="20% - Accent6 2 2 5" xfId="1641" xr:uid="{7E87FCCA-95D0-44C8-A0D1-387B95FA2B44}"/>
    <cellStyle name="20% - Accent6 2 2 5 2" xfId="5373" xr:uid="{CB8CFDEC-C846-4A8B-8737-A5B63528B1A8}"/>
    <cellStyle name="20% - Accent6 2 2 5 2 2" xfId="13081" xr:uid="{97B83013-1060-4C35-9714-86F7EDA0C898}"/>
    <cellStyle name="20% - Accent6 2 2 5 2 2 2" xfId="28493" xr:uid="{E383779D-AE53-497D-B4F5-083516C874BB}"/>
    <cellStyle name="20% - Accent6 2 2 5 2 2 2 2" xfId="34117" xr:uid="{9B0A7E90-7372-4FBE-99F8-72F5D60CBFB0}"/>
    <cellStyle name="20% - Accent6 2 2 5 2 2 3" xfId="34116" xr:uid="{A93B3558-ABFA-4E2D-9BF9-7FB275769963}"/>
    <cellStyle name="20% - Accent6 2 2 5 2 3" xfId="20788" xr:uid="{69BEFC7C-B633-4FF4-A52B-9437719AA7EF}"/>
    <cellStyle name="20% - Accent6 2 2 5 2 3 2" xfId="34118" xr:uid="{36207221-8445-45EB-A894-09CA92B9F04F}"/>
    <cellStyle name="20% - Accent6 2 2 5 2 4" xfId="34115" xr:uid="{13389904-D4ED-4440-9B95-1F3130440275}"/>
    <cellStyle name="20% - Accent6 2 2 5 3" xfId="9353" xr:uid="{CCCF2983-9B5D-4992-BDDD-A5592167F05F}"/>
    <cellStyle name="20% - Accent6 2 2 5 3 2" xfId="24766" xr:uid="{4E40723D-66F0-4F5C-9701-F2884C3E4386}"/>
    <cellStyle name="20% - Accent6 2 2 5 3 2 2" xfId="34120" xr:uid="{B934930F-5736-4B2A-A2C0-D730D6F9F264}"/>
    <cellStyle name="20% - Accent6 2 2 5 3 3" xfId="34119" xr:uid="{2700584B-5CB5-4190-B77D-6F564E68A72C}"/>
    <cellStyle name="20% - Accent6 2 2 5 4" xfId="17061" xr:uid="{E6B47CF3-DEDA-40C0-B10A-F5F8BC62E8B3}"/>
    <cellStyle name="20% - Accent6 2 2 5 4 2" xfId="34121" xr:uid="{0398C1D6-122C-4289-8A67-F33AAFF61372}"/>
    <cellStyle name="20% - Accent6 2 2 5 5" xfId="34114" xr:uid="{B3EFFFEB-980E-4522-98E9-CA3335725097}"/>
    <cellStyle name="20% - Accent6 2 2 6" xfId="3888" xr:uid="{1E1951D6-07AD-4B15-ABAC-5A37416A5019}"/>
    <cellStyle name="20% - Accent6 2 2 6 2" xfId="11596" xr:uid="{BFBDE1D3-F7FE-4F8A-9547-436CF80A6CF8}"/>
    <cellStyle name="20% - Accent6 2 2 6 2 2" xfId="27008" xr:uid="{B500FB3D-75DA-42C7-93A7-E3F950772D10}"/>
    <cellStyle name="20% - Accent6 2 2 6 2 2 2" xfId="34124" xr:uid="{3F3807DF-151E-4D2D-A991-4D61D20B657E}"/>
    <cellStyle name="20% - Accent6 2 2 6 2 3" xfId="34123" xr:uid="{5A315FD6-FD08-4D11-972F-BBF950FA723B}"/>
    <cellStyle name="20% - Accent6 2 2 6 3" xfId="19303" xr:uid="{D7CA8713-88E0-4944-AFEB-40D467780A36}"/>
    <cellStyle name="20% - Accent6 2 2 6 3 2" xfId="34125" xr:uid="{C715AE97-D792-4B00-A901-3FEA44491E84}"/>
    <cellStyle name="20% - Accent6 2 2 6 4" xfId="34122" xr:uid="{ECE3C7A1-BBC5-483A-9DC9-A2F557C14C15}"/>
    <cellStyle name="20% - Accent6 2 2 7" xfId="7876" xr:uid="{686374B6-3FD0-40A5-A8F0-70F152908B29}"/>
    <cellStyle name="20% - Accent6 2 2 7 2" xfId="23289" xr:uid="{341FDB44-7DAC-422D-8FBB-1F3D2EB55077}"/>
    <cellStyle name="20% - Accent6 2 2 7 2 2" xfId="34127" xr:uid="{7B1DD656-DE5A-48DE-AE86-AC5F3BFC3043}"/>
    <cellStyle name="20% - Accent6 2 2 7 3" xfId="34126" xr:uid="{D4CEB9B8-3B67-4986-BC4C-DD1C03F33178}"/>
    <cellStyle name="20% - Accent6 2 2 8" xfId="15584" xr:uid="{9B80F735-C794-4B77-ABC2-4C693C844716}"/>
    <cellStyle name="20% - Accent6 2 2 8 2" xfId="34128" xr:uid="{BC65879C-B751-44F9-BB05-87468C3D7A49}"/>
    <cellStyle name="20% - Accent6 2 2 9" xfId="34001" xr:uid="{08544548-4444-474F-A6E5-90AE7AADB7A4}"/>
    <cellStyle name="20% - Accent6 2 3" xfId="173" xr:uid="{77E4C0BC-209D-41C3-8BE7-B534EAA58231}"/>
    <cellStyle name="20% - Accent6 2 3 2" xfId="383" xr:uid="{D73DCCFD-137D-4AE9-B0D4-A45D18E337A0}"/>
    <cellStyle name="20% - Accent6 2 3 2 2" xfId="1045" xr:uid="{F90D9C5A-515B-4E70-BEF8-029C759CFF43}"/>
    <cellStyle name="20% - Accent6 2 3 2 2 2" xfId="2513" xr:uid="{571B1496-0C56-4FE1-9667-C04AE7B9FB09}"/>
    <cellStyle name="20% - Accent6 2 3 2 2 2 2" xfId="6245" xr:uid="{F3480DEE-8501-4032-B82B-4D658C6F1C28}"/>
    <cellStyle name="20% - Accent6 2 3 2 2 2 2 2" xfId="13953" xr:uid="{2363AEDD-FE89-418F-BDCC-9B66B65D9669}"/>
    <cellStyle name="20% - Accent6 2 3 2 2 2 2 2 2" xfId="29365" xr:uid="{A8B5F858-5894-44F8-9227-D1A270F233CA}"/>
    <cellStyle name="20% - Accent6 2 3 2 2 2 2 2 2 2" xfId="34135" xr:uid="{E886D31E-E76D-4C55-9805-1DD701220EF5}"/>
    <cellStyle name="20% - Accent6 2 3 2 2 2 2 2 3" xfId="34134" xr:uid="{78B83E1E-A75C-4A6E-9789-4353390B4304}"/>
    <cellStyle name="20% - Accent6 2 3 2 2 2 2 3" xfId="21660" xr:uid="{B4B3FFE0-EBD5-4EEC-BC1A-C26D7553747C}"/>
    <cellStyle name="20% - Accent6 2 3 2 2 2 2 3 2" xfId="34136" xr:uid="{D6ACAA51-D392-4202-9221-65ED11558F51}"/>
    <cellStyle name="20% - Accent6 2 3 2 2 2 2 4" xfId="34133" xr:uid="{8A3A4419-A46B-4CD8-8730-D13A5C8067E2}"/>
    <cellStyle name="20% - Accent6 2 3 2 2 2 3" xfId="10224" xr:uid="{92B2FBDD-DC55-4B67-B7E8-4886F1404AC0}"/>
    <cellStyle name="20% - Accent6 2 3 2 2 2 3 2" xfId="25637" xr:uid="{E8126BBD-5020-4BAC-905A-8B0B60483FEC}"/>
    <cellStyle name="20% - Accent6 2 3 2 2 2 3 2 2" xfId="34138" xr:uid="{5B072D3E-B939-4F0D-A2DA-CF07BBD1990F}"/>
    <cellStyle name="20% - Accent6 2 3 2 2 2 3 3" xfId="34137" xr:uid="{18F56A81-797C-47C0-BB37-1937BBCB534E}"/>
    <cellStyle name="20% - Accent6 2 3 2 2 2 4" xfId="17932" xr:uid="{C50D47EC-0AE3-432C-9853-0C9AE67AD18F}"/>
    <cellStyle name="20% - Accent6 2 3 2 2 2 4 2" xfId="34139" xr:uid="{EAAB7A40-4F47-4DCC-A1FE-44E6B69C7571}"/>
    <cellStyle name="20% - Accent6 2 3 2 2 2 5" xfId="34132" xr:uid="{1D925586-1800-46BD-91BC-4EF364151F23}"/>
    <cellStyle name="20% - Accent6 2 3 2 2 3" xfId="4782" xr:uid="{ED5B8CC3-B2B4-4F76-BC74-648B18E1092D}"/>
    <cellStyle name="20% - Accent6 2 3 2 2 3 2" xfId="12490" xr:uid="{8B5EFAFE-FCFF-47F9-8DC0-839EF37622AF}"/>
    <cellStyle name="20% - Accent6 2 3 2 2 3 2 2" xfId="27902" xr:uid="{79CE48C0-6441-407F-AE82-C21AC5E723B1}"/>
    <cellStyle name="20% - Accent6 2 3 2 2 3 2 2 2" xfId="34142" xr:uid="{E08897B9-A156-4E2D-9AC0-8F6D386F6632}"/>
    <cellStyle name="20% - Accent6 2 3 2 2 3 2 3" xfId="34141" xr:uid="{4EE4867F-A9B6-4810-BC7B-5E8AE896E654}"/>
    <cellStyle name="20% - Accent6 2 3 2 2 3 3" xfId="20197" xr:uid="{F3E6DB95-C965-47A1-B9DC-4874BCBF7613}"/>
    <cellStyle name="20% - Accent6 2 3 2 2 3 3 2" xfId="34143" xr:uid="{684204A9-287B-406C-B9D6-9420B4F5252E}"/>
    <cellStyle name="20% - Accent6 2 3 2 2 3 4" xfId="34140" xr:uid="{AA71BBF1-9788-4F91-AF6F-A2BA8591EB11}"/>
    <cellStyle name="20% - Accent6 2 3 2 2 4" xfId="8765" xr:uid="{BC148449-857D-455A-8086-D996D00650E5}"/>
    <cellStyle name="20% - Accent6 2 3 2 2 4 2" xfId="24178" xr:uid="{A6934499-6E23-4F94-930B-26B687B46FE5}"/>
    <cellStyle name="20% - Accent6 2 3 2 2 4 2 2" xfId="34145" xr:uid="{46EF0843-F508-4D02-8D19-618866A46780}"/>
    <cellStyle name="20% - Accent6 2 3 2 2 4 3" xfId="34144" xr:uid="{C59EAC23-F497-4CCC-9BF5-B85383EC895F}"/>
    <cellStyle name="20% - Accent6 2 3 2 2 5" xfId="16473" xr:uid="{E830BCCA-458D-4367-84AF-564D33394E88}"/>
    <cellStyle name="20% - Accent6 2 3 2 2 5 2" xfId="34146" xr:uid="{0B7F7DBB-CE32-4E8B-90D5-E89F0748B6D8}"/>
    <cellStyle name="20% - Accent6 2 3 2 2 6" xfId="34131" xr:uid="{8A756881-3348-4F83-829C-8FDBC8D45E85}"/>
    <cellStyle name="20% - Accent6 2 3 2 3" xfId="1875" xr:uid="{4EAF49C8-B1A1-420A-B7BF-D9A6E03E50E3}"/>
    <cellStyle name="20% - Accent6 2 3 2 3 2" xfId="5607" xr:uid="{EC5826C1-573B-4478-8BE8-34BD03C5559A}"/>
    <cellStyle name="20% - Accent6 2 3 2 3 2 2" xfId="13315" xr:uid="{900482FB-2EEE-492F-831D-6510F2EC8D1E}"/>
    <cellStyle name="20% - Accent6 2 3 2 3 2 2 2" xfId="28727" xr:uid="{706201F9-86A1-4F9A-8DA0-E47E057D0837}"/>
    <cellStyle name="20% - Accent6 2 3 2 3 2 2 2 2" xfId="34150" xr:uid="{199C1271-F1B9-4DBB-93A8-CA736D6BB927}"/>
    <cellStyle name="20% - Accent6 2 3 2 3 2 2 3" xfId="34149" xr:uid="{91CF0765-B246-4F56-B58D-523242A8B2E0}"/>
    <cellStyle name="20% - Accent6 2 3 2 3 2 3" xfId="21022" xr:uid="{6E850B85-7812-4AD9-B71C-3DC710F81037}"/>
    <cellStyle name="20% - Accent6 2 3 2 3 2 3 2" xfId="34151" xr:uid="{14E6FC25-93BE-40F8-B679-910E61EAD898}"/>
    <cellStyle name="20% - Accent6 2 3 2 3 2 4" xfId="34148" xr:uid="{30222162-881A-4E8A-95AF-E3FDFA307733}"/>
    <cellStyle name="20% - Accent6 2 3 2 3 3" xfId="9586" xr:uid="{E756B700-8D5F-4F20-9674-F9D7667930AA}"/>
    <cellStyle name="20% - Accent6 2 3 2 3 3 2" xfId="24999" xr:uid="{1ECC8725-B95E-4D0B-86D4-AA27F2DD000B}"/>
    <cellStyle name="20% - Accent6 2 3 2 3 3 2 2" xfId="34153" xr:uid="{2D8B68AB-4D08-4C7A-B693-48714A7FBA4F}"/>
    <cellStyle name="20% - Accent6 2 3 2 3 3 3" xfId="34152" xr:uid="{7CB9DBE8-9313-421B-BAF1-0B4104F799F2}"/>
    <cellStyle name="20% - Accent6 2 3 2 3 4" xfId="17294" xr:uid="{C962CF38-D918-4B7B-8D0F-122517C290DA}"/>
    <cellStyle name="20% - Accent6 2 3 2 3 4 2" xfId="34154" xr:uid="{A5B4B253-6F25-4681-85DC-58F91CDB42DA}"/>
    <cellStyle name="20% - Accent6 2 3 2 3 5" xfId="34147" xr:uid="{97A13E1F-6E5B-4723-8A6D-90C30EE7B21B}"/>
    <cellStyle name="20% - Accent6 2 3 2 4" xfId="4130" xr:uid="{A1BD1F4D-C483-408B-9CB2-0647A4863D73}"/>
    <cellStyle name="20% - Accent6 2 3 2 4 2" xfId="11838" xr:uid="{EB64E3DE-D603-4670-A04D-E34482B2EDE7}"/>
    <cellStyle name="20% - Accent6 2 3 2 4 2 2" xfId="27250" xr:uid="{D6870091-2EF8-48CA-BE28-991C56A2497C}"/>
    <cellStyle name="20% - Accent6 2 3 2 4 2 2 2" xfId="34157" xr:uid="{EAC11683-360D-4928-9A79-E2A187625B42}"/>
    <cellStyle name="20% - Accent6 2 3 2 4 2 3" xfId="34156" xr:uid="{E4B5E810-852F-4D13-821B-C41CB96EB6BB}"/>
    <cellStyle name="20% - Accent6 2 3 2 4 3" xfId="19545" xr:uid="{B35EBB2F-BFC4-4E88-AD12-0B516549D584}"/>
    <cellStyle name="20% - Accent6 2 3 2 4 3 2" xfId="34158" xr:uid="{20500EC4-92F2-41FA-BF77-F4F45037E6EF}"/>
    <cellStyle name="20% - Accent6 2 3 2 4 4" xfId="34155" xr:uid="{3227974D-B942-46AB-8713-B3B552C54773}"/>
    <cellStyle name="20% - Accent6 2 3 2 5" xfId="8127" xr:uid="{FB03F151-F1CD-4266-AC23-6FD680A0DF46}"/>
    <cellStyle name="20% - Accent6 2 3 2 5 2" xfId="23540" xr:uid="{5C8BEB6C-7372-4B99-8E8A-0B77E839E06E}"/>
    <cellStyle name="20% - Accent6 2 3 2 5 2 2" xfId="34160" xr:uid="{BC4D9723-6D36-4B58-A95D-3B43DED0BF1B}"/>
    <cellStyle name="20% - Accent6 2 3 2 5 3" xfId="34159" xr:uid="{DEF2EAAD-E085-4B77-AF5E-F905B63976B6}"/>
    <cellStyle name="20% - Accent6 2 3 2 6" xfId="15835" xr:uid="{D0791CB5-ADCF-44FD-9BE2-A7F7C286CB5C}"/>
    <cellStyle name="20% - Accent6 2 3 2 6 2" xfId="34161" xr:uid="{FA4FB9E1-FDB0-4652-9A9A-5DA4123A40AD}"/>
    <cellStyle name="20% - Accent6 2 3 2 7" xfId="34130" xr:uid="{E8937AEE-01D2-4205-910F-F998D9FB65FD}"/>
    <cellStyle name="20% - Accent6 2 3 3" xfId="840" xr:uid="{B7342B49-350D-4D20-A82E-C9D1245B4F2C}"/>
    <cellStyle name="20% - Accent6 2 3 3 2" xfId="2315" xr:uid="{6E733C77-E0BE-4E4A-8BEF-91641E7B1D04}"/>
    <cellStyle name="20% - Accent6 2 3 3 2 2" xfId="6047" xr:uid="{1BEF38FC-8FF2-4940-AFC8-B68F65389C23}"/>
    <cellStyle name="20% - Accent6 2 3 3 2 2 2" xfId="13755" xr:uid="{00AF8252-F117-4E91-B48D-F3AB7FEA37F7}"/>
    <cellStyle name="20% - Accent6 2 3 3 2 2 2 2" xfId="29167" xr:uid="{88E86A32-555C-4835-AA11-147FC7CD27FD}"/>
    <cellStyle name="20% - Accent6 2 3 3 2 2 2 2 2" xfId="34166" xr:uid="{C0E52864-D5B5-4349-A928-E883F312D13D}"/>
    <cellStyle name="20% - Accent6 2 3 3 2 2 2 3" xfId="34165" xr:uid="{38D374F9-A056-49C9-B654-29EE75E6561C}"/>
    <cellStyle name="20% - Accent6 2 3 3 2 2 3" xfId="21462" xr:uid="{ED8851AA-5DB1-4279-8874-D192D212B038}"/>
    <cellStyle name="20% - Accent6 2 3 3 2 2 3 2" xfId="34167" xr:uid="{1C2B5F93-E87A-40F9-AF60-66D7A752B90E}"/>
    <cellStyle name="20% - Accent6 2 3 3 2 2 4" xfId="34164" xr:uid="{A31F4796-B407-483B-8C5B-B6B17C12C1BD}"/>
    <cellStyle name="20% - Accent6 2 3 3 2 3" xfId="10026" xr:uid="{989E6D1A-6D1E-49CB-8AE4-FB8C5D073E95}"/>
    <cellStyle name="20% - Accent6 2 3 3 2 3 2" xfId="25439" xr:uid="{6091C828-F9F1-4AD1-8731-6403DCA2CAAF}"/>
    <cellStyle name="20% - Accent6 2 3 3 2 3 2 2" xfId="34169" xr:uid="{43E9B865-1AF8-4737-A7A6-BEEAF2DE8383}"/>
    <cellStyle name="20% - Accent6 2 3 3 2 3 3" xfId="34168" xr:uid="{C8F96A3B-29D0-4264-BAF6-0B28F3052AFD}"/>
    <cellStyle name="20% - Accent6 2 3 3 2 4" xfId="17734" xr:uid="{C9C20109-94C8-4EB6-B081-10366A8C6E0C}"/>
    <cellStyle name="20% - Accent6 2 3 3 2 4 2" xfId="34170" xr:uid="{7C8DAEB3-1060-48F4-B8B5-E1276B59A47C}"/>
    <cellStyle name="20% - Accent6 2 3 3 2 5" xfId="34163" xr:uid="{CC385062-E65E-483B-9C2C-B8F05A0BAFA0}"/>
    <cellStyle name="20% - Accent6 2 3 3 3" xfId="4577" xr:uid="{10D198A4-9299-498E-B38D-5E697A44C67E}"/>
    <cellStyle name="20% - Accent6 2 3 3 3 2" xfId="12285" xr:uid="{409C1B8A-F5B2-4CBB-8DC1-D95AB9FD93AB}"/>
    <cellStyle name="20% - Accent6 2 3 3 3 2 2" xfId="27697" xr:uid="{8B51DA5D-643C-4D00-9583-3A2DA5EAF8E4}"/>
    <cellStyle name="20% - Accent6 2 3 3 3 2 2 2" xfId="34173" xr:uid="{E6FB8632-4F53-4B96-A6EB-0AEAD383928A}"/>
    <cellStyle name="20% - Accent6 2 3 3 3 2 3" xfId="34172" xr:uid="{B7BCD490-75F8-4E41-8692-2B3CDFAA1BB6}"/>
    <cellStyle name="20% - Accent6 2 3 3 3 3" xfId="19992" xr:uid="{848B90AB-2B30-468C-8F4E-6C11EB733821}"/>
    <cellStyle name="20% - Accent6 2 3 3 3 3 2" xfId="34174" xr:uid="{B641CE63-67E2-4FD2-B7B7-84BD45AD9BD1}"/>
    <cellStyle name="20% - Accent6 2 3 3 3 4" xfId="34171" xr:uid="{3651EA70-3A09-47E0-80D1-E1184DD6C6F5}"/>
    <cellStyle name="20% - Accent6 2 3 3 4" xfId="8567" xr:uid="{19BE2E35-67FF-4246-B50F-AE5826DB5E67}"/>
    <cellStyle name="20% - Accent6 2 3 3 4 2" xfId="23980" xr:uid="{F7072970-2A76-4E8E-975C-168C1814B45F}"/>
    <cellStyle name="20% - Accent6 2 3 3 4 2 2" xfId="34176" xr:uid="{30594A7B-D133-45F1-9929-BBD1CE093EF0}"/>
    <cellStyle name="20% - Accent6 2 3 3 4 3" xfId="34175" xr:uid="{2AC78754-84F1-454B-935B-AB9EC8A0913D}"/>
    <cellStyle name="20% - Accent6 2 3 3 5" xfId="16275" xr:uid="{817F1228-E8B2-4245-808B-F5CAD22293C6}"/>
    <cellStyle name="20% - Accent6 2 3 3 5 2" xfId="34177" xr:uid="{C530CE29-8124-4502-87C1-45B79A169092}"/>
    <cellStyle name="20% - Accent6 2 3 3 6" xfId="34162" xr:uid="{6E5E6891-B1B1-490A-BAED-49CC2DCA7517}"/>
    <cellStyle name="20% - Accent6 2 3 4" xfId="1677" xr:uid="{EA8F1001-4DDF-487A-9056-1010A72F1174}"/>
    <cellStyle name="20% - Accent6 2 3 4 2" xfId="5409" xr:uid="{E41E1885-B822-4287-9AC8-0F20370A969A}"/>
    <cellStyle name="20% - Accent6 2 3 4 2 2" xfId="13117" xr:uid="{4DC9F1CF-F686-497A-BBEE-3922416B618E}"/>
    <cellStyle name="20% - Accent6 2 3 4 2 2 2" xfId="28529" xr:uid="{22FB1BC7-F802-4381-9031-165CA1B728C6}"/>
    <cellStyle name="20% - Accent6 2 3 4 2 2 2 2" xfId="34181" xr:uid="{4883A88E-0B45-44C0-A03F-CBC6B06AB0B3}"/>
    <cellStyle name="20% - Accent6 2 3 4 2 2 3" xfId="34180" xr:uid="{ED1490FF-93BC-4D3E-85C6-314D473F1495}"/>
    <cellStyle name="20% - Accent6 2 3 4 2 3" xfId="20824" xr:uid="{79B8EB66-D0A3-48F7-B907-CE768AB599C0}"/>
    <cellStyle name="20% - Accent6 2 3 4 2 3 2" xfId="34182" xr:uid="{6C2B01F6-97F0-4383-A435-F6764A073FEE}"/>
    <cellStyle name="20% - Accent6 2 3 4 2 4" xfId="34179" xr:uid="{1A4D784E-AB12-412E-B19C-2F560A466836}"/>
    <cellStyle name="20% - Accent6 2 3 4 3" xfId="9388" xr:uid="{290178B4-33E0-4243-ADBD-5ABAB9B75495}"/>
    <cellStyle name="20% - Accent6 2 3 4 3 2" xfId="24801" xr:uid="{4E2F1793-0519-479E-A691-F75DB917678A}"/>
    <cellStyle name="20% - Accent6 2 3 4 3 2 2" xfId="34184" xr:uid="{8EF13860-4874-4539-AA17-92147C37C6E7}"/>
    <cellStyle name="20% - Accent6 2 3 4 3 3" xfId="34183" xr:uid="{B8AD6EE3-41C3-4D13-A0FE-E41C5FA67C80}"/>
    <cellStyle name="20% - Accent6 2 3 4 4" xfId="17096" xr:uid="{7BF22B6A-8A35-4239-8B95-2E61C8BBFD68}"/>
    <cellStyle name="20% - Accent6 2 3 4 4 2" xfId="34185" xr:uid="{3C21B8F7-9D8D-4283-B57E-71E79808806C}"/>
    <cellStyle name="20% - Accent6 2 3 4 5" xfId="34178" xr:uid="{083502CE-355D-4EBA-8770-7888B8A140E6}"/>
    <cellStyle name="20% - Accent6 2 3 5" xfId="3925" xr:uid="{7B1EAA26-7746-44FC-AAD7-FBD17DB67677}"/>
    <cellStyle name="20% - Accent6 2 3 5 2" xfId="11633" xr:uid="{D76397A8-1C2E-476B-9037-9971D9376486}"/>
    <cellStyle name="20% - Accent6 2 3 5 2 2" xfId="27045" xr:uid="{CBD6517A-1124-42EC-8EE2-4362C67CFC41}"/>
    <cellStyle name="20% - Accent6 2 3 5 2 2 2" xfId="34188" xr:uid="{B770C98B-2153-4402-8D16-124523E25774}"/>
    <cellStyle name="20% - Accent6 2 3 5 2 3" xfId="34187" xr:uid="{F6E7463A-F4DC-4CC2-BA55-8C26EBBCE10A}"/>
    <cellStyle name="20% - Accent6 2 3 5 3" xfId="19340" xr:uid="{15F205DF-DD4F-412A-8DA0-2A78707EEC3F}"/>
    <cellStyle name="20% - Accent6 2 3 5 3 2" xfId="34189" xr:uid="{E378303A-2CEE-4F29-ABF1-451FA408B2E5}"/>
    <cellStyle name="20% - Accent6 2 3 5 4" xfId="34186" xr:uid="{89B3BDFE-FD78-4C7C-B14F-7D96BAFE0EA0}"/>
    <cellStyle name="20% - Accent6 2 3 6" xfId="7929" xr:uid="{CF7AD3E9-BDE5-477F-9EF5-434E08AAB5B1}"/>
    <cellStyle name="20% - Accent6 2 3 6 2" xfId="23342" xr:uid="{87042856-784E-4DB2-AC44-D7ABD43C402A}"/>
    <cellStyle name="20% - Accent6 2 3 6 2 2" xfId="34191" xr:uid="{DBCAF48C-B265-47A4-9E98-8346FEF28FF7}"/>
    <cellStyle name="20% - Accent6 2 3 6 3" xfId="34190" xr:uid="{65AFC974-AD84-4A31-9E06-036AF982E219}"/>
    <cellStyle name="20% - Accent6 2 3 7" xfId="15637" xr:uid="{378DF940-D31D-4AA8-93B0-3F23A0ADFB6E}"/>
    <cellStyle name="20% - Accent6 2 3 7 2" xfId="34192" xr:uid="{97B0D34A-8C90-48DB-957C-037B13F295DE}"/>
    <cellStyle name="20% - Accent6 2 3 8" xfId="34129" xr:uid="{48F1ECC5-D129-421B-B826-EF0DF0374AC8}"/>
    <cellStyle name="20% - Accent6 2 4" xfId="330" xr:uid="{E49E34AC-33C2-4D90-9DAF-62E7648D169E}"/>
    <cellStyle name="20% - Accent6 2 4 2" xfId="993" xr:uid="{DD0CB4E3-A441-4136-AE20-54AB266F97A6}"/>
    <cellStyle name="20% - Accent6 2 4 2 2" xfId="2463" xr:uid="{2D991837-C2E7-456C-9E50-1B2E07F09E84}"/>
    <cellStyle name="20% - Accent6 2 4 2 2 2" xfId="6195" xr:uid="{EB48347B-AF38-4E30-A1AE-F2DA18248B5D}"/>
    <cellStyle name="20% - Accent6 2 4 2 2 2 2" xfId="13903" xr:uid="{3CE2A1D0-1D84-4B33-8C97-E8A45C50BF29}"/>
    <cellStyle name="20% - Accent6 2 4 2 2 2 2 2" xfId="29315" xr:uid="{B6678DF9-C8A8-4F07-A180-0B824920E85D}"/>
    <cellStyle name="20% - Accent6 2 4 2 2 2 2 2 2" xfId="34198" xr:uid="{AE4E7A8A-339C-4CB7-BA33-F06D895D1618}"/>
    <cellStyle name="20% - Accent6 2 4 2 2 2 2 3" xfId="34197" xr:uid="{5DAE1361-99B8-45A0-8347-DEA873948589}"/>
    <cellStyle name="20% - Accent6 2 4 2 2 2 3" xfId="21610" xr:uid="{FBF7D1B3-11EA-45EF-8B8C-8881566E3760}"/>
    <cellStyle name="20% - Accent6 2 4 2 2 2 3 2" xfId="34199" xr:uid="{9BC4643E-CDC9-4611-A271-33CA4C1662C4}"/>
    <cellStyle name="20% - Accent6 2 4 2 2 2 4" xfId="34196" xr:uid="{CC2A9CB6-8317-4441-9146-5AB7287DB234}"/>
    <cellStyle name="20% - Accent6 2 4 2 2 3" xfId="10174" xr:uid="{6DA2618B-30AE-47E7-84D9-B1E907D33269}"/>
    <cellStyle name="20% - Accent6 2 4 2 2 3 2" xfId="25587" xr:uid="{4206EA60-6BA9-4AAA-BE6C-E80F36B19DCB}"/>
    <cellStyle name="20% - Accent6 2 4 2 2 3 2 2" xfId="34201" xr:uid="{75764D9D-FCFA-41E0-A22E-7AEA01708E36}"/>
    <cellStyle name="20% - Accent6 2 4 2 2 3 3" xfId="34200" xr:uid="{5441E14A-B4E5-4569-911C-7F46ECD4AAD7}"/>
    <cellStyle name="20% - Accent6 2 4 2 2 4" xfId="17882" xr:uid="{1BC35622-A214-479C-8E76-9F6B73829BB0}"/>
    <cellStyle name="20% - Accent6 2 4 2 2 4 2" xfId="34202" xr:uid="{E1FF0610-BC68-4C79-BD47-56C955D8D46B}"/>
    <cellStyle name="20% - Accent6 2 4 2 2 5" xfId="34195" xr:uid="{6CBF6AD7-C82D-4EC7-8A2D-6CB099008538}"/>
    <cellStyle name="20% - Accent6 2 4 2 3" xfId="4730" xr:uid="{FD7204EA-9DF7-4AC9-A119-545CBBA8ECD4}"/>
    <cellStyle name="20% - Accent6 2 4 2 3 2" xfId="12438" xr:uid="{03D78306-300C-4090-92C1-41BDDBC1294D}"/>
    <cellStyle name="20% - Accent6 2 4 2 3 2 2" xfId="27850" xr:uid="{08658046-94BA-496C-B81F-DCAC6A4EBF54}"/>
    <cellStyle name="20% - Accent6 2 4 2 3 2 2 2" xfId="34205" xr:uid="{E350D97D-AB8B-44C4-A16B-B84D0108D0D7}"/>
    <cellStyle name="20% - Accent6 2 4 2 3 2 3" xfId="34204" xr:uid="{0656D6E4-7DC9-4AD2-9795-652BD3641B26}"/>
    <cellStyle name="20% - Accent6 2 4 2 3 3" xfId="20145" xr:uid="{A845AA64-52A3-493B-8967-1BD2EA0F0BAB}"/>
    <cellStyle name="20% - Accent6 2 4 2 3 3 2" xfId="34206" xr:uid="{57B67C7B-FFC7-4778-84EC-5BDB04C5BAC2}"/>
    <cellStyle name="20% - Accent6 2 4 2 3 4" xfId="34203" xr:uid="{073B1CAA-79F9-48E0-9515-E7A6CD21E685}"/>
    <cellStyle name="20% - Accent6 2 4 2 4" xfId="8715" xr:uid="{0FF6BEFA-F44B-409A-ADAC-F1382F2E7CFA}"/>
    <cellStyle name="20% - Accent6 2 4 2 4 2" xfId="24128" xr:uid="{C8445D48-B733-4A15-9668-36AC643E4E52}"/>
    <cellStyle name="20% - Accent6 2 4 2 4 2 2" xfId="34208" xr:uid="{306CC9D9-EBA8-4FBB-B5EE-492C9AD3929D}"/>
    <cellStyle name="20% - Accent6 2 4 2 4 3" xfId="34207" xr:uid="{D18DE42A-0196-4EA4-B2B9-19396E165FFA}"/>
    <cellStyle name="20% - Accent6 2 4 2 5" xfId="16423" xr:uid="{3641BB57-1B8E-40A8-B799-D4473FDBC018}"/>
    <cellStyle name="20% - Accent6 2 4 2 5 2" xfId="34209" xr:uid="{217A3CBB-5A98-4F43-8094-60902087AEBE}"/>
    <cellStyle name="20% - Accent6 2 4 2 6" xfId="34194" xr:uid="{23139E62-DE0A-468D-8E39-0EA1401CCD6F}"/>
    <cellStyle name="20% - Accent6 2 4 3" xfId="1825" xr:uid="{B43E59BE-BCF2-4724-9146-51580E4387E0}"/>
    <cellStyle name="20% - Accent6 2 4 3 2" xfId="5557" xr:uid="{B9CF37C7-B32D-440A-8877-2CD45F2D9C98}"/>
    <cellStyle name="20% - Accent6 2 4 3 2 2" xfId="13265" xr:uid="{02F8E476-A43C-4BA7-9819-6E511806B0FC}"/>
    <cellStyle name="20% - Accent6 2 4 3 2 2 2" xfId="28677" xr:uid="{C976EC04-16B6-4E4B-9DC3-E56FDBABE5BC}"/>
    <cellStyle name="20% - Accent6 2 4 3 2 2 2 2" xfId="34213" xr:uid="{F533B51B-D5CB-4309-BBB0-5960518072F3}"/>
    <cellStyle name="20% - Accent6 2 4 3 2 2 3" xfId="34212" xr:uid="{0F14AF9A-67EC-4BE5-ACDA-71DE1C02B3F3}"/>
    <cellStyle name="20% - Accent6 2 4 3 2 3" xfId="20972" xr:uid="{5E34B043-6456-47C5-8D10-1C462E5769F7}"/>
    <cellStyle name="20% - Accent6 2 4 3 2 3 2" xfId="34214" xr:uid="{DC6E1012-93F2-477E-93C1-A595DA4D3626}"/>
    <cellStyle name="20% - Accent6 2 4 3 2 4" xfId="34211" xr:uid="{693EDFA1-756B-4B37-B48B-FDAA373230A0}"/>
    <cellStyle name="20% - Accent6 2 4 3 3" xfId="9536" xr:uid="{B64FAE23-9737-437C-A177-4D40D75A2868}"/>
    <cellStyle name="20% - Accent6 2 4 3 3 2" xfId="24949" xr:uid="{AC653FF5-A7F8-44B9-B9BC-779D4606B185}"/>
    <cellStyle name="20% - Accent6 2 4 3 3 2 2" xfId="34216" xr:uid="{EF04FD25-151C-4520-835F-81150207AFCA}"/>
    <cellStyle name="20% - Accent6 2 4 3 3 3" xfId="34215" xr:uid="{273E2F38-F989-41DF-90E4-ABF1A07C10A3}"/>
    <cellStyle name="20% - Accent6 2 4 3 4" xfId="17244" xr:uid="{F4951453-A9F4-4B01-BE7E-3015EC2E2FA3}"/>
    <cellStyle name="20% - Accent6 2 4 3 4 2" xfId="34217" xr:uid="{11ED79B2-A397-46A0-B5A5-454856746467}"/>
    <cellStyle name="20% - Accent6 2 4 3 5" xfId="34210" xr:uid="{AC4E2B68-A807-4D8E-818D-478C1AD13BBE}"/>
    <cellStyle name="20% - Accent6 2 4 4" xfId="4078" xr:uid="{68550CDE-6734-411D-800C-39492877809C}"/>
    <cellStyle name="20% - Accent6 2 4 4 2" xfId="11786" xr:uid="{0AAF60FE-A8D2-498B-AA4D-2C2F28C483A9}"/>
    <cellStyle name="20% - Accent6 2 4 4 2 2" xfId="27198" xr:uid="{DB5A44F2-D939-4932-ADEA-B728CD74D8C0}"/>
    <cellStyle name="20% - Accent6 2 4 4 2 2 2" xfId="34220" xr:uid="{6F4782CA-EFBB-4B22-945C-7CA4609EF530}"/>
    <cellStyle name="20% - Accent6 2 4 4 2 3" xfId="34219" xr:uid="{7B78AD8E-3538-492A-8252-6F47CCDA16C6}"/>
    <cellStyle name="20% - Accent6 2 4 4 3" xfId="19493" xr:uid="{5E71AB70-2A17-40E6-A0AC-6064BC2B0A7D}"/>
    <cellStyle name="20% - Accent6 2 4 4 3 2" xfId="34221" xr:uid="{8D2C643C-AB98-41F9-BE90-D93DADCBC393}"/>
    <cellStyle name="20% - Accent6 2 4 4 4" xfId="34218" xr:uid="{E5094697-80E8-48ED-9962-ECEC8A99418C}"/>
    <cellStyle name="20% - Accent6 2 4 5" xfId="8077" xr:uid="{8DA791B6-F7FD-4020-88D6-9C344BBC98A2}"/>
    <cellStyle name="20% - Accent6 2 4 5 2" xfId="23490" xr:uid="{05FEAAC6-8030-437A-B592-A8D0119C85B8}"/>
    <cellStyle name="20% - Accent6 2 4 5 2 2" xfId="34223" xr:uid="{B6BE8E6A-276D-4C86-903E-EEC8819A5688}"/>
    <cellStyle name="20% - Accent6 2 4 5 3" xfId="34222" xr:uid="{C3859819-EC92-44F9-9354-E7781819F2A8}"/>
    <cellStyle name="20% - Accent6 2 4 6" xfId="15785" xr:uid="{3CB1606D-5AA3-4E35-94EB-2C4C8F05F492}"/>
    <cellStyle name="20% - Accent6 2 4 6 2" xfId="34224" xr:uid="{10E49EEE-2B9C-4590-95A4-1056C0C1C88A}"/>
    <cellStyle name="20% - Accent6 2 4 7" xfId="34193" xr:uid="{1CA0385B-0DDC-4DD5-88E4-3CC44B30974A}"/>
    <cellStyle name="20% - Accent6 2 5" xfId="776" xr:uid="{B8A078A1-1C00-4B88-AEE5-8CA64D81E3D3}"/>
    <cellStyle name="20% - Accent6 2 5 2" xfId="2265" xr:uid="{D8BD73B3-BFDD-4EBC-BD0E-70EDD712C1E4}"/>
    <cellStyle name="20% - Accent6 2 5 2 2" xfId="5997" xr:uid="{F890FB04-B89D-4B23-967D-3A578EA6892E}"/>
    <cellStyle name="20% - Accent6 2 5 2 2 2" xfId="13705" xr:uid="{7D7AA83F-2E04-48C9-81EA-7F1B30F14F07}"/>
    <cellStyle name="20% - Accent6 2 5 2 2 2 2" xfId="29117" xr:uid="{7E1ACE4B-CB98-4551-8CB8-8D9301EC8B87}"/>
    <cellStyle name="20% - Accent6 2 5 2 2 2 2 2" xfId="34229" xr:uid="{153BCB33-9322-49D6-871C-E03F880CD577}"/>
    <cellStyle name="20% - Accent6 2 5 2 2 2 3" xfId="34228" xr:uid="{F890ACE4-887E-4321-B1C9-49F07B321A1C}"/>
    <cellStyle name="20% - Accent6 2 5 2 2 3" xfId="21412" xr:uid="{36CF290D-1305-49F2-B640-D7B4440EAECF}"/>
    <cellStyle name="20% - Accent6 2 5 2 2 3 2" xfId="34230" xr:uid="{6B121063-88F1-467C-8243-ECB9421CEACA}"/>
    <cellStyle name="20% - Accent6 2 5 2 2 4" xfId="34227" xr:uid="{70C9968A-AB71-4EC0-8387-135CDAC41ADB}"/>
    <cellStyle name="20% - Accent6 2 5 2 3" xfId="9976" xr:uid="{D785413B-94AF-40E4-A25F-AFF3B9A76E2B}"/>
    <cellStyle name="20% - Accent6 2 5 2 3 2" xfId="25389" xr:uid="{15BFC6BB-260E-4EBE-B3CB-EDA5BF501F39}"/>
    <cellStyle name="20% - Accent6 2 5 2 3 2 2" xfId="34232" xr:uid="{CD1380DD-428E-4CA2-AFB1-8577A137704A}"/>
    <cellStyle name="20% - Accent6 2 5 2 3 3" xfId="34231" xr:uid="{DD0CD47C-0F5A-4F72-83E4-D1AAF55C26B0}"/>
    <cellStyle name="20% - Accent6 2 5 2 4" xfId="17684" xr:uid="{1D728CB9-9C32-416C-AA8B-9E71202FA7A1}"/>
    <cellStyle name="20% - Accent6 2 5 2 4 2" xfId="34233" xr:uid="{5A244958-B136-4086-B65F-4242D4C2AA13}"/>
    <cellStyle name="20% - Accent6 2 5 2 5" xfId="34226" xr:uid="{490C741B-D793-42C0-BCF5-4F0CFCBE6AC0}"/>
    <cellStyle name="20% - Accent6 2 5 3" xfId="4520" xr:uid="{2AB7D048-4519-4E94-B751-5985C0CC68F3}"/>
    <cellStyle name="20% - Accent6 2 5 3 2" xfId="12228" xr:uid="{5E44021B-4766-4BB5-980C-1B6D1692E0F2}"/>
    <cellStyle name="20% - Accent6 2 5 3 2 2" xfId="27640" xr:uid="{E22EE427-C346-4B4A-9182-0ACB73BDF672}"/>
    <cellStyle name="20% - Accent6 2 5 3 2 2 2" xfId="34236" xr:uid="{A88AE4DC-C19E-4C78-8713-15E3D215D587}"/>
    <cellStyle name="20% - Accent6 2 5 3 2 3" xfId="34235" xr:uid="{6FACD86F-4D48-47F9-99E8-3FAD3EE7C72A}"/>
    <cellStyle name="20% - Accent6 2 5 3 3" xfId="19935" xr:uid="{0A1A6409-6B91-467D-8E28-0C2F4B605F2C}"/>
    <cellStyle name="20% - Accent6 2 5 3 3 2" xfId="34237" xr:uid="{F1CA72CE-7818-4E8A-99EC-B4793E3CADA3}"/>
    <cellStyle name="20% - Accent6 2 5 3 4" xfId="34234" xr:uid="{CF63A22A-89E9-4725-BAF4-45C9EB4B5CA0}"/>
    <cellStyle name="20% - Accent6 2 5 4" xfId="8517" xr:uid="{6C598BD7-1E11-4DE7-BAF4-3595BE6BCE4D}"/>
    <cellStyle name="20% - Accent6 2 5 4 2" xfId="23930" xr:uid="{6448FEE9-E069-4453-B9AA-EE82EED97481}"/>
    <cellStyle name="20% - Accent6 2 5 4 2 2" xfId="34239" xr:uid="{F1CFF38E-0B9B-490B-BB7A-B8EB6830D0B9}"/>
    <cellStyle name="20% - Accent6 2 5 4 3" xfId="34238" xr:uid="{6BA08208-5B04-4EDB-88F2-8D831B2E369E}"/>
    <cellStyle name="20% - Accent6 2 5 5" xfId="16225" xr:uid="{342D4035-C57D-494E-879F-BD60359E7988}"/>
    <cellStyle name="20% - Accent6 2 5 5 2" xfId="34240" xr:uid="{824BE5DC-F2BB-4CFD-BF68-2E0CAAB97D8A}"/>
    <cellStyle name="20% - Accent6 2 5 6" xfId="34225" xr:uid="{72737D8C-EC7A-419C-80FC-F455F26C4490}"/>
    <cellStyle name="20% - Accent6 2 6" xfId="1623" xr:uid="{F98D2373-B016-4001-876B-6B0B29FFD0DE}"/>
    <cellStyle name="20% - Accent6 2 6 2" xfId="5357" xr:uid="{03133BD2-E2CA-4770-86D1-D69CD770B576}"/>
    <cellStyle name="20% - Accent6 2 6 2 2" xfId="13065" xr:uid="{B69BA986-F8A3-41C2-9A88-7FFC1420A093}"/>
    <cellStyle name="20% - Accent6 2 6 2 2 2" xfId="28477" xr:uid="{E177A091-4052-4F34-B666-F25BD68513B6}"/>
    <cellStyle name="20% - Accent6 2 6 2 2 2 2" xfId="34244" xr:uid="{8EF9AA04-7E34-4D02-A438-865F53D47A9A}"/>
    <cellStyle name="20% - Accent6 2 6 2 2 3" xfId="34243" xr:uid="{47407CDF-5390-4473-AB05-03AB87F30BF9}"/>
    <cellStyle name="20% - Accent6 2 6 2 3" xfId="20772" xr:uid="{A2A0C284-3592-49C4-B39F-E019F46D58F4}"/>
    <cellStyle name="20% - Accent6 2 6 2 3 2" xfId="34245" xr:uid="{BD04D27C-017A-4010-BAF2-04BA775619FB}"/>
    <cellStyle name="20% - Accent6 2 6 2 4" xfId="34242" xr:uid="{63B4BDC0-4B7C-48AD-AF06-8C433F16DA58}"/>
    <cellStyle name="20% - Accent6 2 6 3" xfId="9338" xr:uid="{C60BD873-A92E-4BBC-BB17-3DC1E874FFB9}"/>
    <cellStyle name="20% - Accent6 2 6 3 2" xfId="24751" xr:uid="{19BF6FB3-63E1-4C4A-8493-C80CDCE1DB2F}"/>
    <cellStyle name="20% - Accent6 2 6 3 2 2" xfId="34247" xr:uid="{6F4050E4-CE20-4DEA-B6A7-A6E5C5480E93}"/>
    <cellStyle name="20% - Accent6 2 6 3 3" xfId="34246" xr:uid="{B885CDE7-147B-4A1D-B75D-0849737B1A08}"/>
    <cellStyle name="20% - Accent6 2 6 4" xfId="17046" xr:uid="{61A094EE-2D69-4829-A3D1-55005038097B}"/>
    <cellStyle name="20% - Accent6 2 6 4 2" xfId="34248" xr:uid="{21AF102D-71EC-4B7B-BD30-A00A36CBC2F4}"/>
    <cellStyle name="20% - Accent6 2 6 5" xfId="34241" xr:uid="{8C61D8D7-464F-4183-A46E-CFE8246BB580}"/>
    <cellStyle name="20% - Accent6 2 7" xfId="3867" xr:uid="{E81A50CA-2A27-43B7-96B0-D5FAB51B306A}"/>
    <cellStyle name="20% - Accent6 2 7 2" xfId="11576" xr:uid="{C4B55707-B6E6-4F9E-832B-53A22F004507}"/>
    <cellStyle name="20% - Accent6 2 7 2 2" xfId="26988" xr:uid="{15AA2178-7572-4CF9-AA08-722792503F08}"/>
    <cellStyle name="20% - Accent6 2 7 2 2 2" xfId="34251" xr:uid="{34C164EA-202C-4A98-9CEC-A9CD8B2E1EDD}"/>
    <cellStyle name="20% - Accent6 2 7 2 3" xfId="34250" xr:uid="{80E8856F-BEF9-4130-A573-F38345190569}"/>
    <cellStyle name="20% - Accent6 2 7 3" xfId="19283" xr:uid="{148F3255-6496-41B8-9A73-BB4572601673}"/>
    <cellStyle name="20% - Accent6 2 7 3 2" xfId="34252" xr:uid="{8CF9B9EF-1335-4317-A228-5C8480026A6F}"/>
    <cellStyle name="20% - Accent6 2 7 4" xfId="34249" xr:uid="{A3EE75F6-72FC-4B70-8A02-65C5E6CCE0E5}"/>
    <cellStyle name="20% - Accent6 2 8" xfId="7861" xr:uid="{C9229F86-C22A-4E37-808D-0223C52F23ED}"/>
    <cellStyle name="20% - Accent6 2 8 2" xfId="23274" xr:uid="{9025031B-F016-4DBA-80C2-085259EB90A1}"/>
    <cellStyle name="20% - Accent6 2 8 2 2" xfId="34254" xr:uid="{CD0E19FB-0215-43AF-B741-EB962B1C460B}"/>
    <cellStyle name="20% - Accent6 2 8 3" xfId="34253" xr:uid="{19FB5D77-AF57-4EE1-B996-E2C918BF179D}"/>
    <cellStyle name="20% - Accent6 2 9" xfId="15569" xr:uid="{C0885E92-B860-4A3F-BC3A-A940106970CE}"/>
    <cellStyle name="20% - Accent6 2 9 2" xfId="34255" xr:uid="{37315675-2D35-4D83-9C51-6E95145C5306}"/>
    <cellStyle name="20% - Accent6 20" xfId="3598" xr:uid="{40ACD7FC-173E-496B-BFBA-F4784D718F71}"/>
    <cellStyle name="20% - Accent6 20 2" xfId="7329" xr:uid="{26D86ADB-8B1D-4544-A52B-8FEFC64C6770}"/>
    <cellStyle name="20% - Accent6 20 2 2" xfId="15037" xr:uid="{7D63DFB4-BF69-4644-BDE1-40228C8C04E1}"/>
    <cellStyle name="20% - Accent6 20 2 2 2" xfId="30449" xr:uid="{F61AE2A4-81F3-4B71-ABA9-F42A145D5236}"/>
    <cellStyle name="20% - Accent6 20 2 2 2 2" xfId="34259" xr:uid="{530BC9C2-668B-40D2-B193-E5E888EE7AE5}"/>
    <cellStyle name="20% - Accent6 20 2 2 3" xfId="34258" xr:uid="{C1CDC7A1-91BE-461E-B87C-D04C414A7F94}"/>
    <cellStyle name="20% - Accent6 20 2 3" xfId="22744" xr:uid="{F7640DE0-52D9-4570-9FD0-FC0BF94F62AB}"/>
    <cellStyle name="20% - Accent6 20 2 3 2" xfId="34260" xr:uid="{28303B4E-8798-4AC7-8B84-112966F7CD78}"/>
    <cellStyle name="20% - Accent6 20 2 4" xfId="34257" xr:uid="{35DA8552-2C3B-4517-8B26-C9FE0F77969C}"/>
    <cellStyle name="20% - Accent6 20 3" xfId="11308" xr:uid="{99E1C1E2-E9DB-4BF2-A914-699B689B7582}"/>
    <cellStyle name="20% - Accent6 20 3 2" xfId="26721" xr:uid="{E3271D2F-E44A-4090-8ACC-2971D7968B8A}"/>
    <cellStyle name="20% - Accent6 20 3 2 2" xfId="34262" xr:uid="{4BC14867-A15E-4212-978E-25AA69FED8A2}"/>
    <cellStyle name="20% - Accent6 20 3 3" xfId="34261" xr:uid="{052BC067-941B-4C70-9234-A017B115C4BD}"/>
    <cellStyle name="20% - Accent6 20 4" xfId="19016" xr:uid="{5CEFF685-A5DB-4BD7-B78F-8F1B2B88B207}"/>
    <cellStyle name="20% - Accent6 20 4 2" xfId="34263" xr:uid="{C2D13606-B0C7-4355-B32F-13DA60675DB9}"/>
    <cellStyle name="20% - Accent6 20 5" xfId="34256" xr:uid="{D9336587-5B37-4C30-AC6E-637A30F3E1F8}"/>
    <cellStyle name="20% - Accent6 21" xfId="3618" xr:uid="{2D7712CD-14C7-415A-8BB0-E97851D710B1}"/>
    <cellStyle name="20% - Accent6 21 2" xfId="7349" xr:uid="{4155005E-D201-467A-AA64-6F0502A85D0B}"/>
    <cellStyle name="20% - Accent6 21 2 2" xfId="15057" xr:uid="{99E65791-5D76-43B7-8234-83252C64333D}"/>
    <cellStyle name="20% - Accent6 21 2 2 2" xfId="30469" xr:uid="{82165D9F-C9CE-41FE-BAF3-FDD00356FBC0}"/>
    <cellStyle name="20% - Accent6 21 2 2 2 2" xfId="34267" xr:uid="{8D79A9AE-A7C9-42C2-AEA3-59498379E32A}"/>
    <cellStyle name="20% - Accent6 21 2 2 3" xfId="34266" xr:uid="{9E68852C-20B2-4381-A201-7D633704A5C7}"/>
    <cellStyle name="20% - Accent6 21 2 3" xfId="22764" xr:uid="{ADBAED7D-8E7C-4A8F-8AB4-81480B7CB59F}"/>
    <cellStyle name="20% - Accent6 21 2 3 2" xfId="34268" xr:uid="{7E38A42E-B634-42B5-A3D2-B0B27732202D}"/>
    <cellStyle name="20% - Accent6 21 2 4" xfId="34265" xr:uid="{68D694F3-EC7D-4FF0-98EF-E16CD220E802}"/>
    <cellStyle name="20% - Accent6 21 3" xfId="11328" xr:uid="{56EEF9BD-48BF-45E8-A37F-205BC90AF7C3}"/>
    <cellStyle name="20% - Accent6 21 3 2" xfId="26741" xr:uid="{3BFF8239-17DF-4135-8312-32A0AB3A6384}"/>
    <cellStyle name="20% - Accent6 21 3 2 2" xfId="34270" xr:uid="{322C804C-4469-458F-95A8-C898FF1F794B}"/>
    <cellStyle name="20% - Accent6 21 3 3" xfId="34269" xr:uid="{4C4B16C5-F921-4A69-9AF8-635F8F720335}"/>
    <cellStyle name="20% - Accent6 21 4" xfId="19036" xr:uid="{EB2B1B8D-91E9-460A-BEF5-E238A3CE47C1}"/>
    <cellStyle name="20% - Accent6 21 4 2" xfId="34271" xr:uid="{1CB3E282-1B2B-4E13-9572-7DEA3010DE42}"/>
    <cellStyle name="20% - Accent6 21 5" xfId="34264" xr:uid="{1FE7376F-9A57-4B32-AC5C-5A8236E61811}"/>
    <cellStyle name="20% - Accent6 22" xfId="3638" xr:uid="{6A64748A-8CE5-49B2-9860-9D808A09B801}"/>
    <cellStyle name="20% - Accent6 22 2" xfId="7369" xr:uid="{197C8BE2-8AD3-4D04-898C-5F8028867F3F}"/>
    <cellStyle name="20% - Accent6 22 2 2" xfId="15077" xr:uid="{232B81CF-74B7-4379-BBFD-1826155A0048}"/>
    <cellStyle name="20% - Accent6 22 2 2 2" xfId="30489" xr:uid="{6B565CE0-8B2D-4DEF-BB8C-86ECCAC427F6}"/>
    <cellStyle name="20% - Accent6 22 2 2 2 2" xfId="34275" xr:uid="{58785132-36D7-42E5-ACC0-4BEDC981FE4B}"/>
    <cellStyle name="20% - Accent6 22 2 2 3" xfId="34274" xr:uid="{23EB6751-9B55-4A8A-8195-2818A86E496A}"/>
    <cellStyle name="20% - Accent6 22 2 3" xfId="22784" xr:uid="{6EA55785-C9C1-4A08-B5E0-BE09DB96E683}"/>
    <cellStyle name="20% - Accent6 22 2 3 2" xfId="34276" xr:uid="{BEEFC54C-EAF5-49F6-8D23-804E2948A118}"/>
    <cellStyle name="20% - Accent6 22 2 4" xfId="34273" xr:uid="{5BED2638-18E6-4987-9CFB-0836446D9DDA}"/>
    <cellStyle name="20% - Accent6 22 3" xfId="11348" xr:uid="{4F21086B-30F5-40D2-9F56-A6D53CCF9598}"/>
    <cellStyle name="20% - Accent6 22 3 2" xfId="26761" xr:uid="{C7B87816-7373-444E-A75C-12FA24F38331}"/>
    <cellStyle name="20% - Accent6 22 3 2 2" xfId="34278" xr:uid="{4EAA1AC5-70A3-42C8-AA73-D9A812C5178B}"/>
    <cellStyle name="20% - Accent6 22 3 3" xfId="34277" xr:uid="{487082DF-CB9E-4BDF-8461-E14DD401F0FF}"/>
    <cellStyle name="20% - Accent6 22 4" xfId="19056" xr:uid="{C46D58DB-FA20-4540-BB3A-A90C48A9F0E0}"/>
    <cellStyle name="20% - Accent6 22 4 2" xfId="34279" xr:uid="{262AE6B4-4766-433C-BE5A-E90FD5DA58FB}"/>
    <cellStyle name="20% - Accent6 22 5" xfId="34272" xr:uid="{A64C1D30-8236-4403-8AD3-BC005C1668FE}"/>
    <cellStyle name="20% - Accent6 23" xfId="3658" xr:uid="{0C0459AE-B979-4B26-96DD-25BA9B8BA2E0}"/>
    <cellStyle name="20% - Accent6 23 2" xfId="7389" xr:uid="{A4EDFEB5-E2BD-4CCE-93FA-ACC4D00C8DF6}"/>
    <cellStyle name="20% - Accent6 23 2 2" xfId="15097" xr:uid="{16CB615D-852D-4AD1-B7E9-43515F728799}"/>
    <cellStyle name="20% - Accent6 23 2 2 2" xfId="30509" xr:uid="{A4E52921-07FD-416E-BE69-B41FFFE839A6}"/>
    <cellStyle name="20% - Accent6 23 2 2 2 2" xfId="34283" xr:uid="{413AA8A9-31C0-4887-B2EA-3C70A423952A}"/>
    <cellStyle name="20% - Accent6 23 2 2 3" xfId="34282" xr:uid="{B0F14766-3DA7-40BE-A427-8A188E765259}"/>
    <cellStyle name="20% - Accent6 23 2 3" xfId="22804" xr:uid="{63618668-186E-432D-B2A7-0C29E7DE747B}"/>
    <cellStyle name="20% - Accent6 23 2 3 2" xfId="34284" xr:uid="{FFFE7783-4E00-4464-85C0-CFF4FF49798D}"/>
    <cellStyle name="20% - Accent6 23 2 4" xfId="34281" xr:uid="{79593AA7-FB75-41DF-AAA2-7B67425AA7FB}"/>
    <cellStyle name="20% - Accent6 23 3" xfId="11368" xr:uid="{9DA7371D-3A5B-4BDD-9AED-D3E294BE3E60}"/>
    <cellStyle name="20% - Accent6 23 3 2" xfId="26781" xr:uid="{7B5C5CD8-F1B0-4D05-87F0-253981FED1B0}"/>
    <cellStyle name="20% - Accent6 23 3 2 2" xfId="34286" xr:uid="{B5A1A6B1-1972-434E-B512-2EECB103C40A}"/>
    <cellStyle name="20% - Accent6 23 3 3" xfId="34285" xr:uid="{45E4351A-04ED-45CB-AD27-70588B9DDE72}"/>
    <cellStyle name="20% - Accent6 23 4" xfId="19076" xr:uid="{E0113303-8F6F-4A30-9F9A-BBD3A2CB7517}"/>
    <cellStyle name="20% - Accent6 23 4 2" xfId="34287" xr:uid="{0755ADBF-9DFE-492B-84E6-C3BBDC1B42EE}"/>
    <cellStyle name="20% - Accent6 23 5" xfId="34280" xr:uid="{6D696B53-A5C8-4032-9EF2-42345A2884CD}"/>
    <cellStyle name="20% - Accent6 24" xfId="3678" xr:uid="{F6AEA7C5-E2A5-4710-A1A1-EDD05B4E4402}"/>
    <cellStyle name="20% - Accent6 24 2" xfId="7409" xr:uid="{944735D6-2BB3-41D4-8C62-866E35D35585}"/>
    <cellStyle name="20% - Accent6 24 2 2" xfId="15117" xr:uid="{4D9ECD48-FE95-488E-9270-37C1D4D92053}"/>
    <cellStyle name="20% - Accent6 24 2 2 2" xfId="30529" xr:uid="{AE787CC2-A9E0-42E0-A3E8-2D0C165FC1A0}"/>
    <cellStyle name="20% - Accent6 24 2 2 2 2" xfId="34291" xr:uid="{4986DD68-AA44-4CD8-B115-44A0A3B54160}"/>
    <cellStyle name="20% - Accent6 24 2 2 3" xfId="34290" xr:uid="{E2C0F2DA-B277-4300-855E-9F1132A64C98}"/>
    <cellStyle name="20% - Accent6 24 2 3" xfId="22824" xr:uid="{5E75B595-1BD5-4913-A343-06F8BFAE0C73}"/>
    <cellStyle name="20% - Accent6 24 2 3 2" xfId="34292" xr:uid="{2ABD4DEA-BC78-4E07-8F04-5149B118600B}"/>
    <cellStyle name="20% - Accent6 24 2 4" xfId="34289" xr:uid="{ABF3D11F-1057-4B19-A9EB-9137EE47FA9A}"/>
    <cellStyle name="20% - Accent6 24 3" xfId="11388" xr:uid="{A6C8C929-2CEF-4022-AEE8-C0E33EF1001D}"/>
    <cellStyle name="20% - Accent6 24 3 2" xfId="26801" xr:uid="{ADE5115A-447B-4DF8-A089-8440A9F9A761}"/>
    <cellStyle name="20% - Accent6 24 3 2 2" xfId="34294" xr:uid="{2AC35221-B83B-46BB-9AE8-446E205638F7}"/>
    <cellStyle name="20% - Accent6 24 3 3" xfId="34293" xr:uid="{8FD0F203-6C33-4D48-B3D9-14CD8756A004}"/>
    <cellStyle name="20% - Accent6 24 4" xfId="19096" xr:uid="{5AECBD00-1526-426A-AB3A-B5840FB32CA8}"/>
    <cellStyle name="20% - Accent6 24 4 2" xfId="34295" xr:uid="{24CF50DE-E3B2-47EF-957C-9FDD8CA8E124}"/>
    <cellStyle name="20% - Accent6 24 5" xfId="34288" xr:uid="{618313BE-5642-4FA5-A5DB-A90791C849E3}"/>
    <cellStyle name="20% - Accent6 25" xfId="3698" xr:uid="{C57288DC-294A-4385-8791-2189C05F8EB9}"/>
    <cellStyle name="20% - Accent6 25 2" xfId="7429" xr:uid="{95AF42B4-1C50-40E3-BD5C-26E25C0FB088}"/>
    <cellStyle name="20% - Accent6 25 2 2" xfId="15137" xr:uid="{F3066D34-C646-4032-922F-F061A31170F8}"/>
    <cellStyle name="20% - Accent6 25 2 2 2" xfId="30549" xr:uid="{458967AA-7D2A-49E0-BA23-299AC8E0E233}"/>
    <cellStyle name="20% - Accent6 25 2 2 2 2" xfId="34299" xr:uid="{224959F1-B918-469A-9FC6-3260D6F3F16D}"/>
    <cellStyle name="20% - Accent6 25 2 2 3" xfId="34298" xr:uid="{C48113ED-7C85-4CA2-8BD5-13C798C52B81}"/>
    <cellStyle name="20% - Accent6 25 2 3" xfId="22844" xr:uid="{FC68A675-CFE6-490E-84C2-641C8E0DDD91}"/>
    <cellStyle name="20% - Accent6 25 2 3 2" xfId="34300" xr:uid="{A67E53C7-1D57-46C0-B41F-248F87FC21F1}"/>
    <cellStyle name="20% - Accent6 25 2 4" xfId="34297" xr:uid="{6C84F0B8-7EFC-4172-9DBE-65932BB1D084}"/>
    <cellStyle name="20% - Accent6 25 3" xfId="11408" xr:uid="{2BBB5E4A-8D9A-4867-8D6C-9FBA27471A63}"/>
    <cellStyle name="20% - Accent6 25 3 2" xfId="26821" xr:uid="{D81335AB-CF66-4D33-8642-B8B5EF4F1459}"/>
    <cellStyle name="20% - Accent6 25 3 2 2" xfId="34302" xr:uid="{67090915-96F0-44D0-8CA1-8FAE9CC9D350}"/>
    <cellStyle name="20% - Accent6 25 3 3" xfId="34301" xr:uid="{30B0C2A8-456C-4C97-9BE3-B8E1E03AB9B3}"/>
    <cellStyle name="20% - Accent6 25 4" xfId="19116" xr:uid="{F0BD51F8-BFBD-48C4-BE04-D74FAC079BCF}"/>
    <cellStyle name="20% - Accent6 25 4 2" xfId="34303" xr:uid="{2B31A42E-C3EF-48E6-AC0D-9C1D289FE39B}"/>
    <cellStyle name="20% - Accent6 25 5" xfId="34296" xr:uid="{30B63042-D014-4EB2-8820-BF8B52EADBA9}"/>
    <cellStyle name="20% - Accent6 26" xfId="3718" xr:uid="{E6457048-AF96-48B7-B5A8-D6CEB149A548}"/>
    <cellStyle name="20% - Accent6 26 2" xfId="7449" xr:uid="{C14255DF-A49F-49CC-88FD-B690F6AD7DC8}"/>
    <cellStyle name="20% - Accent6 26 2 2" xfId="15157" xr:uid="{7EA0ABA9-CBDC-4EC2-9E54-E53C218E49B9}"/>
    <cellStyle name="20% - Accent6 26 2 2 2" xfId="30569" xr:uid="{A0595FF2-431B-4B1D-A60A-D9E77EDFF79D}"/>
    <cellStyle name="20% - Accent6 26 2 2 2 2" xfId="34307" xr:uid="{880E60E8-8D34-4501-BAC3-B5CA7FD92153}"/>
    <cellStyle name="20% - Accent6 26 2 2 3" xfId="34306" xr:uid="{A642B321-6115-444E-9604-8B89CD6CDDAE}"/>
    <cellStyle name="20% - Accent6 26 2 3" xfId="22864" xr:uid="{04D70E7C-F749-47B8-BA54-458106C80C1B}"/>
    <cellStyle name="20% - Accent6 26 2 3 2" xfId="34308" xr:uid="{0E8EF0D9-602D-4699-BE66-CEEE2F125F60}"/>
    <cellStyle name="20% - Accent6 26 2 4" xfId="34305" xr:uid="{F630B443-5E3B-45FA-B9C4-1CF52488777E}"/>
    <cellStyle name="20% - Accent6 26 3" xfId="11428" xr:uid="{28411361-A09F-48F9-95B1-F34468409371}"/>
    <cellStyle name="20% - Accent6 26 3 2" xfId="26841" xr:uid="{CAEE95DB-CE2C-4E99-A2C3-6A9D908CEC5D}"/>
    <cellStyle name="20% - Accent6 26 3 2 2" xfId="34310" xr:uid="{CC257621-410F-450E-82CD-3BFCC7B201DD}"/>
    <cellStyle name="20% - Accent6 26 3 3" xfId="34309" xr:uid="{BFAFFEE8-4915-44F7-B840-1E2F9DD958DA}"/>
    <cellStyle name="20% - Accent6 26 4" xfId="19136" xr:uid="{73092413-9668-400F-96F6-69EE14A35379}"/>
    <cellStyle name="20% - Accent6 26 4 2" xfId="34311" xr:uid="{4E91A1C9-8846-425E-846B-F9036F0BDDFB}"/>
    <cellStyle name="20% - Accent6 26 5" xfId="34304" xr:uid="{06ADD789-7207-4E54-BEF3-395EFD5BE06B}"/>
    <cellStyle name="20% - Accent6 27" xfId="3738" xr:uid="{5D8CE7F3-D049-43FB-BE5C-BDCE9D27273C}"/>
    <cellStyle name="20% - Accent6 27 2" xfId="7469" xr:uid="{FABF3A43-1D70-48BA-BA44-70C2F768CED6}"/>
    <cellStyle name="20% - Accent6 27 2 2" xfId="15177" xr:uid="{958B0849-B079-4D94-B37B-49E7A29A4A23}"/>
    <cellStyle name="20% - Accent6 27 2 2 2" xfId="30589" xr:uid="{65BE7A0E-1E1D-4835-A8AF-626EFA56CC82}"/>
    <cellStyle name="20% - Accent6 27 2 2 2 2" xfId="34315" xr:uid="{B306C71F-8D1C-4FD2-A11A-1A8DE5151A8A}"/>
    <cellStyle name="20% - Accent6 27 2 2 3" xfId="34314" xr:uid="{4E9197D6-512C-4430-8602-031FD6683587}"/>
    <cellStyle name="20% - Accent6 27 2 3" xfId="22884" xr:uid="{B7CD5B54-EE4A-41A6-872F-39CB2AE29683}"/>
    <cellStyle name="20% - Accent6 27 2 3 2" xfId="34316" xr:uid="{20DA53DE-3348-45A6-9535-2EF09BAF9F1C}"/>
    <cellStyle name="20% - Accent6 27 2 4" xfId="34313" xr:uid="{15504391-1F64-4B66-B8D9-EB8B191D1B04}"/>
    <cellStyle name="20% - Accent6 27 3" xfId="11448" xr:uid="{F2AC99A4-F468-4CBD-A616-7D78413A31E9}"/>
    <cellStyle name="20% - Accent6 27 3 2" xfId="26861" xr:uid="{77405D45-6B66-44F6-987E-D48A9F14112E}"/>
    <cellStyle name="20% - Accent6 27 3 2 2" xfId="34318" xr:uid="{6F73B31D-379D-4BCA-885D-EB3FFF4B0A0C}"/>
    <cellStyle name="20% - Accent6 27 3 3" xfId="34317" xr:uid="{75044D07-7327-4EB8-A9D0-A6C266F37581}"/>
    <cellStyle name="20% - Accent6 27 4" xfId="19156" xr:uid="{9B87149A-B594-47D9-9B17-F4BA8BE8B92C}"/>
    <cellStyle name="20% - Accent6 27 4 2" xfId="34319" xr:uid="{7EE29652-5F16-4299-8ED2-8D505C04BA9C}"/>
    <cellStyle name="20% - Accent6 27 5" xfId="34312" xr:uid="{1CEA82DC-E4B8-4AF5-A525-5A04FF787FB6}"/>
    <cellStyle name="20% - Accent6 28" xfId="3758" xr:uid="{18655BE5-25D9-4D0A-A8EC-9A68869ADB24}"/>
    <cellStyle name="20% - Accent6 28 2" xfId="7489" xr:uid="{832335D0-FB35-4D45-8429-1DC3AF5AF69D}"/>
    <cellStyle name="20% - Accent6 28 2 2" xfId="15197" xr:uid="{59A9DB2E-E667-4014-95C1-D60796F67404}"/>
    <cellStyle name="20% - Accent6 28 2 2 2" xfId="30609" xr:uid="{B2917781-2A9D-47FC-B714-17B3854C7287}"/>
    <cellStyle name="20% - Accent6 28 2 2 2 2" xfId="34323" xr:uid="{380A94F4-39E8-4BCB-B6D4-381B1A416051}"/>
    <cellStyle name="20% - Accent6 28 2 2 3" xfId="34322" xr:uid="{B03EE7FF-DD02-488E-90F2-446C1700C6B0}"/>
    <cellStyle name="20% - Accent6 28 2 3" xfId="22904" xr:uid="{14B45641-987C-4C64-9159-447A3DA712EC}"/>
    <cellStyle name="20% - Accent6 28 2 3 2" xfId="34324" xr:uid="{7BC1BA8A-0978-4397-8925-A50F9CE9F1AC}"/>
    <cellStyle name="20% - Accent6 28 2 4" xfId="34321" xr:uid="{9EF3CBC7-20C9-422F-AAA6-015C7F592078}"/>
    <cellStyle name="20% - Accent6 28 3" xfId="11468" xr:uid="{1256F62E-73AF-4ED8-9641-BC2DD8C9BBAF}"/>
    <cellStyle name="20% - Accent6 28 3 2" xfId="26881" xr:uid="{809DC0F9-1D62-46F3-8319-F3EE730A95ED}"/>
    <cellStyle name="20% - Accent6 28 3 2 2" xfId="34326" xr:uid="{DA44B529-565F-46B5-A140-145D6AC488DE}"/>
    <cellStyle name="20% - Accent6 28 3 3" xfId="34325" xr:uid="{D2C68DDD-732A-454E-A864-3EF2C1800AF9}"/>
    <cellStyle name="20% - Accent6 28 4" xfId="19176" xr:uid="{07D39A69-4B3A-45A1-A891-C8B1FC13F369}"/>
    <cellStyle name="20% - Accent6 28 4 2" xfId="34327" xr:uid="{83F8E934-BB9B-45B6-8135-DADCD2EA6FF3}"/>
    <cellStyle name="20% - Accent6 28 5" xfId="34320" xr:uid="{A22B0A67-944A-48C2-81F3-5C48D0460C7D}"/>
    <cellStyle name="20% - Accent6 29" xfId="3778" xr:uid="{C935B7DC-EE85-488D-AF37-C38B0CCF8D35}"/>
    <cellStyle name="20% - Accent6 29 2" xfId="7509" xr:uid="{B7DBD34E-DD94-4D36-AF26-18323CF50766}"/>
    <cellStyle name="20% - Accent6 29 2 2" xfId="15217" xr:uid="{9C771A96-CA2E-4D0B-AA61-18CDAE8BD6CA}"/>
    <cellStyle name="20% - Accent6 29 2 2 2" xfId="30629" xr:uid="{D9E4FF88-C109-46AC-9D47-114F4E4B6EFE}"/>
    <cellStyle name="20% - Accent6 29 2 2 2 2" xfId="34331" xr:uid="{22FF0695-75DD-4623-A35E-F48F1D0084C2}"/>
    <cellStyle name="20% - Accent6 29 2 2 3" xfId="34330" xr:uid="{445F7899-E450-4221-A3A4-88D7C24D0737}"/>
    <cellStyle name="20% - Accent6 29 2 3" xfId="22924" xr:uid="{2B2581F8-705D-4A50-9CE2-DFE4035D04E4}"/>
    <cellStyle name="20% - Accent6 29 2 3 2" xfId="34332" xr:uid="{315514B0-37ED-4056-AD0D-3ACADF354FA7}"/>
    <cellStyle name="20% - Accent6 29 2 4" xfId="34329" xr:uid="{71113E32-1FBE-466D-8C9F-42F4FC17031F}"/>
    <cellStyle name="20% - Accent6 29 3" xfId="11488" xr:uid="{0AAD87EA-4575-481F-A912-34357A075118}"/>
    <cellStyle name="20% - Accent6 29 3 2" xfId="26901" xr:uid="{6AE6B7C2-39BF-47D5-B642-CDC5CBF1C3D2}"/>
    <cellStyle name="20% - Accent6 29 3 2 2" xfId="34334" xr:uid="{361B41EB-6DFE-4774-9CFF-DF60516F9047}"/>
    <cellStyle name="20% - Accent6 29 3 3" xfId="34333" xr:uid="{FF6D8288-9BBA-47C0-AEDF-48171D26290F}"/>
    <cellStyle name="20% - Accent6 29 4" xfId="19196" xr:uid="{C079A143-E1E8-4C83-93AF-45ED2498E372}"/>
    <cellStyle name="20% - Accent6 29 4 2" xfId="34335" xr:uid="{1B9743BB-9A97-4A43-BDC4-7928D8508A1D}"/>
    <cellStyle name="20% - Accent6 29 5" xfId="34328" xr:uid="{080E2C07-8682-4AE4-ABEC-9721A9B7F889}"/>
    <cellStyle name="20% - Accent6 3" xfId="321" xr:uid="{DAD1AB3B-411E-4D93-9B9E-8EB4622A2B54}"/>
    <cellStyle name="20% - Accent6 3 2" xfId="985" xr:uid="{141FC75F-4470-4885-888F-ADBFD6A54458}"/>
    <cellStyle name="20% - Accent6 3 2 2" xfId="2455" xr:uid="{B8BA58F5-EC97-4440-AC09-F8AB94AE6B1B}"/>
    <cellStyle name="20% - Accent6 3 2 2 2" xfId="6187" xr:uid="{52E9B4A1-FA6E-4807-8C75-FBBA4DC3A954}"/>
    <cellStyle name="20% - Accent6 3 2 2 2 2" xfId="13895" xr:uid="{745A8470-1B85-4122-83F8-84B5AD7C0BE7}"/>
    <cellStyle name="20% - Accent6 3 2 2 2 2 2" xfId="29307" xr:uid="{5AD41BB8-70CA-4CB6-9A7F-CB9CEBBD7B57}"/>
    <cellStyle name="20% - Accent6 3 2 2 2 2 2 2" xfId="34341" xr:uid="{7909ADE0-B575-4C86-9C78-681FFB6A868F}"/>
    <cellStyle name="20% - Accent6 3 2 2 2 2 3" xfId="34340" xr:uid="{739AE7B5-4E34-4EBF-9569-04B89DCCD215}"/>
    <cellStyle name="20% - Accent6 3 2 2 2 3" xfId="21602" xr:uid="{BCDD9CBC-F8EF-4CD7-B458-84E54A87F8A5}"/>
    <cellStyle name="20% - Accent6 3 2 2 2 3 2" xfId="34342" xr:uid="{00B8BFF8-10E8-400D-88EF-1C2091FB6CDB}"/>
    <cellStyle name="20% - Accent6 3 2 2 2 4" xfId="34339" xr:uid="{8D53FA63-CEAF-4B4A-BEC3-323C86D685CA}"/>
    <cellStyle name="20% - Accent6 3 2 2 3" xfId="10166" xr:uid="{EDD65EBD-CA67-4F4F-A570-C746D0B7D2F7}"/>
    <cellStyle name="20% - Accent6 3 2 2 3 2" xfId="25579" xr:uid="{4035DC29-5030-435D-A755-31C683DDD4FC}"/>
    <cellStyle name="20% - Accent6 3 2 2 3 2 2" xfId="34344" xr:uid="{488D05FD-5D6A-4A4C-8E63-EC965058D689}"/>
    <cellStyle name="20% - Accent6 3 2 2 3 3" xfId="34343" xr:uid="{FD9F196A-FF11-4EDB-A9CC-1A1282F8CFF4}"/>
    <cellStyle name="20% - Accent6 3 2 2 4" xfId="17874" xr:uid="{AAAEDB30-B1DF-4E36-9EC5-C9284DBF6499}"/>
    <cellStyle name="20% - Accent6 3 2 2 4 2" xfId="34345" xr:uid="{609BFFF9-A231-4FCA-AA3A-3B31B84A24E0}"/>
    <cellStyle name="20% - Accent6 3 2 2 5" xfId="34338" xr:uid="{EB9A710B-CB38-4C30-9C7D-AD8BE723DF81}"/>
    <cellStyle name="20% - Accent6 3 2 3" xfId="4722" xr:uid="{151CC84B-EE41-4225-9E68-A30F63AC9003}"/>
    <cellStyle name="20% - Accent6 3 2 3 2" xfId="12430" xr:uid="{EFC56BB9-2271-45BC-B00A-AF4975223159}"/>
    <cellStyle name="20% - Accent6 3 2 3 2 2" xfId="27842" xr:uid="{A0A10407-BFB8-441B-ADCF-89A65405A12D}"/>
    <cellStyle name="20% - Accent6 3 2 3 2 2 2" xfId="34348" xr:uid="{315D165C-0DCD-4C32-AF04-531F39EE9BA9}"/>
    <cellStyle name="20% - Accent6 3 2 3 2 3" xfId="34347" xr:uid="{E354FB22-8BCE-4A04-A7B6-B831B295E530}"/>
    <cellStyle name="20% - Accent6 3 2 3 3" xfId="20137" xr:uid="{55FBBC48-4342-4F30-9A29-A305989C1273}"/>
    <cellStyle name="20% - Accent6 3 2 3 3 2" xfId="34349" xr:uid="{1B6302F3-B6AB-49AC-B5C3-AFDC7E26D50A}"/>
    <cellStyle name="20% - Accent6 3 2 3 4" xfId="34346" xr:uid="{9E37F527-280D-426D-A1E8-F42EAF33CBBE}"/>
    <cellStyle name="20% - Accent6 3 2 4" xfId="8707" xr:uid="{EDBAE844-10FB-49FD-A516-D4379F0194AA}"/>
    <cellStyle name="20% - Accent6 3 2 4 2" xfId="24120" xr:uid="{26EF958E-B4D6-4E66-A563-D7161AE4C5CB}"/>
    <cellStyle name="20% - Accent6 3 2 4 2 2" xfId="34351" xr:uid="{10987EEC-263B-4FFB-9913-F1EA1738C18C}"/>
    <cellStyle name="20% - Accent6 3 2 4 3" xfId="34350" xr:uid="{961287F6-1C49-4530-AEEC-D9F6771B6C11}"/>
    <cellStyle name="20% - Accent6 3 2 5" xfId="16415" xr:uid="{3E061B63-6571-4A0A-A083-FD41183826EE}"/>
    <cellStyle name="20% - Accent6 3 2 5 2" xfId="34352" xr:uid="{0DD6FE90-1146-4AE8-8E69-A096F0D08C42}"/>
    <cellStyle name="20% - Accent6 3 2 6" xfId="34337" xr:uid="{A2C7B264-4568-44C9-B488-5A1555301DD5}"/>
    <cellStyle name="20% - Accent6 3 3" xfId="1817" xr:uid="{68B74989-A0B7-4A1F-8C13-EA021394A1FE}"/>
    <cellStyle name="20% - Accent6 3 3 2" xfId="5549" xr:uid="{4F363C91-578A-43EA-BA33-5F2014BFAFDA}"/>
    <cellStyle name="20% - Accent6 3 3 2 2" xfId="13257" xr:uid="{DF781665-136A-4C08-B773-F237713FB0AE}"/>
    <cellStyle name="20% - Accent6 3 3 2 2 2" xfId="28669" xr:uid="{8D22E564-3652-4AD3-972E-7B477560E133}"/>
    <cellStyle name="20% - Accent6 3 3 2 2 2 2" xfId="34356" xr:uid="{62999AD3-63AD-4240-B449-8BE7806A6CFA}"/>
    <cellStyle name="20% - Accent6 3 3 2 2 3" xfId="34355" xr:uid="{C72192B7-4CAD-45A4-AF55-848B576F8A5E}"/>
    <cellStyle name="20% - Accent6 3 3 2 3" xfId="20964" xr:uid="{0F83C0FB-247B-448B-A97E-BB5D26E14159}"/>
    <cellStyle name="20% - Accent6 3 3 2 3 2" xfId="34357" xr:uid="{A99795FD-6C50-4336-B45C-0C135C323DA1}"/>
    <cellStyle name="20% - Accent6 3 3 2 4" xfId="34354" xr:uid="{5B46604F-6838-4963-9E93-F535D3286C16}"/>
    <cellStyle name="20% - Accent6 3 3 3" xfId="9528" xr:uid="{EFC914AA-3F1B-4A87-8CD9-68F21A5D0665}"/>
    <cellStyle name="20% - Accent6 3 3 3 2" xfId="24941" xr:uid="{0A4E1AF5-74CA-463F-A59C-68A6497B3B77}"/>
    <cellStyle name="20% - Accent6 3 3 3 2 2" xfId="34359" xr:uid="{81549F61-E031-4A21-B2A2-8260489B8FCC}"/>
    <cellStyle name="20% - Accent6 3 3 3 3" xfId="34358" xr:uid="{2A40E087-F4DB-47D0-9D4A-4BBA9E3CF3CC}"/>
    <cellStyle name="20% - Accent6 3 3 4" xfId="17236" xr:uid="{C464B2F1-06C3-45DF-B28E-20CAEED90C4E}"/>
    <cellStyle name="20% - Accent6 3 3 4 2" xfId="34360" xr:uid="{B2051364-BD1C-4218-AC76-EAAB5FC0C048}"/>
    <cellStyle name="20% - Accent6 3 3 5" xfId="34353" xr:uid="{1040025F-80FC-4076-8C6B-A1216A000374}"/>
    <cellStyle name="20% - Accent6 3 4" xfId="4070" xr:uid="{421D59E3-74EC-419D-9BFA-EB4250F6A8E3}"/>
    <cellStyle name="20% - Accent6 3 4 2" xfId="11778" xr:uid="{A3BCA10A-E271-4B90-9AE8-20F2F5EEB0E6}"/>
    <cellStyle name="20% - Accent6 3 4 2 2" xfId="27190" xr:uid="{6FB1AFA7-950F-4874-838B-7ACF4BD1FFA6}"/>
    <cellStyle name="20% - Accent6 3 4 2 2 2" xfId="34363" xr:uid="{FBB73DC4-70E1-404C-8970-27CDB769FDFE}"/>
    <cellStyle name="20% - Accent6 3 4 2 3" xfId="34362" xr:uid="{B59E4697-271F-4788-A9BD-91AE46468242}"/>
    <cellStyle name="20% - Accent6 3 4 3" xfId="19485" xr:uid="{961F61A3-EC08-43C4-A63D-463DA71C7F6A}"/>
    <cellStyle name="20% - Accent6 3 4 3 2" xfId="34364" xr:uid="{0AFD6D9E-7826-4507-BF6D-FDD3F7677EE5}"/>
    <cellStyle name="20% - Accent6 3 4 4" xfId="34361" xr:uid="{44E6B518-99BB-444A-A8D2-FD9D4BEA7030}"/>
    <cellStyle name="20% - Accent6 3 5" xfId="8069" xr:uid="{9057216C-19A1-4F58-BFB5-10C3EB654A4E}"/>
    <cellStyle name="20% - Accent6 3 5 2" xfId="23482" xr:uid="{79DD24EB-AD69-45F0-95F0-11F70897D040}"/>
    <cellStyle name="20% - Accent6 3 5 2 2" xfId="34366" xr:uid="{A2AB57FD-CDFF-4991-8013-5FFA89A8980D}"/>
    <cellStyle name="20% - Accent6 3 5 3" xfId="34365" xr:uid="{1ED63769-779D-4A35-B55B-77C0691D4A9D}"/>
    <cellStyle name="20% - Accent6 3 6" xfId="15777" xr:uid="{6FF57B72-0241-4195-94FE-AB8A9DDCFF4A}"/>
    <cellStyle name="20% - Accent6 3 6 2" xfId="34367" xr:uid="{45646B5B-6239-4231-8A93-2DB3169DB4B6}"/>
    <cellStyle name="20% - Accent6 3 7" xfId="34336" xr:uid="{091B7947-2E4D-469C-A362-A82BF6D827C1}"/>
    <cellStyle name="20% - Accent6 30" xfId="3798" xr:uid="{8A70BBD1-4118-4BF9-BD34-AE34E51C33DE}"/>
    <cellStyle name="20% - Accent6 30 2" xfId="7529" xr:uid="{432EB123-4A3C-4512-A663-18E3C42E25EC}"/>
    <cellStyle name="20% - Accent6 30 2 2" xfId="15237" xr:uid="{CD812FC9-CC6B-43C3-BFDB-EF579FDE3C22}"/>
    <cellStyle name="20% - Accent6 30 2 2 2" xfId="30649" xr:uid="{E8FE65ED-3F4D-4781-8367-DE32DA4C19D7}"/>
    <cellStyle name="20% - Accent6 30 2 2 2 2" xfId="34371" xr:uid="{591606F2-5AC3-4FDF-B454-769D64210619}"/>
    <cellStyle name="20% - Accent6 30 2 2 3" xfId="34370" xr:uid="{602E58D0-6D55-40D8-8B5C-FC1B74D778BE}"/>
    <cellStyle name="20% - Accent6 30 2 3" xfId="22944" xr:uid="{B7693ECF-CA5E-4D59-8337-CB4D7B908D78}"/>
    <cellStyle name="20% - Accent6 30 2 3 2" xfId="34372" xr:uid="{EA5438FD-BF74-4A88-9952-CF481919722D}"/>
    <cellStyle name="20% - Accent6 30 2 4" xfId="34369" xr:uid="{693EB75E-28A1-4BE2-91E3-16EC603BA6F6}"/>
    <cellStyle name="20% - Accent6 30 3" xfId="11508" xr:uid="{082382A7-D996-4F16-BD43-FFA8320EFAE3}"/>
    <cellStyle name="20% - Accent6 30 3 2" xfId="26921" xr:uid="{BBC232E4-1ED1-4247-85FB-39C6578AAD20}"/>
    <cellStyle name="20% - Accent6 30 3 2 2" xfId="34374" xr:uid="{AEE7EACF-B97C-410D-9330-062609A2CB9A}"/>
    <cellStyle name="20% - Accent6 30 3 3" xfId="34373" xr:uid="{939C058F-365D-46AA-A372-966B8ED44B13}"/>
    <cellStyle name="20% - Accent6 30 4" xfId="19216" xr:uid="{8250695E-3B71-41D3-9D8C-0C7C9C1B2C3B}"/>
    <cellStyle name="20% - Accent6 30 4 2" xfId="34375" xr:uid="{F3304134-75BD-41F0-A4A6-8407AC8C0121}"/>
    <cellStyle name="20% - Accent6 30 5" xfId="34368" xr:uid="{57DE1AC1-2D3B-4AB0-BA4D-84A522E4423D}"/>
    <cellStyle name="20% - Accent6 31" xfId="3818" xr:uid="{838B741B-1518-4DFB-8E24-709D547FD660}"/>
    <cellStyle name="20% - Accent6 31 2" xfId="7549" xr:uid="{C87DA174-93CA-40AF-B76C-986565257389}"/>
    <cellStyle name="20% - Accent6 31 2 2" xfId="15257" xr:uid="{22F5CC43-1DEB-47F8-BAE9-951F3EDDD16D}"/>
    <cellStyle name="20% - Accent6 31 2 2 2" xfId="30669" xr:uid="{507EAF97-DB36-4882-BB7E-6615D8C2C2FB}"/>
    <cellStyle name="20% - Accent6 31 2 2 2 2" xfId="34379" xr:uid="{F1089F54-E456-4DA2-92DB-6BB14EFBD9E4}"/>
    <cellStyle name="20% - Accent6 31 2 2 3" xfId="34378" xr:uid="{C03DB63C-5ECD-4AEF-8089-BDD5C2DE1FB9}"/>
    <cellStyle name="20% - Accent6 31 2 3" xfId="22964" xr:uid="{69E3C343-87A2-461D-A2CE-731D09DA4A09}"/>
    <cellStyle name="20% - Accent6 31 2 3 2" xfId="34380" xr:uid="{404B15C4-7B4B-404C-B9B1-34B625E4D93E}"/>
    <cellStyle name="20% - Accent6 31 2 4" xfId="34377" xr:uid="{8CA60CFD-10F4-448A-8E9F-F0866BC190F1}"/>
    <cellStyle name="20% - Accent6 31 3" xfId="11528" xr:uid="{69370332-2129-49AC-B00F-A75B27FA5360}"/>
    <cellStyle name="20% - Accent6 31 3 2" xfId="26941" xr:uid="{2EC27D93-FA50-4E24-9ADD-D0AE9B26544A}"/>
    <cellStyle name="20% - Accent6 31 3 2 2" xfId="34382" xr:uid="{57873579-C921-4007-B88A-780A5BFCCCAF}"/>
    <cellStyle name="20% - Accent6 31 3 3" xfId="34381" xr:uid="{1F9CD23C-C533-4685-8347-D4770A394F98}"/>
    <cellStyle name="20% - Accent6 31 4" xfId="19236" xr:uid="{0DCEC027-82D7-4AA4-91C0-64D7DB11B375}"/>
    <cellStyle name="20% - Accent6 31 4 2" xfId="34383" xr:uid="{88CD8E5D-E6F8-49AA-B9B2-8D088E488C1E}"/>
    <cellStyle name="20% - Accent6 31 5" xfId="34376" xr:uid="{35CB9103-35AB-4567-8774-FDA58ED6AB85}"/>
    <cellStyle name="20% - Accent6 32" xfId="3839" xr:uid="{A3188A92-8778-48E5-86E8-3184F30250A4}"/>
    <cellStyle name="20% - Accent6 32 2" xfId="7569" xr:uid="{B4A65537-51D4-455D-B358-E5D2B5854B56}"/>
    <cellStyle name="20% - Accent6 32 2 2" xfId="15277" xr:uid="{CE5D98C2-DB66-452E-B3E2-5810181FCF56}"/>
    <cellStyle name="20% - Accent6 32 2 2 2" xfId="30689" xr:uid="{F56F697A-CF5E-4662-84B1-72792C40DC3F}"/>
    <cellStyle name="20% - Accent6 32 2 2 2 2" xfId="34387" xr:uid="{CD3FB1B2-35BD-4B54-AF8C-2CEAF91DA712}"/>
    <cellStyle name="20% - Accent6 32 2 2 3" xfId="34386" xr:uid="{4627C87D-B5A9-4C1B-879F-D4860A8DF712}"/>
    <cellStyle name="20% - Accent6 32 2 3" xfId="22984" xr:uid="{7BD56DD6-ADFA-49B6-9CA6-9B142DD7C176}"/>
    <cellStyle name="20% - Accent6 32 2 3 2" xfId="34388" xr:uid="{78A622B4-6453-425E-A9A3-F87AD4DA19BC}"/>
    <cellStyle name="20% - Accent6 32 2 4" xfId="34385" xr:uid="{26FBB650-7227-4960-AAB5-AE8037AADAA0}"/>
    <cellStyle name="20% - Accent6 32 3" xfId="11549" xr:uid="{2BC46FEF-C9BB-4B6E-8F88-30429CCE78DD}"/>
    <cellStyle name="20% - Accent6 32 3 2" xfId="26961" xr:uid="{56EE52A4-1755-469D-8F40-5B72033339F0}"/>
    <cellStyle name="20% - Accent6 32 3 2 2" xfId="34390" xr:uid="{F4226596-14C3-4FCD-AE5E-F534A02FF76D}"/>
    <cellStyle name="20% - Accent6 32 3 3" xfId="34389" xr:uid="{25A95164-2F69-456B-AB85-E423DC49A3D7}"/>
    <cellStyle name="20% - Accent6 32 4" xfId="19256" xr:uid="{1C7F45C8-8FAD-40ED-BF3C-A5D69E5DD402}"/>
    <cellStyle name="20% - Accent6 32 4 2" xfId="34391" xr:uid="{CF86F1FF-5967-4654-B54A-32382F74E72B}"/>
    <cellStyle name="20% - Accent6 32 5" xfId="34384" xr:uid="{0B3361C3-0B4A-4C14-9A1B-3DC57C120557}"/>
    <cellStyle name="20% - Accent6 33" xfId="3858" xr:uid="{7EAE3788-1283-410F-B892-7474F44F72DF}"/>
    <cellStyle name="20% - Accent6 33 2" xfId="11568" xr:uid="{75F22804-2D24-434E-B735-652A176EE13A}"/>
    <cellStyle name="20% - Accent6 33 2 2" xfId="26980" xr:uid="{184BFB5B-EE3F-4B24-AF61-C79EEDA601C3}"/>
    <cellStyle name="20% - Accent6 33 2 2 2" xfId="34394" xr:uid="{2AAA033A-829C-45CC-B572-73DBE74A40C9}"/>
    <cellStyle name="20% - Accent6 33 2 3" xfId="34393" xr:uid="{F7FBED5C-E425-4CD1-8A38-C7FEE7926F35}"/>
    <cellStyle name="20% - Accent6 33 3" xfId="19275" xr:uid="{415AF993-0184-4A36-A9CF-E1915C42AB38}"/>
    <cellStyle name="20% - Accent6 33 3 2" xfId="34395" xr:uid="{7E288B0D-1F16-4043-A33B-3424B826017F}"/>
    <cellStyle name="20% - Accent6 33 4" xfId="34392" xr:uid="{87749385-D68C-4416-8FC4-4083127F47F4}"/>
    <cellStyle name="20% - Accent6 34" xfId="7589" xr:uid="{3C390F35-6C4E-4D8A-A1F2-B0FE654D02EA}"/>
    <cellStyle name="20% - Accent6 34 2" xfId="15297" xr:uid="{7D4D48A8-2D4D-4D02-BFF3-A239D13453ED}"/>
    <cellStyle name="20% - Accent6 34 2 2" xfId="30709" xr:uid="{9F7E5010-AF9C-4D2D-B3F3-F646F31E4F18}"/>
    <cellStyle name="20% - Accent6 34 2 2 2" xfId="34398" xr:uid="{DBF56CF1-5E90-4D89-AD3C-877C3EC4CCB0}"/>
    <cellStyle name="20% - Accent6 34 2 3" xfId="34397" xr:uid="{2553C886-70A2-43C6-B205-AB2BC3801DFD}"/>
    <cellStyle name="20% - Accent6 34 3" xfId="23004" xr:uid="{221AF49B-5E48-4740-9949-B420C9673B79}"/>
    <cellStyle name="20% - Accent6 34 3 2" xfId="34399" xr:uid="{950F4F56-7959-4D42-8629-EDE851A10AD8}"/>
    <cellStyle name="20% - Accent6 34 4" xfId="34396" xr:uid="{F79455C2-00B6-4ABE-A4ED-9CB114ADB9A1}"/>
    <cellStyle name="20% - Accent6 35" xfId="7609" xr:uid="{F56F6B70-F83E-4D72-8358-74868D7999F2}"/>
    <cellStyle name="20% - Accent6 35 2" xfId="15317" xr:uid="{2723CEF9-325E-4943-8FAC-02245E378733}"/>
    <cellStyle name="20% - Accent6 35 2 2" xfId="30729" xr:uid="{343AC3E9-9075-4070-91D8-BCD7090C19BC}"/>
    <cellStyle name="20% - Accent6 35 2 2 2" xfId="34402" xr:uid="{82576A04-1ED1-4BA7-A7FC-248AE6BE3686}"/>
    <cellStyle name="20% - Accent6 35 2 3" xfId="34401" xr:uid="{83E8D838-1EBD-42DF-98B2-CD6CEF78142C}"/>
    <cellStyle name="20% - Accent6 35 3" xfId="23024" xr:uid="{3FB64B73-B31F-4A5E-B117-87E026F9E936}"/>
    <cellStyle name="20% - Accent6 35 3 2" xfId="34403" xr:uid="{8A3358E7-DB42-42A0-93C3-7C01D0BB0F2E}"/>
    <cellStyle name="20% - Accent6 35 4" xfId="34400" xr:uid="{9E080669-5FA4-4B44-8966-F641B50C001A}"/>
    <cellStyle name="20% - Accent6 36" xfId="7629" xr:uid="{D18E09A5-E2F1-4B4D-88CA-CBA3A613E84F}"/>
    <cellStyle name="20% - Accent6 36 2" xfId="15337" xr:uid="{9B95E089-B888-465D-BC69-B45EB5DBE314}"/>
    <cellStyle name="20% - Accent6 36 2 2" xfId="30749" xr:uid="{DBEC9C33-3F0D-4D3E-B098-F88CE61B04CA}"/>
    <cellStyle name="20% - Accent6 36 2 2 2" xfId="34406" xr:uid="{35185AC3-746B-45C0-BADE-D2F2653CC93B}"/>
    <cellStyle name="20% - Accent6 36 2 3" xfId="34405" xr:uid="{B7BA5855-837B-43AE-8DAC-AFDEDF251ECF}"/>
    <cellStyle name="20% - Accent6 36 3" xfId="23044" xr:uid="{0A3F8D52-DD4B-409F-9D79-A18056B15440}"/>
    <cellStyle name="20% - Accent6 36 3 2" xfId="34407" xr:uid="{38BFB342-495B-41C2-B244-FEC34B118D61}"/>
    <cellStyle name="20% - Accent6 36 4" xfId="34404" xr:uid="{9F99BDAD-7C96-4E5B-8B1B-975F7EAC9FFF}"/>
    <cellStyle name="20% - Accent6 37" xfId="7649" xr:uid="{A17A6B8D-7594-43C4-A4FC-21246008DEC1}"/>
    <cellStyle name="20% - Accent6 37 2" xfId="15357" xr:uid="{8117BF11-6458-439C-87F8-BF0B3B16F430}"/>
    <cellStyle name="20% - Accent6 37 2 2" xfId="30769" xr:uid="{0E7BB491-16CC-4049-8AEB-0E1ACB35564A}"/>
    <cellStyle name="20% - Accent6 37 2 2 2" xfId="34410" xr:uid="{84D49E03-C176-4773-93AD-41AF06493F56}"/>
    <cellStyle name="20% - Accent6 37 2 3" xfId="34409" xr:uid="{8A50DAD5-010D-4F04-8B7F-D95E6BD59EC7}"/>
    <cellStyle name="20% - Accent6 37 3" xfId="23064" xr:uid="{10811927-5AF0-4766-B3B4-7E483B68550E}"/>
    <cellStyle name="20% - Accent6 37 3 2" xfId="34411" xr:uid="{A5DBFF93-2A9A-42C1-97A4-3D59F3C1BAFA}"/>
    <cellStyle name="20% - Accent6 37 4" xfId="34408" xr:uid="{FC56624D-4736-4ACF-A7A0-4C85065B8439}"/>
    <cellStyle name="20% - Accent6 38" xfId="7669" xr:uid="{86A5BF5A-6E77-41C0-8820-4DF9F619C0AC}"/>
    <cellStyle name="20% - Accent6 38 2" xfId="15377" xr:uid="{BF0C9D03-BFD9-4756-8E99-3ACE1E7DDAA3}"/>
    <cellStyle name="20% - Accent6 38 2 2" xfId="30789" xr:uid="{D0352AD8-B8DA-4C73-A822-E01383614B4C}"/>
    <cellStyle name="20% - Accent6 38 2 2 2" xfId="34414" xr:uid="{5534460B-D624-4FE2-9536-04B9D6BEECCE}"/>
    <cellStyle name="20% - Accent6 38 2 3" xfId="34413" xr:uid="{E8608165-0F22-4920-8AAD-FF0DB0194A9A}"/>
    <cellStyle name="20% - Accent6 38 3" xfId="23084" xr:uid="{82978EA5-F9F4-4E65-9604-D1F7DD2671DA}"/>
    <cellStyle name="20% - Accent6 38 3 2" xfId="34415" xr:uid="{315049A1-E14A-4393-888A-7F1A2A664F61}"/>
    <cellStyle name="20% - Accent6 38 4" xfId="34412" xr:uid="{B51D5315-3029-4A91-9C5E-091101079AA7}"/>
    <cellStyle name="20% - Accent6 39" xfId="7689" xr:uid="{6B5048A7-67DF-4C9E-BFBB-B19D6E797FC5}"/>
    <cellStyle name="20% - Accent6 39 2" xfId="15397" xr:uid="{9BEE4291-6423-46B7-9DAE-F3A8660027CE}"/>
    <cellStyle name="20% - Accent6 39 2 2" xfId="30809" xr:uid="{6003D042-CE20-400D-9E28-3AB424C4A45F}"/>
    <cellStyle name="20% - Accent6 39 2 2 2" xfId="34418" xr:uid="{D843157A-450E-41EA-918D-78C523CA1000}"/>
    <cellStyle name="20% - Accent6 39 2 3" xfId="34417" xr:uid="{7D362C1E-3E37-48A8-9618-CA01F767ACA3}"/>
    <cellStyle name="20% - Accent6 39 3" xfId="23104" xr:uid="{54809662-3C65-4F89-A9D3-F285341E5C45}"/>
    <cellStyle name="20% - Accent6 39 3 2" xfId="34419" xr:uid="{9BF37AAE-1B4D-43AD-8BF2-5B23A12878A5}"/>
    <cellStyle name="20% - Accent6 39 4" xfId="34416" xr:uid="{1775346A-2451-4961-99F7-FB9AA4790103}"/>
    <cellStyle name="20% - Accent6 4" xfId="1614" xr:uid="{248AFFAC-CEB4-496F-B208-BB7C9C99C957}"/>
    <cellStyle name="20% - Accent6 4 2" xfId="5349" xr:uid="{CC797885-BEA6-4CD6-A7C2-5A08A135F73D}"/>
    <cellStyle name="20% - Accent6 4 2 2" xfId="13057" xr:uid="{99EEF2D9-7642-4AB3-A34B-819B84F77390}"/>
    <cellStyle name="20% - Accent6 4 2 2 2" xfId="28469" xr:uid="{1AAD78A5-7639-4C3C-84D8-800E17DB7019}"/>
    <cellStyle name="20% - Accent6 4 2 2 2 2" xfId="34423" xr:uid="{DDE5A6B8-6B64-4C6A-86C5-85E6C502C7E4}"/>
    <cellStyle name="20% - Accent6 4 2 2 3" xfId="34422" xr:uid="{0EFF2CA5-C532-4AC0-B95B-086BC6E9F080}"/>
    <cellStyle name="20% - Accent6 4 2 3" xfId="20764" xr:uid="{44D38FC2-30AA-4DC4-944C-852C993CA2D6}"/>
    <cellStyle name="20% - Accent6 4 2 3 2" xfId="34424" xr:uid="{7C4EF93A-4DB7-4CF4-9D0C-EA3994D289B4}"/>
    <cellStyle name="20% - Accent6 4 2 4" xfId="34421" xr:uid="{95A6C655-EE58-4B2D-AADF-423A48BF33E9}"/>
    <cellStyle name="20% - Accent6 4 3" xfId="9330" xr:uid="{5D74F730-5567-4F02-A88F-A13E32EC134E}"/>
    <cellStyle name="20% - Accent6 4 3 2" xfId="24743" xr:uid="{8E3B1106-C36A-4104-BCC2-6B7900CA940D}"/>
    <cellStyle name="20% - Accent6 4 3 2 2" xfId="34426" xr:uid="{A4D7E57B-D748-4D80-B3A5-B34AA0ADA970}"/>
    <cellStyle name="20% - Accent6 4 3 3" xfId="34425" xr:uid="{AE1206FD-20B8-4167-B36D-1E7410BB9C39}"/>
    <cellStyle name="20% - Accent6 4 4" xfId="17038" xr:uid="{AC78D5CE-56F6-4074-B673-4B1D2560C79A}"/>
    <cellStyle name="20% - Accent6 4 4 2" xfId="34427" xr:uid="{9AB6A048-4942-4F18-9BBB-7EB018F95EF3}"/>
    <cellStyle name="20% - Accent6 4 5" xfId="34420" xr:uid="{0384075B-4694-42D6-944A-BF1EAFA74614}"/>
    <cellStyle name="20% - Accent6 40" xfId="7709" xr:uid="{37ED4316-0461-40E1-9EBB-2A9CB073413B}"/>
    <cellStyle name="20% - Accent6 40 2" xfId="15417" xr:uid="{C4896EAA-6C2C-4036-834B-34FCE80305C7}"/>
    <cellStyle name="20% - Accent6 40 2 2" xfId="30829" xr:uid="{A052308F-E3BE-4814-80E4-120A6180657C}"/>
    <cellStyle name="20% - Accent6 40 2 2 2" xfId="34430" xr:uid="{6233FB8B-2C34-425C-BA45-D181D97BA29E}"/>
    <cellStyle name="20% - Accent6 40 2 3" xfId="34429" xr:uid="{F8CEB8B3-226A-4816-9BE4-8CD752B41755}"/>
    <cellStyle name="20% - Accent6 40 3" xfId="23124" xr:uid="{832C91ED-4A62-4CC4-A13E-7893970D9555}"/>
    <cellStyle name="20% - Accent6 40 3 2" xfId="34431" xr:uid="{3CD72DE3-4FEA-4E79-A3D4-9F3688BCB607}"/>
    <cellStyle name="20% - Accent6 40 4" xfId="34428" xr:uid="{3596EEBC-093A-4488-B2D2-4325BD1B6637}"/>
    <cellStyle name="20% - Accent6 41" xfId="7729" xr:uid="{48C72145-1A22-4EEF-8E28-354B9C293DBA}"/>
    <cellStyle name="20% - Accent6 41 2" xfId="15437" xr:uid="{A9F6102F-7833-4E78-9015-E9222FB98D54}"/>
    <cellStyle name="20% - Accent6 41 2 2" xfId="30849" xr:uid="{672B5058-1DF2-4A38-B7CF-F72F9A7B0C57}"/>
    <cellStyle name="20% - Accent6 41 2 2 2" xfId="34434" xr:uid="{1B6C59F6-0CAD-4C10-88BE-6D42A604C830}"/>
    <cellStyle name="20% - Accent6 41 2 3" xfId="34433" xr:uid="{A1326F3E-BD8F-4CE1-B8F7-0ED17DF8F2D3}"/>
    <cellStyle name="20% - Accent6 41 3" xfId="23144" xr:uid="{1E7D52C6-BE7A-4759-9286-00116A397CC0}"/>
    <cellStyle name="20% - Accent6 41 3 2" xfId="34435" xr:uid="{CB246A47-EBED-4B8E-BFAE-C1E0FF5CA7AE}"/>
    <cellStyle name="20% - Accent6 41 4" xfId="34432" xr:uid="{C2968DDA-15F0-4AA1-B0ED-C1D1C7A2EC5E}"/>
    <cellStyle name="20% - Accent6 42" xfId="7749" xr:uid="{C1DBACCC-E122-49EB-AEF0-3232EDD9C9C5}"/>
    <cellStyle name="20% - Accent6 42 2" xfId="15457" xr:uid="{DB3A070C-DEA5-43A4-8A50-853660D6E409}"/>
    <cellStyle name="20% - Accent6 42 2 2" xfId="30869" xr:uid="{1C760C3C-AE5A-4DFC-A257-88F73145614F}"/>
    <cellStyle name="20% - Accent6 42 2 2 2" xfId="34438" xr:uid="{2652A94C-BA77-4495-BE18-B301347F4A7A}"/>
    <cellStyle name="20% - Accent6 42 2 3" xfId="34437" xr:uid="{695B934A-37A5-43B4-A05F-E2AA15A3C01A}"/>
    <cellStyle name="20% - Accent6 42 3" xfId="23164" xr:uid="{BDEC17E6-ADF9-49F4-8CF8-5C545C368523}"/>
    <cellStyle name="20% - Accent6 42 3 2" xfId="34439" xr:uid="{894310CD-2399-45C8-874C-22208269B586}"/>
    <cellStyle name="20% - Accent6 42 4" xfId="34436" xr:uid="{52810523-069B-4727-8001-FEAB638B4A80}"/>
    <cellStyle name="20% - Accent6 43" xfId="7769" xr:uid="{FD6693E8-F5E9-4527-B811-C55954C92D75}"/>
    <cellStyle name="20% - Accent6 43 2" xfId="15477" xr:uid="{B9276FAA-098A-47E0-A2DE-6E6319B8BDE7}"/>
    <cellStyle name="20% - Accent6 43 2 2" xfId="30889" xr:uid="{56A90322-231C-4354-BA04-FA5DF16DD45F}"/>
    <cellStyle name="20% - Accent6 43 2 2 2" xfId="34442" xr:uid="{25224B6B-736D-450A-B18F-1AF25122DBD2}"/>
    <cellStyle name="20% - Accent6 43 2 3" xfId="34441" xr:uid="{076D87CD-3CF0-4D0A-9E5D-3B92726130C9}"/>
    <cellStyle name="20% - Accent6 43 3" xfId="23184" xr:uid="{5DA9D7F3-7C5E-4B46-B0AD-B8B448E85255}"/>
    <cellStyle name="20% - Accent6 43 3 2" xfId="34443" xr:uid="{378AE8DA-95AD-4986-850A-BCBBA29958AD}"/>
    <cellStyle name="20% - Accent6 43 4" xfId="34440" xr:uid="{AC0578C9-A4FA-49A3-834C-FA4013822EF3}"/>
    <cellStyle name="20% - Accent6 44" xfId="7789" xr:uid="{9DFC0103-A6C4-49CF-96B9-48F39A5A2AF3}"/>
    <cellStyle name="20% - Accent6 44 2" xfId="15497" xr:uid="{5771FECA-F4D3-46ED-A96E-96D6D6646AAE}"/>
    <cellStyle name="20% - Accent6 44 2 2" xfId="30909" xr:uid="{1C596804-55B8-49B4-A94F-C9A11F9D91D9}"/>
    <cellStyle name="20% - Accent6 44 2 2 2" xfId="34446" xr:uid="{E8E95396-5A9C-448E-A8E3-23EBA0BD47E7}"/>
    <cellStyle name="20% - Accent6 44 2 3" xfId="34445" xr:uid="{020721A8-57D3-4A35-A569-F2B80CBB19B5}"/>
    <cellStyle name="20% - Accent6 44 3" xfId="23204" xr:uid="{58FD9494-F388-419B-8A38-9B2DF5664F8D}"/>
    <cellStyle name="20% - Accent6 44 3 2" xfId="34447" xr:uid="{C18C5A32-F7EA-4F57-BC65-9E4C1EE2D554}"/>
    <cellStyle name="20% - Accent6 44 4" xfId="34444" xr:uid="{113726F9-2BD5-4646-95D2-25793E1D04F6}"/>
    <cellStyle name="20% - Accent6 45" xfId="7811" xr:uid="{7AEF8DC7-E210-43F5-AED3-A9B480E90DF5}"/>
    <cellStyle name="20% - Accent6 45 2" xfId="15519" xr:uid="{B6A4D267-F098-446C-8463-16779859C583}"/>
    <cellStyle name="20% - Accent6 45 2 2" xfId="30931" xr:uid="{95B17000-D605-4D73-A795-F2E6D7ED6EB2}"/>
    <cellStyle name="20% - Accent6 45 2 2 2" xfId="34450" xr:uid="{E8034430-FC70-4119-AA5D-81DFA8575F0F}"/>
    <cellStyle name="20% - Accent6 45 2 3" xfId="34449" xr:uid="{AA37E4F0-CAAF-4812-9F24-C1B310DF96CB}"/>
    <cellStyle name="20% - Accent6 45 3" xfId="23226" xr:uid="{77019459-C3AF-477A-80BD-6B64D70DA26A}"/>
    <cellStyle name="20% - Accent6 45 3 2" xfId="34451" xr:uid="{EF1ECB8F-FBC2-4D2B-A1C7-8C3700733F42}"/>
    <cellStyle name="20% - Accent6 45 4" xfId="34448" xr:uid="{C8E84117-7A26-4ABD-95DF-78AA1CD18226}"/>
    <cellStyle name="20% - Accent6 46" xfId="7832" xr:uid="{8E7E650A-C1DC-43F5-BE4A-EE5F6557CC5A}"/>
    <cellStyle name="20% - Accent6 46 2" xfId="15540" xr:uid="{75764351-C574-4584-8890-D36054E9BE93}"/>
    <cellStyle name="20% - Accent6 46 2 2" xfId="30951" xr:uid="{5C3DB905-44BF-4CFF-A7E2-204A971A72F9}"/>
    <cellStyle name="20% - Accent6 46 2 2 2" xfId="34454" xr:uid="{0BC49E5E-ED93-4C33-976B-B45F3A03364D}"/>
    <cellStyle name="20% - Accent6 46 2 3" xfId="34453" xr:uid="{D9844DF7-5389-418B-A2C0-2CA1F0390BC8}"/>
    <cellStyle name="20% - Accent6 46 3" xfId="23246" xr:uid="{D9B931FE-2ACB-4B93-A369-B1D659578113}"/>
    <cellStyle name="20% - Accent6 46 3 2" xfId="34455" xr:uid="{E023179A-9082-45AD-BDC4-260F9339AC75}"/>
    <cellStyle name="20% - Accent6 46 4" xfId="34452" xr:uid="{4C1F020D-E4F4-44CD-B3D2-E34BDFCE068C}"/>
    <cellStyle name="20% - Accent6 47" xfId="7852" xr:uid="{9EB0FCFC-43F1-4FA3-B863-05B3BA31E57B}"/>
    <cellStyle name="20% - Accent6 47 2" xfId="15560" xr:uid="{A4FF031F-318D-405A-A2F6-15D5868B7B76}"/>
    <cellStyle name="20% - Accent6 47 2 2" xfId="30971" xr:uid="{BBCCF6EC-1384-49AA-92C0-06AF9C1EA867}"/>
    <cellStyle name="20% - Accent6 47 2 2 2" xfId="34458" xr:uid="{4CC50007-5B60-4FDB-ACAA-F5AA8EE43AA8}"/>
    <cellStyle name="20% - Accent6 47 2 3" xfId="34457" xr:uid="{87061004-204E-484E-8AED-DC83A506EF0B}"/>
    <cellStyle name="20% - Accent6 47 3" xfId="23266" xr:uid="{0DA03882-B317-4000-A9BB-A32E7A8382A1}"/>
    <cellStyle name="20% - Accent6 47 3 2" xfId="34459" xr:uid="{541B06DF-C058-4E85-88A4-B8DA33C98D98}"/>
    <cellStyle name="20% - Accent6 47 4" xfId="34456" xr:uid="{12517AC2-5C30-42C5-A37B-01CF0C72EE94}"/>
    <cellStyle name="20% - Accent6 48" xfId="7905" xr:uid="{046D8B15-6287-41C1-97F6-7602FBD1896B}"/>
    <cellStyle name="20% - Accent6 48 2" xfId="23318" xr:uid="{85716803-AB4C-44EE-9F61-CEE3F5A47E96}"/>
    <cellStyle name="20% - Accent6 48 2 2" xfId="34461" xr:uid="{D5F5773B-C373-4FFD-8B8A-DA3F69CB6B89}"/>
    <cellStyle name="20% - Accent6 48 3" xfId="34460" xr:uid="{60F3C93D-0D38-4AF6-BFFB-5BC5752AA9C9}"/>
    <cellStyle name="20% - Accent6 49" xfId="15613" xr:uid="{8B9D1D05-46D5-4044-896A-EEC56D66D4D0}"/>
    <cellStyle name="20% - Accent6 49 2" xfId="34462" xr:uid="{F1C12267-BD25-4F77-90DB-519B0EA05E78}"/>
    <cellStyle name="20% - Accent6 5" xfId="3297" xr:uid="{2612BC82-6F77-472D-B681-0B2BC8D8725C}"/>
    <cellStyle name="20% - Accent6 5 2" xfId="7029" xr:uid="{F60B3E74-E8B5-4979-8520-8D185BF8A436}"/>
    <cellStyle name="20% - Accent6 5 2 2" xfId="14737" xr:uid="{892A05A7-BC3E-48C2-8570-87CBB377C4F6}"/>
    <cellStyle name="20% - Accent6 5 2 2 2" xfId="30149" xr:uid="{98FEAA97-7F6F-4578-8771-CED08E0022E2}"/>
    <cellStyle name="20% - Accent6 5 2 2 2 2" xfId="34466" xr:uid="{E7EFBE1D-5DDB-4431-A904-3D6A9718C9E4}"/>
    <cellStyle name="20% - Accent6 5 2 2 3" xfId="34465" xr:uid="{9A9C8E40-808D-4070-B5EB-D51AA8CAF17A}"/>
    <cellStyle name="20% - Accent6 5 2 3" xfId="22444" xr:uid="{014507F8-8CF4-41BC-90FD-2A9808301BED}"/>
    <cellStyle name="20% - Accent6 5 2 3 2" xfId="34467" xr:uid="{69D26D2E-1B0A-479F-A698-095BFE4D6F0F}"/>
    <cellStyle name="20% - Accent6 5 2 4" xfId="34464" xr:uid="{56344F36-86A1-4B4C-BA98-49D9B6E3C59F}"/>
    <cellStyle name="20% - Accent6 5 3" xfId="11008" xr:uid="{3FEFF7E9-7357-4DF0-A253-0FC230C6136C}"/>
    <cellStyle name="20% - Accent6 5 3 2" xfId="26421" xr:uid="{ECB6FF86-2834-4BC9-ACC2-FCDD8D8F9DEE}"/>
    <cellStyle name="20% - Accent6 5 3 2 2" xfId="34469" xr:uid="{CDBA0661-EE9E-47A9-8129-002F3315D565}"/>
    <cellStyle name="20% - Accent6 5 3 3" xfId="34468" xr:uid="{1C9471E5-3FBA-4A42-9963-F6860BAF1482}"/>
    <cellStyle name="20% - Accent6 5 4" xfId="18716" xr:uid="{0AF63D11-52BF-4FF5-B4DF-081B94F7CFD9}"/>
    <cellStyle name="20% - Accent6 5 4 2" xfId="34470" xr:uid="{61C3B0E2-5098-4695-8B32-24EB01B79D06}"/>
    <cellStyle name="20% - Accent6 5 5" xfId="34463" xr:uid="{615B8193-474F-48FA-AD19-D8994F7DE6FC}"/>
    <cellStyle name="20% - Accent6 50" xfId="30991" xr:uid="{63DA6F1B-2C89-40FA-A9DE-EFBB12D3734A}"/>
    <cellStyle name="20% - Accent6 50 2" xfId="34471" xr:uid="{7B4F3102-65D7-4F79-9CCC-01FB9EAA6B39}"/>
    <cellStyle name="20% - Accent6 51" xfId="33919" xr:uid="{545675F3-B7F7-466C-BF0B-5565C403B7E0}"/>
    <cellStyle name="20% - Accent6 52" xfId="61971" xr:uid="{5D86E935-FFB3-4661-AF4F-005E0F869267}"/>
    <cellStyle name="20% - Accent6 53" xfId="61991" xr:uid="{80921FD7-F3E5-4971-A777-5CB8DBF417D4}"/>
    <cellStyle name="20% - Accent6 54" xfId="62011" xr:uid="{78D6E8F8-BF37-4C93-9A6F-CD2B0B76C87A}"/>
    <cellStyle name="20% - Accent6 55" xfId="62020" xr:uid="{EEB247CE-600D-43D1-95FD-D69C38746679}"/>
    <cellStyle name="20% - Accent6 56" xfId="62043" xr:uid="{B9C5761B-1C8B-4AEC-A6BE-C04F43E23F9B}"/>
    <cellStyle name="20% - Accent6 57" xfId="62081" xr:uid="{E42D0167-79EB-4746-B49F-CE9AA984832D}"/>
    <cellStyle name="20% - Accent6 6" xfId="3317" xr:uid="{48313A1C-49C7-4BD6-B83E-5D9EF7B92FC7}"/>
    <cellStyle name="20% - Accent6 6 2" xfId="7049" xr:uid="{ED9C79D3-9B34-4526-A378-003C9E0AE872}"/>
    <cellStyle name="20% - Accent6 6 2 2" xfId="14757" xr:uid="{D96A4FCF-3165-42C6-A9BC-85C5AAB0C1AA}"/>
    <cellStyle name="20% - Accent6 6 2 2 2" xfId="30169" xr:uid="{EE18EF79-738A-458B-BB25-0D80F1DB2106}"/>
    <cellStyle name="20% - Accent6 6 2 2 2 2" xfId="34475" xr:uid="{4EC7A008-C724-40CE-BCFE-1FF8C2F1E1BF}"/>
    <cellStyle name="20% - Accent6 6 2 2 3" xfId="34474" xr:uid="{B6FE49A1-81EF-435D-BA7F-A7E17706FA5A}"/>
    <cellStyle name="20% - Accent6 6 2 3" xfId="22464" xr:uid="{5F234BBC-69D4-4EEC-9055-AF4069F3A570}"/>
    <cellStyle name="20% - Accent6 6 2 3 2" xfId="34476" xr:uid="{F23C7892-D65D-4356-91BD-85DCEA63D164}"/>
    <cellStyle name="20% - Accent6 6 2 4" xfId="34473" xr:uid="{47BB8712-4F45-4B3C-B32E-992FC06F2985}"/>
    <cellStyle name="20% - Accent6 6 3" xfId="11028" xr:uid="{72C7B7A3-193D-4AF8-898F-2FD07A01A404}"/>
    <cellStyle name="20% - Accent6 6 3 2" xfId="26441" xr:uid="{1EF026BD-6E17-49F0-A57A-C280F0125714}"/>
    <cellStyle name="20% - Accent6 6 3 2 2" xfId="34478" xr:uid="{AFD4F5CA-2547-4931-9F01-DA8CA1ECE1DC}"/>
    <cellStyle name="20% - Accent6 6 3 3" xfId="34477" xr:uid="{2BBF60B1-7EBA-4802-9EA8-B47986048737}"/>
    <cellStyle name="20% - Accent6 6 4" xfId="18736" xr:uid="{3CB4249C-B717-4301-A1BC-E2C9F5C76B08}"/>
    <cellStyle name="20% - Accent6 6 4 2" xfId="34479" xr:uid="{B02A6D28-9D0D-42BE-8E4F-886F23BF31C5}"/>
    <cellStyle name="20% - Accent6 6 5" xfId="34472" xr:uid="{FAE82E83-89B6-4B39-ACFA-BC688BFEC4B8}"/>
    <cellStyle name="20% - Accent6 7" xfId="3337" xr:uid="{A15C1B20-00CE-4215-BB7F-5983300FA4CA}"/>
    <cellStyle name="20% - Accent6 7 2" xfId="7069" xr:uid="{DB5C1DEC-EAF5-4EEC-B286-1D0BE64D27B4}"/>
    <cellStyle name="20% - Accent6 7 2 2" xfId="14777" xr:uid="{49BE386B-58AE-4575-B1F9-17A719AB1727}"/>
    <cellStyle name="20% - Accent6 7 2 2 2" xfId="30189" xr:uid="{08E86760-0CD8-4239-806D-D3051CBF91BA}"/>
    <cellStyle name="20% - Accent6 7 2 2 2 2" xfId="34483" xr:uid="{06726AFE-8739-48DE-A43C-E327F11D9F76}"/>
    <cellStyle name="20% - Accent6 7 2 2 3" xfId="34482" xr:uid="{5F6369A7-ED51-4DA9-852D-907007514175}"/>
    <cellStyle name="20% - Accent6 7 2 3" xfId="22484" xr:uid="{0DFE1BAF-C801-4C39-AF36-07DE58457F62}"/>
    <cellStyle name="20% - Accent6 7 2 3 2" xfId="34484" xr:uid="{0A649985-14B1-4C37-B782-9749CC656685}"/>
    <cellStyle name="20% - Accent6 7 2 4" xfId="34481" xr:uid="{61C80566-C304-451F-8A43-27DF40B24E9C}"/>
    <cellStyle name="20% - Accent6 7 3" xfId="11048" xr:uid="{0686E49C-8789-4759-8FCF-09F5F6145FF6}"/>
    <cellStyle name="20% - Accent6 7 3 2" xfId="26461" xr:uid="{6BE5B49B-BF19-456F-B3A3-4C1D3DD14DDD}"/>
    <cellStyle name="20% - Accent6 7 3 2 2" xfId="34486" xr:uid="{F42E33AC-8E88-42C5-9A2B-A70E75826790}"/>
    <cellStyle name="20% - Accent6 7 3 3" xfId="34485" xr:uid="{ACC81F90-235F-4CFC-90A0-6711FFB484BB}"/>
    <cellStyle name="20% - Accent6 7 4" xfId="18756" xr:uid="{871EE6EC-85DB-44D4-BBA9-08765D0D633E}"/>
    <cellStyle name="20% - Accent6 7 4 2" xfId="34487" xr:uid="{89D3B843-91A7-4152-83D1-2E03CDD294BC}"/>
    <cellStyle name="20% - Accent6 7 5" xfId="34480" xr:uid="{AC279D66-4B4D-4422-829A-39712B1FD9E8}"/>
    <cellStyle name="20% - Accent6 8" xfId="3357" xr:uid="{4737AFC1-4400-47F8-8568-00C12FFD6A99}"/>
    <cellStyle name="20% - Accent6 8 2" xfId="7089" xr:uid="{15083E95-C5CB-44B4-A6A5-E02261B94FA8}"/>
    <cellStyle name="20% - Accent6 8 2 2" xfId="14797" xr:uid="{A9AF67F9-0E6E-4E82-9609-1A8C648CC1F8}"/>
    <cellStyle name="20% - Accent6 8 2 2 2" xfId="30209" xr:uid="{E710AEF1-0F6A-4DAA-820D-6254A7C254DB}"/>
    <cellStyle name="20% - Accent6 8 2 2 2 2" xfId="34491" xr:uid="{2A05B354-69B0-4AF4-A146-CDC793880AF1}"/>
    <cellStyle name="20% - Accent6 8 2 2 3" xfId="34490" xr:uid="{A82CB577-BEDC-4601-9E15-910766383887}"/>
    <cellStyle name="20% - Accent6 8 2 3" xfId="22504" xr:uid="{3768459F-06DF-4D47-92C8-F9D6B9D6C9C0}"/>
    <cellStyle name="20% - Accent6 8 2 3 2" xfId="34492" xr:uid="{54A8F3C8-ACB8-4E5D-98B9-CF5A740660BF}"/>
    <cellStyle name="20% - Accent6 8 2 4" xfId="34489" xr:uid="{18181CE7-9DE7-48FC-AEB1-F1106813CCD8}"/>
    <cellStyle name="20% - Accent6 8 3" xfId="11068" xr:uid="{6E9987F6-9850-4DD3-80C8-B02220107A05}"/>
    <cellStyle name="20% - Accent6 8 3 2" xfId="26481" xr:uid="{743D0B39-A461-495E-9523-649E069E5749}"/>
    <cellStyle name="20% - Accent6 8 3 2 2" xfId="34494" xr:uid="{5B51326C-D275-4F80-A0E6-B23E96282190}"/>
    <cellStyle name="20% - Accent6 8 3 3" xfId="34493" xr:uid="{1CD33F4A-9B63-4E73-8F66-3F11BBB79E3E}"/>
    <cellStyle name="20% - Accent6 8 4" xfId="18776" xr:uid="{94F384B4-54AD-4B00-8DD4-95238A3627AD}"/>
    <cellStyle name="20% - Accent6 8 4 2" xfId="34495" xr:uid="{872ACD8F-EE1F-4F3F-B8D1-8DF19A53FDA3}"/>
    <cellStyle name="20% - Accent6 8 5" xfId="34488" xr:uid="{8BD0D574-454E-4A16-8C6D-61A2437E9B01}"/>
    <cellStyle name="20% - Accent6 9" xfId="3377" xr:uid="{92D426C3-6895-4D40-A686-53E05588D6EB}"/>
    <cellStyle name="20% - Accent6 9 2" xfId="7109" xr:uid="{84BAC5F4-0061-45C4-9A04-136F887F05FB}"/>
    <cellStyle name="20% - Accent6 9 2 2" xfId="14817" xr:uid="{D57E8354-0619-4708-BF75-4013A3B01C0D}"/>
    <cellStyle name="20% - Accent6 9 2 2 2" xfId="30229" xr:uid="{D49FBA05-E592-4958-8114-03198FD2F3C0}"/>
    <cellStyle name="20% - Accent6 9 2 2 2 2" xfId="34499" xr:uid="{EE76BC09-AE89-47E0-B1E7-543D088D22FD}"/>
    <cellStyle name="20% - Accent6 9 2 2 3" xfId="34498" xr:uid="{9762C401-7921-4F45-80B7-91A5E7777CA0}"/>
    <cellStyle name="20% - Accent6 9 2 3" xfId="22524" xr:uid="{6528A2E6-8FB0-4A68-9488-4839AE7140D4}"/>
    <cellStyle name="20% - Accent6 9 2 3 2" xfId="34500" xr:uid="{9726343D-002A-4114-A001-471ACDABD95F}"/>
    <cellStyle name="20% - Accent6 9 2 4" xfId="34497" xr:uid="{39A8B845-8428-4F80-9803-7E6CD9F13ED8}"/>
    <cellStyle name="20% - Accent6 9 3" xfId="11088" xr:uid="{43FA47AF-C141-4091-B7D8-20B23D0A4892}"/>
    <cellStyle name="20% - Accent6 9 3 2" xfId="26501" xr:uid="{219BE24A-7884-42C7-B26D-D0EA7117C28A}"/>
    <cellStyle name="20% - Accent6 9 3 2 2" xfId="34502" xr:uid="{0043FBDA-16A6-4FEE-A1BE-01635E114E50}"/>
    <cellStyle name="20% - Accent6 9 3 3" xfId="34501" xr:uid="{5CA38469-3764-4895-8260-78D47037E7D7}"/>
    <cellStyle name="20% - Accent6 9 4" xfId="18796" xr:uid="{C48982FF-D37B-4668-B484-7BF71C582DBD}"/>
    <cellStyle name="20% - Accent6 9 4 2" xfId="34503" xr:uid="{9DFD572B-EBFA-4849-B3AF-4D3D23A2F277}"/>
    <cellStyle name="20% - Accent6 9 5" xfId="34496" xr:uid="{6C7D079B-1D70-4AC1-919F-CDA308521795}"/>
    <cellStyle name="20% - Énfasis1 10" xfId="570" xr:uid="{D0AC1728-FDC6-4DC5-A922-38925A47BF83}"/>
    <cellStyle name="20% - Énfasis1 10 2" xfId="1231" xr:uid="{1AB55679-863E-4650-8CB0-28F310C4E3CF}"/>
    <cellStyle name="20% - Énfasis1 10 2 2" xfId="2699" xr:uid="{BF8EDA5F-8C08-49DC-900C-B0225A14C5EE}"/>
    <cellStyle name="20% - Énfasis1 10 2 2 2" xfId="6431" xr:uid="{9304716E-BF49-4EE9-8CC0-827A954CF689}"/>
    <cellStyle name="20% - Énfasis1 10 2 2 2 2" xfId="14139" xr:uid="{5A3BA94B-AF52-4E20-B223-4F7B6CAEC6A8}"/>
    <cellStyle name="20% - Énfasis1 10 2 2 2 2 2" xfId="29551" xr:uid="{5870A373-186D-4F78-A668-102D433A7343}"/>
    <cellStyle name="20% - Énfasis1 10 2 2 2 2 2 2" xfId="34509" xr:uid="{FDEC9233-F5FC-467C-8876-40F091DAE1EA}"/>
    <cellStyle name="20% - Énfasis1 10 2 2 2 2 3" xfId="34508" xr:uid="{C965ADB6-7EF7-4806-B1CD-DE6695C2FD3E}"/>
    <cellStyle name="20% - Énfasis1 10 2 2 2 3" xfId="21846" xr:uid="{4E81C645-0876-4892-A10B-A92DDA60A119}"/>
    <cellStyle name="20% - Énfasis1 10 2 2 2 3 2" xfId="34510" xr:uid="{D00072A4-E55C-43C9-9137-612A28E51179}"/>
    <cellStyle name="20% - Énfasis1 10 2 2 2 4" xfId="34507" xr:uid="{0EAF4820-E043-4981-9AF8-40966AD1D74B}"/>
    <cellStyle name="20% - Énfasis1 10 2 2 3" xfId="10410" xr:uid="{73DF9614-9AAE-452B-85D6-15E5402C1805}"/>
    <cellStyle name="20% - Énfasis1 10 2 2 3 2" xfId="25823" xr:uid="{7B36D657-396D-47A7-9EC5-5C99FB441AE2}"/>
    <cellStyle name="20% - Énfasis1 10 2 2 3 2 2" xfId="34512" xr:uid="{1691B170-A6C0-430A-BFDD-DF210A854A9C}"/>
    <cellStyle name="20% - Énfasis1 10 2 2 3 3" xfId="34511" xr:uid="{FD964FE5-D23D-4A22-83BA-CB5384677522}"/>
    <cellStyle name="20% - Énfasis1 10 2 2 4" xfId="18118" xr:uid="{621BA0D4-1FD9-4DA3-9927-37486B2E90E8}"/>
    <cellStyle name="20% - Énfasis1 10 2 2 4 2" xfId="34513" xr:uid="{49DF8D6B-52C6-45DD-BD5A-32E287FF2070}"/>
    <cellStyle name="20% - Énfasis1 10 2 2 5" xfId="34506" xr:uid="{4B9BD973-599F-4E09-9D9C-DEC3EC2E8834}"/>
    <cellStyle name="20% - Énfasis1 10 2 3" xfId="4968" xr:uid="{3E8FC829-C695-486B-A183-F8DC599C0C69}"/>
    <cellStyle name="20% - Énfasis1 10 2 3 2" xfId="12676" xr:uid="{00BA4218-D9FA-4A1E-9A09-9AF989AFCD76}"/>
    <cellStyle name="20% - Énfasis1 10 2 3 2 2" xfId="28088" xr:uid="{D238D4A5-87A1-43E5-8074-A6BE6F61348A}"/>
    <cellStyle name="20% - Énfasis1 10 2 3 2 2 2" xfId="34516" xr:uid="{4AD5319A-85AB-433E-8BAA-9AC7449C3216}"/>
    <cellStyle name="20% - Énfasis1 10 2 3 2 3" xfId="34515" xr:uid="{12D03C4D-6123-455E-9757-48F9161131E5}"/>
    <cellStyle name="20% - Énfasis1 10 2 3 3" xfId="20383" xr:uid="{17DD43A7-3A7E-4670-987D-0AD53CFA33D0}"/>
    <cellStyle name="20% - Énfasis1 10 2 3 3 2" xfId="34517" xr:uid="{2CA7DD40-23B7-4AD6-83D2-6FA4E81DD229}"/>
    <cellStyle name="20% - Énfasis1 10 2 3 4" xfId="34514" xr:uid="{A8CF3F4F-308C-4FA0-884E-31E0C84C8331}"/>
    <cellStyle name="20% - Énfasis1 10 2 4" xfId="8951" xr:uid="{9CD21135-0C5A-4D2F-9B6F-C3EEE44591B1}"/>
    <cellStyle name="20% - Énfasis1 10 2 4 2" xfId="24364" xr:uid="{B11FA7B4-1774-4F91-9FA0-B7AEB7A8CF8E}"/>
    <cellStyle name="20% - Énfasis1 10 2 4 2 2" xfId="34519" xr:uid="{27F3D2ED-9FC0-49D4-9A76-D37590C90C4C}"/>
    <cellStyle name="20% - Énfasis1 10 2 4 3" xfId="34518" xr:uid="{96F1AF4E-E7F0-4A75-A4F8-717D9432ED32}"/>
    <cellStyle name="20% - Énfasis1 10 2 5" xfId="16659" xr:uid="{C9A277EC-25CB-46B2-92FB-8671E318C987}"/>
    <cellStyle name="20% - Énfasis1 10 2 5 2" xfId="34520" xr:uid="{79759F47-6277-4733-A759-5AE6D0860FC9}"/>
    <cellStyle name="20% - Énfasis1 10 2 6" xfId="34505" xr:uid="{CC02EAA6-9406-492C-AC50-37E421716E4D}"/>
    <cellStyle name="20% - Énfasis1 10 3" xfId="2061" xr:uid="{99011145-002B-4EA6-861A-F5AEFFC0B04C}"/>
    <cellStyle name="20% - Énfasis1 10 3 2" xfId="5793" xr:uid="{8118DA91-D033-4199-86E1-32015B784CB7}"/>
    <cellStyle name="20% - Énfasis1 10 3 2 2" xfId="13501" xr:uid="{AACE9D33-49F6-4A1B-AF00-7E73F440DC5A}"/>
    <cellStyle name="20% - Énfasis1 10 3 2 2 2" xfId="28913" xr:uid="{BBFA7155-4C26-45E6-8A7B-DE55FDD7E075}"/>
    <cellStyle name="20% - Énfasis1 10 3 2 2 2 2" xfId="34524" xr:uid="{5DAA3CB2-237B-47A4-ACE0-8F3530DEEAD7}"/>
    <cellStyle name="20% - Énfasis1 10 3 2 2 3" xfId="34523" xr:uid="{D5EAF848-BA5E-4F0C-BCD4-7A86810BB74E}"/>
    <cellStyle name="20% - Énfasis1 10 3 2 3" xfId="21208" xr:uid="{C4A56A80-0254-4AFE-B360-6A68B2FFD9EE}"/>
    <cellStyle name="20% - Énfasis1 10 3 2 3 2" xfId="34525" xr:uid="{2501984A-6059-4F50-8157-E65678828BEE}"/>
    <cellStyle name="20% - Énfasis1 10 3 2 4" xfId="34522" xr:uid="{49518152-7D2F-408B-8B5D-FD66F5B51B99}"/>
    <cellStyle name="20% - Énfasis1 10 3 3" xfId="9772" xr:uid="{F0771CE4-858B-4E5B-B1F7-E742A5D324F5}"/>
    <cellStyle name="20% - Énfasis1 10 3 3 2" xfId="25185" xr:uid="{16990056-CF66-42B2-8990-0D57A860FA88}"/>
    <cellStyle name="20% - Énfasis1 10 3 3 2 2" xfId="34527" xr:uid="{DAD97370-ACCA-4E55-A6C8-4EAB7D822612}"/>
    <cellStyle name="20% - Énfasis1 10 3 3 3" xfId="34526" xr:uid="{B4F4D453-B06B-4C7E-AF08-8A992D23F9FC}"/>
    <cellStyle name="20% - Énfasis1 10 3 4" xfId="17480" xr:uid="{116E3618-BF41-48D7-BD7D-E77DC310B1AF}"/>
    <cellStyle name="20% - Énfasis1 10 3 4 2" xfId="34528" xr:uid="{A4EA4A26-A925-4D3E-AA3B-507FADE203DE}"/>
    <cellStyle name="20% - Énfasis1 10 3 5" xfId="34521" xr:uid="{102E9B42-8CD6-48F0-B40E-C9B6904E1F17}"/>
    <cellStyle name="20% - Énfasis1 10 4" xfId="4316" xr:uid="{63E447EB-00E0-4E89-87DD-B83AA37A6229}"/>
    <cellStyle name="20% - Énfasis1 10 4 2" xfId="12024" xr:uid="{10868A70-5541-49C4-9C36-68B57CCD4A88}"/>
    <cellStyle name="20% - Énfasis1 10 4 2 2" xfId="27436" xr:uid="{14810AD5-0E84-4AF9-8068-35EA5B09955D}"/>
    <cellStyle name="20% - Énfasis1 10 4 2 2 2" xfId="34531" xr:uid="{AAA25EFC-4C35-45B4-BD10-13550E9D691D}"/>
    <cellStyle name="20% - Énfasis1 10 4 2 3" xfId="34530" xr:uid="{8BAA5675-7EEF-407F-80DA-C23C998FE02E}"/>
    <cellStyle name="20% - Énfasis1 10 4 3" xfId="19731" xr:uid="{613D6538-319A-407A-B3B0-B398BDBB2DEE}"/>
    <cellStyle name="20% - Énfasis1 10 4 3 2" xfId="34532" xr:uid="{0002ADFF-C92E-4F3B-AAE0-DA76383CA220}"/>
    <cellStyle name="20% - Énfasis1 10 4 4" xfId="34529" xr:uid="{27649CA1-77B5-4566-A3F8-14F4E384E3DE}"/>
    <cellStyle name="20% - Énfasis1 10 5" xfId="8313" xr:uid="{DBD374CD-D6F7-4B76-B6A1-75B5B3F7E4A4}"/>
    <cellStyle name="20% - Énfasis1 10 5 2" xfId="23726" xr:uid="{21F0D44D-7A79-452B-8DFC-83B6734F49C8}"/>
    <cellStyle name="20% - Énfasis1 10 5 2 2" xfId="34534" xr:uid="{26208D18-8ED0-43B0-8A6A-B644BC29873E}"/>
    <cellStyle name="20% - Énfasis1 10 5 3" xfId="34533" xr:uid="{2C40F65D-7894-4447-8CC4-AC1A5130B189}"/>
    <cellStyle name="20% - Énfasis1 10 6" xfId="16021" xr:uid="{BA4546AE-0CA6-4FF2-A97B-4AA470481BAC}"/>
    <cellStyle name="20% - Énfasis1 10 6 2" xfId="34535" xr:uid="{FC0A56A2-8AAE-4190-A960-4CAF2892B7DE}"/>
    <cellStyle name="20% - Énfasis1 10 7" xfId="34504" xr:uid="{61ED8482-AEA3-42E4-8D27-A6193BB2721F}"/>
    <cellStyle name="20% - Énfasis1 11" xfId="591" xr:uid="{35E747D9-E4C7-4176-8AE7-44D6A99EC658}"/>
    <cellStyle name="20% - Énfasis1 11 2" xfId="1252" xr:uid="{DF33FC60-1114-4E87-B162-FE2042496E8C}"/>
    <cellStyle name="20% - Énfasis1 11 2 2" xfId="2719" xr:uid="{47780BF5-B62F-45AC-B143-7C8FEF42D2F1}"/>
    <cellStyle name="20% - Énfasis1 11 2 2 2" xfId="6451" xr:uid="{9EE5FE6E-5E42-4B5C-8215-67B4B83DC4E4}"/>
    <cellStyle name="20% - Énfasis1 11 2 2 2 2" xfId="14159" xr:uid="{2199AFEA-4F02-4D44-B434-9F3C37C0D164}"/>
    <cellStyle name="20% - Énfasis1 11 2 2 2 2 2" xfId="29571" xr:uid="{6BBB1009-E129-4964-877F-8AB05BBDAD57}"/>
    <cellStyle name="20% - Énfasis1 11 2 2 2 2 2 2" xfId="34541" xr:uid="{CBC18D87-1F39-490C-9F13-D50452743982}"/>
    <cellStyle name="20% - Énfasis1 11 2 2 2 2 3" xfId="34540" xr:uid="{8C8FDC55-93D4-4F44-8A7E-F525B2A27FA3}"/>
    <cellStyle name="20% - Énfasis1 11 2 2 2 3" xfId="21866" xr:uid="{DBAFCE60-F79F-4E45-93A2-F9054F3B088F}"/>
    <cellStyle name="20% - Énfasis1 11 2 2 2 3 2" xfId="34542" xr:uid="{C58A3608-AE75-4978-9749-B8E04AD38787}"/>
    <cellStyle name="20% - Énfasis1 11 2 2 2 4" xfId="34539" xr:uid="{2BA98997-4C5D-4612-9FCE-6AE8CAFDAA2B}"/>
    <cellStyle name="20% - Énfasis1 11 2 2 3" xfId="10430" xr:uid="{0F0264ED-0002-4776-AE92-161B455B10B7}"/>
    <cellStyle name="20% - Énfasis1 11 2 2 3 2" xfId="25843" xr:uid="{0811B0EF-4B36-426C-B8A4-37C18FE57CAC}"/>
    <cellStyle name="20% - Énfasis1 11 2 2 3 2 2" xfId="34544" xr:uid="{E81BE713-F300-4439-A03E-C7433580A02D}"/>
    <cellStyle name="20% - Énfasis1 11 2 2 3 3" xfId="34543" xr:uid="{03E38419-70DA-4F9E-887D-C80B9CE46969}"/>
    <cellStyle name="20% - Énfasis1 11 2 2 4" xfId="18138" xr:uid="{AC1584E4-12D4-4533-8FCC-538E8C85C61A}"/>
    <cellStyle name="20% - Énfasis1 11 2 2 4 2" xfId="34545" xr:uid="{35FC5F6A-8D55-4F75-96FB-35BFB6CC8364}"/>
    <cellStyle name="20% - Énfasis1 11 2 2 5" xfId="34538" xr:uid="{B5C4CB71-ABF4-4EB1-800F-1FD731A0F907}"/>
    <cellStyle name="20% - Énfasis1 11 2 3" xfId="4988" xr:uid="{57FCB399-1A07-412E-B35B-E17B4A86070D}"/>
    <cellStyle name="20% - Énfasis1 11 2 3 2" xfId="12696" xr:uid="{9DE7D541-9FD7-4DD9-9D53-4E7BE7D2531D}"/>
    <cellStyle name="20% - Énfasis1 11 2 3 2 2" xfId="28108" xr:uid="{27C14497-163D-426B-836B-0A7E5F1C4672}"/>
    <cellStyle name="20% - Énfasis1 11 2 3 2 2 2" xfId="34548" xr:uid="{8B5C13F9-DF44-40D3-99A0-917B25A5B993}"/>
    <cellStyle name="20% - Énfasis1 11 2 3 2 3" xfId="34547" xr:uid="{83293ADF-93F4-4A4D-B73B-754CBC28058D}"/>
    <cellStyle name="20% - Énfasis1 11 2 3 3" xfId="20403" xr:uid="{0C884E84-9D90-4797-A7CC-BC1F543E8CD7}"/>
    <cellStyle name="20% - Énfasis1 11 2 3 3 2" xfId="34549" xr:uid="{4D4FDF3D-F28A-4C14-80E0-040F009BF061}"/>
    <cellStyle name="20% - Énfasis1 11 2 3 4" xfId="34546" xr:uid="{B30C574D-527E-498D-B9AD-81558CF018E9}"/>
    <cellStyle name="20% - Énfasis1 11 2 4" xfId="8971" xr:uid="{FEE886CB-75C6-4F31-919A-D28A24EC2C9C}"/>
    <cellStyle name="20% - Énfasis1 11 2 4 2" xfId="24384" xr:uid="{A6D604F9-18C5-49BC-9FFC-72CBA2E4C9B2}"/>
    <cellStyle name="20% - Énfasis1 11 2 4 2 2" xfId="34551" xr:uid="{3C1A6AB9-7121-471C-AC67-FEB112E2B0E9}"/>
    <cellStyle name="20% - Énfasis1 11 2 4 3" xfId="34550" xr:uid="{BD2C4FD2-55B6-414B-A67E-4649634DDD7E}"/>
    <cellStyle name="20% - Énfasis1 11 2 5" xfId="16679" xr:uid="{C7260EB1-8183-4F96-828E-A9AEC577240E}"/>
    <cellStyle name="20% - Énfasis1 11 2 5 2" xfId="34552" xr:uid="{FE21CE35-D1CC-4EED-88BE-716BFF3445F8}"/>
    <cellStyle name="20% - Énfasis1 11 2 6" xfId="34537" xr:uid="{536B13A9-D00E-4F55-85EA-19D8B3BC98DE}"/>
    <cellStyle name="20% - Énfasis1 11 3" xfId="2081" xr:uid="{73384A0F-416F-4ED2-84BA-AAD067252E8D}"/>
    <cellStyle name="20% - Énfasis1 11 3 2" xfId="5813" xr:uid="{CED0D565-B63A-4886-8E68-78484E6D96CC}"/>
    <cellStyle name="20% - Énfasis1 11 3 2 2" xfId="13521" xr:uid="{42569B34-26BE-4E89-BD2A-124A7142B2F5}"/>
    <cellStyle name="20% - Énfasis1 11 3 2 2 2" xfId="28933" xr:uid="{E816C5E0-4A7B-4BBD-974B-7AE782016A0F}"/>
    <cellStyle name="20% - Énfasis1 11 3 2 2 2 2" xfId="34556" xr:uid="{E6DEFC15-3E1E-40C2-94F3-ED568C80F4EF}"/>
    <cellStyle name="20% - Énfasis1 11 3 2 2 3" xfId="34555" xr:uid="{B47CCA57-33C0-4010-B3EE-810D30BCA45E}"/>
    <cellStyle name="20% - Énfasis1 11 3 2 3" xfId="21228" xr:uid="{21E73719-B4CA-4249-8BA3-80C86F4F4C51}"/>
    <cellStyle name="20% - Énfasis1 11 3 2 3 2" xfId="34557" xr:uid="{73B4CB4A-E29C-4CA7-BAC6-46592E0000C7}"/>
    <cellStyle name="20% - Énfasis1 11 3 2 4" xfId="34554" xr:uid="{EC81E435-01C3-49C0-88E4-99FE588B75AB}"/>
    <cellStyle name="20% - Énfasis1 11 3 3" xfId="9792" xr:uid="{B28B3A18-D937-4DD3-9C82-EBA1390CB63B}"/>
    <cellStyle name="20% - Énfasis1 11 3 3 2" xfId="25205" xr:uid="{98EABD8B-680A-4FF4-8A25-44DB9F28F1E0}"/>
    <cellStyle name="20% - Énfasis1 11 3 3 2 2" xfId="34559" xr:uid="{4EE93528-37DB-4D2B-BFEC-2EE7D6BB0AAD}"/>
    <cellStyle name="20% - Énfasis1 11 3 3 3" xfId="34558" xr:uid="{E7B74F39-9771-4203-A9A5-4D7E71ACF62D}"/>
    <cellStyle name="20% - Énfasis1 11 3 4" xfId="17500" xr:uid="{2FD82B60-48E8-4670-8293-A43F1276229A}"/>
    <cellStyle name="20% - Énfasis1 11 3 4 2" xfId="34560" xr:uid="{0DFF4EC9-F8E0-4C91-9489-01C0B11C75CB}"/>
    <cellStyle name="20% - Énfasis1 11 3 5" xfId="34553" xr:uid="{F1DDE213-528F-44DC-B37A-44E6F4C80F2C}"/>
    <cellStyle name="20% - Énfasis1 11 4" xfId="4336" xr:uid="{60FB0BCE-60F2-40D5-8C0D-31A8F40CD4D9}"/>
    <cellStyle name="20% - Énfasis1 11 4 2" xfId="12044" xr:uid="{46CCD463-7A0A-4C1C-AA16-BFE2AF335004}"/>
    <cellStyle name="20% - Énfasis1 11 4 2 2" xfId="27456" xr:uid="{A3882350-E2D2-4998-A92F-7DD33D196FF2}"/>
    <cellStyle name="20% - Énfasis1 11 4 2 2 2" xfId="34563" xr:uid="{B0370EB7-43A4-48A6-8B16-4447CAB3ED2C}"/>
    <cellStyle name="20% - Énfasis1 11 4 2 3" xfId="34562" xr:uid="{098B85AF-C665-42C4-A351-E5517FC34895}"/>
    <cellStyle name="20% - Énfasis1 11 4 3" xfId="19751" xr:uid="{32865E79-E850-4424-B143-98FBCEBFA555}"/>
    <cellStyle name="20% - Énfasis1 11 4 3 2" xfId="34564" xr:uid="{F018B12A-E7C0-44F8-B548-69D691267F51}"/>
    <cellStyle name="20% - Énfasis1 11 4 4" xfId="34561" xr:uid="{18A703FD-7F73-430A-90CA-A0B5F7DE38FC}"/>
    <cellStyle name="20% - Énfasis1 11 5" xfId="8333" xr:uid="{4E60B6E9-69D7-470C-80DA-8DDFC7819AFB}"/>
    <cellStyle name="20% - Énfasis1 11 5 2" xfId="23746" xr:uid="{B00FA54C-0089-4EE5-88B5-0A0DE3FAC046}"/>
    <cellStyle name="20% - Énfasis1 11 5 2 2" xfId="34566" xr:uid="{45E8646D-2B0E-4327-9108-C1419482E199}"/>
    <cellStyle name="20% - Énfasis1 11 5 3" xfId="34565" xr:uid="{18A788BD-CC63-4EBA-A093-B6FF291968E5}"/>
    <cellStyle name="20% - Énfasis1 11 6" xfId="16041" xr:uid="{EAF2C6C8-80F0-435F-8CC3-944A08AF0A1B}"/>
    <cellStyle name="20% - Énfasis1 11 6 2" xfId="34567" xr:uid="{8879AA24-B9E6-41CE-BBCB-E87F35DF514E}"/>
    <cellStyle name="20% - Énfasis1 11 7" xfId="34536" xr:uid="{B70487C1-940C-4056-B368-72A9F7748CB2}"/>
    <cellStyle name="20% - Énfasis1 12" xfId="611" xr:uid="{BC35120A-4FB1-4A23-8BC4-CE4F0942460D}"/>
    <cellStyle name="20% - Énfasis1 12 2" xfId="1272" xr:uid="{D9028596-9460-467B-8B23-72B9ED4BEDD3}"/>
    <cellStyle name="20% - Énfasis1 12 2 2" xfId="2739" xr:uid="{117FC0BA-56F6-4369-97EA-8C12F5EB888C}"/>
    <cellStyle name="20% - Énfasis1 12 2 2 2" xfId="6471" xr:uid="{9152484B-D689-4D74-8A05-32797407AF95}"/>
    <cellStyle name="20% - Énfasis1 12 2 2 2 2" xfId="14179" xr:uid="{49966E09-0FF4-40F6-9F3A-D647288E7F15}"/>
    <cellStyle name="20% - Énfasis1 12 2 2 2 2 2" xfId="29591" xr:uid="{068529BC-4A89-463F-83BD-5A49D259E61C}"/>
    <cellStyle name="20% - Énfasis1 12 2 2 2 2 2 2" xfId="34573" xr:uid="{5586D189-039E-4A8B-B86A-44965D4D5B13}"/>
    <cellStyle name="20% - Énfasis1 12 2 2 2 2 3" xfId="34572" xr:uid="{2DA00F2C-E09C-4463-90F3-D7F81AF90E5B}"/>
    <cellStyle name="20% - Énfasis1 12 2 2 2 3" xfId="21886" xr:uid="{5B078266-4AF6-4DD8-B312-ADD157567462}"/>
    <cellStyle name="20% - Énfasis1 12 2 2 2 3 2" xfId="34574" xr:uid="{1D1ABF8B-62F1-43BD-B805-35705328C9F7}"/>
    <cellStyle name="20% - Énfasis1 12 2 2 2 4" xfId="34571" xr:uid="{3EA79913-F58B-449D-862D-1BA2E5ACC931}"/>
    <cellStyle name="20% - Énfasis1 12 2 2 3" xfId="10450" xr:uid="{7E3196B5-FBBF-4D3E-9C7A-879F3A40D27A}"/>
    <cellStyle name="20% - Énfasis1 12 2 2 3 2" xfId="25863" xr:uid="{F71572D3-EC34-4BD7-B3AB-662C8FE8F312}"/>
    <cellStyle name="20% - Énfasis1 12 2 2 3 2 2" xfId="34576" xr:uid="{B5C545C3-39E0-4226-AA69-5B37DAE0E429}"/>
    <cellStyle name="20% - Énfasis1 12 2 2 3 3" xfId="34575" xr:uid="{018AD678-AF6F-4E0E-9848-26DA3996C0A8}"/>
    <cellStyle name="20% - Énfasis1 12 2 2 4" xfId="18158" xr:uid="{07B365F1-9775-4FD7-82B5-6BACF61F31D1}"/>
    <cellStyle name="20% - Énfasis1 12 2 2 4 2" xfId="34577" xr:uid="{89BEE670-D7C1-415C-8892-74D9573D7180}"/>
    <cellStyle name="20% - Énfasis1 12 2 2 5" xfId="34570" xr:uid="{A797C152-A323-4107-82E0-BAC5FEAFCD51}"/>
    <cellStyle name="20% - Énfasis1 12 2 3" xfId="5008" xr:uid="{55F51662-416C-4E4D-A616-79A0B5CFF1E0}"/>
    <cellStyle name="20% - Énfasis1 12 2 3 2" xfId="12716" xr:uid="{7C2F5FC9-7D06-4FDE-9EBF-9617EFD2CD64}"/>
    <cellStyle name="20% - Énfasis1 12 2 3 2 2" xfId="28128" xr:uid="{CC076DA2-728C-4E07-AA03-357BA87F59B8}"/>
    <cellStyle name="20% - Énfasis1 12 2 3 2 2 2" xfId="34580" xr:uid="{A9E02619-2D65-48B5-8772-A43F8FDF35B8}"/>
    <cellStyle name="20% - Énfasis1 12 2 3 2 3" xfId="34579" xr:uid="{F2BC079D-8A88-4D35-B47C-4E5D3B2A2F20}"/>
    <cellStyle name="20% - Énfasis1 12 2 3 3" xfId="20423" xr:uid="{1B8471F2-D8DE-4AD6-9386-68FEE1603514}"/>
    <cellStyle name="20% - Énfasis1 12 2 3 3 2" xfId="34581" xr:uid="{B1452734-2003-41EE-B807-49717CD605F8}"/>
    <cellStyle name="20% - Énfasis1 12 2 3 4" xfId="34578" xr:uid="{BD2D4D55-D60E-419F-A2AF-3D800EBBF0AC}"/>
    <cellStyle name="20% - Énfasis1 12 2 4" xfId="8991" xr:uid="{9FEBA3F5-9C9C-4BEE-87D6-25E1A39291F9}"/>
    <cellStyle name="20% - Énfasis1 12 2 4 2" xfId="24404" xr:uid="{306C4517-F424-425A-8114-C47B67137C62}"/>
    <cellStyle name="20% - Énfasis1 12 2 4 2 2" xfId="34583" xr:uid="{88BE84E3-7046-42B4-8F75-491292EBD489}"/>
    <cellStyle name="20% - Énfasis1 12 2 4 3" xfId="34582" xr:uid="{6CFC689D-8452-42C7-9095-DBB5AF717E51}"/>
    <cellStyle name="20% - Énfasis1 12 2 5" xfId="16699" xr:uid="{6A54A0E0-FD5D-43A3-8C77-CE7CA7391E8C}"/>
    <cellStyle name="20% - Énfasis1 12 2 5 2" xfId="34584" xr:uid="{F7EDAB89-1EBC-4C42-B200-7AC22132916C}"/>
    <cellStyle name="20% - Énfasis1 12 2 6" xfId="34569" xr:uid="{E380FFCB-6982-4B9C-8EFC-7E42C1B9421D}"/>
    <cellStyle name="20% - Énfasis1 12 3" xfId="2101" xr:uid="{D5669984-67AA-45EC-B1D1-EEDC1BEDB477}"/>
    <cellStyle name="20% - Énfasis1 12 3 2" xfId="5833" xr:uid="{6C9AF3BC-8173-401B-9D32-E893ACF6D9F5}"/>
    <cellStyle name="20% - Énfasis1 12 3 2 2" xfId="13541" xr:uid="{6ADF25E0-0DBF-4FE4-A01C-74D496528591}"/>
    <cellStyle name="20% - Énfasis1 12 3 2 2 2" xfId="28953" xr:uid="{5803C18D-E2E2-4370-A4FA-6A07B2E1E521}"/>
    <cellStyle name="20% - Énfasis1 12 3 2 2 2 2" xfId="34588" xr:uid="{6BF7FD11-BCDC-4011-A212-92F56557DA7E}"/>
    <cellStyle name="20% - Énfasis1 12 3 2 2 3" xfId="34587" xr:uid="{205AE3B0-D688-4329-99C2-0D1F850701C0}"/>
    <cellStyle name="20% - Énfasis1 12 3 2 3" xfId="21248" xr:uid="{117A6E22-446C-4472-8037-6458155E05E2}"/>
    <cellStyle name="20% - Énfasis1 12 3 2 3 2" xfId="34589" xr:uid="{D8687611-8254-4536-A694-6488A2B87D62}"/>
    <cellStyle name="20% - Énfasis1 12 3 2 4" xfId="34586" xr:uid="{5BBB2413-0E3B-4D3C-88D1-FFAE828D9110}"/>
    <cellStyle name="20% - Énfasis1 12 3 3" xfId="9812" xr:uid="{BC361912-E510-4275-82E5-D5EFD41128C7}"/>
    <cellStyle name="20% - Énfasis1 12 3 3 2" xfId="25225" xr:uid="{B81D9456-FE4A-404C-ACF1-F8004BCA9242}"/>
    <cellStyle name="20% - Énfasis1 12 3 3 2 2" xfId="34591" xr:uid="{5335CC8D-9471-449F-BD9D-ADBE27AB688A}"/>
    <cellStyle name="20% - Énfasis1 12 3 3 3" xfId="34590" xr:uid="{E4603462-ED06-430C-AA02-2E5210B84AE5}"/>
    <cellStyle name="20% - Énfasis1 12 3 4" xfId="17520" xr:uid="{D1C29C07-7397-42D5-A059-347EE95B87DC}"/>
    <cellStyle name="20% - Énfasis1 12 3 4 2" xfId="34592" xr:uid="{EB7D4EF9-7858-4087-9DB1-7437A537ACCD}"/>
    <cellStyle name="20% - Énfasis1 12 3 5" xfId="34585" xr:uid="{20E22577-53E5-4398-8602-770DDF38533E}"/>
    <cellStyle name="20% - Énfasis1 12 4" xfId="4356" xr:uid="{292BA8DE-BE4E-413B-A258-21B06838D232}"/>
    <cellStyle name="20% - Énfasis1 12 4 2" xfId="12064" xr:uid="{3C62C8E6-4951-4805-8D1D-7DF06523EDDD}"/>
    <cellStyle name="20% - Énfasis1 12 4 2 2" xfId="27476" xr:uid="{2C4845C3-6FDB-44D8-86E2-040EFAA08E94}"/>
    <cellStyle name="20% - Énfasis1 12 4 2 2 2" xfId="34595" xr:uid="{1528DE19-61D6-49D2-A1E1-4D7CB9ABAB64}"/>
    <cellStyle name="20% - Énfasis1 12 4 2 3" xfId="34594" xr:uid="{BE194EBE-FEE6-490E-B247-D2FDAF4749DF}"/>
    <cellStyle name="20% - Énfasis1 12 4 3" xfId="19771" xr:uid="{E200FCAA-B8CF-4F69-AEAB-4C2B00A925BB}"/>
    <cellStyle name="20% - Énfasis1 12 4 3 2" xfId="34596" xr:uid="{3AF3647D-A521-4D61-BC11-0892F533053D}"/>
    <cellStyle name="20% - Énfasis1 12 4 4" xfId="34593" xr:uid="{59D04B20-101C-4C41-9F64-B8522504E3FB}"/>
    <cellStyle name="20% - Énfasis1 12 5" xfId="8353" xr:uid="{4C80538A-4E10-4139-886D-EF8856B1DB89}"/>
    <cellStyle name="20% - Énfasis1 12 5 2" xfId="23766" xr:uid="{BE752233-35CA-4369-9E24-AB567C6D23BA}"/>
    <cellStyle name="20% - Énfasis1 12 5 2 2" xfId="34598" xr:uid="{5C5AC354-2261-456D-B44C-F493D41BDE21}"/>
    <cellStyle name="20% - Énfasis1 12 5 3" xfId="34597" xr:uid="{679DE36B-87AB-4565-9E36-A582EE9E973C}"/>
    <cellStyle name="20% - Énfasis1 12 6" xfId="16061" xr:uid="{5DD0E7A2-5E92-4570-98D9-B5C00DE07675}"/>
    <cellStyle name="20% - Énfasis1 12 6 2" xfId="34599" xr:uid="{B13E80A6-3D68-410A-A4C4-EE05C1D8D6FB}"/>
    <cellStyle name="20% - Énfasis1 12 7" xfId="34568" xr:uid="{88354AF8-A9CF-4FCE-AD83-9A866F1D208F}"/>
    <cellStyle name="20% - Énfasis1 13" xfId="632" xr:uid="{F3D8111F-0F6B-4D04-B6CA-1E010BDE871E}"/>
    <cellStyle name="20% - Énfasis1 13 2" xfId="1293" xr:uid="{AA6B1FC9-8BB2-4E38-8559-8E96E10BE812}"/>
    <cellStyle name="20% - Énfasis1 13 2 2" xfId="2760" xr:uid="{E66E1C22-28B7-4C0F-8421-4546B9286377}"/>
    <cellStyle name="20% - Énfasis1 13 2 2 2" xfId="6492" xr:uid="{AA6E3948-0D25-4901-A1E4-D2F8064A84AB}"/>
    <cellStyle name="20% - Énfasis1 13 2 2 2 2" xfId="14200" xr:uid="{96EDD594-B2AE-4151-9DA4-1B6007B6FCB2}"/>
    <cellStyle name="20% - Énfasis1 13 2 2 2 2 2" xfId="29612" xr:uid="{4C805737-0186-4E0E-9F89-CB150EA20420}"/>
    <cellStyle name="20% - Énfasis1 13 2 2 2 2 2 2" xfId="34605" xr:uid="{C02E16BA-2905-465A-9881-E29ACA0E371A}"/>
    <cellStyle name="20% - Énfasis1 13 2 2 2 2 3" xfId="34604" xr:uid="{8CB62DB6-C7B0-42EA-8EFA-910D47692365}"/>
    <cellStyle name="20% - Énfasis1 13 2 2 2 3" xfId="21907" xr:uid="{B3B6271B-7308-40CF-BB2F-1BA125E64AC7}"/>
    <cellStyle name="20% - Énfasis1 13 2 2 2 3 2" xfId="34606" xr:uid="{329C310D-F4D8-49FC-A9C1-B621619302DD}"/>
    <cellStyle name="20% - Énfasis1 13 2 2 2 4" xfId="34603" xr:uid="{6A27B5FC-3ECD-449D-91C5-E73887AA5FA9}"/>
    <cellStyle name="20% - Énfasis1 13 2 2 3" xfId="10471" xr:uid="{0B476C14-3587-4F97-A7DC-F0FC0A151642}"/>
    <cellStyle name="20% - Énfasis1 13 2 2 3 2" xfId="25884" xr:uid="{7523E613-CCF5-419D-8284-0930CFC8A0B5}"/>
    <cellStyle name="20% - Énfasis1 13 2 2 3 2 2" xfId="34608" xr:uid="{E34C93DB-2E9C-49E8-BE3A-EC0E7A7DB80D}"/>
    <cellStyle name="20% - Énfasis1 13 2 2 3 3" xfId="34607" xr:uid="{E06ECC09-78E2-45A9-B84C-18F40E0A35D5}"/>
    <cellStyle name="20% - Énfasis1 13 2 2 4" xfId="18179" xr:uid="{C232BAA6-7264-4EDA-858F-458A7ECA8311}"/>
    <cellStyle name="20% - Énfasis1 13 2 2 4 2" xfId="34609" xr:uid="{C958A34B-CCBD-46F5-98C9-3BF9F45EC908}"/>
    <cellStyle name="20% - Énfasis1 13 2 2 5" xfId="34602" xr:uid="{3C50659C-4AE2-4AF6-90C3-A1C6E0AD698A}"/>
    <cellStyle name="20% - Énfasis1 13 2 3" xfId="5029" xr:uid="{F1C11A1A-D108-4199-B9BD-2DCB5537B028}"/>
    <cellStyle name="20% - Énfasis1 13 2 3 2" xfId="12737" xr:uid="{030A2443-A5E0-4910-9F5C-57FDA43C9D01}"/>
    <cellStyle name="20% - Énfasis1 13 2 3 2 2" xfId="28149" xr:uid="{7BC51D61-D948-493A-BD36-CCC243CD55F9}"/>
    <cellStyle name="20% - Énfasis1 13 2 3 2 2 2" xfId="34612" xr:uid="{EBD2D0C8-2498-4EBE-B855-078F0020EF2E}"/>
    <cellStyle name="20% - Énfasis1 13 2 3 2 3" xfId="34611" xr:uid="{CE5E9703-5625-4639-B603-2672D553CF49}"/>
    <cellStyle name="20% - Énfasis1 13 2 3 3" xfId="20444" xr:uid="{98C6BDE5-EBBD-4925-9552-1EC185A5EDF9}"/>
    <cellStyle name="20% - Énfasis1 13 2 3 3 2" xfId="34613" xr:uid="{AD24D6AE-D51F-4402-AADA-A60DE5CF90FA}"/>
    <cellStyle name="20% - Énfasis1 13 2 3 4" xfId="34610" xr:uid="{F2EEA3B7-5C84-4562-AA51-C4EC30E59E9C}"/>
    <cellStyle name="20% - Énfasis1 13 2 4" xfId="9012" xr:uid="{B1924613-3F57-4A21-9EE5-CF1EF7A02BF6}"/>
    <cellStyle name="20% - Énfasis1 13 2 4 2" xfId="24425" xr:uid="{0A23BCFC-371F-4FC3-8683-E1EE5F3DD3C7}"/>
    <cellStyle name="20% - Énfasis1 13 2 4 2 2" xfId="34615" xr:uid="{42A3402F-92FD-4D6D-87B6-2154BA3E2CF6}"/>
    <cellStyle name="20% - Énfasis1 13 2 4 3" xfId="34614" xr:uid="{BD42FAE6-E313-4C24-8D22-DE57CD9528CD}"/>
    <cellStyle name="20% - Énfasis1 13 2 5" xfId="16720" xr:uid="{7BF5D6DB-5B40-4552-BF79-F62B0AA9ECD4}"/>
    <cellStyle name="20% - Énfasis1 13 2 5 2" xfId="34616" xr:uid="{5A8CB090-F3BC-41FE-800D-45CE0D6D9D1B}"/>
    <cellStyle name="20% - Énfasis1 13 2 6" xfId="34601" xr:uid="{1171E308-CBCD-4D77-82FD-D3807985C521}"/>
    <cellStyle name="20% - Énfasis1 13 3" xfId="2122" xr:uid="{5E2E0AB0-D370-4624-BD76-196224B548BA}"/>
    <cellStyle name="20% - Énfasis1 13 3 2" xfId="5854" xr:uid="{A97A1E1E-7F17-4B1A-B8C0-EE57ABF843D6}"/>
    <cellStyle name="20% - Énfasis1 13 3 2 2" xfId="13562" xr:uid="{B7028DF9-7117-4C61-B1AC-144FE93CAA9A}"/>
    <cellStyle name="20% - Énfasis1 13 3 2 2 2" xfId="28974" xr:uid="{DBD92210-BE26-4536-A2B0-880BCD732A93}"/>
    <cellStyle name="20% - Énfasis1 13 3 2 2 2 2" xfId="34620" xr:uid="{4CCF446B-724A-417E-84AB-0C5BF6620613}"/>
    <cellStyle name="20% - Énfasis1 13 3 2 2 3" xfId="34619" xr:uid="{47AF883E-86DD-4401-91C3-4B37CCADF498}"/>
    <cellStyle name="20% - Énfasis1 13 3 2 3" xfId="21269" xr:uid="{783FC499-AB41-4868-A49E-50C08E9A393F}"/>
    <cellStyle name="20% - Énfasis1 13 3 2 3 2" xfId="34621" xr:uid="{B0FF6437-1EC6-42ED-A918-7B6A3BFFAD58}"/>
    <cellStyle name="20% - Énfasis1 13 3 2 4" xfId="34618" xr:uid="{DE741657-AC2D-4D96-834A-857F6FE15777}"/>
    <cellStyle name="20% - Énfasis1 13 3 3" xfId="9833" xr:uid="{41BB255F-206F-4EDC-9616-E2BD82202C25}"/>
    <cellStyle name="20% - Énfasis1 13 3 3 2" xfId="25246" xr:uid="{BB7BD589-1172-48A9-B2B7-424DF5FD28C6}"/>
    <cellStyle name="20% - Énfasis1 13 3 3 2 2" xfId="34623" xr:uid="{25204186-A81C-474E-ACC2-775071B44880}"/>
    <cellStyle name="20% - Énfasis1 13 3 3 3" xfId="34622" xr:uid="{DD7BE2C6-EB49-4947-BB18-B0D2EE87221F}"/>
    <cellStyle name="20% - Énfasis1 13 3 4" xfId="17541" xr:uid="{193E1375-5605-45D7-A8CD-DA37AC20CD26}"/>
    <cellStyle name="20% - Énfasis1 13 3 4 2" xfId="34624" xr:uid="{D87D078A-7AD4-4EBB-896B-F59B0161D5FF}"/>
    <cellStyle name="20% - Énfasis1 13 3 5" xfId="34617" xr:uid="{17F79000-5ADD-4287-B672-AE7D191B5A7B}"/>
    <cellStyle name="20% - Énfasis1 13 4" xfId="4377" xr:uid="{F1331736-1CE5-49DA-B502-B455F7C59877}"/>
    <cellStyle name="20% - Énfasis1 13 4 2" xfId="12085" xr:uid="{80E81517-3EC6-4827-819F-0846D0559E6F}"/>
    <cellStyle name="20% - Énfasis1 13 4 2 2" xfId="27497" xr:uid="{99FBD066-856D-4E23-BD2E-EA6ACBFF7EAB}"/>
    <cellStyle name="20% - Énfasis1 13 4 2 2 2" xfId="34627" xr:uid="{A0BC0325-DF22-4107-AE67-46BC0C3AA0EF}"/>
    <cellStyle name="20% - Énfasis1 13 4 2 3" xfId="34626" xr:uid="{45946B3B-D3F5-4476-93EA-86B5D69E0675}"/>
    <cellStyle name="20% - Énfasis1 13 4 3" xfId="19792" xr:uid="{4E89A34E-1353-46B3-84CA-D236757C1B51}"/>
    <cellStyle name="20% - Énfasis1 13 4 3 2" xfId="34628" xr:uid="{26257196-F561-4603-9C75-0711D485755A}"/>
    <cellStyle name="20% - Énfasis1 13 4 4" xfId="34625" xr:uid="{5D2A643A-054F-4A48-8E54-258F5B30EA00}"/>
    <cellStyle name="20% - Énfasis1 13 5" xfId="8374" xr:uid="{55E5BBC7-76F8-4314-AFD4-87FCBD966E8B}"/>
    <cellStyle name="20% - Énfasis1 13 5 2" xfId="23787" xr:uid="{48C48B05-A221-446A-A62C-33D8CC7B0286}"/>
    <cellStyle name="20% - Énfasis1 13 5 2 2" xfId="34630" xr:uid="{CCD976B2-A8FC-4DA6-8371-3D2052B7BB0A}"/>
    <cellStyle name="20% - Énfasis1 13 5 3" xfId="34629" xr:uid="{41D92DD3-D07B-419E-B550-23CBA99174FC}"/>
    <cellStyle name="20% - Énfasis1 13 6" xfId="16082" xr:uid="{35594104-1B7D-4DCE-82D2-140A7AF185E7}"/>
    <cellStyle name="20% - Énfasis1 13 6 2" xfId="34631" xr:uid="{0DAC0C05-40E1-4986-A172-176441EEC91A}"/>
    <cellStyle name="20% - Énfasis1 13 7" xfId="34600" xr:uid="{DEA44A4C-9094-41CC-BA18-35C2D99068CE}"/>
    <cellStyle name="20% - Énfasis1 14" xfId="652" xr:uid="{4452CE5D-EDC2-44E6-8178-80F1BE4CC2AF}"/>
    <cellStyle name="20% - Énfasis1 14 2" xfId="1313" xr:uid="{F8848AE9-9FAC-4F98-8867-F7BBCB7FAC28}"/>
    <cellStyle name="20% - Énfasis1 14 2 2" xfId="2780" xr:uid="{0664F587-8DE9-4075-B6CF-90F15E62E542}"/>
    <cellStyle name="20% - Énfasis1 14 2 2 2" xfId="6512" xr:uid="{C119A8C5-0909-40CA-A223-D7EC3CDC47F4}"/>
    <cellStyle name="20% - Énfasis1 14 2 2 2 2" xfId="14220" xr:uid="{5C9AFF4A-1FE4-4247-95D6-7B1E72F0596A}"/>
    <cellStyle name="20% - Énfasis1 14 2 2 2 2 2" xfId="29632" xr:uid="{88B7D7DE-9459-488C-9501-47EEA19E7F5D}"/>
    <cellStyle name="20% - Énfasis1 14 2 2 2 2 2 2" xfId="34637" xr:uid="{454E655E-F842-431A-829D-BBE30669178E}"/>
    <cellStyle name="20% - Énfasis1 14 2 2 2 2 3" xfId="34636" xr:uid="{80A9E98A-2B1A-4EA1-ABEE-F584AB67194C}"/>
    <cellStyle name="20% - Énfasis1 14 2 2 2 3" xfId="21927" xr:uid="{A05C831B-ECD5-40FF-942C-AABCF2F6F119}"/>
    <cellStyle name="20% - Énfasis1 14 2 2 2 3 2" xfId="34638" xr:uid="{B034B1F5-DFC0-4254-B28A-FDC497289228}"/>
    <cellStyle name="20% - Énfasis1 14 2 2 2 4" xfId="34635" xr:uid="{3F305E47-7495-4C4E-A751-0E7311942F82}"/>
    <cellStyle name="20% - Énfasis1 14 2 2 3" xfId="10491" xr:uid="{BAAEAA9C-707D-498E-9C06-57365B9D6C72}"/>
    <cellStyle name="20% - Énfasis1 14 2 2 3 2" xfId="25904" xr:uid="{14892572-7E47-444B-90D9-67DD0119989E}"/>
    <cellStyle name="20% - Énfasis1 14 2 2 3 2 2" xfId="34640" xr:uid="{444C2766-7F5F-4B90-B04F-99C73831E8D0}"/>
    <cellStyle name="20% - Énfasis1 14 2 2 3 3" xfId="34639" xr:uid="{44609D95-98E2-4561-B2F0-4D370DD167F3}"/>
    <cellStyle name="20% - Énfasis1 14 2 2 4" xfId="18199" xr:uid="{71CAC6FC-53D2-4559-B51C-F1E034330265}"/>
    <cellStyle name="20% - Énfasis1 14 2 2 4 2" xfId="34641" xr:uid="{14ACE945-6B58-4160-84A5-7EDBEA418DF5}"/>
    <cellStyle name="20% - Énfasis1 14 2 2 5" xfId="34634" xr:uid="{6CA0EC4B-7634-46CE-93DC-8317976EDF85}"/>
    <cellStyle name="20% - Énfasis1 14 2 3" xfId="5049" xr:uid="{1AE333CC-228C-4B32-A061-CD0C3E5960F2}"/>
    <cellStyle name="20% - Énfasis1 14 2 3 2" xfId="12757" xr:uid="{0F6A2CDA-3D97-4B7B-BDA5-B1A7805E79B3}"/>
    <cellStyle name="20% - Énfasis1 14 2 3 2 2" xfId="28169" xr:uid="{DE46E828-7255-4434-BA6C-1DAD4D86571A}"/>
    <cellStyle name="20% - Énfasis1 14 2 3 2 2 2" xfId="34644" xr:uid="{23069042-9C43-46E9-8936-637DFE92A48B}"/>
    <cellStyle name="20% - Énfasis1 14 2 3 2 3" xfId="34643" xr:uid="{FA943E04-B1AD-44CB-8EC5-24857DFDEF1E}"/>
    <cellStyle name="20% - Énfasis1 14 2 3 3" xfId="20464" xr:uid="{432A7BE5-58EF-471E-B943-70EEEEC0AAB5}"/>
    <cellStyle name="20% - Énfasis1 14 2 3 3 2" xfId="34645" xr:uid="{39383469-11A5-45D9-A4A7-F4189AB58651}"/>
    <cellStyle name="20% - Énfasis1 14 2 3 4" xfId="34642" xr:uid="{8D724063-5C00-453B-AE1A-A255CA1101A3}"/>
    <cellStyle name="20% - Énfasis1 14 2 4" xfId="9032" xr:uid="{60F60D15-1326-4600-97CD-05C46DC15486}"/>
    <cellStyle name="20% - Énfasis1 14 2 4 2" xfId="24445" xr:uid="{01DD26FC-5084-4CE0-BDBD-CBCA2450E842}"/>
    <cellStyle name="20% - Énfasis1 14 2 4 2 2" xfId="34647" xr:uid="{4C3360D5-B246-4B2E-976F-DFD51D09C8C2}"/>
    <cellStyle name="20% - Énfasis1 14 2 4 3" xfId="34646" xr:uid="{1C91CA47-674E-4381-9E0E-04CE5E435BE7}"/>
    <cellStyle name="20% - Énfasis1 14 2 5" xfId="16740" xr:uid="{1CECA44A-02F7-46D6-8A6A-02C0304B7AF2}"/>
    <cellStyle name="20% - Énfasis1 14 2 5 2" xfId="34648" xr:uid="{A474844F-036A-4A54-8829-A21D698C8506}"/>
    <cellStyle name="20% - Énfasis1 14 2 6" xfId="34633" xr:uid="{B0D87EE4-8F8B-4BAE-A316-E491F737A06F}"/>
    <cellStyle name="20% - Énfasis1 14 3" xfId="2142" xr:uid="{9F77E390-51DF-411E-B5B9-8F090836F1C0}"/>
    <cellStyle name="20% - Énfasis1 14 3 2" xfId="5874" xr:uid="{87432531-8AF8-4FAC-8494-F9901659ABA3}"/>
    <cellStyle name="20% - Énfasis1 14 3 2 2" xfId="13582" xr:uid="{14D651F8-2F44-4A3E-A47E-15F6085A88B9}"/>
    <cellStyle name="20% - Énfasis1 14 3 2 2 2" xfId="28994" xr:uid="{14C1881C-C3EF-4F30-8BDC-AD84475B99F5}"/>
    <cellStyle name="20% - Énfasis1 14 3 2 2 2 2" xfId="34652" xr:uid="{693BE2B3-89D0-4ECA-8112-82CF8C983357}"/>
    <cellStyle name="20% - Énfasis1 14 3 2 2 3" xfId="34651" xr:uid="{3157B378-F262-41AF-B7D7-F93EB2368255}"/>
    <cellStyle name="20% - Énfasis1 14 3 2 3" xfId="21289" xr:uid="{56D5B447-0F4B-4A08-83D1-F5370FA1D7FA}"/>
    <cellStyle name="20% - Énfasis1 14 3 2 3 2" xfId="34653" xr:uid="{91C04CC4-5C5E-4BAE-8B28-56824947EEBB}"/>
    <cellStyle name="20% - Énfasis1 14 3 2 4" xfId="34650" xr:uid="{BB5BAEB9-2612-4F79-A204-2F215A37660C}"/>
    <cellStyle name="20% - Énfasis1 14 3 3" xfId="9853" xr:uid="{A0A7CFC4-FDE4-4B2F-90F3-8E025ADE1CED}"/>
    <cellStyle name="20% - Énfasis1 14 3 3 2" xfId="25266" xr:uid="{9AB57DFB-A093-4C42-AF13-6719631298B2}"/>
    <cellStyle name="20% - Énfasis1 14 3 3 2 2" xfId="34655" xr:uid="{AF0D7B79-1A2B-4914-B83F-910E6B25E627}"/>
    <cellStyle name="20% - Énfasis1 14 3 3 3" xfId="34654" xr:uid="{BF8EC953-175F-4B55-854D-8615905E243A}"/>
    <cellStyle name="20% - Énfasis1 14 3 4" xfId="17561" xr:uid="{659F4500-DE87-4C38-B22D-87C01C2124BA}"/>
    <cellStyle name="20% - Énfasis1 14 3 4 2" xfId="34656" xr:uid="{139D08BE-FC87-427C-91C8-E6489532927E}"/>
    <cellStyle name="20% - Énfasis1 14 3 5" xfId="34649" xr:uid="{84EC1D39-84AC-43CC-9A74-FC039FC1E7B8}"/>
    <cellStyle name="20% - Énfasis1 14 4" xfId="4397" xr:uid="{BD9951F3-A2FA-4F20-B1EF-0AC887870E6A}"/>
    <cellStyle name="20% - Énfasis1 14 4 2" xfId="12105" xr:uid="{436FB546-C515-485E-A74F-CECC7B2D6A19}"/>
    <cellStyle name="20% - Énfasis1 14 4 2 2" xfId="27517" xr:uid="{0F924CD0-1504-435D-A702-59D2D0AB3CA0}"/>
    <cellStyle name="20% - Énfasis1 14 4 2 2 2" xfId="34659" xr:uid="{E0A260E8-8238-4C16-AC78-4AEFB571B34F}"/>
    <cellStyle name="20% - Énfasis1 14 4 2 3" xfId="34658" xr:uid="{E68EFA2C-849B-4338-8041-058B136F64CE}"/>
    <cellStyle name="20% - Énfasis1 14 4 3" xfId="19812" xr:uid="{CF8BB201-433A-401A-81FA-526E6EE28580}"/>
    <cellStyle name="20% - Énfasis1 14 4 3 2" xfId="34660" xr:uid="{71B4736C-D32D-4EB4-AA6B-CA03FB0A54EB}"/>
    <cellStyle name="20% - Énfasis1 14 4 4" xfId="34657" xr:uid="{9ABD5C44-3F3F-4439-8085-D6FCB1226DE8}"/>
    <cellStyle name="20% - Énfasis1 14 5" xfId="8394" xr:uid="{3DFA94B6-871A-48AF-9E82-926EF45EE196}"/>
    <cellStyle name="20% - Énfasis1 14 5 2" xfId="23807" xr:uid="{F0D8FAD4-2BF3-4D1B-ADA4-F05E1F787794}"/>
    <cellStyle name="20% - Énfasis1 14 5 2 2" xfId="34662" xr:uid="{80332488-D2FD-4F1D-829F-71B4D7881C34}"/>
    <cellStyle name="20% - Énfasis1 14 5 3" xfId="34661" xr:uid="{375A371C-7BE3-4742-9CCD-AE548174EB14}"/>
    <cellStyle name="20% - Énfasis1 14 6" xfId="16102" xr:uid="{29FB926C-8688-4B39-A9D1-FEF8D2756169}"/>
    <cellStyle name="20% - Énfasis1 14 6 2" xfId="34663" xr:uid="{7018E28A-21C6-459B-8ACF-56B83AA79A02}"/>
    <cellStyle name="20% - Énfasis1 14 7" xfId="34632" xr:uid="{DB0C5CDC-D312-40C9-B3E7-12ACC673B43B}"/>
    <cellStyle name="20% - Énfasis1 15" xfId="672" xr:uid="{99954457-2CEC-457A-B0C1-5B55BB47AAEE}"/>
    <cellStyle name="20% - Énfasis1 15 2" xfId="1333" xr:uid="{0D80D58D-ED16-4252-ABC6-51FF078D33DE}"/>
    <cellStyle name="20% - Énfasis1 15 2 2" xfId="2800" xr:uid="{36151E8C-A55D-4F1B-8CEC-25AA964BB29C}"/>
    <cellStyle name="20% - Énfasis1 15 2 2 2" xfId="6532" xr:uid="{D7A08697-192E-47C2-A630-579CC37B3D1C}"/>
    <cellStyle name="20% - Énfasis1 15 2 2 2 2" xfId="14240" xr:uid="{D3C53033-8BEB-49CD-BCB3-2F8E09B95642}"/>
    <cellStyle name="20% - Énfasis1 15 2 2 2 2 2" xfId="29652" xr:uid="{49B51F51-B992-4FF0-A82A-8D779722892F}"/>
    <cellStyle name="20% - Énfasis1 15 2 2 2 2 2 2" xfId="34669" xr:uid="{CFD7139A-8779-4CDF-89D2-533D3C001396}"/>
    <cellStyle name="20% - Énfasis1 15 2 2 2 2 3" xfId="34668" xr:uid="{99B799A9-14B3-4E5A-8AD7-1C11294F537B}"/>
    <cellStyle name="20% - Énfasis1 15 2 2 2 3" xfId="21947" xr:uid="{BAA2418F-EEB0-4399-8A89-B95D97A044E7}"/>
    <cellStyle name="20% - Énfasis1 15 2 2 2 3 2" xfId="34670" xr:uid="{5CB9567C-4AF9-489D-B2BD-8BD62AEA17F8}"/>
    <cellStyle name="20% - Énfasis1 15 2 2 2 4" xfId="34667" xr:uid="{A78A5BF1-4ED6-4071-85C5-7B6AEF7E097D}"/>
    <cellStyle name="20% - Énfasis1 15 2 2 3" xfId="10511" xr:uid="{E366BB29-FCFE-4C3E-8C4C-87638FDFFE12}"/>
    <cellStyle name="20% - Énfasis1 15 2 2 3 2" xfId="25924" xr:uid="{2F52F197-2DC8-4A97-AA5A-776134D05BE5}"/>
    <cellStyle name="20% - Énfasis1 15 2 2 3 2 2" xfId="34672" xr:uid="{49910E14-99E9-493D-9F4F-BB68230F8B05}"/>
    <cellStyle name="20% - Énfasis1 15 2 2 3 3" xfId="34671" xr:uid="{3FD2A0B2-986F-4E55-9104-B5C5DD03FD78}"/>
    <cellStyle name="20% - Énfasis1 15 2 2 4" xfId="18219" xr:uid="{B44D2472-FFED-4CCC-B0EA-15152B5FCF4F}"/>
    <cellStyle name="20% - Énfasis1 15 2 2 4 2" xfId="34673" xr:uid="{97578B8D-3760-4DC2-8515-0597121563AB}"/>
    <cellStyle name="20% - Énfasis1 15 2 2 5" xfId="34666" xr:uid="{C5458F77-A3FF-4B47-8DF5-6E2F171F4723}"/>
    <cellStyle name="20% - Énfasis1 15 2 3" xfId="5069" xr:uid="{C03DF35A-D1B4-4596-9EFE-D6BB525005B6}"/>
    <cellStyle name="20% - Énfasis1 15 2 3 2" xfId="12777" xr:uid="{6A603E3C-1A09-490C-8077-DF0323AECE4E}"/>
    <cellStyle name="20% - Énfasis1 15 2 3 2 2" xfId="28189" xr:uid="{1DAFAECA-0E4E-42B7-8AF8-53521FE0DA25}"/>
    <cellStyle name="20% - Énfasis1 15 2 3 2 2 2" xfId="34676" xr:uid="{41E474E9-99A9-4A72-8F3A-53CA780A57D3}"/>
    <cellStyle name="20% - Énfasis1 15 2 3 2 3" xfId="34675" xr:uid="{83149F95-C0FF-4B9A-AA87-A6998659533F}"/>
    <cellStyle name="20% - Énfasis1 15 2 3 3" xfId="20484" xr:uid="{CE980EEA-7CE4-4739-A84E-A6C056399AEA}"/>
    <cellStyle name="20% - Énfasis1 15 2 3 3 2" xfId="34677" xr:uid="{F9150140-B5FA-4BA1-B59B-D3FD53B53038}"/>
    <cellStyle name="20% - Énfasis1 15 2 3 4" xfId="34674" xr:uid="{681FC70A-A78D-4AAE-803E-11B1EA3DE4B0}"/>
    <cellStyle name="20% - Énfasis1 15 2 4" xfId="9052" xr:uid="{9200816A-91C0-4430-B35D-BF67A52EDD40}"/>
    <cellStyle name="20% - Énfasis1 15 2 4 2" xfId="24465" xr:uid="{CDB44EF7-4B38-4833-9FE7-246E0D731E21}"/>
    <cellStyle name="20% - Énfasis1 15 2 4 2 2" xfId="34679" xr:uid="{E90DA97D-A32A-4F32-98BC-A238753F58E2}"/>
    <cellStyle name="20% - Énfasis1 15 2 4 3" xfId="34678" xr:uid="{192E9EA6-A088-41A7-9129-8959B1F6D30E}"/>
    <cellStyle name="20% - Énfasis1 15 2 5" xfId="16760" xr:uid="{4223947E-8D99-4A51-A47F-E406AFAF35ED}"/>
    <cellStyle name="20% - Énfasis1 15 2 5 2" xfId="34680" xr:uid="{ECB3A1E6-F57F-4F99-9228-23341648A065}"/>
    <cellStyle name="20% - Énfasis1 15 2 6" xfId="34665" xr:uid="{9EE9940A-FE08-4068-98AA-396E7D68EAB7}"/>
    <cellStyle name="20% - Énfasis1 15 3" xfId="2162" xr:uid="{DB8ADB51-D00A-4C37-A4A1-4A9DAD926D17}"/>
    <cellStyle name="20% - Énfasis1 15 3 2" xfId="5894" xr:uid="{AB42BC53-4FC2-4D02-9DCE-28CA2C135DE4}"/>
    <cellStyle name="20% - Énfasis1 15 3 2 2" xfId="13602" xr:uid="{B6C9B56A-03A6-49A9-8961-D6DFE49F9ED3}"/>
    <cellStyle name="20% - Énfasis1 15 3 2 2 2" xfId="29014" xr:uid="{6DEEC030-3CF1-4424-A407-1FE0F283172C}"/>
    <cellStyle name="20% - Énfasis1 15 3 2 2 2 2" xfId="34684" xr:uid="{3803DF9A-1CE1-4088-B261-21EA580D2676}"/>
    <cellStyle name="20% - Énfasis1 15 3 2 2 3" xfId="34683" xr:uid="{39AB5C51-7F9B-4F0B-A1D3-B7E4CFCE2FDF}"/>
    <cellStyle name="20% - Énfasis1 15 3 2 3" xfId="21309" xr:uid="{9B1D3E36-AA8F-4B9D-9B53-220BD36FF2FE}"/>
    <cellStyle name="20% - Énfasis1 15 3 2 3 2" xfId="34685" xr:uid="{0810E225-0086-4EC6-A5E6-B3F8007DAAEB}"/>
    <cellStyle name="20% - Énfasis1 15 3 2 4" xfId="34682" xr:uid="{064C9FC9-D30E-4A48-852E-C2248B27BF2F}"/>
    <cellStyle name="20% - Énfasis1 15 3 3" xfId="9873" xr:uid="{4B5A8E2F-3124-493E-AFEB-EF2A66579174}"/>
    <cellStyle name="20% - Énfasis1 15 3 3 2" xfId="25286" xr:uid="{9D929C50-80E2-4000-914A-755B5EC3FB43}"/>
    <cellStyle name="20% - Énfasis1 15 3 3 2 2" xfId="34687" xr:uid="{A46BD8A3-903E-4BB5-8009-821897ADD006}"/>
    <cellStyle name="20% - Énfasis1 15 3 3 3" xfId="34686" xr:uid="{26E6FC78-73E1-45A4-B9BD-ABA850B15063}"/>
    <cellStyle name="20% - Énfasis1 15 3 4" xfId="17581" xr:uid="{08EB69CE-DA8E-4455-992A-4DF5E4355739}"/>
    <cellStyle name="20% - Énfasis1 15 3 4 2" xfId="34688" xr:uid="{C4EC419C-8549-4A15-8171-47BB446479BA}"/>
    <cellStyle name="20% - Énfasis1 15 3 5" xfId="34681" xr:uid="{5ABD3ABD-FCD6-429E-861B-BFE307605030}"/>
    <cellStyle name="20% - Énfasis1 15 4" xfId="4417" xr:uid="{BC565BDB-413A-466A-AEC3-BE91D9105D41}"/>
    <cellStyle name="20% - Énfasis1 15 4 2" xfId="12125" xr:uid="{5F671E61-1105-44AA-9A75-2F278767E2F7}"/>
    <cellStyle name="20% - Énfasis1 15 4 2 2" xfId="27537" xr:uid="{C7D61176-7CE3-4329-B1D5-D2A89F893C33}"/>
    <cellStyle name="20% - Énfasis1 15 4 2 2 2" xfId="34691" xr:uid="{F1243C20-82EC-49D9-8229-6472FAEFA902}"/>
    <cellStyle name="20% - Énfasis1 15 4 2 3" xfId="34690" xr:uid="{885C1D58-FB92-4D7E-AEF5-01B863C4A19A}"/>
    <cellStyle name="20% - Énfasis1 15 4 3" xfId="19832" xr:uid="{4863A37D-D7CD-44D1-8D3C-38289E046303}"/>
    <cellStyle name="20% - Énfasis1 15 4 3 2" xfId="34692" xr:uid="{BC245BFC-D2F6-4CDE-B67F-E78A301931DA}"/>
    <cellStyle name="20% - Énfasis1 15 4 4" xfId="34689" xr:uid="{64BC62BC-1F4D-4199-8B9F-E1AE33923187}"/>
    <cellStyle name="20% - Énfasis1 15 5" xfId="8414" xr:uid="{E932D04C-3E05-4959-9700-026A8246D6DE}"/>
    <cellStyle name="20% - Énfasis1 15 5 2" xfId="23827" xr:uid="{54D7B514-3D05-4928-8153-BEDD936B66DC}"/>
    <cellStyle name="20% - Énfasis1 15 5 2 2" xfId="34694" xr:uid="{85404B06-ACD7-4DE3-B2F1-BEAE2FDC04F2}"/>
    <cellStyle name="20% - Énfasis1 15 5 3" xfId="34693" xr:uid="{20EFE522-C066-4BF5-8504-4A7EEA4DC64B}"/>
    <cellStyle name="20% - Énfasis1 15 6" xfId="16122" xr:uid="{B49C013E-9446-4DB5-9F63-62DEF63FF826}"/>
    <cellStyle name="20% - Énfasis1 15 6 2" xfId="34695" xr:uid="{5362B5DF-0ED0-4CA3-BDCB-B5D612BD0429}"/>
    <cellStyle name="20% - Énfasis1 15 7" xfId="34664" xr:uid="{F9F56FA4-7CF0-4D9A-9EFA-94853ADF768F}"/>
    <cellStyle name="20% - Énfasis1 16" xfId="693" xr:uid="{99558D4E-4120-4DF7-BDDD-321AA33AD757}"/>
    <cellStyle name="20% - Énfasis1 16 2" xfId="1354" xr:uid="{B0CE432F-241A-4CEC-978F-D3D4A2738133}"/>
    <cellStyle name="20% - Énfasis1 16 2 2" xfId="2821" xr:uid="{BE6BDBE6-C5BC-44A6-BC6C-22069ABACA7C}"/>
    <cellStyle name="20% - Énfasis1 16 2 2 2" xfId="6553" xr:uid="{825AD479-5154-42E3-ABD7-62C224B0E38C}"/>
    <cellStyle name="20% - Énfasis1 16 2 2 2 2" xfId="14261" xr:uid="{39ACD808-1527-4541-93A2-46619EE52BDF}"/>
    <cellStyle name="20% - Énfasis1 16 2 2 2 2 2" xfId="29673" xr:uid="{ED6D876B-E226-4D35-805C-B4E6CFCFC435}"/>
    <cellStyle name="20% - Énfasis1 16 2 2 2 2 2 2" xfId="34701" xr:uid="{6FF49E96-F6F0-449D-BA5D-1161379ECD9F}"/>
    <cellStyle name="20% - Énfasis1 16 2 2 2 2 3" xfId="34700" xr:uid="{456E067B-6693-4C06-BE34-0F955FA62AFC}"/>
    <cellStyle name="20% - Énfasis1 16 2 2 2 3" xfId="21968" xr:uid="{FFD23795-5198-4BAE-A3CB-B9D0628A3A29}"/>
    <cellStyle name="20% - Énfasis1 16 2 2 2 3 2" xfId="34702" xr:uid="{19E88801-3CC8-40CC-9523-CF65A25C5D7F}"/>
    <cellStyle name="20% - Énfasis1 16 2 2 2 4" xfId="34699" xr:uid="{EB16EEBC-62BD-485C-A5DD-8CED1C94F61E}"/>
    <cellStyle name="20% - Énfasis1 16 2 2 3" xfId="10532" xr:uid="{D9BFB181-2289-4CDB-8259-1C36AA64C0D4}"/>
    <cellStyle name="20% - Énfasis1 16 2 2 3 2" xfId="25945" xr:uid="{A97EF4F2-FC27-415F-B140-91CB075EAD96}"/>
    <cellStyle name="20% - Énfasis1 16 2 2 3 2 2" xfId="34704" xr:uid="{E4B0104A-20E4-4C4F-8D90-484646D811D9}"/>
    <cellStyle name="20% - Énfasis1 16 2 2 3 3" xfId="34703" xr:uid="{044AEAAD-B6CC-43C2-9C63-0FA057297708}"/>
    <cellStyle name="20% - Énfasis1 16 2 2 4" xfId="18240" xr:uid="{5E74F715-97C7-41AC-A14F-27EA1B7E9FD9}"/>
    <cellStyle name="20% - Énfasis1 16 2 2 4 2" xfId="34705" xr:uid="{3CC3CDE5-49D1-4C73-9174-8EF1BC699473}"/>
    <cellStyle name="20% - Énfasis1 16 2 2 5" xfId="34698" xr:uid="{F9C5FFE7-6EC2-41A8-8B17-D9DFF3994262}"/>
    <cellStyle name="20% - Énfasis1 16 2 3" xfId="5090" xr:uid="{D1F4CE46-735A-4AA4-9748-A94A3A2A5704}"/>
    <cellStyle name="20% - Énfasis1 16 2 3 2" xfId="12798" xr:uid="{065689A5-D1E3-4991-AB71-60490C4189DD}"/>
    <cellStyle name="20% - Énfasis1 16 2 3 2 2" xfId="28210" xr:uid="{1E949CEB-5B71-4A43-BF5C-ED159BE294E2}"/>
    <cellStyle name="20% - Énfasis1 16 2 3 2 2 2" xfId="34708" xr:uid="{2DBC1938-926D-498C-956E-89DFA5B9233E}"/>
    <cellStyle name="20% - Énfasis1 16 2 3 2 3" xfId="34707" xr:uid="{8C1E0638-3E27-4D8B-A4CE-54F2EC1DA55F}"/>
    <cellStyle name="20% - Énfasis1 16 2 3 3" xfId="20505" xr:uid="{4AA47995-88E1-41D8-9868-B73E1EDEC580}"/>
    <cellStyle name="20% - Énfasis1 16 2 3 3 2" xfId="34709" xr:uid="{E948A926-FA76-44B1-84DB-25239C42276A}"/>
    <cellStyle name="20% - Énfasis1 16 2 3 4" xfId="34706" xr:uid="{B022E2D5-8066-4F7E-B70E-91F5B35C128C}"/>
    <cellStyle name="20% - Énfasis1 16 2 4" xfId="9073" xr:uid="{B6B83B16-C78A-4D39-BCFC-9BE894EF3E05}"/>
    <cellStyle name="20% - Énfasis1 16 2 4 2" xfId="24486" xr:uid="{9F8EBB78-7B76-4B44-8CC7-ECB4590FE507}"/>
    <cellStyle name="20% - Énfasis1 16 2 4 2 2" xfId="34711" xr:uid="{55B2F98F-9BA4-4A10-9E89-847BDA5255B4}"/>
    <cellStyle name="20% - Énfasis1 16 2 4 3" xfId="34710" xr:uid="{EFE0142E-E87C-4A63-9D28-3A70659D4BD6}"/>
    <cellStyle name="20% - Énfasis1 16 2 5" xfId="16781" xr:uid="{27C6744C-AC31-41D9-BA51-AFDB820F0D62}"/>
    <cellStyle name="20% - Énfasis1 16 2 5 2" xfId="34712" xr:uid="{7CEF3F9F-D2A5-445E-8880-052027B91745}"/>
    <cellStyle name="20% - Énfasis1 16 2 6" xfId="34697" xr:uid="{022EC550-6C55-49F1-B257-8A86582C90F9}"/>
    <cellStyle name="20% - Énfasis1 16 3" xfId="2183" xr:uid="{E95F0ABA-1943-49C5-A7B0-181034804058}"/>
    <cellStyle name="20% - Énfasis1 16 3 2" xfId="5915" xr:uid="{1AC4C73C-FD37-46D0-AA59-F4589988C6AA}"/>
    <cellStyle name="20% - Énfasis1 16 3 2 2" xfId="13623" xr:uid="{A970EA20-7C07-4D42-88A7-6066DB5BBE01}"/>
    <cellStyle name="20% - Énfasis1 16 3 2 2 2" xfId="29035" xr:uid="{DE49E98F-07E0-457D-9D01-940CB2559D5D}"/>
    <cellStyle name="20% - Énfasis1 16 3 2 2 2 2" xfId="34716" xr:uid="{D44254B2-9144-427F-A816-1A46C0DB063D}"/>
    <cellStyle name="20% - Énfasis1 16 3 2 2 3" xfId="34715" xr:uid="{5F243531-6584-49F1-AEF9-617A924C0A3D}"/>
    <cellStyle name="20% - Énfasis1 16 3 2 3" xfId="21330" xr:uid="{39C83380-6840-46F5-BDB9-C18DB9367A38}"/>
    <cellStyle name="20% - Énfasis1 16 3 2 3 2" xfId="34717" xr:uid="{9743FC4F-4E23-439F-98C6-16EA8D7E97BF}"/>
    <cellStyle name="20% - Énfasis1 16 3 2 4" xfId="34714" xr:uid="{B2659A1F-1967-4651-93CE-36EB6B226888}"/>
    <cellStyle name="20% - Énfasis1 16 3 3" xfId="9894" xr:uid="{877FA412-0F75-41BD-B999-237E02828903}"/>
    <cellStyle name="20% - Énfasis1 16 3 3 2" xfId="25307" xr:uid="{2BE145BF-481A-44A4-9D6E-A11152F50199}"/>
    <cellStyle name="20% - Énfasis1 16 3 3 2 2" xfId="34719" xr:uid="{FE0B76BD-7BE7-4152-A557-35C90AB94838}"/>
    <cellStyle name="20% - Énfasis1 16 3 3 3" xfId="34718" xr:uid="{62F1E0BD-89CE-4847-A959-7F53B5BC6B4B}"/>
    <cellStyle name="20% - Énfasis1 16 3 4" xfId="17602" xr:uid="{6621133E-1B8A-4CB1-A636-3AE568C783C2}"/>
    <cellStyle name="20% - Énfasis1 16 3 4 2" xfId="34720" xr:uid="{AA34FF2C-9BBF-4AD0-A16C-ECAE81F5A89C}"/>
    <cellStyle name="20% - Énfasis1 16 3 5" xfId="34713" xr:uid="{CBC819CE-CF6E-47FD-B8B3-8126D1046FB1}"/>
    <cellStyle name="20% - Énfasis1 16 4" xfId="4438" xr:uid="{4A46075A-E9C7-40EE-A3F8-C94134FED2F7}"/>
    <cellStyle name="20% - Énfasis1 16 4 2" xfId="12146" xr:uid="{C8406724-EBAD-4BA4-88D9-3E3B6C22B5A5}"/>
    <cellStyle name="20% - Énfasis1 16 4 2 2" xfId="27558" xr:uid="{7D130B1C-E454-4A0E-80FA-2F063701C62B}"/>
    <cellStyle name="20% - Énfasis1 16 4 2 2 2" xfId="34723" xr:uid="{9D02C93F-FB61-4550-808B-539EDA5C57E2}"/>
    <cellStyle name="20% - Énfasis1 16 4 2 3" xfId="34722" xr:uid="{08A85BCE-50E0-4837-A718-C4126C87A2BE}"/>
    <cellStyle name="20% - Énfasis1 16 4 3" xfId="19853" xr:uid="{6C07D2B9-D036-4997-A871-483F117245A2}"/>
    <cellStyle name="20% - Énfasis1 16 4 3 2" xfId="34724" xr:uid="{8633B618-9371-4A2C-A586-70C189D31433}"/>
    <cellStyle name="20% - Énfasis1 16 4 4" xfId="34721" xr:uid="{ADEFAD11-F782-43EC-A43B-5101C6EECEEA}"/>
    <cellStyle name="20% - Énfasis1 16 5" xfId="8435" xr:uid="{084DAAA0-5D38-4B96-9ED5-0BC6FE650961}"/>
    <cellStyle name="20% - Énfasis1 16 5 2" xfId="23848" xr:uid="{AD09776B-F459-4D30-8522-959BAEBF54EE}"/>
    <cellStyle name="20% - Énfasis1 16 5 2 2" xfId="34726" xr:uid="{4DD3E890-B04A-4F23-82B6-3F057EA81E03}"/>
    <cellStyle name="20% - Énfasis1 16 5 3" xfId="34725" xr:uid="{DE7757B3-93F0-4C8F-8AD7-41C2800A0F47}"/>
    <cellStyle name="20% - Énfasis1 16 6" xfId="16143" xr:uid="{B3D7DCDF-1A0D-4FB6-950F-8AF58C111BCD}"/>
    <cellStyle name="20% - Énfasis1 16 6 2" xfId="34727" xr:uid="{390995BF-0BDD-42CB-97FC-E54188FA9A8E}"/>
    <cellStyle name="20% - Énfasis1 16 7" xfId="34696" xr:uid="{015B9583-8AAD-4037-8E16-C7E4B2D45A66}"/>
    <cellStyle name="20% - Énfasis1 17" xfId="713" xr:uid="{689EFE51-0CBC-463B-9186-1BF15AF5C4A6}"/>
    <cellStyle name="20% - Énfasis1 17 2" xfId="1374" xr:uid="{CF1B3927-21F3-4939-958E-215C72BE38E5}"/>
    <cellStyle name="20% - Énfasis1 17 2 2" xfId="2841" xr:uid="{2F30C505-0943-4308-8A0D-B927B9ED8F14}"/>
    <cellStyle name="20% - Énfasis1 17 2 2 2" xfId="6573" xr:uid="{CE2B2D49-C941-4DDB-A022-8E50245EF1ED}"/>
    <cellStyle name="20% - Énfasis1 17 2 2 2 2" xfId="14281" xr:uid="{3E84D7DB-3A9D-4694-AB0A-35568150FBDA}"/>
    <cellStyle name="20% - Énfasis1 17 2 2 2 2 2" xfId="29693" xr:uid="{2C2F6BBC-2374-4468-9546-6FC82C02844B}"/>
    <cellStyle name="20% - Énfasis1 17 2 2 2 2 2 2" xfId="34733" xr:uid="{1C874B14-893A-4546-8E66-14A818C5EF80}"/>
    <cellStyle name="20% - Énfasis1 17 2 2 2 2 3" xfId="34732" xr:uid="{C1F9C955-8D42-4D12-B769-F8A147C1C869}"/>
    <cellStyle name="20% - Énfasis1 17 2 2 2 3" xfId="21988" xr:uid="{6A65DACD-25B1-4B29-987A-62A5DA117A10}"/>
    <cellStyle name="20% - Énfasis1 17 2 2 2 3 2" xfId="34734" xr:uid="{71373951-CE4D-4AC9-B040-AE866DB6FEBC}"/>
    <cellStyle name="20% - Énfasis1 17 2 2 2 4" xfId="34731" xr:uid="{79CE573F-EEE0-4B52-877B-43B62D77758D}"/>
    <cellStyle name="20% - Énfasis1 17 2 2 3" xfId="10552" xr:uid="{73CA65A4-063E-46B2-BDA7-EDB403176DEF}"/>
    <cellStyle name="20% - Énfasis1 17 2 2 3 2" xfId="25965" xr:uid="{67CA7642-8BD6-4E22-A574-C2B44C657D4B}"/>
    <cellStyle name="20% - Énfasis1 17 2 2 3 2 2" xfId="34736" xr:uid="{1FA57239-584E-4253-AC9B-3EF2A4B95D9D}"/>
    <cellStyle name="20% - Énfasis1 17 2 2 3 3" xfId="34735" xr:uid="{54988D6C-BE4D-433A-82FA-778799A15C87}"/>
    <cellStyle name="20% - Énfasis1 17 2 2 4" xfId="18260" xr:uid="{413085A5-8BDB-414D-BE4C-5EF7B35E172F}"/>
    <cellStyle name="20% - Énfasis1 17 2 2 4 2" xfId="34737" xr:uid="{FF421673-6A80-4A77-BBD2-1E06A8866715}"/>
    <cellStyle name="20% - Énfasis1 17 2 2 5" xfId="34730" xr:uid="{A716B722-93E4-4ED2-B7D8-634CB60947FC}"/>
    <cellStyle name="20% - Énfasis1 17 2 3" xfId="5110" xr:uid="{9A723B2E-532A-4206-8827-25CA998CC268}"/>
    <cellStyle name="20% - Énfasis1 17 2 3 2" xfId="12818" xr:uid="{D19CD49B-0957-4409-B868-53434C384738}"/>
    <cellStyle name="20% - Énfasis1 17 2 3 2 2" xfId="28230" xr:uid="{D9F18D93-19B0-479C-BDD1-423EB67D2F6C}"/>
    <cellStyle name="20% - Énfasis1 17 2 3 2 2 2" xfId="34740" xr:uid="{255D1962-D5B7-4AF1-988F-DF8A91538DD2}"/>
    <cellStyle name="20% - Énfasis1 17 2 3 2 3" xfId="34739" xr:uid="{5FED8287-E531-4479-92F2-322F2172A8B6}"/>
    <cellStyle name="20% - Énfasis1 17 2 3 3" xfId="20525" xr:uid="{C6A19D70-486D-4D16-A9EE-60DFDE7D9808}"/>
    <cellStyle name="20% - Énfasis1 17 2 3 3 2" xfId="34741" xr:uid="{5EA04F5C-8961-4327-A7FD-45EE3BFFF24F}"/>
    <cellStyle name="20% - Énfasis1 17 2 3 4" xfId="34738" xr:uid="{D5AB20B6-C4F0-41F0-9D7D-A023166DE612}"/>
    <cellStyle name="20% - Énfasis1 17 2 4" xfId="9093" xr:uid="{4319013A-D26A-40D5-879A-DA96865CA023}"/>
    <cellStyle name="20% - Énfasis1 17 2 4 2" xfId="24506" xr:uid="{63C2CE1B-7F93-4A0F-9AA8-6432AA2ABE0E}"/>
    <cellStyle name="20% - Énfasis1 17 2 4 2 2" xfId="34743" xr:uid="{4E86750F-2AB2-44CE-8B7C-B5D444E83738}"/>
    <cellStyle name="20% - Énfasis1 17 2 4 3" xfId="34742" xr:uid="{253C6FAC-DF47-479E-AA2D-60C71920B992}"/>
    <cellStyle name="20% - Énfasis1 17 2 5" xfId="16801" xr:uid="{37847620-E2CE-4A44-BE1C-BDD1A2AB6268}"/>
    <cellStyle name="20% - Énfasis1 17 2 5 2" xfId="34744" xr:uid="{28957CE2-1916-4BC1-9DD5-70F41FF6CC61}"/>
    <cellStyle name="20% - Énfasis1 17 2 6" xfId="34729" xr:uid="{723FDB4C-EE72-4A9E-81BC-8513757646F2}"/>
    <cellStyle name="20% - Énfasis1 17 3" xfId="2203" xr:uid="{CE6B9D7D-25BB-4EE5-92A1-B711EB16AE3F}"/>
    <cellStyle name="20% - Énfasis1 17 3 2" xfId="5935" xr:uid="{5CB95401-8C1F-41C2-A40D-D0B2301AEDD1}"/>
    <cellStyle name="20% - Énfasis1 17 3 2 2" xfId="13643" xr:uid="{B5C67290-A134-4EC2-95DF-E908C0E6A65D}"/>
    <cellStyle name="20% - Énfasis1 17 3 2 2 2" xfId="29055" xr:uid="{A0E584EF-F8DB-4D3D-B9FF-B7D9B0F92FEE}"/>
    <cellStyle name="20% - Énfasis1 17 3 2 2 2 2" xfId="34748" xr:uid="{22BAB522-ED23-40D7-B158-B39F013F1A6D}"/>
    <cellStyle name="20% - Énfasis1 17 3 2 2 3" xfId="34747" xr:uid="{2ABDDDC6-54C1-411E-808A-AB3A7C57580A}"/>
    <cellStyle name="20% - Énfasis1 17 3 2 3" xfId="21350" xr:uid="{2BC35D38-2365-44B3-B7EE-30AF99DC3C03}"/>
    <cellStyle name="20% - Énfasis1 17 3 2 3 2" xfId="34749" xr:uid="{8BAEFD52-5551-4E9F-B71A-5C3913D19952}"/>
    <cellStyle name="20% - Énfasis1 17 3 2 4" xfId="34746" xr:uid="{4EC4D73E-BE80-4EA1-9709-4135EC87BDE0}"/>
    <cellStyle name="20% - Énfasis1 17 3 3" xfId="9914" xr:uid="{1EC92942-7028-4346-83CD-6844A9F848E0}"/>
    <cellStyle name="20% - Énfasis1 17 3 3 2" xfId="25327" xr:uid="{0A9AF9AD-5E03-4769-9FC4-B367BDE581E5}"/>
    <cellStyle name="20% - Énfasis1 17 3 3 2 2" xfId="34751" xr:uid="{1F8952C7-242A-49EC-8D24-835D792C52D1}"/>
    <cellStyle name="20% - Énfasis1 17 3 3 3" xfId="34750" xr:uid="{C7BADBB4-D909-4583-B265-3748E53545D4}"/>
    <cellStyle name="20% - Énfasis1 17 3 4" xfId="17622" xr:uid="{BC8EC870-D997-44BB-B897-0C21F1EF9E63}"/>
    <cellStyle name="20% - Énfasis1 17 3 4 2" xfId="34752" xr:uid="{57981505-BFF7-4192-AE70-E240CF5D7B26}"/>
    <cellStyle name="20% - Énfasis1 17 3 5" xfId="34745" xr:uid="{2421DB8C-78DD-472D-A754-F57DECADEBE6}"/>
    <cellStyle name="20% - Énfasis1 17 4" xfId="4458" xr:uid="{4F3738DB-5977-4E05-B1D0-59A3045A2802}"/>
    <cellStyle name="20% - Énfasis1 17 4 2" xfId="12166" xr:uid="{C49606F7-B0FE-4845-B5DB-D11118715508}"/>
    <cellStyle name="20% - Énfasis1 17 4 2 2" xfId="27578" xr:uid="{F589DE53-B4C1-4B1A-B61B-434ABE2F5E17}"/>
    <cellStyle name="20% - Énfasis1 17 4 2 2 2" xfId="34755" xr:uid="{D5E7B1C4-A9F2-45DE-9BF0-5795AB42FD99}"/>
    <cellStyle name="20% - Énfasis1 17 4 2 3" xfId="34754" xr:uid="{3147A084-C267-4908-8A01-232CF72F2768}"/>
    <cellStyle name="20% - Énfasis1 17 4 3" xfId="19873" xr:uid="{FEEDEB06-4BAC-49E2-A02D-E5614ABC981F}"/>
    <cellStyle name="20% - Énfasis1 17 4 3 2" xfId="34756" xr:uid="{6DBD012B-BC39-4D79-97B9-CA64F5504FF3}"/>
    <cellStyle name="20% - Énfasis1 17 4 4" xfId="34753" xr:uid="{662A580D-DB98-42F6-BE2E-994491F73288}"/>
    <cellStyle name="20% - Énfasis1 17 5" xfId="8455" xr:uid="{89F2B6C3-6CD0-4A40-8BD3-7A3C5F80BBB4}"/>
    <cellStyle name="20% - Énfasis1 17 5 2" xfId="23868" xr:uid="{0048EBA0-5137-4880-9F69-4EC312870948}"/>
    <cellStyle name="20% - Énfasis1 17 5 2 2" xfId="34758" xr:uid="{977A2001-B9B7-4275-B9DC-81457B5250F6}"/>
    <cellStyle name="20% - Énfasis1 17 5 3" xfId="34757" xr:uid="{FFE3C8E2-98E0-4A03-8FB9-353314723CC1}"/>
    <cellStyle name="20% - Énfasis1 17 6" xfId="16163" xr:uid="{D03960DA-768A-445A-A916-BFD47AD4FED3}"/>
    <cellStyle name="20% - Énfasis1 17 6 2" xfId="34759" xr:uid="{87A6FB29-B1EC-4E0E-95B6-C4FE6E7A9670}"/>
    <cellStyle name="20% - Énfasis1 17 7" xfId="34728" xr:uid="{7A15941E-3E8B-4534-A226-8C151BCD454B}"/>
    <cellStyle name="20% - Énfasis1 18" xfId="733" xr:uid="{BDA3B1CD-2739-4588-B498-4CDCD24E9C1F}"/>
    <cellStyle name="20% - Énfasis1 18 2" xfId="1394" xr:uid="{272FCBC5-490C-4AE8-8B64-FDCDBA4F74C9}"/>
    <cellStyle name="20% - Énfasis1 18 2 2" xfId="2861" xr:uid="{89F05023-CB45-44F9-B4B3-16F26248C15B}"/>
    <cellStyle name="20% - Énfasis1 18 2 2 2" xfId="6593" xr:uid="{76504AA0-B205-49EC-B6FC-71F2C2481228}"/>
    <cellStyle name="20% - Énfasis1 18 2 2 2 2" xfId="14301" xr:uid="{61637944-772A-4AA7-B652-3A5E22CD351A}"/>
    <cellStyle name="20% - Énfasis1 18 2 2 2 2 2" xfId="29713" xr:uid="{58774E8A-4955-4A01-B3AB-C15BF05A0AEB}"/>
    <cellStyle name="20% - Énfasis1 18 2 2 2 2 2 2" xfId="34765" xr:uid="{963A7E52-8F7E-4B68-8A3F-CFE02C3B8416}"/>
    <cellStyle name="20% - Énfasis1 18 2 2 2 2 3" xfId="34764" xr:uid="{53550E75-1BC3-48F0-83A1-3A46C8C4E9C6}"/>
    <cellStyle name="20% - Énfasis1 18 2 2 2 3" xfId="22008" xr:uid="{BFAA17B2-731C-46CB-AD43-CCFA6774489E}"/>
    <cellStyle name="20% - Énfasis1 18 2 2 2 3 2" xfId="34766" xr:uid="{4920A845-6E12-4257-99FF-1BF7AF8092CC}"/>
    <cellStyle name="20% - Énfasis1 18 2 2 2 4" xfId="34763" xr:uid="{4AF5F796-6A7C-45B9-A60E-A444347CA8D9}"/>
    <cellStyle name="20% - Énfasis1 18 2 2 3" xfId="10572" xr:uid="{5D832B92-046E-4FC4-B8E6-50D7353E73C7}"/>
    <cellStyle name="20% - Énfasis1 18 2 2 3 2" xfId="25985" xr:uid="{F2E7F18D-BA40-43AB-B276-F73020AC3F31}"/>
    <cellStyle name="20% - Énfasis1 18 2 2 3 2 2" xfId="34768" xr:uid="{DC3C6360-12B4-4693-946D-70F6351CB184}"/>
    <cellStyle name="20% - Énfasis1 18 2 2 3 3" xfId="34767" xr:uid="{12ADC89C-CC60-418D-A126-B53BFDB4F30E}"/>
    <cellStyle name="20% - Énfasis1 18 2 2 4" xfId="18280" xr:uid="{4C1352B3-84BE-4A25-BAC4-E2913E9C87D5}"/>
    <cellStyle name="20% - Énfasis1 18 2 2 4 2" xfId="34769" xr:uid="{BBFF6F9B-9D3A-4F50-8F9A-36445F9FE1B5}"/>
    <cellStyle name="20% - Énfasis1 18 2 2 5" xfId="34762" xr:uid="{E8914D6B-42E0-497D-A0CC-5D835387327E}"/>
    <cellStyle name="20% - Énfasis1 18 2 3" xfId="5130" xr:uid="{C1B4E8DC-9D84-48AA-8F7A-B77DF9A752B7}"/>
    <cellStyle name="20% - Énfasis1 18 2 3 2" xfId="12838" xr:uid="{F95A8F72-6E60-4398-ACF3-A5675B68A458}"/>
    <cellStyle name="20% - Énfasis1 18 2 3 2 2" xfId="28250" xr:uid="{ED3E5C76-0F2C-4834-B53D-08F8F0A3B061}"/>
    <cellStyle name="20% - Énfasis1 18 2 3 2 2 2" xfId="34772" xr:uid="{27586555-3963-4FC1-8B0F-9080CBA36112}"/>
    <cellStyle name="20% - Énfasis1 18 2 3 2 3" xfId="34771" xr:uid="{829F5634-3E0B-4699-905D-CC0C09C4953C}"/>
    <cellStyle name="20% - Énfasis1 18 2 3 3" xfId="20545" xr:uid="{BE7E78DB-CCB4-4B82-A018-EE18372EDD93}"/>
    <cellStyle name="20% - Énfasis1 18 2 3 3 2" xfId="34773" xr:uid="{DE0AF9B1-9255-48D2-8D7E-6784B4BDA183}"/>
    <cellStyle name="20% - Énfasis1 18 2 3 4" xfId="34770" xr:uid="{EAE17EE3-44CE-4C6D-BD71-A0BF2D295E6D}"/>
    <cellStyle name="20% - Énfasis1 18 2 4" xfId="9113" xr:uid="{9050065A-4958-404E-BC9B-FADD6647EC64}"/>
    <cellStyle name="20% - Énfasis1 18 2 4 2" xfId="24526" xr:uid="{BF4FBD72-AC34-49C5-9900-866CDCD224DE}"/>
    <cellStyle name="20% - Énfasis1 18 2 4 2 2" xfId="34775" xr:uid="{2D5D376D-483C-4661-83EC-05A43C963B0D}"/>
    <cellStyle name="20% - Énfasis1 18 2 4 3" xfId="34774" xr:uid="{222C6A1F-FE83-4A5A-A4D4-30E48E77F20B}"/>
    <cellStyle name="20% - Énfasis1 18 2 5" xfId="16821" xr:uid="{9EBB60DF-4D70-4E95-8399-C7A25A9D7636}"/>
    <cellStyle name="20% - Énfasis1 18 2 5 2" xfId="34776" xr:uid="{8E28B18F-62CA-404F-A27C-C21B7556CA2D}"/>
    <cellStyle name="20% - Énfasis1 18 2 6" xfId="34761" xr:uid="{B0A11A3A-7448-40B9-8EE9-5B234B9C9433}"/>
    <cellStyle name="20% - Énfasis1 18 3" xfId="2223" xr:uid="{B863BFC8-3BAA-4C75-A820-395638ADFB35}"/>
    <cellStyle name="20% - Énfasis1 18 3 2" xfId="5955" xr:uid="{5C14320E-4635-4502-A457-C7CFFE38E0FA}"/>
    <cellStyle name="20% - Énfasis1 18 3 2 2" xfId="13663" xr:uid="{CF92CF1C-60FA-4F39-81FC-04F8F81C3AED}"/>
    <cellStyle name="20% - Énfasis1 18 3 2 2 2" xfId="29075" xr:uid="{95EC7B21-DCCC-4BE6-B86F-BA31061216E6}"/>
    <cellStyle name="20% - Énfasis1 18 3 2 2 2 2" xfId="34780" xr:uid="{4EE3FF11-B050-4063-B114-1F582C7C6614}"/>
    <cellStyle name="20% - Énfasis1 18 3 2 2 3" xfId="34779" xr:uid="{B4394ED7-DCA0-42A8-865F-732BB51A8028}"/>
    <cellStyle name="20% - Énfasis1 18 3 2 3" xfId="21370" xr:uid="{2383D245-F7E8-43C0-9299-F760449D96DD}"/>
    <cellStyle name="20% - Énfasis1 18 3 2 3 2" xfId="34781" xr:uid="{2EEFF2DB-FB30-46EB-88E7-B93438E8E5A7}"/>
    <cellStyle name="20% - Énfasis1 18 3 2 4" xfId="34778" xr:uid="{6115D9BA-6356-4284-AB78-D2281AA64E1C}"/>
    <cellStyle name="20% - Énfasis1 18 3 3" xfId="9934" xr:uid="{16D0661E-7A5B-4D4D-B405-C3C298A2C381}"/>
    <cellStyle name="20% - Énfasis1 18 3 3 2" xfId="25347" xr:uid="{DE86563D-70CA-4623-A729-41760F49383E}"/>
    <cellStyle name="20% - Énfasis1 18 3 3 2 2" xfId="34783" xr:uid="{9C4C5EED-AA95-4516-8A8C-1755783853D1}"/>
    <cellStyle name="20% - Énfasis1 18 3 3 3" xfId="34782" xr:uid="{3D4EEA51-D218-47DA-AFD2-4C8305846D06}"/>
    <cellStyle name="20% - Énfasis1 18 3 4" xfId="17642" xr:uid="{4F5949F6-A711-4505-B792-2FD58A6BE8BE}"/>
    <cellStyle name="20% - Énfasis1 18 3 4 2" xfId="34784" xr:uid="{C1BC64E4-E13C-441C-9B30-94D2310A369E}"/>
    <cellStyle name="20% - Énfasis1 18 3 5" xfId="34777" xr:uid="{87A69FB7-87B3-4991-9A58-7508FEA310CC}"/>
    <cellStyle name="20% - Énfasis1 18 4" xfId="4478" xr:uid="{1201C7A6-ED53-42DF-B8CF-251C19FBEE38}"/>
    <cellStyle name="20% - Énfasis1 18 4 2" xfId="12186" xr:uid="{348F5FE3-E9DB-4720-AC06-4DC52AA40BF8}"/>
    <cellStyle name="20% - Énfasis1 18 4 2 2" xfId="27598" xr:uid="{D440118E-BE62-411A-B969-6DC57F067993}"/>
    <cellStyle name="20% - Énfasis1 18 4 2 2 2" xfId="34787" xr:uid="{9203E5FC-E4DF-4EE2-93AF-36C1FFC32AE3}"/>
    <cellStyle name="20% - Énfasis1 18 4 2 3" xfId="34786" xr:uid="{80441A9F-60A2-4FEB-B4FC-C463BD841636}"/>
    <cellStyle name="20% - Énfasis1 18 4 3" xfId="19893" xr:uid="{AB9669B4-0206-4815-A4A1-9C53980747D8}"/>
    <cellStyle name="20% - Énfasis1 18 4 3 2" xfId="34788" xr:uid="{D1ADDD7C-5F67-4005-8837-A77B0258BD7B}"/>
    <cellStyle name="20% - Énfasis1 18 4 4" xfId="34785" xr:uid="{7FD403D8-F8F6-4A89-B247-355099F60A9E}"/>
    <cellStyle name="20% - Énfasis1 18 5" xfId="8475" xr:uid="{200CDEE6-02EB-44FD-840B-7244E47B5584}"/>
    <cellStyle name="20% - Énfasis1 18 5 2" xfId="23888" xr:uid="{4AC78124-36FD-4099-ADC4-DB4D21B87146}"/>
    <cellStyle name="20% - Énfasis1 18 5 2 2" xfId="34790" xr:uid="{06F5201A-C7A2-4A3A-BF16-5CD5E0186E04}"/>
    <cellStyle name="20% - Énfasis1 18 5 3" xfId="34789" xr:uid="{4E79DCDC-9232-487D-ABDE-BFC0706AA677}"/>
    <cellStyle name="20% - Énfasis1 18 6" xfId="16183" xr:uid="{812EBD78-EF45-4175-BBAB-71591EBA8E68}"/>
    <cellStyle name="20% - Énfasis1 18 6 2" xfId="34791" xr:uid="{E8988CB3-789D-40C0-BC9B-40B42C7E4656}"/>
    <cellStyle name="20% - Énfasis1 18 7" xfId="34760" xr:uid="{FEC413E0-C5CA-4C7F-9FE7-8FEEAA2EF448}"/>
    <cellStyle name="20% - Énfasis1 19" xfId="752" xr:uid="{BDD0BE9E-881B-40F1-AFE4-4884EAA74ED3}"/>
    <cellStyle name="20% - Énfasis1 19 2" xfId="2242" xr:uid="{2B7CE563-F810-4655-B26C-F4A443F02746}"/>
    <cellStyle name="20% - Énfasis1 19 2 2" xfId="5974" xr:uid="{463FF050-8C27-4EF1-8AA5-5A0770C645DF}"/>
    <cellStyle name="20% - Énfasis1 19 2 2 2" xfId="13682" xr:uid="{0203E152-FA6A-4C47-BD91-31E38FE4B9D4}"/>
    <cellStyle name="20% - Énfasis1 19 2 2 2 2" xfId="29094" xr:uid="{C0EBAC04-C57B-47F3-AAED-764AD345A5B6}"/>
    <cellStyle name="20% - Énfasis1 19 2 2 2 2 2" xfId="34796" xr:uid="{A88D4CCB-A00C-48B4-B82F-C84193A4F87A}"/>
    <cellStyle name="20% - Énfasis1 19 2 2 2 3" xfId="34795" xr:uid="{C8A229F9-0953-4E6C-88EA-E98B3DB58C59}"/>
    <cellStyle name="20% - Énfasis1 19 2 2 3" xfId="21389" xr:uid="{387E2323-6A0F-4C67-B088-FF94C9E5C2F4}"/>
    <cellStyle name="20% - Énfasis1 19 2 2 3 2" xfId="34797" xr:uid="{E6428677-C548-44CB-BBB5-18DACB57F9A8}"/>
    <cellStyle name="20% - Énfasis1 19 2 2 4" xfId="34794" xr:uid="{CF3FF231-0917-47A5-9A3D-7BC105111F53}"/>
    <cellStyle name="20% - Énfasis1 19 2 3" xfId="9953" xr:uid="{EE077461-DE33-4B0E-B9F7-1B3792810751}"/>
    <cellStyle name="20% - Énfasis1 19 2 3 2" xfId="25366" xr:uid="{463CB210-D945-4A06-B501-3984BC5274C4}"/>
    <cellStyle name="20% - Énfasis1 19 2 3 2 2" xfId="34799" xr:uid="{A15E5314-98F5-4C2B-B254-CD0F6A67A16C}"/>
    <cellStyle name="20% - Énfasis1 19 2 3 3" xfId="34798" xr:uid="{0B927658-A033-4E7D-A5C6-09B543AA8F99}"/>
    <cellStyle name="20% - Énfasis1 19 2 4" xfId="17661" xr:uid="{CB3E4EBB-97B1-440C-8AE7-0FDC2767DA77}"/>
    <cellStyle name="20% - Énfasis1 19 2 4 2" xfId="34800" xr:uid="{49B1481F-23D6-4EFD-A1E5-818BC49DF957}"/>
    <cellStyle name="20% - Énfasis1 19 2 5" xfId="34793" xr:uid="{08EDCD39-8F0C-45AD-A09D-070DDCDD08E5}"/>
    <cellStyle name="20% - Énfasis1 19 3" xfId="4497" xr:uid="{19D182F4-5E43-4D36-A90E-1AF9339FEED6}"/>
    <cellStyle name="20% - Énfasis1 19 3 2" xfId="12205" xr:uid="{2D05EEFB-CE78-47DD-BB34-81CFB7AD07D5}"/>
    <cellStyle name="20% - Énfasis1 19 3 2 2" xfId="27617" xr:uid="{45623441-FC39-45F8-8903-5CF51730BF4C}"/>
    <cellStyle name="20% - Énfasis1 19 3 2 2 2" xfId="34803" xr:uid="{DC93D866-FD78-4347-A209-72D3128C058B}"/>
    <cellStyle name="20% - Énfasis1 19 3 2 3" xfId="34802" xr:uid="{888EDF5D-2DA5-4817-A836-469AA9F7E5F2}"/>
    <cellStyle name="20% - Énfasis1 19 3 3" xfId="19912" xr:uid="{B188F33A-0349-4CEB-B7DB-6786144D6CA8}"/>
    <cellStyle name="20% - Énfasis1 19 3 3 2" xfId="34804" xr:uid="{C3E3950D-0B59-4979-B372-99BA51B124ED}"/>
    <cellStyle name="20% - Énfasis1 19 3 4" xfId="34801" xr:uid="{4DC0FB70-2DB5-4EA5-B7A2-9A8A181C8ADF}"/>
    <cellStyle name="20% - Énfasis1 19 4" xfId="8494" xr:uid="{DFFB6E42-1B71-4F15-B05A-AE5AD3E018A3}"/>
    <cellStyle name="20% - Énfasis1 19 4 2" xfId="23907" xr:uid="{32B50BE8-DC32-4AEE-93CA-FDF1563AAD44}"/>
    <cellStyle name="20% - Énfasis1 19 4 2 2" xfId="34806" xr:uid="{77756636-737E-4C17-8938-3ED54AD08007}"/>
    <cellStyle name="20% - Énfasis1 19 4 3" xfId="34805" xr:uid="{B2BB2B5E-D558-414D-9F3F-0E9FDA1E5CAD}"/>
    <cellStyle name="20% - Énfasis1 19 5" xfId="16202" xr:uid="{16CFBCCF-BC6D-4BBF-B790-056799C5A239}"/>
    <cellStyle name="20% - Énfasis1 19 5 2" xfId="34807" xr:uid="{E0FA45D3-DB5F-4AE4-A339-D2BD9BD25B54}"/>
    <cellStyle name="20% - Énfasis1 19 6" xfId="34792" xr:uid="{36671172-599E-43BC-BE17-59668ECFE716}"/>
    <cellStyle name="20% - Énfasis1 2" xfId="155" xr:uid="{9BF39E19-6483-431E-BD13-421491A87247}"/>
    <cellStyle name="20% - Énfasis1 2 2" xfId="366" xr:uid="{7F947379-E607-4F03-A0F9-666058E5ECC3}"/>
    <cellStyle name="20% - Énfasis1 2 2 2" xfId="1028" xr:uid="{89CA1F65-E8CE-4222-912C-E089F70662E3}"/>
    <cellStyle name="20% - Énfasis1 2 2 2 2" xfId="2496" xr:uid="{D34899AE-D5EA-41D5-B283-09D04907EEAF}"/>
    <cellStyle name="20% - Énfasis1 2 2 2 2 2" xfId="6228" xr:uid="{7127EDD1-843A-4DB1-8241-EAE789ECA235}"/>
    <cellStyle name="20% - Énfasis1 2 2 2 2 2 2" xfId="13936" xr:uid="{7FA83C59-192D-43C9-8B17-D6173521F4AF}"/>
    <cellStyle name="20% - Énfasis1 2 2 2 2 2 2 2" xfId="29348" xr:uid="{DFB472AB-56A8-4F38-9446-5A1767F7E414}"/>
    <cellStyle name="20% - Énfasis1 2 2 2 2 2 2 2 2" xfId="34814" xr:uid="{861A399F-5C0D-4ABB-8CC8-62DE5D7EE2AE}"/>
    <cellStyle name="20% - Énfasis1 2 2 2 2 2 2 3" xfId="34813" xr:uid="{9198B1AD-F096-4FDA-A89B-D2F373AB2454}"/>
    <cellStyle name="20% - Énfasis1 2 2 2 2 2 3" xfId="21643" xr:uid="{F27ACD94-A6F4-4BAF-B8E5-2E033299B93A}"/>
    <cellStyle name="20% - Énfasis1 2 2 2 2 2 3 2" xfId="34815" xr:uid="{4C4DA369-A079-4112-BE83-756E653D5FCB}"/>
    <cellStyle name="20% - Énfasis1 2 2 2 2 2 4" xfId="34812" xr:uid="{ABE6D539-9B67-4623-8D49-9229C7F9E8B2}"/>
    <cellStyle name="20% - Énfasis1 2 2 2 2 3" xfId="10207" xr:uid="{4E68B963-C5D0-4F5C-8216-A3C64AE4A114}"/>
    <cellStyle name="20% - Énfasis1 2 2 2 2 3 2" xfId="25620" xr:uid="{FC4B2155-4B12-4966-ADB2-03E29E607561}"/>
    <cellStyle name="20% - Énfasis1 2 2 2 2 3 2 2" xfId="34817" xr:uid="{C84A2A90-B835-44B2-848A-1B7F06B14B88}"/>
    <cellStyle name="20% - Énfasis1 2 2 2 2 3 3" xfId="34816" xr:uid="{FB49573D-49DB-4925-89B8-993BCBAEA6BC}"/>
    <cellStyle name="20% - Énfasis1 2 2 2 2 4" xfId="17915" xr:uid="{559CBC06-E22E-4FB3-81FE-BBF520A10ED7}"/>
    <cellStyle name="20% - Énfasis1 2 2 2 2 4 2" xfId="34818" xr:uid="{24E78811-2934-4BAA-8B32-3F905739FB7D}"/>
    <cellStyle name="20% - Énfasis1 2 2 2 2 5" xfId="34811" xr:uid="{E1ED579C-CDB8-4466-8385-E0E8DD029227}"/>
    <cellStyle name="20% - Énfasis1 2 2 2 3" xfId="4765" xr:uid="{CED6B903-EE91-4B5B-AFDA-89BF2160C503}"/>
    <cellStyle name="20% - Énfasis1 2 2 2 3 2" xfId="12473" xr:uid="{8B8CFCE1-AACC-4A02-8BE2-042A0BE8661B}"/>
    <cellStyle name="20% - Énfasis1 2 2 2 3 2 2" xfId="27885" xr:uid="{F25D0BCE-60FE-4056-90CE-10DB7CC9C9CA}"/>
    <cellStyle name="20% - Énfasis1 2 2 2 3 2 2 2" xfId="34821" xr:uid="{C33EAB4B-50B7-4B47-BE14-217F2C48707D}"/>
    <cellStyle name="20% - Énfasis1 2 2 2 3 2 3" xfId="34820" xr:uid="{D901B461-E318-42F7-8331-4C87E8CA1036}"/>
    <cellStyle name="20% - Énfasis1 2 2 2 3 3" xfId="20180" xr:uid="{780B1D2D-5DF4-44E8-92FD-217E1546CEDE}"/>
    <cellStyle name="20% - Énfasis1 2 2 2 3 3 2" xfId="34822" xr:uid="{0BF21BEA-A794-4A20-B968-80DF464A56B3}"/>
    <cellStyle name="20% - Énfasis1 2 2 2 3 4" xfId="34819" xr:uid="{6F0798C3-4295-44DA-ACFD-17379B3545CC}"/>
    <cellStyle name="20% - Énfasis1 2 2 2 4" xfId="8748" xr:uid="{CAF9CC18-A9AF-4DD1-8EED-2B9DDE5DA579}"/>
    <cellStyle name="20% - Énfasis1 2 2 2 4 2" xfId="24161" xr:uid="{DB11A863-0058-41F5-8CE8-58B33C47CA31}"/>
    <cellStyle name="20% - Énfasis1 2 2 2 4 2 2" xfId="34824" xr:uid="{EA41854B-435E-4605-9E64-31D88EF4D197}"/>
    <cellStyle name="20% - Énfasis1 2 2 2 4 3" xfId="34823" xr:uid="{1C884044-776B-4705-A007-B05D9D950851}"/>
    <cellStyle name="20% - Énfasis1 2 2 2 5" xfId="16456" xr:uid="{C1734E08-FDB8-40C8-8471-1684D1F376A0}"/>
    <cellStyle name="20% - Énfasis1 2 2 2 5 2" xfId="34825" xr:uid="{D4130A81-D041-41B1-8B75-BD581715A9CE}"/>
    <cellStyle name="20% - Énfasis1 2 2 2 6" xfId="34810" xr:uid="{54E94695-F7C5-4BEE-BEF8-F1A1D7F1439E}"/>
    <cellStyle name="20% - Énfasis1 2 2 3" xfId="1858" xr:uid="{D27422CF-CCED-4EFD-A7BD-FA92874FE366}"/>
    <cellStyle name="20% - Énfasis1 2 2 3 2" xfId="5590" xr:uid="{6468608B-EADD-4820-A07D-E570624ABAD2}"/>
    <cellStyle name="20% - Énfasis1 2 2 3 2 2" xfId="13298" xr:uid="{57A67D79-546D-4181-B670-C4113890D686}"/>
    <cellStyle name="20% - Énfasis1 2 2 3 2 2 2" xfId="28710" xr:uid="{128A08A7-7C0A-4387-B669-5F2C893810EF}"/>
    <cellStyle name="20% - Énfasis1 2 2 3 2 2 2 2" xfId="34829" xr:uid="{50F529AE-C6EF-4F12-A8D6-800FC394ABF7}"/>
    <cellStyle name="20% - Énfasis1 2 2 3 2 2 3" xfId="34828" xr:uid="{B1521D33-910D-4505-8C05-2149AD6B8B40}"/>
    <cellStyle name="20% - Énfasis1 2 2 3 2 3" xfId="21005" xr:uid="{3944A067-2791-479D-AC32-32BF4F59311C}"/>
    <cellStyle name="20% - Énfasis1 2 2 3 2 3 2" xfId="34830" xr:uid="{65F5788D-4B99-4AE9-8F23-D1A48F44C393}"/>
    <cellStyle name="20% - Énfasis1 2 2 3 2 4" xfId="34827" xr:uid="{EC78EBC5-D600-4B6C-8BF2-E372DE3DCABA}"/>
    <cellStyle name="20% - Énfasis1 2 2 3 3" xfId="9569" xr:uid="{A6A1B765-13D9-4E3B-BA7A-DF41856D848C}"/>
    <cellStyle name="20% - Énfasis1 2 2 3 3 2" xfId="24982" xr:uid="{8560B290-5A87-4760-9F9B-446BE2E13B9D}"/>
    <cellStyle name="20% - Énfasis1 2 2 3 3 2 2" xfId="34832" xr:uid="{4B9F7985-5165-4552-8C09-A90629F09CBA}"/>
    <cellStyle name="20% - Énfasis1 2 2 3 3 3" xfId="34831" xr:uid="{07A3075A-382E-4A8D-B295-B942BBD79D8C}"/>
    <cellStyle name="20% - Énfasis1 2 2 3 4" xfId="17277" xr:uid="{EFE318FD-3260-479C-8210-5EC778B21799}"/>
    <cellStyle name="20% - Énfasis1 2 2 3 4 2" xfId="34833" xr:uid="{64352838-5E7E-4436-9012-BB48FF2FC97E}"/>
    <cellStyle name="20% - Énfasis1 2 2 3 5" xfId="34826" xr:uid="{3C104BF3-6B03-4824-AE38-C86539213881}"/>
    <cellStyle name="20% - Énfasis1 2 2 4" xfId="4113" xr:uid="{1FE457F0-6170-4E19-A5BB-5AFA87DD9963}"/>
    <cellStyle name="20% - Énfasis1 2 2 4 2" xfId="11821" xr:uid="{F5C2D077-AFE5-43AF-8609-ACC0ED7E7486}"/>
    <cellStyle name="20% - Énfasis1 2 2 4 2 2" xfId="27233" xr:uid="{C34195CD-2C75-4084-8781-D046C4EB7D68}"/>
    <cellStyle name="20% - Énfasis1 2 2 4 2 2 2" xfId="34836" xr:uid="{DE2A8BE5-74F2-426C-B7F4-9158FDCD20EB}"/>
    <cellStyle name="20% - Énfasis1 2 2 4 2 3" xfId="34835" xr:uid="{0E7D4F70-7C64-4053-9D77-3B23BC8EBB04}"/>
    <cellStyle name="20% - Énfasis1 2 2 4 3" xfId="19528" xr:uid="{40B5B338-CCF7-44C2-8A1B-6FCDEDFA038C}"/>
    <cellStyle name="20% - Énfasis1 2 2 4 3 2" xfId="34837" xr:uid="{47DB06EB-8863-452C-B123-D5C1FD7F10C6}"/>
    <cellStyle name="20% - Énfasis1 2 2 4 4" xfId="34834" xr:uid="{A6C379B6-506B-4E0B-A002-58530688FD46}"/>
    <cellStyle name="20% - Énfasis1 2 2 5" xfId="8110" xr:uid="{630DD18C-41DC-40A3-8B3C-A6ECBDEE1102}"/>
    <cellStyle name="20% - Énfasis1 2 2 5 2" xfId="23523" xr:uid="{6D607268-E983-4838-9AF1-FA051D8FDD8A}"/>
    <cellStyle name="20% - Énfasis1 2 2 5 2 2" xfId="34839" xr:uid="{DC430F83-5960-4EFB-9D45-4219144B4501}"/>
    <cellStyle name="20% - Énfasis1 2 2 5 3" xfId="34838" xr:uid="{D664FA75-9C2F-4C37-B6C5-FD0F5CE6E990}"/>
    <cellStyle name="20% - Énfasis1 2 2 6" xfId="15818" xr:uid="{E7AF75D9-9AD2-4106-A0F7-D894B8EA2332}"/>
    <cellStyle name="20% - Énfasis1 2 2 6 2" xfId="34840" xr:uid="{ED578631-6CBB-4FD9-9EB3-3140B3F9E2EF}"/>
    <cellStyle name="20% - Énfasis1 2 2 7" xfId="34809" xr:uid="{F9DFC1A2-E2AB-4245-BEC4-C4341AA063E7}"/>
    <cellStyle name="20% - Énfasis1 2 3" xfId="823" xr:uid="{5022FE50-C679-4114-94D5-9281650D9996}"/>
    <cellStyle name="20% - Énfasis1 2 3 2" xfId="2298" xr:uid="{54DCD111-B769-4E2B-9672-8C25EDDC2E7A}"/>
    <cellStyle name="20% - Énfasis1 2 3 2 2" xfId="6030" xr:uid="{A59A2F58-130F-452F-9045-455E51AAC702}"/>
    <cellStyle name="20% - Énfasis1 2 3 2 2 2" xfId="13738" xr:uid="{59ED8C00-1EC7-4334-8FA4-B96C581CFD66}"/>
    <cellStyle name="20% - Énfasis1 2 3 2 2 2 2" xfId="29150" xr:uid="{17242E65-8565-4E80-9D34-139355D839DF}"/>
    <cellStyle name="20% - Énfasis1 2 3 2 2 2 2 2" xfId="34845" xr:uid="{D6E0BA8B-0107-41BE-90CA-3BB74DD018CD}"/>
    <cellStyle name="20% - Énfasis1 2 3 2 2 2 3" xfId="34844" xr:uid="{26F46C07-40B4-4E83-8F15-9D1AAB3A4224}"/>
    <cellStyle name="20% - Énfasis1 2 3 2 2 3" xfId="21445" xr:uid="{06C0217C-8467-42C2-BD63-DB8D23F47F0E}"/>
    <cellStyle name="20% - Énfasis1 2 3 2 2 3 2" xfId="34846" xr:uid="{753286E6-96DF-4CC9-BEB2-96E7991087AB}"/>
    <cellStyle name="20% - Énfasis1 2 3 2 2 4" xfId="34843" xr:uid="{3B2864DC-AAC0-4AD9-8FA4-37BF3009D9F0}"/>
    <cellStyle name="20% - Énfasis1 2 3 2 3" xfId="10009" xr:uid="{A9C9D638-21FB-4DBD-B70B-FD969F509BF3}"/>
    <cellStyle name="20% - Énfasis1 2 3 2 3 2" xfId="25422" xr:uid="{79222559-C9D9-424B-BB4A-BFF184BACFF6}"/>
    <cellStyle name="20% - Énfasis1 2 3 2 3 2 2" xfId="34848" xr:uid="{1F726977-96CF-4006-B289-C5432E92A883}"/>
    <cellStyle name="20% - Énfasis1 2 3 2 3 3" xfId="34847" xr:uid="{35F240F6-ED40-404C-B889-6B046FC4508B}"/>
    <cellStyle name="20% - Énfasis1 2 3 2 4" xfId="17717" xr:uid="{5D3E3B69-EF24-4C88-A94E-2F82BC27BE52}"/>
    <cellStyle name="20% - Énfasis1 2 3 2 4 2" xfId="34849" xr:uid="{FE1A7D08-67D6-4235-90AD-697B15C39115}"/>
    <cellStyle name="20% - Énfasis1 2 3 2 5" xfId="34842" xr:uid="{46A06FD1-5942-4F25-8007-6120B42EE848}"/>
    <cellStyle name="20% - Énfasis1 2 3 3" xfId="4560" xr:uid="{1DDDA297-48FD-4ADB-8211-DB34700C5253}"/>
    <cellStyle name="20% - Énfasis1 2 3 3 2" xfId="12268" xr:uid="{40146D5D-D9AE-4689-960D-2E079A9F0C8A}"/>
    <cellStyle name="20% - Énfasis1 2 3 3 2 2" xfId="27680" xr:uid="{C99D06C0-2A6C-4591-B27D-62E0C271F668}"/>
    <cellStyle name="20% - Énfasis1 2 3 3 2 2 2" xfId="34852" xr:uid="{C46D7371-2058-43D3-A20F-7FCDC6D2013A}"/>
    <cellStyle name="20% - Énfasis1 2 3 3 2 3" xfId="34851" xr:uid="{DE6D904D-F16A-407C-944A-0B370766136A}"/>
    <cellStyle name="20% - Énfasis1 2 3 3 3" xfId="19975" xr:uid="{53D4417B-160C-4ADD-B2AA-B032ED20BAA8}"/>
    <cellStyle name="20% - Énfasis1 2 3 3 3 2" xfId="34853" xr:uid="{964B82D0-7A20-46B9-84A5-82F80BFA8934}"/>
    <cellStyle name="20% - Énfasis1 2 3 3 4" xfId="34850" xr:uid="{91EDC2E0-5AED-45A8-9D47-465329715D02}"/>
    <cellStyle name="20% - Énfasis1 2 3 4" xfId="8550" xr:uid="{DD114A31-AFD9-42FF-A883-49ED96DE033D}"/>
    <cellStyle name="20% - Énfasis1 2 3 4 2" xfId="23963" xr:uid="{44D54263-DE82-4590-9701-D5054B081CFC}"/>
    <cellStyle name="20% - Énfasis1 2 3 4 2 2" xfId="34855" xr:uid="{29103DAC-8025-4B07-952F-C062C9C2EB46}"/>
    <cellStyle name="20% - Énfasis1 2 3 4 3" xfId="34854" xr:uid="{6910464D-8CD2-4C55-8A85-30267F2B765C}"/>
    <cellStyle name="20% - Énfasis1 2 3 5" xfId="16258" xr:uid="{ADC516DF-87F0-42A9-9D53-1658BA7D7CD9}"/>
    <cellStyle name="20% - Énfasis1 2 3 5 2" xfId="34856" xr:uid="{B56D63FD-CA2C-4408-86EE-BDBF05216FD8}"/>
    <cellStyle name="20% - Énfasis1 2 3 6" xfId="34841" xr:uid="{4C1AA283-F750-495B-8B7E-2320778F8E7A}"/>
    <cellStyle name="20% - Énfasis1 2 4" xfId="1660" xr:uid="{42A332D4-8020-4FF5-9DD2-E4CB992EC0AF}"/>
    <cellStyle name="20% - Énfasis1 2 4 2" xfId="5392" xr:uid="{79E93753-65F5-44EA-B826-331ECCD9FBB3}"/>
    <cellStyle name="20% - Énfasis1 2 4 2 2" xfId="13100" xr:uid="{590F6CF0-B554-4B44-9117-4559920B2FF4}"/>
    <cellStyle name="20% - Énfasis1 2 4 2 2 2" xfId="28512" xr:uid="{77BC30E9-06F0-43DE-AE68-68ACDE4D9DF0}"/>
    <cellStyle name="20% - Énfasis1 2 4 2 2 2 2" xfId="34860" xr:uid="{99AEF113-EB25-495A-B803-CFCBC51E23AE}"/>
    <cellStyle name="20% - Énfasis1 2 4 2 2 3" xfId="34859" xr:uid="{04905293-1F0A-4F1C-8B72-283104F65A32}"/>
    <cellStyle name="20% - Énfasis1 2 4 2 3" xfId="20807" xr:uid="{459A7164-CC6C-4A63-A539-05AB259DCAA8}"/>
    <cellStyle name="20% - Énfasis1 2 4 2 3 2" xfId="34861" xr:uid="{C2CCCDE7-3B50-43DC-B4C3-ABC02F6E1048}"/>
    <cellStyle name="20% - Énfasis1 2 4 2 4" xfId="34858" xr:uid="{E4264E16-ED84-45E8-8E78-CF37D46972E2}"/>
    <cellStyle name="20% - Énfasis1 2 4 3" xfId="9371" xr:uid="{42507D7E-7CC3-468B-91FE-431C0CA85572}"/>
    <cellStyle name="20% - Énfasis1 2 4 3 2" xfId="24784" xr:uid="{7B64388E-C9C5-4A4A-A703-948027C58529}"/>
    <cellStyle name="20% - Énfasis1 2 4 3 2 2" xfId="34863" xr:uid="{20A54D65-5DED-4395-B9C5-461E81B07850}"/>
    <cellStyle name="20% - Énfasis1 2 4 3 3" xfId="34862" xr:uid="{979152CE-D0A0-43E4-AF31-42568E1782A2}"/>
    <cellStyle name="20% - Énfasis1 2 4 4" xfId="17079" xr:uid="{C8B18B94-F5E3-41C9-B1FA-461AEB53E9D0}"/>
    <cellStyle name="20% - Énfasis1 2 4 4 2" xfId="34864" xr:uid="{0C6C0C21-3976-4582-955C-C83E902A06C5}"/>
    <cellStyle name="20% - Énfasis1 2 4 5" xfId="34857" xr:uid="{E7033C79-B14E-48D5-93AC-6FD5E339294F}"/>
    <cellStyle name="20% - Énfasis1 2 5" xfId="3908" xr:uid="{12154F61-11F0-4642-9642-4DD9D4640EEA}"/>
    <cellStyle name="20% - Énfasis1 2 5 2" xfId="11616" xr:uid="{AA5BE967-8A47-473E-8D71-0DB11A1F76BA}"/>
    <cellStyle name="20% - Énfasis1 2 5 2 2" xfId="27028" xr:uid="{E11A0705-7D2F-435B-B0E0-EAA1353CAC22}"/>
    <cellStyle name="20% - Énfasis1 2 5 2 2 2" xfId="34867" xr:uid="{9ABCBF34-EEC3-4626-B422-95C9E1052204}"/>
    <cellStyle name="20% - Énfasis1 2 5 2 3" xfId="34866" xr:uid="{8697ECBD-0622-4159-A076-53845593AC8F}"/>
    <cellStyle name="20% - Énfasis1 2 5 3" xfId="19323" xr:uid="{F68A91DA-FDCC-42EC-BB8D-DBBB1FFFD0AF}"/>
    <cellStyle name="20% - Énfasis1 2 5 3 2" xfId="34868" xr:uid="{4D4378DE-5A18-481E-A4AD-16EB26297F9E}"/>
    <cellStyle name="20% - Énfasis1 2 5 4" xfId="34865" xr:uid="{CF55B31E-41AB-4C30-B6E7-452F66B9705E}"/>
    <cellStyle name="20% - Énfasis1 2 6" xfId="7912" xr:uid="{3C1B8DE8-AEA7-4E05-AFC0-74DCF9272395}"/>
    <cellStyle name="20% - Énfasis1 2 6 2" xfId="23325" xr:uid="{57D76E3A-2536-43EA-8A92-9F0C5350E744}"/>
    <cellStyle name="20% - Énfasis1 2 6 2 2" xfId="34870" xr:uid="{73BBF966-1814-4D2D-B9EF-E47B11E80B3D}"/>
    <cellStyle name="20% - Énfasis1 2 6 3" xfId="34869" xr:uid="{FCA457DD-9708-4541-93B2-F60274261699}"/>
    <cellStyle name="20% - Énfasis1 2 7" xfId="15620" xr:uid="{1FAA9DD3-1CD2-4E7E-9013-A0514B5ED584}"/>
    <cellStyle name="20% - Énfasis1 2 7 2" xfId="34871" xr:uid="{407BDFBC-6161-4D06-A050-7F0F2F12ACCE}"/>
    <cellStyle name="20% - Énfasis1 2 8" xfId="34808" xr:uid="{E6F035DF-7914-4712-A5AD-E0E8DFFE7E36}"/>
    <cellStyle name="20% - Énfasis1 20" xfId="1416" xr:uid="{F87B4E9D-56AC-4B2D-9AA1-D9E5F258FA23}"/>
    <cellStyle name="20% - Énfasis1 20 2" xfId="2881" xr:uid="{55E75D67-649B-4880-B855-0827CB09156E}"/>
    <cellStyle name="20% - Énfasis1 20 2 2" xfId="6613" xr:uid="{DE08CEDE-D08C-4B85-8DAB-60CBD151A9C2}"/>
    <cellStyle name="20% - Énfasis1 20 2 2 2" xfId="14321" xr:uid="{6692F377-DAB2-4B82-BE2A-C04C373F32AC}"/>
    <cellStyle name="20% - Énfasis1 20 2 2 2 2" xfId="29733" xr:uid="{8D333D5A-FFD9-470B-9E75-5D887C05AB7C}"/>
    <cellStyle name="20% - Énfasis1 20 2 2 2 2 2" xfId="34876" xr:uid="{23227E70-69A3-4B77-A027-8799AC06FCD2}"/>
    <cellStyle name="20% - Énfasis1 20 2 2 2 3" xfId="34875" xr:uid="{E5AD2F28-AFFD-4B7A-8D42-AEE238D3BEA5}"/>
    <cellStyle name="20% - Énfasis1 20 2 2 3" xfId="22028" xr:uid="{BFE2AA1C-6B8B-4C6B-93C7-0981B54DC89D}"/>
    <cellStyle name="20% - Énfasis1 20 2 2 3 2" xfId="34877" xr:uid="{8A35FB92-1843-4F0A-98F4-8252ED7DBDC3}"/>
    <cellStyle name="20% - Énfasis1 20 2 2 4" xfId="34874" xr:uid="{8FAB79A6-AB7B-43B7-8354-52A59FEBD7B6}"/>
    <cellStyle name="20% - Énfasis1 20 2 3" xfId="10592" xr:uid="{7AEF0FA8-A2DB-44AB-A7CC-D32D7D7F044A}"/>
    <cellStyle name="20% - Énfasis1 20 2 3 2" xfId="26005" xr:uid="{AD6716B2-BD62-47E7-B2D1-DC259B87FB6F}"/>
    <cellStyle name="20% - Énfasis1 20 2 3 2 2" xfId="34879" xr:uid="{1987E348-DF32-42FA-8172-DB5AC3CB195A}"/>
    <cellStyle name="20% - Énfasis1 20 2 3 3" xfId="34878" xr:uid="{441A0058-8E72-43CB-8A92-D2993C323F1F}"/>
    <cellStyle name="20% - Énfasis1 20 2 4" xfId="18300" xr:uid="{CE329A89-86B0-436D-85EF-C9CD6699AE9B}"/>
    <cellStyle name="20% - Énfasis1 20 2 4 2" xfId="34880" xr:uid="{131278ED-0417-480F-B23E-83B10A7D5EC4}"/>
    <cellStyle name="20% - Énfasis1 20 2 5" xfId="34873" xr:uid="{71A95C6B-2DE5-4515-9A28-134BB4333F71}"/>
    <cellStyle name="20% - Énfasis1 20 3" xfId="5152" xr:uid="{F2BEED6F-013E-4A53-8590-3AECD30C9AEE}"/>
    <cellStyle name="20% - Énfasis1 20 3 2" xfId="12860" xr:uid="{7D55DF9F-E286-4130-97B6-118276741D8C}"/>
    <cellStyle name="20% - Énfasis1 20 3 2 2" xfId="28272" xr:uid="{64411B4B-98A4-4D3D-8BCC-48605335A627}"/>
    <cellStyle name="20% - Énfasis1 20 3 2 2 2" xfId="34883" xr:uid="{8E9F61C6-8AB7-41A5-BE1D-EDF877A23D43}"/>
    <cellStyle name="20% - Énfasis1 20 3 2 3" xfId="34882" xr:uid="{A1B56374-DF6C-44BC-B65A-BC1EE7DB4122}"/>
    <cellStyle name="20% - Énfasis1 20 3 3" xfId="20567" xr:uid="{A511BC1D-A828-4E91-842F-262DF7E56339}"/>
    <cellStyle name="20% - Énfasis1 20 3 3 2" xfId="34884" xr:uid="{35A880C1-FA28-48CB-8A47-EE5D333B6CB3}"/>
    <cellStyle name="20% - Énfasis1 20 3 4" xfId="34881" xr:uid="{D112A827-7E52-4663-AC3A-641FEDD9AFFB}"/>
    <cellStyle name="20% - Énfasis1 20 4" xfId="9133" xr:uid="{F8224BB1-95A0-4F4B-B8EC-D4E7C324085E}"/>
    <cellStyle name="20% - Énfasis1 20 4 2" xfId="24546" xr:uid="{573779B9-5B7F-4BE1-8368-9A486FA5A372}"/>
    <cellStyle name="20% - Énfasis1 20 4 2 2" xfId="34886" xr:uid="{AF51CA45-AFC4-4E29-9087-5EF0A63305DE}"/>
    <cellStyle name="20% - Énfasis1 20 4 3" xfId="34885" xr:uid="{A911CFC0-F2CB-46C9-B8F0-1EF0DAC47D0E}"/>
    <cellStyle name="20% - Énfasis1 20 5" xfId="16841" xr:uid="{711AA5CC-DE2B-45B8-927D-FBFD2DC07F32}"/>
    <cellStyle name="20% - Énfasis1 20 5 2" xfId="34887" xr:uid="{AB072745-402F-4D8B-95ED-702E9F5CFA30}"/>
    <cellStyle name="20% - Énfasis1 20 6" xfId="34872" xr:uid="{11C76833-8CF0-4D28-B052-45433B1722F9}"/>
    <cellStyle name="20% - Énfasis1 21" xfId="1436" xr:uid="{FB89BF67-F3F4-49C5-B367-CC3248534893}"/>
    <cellStyle name="20% - Énfasis1 21 2" xfId="2901" xr:uid="{239006DA-76F0-477E-A941-72B47947A4CB}"/>
    <cellStyle name="20% - Énfasis1 21 2 2" xfId="6633" xr:uid="{4A3C94DD-D8B2-4057-9E61-19C4DD45B79D}"/>
    <cellStyle name="20% - Énfasis1 21 2 2 2" xfId="14341" xr:uid="{6557A7A7-97D1-4800-8D2F-64895991DB59}"/>
    <cellStyle name="20% - Énfasis1 21 2 2 2 2" xfId="29753" xr:uid="{18119E7F-290E-43B0-9314-8984D42B26FE}"/>
    <cellStyle name="20% - Énfasis1 21 2 2 2 2 2" xfId="34892" xr:uid="{87CCA190-A7B2-45D1-B3C8-E356D088BA1E}"/>
    <cellStyle name="20% - Énfasis1 21 2 2 2 3" xfId="34891" xr:uid="{AC81570D-8677-4A30-A649-ADDF65AA3255}"/>
    <cellStyle name="20% - Énfasis1 21 2 2 3" xfId="22048" xr:uid="{95655A5D-33DF-46FA-953A-EA7C2F138C27}"/>
    <cellStyle name="20% - Énfasis1 21 2 2 3 2" xfId="34893" xr:uid="{154AB2A1-13D5-471B-BDCF-3E795735DC51}"/>
    <cellStyle name="20% - Énfasis1 21 2 2 4" xfId="34890" xr:uid="{174FFA13-46FC-4B52-96F0-CF87E5FD698C}"/>
    <cellStyle name="20% - Énfasis1 21 2 3" xfId="10612" xr:uid="{A7196520-B06D-47E8-83D4-2F7F769B8544}"/>
    <cellStyle name="20% - Énfasis1 21 2 3 2" xfId="26025" xr:uid="{320C8C5D-F76E-450B-97EC-9C4D0F94B0D4}"/>
    <cellStyle name="20% - Énfasis1 21 2 3 2 2" xfId="34895" xr:uid="{FAB8DC3A-0AC0-464B-9D14-60E7EDE904AA}"/>
    <cellStyle name="20% - Énfasis1 21 2 3 3" xfId="34894" xr:uid="{C4EC11E6-70B7-4EC4-8205-F92F293C4C90}"/>
    <cellStyle name="20% - Énfasis1 21 2 4" xfId="18320" xr:uid="{C286BD05-C081-415F-B718-9E1A3054354B}"/>
    <cellStyle name="20% - Énfasis1 21 2 4 2" xfId="34896" xr:uid="{5EEEFC4B-7C35-420B-8E3D-DA2875BDC74D}"/>
    <cellStyle name="20% - Énfasis1 21 2 5" xfId="34889" xr:uid="{60D2A22E-70C3-45CD-A718-DD868F0DFD1C}"/>
    <cellStyle name="20% - Énfasis1 21 3" xfId="5172" xr:uid="{D19C7904-6690-443A-883B-887E312F2952}"/>
    <cellStyle name="20% - Énfasis1 21 3 2" xfId="12880" xr:uid="{CDDC39B1-6037-4B82-A9CD-D9D3900B9EEA}"/>
    <cellStyle name="20% - Énfasis1 21 3 2 2" xfId="28292" xr:uid="{0CDFFAD1-B7DB-48A2-B9A4-F09018E64488}"/>
    <cellStyle name="20% - Énfasis1 21 3 2 2 2" xfId="34899" xr:uid="{8885466A-BE22-471F-813F-129C3FB097FC}"/>
    <cellStyle name="20% - Énfasis1 21 3 2 3" xfId="34898" xr:uid="{2E2E0A0E-F12E-442B-9A5A-253571B2653E}"/>
    <cellStyle name="20% - Énfasis1 21 3 3" xfId="20587" xr:uid="{762AD957-74D2-4B41-BACF-6BD76F64A763}"/>
    <cellStyle name="20% - Énfasis1 21 3 3 2" xfId="34900" xr:uid="{76B0E7BA-2557-4F7F-A0DD-F2D0721FCEFE}"/>
    <cellStyle name="20% - Énfasis1 21 3 4" xfId="34897" xr:uid="{CB4C8308-10EC-4E64-BB30-7EADDBA16331}"/>
    <cellStyle name="20% - Énfasis1 21 4" xfId="9153" xr:uid="{AF9EDBE6-D858-4B0C-ADE7-D606ED5C0E21}"/>
    <cellStyle name="20% - Énfasis1 21 4 2" xfId="24566" xr:uid="{18E8E6C2-F62D-467C-B636-21D0502E3582}"/>
    <cellStyle name="20% - Énfasis1 21 4 2 2" xfId="34902" xr:uid="{4D2D6045-5E1A-46F3-9D70-08C302F26722}"/>
    <cellStyle name="20% - Énfasis1 21 4 3" xfId="34901" xr:uid="{55C46DAC-4C11-4C4B-9017-FFF8E12B6C25}"/>
    <cellStyle name="20% - Énfasis1 21 5" xfId="16861" xr:uid="{CA00E00E-F6D0-4E0B-AB50-13ABCF0D6C3F}"/>
    <cellStyle name="20% - Énfasis1 21 5 2" xfId="34903" xr:uid="{078E1017-4726-461B-9A96-696650310580}"/>
    <cellStyle name="20% - Énfasis1 21 6" xfId="34888" xr:uid="{3FDA8ABA-E511-4DFA-981A-BABDFADC21FA}"/>
    <cellStyle name="20% - Énfasis1 22" xfId="1456" xr:uid="{F5AE9901-78BD-4E6C-BE8B-5C6A1B1BDA45}"/>
    <cellStyle name="20% - Énfasis1 22 2" xfId="2921" xr:uid="{37044F99-A9EF-4846-9486-FD21233115A7}"/>
    <cellStyle name="20% - Énfasis1 22 2 2" xfId="6653" xr:uid="{A6BA32BC-0969-49F0-B87B-00FD410EBF29}"/>
    <cellStyle name="20% - Énfasis1 22 2 2 2" xfId="14361" xr:uid="{CECB23F3-8DD7-4200-9D9C-D6AB977923E8}"/>
    <cellStyle name="20% - Énfasis1 22 2 2 2 2" xfId="29773" xr:uid="{20ADE5AB-37F2-4AD4-AD0D-385F5DD39F79}"/>
    <cellStyle name="20% - Énfasis1 22 2 2 2 2 2" xfId="34908" xr:uid="{4A997674-BACC-4B6B-BADA-C7587ABC2803}"/>
    <cellStyle name="20% - Énfasis1 22 2 2 2 3" xfId="34907" xr:uid="{6E5800CB-1A97-4EF0-B353-4B2A64C7BF2F}"/>
    <cellStyle name="20% - Énfasis1 22 2 2 3" xfId="22068" xr:uid="{FD073D38-15DB-4C7E-AFAE-A2B18C8B42D2}"/>
    <cellStyle name="20% - Énfasis1 22 2 2 3 2" xfId="34909" xr:uid="{23AE6CBE-A89C-4EC7-9420-AF90A54298B4}"/>
    <cellStyle name="20% - Énfasis1 22 2 2 4" xfId="34906" xr:uid="{40C80C06-6D72-415A-97D1-5DA954B6AEF8}"/>
    <cellStyle name="20% - Énfasis1 22 2 3" xfId="10632" xr:uid="{16C05394-02BD-4E7F-9A67-ED81504640B7}"/>
    <cellStyle name="20% - Énfasis1 22 2 3 2" xfId="26045" xr:uid="{0C7FF48E-8F81-4D03-A6B7-734530829F4B}"/>
    <cellStyle name="20% - Énfasis1 22 2 3 2 2" xfId="34911" xr:uid="{6E7BB39E-4FE3-4DD2-8689-F4BA3A46B310}"/>
    <cellStyle name="20% - Énfasis1 22 2 3 3" xfId="34910" xr:uid="{019FAE81-5088-4BA5-9D02-E63FC073A04F}"/>
    <cellStyle name="20% - Énfasis1 22 2 4" xfId="18340" xr:uid="{7496A3BA-A660-44DB-9FE2-30F6084079B5}"/>
    <cellStyle name="20% - Énfasis1 22 2 4 2" xfId="34912" xr:uid="{FC7273A5-B711-42C9-BE46-75FF1956CC86}"/>
    <cellStyle name="20% - Énfasis1 22 2 5" xfId="34905" xr:uid="{57244506-1F67-4F4D-AEE8-BF3F006F04FF}"/>
    <cellStyle name="20% - Énfasis1 22 3" xfId="5192" xr:uid="{FB12B70D-B22A-4ADC-B442-03FDB2D56071}"/>
    <cellStyle name="20% - Énfasis1 22 3 2" xfId="12900" xr:uid="{A187012E-5835-4F61-B9A3-5DCF6CEC9751}"/>
    <cellStyle name="20% - Énfasis1 22 3 2 2" xfId="28312" xr:uid="{9529E6AE-95D8-4A9F-8534-4F24ED22F82D}"/>
    <cellStyle name="20% - Énfasis1 22 3 2 2 2" xfId="34915" xr:uid="{94E84D38-15D0-4EF0-A1B3-006067074320}"/>
    <cellStyle name="20% - Énfasis1 22 3 2 3" xfId="34914" xr:uid="{C5124840-32C7-4D01-8E70-A59C5B664E48}"/>
    <cellStyle name="20% - Énfasis1 22 3 3" xfId="20607" xr:uid="{C7319B2D-CEB3-419B-879A-C8F8DD524D2E}"/>
    <cellStyle name="20% - Énfasis1 22 3 3 2" xfId="34916" xr:uid="{DBEE14DE-58E9-47DA-A2DA-C1225AD0FEEC}"/>
    <cellStyle name="20% - Énfasis1 22 3 4" xfId="34913" xr:uid="{C5ED77CB-E92D-44AD-8DB4-93D1F778EE40}"/>
    <cellStyle name="20% - Énfasis1 22 4" xfId="9173" xr:uid="{42623CC5-C3D1-470F-B865-3B6033830E38}"/>
    <cellStyle name="20% - Énfasis1 22 4 2" xfId="24586" xr:uid="{B19E6132-0992-492C-A8A7-8D58F5E424D6}"/>
    <cellStyle name="20% - Énfasis1 22 4 2 2" xfId="34918" xr:uid="{9BB503FE-05BC-49DF-9426-DD309337533F}"/>
    <cellStyle name="20% - Énfasis1 22 4 3" xfId="34917" xr:uid="{A04FAF24-9A9E-42F9-9735-CDB06BCEB2B8}"/>
    <cellStyle name="20% - Énfasis1 22 5" xfId="16881" xr:uid="{0E187323-8DB4-4FBF-9D9B-0C91615E620E}"/>
    <cellStyle name="20% - Énfasis1 22 5 2" xfId="34919" xr:uid="{A69F8868-3C66-4380-847A-92A9EFB175BC}"/>
    <cellStyle name="20% - Énfasis1 22 6" xfId="34904" xr:uid="{1816CBD6-2993-42EC-B21D-63B3C0FC87F4}"/>
    <cellStyle name="20% - Énfasis1 23" xfId="1476" xr:uid="{D400E1F6-153D-4B8F-8B50-0A88AB46D446}"/>
    <cellStyle name="20% - Énfasis1 23 2" xfId="2941" xr:uid="{B5674237-66DD-4777-92C9-A8B26EA4711F}"/>
    <cellStyle name="20% - Énfasis1 23 2 2" xfId="6673" xr:uid="{8BECF67C-22B4-4405-BE53-F5347B64BFE2}"/>
    <cellStyle name="20% - Énfasis1 23 2 2 2" xfId="14381" xr:uid="{ADC6EC25-98AC-4BDC-8EC4-EAB556013488}"/>
    <cellStyle name="20% - Énfasis1 23 2 2 2 2" xfId="29793" xr:uid="{F14EC54A-2C40-465C-8884-802254F5765D}"/>
    <cellStyle name="20% - Énfasis1 23 2 2 2 2 2" xfId="34924" xr:uid="{229E9D3C-1AD5-4F3A-B1D3-65248A9864BC}"/>
    <cellStyle name="20% - Énfasis1 23 2 2 2 3" xfId="34923" xr:uid="{56CB0695-56C0-4BC3-B6F7-214D1CE607CB}"/>
    <cellStyle name="20% - Énfasis1 23 2 2 3" xfId="22088" xr:uid="{4F8263B7-6502-48DB-B7AB-EA3EE87AD2AE}"/>
    <cellStyle name="20% - Énfasis1 23 2 2 3 2" xfId="34925" xr:uid="{E59CE5FD-C97D-4505-A55A-0859D8363FAD}"/>
    <cellStyle name="20% - Énfasis1 23 2 2 4" xfId="34922" xr:uid="{F602684E-36A2-4A1E-97D7-B7EEC427B94C}"/>
    <cellStyle name="20% - Énfasis1 23 2 3" xfId="10652" xr:uid="{43E2ACB6-6D9D-40F3-A605-38F3EC57B7E5}"/>
    <cellStyle name="20% - Énfasis1 23 2 3 2" xfId="26065" xr:uid="{F794E458-AC97-4132-8989-D6E3EC6479C3}"/>
    <cellStyle name="20% - Énfasis1 23 2 3 2 2" xfId="34927" xr:uid="{AF5632FE-E2A6-4E67-99E8-502B0980C6B1}"/>
    <cellStyle name="20% - Énfasis1 23 2 3 3" xfId="34926" xr:uid="{4FC4C206-E06E-496B-AD50-89061D681F6B}"/>
    <cellStyle name="20% - Énfasis1 23 2 4" xfId="18360" xr:uid="{6F3BF01E-5631-4745-AE56-AF721E317648}"/>
    <cellStyle name="20% - Énfasis1 23 2 4 2" xfId="34928" xr:uid="{228F481C-A9CF-4BAD-9B31-AFB047DE67C1}"/>
    <cellStyle name="20% - Énfasis1 23 2 5" xfId="34921" xr:uid="{0122C6E0-3931-496A-945B-31259DB58A31}"/>
    <cellStyle name="20% - Énfasis1 23 3" xfId="5212" xr:uid="{DF1BFBF6-907B-4144-89D4-774DC860281A}"/>
    <cellStyle name="20% - Énfasis1 23 3 2" xfId="12920" xr:uid="{549E48F8-D2F0-4858-9DB5-5B2D957BF234}"/>
    <cellStyle name="20% - Énfasis1 23 3 2 2" xfId="28332" xr:uid="{1C4AA428-D74D-4780-BAA6-8E9CCBB26B1A}"/>
    <cellStyle name="20% - Énfasis1 23 3 2 2 2" xfId="34931" xr:uid="{73BA30F3-827E-489E-9699-D3267052C410}"/>
    <cellStyle name="20% - Énfasis1 23 3 2 3" xfId="34930" xr:uid="{0044324F-07EF-431F-BAE6-FDA34927A238}"/>
    <cellStyle name="20% - Énfasis1 23 3 3" xfId="20627" xr:uid="{B28B0D35-6554-467C-BE7E-8DBDFD8B1231}"/>
    <cellStyle name="20% - Énfasis1 23 3 3 2" xfId="34932" xr:uid="{0477B627-58EE-4A40-90BF-178558918CDF}"/>
    <cellStyle name="20% - Énfasis1 23 3 4" xfId="34929" xr:uid="{48789054-3329-4FFE-B62A-0548A4B031FB}"/>
    <cellStyle name="20% - Énfasis1 23 4" xfId="9193" xr:uid="{74EE67B8-D67B-4138-9EEB-4E9686027C29}"/>
    <cellStyle name="20% - Énfasis1 23 4 2" xfId="24606" xr:uid="{AE6D1605-CE86-4A3C-B2F1-7053D4D63558}"/>
    <cellStyle name="20% - Énfasis1 23 4 2 2" xfId="34934" xr:uid="{E064C3F9-D8C4-4F26-9D03-08C9F1174027}"/>
    <cellStyle name="20% - Énfasis1 23 4 3" xfId="34933" xr:uid="{1C48E8F1-FB9A-4D4B-8DAD-CEC8BA0863D3}"/>
    <cellStyle name="20% - Énfasis1 23 5" xfId="16901" xr:uid="{4B963996-7C23-46D7-8918-93C69F6E9B68}"/>
    <cellStyle name="20% - Énfasis1 23 5 2" xfId="34935" xr:uid="{18FD6C72-5E83-4BE6-B5BA-6F91FDA464D9}"/>
    <cellStyle name="20% - Énfasis1 23 6" xfId="34920" xr:uid="{41234ADB-2D7F-411A-8E3E-A08ADBB9DF18}"/>
    <cellStyle name="20% - Énfasis1 24" xfId="1496" xr:uid="{1139A418-4053-49C3-B1AB-5E969BE55894}"/>
    <cellStyle name="20% - Énfasis1 24 2" xfId="2961" xr:uid="{98783B6F-90E5-46B7-8CE1-F66377E02C85}"/>
    <cellStyle name="20% - Énfasis1 24 2 2" xfId="6693" xr:uid="{9E532F59-1C62-46F5-AD1A-D7EFDD5AEFE7}"/>
    <cellStyle name="20% - Énfasis1 24 2 2 2" xfId="14401" xr:uid="{F9555CE4-059B-45A0-8ED0-3544BFEE1B74}"/>
    <cellStyle name="20% - Énfasis1 24 2 2 2 2" xfId="29813" xr:uid="{4C797B72-A5CC-459D-88FF-DDDC546F597C}"/>
    <cellStyle name="20% - Énfasis1 24 2 2 2 2 2" xfId="34940" xr:uid="{6077303B-64A8-4C35-B143-F1F72D22CC83}"/>
    <cellStyle name="20% - Énfasis1 24 2 2 2 3" xfId="34939" xr:uid="{6E5AAFC0-D8B8-4EB5-8C6D-2DCA5FFBA6C3}"/>
    <cellStyle name="20% - Énfasis1 24 2 2 3" xfId="22108" xr:uid="{75E693D0-96BD-42EC-A1A6-27606DA75AFD}"/>
    <cellStyle name="20% - Énfasis1 24 2 2 3 2" xfId="34941" xr:uid="{8696780F-3D9F-41D0-BA68-7A26E26CE3AC}"/>
    <cellStyle name="20% - Énfasis1 24 2 2 4" xfId="34938" xr:uid="{DC7310AD-161B-41D4-8DAF-3EDAAADDD017}"/>
    <cellStyle name="20% - Énfasis1 24 2 3" xfId="10672" xr:uid="{060FF862-71C4-4831-BFBC-3F6895B73E17}"/>
    <cellStyle name="20% - Énfasis1 24 2 3 2" xfId="26085" xr:uid="{1410EDAB-7162-4111-97F6-D4882D5560C8}"/>
    <cellStyle name="20% - Énfasis1 24 2 3 2 2" xfId="34943" xr:uid="{53A4E7F8-A258-4427-BAA3-048B1AF190F8}"/>
    <cellStyle name="20% - Énfasis1 24 2 3 3" xfId="34942" xr:uid="{E53F1E30-37E1-4CFA-AE1C-8B9CDD78B173}"/>
    <cellStyle name="20% - Énfasis1 24 2 4" xfId="18380" xr:uid="{977325EA-8580-48FE-942E-1A37CED29136}"/>
    <cellStyle name="20% - Énfasis1 24 2 4 2" xfId="34944" xr:uid="{87DB21FC-385D-450C-8278-A802C0F983B3}"/>
    <cellStyle name="20% - Énfasis1 24 2 5" xfId="34937" xr:uid="{A70AD6BE-B3ED-411A-A3E9-A5FC3FF0D7BC}"/>
    <cellStyle name="20% - Énfasis1 24 3" xfId="5232" xr:uid="{FEF67C22-A525-465B-96E3-1C9DCC12C746}"/>
    <cellStyle name="20% - Énfasis1 24 3 2" xfId="12940" xr:uid="{4A874CE5-9CEE-4792-BE2F-272AF799E536}"/>
    <cellStyle name="20% - Énfasis1 24 3 2 2" xfId="28352" xr:uid="{65F93D6D-7CDC-46C6-B4BA-FE7875ACD6F3}"/>
    <cellStyle name="20% - Énfasis1 24 3 2 2 2" xfId="34947" xr:uid="{7E209A66-E620-48EF-A13C-E885EDFFDBD2}"/>
    <cellStyle name="20% - Énfasis1 24 3 2 3" xfId="34946" xr:uid="{47C346BD-08BC-47F6-BE89-446F4B605D04}"/>
    <cellStyle name="20% - Énfasis1 24 3 3" xfId="20647" xr:uid="{E7057F76-0C15-4DD1-BF43-7AC483E2FCE7}"/>
    <cellStyle name="20% - Énfasis1 24 3 3 2" xfId="34948" xr:uid="{F8982F6F-D56C-4248-A564-401251818FFA}"/>
    <cellStyle name="20% - Énfasis1 24 3 4" xfId="34945" xr:uid="{4C710F3C-5197-4477-9652-336C615906C5}"/>
    <cellStyle name="20% - Énfasis1 24 4" xfId="9213" xr:uid="{3A6C64E4-59D1-47EA-8071-7F6A049323D1}"/>
    <cellStyle name="20% - Énfasis1 24 4 2" xfId="24626" xr:uid="{1E98A7F1-778D-4914-A132-A9B1841F474F}"/>
    <cellStyle name="20% - Énfasis1 24 4 2 2" xfId="34950" xr:uid="{E35F9534-86F1-446A-8E1E-9BF32AF24B98}"/>
    <cellStyle name="20% - Énfasis1 24 4 3" xfId="34949" xr:uid="{CB35B061-14A5-4CA3-9D86-67D490647D21}"/>
    <cellStyle name="20% - Énfasis1 24 5" xfId="16921" xr:uid="{E4D7D7C6-FD96-4A97-B303-5A93A2D92E9F}"/>
    <cellStyle name="20% - Énfasis1 24 5 2" xfId="34951" xr:uid="{C8C52EF7-4B1F-403E-A942-E1260A7CD4F6}"/>
    <cellStyle name="20% - Énfasis1 24 6" xfId="34936" xr:uid="{6E729807-E8CE-4C33-9E95-F746B00FC6DB}"/>
    <cellStyle name="20% - Énfasis1 25" xfId="1516" xr:uid="{E3600843-91E4-4855-B2DF-AB50519A2D73}"/>
    <cellStyle name="20% - Énfasis1 25 2" xfId="2981" xr:uid="{DF89589E-C0EB-41C6-B1AC-F7514C75E55B}"/>
    <cellStyle name="20% - Énfasis1 25 2 2" xfId="6713" xr:uid="{678B61DE-3849-4362-928C-A991257808B6}"/>
    <cellStyle name="20% - Énfasis1 25 2 2 2" xfId="14421" xr:uid="{F842ADCD-F8C7-48F0-AE9B-0612DD60C44F}"/>
    <cellStyle name="20% - Énfasis1 25 2 2 2 2" xfId="29833" xr:uid="{3A8A3A17-B325-4E74-87A0-B83E564E6CC7}"/>
    <cellStyle name="20% - Énfasis1 25 2 2 2 2 2" xfId="34956" xr:uid="{CD30EBCE-2F7C-4653-9234-3EA6E91D5541}"/>
    <cellStyle name="20% - Énfasis1 25 2 2 2 3" xfId="34955" xr:uid="{5773187E-77F6-437A-90A2-26CBE6C02705}"/>
    <cellStyle name="20% - Énfasis1 25 2 2 3" xfId="22128" xr:uid="{08DAC70F-DB62-41AE-A834-9ABE02CF7DCA}"/>
    <cellStyle name="20% - Énfasis1 25 2 2 3 2" xfId="34957" xr:uid="{13DF1D31-6958-45E2-A053-B1923E5C844A}"/>
    <cellStyle name="20% - Énfasis1 25 2 2 4" xfId="34954" xr:uid="{F9A507CE-C931-4721-B040-B44761A16D66}"/>
    <cellStyle name="20% - Énfasis1 25 2 3" xfId="10692" xr:uid="{18A48888-E8DC-4BDE-BDD3-E83C1D5747D9}"/>
    <cellStyle name="20% - Énfasis1 25 2 3 2" xfId="26105" xr:uid="{19AE68B2-C4B9-4EAF-8611-4A95D7FE8E0B}"/>
    <cellStyle name="20% - Énfasis1 25 2 3 2 2" xfId="34959" xr:uid="{3FF415AE-1691-44A2-BA3E-DBCA355E4AA6}"/>
    <cellStyle name="20% - Énfasis1 25 2 3 3" xfId="34958" xr:uid="{6C1D1911-FC7B-4611-BF73-689F597A9B9C}"/>
    <cellStyle name="20% - Énfasis1 25 2 4" xfId="18400" xr:uid="{1C4B7E25-3B3D-4DF8-A994-099BA36C4743}"/>
    <cellStyle name="20% - Énfasis1 25 2 4 2" xfId="34960" xr:uid="{48730F2D-7409-4A37-BFCF-E5B42DF9643F}"/>
    <cellStyle name="20% - Énfasis1 25 2 5" xfId="34953" xr:uid="{A9513D85-83D8-4F95-9DFB-B5DC30265F49}"/>
    <cellStyle name="20% - Énfasis1 25 3" xfId="5252" xr:uid="{10236035-DA1A-42B7-AAD5-8E0C18C53528}"/>
    <cellStyle name="20% - Énfasis1 25 3 2" xfId="12960" xr:uid="{F2FB184A-5BD4-44C8-9991-0C6969AFE703}"/>
    <cellStyle name="20% - Énfasis1 25 3 2 2" xfId="28372" xr:uid="{7079C3E6-9E28-48AE-BA21-56C6F9956D50}"/>
    <cellStyle name="20% - Énfasis1 25 3 2 2 2" xfId="34963" xr:uid="{0EE06081-E722-4DEF-A63E-0F11C6E65BE9}"/>
    <cellStyle name="20% - Énfasis1 25 3 2 3" xfId="34962" xr:uid="{F2A8A649-8630-4C1F-95EC-4E15417C74B7}"/>
    <cellStyle name="20% - Énfasis1 25 3 3" xfId="20667" xr:uid="{3FDF85FA-F0A3-4547-AC6D-312FB175DA9E}"/>
    <cellStyle name="20% - Énfasis1 25 3 3 2" xfId="34964" xr:uid="{D8484761-9BC7-44EA-A10C-E428A7CDF5EC}"/>
    <cellStyle name="20% - Énfasis1 25 3 4" xfId="34961" xr:uid="{F0D4A970-A53A-41DA-BA23-794D2844A1EF}"/>
    <cellStyle name="20% - Énfasis1 25 4" xfId="9233" xr:uid="{1FC436C0-11A4-4E05-A140-68C66A8F2A13}"/>
    <cellStyle name="20% - Énfasis1 25 4 2" xfId="24646" xr:uid="{1D52277D-83E4-40C1-8E6A-29A4052FA87B}"/>
    <cellStyle name="20% - Énfasis1 25 4 2 2" xfId="34966" xr:uid="{9A0A5443-B482-4791-93D3-9B64A0C8F827}"/>
    <cellStyle name="20% - Énfasis1 25 4 3" xfId="34965" xr:uid="{7D8231CC-7095-4CC7-A96F-8EDD757E43F2}"/>
    <cellStyle name="20% - Énfasis1 25 5" xfId="16941" xr:uid="{A3E037D8-A951-42DE-98C3-8ED9D1C57A68}"/>
    <cellStyle name="20% - Énfasis1 25 5 2" xfId="34967" xr:uid="{444C116A-F78A-4717-942C-095CFFE3DAD2}"/>
    <cellStyle name="20% - Énfasis1 25 6" xfId="34952" xr:uid="{85012991-4386-4E0D-8BC5-F8562374F642}"/>
    <cellStyle name="20% - Énfasis1 26" xfId="1536" xr:uid="{4D3C7EA1-9896-4DE4-A53E-55C446B9FDD8}"/>
    <cellStyle name="20% - Énfasis1 26 2" xfId="3001" xr:uid="{A8D68FDC-F92A-4A2D-B27A-334A8A52BBB8}"/>
    <cellStyle name="20% - Énfasis1 26 2 2" xfId="6733" xr:uid="{D15ADBC0-3CDB-4DD4-AE8C-7D6EBE84F1EF}"/>
    <cellStyle name="20% - Énfasis1 26 2 2 2" xfId="14441" xr:uid="{047D0DA9-2884-4696-85B0-FDC98F90E20C}"/>
    <cellStyle name="20% - Énfasis1 26 2 2 2 2" xfId="29853" xr:uid="{C01443F8-5C9D-4166-BF83-21548A1CEDB8}"/>
    <cellStyle name="20% - Énfasis1 26 2 2 2 2 2" xfId="34972" xr:uid="{AA9CFA0F-DDAE-4623-ADA3-82BB7F788F25}"/>
    <cellStyle name="20% - Énfasis1 26 2 2 2 3" xfId="34971" xr:uid="{662A586D-DD6A-48A5-A676-DA55016FC3CA}"/>
    <cellStyle name="20% - Énfasis1 26 2 2 3" xfId="22148" xr:uid="{2564BB23-9CD8-446C-8F2F-E7EB347B1CA4}"/>
    <cellStyle name="20% - Énfasis1 26 2 2 3 2" xfId="34973" xr:uid="{4F262FB9-ABCF-49E2-9452-77143A527673}"/>
    <cellStyle name="20% - Énfasis1 26 2 2 4" xfId="34970" xr:uid="{3EDFABB5-E4B6-4417-854B-87938B130EE4}"/>
    <cellStyle name="20% - Énfasis1 26 2 3" xfId="10712" xr:uid="{835EAF3F-0DA3-4096-AC81-CA65B3743005}"/>
    <cellStyle name="20% - Énfasis1 26 2 3 2" xfId="26125" xr:uid="{243E432B-1CFA-4DEA-AD80-033450527D60}"/>
    <cellStyle name="20% - Énfasis1 26 2 3 2 2" xfId="34975" xr:uid="{00DD3A11-6847-459C-AFDF-59DF0CA1E470}"/>
    <cellStyle name="20% - Énfasis1 26 2 3 3" xfId="34974" xr:uid="{E356E06C-A8EA-43E7-8481-8DE218248F1A}"/>
    <cellStyle name="20% - Énfasis1 26 2 4" xfId="18420" xr:uid="{9687A548-2BC6-4D90-9CD1-C6615712376B}"/>
    <cellStyle name="20% - Énfasis1 26 2 4 2" xfId="34976" xr:uid="{62078D66-E0DC-4E6D-8614-608C69FFDA74}"/>
    <cellStyle name="20% - Énfasis1 26 2 5" xfId="34969" xr:uid="{E077E174-9009-466A-8D1C-095D9F70EBED}"/>
    <cellStyle name="20% - Énfasis1 26 3" xfId="5272" xr:uid="{02F060E3-D65D-496C-9E5E-094E1FE780F1}"/>
    <cellStyle name="20% - Énfasis1 26 3 2" xfId="12980" xr:uid="{4AA08B5C-E69D-47E1-A051-3DB022DB57FD}"/>
    <cellStyle name="20% - Énfasis1 26 3 2 2" xfId="28392" xr:uid="{6BCE90E6-957A-4AEE-86AD-A5C13AA4DFD3}"/>
    <cellStyle name="20% - Énfasis1 26 3 2 2 2" xfId="34979" xr:uid="{B1F709C7-3E83-4DDE-8FCD-CF4DA54A6EB0}"/>
    <cellStyle name="20% - Énfasis1 26 3 2 3" xfId="34978" xr:uid="{139FBF93-B24C-4AAD-87B8-A692B810ED65}"/>
    <cellStyle name="20% - Énfasis1 26 3 3" xfId="20687" xr:uid="{6E439D65-8AFD-41E8-9146-B2808F6ECEEA}"/>
    <cellStyle name="20% - Énfasis1 26 3 3 2" xfId="34980" xr:uid="{697660A4-26B5-4D79-B413-2103C2CDFCFE}"/>
    <cellStyle name="20% - Énfasis1 26 3 4" xfId="34977" xr:uid="{ACC5C370-8C0A-4AA0-A363-91FC4AB4A2B9}"/>
    <cellStyle name="20% - Énfasis1 26 4" xfId="9253" xr:uid="{9D7E2027-FC95-49B0-966A-E666E11E56EA}"/>
    <cellStyle name="20% - Énfasis1 26 4 2" xfId="24666" xr:uid="{2F5FB6C2-F494-4B72-85DC-DF31C45967ED}"/>
    <cellStyle name="20% - Énfasis1 26 4 2 2" xfId="34982" xr:uid="{EEEEF9D5-EFE6-4007-BDD4-41842ECB30CB}"/>
    <cellStyle name="20% - Énfasis1 26 4 3" xfId="34981" xr:uid="{5E35641B-C146-4634-9743-5379B5C4FC46}"/>
    <cellStyle name="20% - Énfasis1 26 5" xfId="16961" xr:uid="{F3E579F4-4B89-438D-8CA2-AE7A1DF50443}"/>
    <cellStyle name="20% - Énfasis1 26 5 2" xfId="34983" xr:uid="{73113A66-105C-4248-BADA-4F114F9AB651}"/>
    <cellStyle name="20% - Énfasis1 26 6" xfId="34968" xr:uid="{37E4E59F-9B81-412A-B3FC-3BFE482D5F06}"/>
    <cellStyle name="20% - Énfasis1 27" xfId="1556" xr:uid="{84132145-228A-46CA-8AD0-36B13F8397DA}"/>
    <cellStyle name="20% - Énfasis1 27 2" xfId="3021" xr:uid="{D9B955CA-3F69-4337-8A58-65833559E0B3}"/>
    <cellStyle name="20% - Énfasis1 27 2 2" xfId="6753" xr:uid="{63B55DB6-4DB8-45B9-B591-242B772A947F}"/>
    <cellStyle name="20% - Énfasis1 27 2 2 2" xfId="14461" xr:uid="{FA0EC247-2CB5-465A-AE7A-11E95C1D2E18}"/>
    <cellStyle name="20% - Énfasis1 27 2 2 2 2" xfId="29873" xr:uid="{F8C653BC-8D41-4976-AD18-BBD2DA8E9993}"/>
    <cellStyle name="20% - Énfasis1 27 2 2 2 2 2" xfId="34988" xr:uid="{ED790B20-166E-4DB1-BF58-AC207C4DC222}"/>
    <cellStyle name="20% - Énfasis1 27 2 2 2 3" xfId="34987" xr:uid="{D02BD73E-CF9F-4F5B-8458-3FBC3490565F}"/>
    <cellStyle name="20% - Énfasis1 27 2 2 3" xfId="22168" xr:uid="{0CBEC7B7-C0A4-459E-80F0-732BA2CFD516}"/>
    <cellStyle name="20% - Énfasis1 27 2 2 3 2" xfId="34989" xr:uid="{88B4DA41-C919-4AFC-9DEB-0B706065AF71}"/>
    <cellStyle name="20% - Énfasis1 27 2 2 4" xfId="34986" xr:uid="{8FF9C1D5-D93E-4F1A-A800-F0FAE2562D80}"/>
    <cellStyle name="20% - Énfasis1 27 2 3" xfId="10732" xr:uid="{D2CDFE22-E156-473D-9789-1B14401E0D89}"/>
    <cellStyle name="20% - Énfasis1 27 2 3 2" xfId="26145" xr:uid="{A222E0C5-DA4E-417A-8805-216F1FD97B58}"/>
    <cellStyle name="20% - Énfasis1 27 2 3 2 2" xfId="34991" xr:uid="{2CB38100-4DCC-406F-B634-1CE1C191A2C4}"/>
    <cellStyle name="20% - Énfasis1 27 2 3 3" xfId="34990" xr:uid="{A9A16749-8500-4CB4-9177-FEFF5C78EC7E}"/>
    <cellStyle name="20% - Énfasis1 27 2 4" xfId="18440" xr:uid="{67E9C7E1-7469-4420-8591-EEA32CA53D2C}"/>
    <cellStyle name="20% - Énfasis1 27 2 4 2" xfId="34992" xr:uid="{C85427EC-E619-4767-8C34-472AC7340D57}"/>
    <cellStyle name="20% - Énfasis1 27 2 5" xfId="34985" xr:uid="{A84BDB6E-0FD3-4FF8-9BD1-6A9562A5B4DD}"/>
    <cellStyle name="20% - Énfasis1 27 3" xfId="5292" xr:uid="{1FB7A919-1FBB-4B5B-B1D5-38FF7804E4E8}"/>
    <cellStyle name="20% - Énfasis1 27 3 2" xfId="13000" xr:uid="{B9DCED03-44B8-4FCF-BE9E-B2D9B39308B8}"/>
    <cellStyle name="20% - Énfasis1 27 3 2 2" xfId="28412" xr:uid="{6DCA0A7A-03C4-4A7C-AC1D-D377428440CF}"/>
    <cellStyle name="20% - Énfasis1 27 3 2 2 2" xfId="34995" xr:uid="{70D3E01B-03EC-448B-92FC-79BDE3D71D05}"/>
    <cellStyle name="20% - Énfasis1 27 3 2 3" xfId="34994" xr:uid="{F98DEDEF-5FD4-449E-B146-E598D4EF6963}"/>
    <cellStyle name="20% - Énfasis1 27 3 3" xfId="20707" xr:uid="{56106B14-3D48-4E6E-98DE-63A20AAE1F87}"/>
    <cellStyle name="20% - Énfasis1 27 3 3 2" xfId="34996" xr:uid="{66D3AEA6-F50C-41D4-8230-AEBF77CC2057}"/>
    <cellStyle name="20% - Énfasis1 27 3 4" xfId="34993" xr:uid="{634D03D5-894B-484D-B416-FCC4F4CB465C}"/>
    <cellStyle name="20% - Énfasis1 27 4" xfId="9273" xr:uid="{043F4BF1-DE08-4E56-8831-F77886E4E3B5}"/>
    <cellStyle name="20% - Énfasis1 27 4 2" xfId="24686" xr:uid="{7E1AF743-1458-4A74-B495-8A18246E5514}"/>
    <cellStyle name="20% - Énfasis1 27 4 2 2" xfId="34998" xr:uid="{A38FC5B4-F86F-4CF0-940D-22D87D0F7C63}"/>
    <cellStyle name="20% - Énfasis1 27 4 3" xfId="34997" xr:uid="{0A4EC3BF-700F-4D49-98DB-13E5D6AE6C02}"/>
    <cellStyle name="20% - Énfasis1 27 5" xfId="16981" xr:uid="{6DB1E093-5654-42D6-BFDB-3E2FA28442FB}"/>
    <cellStyle name="20% - Énfasis1 27 5 2" xfId="34999" xr:uid="{4E242678-743A-41A3-9537-FBEB02C9F57A}"/>
    <cellStyle name="20% - Énfasis1 27 6" xfId="34984" xr:uid="{2F129B17-6701-4B94-A452-158155C3934A}"/>
    <cellStyle name="20% - Énfasis1 28" xfId="1577" xr:uid="{D182A9D2-15A2-4619-B6C4-825D6A6EEE29}"/>
    <cellStyle name="20% - Énfasis1 28 2" xfId="3042" xr:uid="{5A978A1D-4FD0-46B7-81A5-8943B62A39DA}"/>
    <cellStyle name="20% - Énfasis1 28 2 2" xfId="6774" xr:uid="{015B9EFA-4DB3-4777-8515-A9C9136CA084}"/>
    <cellStyle name="20% - Énfasis1 28 2 2 2" xfId="14482" xr:uid="{234F3545-BD0B-401D-9650-8CEC03859DA0}"/>
    <cellStyle name="20% - Énfasis1 28 2 2 2 2" xfId="29894" xr:uid="{300A5A65-4EDC-4F79-98B5-53BD89C2E259}"/>
    <cellStyle name="20% - Énfasis1 28 2 2 2 2 2" xfId="35004" xr:uid="{47E1FBF2-851A-43AF-941B-B74767535416}"/>
    <cellStyle name="20% - Énfasis1 28 2 2 2 3" xfId="35003" xr:uid="{A58EB258-9D19-4D79-B124-B1BACFB78CB4}"/>
    <cellStyle name="20% - Énfasis1 28 2 2 3" xfId="22189" xr:uid="{AFE70315-E91F-4114-9159-45CE9C21CCBA}"/>
    <cellStyle name="20% - Énfasis1 28 2 2 3 2" xfId="35005" xr:uid="{9C56CBEE-BE9B-496A-A458-FC0C3F586A3C}"/>
    <cellStyle name="20% - Énfasis1 28 2 2 4" xfId="35002" xr:uid="{4916BC01-76CB-4BCF-938E-18384B532F58}"/>
    <cellStyle name="20% - Énfasis1 28 2 3" xfId="10753" xr:uid="{472EDCC4-73AC-4FB7-AA34-DCA2A7947D25}"/>
    <cellStyle name="20% - Énfasis1 28 2 3 2" xfId="26166" xr:uid="{A304FD7A-231A-486B-8690-81CB7461C44D}"/>
    <cellStyle name="20% - Énfasis1 28 2 3 2 2" xfId="35007" xr:uid="{EC6EB421-B6E3-4F61-8655-55B793649E09}"/>
    <cellStyle name="20% - Énfasis1 28 2 3 3" xfId="35006" xr:uid="{A03E472E-68F6-4AA4-BF8B-3F4A130ADFBB}"/>
    <cellStyle name="20% - Énfasis1 28 2 4" xfId="18461" xr:uid="{532417FA-59DB-48B1-AF61-8B95472D37B7}"/>
    <cellStyle name="20% - Énfasis1 28 2 4 2" xfId="35008" xr:uid="{40D19434-C31C-49DC-B004-623F471E35C9}"/>
    <cellStyle name="20% - Énfasis1 28 2 5" xfId="35001" xr:uid="{1D3AD3A0-4A42-455F-8D0F-56302530EE01}"/>
    <cellStyle name="20% - Énfasis1 28 3" xfId="5313" xr:uid="{1442A901-3FB8-4749-BB24-E1FBD4C92B7A}"/>
    <cellStyle name="20% - Énfasis1 28 3 2" xfId="13021" xr:uid="{FEABB6FB-4A47-4807-914E-BD27C1A8E421}"/>
    <cellStyle name="20% - Énfasis1 28 3 2 2" xfId="28433" xr:uid="{8B86B831-A6B1-4F74-874B-72B11970DDDA}"/>
    <cellStyle name="20% - Énfasis1 28 3 2 2 2" xfId="35011" xr:uid="{C686F5B7-B61A-4ED5-BC43-7FA0FF759A51}"/>
    <cellStyle name="20% - Énfasis1 28 3 2 3" xfId="35010" xr:uid="{B50E14E6-1C71-4BBD-8DB8-AA35970C3875}"/>
    <cellStyle name="20% - Énfasis1 28 3 3" xfId="20728" xr:uid="{82B2F9E8-F56A-48E3-8558-CD70AF1F90CD}"/>
    <cellStyle name="20% - Énfasis1 28 3 3 2" xfId="35012" xr:uid="{BC3EA8AE-75ED-4B13-B807-6A434B124E4E}"/>
    <cellStyle name="20% - Énfasis1 28 3 4" xfId="35009" xr:uid="{EA80B841-2F15-44C0-AB9B-0AD57E2629A6}"/>
    <cellStyle name="20% - Énfasis1 28 4" xfId="9294" xr:uid="{D09D7A11-E64C-428F-8E4D-B14F7AE7B15C}"/>
    <cellStyle name="20% - Énfasis1 28 4 2" xfId="24707" xr:uid="{ACE1D24C-BE37-4E68-A57B-94422B1BE4FA}"/>
    <cellStyle name="20% - Énfasis1 28 4 2 2" xfId="35014" xr:uid="{F7E391C9-8F4B-4CAA-AD55-060FCAA7A690}"/>
    <cellStyle name="20% - Énfasis1 28 4 3" xfId="35013" xr:uid="{1D5C8EBD-1C8C-4BB4-A84D-779261807E3D}"/>
    <cellStyle name="20% - Énfasis1 28 5" xfId="17002" xr:uid="{0954DAD0-8714-48B9-904B-D6450FE21672}"/>
    <cellStyle name="20% - Énfasis1 28 5 2" xfId="35015" xr:uid="{311465BA-8B55-431B-A2C7-E88C5A3F1DFC}"/>
    <cellStyle name="20% - Énfasis1 28 6" xfId="35000" xr:uid="{11FB7F9F-F88F-4647-8349-A3B229BC6B60}"/>
    <cellStyle name="20% - Énfasis1 29" xfId="3062" xr:uid="{7F6A17F2-E2F0-4771-9D25-22EC1038BEFD}"/>
    <cellStyle name="20% - Énfasis1 29 2" xfId="6794" xr:uid="{E235B5BF-1E5D-4F5C-9736-309AAF075D16}"/>
    <cellStyle name="20% - Énfasis1 29 2 2" xfId="14502" xr:uid="{31BDBE62-6D98-40B2-8669-229E23575B85}"/>
    <cellStyle name="20% - Énfasis1 29 2 2 2" xfId="29914" xr:uid="{62F25451-D2F7-4F12-B85A-BC123328AB85}"/>
    <cellStyle name="20% - Énfasis1 29 2 2 2 2" xfId="35019" xr:uid="{58FA18DA-D60F-4AF9-83B7-0EBCEF51888E}"/>
    <cellStyle name="20% - Énfasis1 29 2 2 3" xfId="35018" xr:uid="{6F367869-0687-466F-9037-9ED8FA200EF0}"/>
    <cellStyle name="20% - Énfasis1 29 2 3" xfId="22209" xr:uid="{DD2EA4CD-793E-4EC5-B2E1-32ADA21207EA}"/>
    <cellStyle name="20% - Énfasis1 29 2 3 2" xfId="35020" xr:uid="{D73FF0F0-6019-4DE9-B5D7-0658EB3C9F3F}"/>
    <cellStyle name="20% - Énfasis1 29 2 4" xfId="35017" xr:uid="{0AD1628E-1D03-4B90-B09D-1FDACC96433A}"/>
    <cellStyle name="20% - Énfasis1 29 3" xfId="10773" xr:uid="{86393A27-9B6B-48BD-99B8-1869148A9C44}"/>
    <cellStyle name="20% - Énfasis1 29 3 2" xfId="26186" xr:uid="{23E49716-E881-4851-8B4C-A1AA2D6B19A9}"/>
    <cellStyle name="20% - Énfasis1 29 3 2 2" xfId="35022" xr:uid="{5FC0576C-C12C-44CC-8E5B-6D7C3E48874D}"/>
    <cellStyle name="20% - Énfasis1 29 3 3" xfId="35021" xr:uid="{0BB9AAE3-984F-4791-B009-41D10E351E2C}"/>
    <cellStyle name="20% - Énfasis1 29 4" xfId="18481" xr:uid="{2CDF3DB9-E142-4FCC-B9B7-F93C83E3B59B}"/>
    <cellStyle name="20% - Énfasis1 29 4 2" xfId="35023" xr:uid="{DCD2AB32-8156-40FE-809D-71F03BD6C595}"/>
    <cellStyle name="20% - Énfasis1 29 5" xfId="35016" xr:uid="{A039BFC1-413F-4A4A-A2AF-4753ECCC3584}"/>
    <cellStyle name="20% - Énfasis1 3" xfId="223" xr:uid="{00805DD0-F71A-45BB-8B02-6BC262A26B63}"/>
    <cellStyle name="20% - Énfasis1 3 2" xfId="426" xr:uid="{BCD5E181-CDC8-4543-98FF-B1354E23B495}"/>
    <cellStyle name="20% - Énfasis1 3 2 2" xfId="1087" xr:uid="{7C66B2C0-A06A-45E2-B248-66AEA77E3381}"/>
    <cellStyle name="20% - Énfasis1 3 2 2 2" xfId="2555" xr:uid="{19B474BD-4C27-4ED6-ADD9-F08A8C92AE76}"/>
    <cellStyle name="20% - Énfasis1 3 2 2 2 2" xfId="6287" xr:uid="{42732334-359B-461A-AD77-0EF9983F9D9E}"/>
    <cellStyle name="20% - Énfasis1 3 2 2 2 2 2" xfId="13995" xr:uid="{44990DE7-3FF7-46EB-B510-12C500C74F28}"/>
    <cellStyle name="20% - Énfasis1 3 2 2 2 2 2 2" xfId="29407" xr:uid="{A478E2D9-945D-48F6-A543-6E7E4A6EC6A4}"/>
    <cellStyle name="20% - Énfasis1 3 2 2 2 2 2 2 2" xfId="35030" xr:uid="{2CFFC30A-8C51-46C1-B722-F347B03237FD}"/>
    <cellStyle name="20% - Énfasis1 3 2 2 2 2 2 3" xfId="35029" xr:uid="{C7D37F3E-D0DC-4F7A-8209-3CB997621350}"/>
    <cellStyle name="20% - Énfasis1 3 2 2 2 2 3" xfId="21702" xr:uid="{7EA14E76-3354-4B58-8865-0C76D148BFDF}"/>
    <cellStyle name="20% - Énfasis1 3 2 2 2 2 3 2" xfId="35031" xr:uid="{2EE74917-38E8-47DA-9EB2-A628A815916A}"/>
    <cellStyle name="20% - Énfasis1 3 2 2 2 2 4" xfId="35028" xr:uid="{292F2C7A-A66A-4355-A667-B72EC0FCC282}"/>
    <cellStyle name="20% - Énfasis1 3 2 2 2 3" xfId="10266" xr:uid="{04DEFBDC-7769-497A-AA63-E105E24D42F7}"/>
    <cellStyle name="20% - Énfasis1 3 2 2 2 3 2" xfId="25679" xr:uid="{6DECFDDF-9436-42D2-854E-3AB2734DB4E7}"/>
    <cellStyle name="20% - Énfasis1 3 2 2 2 3 2 2" xfId="35033" xr:uid="{B86BCADD-6E2F-47F9-8F8D-76F0BAE3E3CE}"/>
    <cellStyle name="20% - Énfasis1 3 2 2 2 3 3" xfId="35032" xr:uid="{75E674C2-9A19-4BB3-92C5-1CFE85132D6E}"/>
    <cellStyle name="20% - Énfasis1 3 2 2 2 4" xfId="17974" xr:uid="{3C40A040-6DDE-4349-BAA7-6C6248BFCE57}"/>
    <cellStyle name="20% - Énfasis1 3 2 2 2 4 2" xfId="35034" xr:uid="{D5ECC3F1-FA00-43BB-89DF-263AF83F771B}"/>
    <cellStyle name="20% - Énfasis1 3 2 2 2 5" xfId="35027" xr:uid="{BD99806C-1737-417C-BBFC-F57D42D24F57}"/>
    <cellStyle name="20% - Énfasis1 3 2 2 3" xfId="4824" xr:uid="{F839219A-6B07-45E1-8DBB-9EB6DBBF0582}"/>
    <cellStyle name="20% - Énfasis1 3 2 2 3 2" xfId="12532" xr:uid="{676E52E7-B422-407E-8147-2F18F6312001}"/>
    <cellStyle name="20% - Énfasis1 3 2 2 3 2 2" xfId="27944" xr:uid="{14D228B3-C56B-4F9B-BAF4-4233BF486B80}"/>
    <cellStyle name="20% - Énfasis1 3 2 2 3 2 2 2" xfId="35037" xr:uid="{0E9FA9B3-0D2F-4B36-81A0-ED08EA542234}"/>
    <cellStyle name="20% - Énfasis1 3 2 2 3 2 3" xfId="35036" xr:uid="{3E5BE123-9C52-4268-9510-96B537B7DB3F}"/>
    <cellStyle name="20% - Énfasis1 3 2 2 3 3" xfId="20239" xr:uid="{C65DC379-586F-46A2-9D5D-914E4F468BF5}"/>
    <cellStyle name="20% - Énfasis1 3 2 2 3 3 2" xfId="35038" xr:uid="{BB22BDD8-4DEF-4A91-8842-8AC8F9197336}"/>
    <cellStyle name="20% - Énfasis1 3 2 2 3 4" xfId="35035" xr:uid="{7FF9A403-5096-484A-97F0-D82327DFA64C}"/>
    <cellStyle name="20% - Énfasis1 3 2 2 4" xfId="8807" xr:uid="{EEE9B7E6-A189-459F-B568-2D44FA103637}"/>
    <cellStyle name="20% - Énfasis1 3 2 2 4 2" xfId="24220" xr:uid="{C33E8CC0-8850-4A79-9FD8-97CBE352F833}"/>
    <cellStyle name="20% - Énfasis1 3 2 2 4 2 2" xfId="35040" xr:uid="{C8BCB7CD-58C2-42A8-9351-43A71CC76F77}"/>
    <cellStyle name="20% - Énfasis1 3 2 2 4 3" xfId="35039" xr:uid="{C652E73D-6C40-42BC-8177-C1BC84FA0316}"/>
    <cellStyle name="20% - Énfasis1 3 2 2 5" xfId="16515" xr:uid="{BEBA99A4-A555-4E96-99BF-5B5E22006DCB}"/>
    <cellStyle name="20% - Énfasis1 3 2 2 5 2" xfId="35041" xr:uid="{1CEA1B39-90A9-4667-8DFA-239B3D09CB20}"/>
    <cellStyle name="20% - Énfasis1 3 2 2 6" xfId="35026" xr:uid="{5605D7DE-6A93-42B8-BE30-9A06075C5246}"/>
    <cellStyle name="20% - Énfasis1 3 2 3" xfId="1917" xr:uid="{2C8FA48E-0BC9-4FEC-A112-5D36E237ED37}"/>
    <cellStyle name="20% - Énfasis1 3 2 3 2" xfId="5649" xr:uid="{AEB910EB-570E-4105-A084-6AD0A989294E}"/>
    <cellStyle name="20% - Énfasis1 3 2 3 2 2" xfId="13357" xr:uid="{0201DC73-31AC-451D-9782-7A83AFED5386}"/>
    <cellStyle name="20% - Énfasis1 3 2 3 2 2 2" xfId="28769" xr:uid="{B954FDB4-2C6E-4274-A637-24B12E65A114}"/>
    <cellStyle name="20% - Énfasis1 3 2 3 2 2 2 2" xfId="35045" xr:uid="{A7B92A68-B27A-4284-8C61-891C8D70FEC2}"/>
    <cellStyle name="20% - Énfasis1 3 2 3 2 2 3" xfId="35044" xr:uid="{56AB4101-714A-4155-8539-FBA01462DFC9}"/>
    <cellStyle name="20% - Énfasis1 3 2 3 2 3" xfId="21064" xr:uid="{F7917694-4E4E-4337-97AF-0A32EBE2159E}"/>
    <cellStyle name="20% - Énfasis1 3 2 3 2 3 2" xfId="35046" xr:uid="{ECF94490-9420-4C66-B49A-6908C71C71AF}"/>
    <cellStyle name="20% - Énfasis1 3 2 3 2 4" xfId="35043" xr:uid="{2C32E46A-A52B-42DC-A7B5-F6028F3C306B}"/>
    <cellStyle name="20% - Énfasis1 3 2 3 3" xfId="9628" xr:uid="{09ECF3F7-FB2D-4B2D-87F8-6A930DE11AE1}"/>
    <cellStyle name="20% - Énfasis1 3 2 3 3 2" xfId="25041" xr:uid="{B69C8093-D02A-469F-8C0C-3893A17BDA14}"/>
    <cellStyle name="20% - Énfasis1 3 2 3 3 2 2" xfId="35048" xr:uid="{2AA49327-D9C8-4BC1-A5F8-B5BAB30233A4}"/>
    <cellStyle name="20% - Énfasis1 3 2 3 3 3" xfId="35047" xr:uid="{2242E60F-4313-4984-8B80-44D364EC382C}"/>
    <cellStyle name="20% - Énfasis1 3 2 3 4" xfId="17336" xr:uid="{DF14811C-B2D1-4D54-AB19-2996A9FA8157}"/>
    <cellStyle name="20% - Énfasis1 3 2 3 4 2" xfId="35049" xr:uid="{3F947B6F-826B-491F-BF01-12B33FD73400}"/>
    <cellStyle name="20% - Énfasis1 3 2 3 5" xfId="35042" xr:uid="{D3F3C81A-C4EB-4601-8011-E330636B0BBD}"/>
    <cellStyle name="20% - Énfasis1 3 2 4" xfId="4172" xr:uid="{9736F94D-6AC4-4C6B-8880-B3CDCDC8A804}"/>
    <cellStyle name="20% - Énfasis1 3 2 4 2" xfId="11880" xr:uid="{098A081D-CD30-4D62-84E4-3B5FC645EE96}"/>
    <cellStyle name="20% - Énfasis1 3 2 4 2 2" xfId="27292" xr:uid="{0CE5A4E0-63D6-495C-A32C-EC969D690E34}"/>
    <cellStyle name="20% - Énfasis1 3 2 4 2 2 2" xfId="35052" xr:uid="{A6376F09-A6E7-4B14-A833-6E1FC938E27D}"/>
    <cellStyle name="20% - Énfasis1 3 2 4 2 3" xfId="35051" xr:uid="{054525EE-C192-4AAC-802A-E4C5CB2D74BC}"/>
    <cellStyle name="20% - Énfasis1 3 2 4 3" xfId="19587" xr:uid="{E8E21249-EB8D-4E9B-BEF2-18E3766CB64B}"/>
    <cellStyle name="20% - Énfasis1 3 2 4 3 2" xfId="35053" xr:uid="{88C063F5-A45F-480F-9C5F-3949F792FFFB}"/>
    <cellStyle name="20% - Énfasis1 3 2 4 4" xfId="35050" xr:uid="{EF53518C-F593-4AC4-B683-528D439C74B3}"/>
    <cellStyle name="20% - Énfasis1 3 2 5" xfId="8169" xr:uid="{E8DFF966-9C70-4807-8613-EE15D98271F4}"/>
    <cellStyle name="20% - Énfasis1 3 2 5 2" xfId="23582" xr:uid="{6AF9CCB3-4183-4BD8-B908-FF60C90FC103}"/>
    <cellStyle name="20% - Énfasis1 3 2 5 2 2" xfId="35055" xr:uid="{B6BC3277-78B6-4B47-8386-F2DC2BC29285}"/>
    <cellStyle name="20% - Énfasis1 3 2 5 3" xfId="35054" xr:uid="{C8E62067-9388-4E55-8ACA-E78181B4B819}"/>
    <cellStyle name="20% - Énfasis1 3 2 6" xfId="15877" xr:uid="{FFC02343-567A-414A-BA82-3CE8D573C1B9}"/>
    <cellStyle name="20% - Énfasis1 3 2 6 2" xfId="35056" xr:uid="{DCCBF1DB-915B-4E12-982A-7CD9C154B48B}"/>
    <cellStyle name="20% - Énfasis1 3 2 7" xfId="35025" xr:uid="{2AA569C7-A273-439B-8446-F9692E9FA7FF}"/>
    <cellStyle name="20% - Énfasis1 3 3" xfId="887" xr:uid="{3F9EA87A-B086-4909-AD1F-F8FE502CC997}"/>
    <cellStyle name="20% - Énfasis1 3 3 2" xfId="2357" xr:uid="{EC1505B3-4138-45C1-A6B5-4772C9940A5A}"/>
    <cellStyle name="20% - Énfasis1 3 3 2 2" xfId="6089" xr:uid="{B86CFF0E-54D8-4C4A-8526-5F525D11A36F}"/>
    <cellStyle name="20% - Énfasis1 3 3 2 2 2" xfId="13797" xr:uid="{7178FF44-906C-4894-883F-BE96B935B821}"/>
    <cellStyle name="20% - Énfasis1 3 3 2 2 2 2" xfId="29209" xr:uid="{5A4DDE07-81A0-455B-B593-CB0C4EA8A92D}"/>
    <cellStyle name="20% - Énfasis1 3 3 2 2 2 2 2" xfId="35061" xr:uid="{64862A41-5160-4BE0-A43C-B6A52D90310A}"/>
    <cellStyle name="20% - Énfasis1 3 3 2 2 2 3" xfId="35060" xr:uid="{0363D88B-C86E-4DC8-BE26-1D721264D2AC}"/>
    <cellStyle name="20% - Énfasis1 3 3 2 2 3" xfId="21504" xr:uid="{242B83EE-F70A-49AD-99D1-4AC2B2E477A8}"/>
    <cellStyle name="20% - Énfasis1 3 3 2 2 3 2" xfId="35062" xr:uid="{AE9C6D07-F3AE-45A1-B3D8-F91B15EFE0DF}"/>
    <cellStyle name="20% - Énfasis1 3 3 2 2 4" xfId="35059" xr:uid="{49B6D2E0-BA36-4F8E-B02F-C2F22D5844DB}"/>
    <cellStyle name="20% - Énfasis1 3 3 2 3" xfId="10068" xr:uid="{39CBCB1B-889E-4B10-B47F-8944C1C7B9B5}"/>
    <cellStyle name="20% - Énfasis1 3 3 2 3 2" xfId="25481" xr:uid="{73FFBEE5-53B1-4431-A951-57789A6C76CC}"/>
    <cellStyle name="20% - Énfasis1 3 3 2 3 2 2" xfId="35064" xr:uid="{09E32362-7EA9-4B2C-94BC-B20C1C08166C}"/>
    <cellStyle name="20% - Énfasis1 3 3 2 3 3" xfId="35063" xr:uid="{D057B9E9-F81B-48D6-B9B8-D0C2CABE5E80}"/>
    <cellStyle name="20% - Énfasis1 3 3 2 4" xfId="17776" xr:uid="{F391BF0F-B61E-4A43-A439-EAE195A53672}"/>
    <cellStyle name="20% - Énfasis1 3 3 2 4 2" xfId="35065" xr:uid="{F97C99EF-2B26-431E-B611-645FD357F1A9}"/>
    <cellStyle name="20% - Énfasis1 3 3 2 5" xfId="35058" xr:uid="{73D914AD-DACE-4F26-9D6A-FD4137E02310}"/>
    <cellStyle name="20% - Énfasis1 3 3 3" xfId="4624" xr:uid="{181D7CD7-6336-49CC-B14B-77E8A511431C}"/>
    <cellStyle name="20% - Énfasis1 3 3 3 2" xfId="12332" xr:uid="{18870549-CFCF-4679-92AE-05C78D5A13C7}"/>
    <cellStyle name="20% - Énfasis1 3 3 3 2 2" xfId="27744" xr:uid="{CE5D86E0-F5DD-4258-ADCA-36A599B3C7A2}"/>
    <cellStyle name="20% - Énfasis1 3 3 3 2 2 2" xfId="35068" xr:uid="{EB3BE81C-EBE9-41DE-8442-4EAD4A571D36}"/>
    <cellStyle name="20% - Énfasis1 3 3 3 2 3" xfId="35067" xr:uid="{850A8C99-A2AA-45E1-9CB3-4373A2B7D77D}"/>
    <cellStyle name="20% - Énfasis1 3 3 3 3" xfId="20039" xr:uid="{D20597FE-3B28-4AD3-8555-F48334B392E1}"/>
    <cellStyle name="20% - Énfasis1 3 3 3 3 2" xfId="35069" xr:uid="{EFF6F245-4E13-44EE-BBE9-E6B8949EFE32}"/>
    <cellStyle name="20% - Énfasis1 3 3 3 4" xfId="35066" xr:uid="{E726AFC1-3887-416E-A42A-8DD113BDEAD2}"/>
    <cellStyle name="20% - Énfasis1 3 3 4" xfId="8609" xr:uid="{73357895-611F-43E7-BBDB-DD0D962B0CC2}"/>
    <cellStyle name="20% - Énfasis1 3 3 4 2" xfId="24022" xr:uid="{5E2A6269-FA3E-4C03-AA8B-3366D1FB3D1E}"/>
    <cellStyle name="20% - Énfasis1 3 3 4 2 2" xfId="35071" xr:uid="{CD23419D-B40F-46FE-B481-EBE9BD8D5920}"/>
    <cellStyle name="20% - Énfasis1 3 3 4 3" xfId="35070" xr:uid="{79183446-7445-4064-87D2-8779AFD196BD}"/>
    <cellStyle name="20% - Énfasis1 3 3 5" xfId="16317" xr:uid="{261A4874-2E09-4F8B-B41A-6750D05F64A3}"/>
    <cellStyle name="20% - Énfasis1 3 3 5 2" xfId="35072" xr:uid="{F8D695EE-5FF9-402F-94CA-7D0B85712E6D}"/>
    <cellStyle name="20% - Énfasis1 3 3 6" xfId="35057" xr:uid="{51DBD5E3-A01F-4188-9862-2550B4DAEEAF}"/>
    <cellStyle name="20% - Énfasis1 3 4" xfId="1719" xr:uid="{8E593DE2-6D74-49E7-B328-7AB27C014E97}"/>
    <cellStyle name="20% - Énfasis1 3 4 2" xfId="5451" xr:uid="{5E0585D9-E2A8-4D9E-994B-BC61ADBAEDCD}"/>
    <cellStyle name="20% - Énfasis1 3 4 2 2" xfId="13159" xr:uid="{0F448DD5-2764-49D5-9C82-77E70B93C51E}"/>
    <cellStyle name="20% - Énfasis1 3 4 2 2 2" xfId="28571" xr:uid="{94406645-41AE-418F-A55F-DE26847A3113}"/>
    <cellStyle name="20% - Énfasis1 3 4 2 2 2 2" xfId="35076" xr:uid="{67559743-B4DB-4EC9-8C2A-5E842DD38672}"/>
    <cellStyle name="20% - Énfasis1 3 4 2 2 3" xfId="35075" xr:uid="{532007EE-95BF-4A06-A672-5EA5A0974520}"/>
    <cellStyle name="20% - Énfasis1 3 4 2 3" xfId="20866" xr:uid="{F2F032A5-BCB4-4871-9A2B-6FFFD3B6A334}"/>
    <cellStyle name="20% - Énfasis1 3 4 2 3 2" xfId="35077" xr:uid="{96EF86E2-9AC8-4B6F-A863-DDCA483917F0}"/>
    <cellStyle name="20% - Énfasis1 3 4 2 4" xfId="35074" xr:uid="{7C737741-6A3B-46B4-9614-0FEC9F1B6DCD}"/>
    <cellStyle name="20% - Énfasis1 3 4 3" xfId="9430" xr:uid="{65993EF3-D68B-48A2-BF5E-66B93DBCB304}"/>
    <cellStyle name="20% - Énfasis1 3 4 3 2" xfId="24843" xr:uid="{D2F73C47-A36B-49F0-B7B0-4ECBF3509241}"/>
    <cellStyle name="20% - Énfasis1 3 4 3 2 2" xfId="35079" xr:uid="{F46C1263-3D47-4C7B-AACF-B55E34711BB5}"/>
    <cellStyle name="20% - Énfasis1 3 4 3 3" xfId="35078" xr:uid="{20412F36-86A6-4F02-A951-34876A64559D}"/>
    <cellStyle name="20% - Énfasis1 3 4 4" xfId="17138" xr:uid="{838857DD-6677-42DF-B015-C41E2AC0F2B6}"/>
    <cellStyle name="20% - Énfasis1 3 4 4 2" xfId="35080" xr:uid="{4C28F43E-6E33-439F-83D9-9A217F26BBBE}"/>
    <cellStyle name="20% - Énfasis1 3 4 5" xfId="35073" xr:uid="{F77BECDD-DD52-488C-B4FB-2A00BE51220F}"/>
    <cellStyle name="20% - Énfasis1 3 5" xfId="3972" xr:uid="{9D362C27-B954-41F5-B907-A5D906CF868D}"/>
    <cellStyle name="20% - Énfasis1 3 5 2" xfId="11680" xr:uid="{D0F4956C-2B41-41A7-9444-1E09010325C7}"/>
    <cellStyle name="20% - Énfasis1 3 5 2 2" xfId="27092" xr:uid="{55CAEEA1-70F8-4E73-A89B-F12518BFBEAA}"/>
    <cellStyle name="20% - Énfasis1 3 5 2 2 2" xfId="35083" xr:uid="{07F58B0B-4A3B-43E7-82D6-96D5CB918BCE}"/>
    <cellStyle name="20% - Énfasis1 3 5 2 3" xfId="35082" xr:uid="{F859B100-A841-4175-A438-53D5B4F8E5FF}"/>
    <cellStyle name="20% - Énfasis1 3 5 3" xfId="19387" xr:uid="{8F9BA5CB-93D9-481B-855F-0B79FB289CBD}"/>
    <cellStyle name="20% - Énfasis1 3 5 3 2" xfId="35084" xr:uid="{9740E5D3-BA43-4D03-9420-7A94AE287D8C}"/>
    <cellStyle name="20% - Énfasis1 3 5 4" xfId="35081" xr:uid="{3394E3D2-B04E-4483-BCAB-AFD021E3AA38}"/>
    <cellStyle name="20% - Énfasis1 3 6" xfId="7971" xr:uid="{3DD1C6C6-150D-4CDD-A277-62FCA4470BDC}"/>
    <cellStyle name="20% - Énfasis1 3 6 2" xfId="23384" xr:uid="{E33BEB41-0E16-4435-B74D-B26F7C585F60}"/>
    <cellStyle name="20% - Énfasis1 3 6 2 2" xfId="35086" xr:uid="{B7549F00-2FD2-4CB0-A36F-2627E504860A}"/>
    <cellStyle name="20% - Énfasis1 3 6 3" xfId="35085" xr:uid="{7F64DB69-FF54-4ED2-AB9D-B928BD9CB153}"/>
    <cellStyle name="20% - Énfasis1 3 7" xfId="15679" xr:uid="{1D6956E1-6FA8-479E-9685-644DBDD8A69D}"/>
    <cellStyle name="20% - Énfasis1 3 7 2" xfId="35087" xr:uid="{7342EA7C-FA8E-4858-9404-D15855E2D560}"/>
    <cellStyle name="20% - Énfasis1 3 8" xfId="35024" xr:uid="{9A99BD1F-5A22-4A16-929E-E84CC44A3420}"/>
    <cellStyle name="20% - Énfasis1 30" xfId="3082" xr:uid="{FA6FA61F-A503-40D1-9692-6C750D7D47BF}"/>
    <cellStyle name="20% - Énfasis1 30 2" xfId="6814" xr:uid="{864FDE04-77D4-441F-BE10-87ADCDAA1E9E}"/>
    <cellStyle name="20% - Énfasis1 30 2 2" xfId="14522" xr:uid="{E3755015-69D7-4A99-B268-D21B549CFE89}"/>
    <cellStyle name="20% - Énfasis1 30 2 2 2" xfId="29934" xr:uid="{EBC21AA9-C1E1-4ECD-98B1-A24125250CD8}"/>
    <cellStyle name="20% - Énfasis1 30 2 2 2 2" xfId="35091" xr:uid="{085102C1-A8EB-45F1-86EA-D64B5CF301EF}"/>
    <cellStyle name="20% - Énfasis1 30 2 2 3" xfId="35090" xr:uid="{D7580D45-A5C4-422D-91E9-A5BA7DE7B414}"/>
    <cellStyle name="20% - Énfasis1 30 2 3" xfId="22229" xr:uid="{05AE1A08-07F1-4F0F-AD83-9DE293734683}"/>
    <cellStyle name="20% - Énfasis1 30 2 3 2" xfId="35092" xr:uid="{05D3C3E8-EC84-4758-9F67-5E3A030E1CCC}"/>
    <cellStyle name="20% - Énfasis1 30 2 4" xfId="35089" xr:uid="{82B3AF7A-160A-4EFD-832B-FC70111FAAF2}"/>
    <cellStyle name="20% - Énfasis1 30 3" xfId="10793" xr:uid="{300D011C-8203-49FA-8CB4-42BEE70B1564}"/>
    <cellStyle name="20% - Énfasis1 30 3 2" xfId="26206" xr:uid="{E2BB4963-C59C-4CAA-B113-BD7DF9572A1F}"/>
    <cellStyle name="20% - Énfasis1 30 3 2 2" xfId="35094" xr:uid="{927B1E2F-1465-461B-96D0-01F99C3FACE8}"/>
    <cellStyle name="20% - Énfasis1 30 3 3" xfId="35093" xr:uid="{8DF4F9E1-C8D9-4B1D-9BBD-70C90184E156}"/>
    <cellStyle name="20% - Énfasis1 30 4" xfId="18501" xr:uid="{7276D74F-E949-4589-B495-575E655A4DA3}"/>
    <cellStyle name="20% - Énfasis1 30 4 2" xfId="35095" xr:uid="{38D2B943-4D32-48C7-B35A-541CD57AD1DB}"/>
    <cellStyle name="20% - Énfasis1 30 5" xfId="35088" xr:uid="{6B21A2CD-9C0B-443E-91FE-E4C3A486A947}"/>
    <cellStyle name="20% - Énfasis1 31" xfId="3102" xr:uid="{CE22F26D-C801-4540-92EE-BD76625F428C}"/>
    <cellStyle name="20% - Énfasis1 31 2" xfId="6834" xr:uid="{24874930-A877-4018-BBEF-29197A4C47ED}"/>
    <cellStyle name="20% - Énfasis1 31 2 2" xfId="14542" xr:uid="{B2935F21-AF1F-416B-A1B4-166000688A74}"/>
    <cellStyle name="20% - Énfasis1 31 2 2 2" xfId="29954" xr:uid="{C5B9D5D9-0913-47B4-9707-962975163041}"/>
    <cellStyle name="20% - Énfasis1 31 2 2 2 2" xfId="35099" xr:uid="{AAAEFEE9-ABF7-454A-9C81-AC7236B7C23B}"/>
    <cellStyle name="20% - Énfasis1 31 2 2 3" xfId="35098" xr:uid="{B3F1ED01-FCD1-48BF-88C8-A81E7EE1BEAB}"/>
    <cellStyle name="20% - Énfasis1 31 2 3" xfId="22249" xr:uid="{06A74F0A-095D-43A6-8F90-EFEA4BC01280}"/>
    <cellStyle name="20% - Énfasis1 31 2 3 2" xfId="35100" xr:uid="{F49B41C3-AC89-4FD7-B9A9-1528F0510BA7}"/>
    <cellStyle name="20% - Énfasis1 31 2 4" xfId="35097" xr:uid="{FADB4FCF-DC67-436F-B4FB-E843AD38ABA9}"/>
    <cellStyle name="20% - Énfasis1 31 3" xfId="10813" xr:uid="{FD21E9B3-C632-481D-996D-F8A1EF2EE8FC}"/>
    <cellStyle name="20% - Énfasis1 31 3 2" xfId="26226" xr:uid="{EE6A0DBD-4FD9-4F0A-84FF-5679ABB54DEB}"/>
    <cellStyle name="20% - Énfasis1 31 3 2 2" xfId="35102" xr:uid="{BCEED84A-2CBC-4E23-A52A-8D4036D0E1BE}"/>
    <cellStyle name="20% - Énfasis1 31 3 3" xfId="35101" xr:uid="{BF914920-D2EE-4DFD-9648-42469816A61A}"/>
    <cellStyle name="20% - Énfasis1 31 4" xfId="18521" xr:uid="{2932F4B9-2D86-431B-803D-453B3A90ABD3}"/>
    <cellStyle name="20% - Énfasis1 31 4 2" xfId="35103" xr:uid="{66BD87D1-0118-4A6B-85E2-1263E7701D8B}"/>
    <cellStyle name="20% - Énfasis1 31 5" xfId="35096" xr:uid="{8C2CAA6F-AED1-4BE8-89BE-26DE8EC4EF80}"/>
    <cellStyle name="20% - Énfasis1 32" xfId="3122" xr:uid="{C5FC9F42-5D57-4E74-A137-78D3830232CB}"/>
    <cellStyle name="20% - Énfasis1 32 2" xfId="6854" xr:uid="{7A4ADD2D-DCFF-44C3-BE3B-60608AB60EC8}"/>
    <cellStyle name="20% - Énfasis1 32 2 2" xfId="14562" xr:uid="{A2F14BE3-06BD-4245-BF84-D29C1AB97783}"/>
    <cellStyle name="20% - Énfasis1 32 2 2 2" xfId="29974" xr:uid="{D256824E-7C89-48A8-AEAB-B71BF083849A}"/>
    <cellStyle name="20% - Énfasis1 32 2 2 2 2" xfId="35107" xr:uid="{AADBDB5D-E962-4D01-920E-BB7CDAA5F4C4}"/>
    <cellStyle name="20% - Énfasis1 32 2 2 3" xfId="35106" xr:uid="{168946E7-2189-4C41-A3DD-3CDB8730FE00}"/>
    <cellStyle name="20% - Énfasis1 32 2 3" xfId="22269" xr:uid="{51243D0E-7FDD-4147-BB05-40360FD4FC2E}"/>
    <cellStyle name="20% - Énfasis1 32 2 3 2" xfId="35108" xr:uid="{0E1CAABB-70BC-4497-AB27-CE744EB15207}"/>
    <cellStyle name="20% - Énfasis1 32 2 4" xfId="35105" xr:uid="{9693AF0D-6810-4DD5-9B45-64C8281EE858}"/>
    <cellStyle name="20% - Énfasis1 32 3" xfId="10833" xr:uid="{EC432C5C-A5DD-4ABB-AE64-4762AE173BF0}"/>
    <cellStyle name="20% - Énfasis1 32 3 2" xfId="26246" xr:uid="{CA8A6A31-72CE-4CE9-ACBB-E18B569D6A31}"/>
    <cellStyle name="20% - Énfasis1 32 3 2 2" xfId="35110" xr:uid="{A74033D0-3057-4BD0-A3BE-558B6728F913}"/>
    <cellStyle name="20% - Énfasis1 32 3 3" xfId="35109" xr:uid="{E37D5169-9331-401E-8095-31565AEAADF3}"/>
    <cellStyle name="20% - Énfasis1 32 4" xfId="18541" xr:uid="{983BDF85-AA4E-4D7D-9701-23039AE83D98}"/>
    <cellStyle name="20% - Énfasis1 32 4 2" xfId="35111" xr:uid="{B71A4479-B426-4895-81DF-36115F0E5D99}"/>
    <cellStyle name="20% - Énfasis1 32 5" xfId="35104" xr:uid="{883EC8A7-6561-47AB-BF1E-34D1F770CC82}"/>
    <cellStyle name="20% - Énfasis1 33" xfId="3142" xr:uid="{8BB2030E-C503-44CE-80D9-9FA02EFA76A0}"/>
    <cellStyle name="20% - Énfasis1 33 2" xfId="6874" xr:uid="{6E782789-5353-4F9E-B187-89A15F2D9F8B}"/>
    <cellStyle name="20% - Énfasis1 33 2 2" xfId="14582" xr:uid="{EF86749E-8B86-48FC-AAE2-8E7297D91628}"/>
    <cellStyle name="20% - Énfasis1 33 2 2 2" xfId="29994" xr:uid="{34CC6277-BD18-413A-AB11-C75CD4818E47}"/>
    <cellStyle name="20% - Énfasis1 33 2 2 2 2" xfId="35115" xr:uid="{D702F30A-0FAC-4593-AF6F-E748BA04F15D}"/>
    <cellStyle name="20% - Énfasis1 33 2 2 3" xfId="35114" xr:uid="{CD5FB1D6-03D5-44D3-B300-560AEB8F535C}"/>
    <cellStyle name="20% - Énfasis1 33 2 3" xfId="22289" xr:uid="{02F93C09-5614-4E4A-B989-2A6DF558DA5C}"/>
    <cellStyle name="20% - Énfasis1 33 2 3 2" xfId="35116" xr:uid="{9B48F060-5345-4F76-B684-2D15B0E6186D}"/>
    <cellStyle name="20% - Énfasis1 33 2 4" xfId="35113" xr:uid="{FF026741-1D15-42F2-87A6-BFC264CB3381}"/>
    <cellStyle name="20% - Énfasis1 33 3" xfId="10853" xr:uid="{4C2889E1-8731-4D33-BAE0-1A33C9717BA7}"/>
    <cellStyle name="20% - Énfasis1 33 3 2" xfId="26266" xr:uid="{9261FA4B-9EC6-49EE-A5F1-39297A3A9320}"/>
    <cellStyle name="20% - Énfasis1 33 3 2 2" xfId="35118" xr:uid="{8D7BBDFB-99D5-4D4F-9739-0194220D5A30}"/>
    <cellStyle name="20% - Énfasis1 33 3 3" xfId="35117" xr:uid="{82F09EF5-9369-47F6-A35A-BF2AE34E18B7}"/>
    <cellStyle name="20% - Énfasis1 33 4" xfId="18561" xr:uid="{6E50C191-79FC-4BD8-955B-0090A1AD5B76}"/>
    <cellStyle name="20% - Énfasis1 33 4 2" xfId="35119" xr:uid="{9240A9F3-BDEA-4375-AE3E-78A039425615}"/>
    <cellStyle name="20% - Énfasis1 33 5" xfId="35112" xr:uid="{0BEE4C21-4EAC-453A-A2B4-F5990A2B0340}"/>
    <cellStyle name="20% - Énfasis1 34" xfId="3162" xr:uid="{1E651618-64C4-44EA-82BA-5987796DA29F}"/>
    <cellStyle name="20% - Énfasis1 34 2" xfId="6894" xr:uid="{C411A823-97F1-4B0B-A118-A7CACB239750}"/>
    <cellStyle name="20% - Énfasis1 34 2 2" xfId="14602" xr:uid="{BB7C6846-25E4-4121-949A-7CC8F0CF81EA}"/>
    <cellStyle name="20% - Énfasis1 34 2 2 2" xfId="30014" xr:uid="{FBFD88AD-2E1F-4441-88AC-9BD91A6CFB28}"/>
    <cellStyle name="20% - Énfasis1 34 2 2 2 2" xfId="35123" xr:uid="{CB7732E3-1E34-46A0-9979-2C937A66CCA4}"/>
    <cellStyle name="20% - Énfasis1 34 2 2 3" xfId="35122" xr:uid="{732B89AF-1E35-4D56-BFB8-BA36EA63643C}"/>
    <cellStyle name="20% - Énfasis1 34 2 3" xfId="22309" xr:uid="{3ABC0B65-A10B-421A-A50E-082C6C78B748}"/>
    <cellStyle name="20% - Énfasis1 34 2 3 2" xfId="35124" xr:uid="{D20E2E5A-C874-436C-ADD8-3D765C25FDD4}"/>
    <cellStyle name="20% - Énfasis1 34 2 4" xfId="35121" xr:uid="{308111EE-7894-4096-9A74-F76167D9B508}"/>
    <cellStyle name="20% - Énfasis1 34 3" xfId="10873" xr:uid="{6890EC29-2030-4F0D-83B6-1AB2DEC529D4}"/>
    <cellStyle name="20% - Énfasis1 34 3 2" xfId="26286" xr:uid="{E857D7C2-3307-42B8-94D0-D89A0CCDC24F}"/>
    <cellStyle name="20% - Énfasis1 34 3 2 2" xfId="35126" xr:uid="{EF0AD269-850A-49A7-A066-48C74BE0D436}"/>
    <cellStyle name="20% - Énfasis1 34 3 3" xfId="35125" xr:uid="{01E8212E-E56B-4DC0-9B84-764429F9FD05}"/>
    <cellStyle name="20% - Énfasis1 34 4" xfId="18581" xr:uid="{1BCA497B-CCFA-476A-B696-027280059EF2}"/>
    <cellStyle name="20% - Énfasis1 34 4 2" xfId="35127" xr:uid="{40BCFEAC-51CE-4003-AF07-4DFB068069B2}"/>
    <cellStyle name="20% - Énfasis1 34 5" xfId="35120" xr:uid="{27E47D48-70DE-4B07-B6B0-C462D681BA30}"/>
    <cellStyle name="20% - Énfasis1 35" xfId="3182" xr:uid="{32F2BF68-7AB2-4BCE-840B-42F40BC6B992}"/>
    <cellStyle name="20% - Énfasis1 35 2" xfId="6914" xr:uid="{37760DA5-3449-41B2-A14F-866B83C28386}"/>
    <cellStyle name="20% - Énfasis1 35 2 2" xfId="14622" xr:uid="{03B2C7EE-C537-40AE-9D0E-42C8578DD795}"/>
    <cellStyle name="20% - Énfasis1 35 2 2 2" xfId="30034" xr:uid="{7B40BF56-22E2-4A24-85CD-709715639E49}"/>
    <cellStyle name="20% - Énfasis1 35 2 2 2 2" xfId="35131" xr:uid="{2F0FF6F0-D50A-48B4-AD1E-77237B983396}"/>
    <cellStyle name="20% - Énfasis1 35 2 2 3" xfId="35130" xr:uid="{93C27802-4536-43E0-878E-BE9B0F99DA2B}"/>
    <cellStyle name="20% - Énfasis1 35 2 3" xfId="22329" xr:uid="{073CAEFC-AA77-4077-B1AF-8414DA6DEF8D}"/>
    <cellStyle name="20% - Énfasis1 35 2 3 2" xfId="35132" xr:uid="{6858ED87-FC16-4AA4-999B-DD7729090D74}"/>
    <cellStyle name="20% - Énfasis1 35 2 4" xfId="35129" xr:uid="{9475ED20-4D65-4700-80E1-A0667435ACC6}"/>
    <cellStyle name="20% - Énfasis1 35 3" xfId="10893" xr:uid="{34C624D0-3949-4FF8-9C4A-B409BD98FFF4}"/>
    <cellStyle name="20% - Énfasis1 35 3 2" xfId="26306" xr:uid="{1C96BC54-F063-4C71-A957-9F3013FFF36B}"/>
    <cellStyle name="20% - Énfasis1 35 3 2 2" xfId="35134" xr:uid="{2ABCB89D-1CDA-47F0-9CD7-600F56817D77}"/>
    <cellStyle name="20% - Énfasis1 35 3 3" xfId="35133" xr:uid="{5F4F5F64-9E56-4AEE-97F3-BEBBFDF87B12}"/>
    <cellStyle name="20% - Énfasis1 35 4" xfId="18601" xr:uid="{567D4804-5DBB-44A9-84A6-FC7E6A4DC45F}"/>
    <cellStyle name="20% - Énfasis1 35 4 2" xfId="35135" xr:uid="{F1081F68-14CF-4E8D-8C21-40CD7FB43D18}"/>
    <cellStyle name="20% - Énfasis1 35 5" xfId="35128" xr:uid="{07570FE2-14CE-42CC-9307-08105CA7C4BA}"/>
    <cellStyle name="20% - Énfasis1 36" xfId="3202" xr:uid="{886CCB5A-32B4-44ED-A1B5-722519DD8F28}"/>
    <cellStyle name="20% - Énfasis1 36 2" xfId="6934" xr:uid="{3D3B7934-D1B7-49F2-8FC5-F08F9DC76794}"/>
    <cellStyle name="20% - Énfasis1 36 2 2" xfId="14642" xr:uid="{5FDF2E51-E54B-466C-9620-099C3DF61D19}"/>
    <cellStyle name="20% - Énfasis1 36 2 2 2" xfId="30054" xr:uid="{72142F55-009C-4AF8-AF88-B4C6A3754980}"/>
    <cellStyle name="20% - Énfasis1 36 2 2 2 2" xfId="35139" xr:uid="{71B826B3-A1E4-48F4-BCAC-2C890AB21587}"/>
    <cellStyle name="20% - Énfasis1 36 2 2 3" xfId="35138" xr:uid="{B96C2681-C74E-4C0C-AE9E-372C5AFC75E1}"/>
    <cellStyle name="20% - Énfasis1 36 2 3" xfId="22349" xr:uid="{157B3D57-B200-42D4-9ED0-228061111926}"/>
    <cellStyle name="20% - Énfasis1 36 2 3 2" xfId="35140" xr:uid="{72C9782C-6910-412F-979E-44473979A806}"/>
    <cellStyle name="20% - Énfasis1 36 2 4" xfId="35137" xr:uid="{43C015AE-D77B-4C35-ABE4-3BBFD538AA14}"/>
    <cellStyle name="20% - Énfasis1 36 3" xfId="10913" xr:uid="{A9843622-577A-4665-BE97-B4DFFC7F6C7D}"/>
    <cellStyle name="20% - Énfasis1 36 3 2" xfId="26326" xr:uid="{EACC4934-1427-4E13-98BB-702C801BAA78}"/>
    <cellStyle name="20% - Énfasis1 36 3 2 2" xfId="35142" xr:uid="{E3A46DAB-74ED-47F9-8483-53FFAE2693DA}"/>
    <cellStyle name="20% - Énfasis1 36 3 3" xfId="35141" xr:uid="{F5688D37-090E-4A07-BE91-4FA38D80B033}"/>
    <cellStyle name="20% - Énfasis1 36 4" xfId="18621" xr:uid="{70487E83-6F34-4F5A-9593-1A204F741C9E}"/>
    <cellStyle name="20% - Énfasis1 36 4 2" xfId="35143" xr:uid="{EAA72255-D63E-4F74-B0B1-0B3D82631AF9}"/>
    <cellStyle name="20% - Énfasis1 36 5" xfId="35136" xr:uid="{3EF0938F-DB7F-4600-A52C-0F45ED54D181}"/>
    <cellStyle name="20% - Énfasis1 37" xfId="3222" xr:uid="{A6369B34-F773-4C50-9FE1-77C66252B4DB}"/>
    <cellStyle name="20% - Énfasis1 37 2" xfId="6954" xr:uid="{64053984-EF22-49FA-A8A0-1DA20D3420FA}"/>
    <cellStyle name="20% - Énfasis1 37 2 2" xfId="14662" xr:uid="{881861BB-431E-4222-A9D2-34C6373F3A28}"/>
    <cellStyle name="20% - Énfasis1 37 2 2 2" xfId="30074" xr:uid="{5069B593-1A21-4C61-BD58-872256C37F55}"/>
    <cellStyle name="20% - Énfasis1 37 2 2 2 2" xfId="35147" xr:uid="{D8C2C3C1-97F2-448B-8C59-A9552B27C07F}"/>
    <cellStyle name="20% - Énfasis1 37 2 2 3" xfId="35146" xr:uid="{B7D7327D-B7FF-42A0-B938-1A211DA6CDC6}"/>
    <cellStyle name="20% - Énfasis1 37 2 3" xfId="22369" xr:uid="{F8CDBF9C-0433-448C-AD84-DEF47DBC8438}"/>
    <cellStyle name="20% - Énfasis1 37 2 3 2" xfId="35148" xr:uid="{6D670E92-AEBE-407A-87B9-0396D6672CEA}"/>
    <cellStyle name="20% - Énfasis1 37 2 4" xfId="35145" xr:uid="{D75071D4-AAF7-456E-9851-63FD15A61A1B}"/>
    <cellStyle name="20% - Énfasis1 37 3" xfId="10933" xr:uid="{4689FA72-4FFB-4443-9679-433A0ACF180E}"/>
    <cellStyle name="20% - Énfasis1 37 3 2" xfId="26346" xr:uid="{EDF54AD9-0041-42C0-849E-E9952071966F}"/>
    <cellStyle name="20% - Énfasis1 37 3 2 2" xfId="35150" xr:uid="{8F06A19A-4C0F-426B-8647-AEBF0C78EA75}"/>
    <cellStyle name="20% - Énfasis1 37 3 3" xfId="35149" xr:uid="{B56F17D2-4389-46E6-96E0-FF69703828BB}"/>
    <cellStyle name="20% - Énfasis1 37 4" xfId="18641" xr:uid="{29D32330-1591-46D6-8FC3-89997B39634E}"/>
    <cellStyle name="20% - Énfasis1 37 4 2" xfId="35151" xr:uid="{1AA1B758-5BC2-4F1B-BDD1-DA1A3B2D42BB}"/>
    <cellStyle name="20% - Énfasis1 37 5" xfId="35144" xr:uid="{E0F6B448-303C-4B1F-AE5D-7954CFBCA7D4}"/>
    <cellStyle name="20% - Énfasis1 38" xfId="3242" xr:uid="{68D2108B-D3AA-4171-A2C8-7ED61E0CE549}"/>
    <cellStyle name="20% - Énfasis1 38 2" xfId="6974" xr:uid="{F959276A-77C8-427C-958D-AEF4D99741D4}"/>
    <cellStyle name="20% - Énfasis1 38 2 2" xfId="14682" xr:uid="{14B5B8A8-78E9-4457-9D79-D86BD93A894F}"/>
    <cellStyle name="20% - Énfasis1 38 2 2 2" xfId="30094" xr:uid="{3D0DCF5C-40A2-4C79-9496-2F1DE15CF866}"/>
    <cellStyle name="20% - Énfasis1 38 2 2 2 2" xfId="35155" xr:uid="{7A89A8BE-AFEA-4088-A948-1F1B8839B5AB}"/>
    <cellStyle name="20% - Énfasis1 38 2 2 3" xfId="35154" xr:uid="{8000F55A-2792-4CA2-8DBC-86981ACA42DC}"/>
    <cellStyle name="20% - Énfasis1 38 2 3" xfId="22389" xr:uid="{74B6CD91-5CAD-4AA6-B5B9-EEDCE0A4E447}"/>
    <cellStyle name="20% - Énfasis1 38 2 3 2" xfId="35156" xr:uid="{1EDEA9C4-AC1B-4515-92BC-FDBFBAC01737}"/>
    <cellStyle name="20% - Énfasis1 38 2 4" xfId="35153" xr:uid="{83269C73-8B8C-46D4-9731-7CCF730271D8}"/>
    <cellStyle name="20% - Énfasis1 38 3" xfId="10953" xr:uid="{811CB0F0-30C6-4DE1-85C3-395B52BF2CCB}"/>
    <cellStyle name="20% - Énfasis1 38 3 2" xfId="26366" xr:uid="{A143CFE4-CB19-4E1A-B39A-E323F197B4BB}"/>
    <cellStyle name="20% - Énfasis1 38 3 2 2" xfId="35158" xr:uid="{4FCEB186-F8E4-472E-8C85-DDD57797A5A6}"/>
    <cellStyle name="20% - Énfasis1 38 3 3" xfId="35157" xr:uid="{A4EC2554-9196-40AD-AD26-64B66B594BE0}"/>
    <cellStyle name="20% - Énfasis1 38 4" xfId="18661" xr:uid="{23AD912C-DF55-4537-95E8-D8385CC1DEE8}"/>
    <cellStyle name="20% - Énfasis1 38 4 2" xfId="35159" xr:uid="{D84CA307-E114-461E-BF75-DE6B32146EBD}"/>
    <cellStyle name="20% - Énfasis1 38 5" xfId="35152" xr:uid="{574206C0-0434-4D1C-AF90-39F42EFD8F9F}"/>
    <cellStyle name="20% - Énfasis1 39" xfId="3262" xr:uid="{7F2D70D2-724D-4AA9-B5D0-7149D545717E}"/>
    <cellStyle name="20% - Énfasis1 39 2" xfId="6994" xr:uid="{E57E2487-4A4D-48F9-9EB0-4B4D095A69F4}"/>
    <cellStyle name="20% - Énfasis1 39 2 2" xfId="14702" xr:uid="{677FA4A5-1C75-4EDB-B041-FD28533EB5DB}"/>
    <cellStyle name="20% - Énfasis1 39 2 2 2" xfId="30114" xr:uid="{E76C30BD-0801-49FB-819A-BA5B575BDF7F}"/>
    <cellStyle name="20% - Énfasis1 39 2 2 2 2" xfId="35163" xr:uid="{E0544AF8-E0E5-4A87-92DC-FCAF3DDA4637}"/>
    <cellStyle name="20% - Énfasis1 39 2 2 3" xfId="35162" xr:uid="{98A7A9BD-BE30-4FE3-AE04-5E5759653AA7}"/>
    <cellStyle name="20% - Énfasis1 39 2 3" xfId="22409" xr:uid="{0B0C9E35-4E72-4D8B-846B-3200643A6F50}"/>
    <cellStyle name="20% - Énfasis1 39 2 3 2" xfId="35164" xr:uid="{6B0B938C-49ED-4AFA-96A3-BBE4B2FBF50E}"/>
    <cellStyle name="20% - Énfasis1 39 2 4" xfId="35161" xr:uid="{A14090F4-30EB-4240-9A0A-2A6FCE9AE472}"/>
    <cellStyle name="20% - Énfasis1 39 3" xfId="10973" xr:uid="{89831B7F-D366-4938-B9F9-AA79C097842E}"/>
    <cellStyle name="20% - Énfasis1 39 3 2" xfId="26386" xr:uid="{DED9239D-92AF-4708-B4BB-8CA4024008AD}"/>
    <cellStyle name="20% - Énfasis1 39 3 2 2" xfId="35166" xr:uid="{336211F8-2BD2-4516-8CF8-9806716D9BC9}"/>
    <cellStyle name="20% - Énfasis1 39 3 3" xfId="35165" xr:uid="{E6229EA5-5464-4801-AAB7-68E90AD1801F}"/>
    <cellStyle name="20% - Énfasis1 39 4" xfId="18681" xr:uid="{23B712C8-262A-422A-88C0-ADF76DBC8973}"/>
    <cellStyle name="20% - Énfasis1 39 4 2" xfId="35167" xr:uid="{0632129E-9AD1-4365-B63E-7D7CFE29D344}"/>
    <cellStyle name="20% - Énfasis1 39 5" xfId="35160" xr:uid="{13B3B111-A9D7-4676-9C73-62A7590C4569}"/>
    <cellStyle name="20% - Énfasis1 4" xfId="249" xr:uid="{13FD843C-B3A4-472F-9DEB-490934331493}"/>
    <cellStyle name="20% - Énfasis1 4 2" xfId="452" xr:uid="{82651EDB-7709-42E0-8619-3EEBC7D1F180}"/>
    <cellStyle name="20% - Énfasis1 4 2 2" xfId="1113" xr:uid="{26D94A16-9E01-4691-96C4-526A27AF76F5}"/>
    <cellStyle name="20% - Énfasis1 4 2 2 2" xfId="2581" xr:uid="{3F648364-D3DD-4844-8633-AE8202115408}"/>
    <cellStyle name="20% - Énfasis1 4 2 2 2 2" xfId="6313" xr:uid="{B7166343-0612-4C07-8B81-7C0BC4A410DE}"/>
    <cellStyle name="20% - Énfasis1 4 2 2 2 2 2" xfId="14021" xr:uid="{01E34545-28D9-4313-B325-C061337517AB}"/>
    <cellStyle name="20% - Énfasis1 4 2 2 2 2 2 2" xfId="29433" xr:uid="{2FE531BB-8DBC-4D44-9447-D018653CE0A2}"/>
    <cellStyle name="20% - Énfasis1 4 2 2 2 2 2 2 2" xfId="35174" xr:uid="{AD27D595-883F-46AD-B3BE-153566F4AC79}"/>
    <cellStyle name="20% - Énfasis1 4 2 2 2 2 2 3" xfId="35173" xr:uid="{F11E53FC-B259-49A4-8B93-229FB297723A}"/>
    <cellStyle name="20% - Énfasis1 4 2 2 2 2 3" xfId="21728" xr:uid="{6C59300A-F9CF-4F3D-8402-CD5A6C0D7209}"/>
    <cellStyle name="20% - Énfasis1 4 2 2 2 2 3 2" xfId="35175" xr:uid="{01ED4C59-6E4E-487B-893B-ED0F7CCF0E13}"/>
    <cellStyle name="20% - Énfasis1 4 2 2 2 2 4" xfId="35172" xr:uid="{83D902C0-426A-4F4B-8C68-3C0031F6194C}"/>
    <cellStyle name="20% - Énfasis1 4 2 2 2 3" xfId="10292" xr:uid="{5DAD386B-804A-40AE-B284-F211D79CC0FC}"/>
    <cellStyle name="20% - Énfasis1 4 2 2 2 3 2" xfId="25705" xr:uid="{227E3F0F-D6D2-4C89-B6A7-7835B669DC2D}"/>
    <cellStyle name="20% - Énfasis1 4 2 2 2 3 2 2" xfId="35177" xr:uid="{6D77D65E-DF62-4408-81B0-2094BC9D0982}"/>
    <cellStyle name="20% - Énfasis1 4 2 2 2 3 3" xfId="35176" xr:uid="{749BED90-48B1-435C-9EAC-3A730CC79B14}"/>
    <cellStyle name="20% - Énfasis1 4 2 2 2 4" xfId="18000" xr:uid="{71BFCEBB-BA57-4E1F-9B45-782CBB08B21D}"/>
    <cellStyle name="20% - Énfasis1 4 2 2 2 4 2" xfId="35178" xr:uid="{016C4704-0B78-4165-ABB3-5BE160A7300E}"/>
    <cellStyle name="20% - Énfasis1 4 2 2 2 5" xfId="35171" xr:uid="{330C5FA8-D86A-4852-BFCD-DB9F3ABD1F94}"/>
    <cellStyle name="20% - Énfasis1 4 2 2 3" xfId="4850" xr:uid="{8CF6D355-7D32-432A-A60D-67CC0ACC92B0}"/>
    <cellStyle name="20% - Énfasis1 4 2 2 3 2" xfId="12558" xr:uid="{C6167D6C-42D8-416B-B2D6-15DFDCD80218}"/>
    <cellStyle name="20% - Énfasis1 4 2 2 3 2 2" xfId="27970" xr:uid="{587BD4E7-C0F9-47FF-B795-78BD3EE5CB9C}"/>
    <cellStyle name="20% - Énfasis1 4 2 2 3 2 2 2" xfId="35181" xr:uid="{88788F12-8313-4F4D-941B-E1F983212A36}"/>
    <cellStyle name="20% - Énfasis1 4 2 2 3 2 3" xfId="35180" xr:uid="{B4AED88B-EB50-4503-8AFA-8EEE10A465A0}"/>
    <cellStyle name="20% - Énfasis1 4 2 2 3 3" xfId="20265" xr:uid="{5CBE921D-2450-48F8-907D-52CEB4078F7E}"/>
    <cellStyle name="20% - Énfasis1 4 2 2 3 3 2" xfId="35182" xr:uid="{AF0A89C5-3802-4952-AE97-C25414587963}"/>
    <cellStyle name="20% - Énfasis1 4 2 2 3 4" xfId="35179" xr:uid="{64A645CF-0E7C-4ED9-AD4E-D494C889841E}"/>
    <cellStyle name="20% - Énfasis1 4 2 2 4" xfId="8833" xr:uid="{C102B942-B32D-455E-BD63-04BC7A6045AE}"/>
    <cellStyle name="20% - Énfasis1 4 2 2 4 2" xfId="24246" xr:uid="{7FE09AA1-07B1-45A6-8CB4-B6BA2E3D41F7}"/>
    <cellStyle name="20% - Énfasis1 4 2 2 4 2 2" xfId="35184" xr:uid="{3FE0B7AB-C49B-4801-AD2B-9DEE58A4B5D1}"/>
    <cellStyle name="20% - Énfasis1 4 2 2 4 3" xfId="35183" xr:uid="{80E5C662-DA11-4999-B231-79583B7CFBA6}"/>
    <cellStyle name="20% - Énfasis1 4 2 2 5" xfId="16541" xr:uid="{5DA50255-8434-462C-9AFD-F5DDD97B85AC}"/>
    <cellStyle name="20% - Énfasis1 4 2 2 5 2" xfId="35185" xr:uid="{82902CDA-8A26-4B6E-9C3E-724B0E310EBF}"/>
    <cellStyle name="20% - Énfasis1 4 2 2 6" xfId="35170" xr:uid="{FDC9FE5D-B1DF-43FA-9BCD-9BD9CEC94E42}"/>
    <cellStyle name="20% - Énfasis1 4 2 3" xfId="1943" xr:uid="{F4D05223-E9D8-4A11-A150-9509B3780934}"/>
    <cellStyle name="20% - Énfasis1 4 2 3 2" xfId="5675" xr:uid="{8B422B08-1FAF-46D7-9F82-4BFCC6319E66}"/>
    <cellStyle name="20% - Énfasis1 4 2 3 2 2" xfId="13383" xr:uid="{ED878601-B409-4A2B-90C2-7195098080F0}"/>
    <cellStyle name="20% - Énfasis1 4 2 3 2 2 2" xfId="28795" xr:uid="{4F477AE4-68E4-4E9A-AAED-E60B4748B0AE}"/>
    <cellStyle name="20% - Énfasis1 4 2 3 2 2 2 2" xfId="35189" xr:uid="{25A3CD33-18DB-4305-902B-D25E93FC0352}"/>
    <cellStyle name="20% - Énfasis1 4 2 3 2 2 3" xfId="35188" xr:uid="{26DFDC8F-CFC6-4C50-97CF-9BF38B67BEE4}"/>
    <cellStyle name="20% - Énfasis1 4 2 3 2 3" xfId="21090" xr:uid="{BD37D5D9-8265-403E-BC22-E571194B9AB3}"/>
    <cellStyle name="20% - Énfasis1 4 2 3 2 3 2" xfId="35190" xr:uid="{ED636673-F904-4D3A-91C2-088585A3DFE4}"/>
    <cellStyle name="20% - Énfasis1 4 2 3 2 4" xfId="35187" xr:uid="{F804A9E1-216D-42BC-9057-BCAE5042883C}"/>
    <cellStyle name="20% - Énfasis1 4 2 3 3" xfId="9654" xr:uid="{2F12B3C0-69B3-4CF8-86DE-BD4B28DDE919}"/>
    <cellStyle name="20% - Énfasis1 4 2 3 3 2" xfId="25067" xr:uid="{1BFBCB28-FDE3-474F-8A45-6B94128F4A3B}"/>
    <cellStyle name="20% - Énfasis1 4 2 3 3 2 2" xfId="35192" xr:uid="{358D7F7C-61C7-4CAF-9601-C84C1A5C98FD}"/>
    <cellStyle name="20% - Énfasis1 4 2 3 3 3" xfId="35191" xr:uid="{6DCAB8BB-85E5-4D10-A2DB-2BA7D4AEE43C}"/>
    <cellStyle name="20% - Énfasis1 4 2 3 4" xfId="17362" xr:uid="{B1E79689-1DB3-4698-99C5-2372C3402D4B}"/>
    <cellStyle name="20% - Énfasis1 4 2 3 4 2" xfId="35193" xr:uid="{4372097B-AADC-4204-93F2-0CF621D14A9E}"/>
    <cellStyle name="20% - Énfasis1 4 2 3 5" xfId="35186" xr:uid="{5E148B19-4377-4034-B63F-49C85D43304F}"/>
    <cellStyle name="20% - Énfasis1 4 2 4" xfId="4198" xr:uid="{72D0A0ED-4BF6-44FA-A4A4-322DD2F932F4}"/>
    <cellStyle name="20% - Énfasis1 4 2 4 2" xfId="11906" xr:uid="{3AEFA66F-7F49-4332-B998-576E13A9C6A6}"/>
    <cellStyle name="20% - Énfasis1 4 2 4 2 2" xfId="27318" xr:uid="{8B8D3F6D-A8FB-4832-BEBB-B13BF3B41257}"/>
    <cellStyle name="20% - Énfasis1 4 2 4 2 2 2" xfId="35196" xr:uid="{51AC2E15-9399-4CE4-AC5A-4AA6BFEB0BE7}"/>
    <cellStyle name="20% - Énfasis1 4 2 4 2 3" xfId="35195" xr:uid="{577D6267-2034-4723-8A15-CF073FC1C2DD}"/>
    <cellStyle name="20% - Énfasis1 4 2 4 3" xfId="19613" xr:uid="{208B0631-A1B7-4CD7-A060-A17DFA78FFBB}"/>
    <cellStyle name="20% - Énfasis1 4 2 4 3 2" xfId="35197" xr:uid="{50B55ADC-01DE-406B-B005-8F0931C8683C}"/>
    <cellStyle name="20% - Énfasis1 4 2 4 4" xfId="35194" xr:uid="{097533C8-9438-4B4F-A73D-D2B314AFCBEF}"/>
    <cellStyle name="20% - Énfasis1 4 2 5" xfId="8195" xr:uid="{D498477E-90C4-4A59-9A4A-37F3CADA9BC4}"/>
    <cellStyle name="20% - Énfasis1 4 2 5 2" xfId="23608" xr:uid="{9C01682D-FEAB-4F61-952C-59C518AA7B11}"/>
    <cellStyle name="20% - Énfasis1 4 2 5 2 2" xfId="35199" xr:uid="{3296302E-81C0-4278-B9B6-FD0686BE9301}"/>
    <cellStyle name="20% - Énfasis1 4 2 5 3" xfId="35198" xr:uid="{93B66546-B36D-4B05-8BCE-33A8E7C39C2E}"/>
    <cellStyle name="20% - Énfasis1 4 2 6" xfId="15903" xr:uid="{498B6BD7-2C11-40C8-B794-AA9D035B891E}"/>
    <cellStyle name="20% - Énfasis1 4 2 6 2" xfId="35200" xr:uid="{C4AD6737-F9BB-43E7-A043-908C0CF70B85}"/>
    <cellStyle name="20% - Énfasis1 4 2 7" xfId="35169" xr:uid="{505F51E9-5A99-4D4F-BB71-9A80836070FE}"/>
    <cellStyle name="20% - Énfasis1 4 3" xfId="913" xr:uid="{7B52A03C-5214-49AF-821B-C587A739A4FF}"/>
    <cellStyle name="20% - Énfasis1 4 3 2" xfId="2383" xr:uid="{9D794392-8045-4236-8338-20FD9B8BE127}"/>
    <cellStyle name="20% - Énfasis1 4 3 2 2" xfId="6115" xr:uid="{81A2B8D6-431B-4E4A-A4D1-A758764C1F02}"/>
    <cellStyle name="20% - Énfasis1 4 3 2 2 2" xfId="13823" xr:uid="{9A34D3B6-7954-4158-AA79-97B941243574}"/>
    <cellStyle name="20% - Énfasis1 4 3 2 2 2 2" xfId="29235" xr:uid="{AEEB7719-2E1F-4966-BE32-3D45FFCCD317}"/>
    <cellStyle name="20% - Énfasis1 4 3 2 2 2 2 2" xfId="35205" xr:uid="{73349FF6-4BC9-4435-B625-C80542CBB057}"/>
    <cellStyle name="20% - Énfasis1 4 3 2 2 2 3" xfId="35204" xr:uid="{E37EEC8B-6D2F-483A-A771-2703F1AED653}"/>
    <cellStyle name="20% - Énfasis1 4 3 2 2 3" xfId="21530" xr:uid="{69AE6A96-A856-4DAD-9F22-280E728A2BD0}"/>
    <cellStyle name="20% - Énfasis1 4 3 2 2 3 2" xfId="35206" xr:uid="{07F79B02-6D16-43A3-9BFA-65B02BA11C83}"/>
    <cellStyle name="20% - Énfasis1 4 3 2 2 4" xfId="35203" xr:uid="{9544B5B4-20FF-433A-A17C-CAC7C043E12F}"/>
    <cellStyle name="20% - Énfasis1 4 3 2 3" xfId="10094" xr:uid="{704264A9-68FD-4F42-8A9F-EAAA07025827}"/>
    <cellStyle name="20% - Énfasis1 4 3 2 3 2" xfId="25507" xr:uid="{13C58D25-203C-4A66-985A-65FAA7DEDC02}"/>
    <cellStyle name="20% - Énfasis1 4 3 2 3 2 2" xfId="35208" xr:uid="{137AF49E-8ECF-44E9-B656-B8948D8CD9DB}"/>
    <cellStyle name="20% - Énfasis1 4 3 2 3 3" xfId="35207" xr:uid="{DB59C8E0-D19A-4F22-8ECD-4B8329EA0A73}"/>
    <cellStyle name="20% - Énfasis1 4 3 2 4" xfId="17802" xr:uid="{40C8D0CD-94BE-4555-B311-D24A2FC00019}"/>
    <cellStyle name="20% - Énfasis1 4 3 2 4 2" xfId="35209" xr:uid="{4D71C5A7-9058-4E44-84A2-1CE8259E551B}"/>
    <cellStyle name="20% - Énfasis1 4 3 2 5" xfId="35202" xr:uid="{243138F2-A4E0-4BA9-8207-69E8F37911D5}"/>
    <cellStyle name="20% - Énfasis1 4 3 3" xfId="4650" xr:uid="{D69E7983-67A4-4211-B1E0-62E383F59DAF}"/>
    <cellStyle name="20% - Énfasis1 4 3 3 2" xfId="12358" xr:uid="{96E7308B-F913-47B5-8339-09865946E647}"/>
    <cellStyle name="20% - Énfasis1 4 3 3 2 2" xfId="27770" xr:uid="{CE7D8FFB-7E2D-4CCA-89CF-449EAE279075}"/>
    <cellStyle name="20% - Énfasis1 4 3 3 2 2 2" xfId="35212" xr:uid="{E2A6BE8A-6630-4DD9-81D2-91933BF70D3B}"/>
    <cellStyle name="20% - Énfasis1 4 3 3 2 3" xfId="35211" xr:uid="{4098E354-9156-47A6-A19F-F517EF6E2E3E}"/>
    <cellStyle name="20% - Énfasis1 4 3 3 3" xfId="20065" xr:uid="{456F305C-A086-4CF8-B85C-706C02DB78F7}"/>
    <cellStyle name="20% - Énfasis1 4 3 3 3 2" xfId="35213" xr:uid="{BE5084AE-17B4-43B6-9161-890E8D645739}"/>
    <cellStyle name="20% - Énfasis1 4 3 3 4" xfId="35210" xr:uid="{001EAD43-FB87-405C-9B1A-8C8D375D736A}"/>
    <cellStyle name="20% - Énfasis1 4 3 4" xfId="8635" xr:uid="{3C8ECFA7-0BE2-4B0E-AAEE-78F16AD24173}"/>
    <cellStyle name="20% - Énfasis1 4 3 4 2" xfId="24048" xr:uid="{B1674714-1FC9-4614-8565-F815065D35A9}"/>
    <cellStyle name="20% - Énfasis1 4 3 4 2 2" xfId="35215" xr:uid="{03FF37A0-FA6F-4D86-827F-DEC71F9C8CB6}"/>
    <cellStyle name="20% - Énfasis1 4 3 4 3" xfId="35214" xr:uid="{6586B4D8-007B-44C2-84C8-9E8123EA10C9}"/>
    <cellStyle name="20% - Énfasis1 4 3 5" xfId="16343" xr:uid="{E45A3266-5F8A-438E-95B6-2A8C8F2B5AC6}"/>
    <cellStyle name="20% - Énfasis1 4 3 5 2" xfId="35216" xr:uid="{306D9EF3-AA37-49FE-9604-D2107979FD8B}"/>
    <cellStyle name="20% - Énfasis1 4 3 6" xfId="35201" xr:uid="{D1F12FA8-4B42-4E81-BC30-2A1082EF2289}"/>
    <cellStyle name="20% - Énfasis1 4 4" xfId="1745" xr:uid="{965DD27A-189F-4C03-9061-6BBE47DB3508}"/>
    <cellStyle name="20% - Énfasis1 4 4 2" xfId="5477" xr:uid="{58FC5DDA-5BC1-49E7-9D83-4FC46BFAC0E9}"/>
    <cellStyle name="20% - Énfasis1 4 4 2 2" xfId="13185" xr:uid="{64E5A80F-4B88-4DAE-8D9A-0E73D85AD2A0}"/>
    <cellStyle name="20% - Énfasis1 4 4 2 2 2" xfId="28597" xr:uid="{C3E06D11-5773-470D-B8D5-A2ACD01A98EC}"/>
    <cellStyle name="20% - Énfasis1 4 4 2 2 2 2" xfId="35220" xr:uid="{2EA625F9-285D-4620-BC0D-451E2EF416A9}"/>
    <cellStyle name="20% - Énfasis1 4 4 2 2 3" xfId="35219" xr:uid="{6783B7F6-922C-4E73-92CF-3C2F44719482}"/>
    <cellStyle name="20% - Énfasis1 4 4 2 3" xfId="20892" xr:uid="{384F501E-F475-45A8-9B97-68F05F63FB3F}"/>
    <cellStyle name="20% - Énfasis1 4 4 2 3 2" xfId="35221" xr:uid="{2AD6D9BF-9A0C-47A4-A3A4-BA37C9C7A168}"/>
    <cellStyle name="20% - Énfasis1 4 4 2 4" xfId="35218" xr:uid="{CFD4434E-42C2-40C9-B0E1-B625CB917BC1}"/>
    <cellStyle name="20% - Énfasis1 4 4 3" xfId="9456" xr:uid="{64C1BEE2-EEE8-44F6-AFCC-F973F23D8475}"/>
    <cellStyle name="20% - Énfasis1 4 4 3 2" xfId="24869" xr:uid="{634BDAA4-C273-4309-AB55-75A65BFBE2B6}"/>
    <cellStyle name="20% - Énfasis1 4 4 3 2 2" xfId="35223" xr:uid="{01CD4718-6698-4D7E-B2D4-248637A4DA31}"/>
    <cellStyle name="20% - Énfasis1 4 4 3 3" xfId="35222" xr:uid="{3F5BAAA2-5C7E-4A1D-B478-F00B865DE6AC}"/>
    <cellStyle name="20% - Énfasis1 4 4 4" xfId="17164" xr:uid="{8D9D28AC-A385-40B2-9B07-789BC2E0D888}"/>
    <cellStyle name="20% - Énfasis1 4 4 4 2" xfId="35224" xr:uid="{2044362D-54C4-4444-95F2-7E081A3EC1CC}"/>
    <cellStyle name="20% - Énfasis1 4 4 5" xfId="35217" xr:uid="{703BF674-EC2C-445C-9B4D-1EF2F0B29C75}"/>
    <cellStyle name="20% - Énfasis1 4 5" xfId="3998" xr:uid="{A57245F7-185B-40D4-AF1B-E52FE4AB91FA}"/>
    <cellStyle name="20% - Énfasis1 4 5 2" xfId="11706" xr:uid="{13B8E19D-1BF4-49EC-955D-719B7B5CFD26}"/>
    <cellStyle name="20% - Énfasis1 4 5 2 2" xfId="27118" xr:uid="{9FCB1021-8D91-4669-A2DC-7FB1CC47E43D}"/>
    <cellStyle name="20% - Énfasis1 4 5 2 2 2" xfId="35227" xr:uid="{357E08AD-76BD-4158-9BBB-609D91DC226E}"/>
    <cellStyle name="20% - Énfasis1 4 5 2 3" xfId="35226" xr:uid="{2D8F31C8-1BE5-4130-8826-058D08167BCF}"/>
    <cellStyle name="20% - Énfasis1 4 5 3" xfId="19413" xr:uid="{A89C31EF-BE3C-4536-AB84-87A539703C60}"/>
    <cellStyle name="20% - Énfasis1 4 5 3 2" xfId="35228" xr:uid="{C24E3774-80DD-47D8-8D27-6AFF2FBEB977}"/>
    <cellStyle name="20% - Énfasis1 4 5 4" xfId="35225" xr:uid="{17F04B7F-ED36-4632-9222-6565EE5C2AE0}"/>
    <cellStyle name="20% - Énfasis1 4 6" xfId="7997" xr:uid="{39B97C4A-04E7-4318-ACCD-544FD543F9BF}"/>
    <cellStyle name="20% - Énfasis1 4 6 2" xfId="23410" xr:uid="{373144E2-C103-4DEC-A87A-DDB8AB46793C}"/>
    <cellStyle name="20% - Énfasis1 4 6 2 2" xfId="35230" xr:uid="{2F900C53-9DF7-49B6-9B6F-372D94AFD1EC}"/>
    <cellStyle name="20% - Énfasis1 4 6 3" xfId="35229" xr:uid="{2F7E419E-A6C7-4D64-91C9-AF08E9D736F6}"/>
    <cellStyle name="20% - Énfasis1 4 7" xfId="15705" xr:uid="{3138B883-B1C7-426D-957F-5E3BDBF0A95E}"/>
    <cellStyle name="20% - Énfasis1 4 7 2" xfId="35231" xr:uid="{DBA7A6C9-74B1-4D64-8D3C-01E9D62F82D7}"/>
    <cellStyle name="20% - Énfasis1 4 8" xfId="35168" xr:uid="{BB536146-7574-4C11-9C32-BFB90EA90747}"/>
    <cellStyle name="20% - Énfasis1 5" xfId="267" xr:uid="{A700EE65-9CC0-477C-8587-D661414B9D2C}"/>
    <cellStyle name="20% - Énfasis1 5 2" xfId="470" xr:uid="{55FBD51E-8DB2-4E67-91B8-E1B3559EA3F5}"/>
    <cellStyle name="20% - Énfasis1 5 2 2" xfId="1131" xr:uid="{4F1AC32E-F4F5-4488-BE3E-B97778038053}"/>
    <cellStyle name="20% - Énfasis1 5 2 2 2" xfId="2599" xr:uid="{FCC25896-41F7-41D0-9738-CD1EF894D502}"/>
    <cellStyle name="20% - Énfasis1 5 2 2 2 2" xfId="6331" xr:uid="{A57F2571-BEA1-4113-ABDC-69319C41A700}"/>
    <cellStyle name="20% - Énfasis1 5 2 2 2 2 2" xfId="14039" xr:uid="{11709151-9289-4514-896E-847FC70754AD}"/>
    <cellStyle name="20% - Énfasis1 5 2 2 2 2 2 2" xfId="29451" xr:uid="{470A142E-178E-4F63-BF62-F9C219165EDE}"/>
    <cellStyle name="20% - Énfasis1 5 2 2 2 2 2 2 2" xfId="35238" xr:uid="{A2F8D987-8430-4668-9985-9E1704B4C8CC}"/>
    <cellStyle name="20% - Énfasis1 5 2 2 2 2 2 3" xfId="35237" xr:uid="{D3A0E64B-066B-41C2-A2F1-63FE9BEAABC1}"/>
    <cellStyle name="20% - Énfasis1 5 2 2 2 2 3" xfId="21746" xr:uid="{2D732C82-449C-4BBF-B311-DDF00C628002}"/>
    <cellStyle name="20% - Énfasis1 5 2 2 2 2 3 2" xfId="35239" xr:uid="{BB912545-A650-4109-BAC7-6D7DB6673B66}"/>
    <cellStyle name="20% - Énfasis1 5 2 2 2 2 4" xfId="35236" xr:uid="{56D29C0C-9621-40A6-8CC0-B73FFDC06466}"/>
    <cellStyle name="20% - Énfasis1 5 2 2 2 3" xfId="10310" xr:uid="{DC507007-A141-4FBF-84AB-C0DAB0C28CEA}"/>
    <cellStyle name="20% - Énfasis1 5 2 2 2 3 2" xfId="25723" xr:uid="{5EA34374-DFF1-42E8-8DD3-8D6BC7922AF0}"/>
    <cellStyle name="20% - Énfasis1 5 2 2 2 3 2 2" xfId="35241" xr:uid="{8EA40C85-4089-4D72-8083-400DD4F5E08F}"/>
    <cellStyle name="20% - Énfasis1 5 2 2 2 3 3" xfId="35240" xr:uid="{1117273A-5D30-4159-8B00-7DC26FD9CEB7}"/>
    <cellStyle name="20% - Énfasis1 5 2 2 2 4" xfId="18018" xr:uid="{EFF36255-278A-432C-9E9A-B1CE7A82C1CA}"/>
    <cellStyle name="20% - Énfasis1 5 2 2 2 4 2" xfId="35242" xr:uid="{09B058C5-5F75-467C-A177-94081EDA9A2D}"/>
    <cellStyle name="20% - Énfasis1 5 2 2 2 5" xfId="35235" xr:uid="{34E68DCC-5653-4927-87CD-95684635B904}"/>
    <cellStyle name="20% - Énfasis1 5 2 2 3" xfId="4868" xr:uid="{C07378BD-53D8-4B65-BC2E-9894666986E9}"/>
    <cellStyle name="20% - Énfasis1 5 2 2 3 2" xfId="12576" xr:uid="{759C17AC-76E7-4041-9204-C208FFC65D28}"/>
    <cellStyle name="20% - Énfasis1 5 2 2 3 2 2" xfId="27988" xr:uid="{2820D877-9F9E-45F6-A19D-4364E3F65701}"/>
    <cellStyle name="20% - Énfasis1 5 2 2 3 2 2 2" xfId="35245" xr:uid="{6B68E605-2478-400D-B61F-CFF8B7D1D3F5}"/>
    <cellStyle name="20% - Énfasis1 5 2 2 3 2 3" xfId="35244" xr:uid="{10FBD24C-425C-4B80-A38E-B3205597E789}"/>
    <cellStyle name="20% - Énfasis1 5 2 2 3 3" xfId="20283" xr:uid="{68E4D845-760A-4185-BA0C-D9DDD904CB66}"/>
    <cellStyle name="20% - Énfasis1 5 2 2 3 3 2" xfId="35246" xr:uid="{C31C0EE2-B50B-4634-B54B-BCDB13485135}"/>
    <cellStyle name="20% - Énfasis1 5 2 2 3 4" xfId="35243" xr:uid="{BC819AE1-9644-4EF5-B4A1-645EFBFCF41D}"/>
    <cellStyle name="20% - Énfasis1 5 2 2 4" xfId="8851" xr:uid="{48AB197F-5ABB-4701-B4B7-917BB5B46DEF}"/>
    <cellStyle name="20% - Énfasis1 5 2 2 4 2" xfId="24264" xr:uid="{C15AFFBE-7D0B-41D2-8CDF-4B7099F5896D}"/>
    <cellStyle name="20% - Énfasis1 5 2 2 4 2 2" xfId="35248" xr:uid="{CB9BD90D-E769-4D30-B3AC-674796D03495}"/>
    <cellStyle name="20% - Énfasis1 5 2 2 4 3" xfId="35247" xr:uid="{B418C771-5C9E-42AC-820E-6E3E7D82C22C}"/>
    <cellStyle name="20% - Énfasis1 5 2 2 5" xfId="16559" xr:uid="{7B6709B2-B8B8-4160-838A-C8BEB1084B1D}"/>
    <cellStyle name="20% - Énfasis1 5 2 2 5 2" xfId="35249" xr:uid="{CF491EE7-0A4F-4452-AA0D-A9AB255C270D}"/>
    <cellStyle name="20% - Énfasis1 5 2 2 6" xfId="35234" xr:uid="{F5B909A3-F5F8-4431-9EEB-A444FBBDFD48}"/>
    <cellStyle name="20% - Énfasis1 5 2 3" xfId="1961" xr:uid="{1D9405BD-72C2-4F94-A67C-4F9E1AEE3336}"/>
    <cellStyle name="20% - Énfasis1 5 2 3 2" xfId="5693" xr:uid="{09CA2C7E-A555-46F0-B06A-BB48CFCAAD43}"/>
    <cellStyle name="20% - Énfasis1 5 2 3 2 2" xfId="13401" xr:uid="{2E261670-AA6B-473A-AF86-A89C297B2AEA}"/>
    <cellStyle name="20% - Énfasis1 5 2 3 2 2 2" xfId="28813" xr:uid="{B880B322-BE23-40B8-90C5-BA6180D9479B}"/>
    <cellStyle name="20% - Énfasis1 5 2 3 2 2 2 2" xfId="35253" xr:uid="{4F6509B0-104F-49C7-9609-8815E44A3F88}"/>
    <cellStyle name="20% - Énfasis1 5 2 3 2 2 3" xfId="35252" xr:uid="{C269E99C-9E05-45FB-A847-70972DE41936}"/>
    <cellStyle name="20% - Énfasis1 5 2 3 2 3" xfId="21108" xr:uid="{DF4F8C5C-5794-41A8-9BE1-527DB3C28CEB}"/>
    <cellStyle name="20% - Énfasis1 5 2 3 2 3 2" xfId="35254" xr:uid="{B30BE21A-B44F-408D-8135-9D7FCC5BAF6E}"/>
    <cellStyle name="20% - Énfasis1 5 2 3 2 4" xfId="35251" xr:uid="{9BE73207-7C98-40EE-98BE-4E87B286BFB9}"/>
    <cellStyle name="20% - Énfasis1 5 2 3 3" xfId="9672" xr:uid="{4C114F1E-349D-4AD5-A4AE-C9B896C13AEA}"/>
    <cellStyle name="20% - Énfasis1 5 2 3 3 2" xfId="25085" xr:uid="{9BA200C9-B821-4F21-9076-2E30A297C708}"/>
    <cellStyle name="20% - Énfasis1 5 2 3 3 2 2" xfId="35256" xr:uid="{2563542A-2327-46A7-B152-2788D245CF9E}"/>
    <cellStyle name="20% - Énfasis1 5 2 3 3 3" xfId="35255" xr:uid="{F131BB94-4409-47C0-BE6B-4BF969164C5A}"/>
    <cellStyle name="20% - Énfasis1 5 2 3 4" xfId="17380" xr:uid="{E7E56DB7-12B4-40F6-9F89-253C813E0BFF}"/>
    <cellStyle name="20% - Énfasis1 5 2 3 4 2" xfId="35257" xr:uid="{352AAFA3-5F91-4BA5-9648-621F237A22D2}"/>
    <cellStyle name="20% - Énfasis1 5 2 3 5" xfId="35250" xr:uid="{640FC3B7-19C2-41CF-8F5C-9BEEBB0ABC8F}"/>
    <cellStyle name="20% - Énfasis1 5 2 4" xfId="4216" xr:uid="{EAEA5E4A-FFA2-4D0D-86A2-05BFD19FC02A}"/>
    <cellStyle name="20% - Énfasis1 5 2 4 2" xfId="11924" xr:uid="{CDC9DB7E-36F6-40D2-B9F6-F5C4E3FF7B51}"/>
    <cellStyle name="20% - Énfasis1 5 2 4 2 2" xfId="27336" xr:uid="{789577EC-970E-48F2-AAC1-22F65BFADC49}"/>
    <cellStyle name="20% - Énfasis1 5 2 4 2 2 2" xfId="35260" xr:uid="{EE7F079C-CE48-4897-93B2-13E9D0E18A48}"/>
    <cellStyle name="20% - Énfasis1 5 2 4 2 3" xfId="35259" xr:uid="{EA68ED62-0612-43B2-8763-5642785B558B}"/>
    <cellStyle name="20% - Énfasis1 5 2 4 3" xfId="19631" xr:uid="{F5B38054-E8DF-44B1-A216-FCC7B0CF740E}"/>
    <cellStyle name="20% - Énfasis1 5 2 4 3 2" xfId="35261" xr:uid="{828A7226-2E1B-4792-8EDE-95EC853281F2}"/>
    <cellStyle name="20% - Énfasis1 5 2 4 4" xfId="35258" xr:uid="{89D39EAD-F206-44CD-B723-91B8D3187A68}"/>
    <cellStyle name="20% - Énfasis1 5 2 5" xfId="8213" xr:uid="{4E8A22F1-280A-451E-9D11-6B545E574BAB}"/>
    <cellStyle name="20% - Énfasis1 5 2 5 2" xfId="23626" xr:uid="{84164342-9370-4444-9537-25BE764A08EB}"/>
    <cellStyle name="20% - Énfasis1 5 2 5 2 2" xfId="35263" xr:uid="{5C45CA69-E726-40E3-A50E-8948007632D0}"/>
    <cellStyle name="20% - Énfasis1 5 2 5 3" xfId="35262" xr:uid="{ACCCEAD6-E898-41B1-ADC6-CB6B79E7BD21}"/>
    <cellStyle name="20% - Énfasis1 5 2 6" xfId="15921" xr:uid="{E99A150F-E444-4DB2-BFAD-2EB74EF6E69A}"/>
    <cellStyle name="20% - Énfasis1 5 2 6 2" xfId="35264" xr:uid="{784F1753-797F-4B25-AC82-E62A74F347B1}"/>
    <cellStyle name="20% - Énfasis1 5 2 7" xfId="35233" xr:uid="{18806709-9980-490E-8623-C53E363A63CF}"/>
    <cellStyle name="20% - Énfasis1 5 3" xfId="931" xr:uid="{FA0D17A3-62F2-4C34-A1FE-0AA5087AE668}"/>
    <cellStyle name="20% - Énfasis1 5 3 2" xfId="2401" xr:uid="{B457DCA1-CC71-400A-88D9-930214F054BF}"/>
    <cellStyle name="20% - Énfasis1 5 3 2 2" xfId="6133" xr:uid="{8D8DF783-D945-4664-87DC-5A0993F0C367}"/>
    <cellStyle name="20% - Énfasis1 5 3 2 2 2" xfId="13841" xr:uid="{04A9C814-95CA-4781-94FF-282A6C32E3A0}"/>
    <cellStyle name="20% - Énfasis1 5 3 2 2 2 2" xfId="29253" xr:uid="{977B5280-11F6-4AE4-AD31-6C1DCCD03AD8}"/>
    <cellStyle name="20% - Énfasis1 5 3 2 2 2 2 2" xfId="35269" xr:uid="{74192AA1-AB5F-408E-A59A-D7A34D1BB6C0}"/>
    <cellStyle name="20% - Énfasis1 5 3 2 2 2 3" xfId="35268" xr:uid="{C9CF7675-A44B-4B51-A018-0DBC20F02CAF}"/>
    <cellStyle name="20% - Énfasis1 5 3 2 2 3" xfId="21548" xr:uid="{A574D73A-6374-46F7-8F7A-8868F7E7F08B}"/>
    <cellStyle name="20% - Énfasis1 5 3 2 2 3 2" xfId="35270" xr:uid="{45FFD3B2-63F0-436D-A595-1617042807C5}"/>
    <cellStyle name="20% - Énfasis1 5 3 2 2 4" xfId="35267" xr:uid="{961600D4-9790-463D-AAF1-2F0BA477CF76}"/>
    <cellStyle name="20% - Énfasis1 5 3 2 3" xfId="10112" xr:uid="{0AE785E1-4914-4768-9740-99630D5CFE2D}"/>
    <cellStyle name="20% - Énfasis1 5 3 2 3 2" xfId="25525" xr:uid="{96D7DE67-0601-4650-994D-47514F7CF81D}"/>
    <cellStyle name="20% - Énfasis1 5 3 2 3 2 2" xfId="35272" xr:uid="{3CCC317C-3CDE-41D5-9ABC-79BB9F1D7700}"/>
    <cellStyle name="20% - Énfasis1 5 3 2 3 3" xfId="35271" xr:uid="{7A62FD39-1E37-447E-9CA1-C882F1708626}"/>
    <cellStyle name="20% - Énfasis1 5 3 2 4" xfId="17820" xr:uid="{343E9CD1-20D4-4F7B-972A-3A9397B5BE9F}"/>
    <cellStyle name="20% - Énfasis1 5 3 2 4 2" xfId="35273" xr:uid="{031234EC-B4BD-4E02-8DF2-45809CA156A2}"/>
    <cellStyle name="20% - Énfasis1 5 3 2 5" xfId="35266" xr:uid="{425CE700-FABC-4B4E-BB3F-36A120B528EC}"/>
    <cellStyle name="20% - Énfasis1 5 3 3" xfId="4668" xr:uid="{FB32CE75-B05E-44A1-8E52-957E2064F4E6}"/>
    <cellStyle name="20% - Énfasis1 5 3 3 2" xfId="12376" xr:uid="{71152B5F-279B-4F51-88DC-16DAD65ADDDA}"/>
    <cellStyle name="20% - Énfasis1 5 3 3 2 2" xfId="27788" xr:uid="{7630C4CB-698D-456A-A66D-65DB2255922C}"/>
    <cellStyle name="20% - Énfasis1 5 3 3 2 2 2" xfId="35276" xr:uid="{C85961F3-560D-43AE-BABB-E887A5AB6D56}"/>
    <cellStyle name="20% - Énfasis1 5 3 3 2 3" xfId="35275" xr:uid="{C2F5C941-138C-4753-A105-885110AD8F27}"/>
    <cellStyle name="20% - Énfasis1 5 3 3 3" xfId="20083" xr:uid="{8583A642-F47C-405D-A46A-F964C9554F47}"/>
    <cellStyle name="20% - Énfasis1 5 3 3 3 2" xfId="35277" xr:uid="{4A665BD7-8175-422A-A29D-20F855DFF29A}"/>
    <cellStyle name="20% - Énfasis1 5 3 3 4" xfId="35274" xr:uid="{35193262-2C10-48E6-9EB2-1827B8C72059}"/>
    <cellStyle name="20% - Énfasis1 5 3 4" xfId="8653" xr:uid="{AA5D4CF7-19F3-4E17-BCA0-F274F2864ABF}"/>
    <cellStyle name="20% - Énfasis1 5 3 4 2" xfId="24066" xr:uid="{1F0599F5-4594-4E1E-9AED-28C11FB2D67E}"/>
    <cellStyle name="20% - Énfasis1 5 3 4 2 2" xfId="35279" xr:uid="{3E27D12F-9532-43A3-8769-876730FBA3C7}"/>
    <cellStyle name="20% - Énfasis1 5 3 4 3" xfId="35278" xr:uid="{D725AD9E-9C22-4B46-9970-4A6BDEE0AC37}"/>
    <cellStyle name="20% - Énfasis1 5 3 5" xfId="16361" xr:uid="{EF075DC9-8502-4535-8FAD-C0D863D9EC67}"/>
    <cellStyle name="20% - Énfasis1 5 3 5 2" xfId="35280" xr:uid="{5B2C005D-5960-470E-993B-05DB6F363C1A}"/>
    <cellStyle name="20% - Énfasis1 5 3 6" xfId="35265" xr:uid="{83DBC1D2-92BC-4199-87B9-892D558050C1}"/>
    <cellStyle name="20% - Énfasis1 5 4" xfId="1763" xr:uid="{1A4F735C-5922-40BE-A9D9-3B1C6D4E6E88}"/>
    <cellStyle name="20% - Énfasis1 5 4 2" xfId="5495" xr:uid="{5FCBC618-862B-4AFD-9F50-C035A8D6D4E6}"/>
    <cellStyle name="20% - Énfasis1 5 4 2 2" xfId="13203" xr:uid="{A39B6C49-83F1-4C27-A9D4-06E25BC4121A}"/>
    <cellStyle name="20% - Énfasis1 5 4 2 2 2" xfId="28615" xr:uid="{4A7E5E7B-1A7F-466A-B05A-7B497DF72433}"/>
    <cellStyle name="20% - Énfasis1 5 4 2 2 2 2" xfId="35284" xr:uid="{E66BCEB8-2EDF-4D68-957B-0BC13FA9A656}"/>
    <cellStyle name="20% - Énfasis1 5 4 2 2 3" xfId="35283" xr:uid="{651D5143-5290-4DB0-8565-665B8A16725C}"/>
    <cellStyle name="20% - Énfasis1 5 4 2 3" xfId="20910" xr:uid="{438057E7-AE25-499D-8248-EE7884B9FF71}"/>
    <cellStyle name="20% - Énfasis1 5 4 2 3 2" xfId="35285" xr:uid="{16A08BAE-0429-436C-B2CB-9809598F1A49}"/>
    <cellStyle name="20% - Énfasis1 5 4 2 4" xfId="35282" xr:uid="{CEDAA2FA-8D1C-42E6-BF6B-F5C8160ADBC2}"/>
    <cellStyle name="20% - Énfasis1 5 4 3" xfId="9474" xr:uid="{E9884474-5B6B-41DF-9C04-0231F5AF9A15}"/>
    <cellStyle name="20% - Énfasis1 5 4 3 2" xfId="24887" xr:uid="{2903A176-775C-4E3A-9FE6-1D5A7D02E999}"/>
    <cellStyle name="20% - Énfasis1 5 4 3 2 2" xfId="35287" xr:uid="{855BA981-D152-4774-9BB8-3DB5A36C02ED}"/>
    <cellStyle name="20% - Énfasis1 5 4 3 3" xfId="35286" xr:uid="{64B13B9C-3EC5-405E-AAF9-2F2933001429}"/>
    <cellStyle name="20% - Énfasis1 5 4 4" xfId="17182" xr:uid="{012DF5DF-9911-465F-BF76-796271A98E74}"/>
    <cellStyle name="20% - Énfasis1 5 4 4 2" xfId="35288" xr:uid="{641CA9F9-8B6B-4261-90D7-E49D2C86CF61}"/>
    <cellStyle name="20% - Énfasis1 5 4 5" xfId="35281" xr:uid="{304A6738-A7C3-4802-9E53-35C86E0D4852}"/>
    <cellStyle name="20% - Énfasis1 5 5" xfId="4016" xr:uid="{00F68267-7193-437D-AFDA-B361361D0769}"/>
    <cellStyle name="20% - Énfasis1 5 5 2" xfId="11724" xr:uid="{707C4143-95A9-4172-9BA2-381939B32E6F}"/>
    <cellStyle name="20% - Énfasis1 5 5 2 2" xfId="27136" xr:uid="{8C3D27D6-2818-453A-B2F8-1AF50932FFA2}"/>
    <cellStyle name="20% - Énfasis1 5 5 2 2 2" xfId="35291" xr:uid="{5416C2EE-322C-4885-ADE4-25221B9622D9}"/>
    <cellStyle name="20% - Énfasis1 5 5 2 3" xfId="35290" xr:uid="{955AD80B-5D19-4FF5-8204-3EDA6DE5C6A6}"/>
    <cellStyle name="20% - Énfasis1 5 5 3" xfId="19431" xr:uid="{FE4DDFB7-54CA-4693-820A-68F575C92BE1}"/>
    <cellStyle name="20% - Énfasis1 5 5 3 2" xfId="35292" xr:uid="{E74BDF22-1B38-42FF-AE80-841F481BD06C}"/>
    <cellStyle name="20% - Énfasis1 5 5 4" xfId="35289" xr:uid="{6E7C0E74-BBEA-4B9F-A376-7EE4B66B0B64}"/>
    <cellStyle name="20% - Énfasis1 5 6" xfId="8015" xr:uid="{9E45E346-CBEC-4939-BF97-CD777D6D824F}"/>
    <cellStyle name="20% - Énfasis1 5 6 2" xfId="23428" xr:uid="{5CB96D93-0371-4E80-BA02-F137F1D6F705}"/>
    <cellStyle name="20% - Énfasis1 5 6 2 2" xfId="35294" xr:uid="{67A06BC9-F260-4326-B2BF-A8A3BE61B6A1}"/>
    <cellStyle name="20% - Énfasis1 5 6 3" xfId="35293" xr:uid="{6C39410A-5D9E-4ACD-B246-012502F1A6F3}"/>
    <cellStyle name="20% - Énfasis1 5 7" xfId="15723" xr:uid="{5F1227E2-0F8A-47A7-BA1B-8B8639A5DE0C}"/>
    <cellStyle name="20% - Énfasis1 5 7 2" xfId="35295" xr:uid="{FF393F5E-C1F3-496F-BFB5-9E05147782F4}"/>
    <cellStyle name="20% - Énfasis1 5 8" xfId="35232" xr:uid="{09EF86B0-B52C-4A78-8C47-901DA5F668DE}"/>
    <cellStyle name="20% - Énfasis1 6" xfId="287" xr:uid="{1BA9768A-C869-4759-B657-0AB52F8E501A}"/>
    <cellStyle name="20% - Énfasis1 6 2" xfId="490" xr:uid="{B706BF9E-A85E-4CE2-88CE-0BE2266B038D}"/>
    <cellStyle name="20% - Énfasis1 6 2 2" xfId="1151" xr:uid="{44D1CDE8-4BAB-4AF1-9C7C-6C43DD0F344C}"/>
    <cellStyle name="20% - Énfasis1 6 2 2 2" xfId="2619" xr:uid="{29AD6EBC-83EB-4B66-A979-C7862556B536}"/>
    <cellStyle name="20% - Énfasis1 6 2 2 2 2" xfId="6351" xr:uid="{7919F6C6-E02C-4342-8786-2F038C11D34E}"/>
    <cellStyle name="20% - Énfasis1 6 2 2 2 2 2" xfId="14059" xr:uid="{72C568B0-911E-441A-A48B-2151883FCDC4}"/>
    <cellStyle name="20% - Énfasis1 6 2 2 2 2 2 2" xfId="29471" xr:uid="{F0384007-B522-43BF-8A89-8C268732DAE2}"/>
    <cellStyle name="20% - Énfasis1 6 2 2 2 2 2 2 2" xfId="35302" xr:uid="{93094544-BCEF-4814-B768-1DE50879D687}"/>
    <cellStyle name="20% - Énfasis1 6 2 2 2 2 2 3" xfId="35301" xr:uid="{55DFBFC7-1143-4086-A516-5B1B3F0E4308}"/>
    <cellStyle name="20% - Énfasis1 6 2 2 2 2 3" xfId="21766" xr:uid="{02AFB2CB-8DE2-4943-AF30-1F6E19AA4DF7}"/>
    <cellStyle name="20% - Énfasis1 6 2 2 2 2 3 2" xfId="35303" xr:uid="{8814912C-58C7-40A3-8AD6-6A132CF612AE}"/>
    <cellStyle name="20% - Énfasis1 6 2 2 2 2 4" xfId="35300" xr:uid="{AAC8E9FD-7033-4411-99DA-0837190F3548}"/>
    <cellStyle name="20% - Énfasis1 6 2 2 2 3" xfId="10330" xr:uid="{5BA73448-636F-4E73-8F94-808D2A7F92AD}"/>
    <cellStyle name="20% - Énfasis1 6 2 2 2 3 2" xfId="25743" xr:uid="{4F5A3B5D-C7E3-4A64-9A7C-68083F57455C}"/>
    <cellStyle name="20% - Énfasis1 6 2 2 2 3 2 2" xfId="35305" xr:uid="{EDCFE9AB-437A-4276-B687-671E9A2AC93C}"/>
    <cellStyle name="20% - Énfasis1 6 2 2 2 3 3" xfId="35304" xr:uid="{FCCA7FE4-26C9-49B6-9BF9-27E38D6B9EA6}"/>
    <cellStyle name="20% - Énfasis1 6 2 2 2 4" xfId="18038" xr:uid="{F40868F4-2384-4A5C-A9C8-FE6CEF90C2AE}"/>
    <cellStyle name="20% - Énfasis1 6 2 2 2 4 2" xfId="35306" xr:uid="{D9FF369F-ADEA-41CB-B5D0-663C2BC08973}"/>
    <cellStyle name="20% - Énfasis1 6 2 2 2 5" xfId="35299" xr:uid="{08BB8E7B-8429-4E85-8D9F-091150EB5CA0}"/>
    <cellStyle name="20% - Énfasis1 6 2 2 3" xfId="4888" xr:uid="{42DD8428-7B77-4A14-AD62-DD83D8F1FD40}"/>
    <cellStyle name="20% - Énfasis1 6 2 2 3 2" xfId="12596" xr:uid="{867113ED-692C-4B47-BD24-9F1503651FDA}"/>
    <cellStyle name="20% - Énfasis1 6 2 2 3 2 2" xfId="28008" xr:uid="{814084E5-E182-4AF3-B1A2-809F1B83625F}"/>
    <cellStyle name="20% - Énfasis1 6 2 2 3 2 2 2" xfId="35309" xr:uid="{53C6A544-5B44-46E9-BEAD-766F6C366A2A}"/>
    <cellStyle name="20% - Énfasis1 6 2 2 3 2 3" xfId="35308" xr:uid="{1BBD8ACA-EC37-4AE1-A6ED-58902CE7B893}"/>
    <cellStyle name="20% - Énfasis1 6 2 2 3 3" xfId="20303" xr:uid="{30023525-F742-4DE1-A50F-BF469D032CE9}"/>
    <cellStyle name="20% - Énfasis1 6 2 2 3 3 2" xfId="35310" xr:uid="{80688186-659D-4A08-B9C2-27CB101149D7}"/>
    <cellStyle name="20% - Énfasis1 6 2 2 3 4" xfId="35307" xr:uid="{888201A2-42CB-4C55-9015-3FA8C6BD42CA}"/>
    <cellStyle name="20% - Énfasis1 6 2 2 4" xfId="8871" xr:uid="{19A6E829-1293-497B-9E77-224342AAD5CC}"/>
    <cellStyle name="20% - Énfasis1 6 2 2 4 2" xfId="24284" xr:uid="{ED461C91-883D-41FE-837F-E96EA02637C1}"/>
    <cellStyle name="20% - Énfasis1 6 2 2 4 2 2" xfId="35312" xr:uid="{0E988C66-7E62-42D9-93E8-1FD08952AF8E}"/>
    <cellStyle name="20% - Énfasis1 6 2 2 4 3" xfId="35311" xr:uid="{C779B20D-D208-444F-A4B9-84CBB073A850}"/>
    <cellStyle name="20% - Énfasis1 6 2 2 5" xfId="16579" xr:uid="{D7759EA7-499D-43F4-8B33-9AD60E8AE8FC}"/>
    <cellStyle name="20% - Énfasis1 6 2 2 5 2" xfId="35313" xr:uid="{427D5EAA-88F2-48EF-A81A-30996CFF3A99}"/>
    <cellStyle name="20% - Énfasis1 6 2 2 6" xfId="35298" xr:uid="{A1DAE6DD-8D77-48CA-A315-6C6A832F12C2}"/>
    <cellStyle name="20% - Énfasis1 6 2 3" xfId="1981" xr:uid="{664C6D34-FB9F-44F6-BB98-CF8B334B8078}"/>
    <cellStyle name="20% - Énfasis1 6 2 3 2" xfId="5713" xr:uid="{95BA343D-B6DD-44AF-BA4D-1EF0A8F54BF2}"/>
    <cellStyle name="20% - Énfasis1 6 2 3 2 2" xfId="13421" xr:uid="{C2C16CEF-6111-4FA5-973B-959C899E6C53}"/>
    <cellStyle name="20% - Énfasis1 6 2 3 2 2 2" xfId="28833" xr:uid="{5B4219E6-55ED-40E9-A118-907A9547CB5E}"/>
    <cellStyle name="20% - Énfasis1 6 2 3 2 2 2 2" xfId="35317" xr:uid="{773B5114-DB42-42FE-A9B4-F6AE2CEA03C2}"/>
    <cellStyle name="20% - Énfasis1 6 2 3 2 2 3" xfId="35316" xr:uid="{FFFDA68A-E127-4EA8-BDC1-7E6FBB30E5D2}"/>
    <cellStyle name="20% - Énfasis1 6 2 3 2 3" xfId="21128" xr:uid="{0162C88D-3DBF-4CD1-BF85-29528212C4A0}"/>
    <cellStyle name="20% - Énfasis1 6 2 3 2 3 2" xfId="35318" xr:uid="{C0C2E24A-CF39-454D-A732-B1499CE45F6C}"/>
    <cellStyle name="20% - Énfasis1 6 2 3 2 4" xfId="35315" xr:uid="{41494591-2E63-4B84-B42E-623AD93E358F}"/>
    <cellStyle name="20% - Énfasis1 6 2 3 3" xfId="9692" xr:uid="{7D33159D-D8E5-4354-8C06-4C8F2D2376AA}"/>
    <cellStyle name="20% - Énfasis1 6 2 3 3 2" xfId="25105" xr:uid="{E73C8C93-56D2-4E8D-AA9D-E0ACA686C939}"/>
    <cellStyle name="20% - Énfasis1 6 2 3 3 2 2" xfId="35320" xr:uid="{AD0E00EE-25D4-4628-899A-95273B9D81A0}"/>
    <cellStyle name="20% - Énfasis1 6 2 3 3 3" xfId="35319" xr:uid="{407DA80F-1A07-445C-820A-1B9D2D8A9817}"/>
    <cellStyle name="20% - Énfasis1 6 2 3 4" xfId="17400" xr:uid="{5D958143-251C-473E-85CF-77681C4E77AC}"/>
    <cellStyle name="20% - Énfasis1 6 2 3 4 2" xfId="35321" xr:uid="{9B5D71AC-A0ED-417D-A57C-799274F79CCF}"/>
    <cellStyle name="20% - Énfasis1 6 2 3 5" xfId="35314" xr:uid="{43FC1F2A-AFE6-4873-934C-7B544641DE96}"/>
    <cellStyle name="20% - Énfasis1 6 2 4" xfId="4236" xr:uid="{34507A82-9EB8-4274-A239-1B07BACDEF28}"/>
    <cellStyle name="20% - Énfasis1 6 2 4 2" xfId="11944" xr:uid="{79728A8E-8B6F-49BE-8642-8E5FC87D64FD}"/>
    <cellStyle name="20% - Énfasis1 6 2 4 2 2" xfId="27356" xr:uid="{59FBB1BB-F2AB-407B-88FC-F8D07C1F07B7}"/>
    <cellStyle name="20% - Énfasis1 6 2 4 2 2 2" xfId="35324" xr:uid="{25A6C680-1FEC-46F4-80D2-F9E533770850}"/>
    <cellStyle name="20% - Énfasis1 6 2 4 2 3" xfId="35323" xr:uid="{2390C6F0-DA3A-407B-BA71-C4427122358D}"/>
    <cellStyle name="20% - Énfasis1 6 2 4 3" xfId="19651" xr:uid="{50E42659-273E-45C3-A778-91568CD48DCA}"/>
    <cellStyle name="20% - Énfasis1 6 2 4 3 2" xfId="35325" xr:uid="{69312236-1ACB-481A-95C7-3A42B2BBD38B}"/>
    <cellStyle name="20% - Énfasis1 6 2 4 4" xfId="35322" xr:uid="{91624446-9ECA-4660-9D8F-01340F6557D4}"/>
    <cellStyle name="20% - Énfasis1 6 2 5" xfId="8233" xr:uid="{54396DD5-8142-4C40-8282-2F26D477369D}"/>
    <cellStyle name="20% - Énfasis1 6 2 5 2" xfId="23646" xr:uid="{6B1EDF7C-D404-44AF-B95B-55A9CFD3DBE9}"/>
    <cellStyle name="20% - Énfasis1 6 2 5 2 2" xfId="35327" xr:uid="{895174CD-618D-4CD1-AE68-7AC4ECD6234C}"/>
    <cellStyle name="20% - Énfasis1 6 2 5 3" xfId="35326" xr:uid="{3D9BE404-B327-4746-A793-AB3C9FCEF8C8}"/>
    <cellStyle name="20% - Énfasis1 6 2 6" xfId="15941" xr:uid="{E6383F77-E9CB-4478-9ECD-C33E1EC00CA4}"/>
    <cellStyle name="20% - Énfasis1 6 2 6 2" xfId="35328" xr:uid="{BE534A0A-9305-46D8-ACE7-B515ED6A44C1}"/>
    <cellStyle name="20% - Énfasis1 6 2 7" xfId="35297" xr:uid="{6CEAE15E-3B38-454C-B801-DE3C91D20FFB}"/>
    <cellStyle name="20% - Énfasis1 6 3" xfId="951" xr:uid="{52666B46-C172-43FD-BC57-057BABA590FD}"/>
    <cellStyle name="20% - Énfasis1 6 3 2" xfId="2421" xr:uid="{4FB69F14-3E53-4897-8EDE-B21CF2DFA77F}"/>
    <cellStyle name="20% - Énfasis1 6 3 2 2" xfId="6153" xr:uid="{6ECCD50D-674C-49D1-927D-CBF478E4DBD2}"/>
    <cellStyle name="20% - Énfasis1 6 3 2 2 2" xfId="13861" xr:uid="{7E5C92F8-4716-4CEB-8CD4-2C378E62BD6B}"/>
    <cellStyle name="20% - Énfasis1 6 3 2 2 2 2" xfId="29273" xr:uid="{AF712FF1-4EAE-4E12-AAB8-A2FD36C71763}"/>
    <cellStyle name="20% - Énfasis1 6 3 2 2 2 2 2" xfId="35333" xr:uid="{086C00CB-9718-4712-84E4-ECA7D805BE45}"/>
    <cellStyle name="20% - Énfasis1 6 3 2 2 2 3" xfId="35332" xr:uid="{A6DFCDDE-58D3-4575-9C4F-22AB5F285359}"/>
    <cellStyle name="20% - Énfasis1 6 3 2 2 3" xfId="21568" xr:uid="{ABEE4002-F572-4240-9324-E56E52EAF15C}"/>
    <cellStyle name="20% - Énfasis1 6 3 2 2 3 2" xfId="35334" xr:uid="{07E75B22-143F-463E-97CF-DDA58D51F454}"/>
    <cellStyle name="20% - Énfasis1 6 3 2 2 4" xfId="35331" xr:uid="{3AA8DE9B-D2F9-46D4-BD09-75167FB867E0}"/>
    <cellStyle name="20% - Énfasis1 6 3 2 3" xfId="10132" xr:uid="{BCAA87B9-62EF-4F66-829B-08DEE357719A}"/>
    <cellStyle name="20% - Énfasis1 6 3 2 3 2" xfId="25545" xr:uid="{01FDB312-911F-42E2-8C5D-299B4567D1C2}"/>
    <cellStyle name="20% - Énfasis1 6 3 2 3 2 2" xfId="35336" xr:uid="{5C720D8C-FECA-44DE-91EF-176A6E980FA5}"/>
    <cellStyle name="20% - Énfasis1 6 3 2 3 3" xfId="35335" xr:uid="{D52FB2D6-F7D2-41CF-A71B-E98BC76EF338}"/>
    <cellStyle name="20% - Énfasis1 6 3 2 4" xfId="17840" xr:uid="{ABF838B5-972D-4409-917D-D2D30F8DFE30}"/>
    <cellStyle name="20% - Énfasis1 6 3 2 4 2" xfId="35337" xr:uid="{5575CD5D-118F-4327-B761-CCB4F564CB29}"/>
    <cellStyle name="20% - Énfasis1 6 3 2 5" xfId="35330" xr:uid="{2A6A80D9-D66E-4D40-BE70-CDB58DCDF6DA}"/>
    <cellStyle name="20% - Énfasis1 6 3 3" xfId="4688" xr:uid="{A513C507-15EF-43EB-8A18-35F543931EA7}"/>
    <cellStyle name="20% - Énfasis1 6 3 3 2" xfId="12396" xr:uid="{2000D3BE-6397-44E8-9042-53C7BCCA6644}"/>
    <cellStyle name="20% - Énfasis1 6 3 3 2 2" xfId="27808" xr:uid="{92C3235B-F7B9-442A-A364-6FC0613B1B94}"/>
    <cellStyle name="20% - Énfasis1 6 3 3 2 2 2" xfId="35340" xr:uid="{842B388D-BF04-4A45-AA8C-DE6999F6BBC8}"/>
    <cellStyle name="20% - Énfasis1 6 3 3 2 3" xfId="35339" xr:uid="{CFF5E219-6FF2-47AD-B0CC-72437C936C51}"/>
    <cellStyle name="20% - Énfasis1 6 3 3 3" xfId="20103" xr:uid="{0CE8426A-8A33-4663-9363-AE2CEDF1816D}"/>
    <cellStyle name="20% - Énfasis1 6 3 3 3 2" xfId="35341" xr:uid="{72A2948D-A807-4D1E-828C-1F1FAC09F414}"/>
    <cellStyle name="20% - Énfasis1 6 3 3 4" xfId="35338" xr:uid="{D6EF813E-7A20-4AE3-BB5D-156D75B4BCB8}"/>
    <cellStyle name="20% - Énfasis1 6 3 4" xfId="8673" xr:uid="{14D9E816-3D5E-4FCB-9B0F-955F936EBE4F}"/>
    <cellStyle name="20% - Énfasis1 6 3 4 2" xfId="24086" xr:uid="{1C6B4E4A-CA56-4FEA-ADFD-2F8A9052C4E0}"/>
    <cellStyle name="20% - Énfasis1 6 3 4 2 2" xfId="35343" xr:uid="{470B6325-4871-462B-BF52-5576716B7DEE}"/>
    <cellStyle name="20% - Énfasis1 6 3 4 3" xfId="35342" xr:uid="{E919E268-B3D0-4BB3-BF10-90945D182DEC}"/>
    <cellStyle name="20% - Énfasis1 6 3 5" xfId="16381" xr:uid="{B70C2412-90E6-49E2-8AB6-F66FB55F25C3}"/>
    <cellStyle name="20% - Énfasis1 6 3 5 2" xfId="35344" xr:uid="{CE6DE981-F82A-403C-953D-8741BC694D06}"/>
    <cellStyle name="20% - Énfasis1 6 3 6" xfId="35329" xr:uid="{BAFA46C3-43E5-4F5C-87A4-6F0A76D42D8F}"/>
    <cellStyle name="20% - Énfasis1 6 4" xfId="1783" xr:uid="{D3C2DCC0-3B52-44E9-813B-3B398B24640E}"/>
    <cellStyle name="20% - Énfasis1 6 4 2" xfId="5515" xr:uid="{D8CC0CBA-DEF6-4795-B081-14B08AC2B2ED}"/>
    <cellStyle name="20% - Énfasis1 6 4 2 2" xfId="13223" xr:uid="{8E9181E7-B8EE-46F2-A172-58DD26285D23}"/>
    <cellStyle name="20% - Énfasis1 6 4 2 2 2" xfId="28635" xr:uid="{B8549610-1D0B-4D08-BFDD-225221553ACA}"/>
    <cellStyle name="20% - Énfasis1 6 4 2 2 2 2" xfId="35348" xr:uid="{18086FF4-53CC-42DD-A1A6-78BDAE069417}"/>
    <cellStyle name="20% - Énfasis1 6 4 2 2 3" xfId="35347" xr:uid="{E673B5CE-1425-4727-B4FE-D497028B0A90}"/>
    <cellStyle name="20% - Énfasis1 6 4 2 3" xfId="20930" xr:uid="{EFBEB9BE-144A-4C35-A609-E0F32166178A}"/>
    <cellStyle name="20% - Énfasis1 6 4 2 3 2" xfId="35349" xr:uid="{0918290A-BD46-4E3A-8A81-A44312D9D5BA}"/>
    <cellStyle name="20% - Énfasis1 6 4 2 4" xfId="35346" xr:uid="{155891AA-050F-4266-9F30-095E4589BA5B}"/>
    <cellStyle name="20% - Énfasis1 6 4 3" xfId="9494" xr:uid="{EB84BF1B-EDD9-456D-AA76-F2ACAF1D7BA4}"/>
    <cellStyle name="20% - Énfasis1 6 4 3 2" xfId="24907" xr:uid="{99B77B5B-CCF0-4681-AB37-3DD6A166989F}"/>
    <cellStyle name="20% - Énfasis1 6 4 3 2 2" xfId="35351" xr:uid="{221CEC42-978D-42C7-AC8C-3BF9C7701B47}"/>
    <cellStyle name="20% - Énfasis1 6 4 3 3" xfId="35350" xr:uid="{2B14904F-17E7-4EC2-ADF0-FF355875C9D7}"/>
    <cellStyle name="20% - Énfasis1 6 4 4" xfId="17202" xr:uid="{DAC1177D-6314-4EC4-A23C-A1C58CF8149C}"/>
    <cellStyle name="20% - Énfasis1 6 4 4 2" xfId="35352" xr:uid="{8751A9A1-E117-412E-B4B1-AB219784D47B}"/>
    <cellStyle name="20% - Énfasis1 6 4 5" xfId="35345" xr:uid="{58AB5ACE-DE8D-40A4-81C2-FDED6C8CD461}"/>
    <cellStyle name="20% - Énfasis1 6 5" xfId="4036" xr:uid="{F71C6A75-AECD-4CE0-AB85-9F805C7BAD54}"/>
    <cellStyle name="20% - Énfasis1 6 5 2" xfId="11744" xr:uid="{8F533093-BAC6-4EDD-AA7B-37EC5E638AEB}"/>
    <cellStyle name="20% - Énfasis1 6 5 2 2" xfId="27156" xr:uid="{9A40A8E4-1414-423D-9A95-C651115F8A7E}"/>
    <cellStyle name="20% - Énfasis1 6 5 2 2 2" xfId="35355" xr:uid="{CB08241E-C23B-4630-A6EE-EADFBF51F3A1}"/>
    <cellStyle name="20% - Énfasis1 6 5 2 3" xfId="35354" xr:uid="{AC3684F5-E575-4C1D-8E72-B1F25655DD4B}"/>
    <cellStyle name="20% - Énfasis1 6 5 3" xfId="19451" xr:uid="{5342237D-9DFB-4879-BF9A-87DD9185C5DA}"/>
    <cellStyle name="20% - Énfasis1 6 5 3 2" xfId="35356" xr:uid="{EF9F6D88-D6C4-4765-8912-34520570A0F4}"/>
    <cellStyle name="20% - Énfasis1 6 5 4" xfId="35353" xr:uid="{551A50DC-7CA3-4C49-B551-C9A7BE63A67B}"/>
    <cellStyle name="20% - Énfasis1 6 6" xfId="8035" xr:uid="{6F067835-F5DE-4599-AA07-40931CD87760}"/>
    <cellStyle name="20% - Énfasis1 6 6 2" xfId="23448" xr:uid="{6B9386B6-3903-4BB0-852C-9ABB9FBFF653}"/>
    <cellStyle name="20% - Énfasis1 6 6 2 2" xfId="35358" xr:uid="{A3E92E3B-CAEC-467E-9BF8-56B72CD0E676}"/>
    <cellStyle name="20% - Énfasis1 6 6 3" xfId="35357" xr:uid="{302967F1-6692-42C4-81FD-536A3AFFAA44}"/>
    <cellStyle name="20% - Énfasis1 6 7" xfId="15743" xr:uid="{02521EE6-1169-4AA4-9449-DF2CFE7890EB}"/>
    <cellStyle name="20% - Énfasis1 6 7 2" xfId="35359" xr:uid="{3BE6B0E6-64AD-4B12-A41F-123F16393AE9}"/>
    <cellStyle name="20% - Énfasis1 6 8" xfId="35296" xr:uid="{8B567858-979A-4D4B-91ED-69504F01CA6C}"/>
    <cellStyle name="20% - Énfasis1 7" xfId="510" xr:uid="{061DB1BF-EB95-42F7-A5D9-13E089B629D7}"/>
    <cellStyle name="20% - Énfasis1 7 2" xfId="1171" xr:uid="{15FA8828-9E69-4E43-AFA3-4F9A569F1B36}"/>
    <cellStyle name="20% - Énfasis1 7 2 2" xfId="2639" xr:uid="{B7606623-7FA9-4BF6-B217-1E7DDA50B651}"/>
    <cellStyle name="20% - Énfasis1 7 2 2 2" xfId="6371" xr:uid="{3E7685C6-4320-4F94-87A0-28FFF1064DD6}"/>
    <cellStyle name="20% - Énfasis1 7 2 2 2 2" xfId="14079" xr:uid="{C1463021-0902-43F1-A536-94044524C3A5}"/>
    <cellStyle name="20% - Énfasis1 7 2 2 2 2 2" xfId="29491" xr:uid="{805D18DB-8B1E-49B4-916D-9197F802724D}"/>
    <cellStyle name="20% - Énfasis1 7 2 2 2 2 2 2" xfId="35365" xr:uid="{8339CFB8-A7EB-4F84-898D-699F11C22E8D}"/>
    <cellStyle name="20% - Énfasis1 7 2 2 2 2 3" xfId="35364" xr:uid="{CCA36B2E-70B4-4308-A477-14B452A24F80}"/>
    <cellStyle name="20% - Énfasis1 7 2 2 2 3" xfId="21786" xr:uid="{E155F716-3F12-4036-BC65-33894C6CF9D3}"/>
    <cellStyle name="20% - Énfasis1 7 2 2 2 3 2" xfId="35366" xr:uid="{09E4F98D-2CAD-4678-A0A4-90FB7E44B49C}"/>
    <cellStyle name="20% - Énfasis1 7 2 2 2 4" xfId="35363" xr:uid="{A0C60E04-5588-4F67-8502-D4E879544CFE}"/>
    <cellStyle name="20% - Énfasis1 7 2 2 3" xfId="10350" xr:uid="{4A515DE1-E359-4218-B441-7A1B7481FB4F}"/>
    <cellStyle name="20% - Énfasis1 7 2 2 3 2" xfId="25763" xr:uid="{B0BE5188-4B7F-4112-BBF8-DBAA66DD0CBB}"/>
    <cellStyle name="20% - Énfasis1 7 2 2 3 2 2" xfId="35368" xr:uid="{469832C7-08D7-4547-93B6-EFEB64C82605}"/>
    <cellStyle name="20% - Énfasis1 7 2 2 3 3" xfId="35367" xr:uid="{AEF1FB0E-0B80-4AAC-BED2-FB295E073243}"/>
    <cellStyle name="20% - Énfasis1 7 2 2 4" xfId="18058" xr:uid="{FBA6605A-1CAD-4E06-8E50-BDA3330DF017}"/>
    <cellStyle name="20% - Énfasis1 7 2 2 4 2" xfId="35369" xr:uid="{58F8BED4-5149-42FA-82CE-DFB6755A8867}"/>
    <cellStyle name="20% - Énfasis1 7 2 2 5" xfId="35362" xr:uid="{6DDBDA53-DA21-435F-933F-C4EFCDBE4791}"/>
    <cellStyle name="20% - Énfasis1 7 2 3" xfId="4908" xr:uid="{28793859-4E95-40CB-95DB-91F5B6CABA66}"/>
    <cellStyle name="20% - Énfasis1 7 2 3 2" xfId="12616" xr:uid="{5086B258-D19E-4B3E-A726-5950A24B6A51}"/>
    <cellStyle name="20% - Énfasis1 7 2 3 2 2" xfId="28028" xr:uid="{39390A73-0DFC-4F01-96D4-784DC497E1E5}"/>
    <cellStyle name="20% - Énfasis1 7 2 3 2 2 2" xfId="35372" xr:uid="{17AB8DA1-D71F-4E26-8DE2-8C7FC23FEE9C}"/>
    <cellStyle name="20% - Énfasis1 7 2 3 2 3" xfId="35371" xr:uid="{C393ACA4-145B-4298-8C3C-2A245DFB3C60}"/>
    <cellStyle name="20% - Énfasis1 7 2 3 3" xfId="20323" xr:uid="{EDA2FB98-65DD-4133-A547-34CB18665329}"/>
    <cellStyle name="20% - Énfasis1 7 2 3 3 2" xfId="35373" xr:uid="{FDED9F36-DE20-4325-AC43-A2B366CC420E}"/>
    <cellStyle name="20% - Énfasis1 7 2 3 4" xfId="35370" xr:uid="{616A2495-F338-4174-9A7C-5CF650C820DC}"/>
    <cellStyle name="20% - Énfasis1 7 2 4" xfId="8891" xr:uid="{7E231C89-2F9F-4221-8A6D-74C8F6AA8E8D}"/>
    <cellStyle name="20% - Énfasis1 7 2 4 2" xfId="24304" xr:uid="{95FE52C0-0836-4871-9EB5-7B9BE15E4BD7}"/>
    <cellStyle name="20% - Énfasis1 7 2 4 2 2" xfId="35375" xr:uid="{5C2C0907-B4D8-4BF4-90B3-B3F554D4B09D}"/>
    <cellStyle name="20% - Énfasis1 7 2 4 3" xfId="35374" xr:uid="{1951819F-9463-4A3D-AF86-55C35E8CF38C}"/>
    <cellStyle name="20% - Énfasis1 7 2 5" xfId="16599" xr:uid="{157098C6-0D95-4E71-A81D-BC81B14FD624}"/>
    <cellStyle name="20% - Énfasis1 7 2 5 2" xfId="35376" xr:uid="{01E1335C-CBB0-4D75-9E94-D67EFC3001E8}"/>
    <cellStyle name="20% - Énfasis1 7 2 6" xfId="35361" xr:uid="{CE6F624D-2B38-4F63-8DBE-88C510968186}"/>
    <cellStyle name="20% - Énfasis1 7 3" xfId="2001" xr:uid="{35184201-66CA-4716-ACC9-0AFD6B04312E}"/>
    <cellStyle name="20% - Énfasis1 7 3 2" xfId="5733" xr:uid="{0396F357-497A-4292-95AE-A9CFC61B81A0}"/>
    <cellStyle name="20% - Énfasis1 7 3 2 2" xfId="13441" xr:uid="{704739AD-C9A9-4F4D-82FF-EEB8D19DE6D6}"/>
    <cellStyle name="20% - Énfasis1 7 3 2 2 2" xfId="28853" xr:uid="{60B8FFAC-5D9E-40C5-8715-EA168F1611A7}"/>
    <cellStyle name="20% - Énfasis1 7 3 2 2 2 2" xfId="35380" xr:uid="{C36EC606-771F-4D15-A293-D9B38CE6DE51}"/>
    <cellStyle name="20% - Énfasis1 7 3 2 2 3" xfId="35379" xr:uid="{3535D973-E48B-4069-AF62-7EFEC7ED66D0}"/>
    <cellStyle name="20% - Énfasis1 7 3 2 3" xfId="21148" xr:uid="{CF7E38FD-C726-4D9C-9433-6BAAEBFBA243}"/>
    <cellStyle name="20% - Énfasis1 7 3 2 3 2" xfId="35381" xr:uid="{BFA218E7-D647-488A-B9C9-567922B1AE8D}"/>
    <cellStyle name="20% - Énfasis1 7 3 2 4" xfId="35378" xr:uid="{E3A9C354-2EA4-4258-9A6F-8FE4B8C6EEC9}"/>
    <cellStyle name="20% - Énfasis1 7 3 3" xfId="9712" xr:uid="{4D62AD13-863F-436D-B923-3A01C0A84F78}"/>
    <cellStyle name="20% - Énfasis1 7 3 3 2" xfId="25125" xr:uid="{15A84908-2DBA-48D6-820C-D49837871803}"/>
    <cellStyle name="20% - Énfasis1 7 3 3 2 2" xfId="35383" xr:uid="{D8C1B2ED-1667-4F31-A7DE-16DB07D493A6}"/>
    <cellStyle name="20% - Énfasis1 7 3 3 3" xfId="35382" xr:uid="{10061986-8273-4DA4-8253-6236E8000421}"/>
    <cellStyle name="20% - Énfasis1 7 3 4" xfId="17420" xr:uid="{DB717340-BC0E-4616-B388-743F8D4F8735}"/>
    <cellStyle name="20% - Énfasis1 7 3 4 2" xfId="35384" xr:uid="{C6263179-F513-43D4-B8FE-1F819700A72D}"/>
    <cellStyle name="20% - Énfasis1 7 3 5" xfId="35377" xr:uid="{B94D746C-AFCF-4CC7-A111-093A1FE3CE6C}"/>
    <cellStyle name="20% - Énfasis1 7 4" xfId="4256" xr:uid="{40329437-6D42-4EE5-AC64-150F9CD48703}"/>
    <cellStyle name="20% - Énfasis1 7 4 2" xfId="11964" xr:uid="{2EDC8A76-2765-4723-973D-9DADBAE4B68A}"/>
    <cellStyle name="20% - Énfasis1 7 4 2 2" xfId="27376" xr:uid="{E4958D74-91C4-468B-AC06-AD51E9A0034C}"/>
    <cellStyle name="20% - Énfasis1 7 4 2 2 2" xfId="35387" xr:uid="{CAEE8BB6-1B40-43E6-9E6D-AFC7B7DE4D7A}"/>
    <cellStyle name="20% - Énfasis1 7 4 2 3" xfId="35386" xr:uid="{36FF864C-F11C-40BC-B7E0-7C8DBF3C59DA}"/>
    <cellStyle name="20% - Énfasis1 7 4 3" xfId="19671" xr:uid="{F42E4345-A3AF-477B-A49C-4075CE233389}"/>
    <cellStyle name="20% - Énfasis1 7 4 3 2" xfId="35388" xr:uid="{952AB3DB-BDDA-4815-BED4-DCC3DF7E4667}"/>
    <cellStyle name="20% - Énfasis1 7 4 4" xfId="35385" xr:uid="{3824D6F6-2F80-49AF-B9BE-8A8692853D5A}"/>
    <cellStyle name="20% - Énfasis1 7 5" xfId="8253" xr:uid="{55C083DD-3684-4D83-B09A-C1F765BDC614}"/>
    <cellStyle name="20% - Énfasis1 7 5 2" xfId="23666" xr:uid="{07E36308-5031-4F53-80D7-DC794EC47F8E}"/>
    <cellStyle name="20% - Énfasis1 7 5 2 2" xfId="35390" xr:uid="{465183D8-F6DB-40CB-B9E4-1DAE2B390ED9}"/>
    <cellStyle name="20% - Énfasis1 7 5 3" xfId="35389" xr:uid="{F2E2A020-8F70-47B6-B222-E24F9B9D4664}"/>
    <cellStyle name="20% - Énfasis1 7 6" xfId="15961" xr:uid="{BE56E69B-E0E1-45A8-93AC-D7E09BCBF717}"/>
    <cellStyle name="20% - Énfasis1 7 6 2" xfId="35391" xr:uid="{8B5DBB21-8A14-4E2A-B43C-C47134A8F042}"/>
    <cellStyle name="20% - Énfasis1 7 7" xfId="35360" xr:uid="{FFABA9BD-D0F4-412F-9CB0-75F84C8F7C6C}"/>
    <cellStyle name="20% - Énfasis1 8" xfId="530" xr:uid="{6C3D907E-194A-41F3-9934-77AA92729F9F}"/>
    <cellStyle name="20% - Énfasis1 8 2" xfId="1191" xr:uid="{16A8A8D6-5767-4E69-A57C-AE255D6F4B6F}"/>
    <cellStyle name="20% - Énfasis1 8 2 2" xfId="2659" xr:uid="{96498A70-EB70-4F17-AE2C-DBB03129FBB5}"/>
    <cellStyle name="20% - Énfasis1 8 2 2 2" xfId="6391" xr:uid="{7114DA58-184A-412F-A37E-39D1A6752670}"/>
    <cellStyle name="20% - Énfasis1 8 2 2 2 2" xfId="14099" xr:uid="{E27B7A93-AD76-478E-997E-FA251E0332B7}"/>
    <cellStyle name="20% - Énfasis1 8 2 2 2 2 2" xfId="29511" xr:uid="{F4928158-6563-4B22-A6D8-928299C009EC}"/>
    <cellStyle name="20% - Énfasis1 8 2 2 2 2 2 2" xfId="35397" xr:uid="{CD689F5E-6779-4408-ACE6-88A67AB8537E}"/>
    <cellStyle name="20% - Énfasis1 8 2 2 2 2 3" xfId="35396" xr:uid="{C8F2612B-BC44-43E9-B978-1CB84BC8B496}"/>
    <cellStyle name="20% - Énfasis1 8 2 2 2 3" xfId="21806" xr:uid="{6C9E63DC-F71D-4FF8-AA00-9C1AAEEB2A33}"/>
    <cellStyle name="20% - Énfasis1 8 2 2 2 3 2" xfId="35398" xr:uid="{C48CB072-620F-4018-9261-EC54BD222B0C}"/>
    <cellStyle name="20% - Énfasis1 8 2 2 2 4" xfId="35395" xr:uid="{89BACDA9-1F98-48FD-9DF7-4DD7AED1DB73}"/>
    <cellStyle name="20% - Énfasis1 8 2 2 3" xfId="10370" xr:uid="{1BAEC03E-7CDF-49AF-86B3-F933DB97CE07}"/>
    <cellStyle name="20% - Énfasis1 8 2 2 3 2" xfId="25783" xr:uid="{941B152A-351F-4D3B-9945-C149D8B4B29F}"/>
    <cellStyle name="20% - Énfasis1 8 2 2 3 2 2" xfId="35400" xr:uid="{88FEB8C1-C450-45F4-8E80-5ECA1E621557}"/>
    <cellStyle name="20% - Énfasis1 8 2 2 3 3" xfId="35399" xr:uid="{6715F040-3AF5-4F00-AB3A-52476E132300}"/>
    <cellStyle name="20% - Énfasis1 8 2 2 4" xfId="18078" xr:uid="{B39563EA-B7FB-4E87-90F2-31EEF3281BCF}"/>
    <cellStyle name="20% - Énfasis1 8 2 2 4 2" xfId="35401" xr:uid="{25B7959A-94B1-4C69-9A3A-0C50970470FA}"/>
    <cellStyle name="20% - Énfasis1 8 2 2 5" xfId="35394" xr:uid="{BF2E7C22-CCED-4949-8F8C-11BC7CF04D80}"/>
    <cellStyle name="20% - Énfasis1 8 2 3" xfId="4928" xr:uid="{4635A9D2-FF96-480E-B989-D78741079243}"/>
    <cellStyle name="20% - Énfasis1 8 2 3 2" xfId="12636" xr:uid="{209C6F8E-A8CB-400E-BDFF-BDD75CECCA01}"/>
    <cellStyle name="20% - Énfasis1 8 2 3 2 2" xfId="28048" xr:uid="{4B51880E-C587-48AC-993B-5960D421D6D9}"/>
    <cellStyle name="20% - Énfasis1 8 2 3 2 2 2" xfId="35404" xr:uid="{3171A6BA-21AA-4E54-93F8-B9BACE517B0C}"/>
    <cellStyle name="20% - Énfasis1 8 2 3 2 3" xfId="35403" xr:uid="{3EEEC525-4729-420A-9EA9-2C1EFBA19594}"/>
    <cellStyle name="20% - Énfasis1 8 2 3 3" xfId="20343" xr:uid="{B767A1DC-0BCE-4E55-BB23-3DD309FB5566}"/>
    <cellStyle name="20% - Énfasis1 8 2 3 3 2" xfId="35405" xr:uid="{B8F78ADC-569B-49C4-8382-690CDB8E1FF1}"/>
    <cellStyle name="20% - Énfasis1 8 2 3 4" xfId="35402" xr:uid="{F120431C-92CF-4540-B2B8-73E52EB4AF49}"/>
    <cellStyle name="20% - Énfasis1 8 2 4" xfId="8911" xr:uid="{3BEF47C0-EF52-464D-BF62-4666364DB99C}"/>
    <cellStyle name="20% - Énfasis1 8 2 4 2" xfId="24324" xr:uid="{8EC6023F-1772-40B2-B04F-5FF9DCAFE394}"/>
    <cellStyle name="20% - Énfasis1 8 2 4 2 2" xfId="35407" xr:uid="{E80ECB3C-E4A6-4AF7-A7CF-402AE9CFC23F}"/>
    <cellStyle name="20% - Énfasis1 8 2 4 3" xfId="35406" xr:uid="{D3C60BC0-541E-4E66-9C64-47B022C1FE0B}"/>
    <cellStyle name="20% - Énfasis1 8 2 5" xfId="16619" xr:uid="{FD6F44FD-2BFE-4471-9534-479AFFBF8B80}"/>
    <cellStyle name="20% - Énfasis1 8 2 5 2" xfId="35408" xr:uid="{E2B96D34-93A3-4AF9-A132-F1473B05DC07}"/>
    <cellStyle name="20% - Énfasis1 8 2 6" xfId="35393" xr:uid="{E041A30E-1368-45A7-87FC-CA90E251BC11}"/>
    <cellStyle name="20% - Énfasis1 8 3" xfId="2021" xr:uid="{0D625935-A0E7-4C1B-AF90-72ED965C1CA1}"/>
    <cellStyle name="20% - Énfasis1 8 3 2" xfId="5753" xr:uid="{AF3D1364-6A2D-4A24-86C3-16F980B9269E}"/>
    <cellStyle name="20% - Énfasis1 8 3 2 2" xfId="13461" xr:uid="{F94F3C59-ABC7-4D22-BF7E-4B2DC5CA2006}"/>
    <cellStyle name="20% - Énfasis1 8 3 2 2 2" xfId="28873" xr:uid="{0F50EE16-01CF-4EE9-8F04-698FB8D2521C}"/>
    <cellStyle name="20% - Énfasis1 8 3 2 2 2 2" xfId="35412" xr:uid="{6B02732A-72FF-4CDA-A0F5-38BE5C794E6B}"/>
    <cellStyle name="20% - Énfasis1 8 3 2 2 3" xfId="35411" xr:uid="{C8C665F7-D505-45F8-A2EA-2E8DAC4C423D}"/>
    <cellStyle name="20% - Énfasis1 8 3 2 3" xfId="21168" xr:uid="{5A73E5F2-A353-4AE2-BAE0-B50A36C31106}"/>
    <cellStyle name="20% - Énfasis1 8 3 2 3 2" xfId="35413" xr:uid="{196F2914-0194-4C4F-8C17-1F01C3891375}"/>
    <cellStyle name="20% - Énfasis1 8 3 2 4" xfId="35410" xr:uid="{56B0BEEE-641A-4932-BE59-94B00043A3EB}"/>
    <cellStyle name="20% - Énfasis1 8 3 3" xfId="9732" xr:uid="{C340FC34-B6BD-4929-95BF-0445BF1A83B0}"/>
    <cellStyle name="20% - Énfasis1 8 3 3 2" xfId="25145" xr:uid="{59AEAC7E-703D-404B-816D-F88D8DE3C75B}"/>
    <cellStyle name="20% - Énfasis1 8 3 3 2 2" xfId="35415" xr:uid="{5AE6358F-2C10-48FC-99E6-D28789E6FC2E}"/>
    <cellStyle name="20% - Énfasis1 8 3 3 3" xfId="35414" xr:uid="{CC233A86-0DB8-4F6D-B33F-ABE8E15AEA7A}"/>
    <cellStyle name="20% - Énfasis1 8 3 4" xfId="17440" xr:uid="{F6C48CE0-3378-4D95-B930-093C205FA580}"/>
    <cellStyle name="20% - Énfasis1 8 3 4 2" xfId="35416" xr:uid="{6532E603-A2B3-44E8-A336-0B389F1BBAF1}"/>
    <cellStyle name="20% - Énfasis1 8 3 5" xfId="35409" xr:uid="{05CD2CF4-7A18-4220-B58C-2D90A3FAD4A5}"/>
    <cellStyle name="20% - Énfasis1 8 4" xfId="4276" xr:uid="{06EFB72C-FC4D-4D8D-8A2A-1572C81DE145}"/>
    <cellStyle name="20% - Énfasis1 8 4 2" xfId="11984" xr:uid="{3770BC68-FF08-407C-BE4B-D5384A70E7B1}"/>
    <cellStyle name="20% - Énfasis1 8 4 2 2" xfId="27396" xr:uid="{56C1A65C-465C-43CF-B439-2C606E6B81E6}"/>
    <cellStyle name="20% - Énfasis1 8 4 2 2 2" xfId="35419" xr:uid="{A128D0A9-8804-4560-A41E-23DEAB25A262}"/>
    <cellStyle name="20% - Énfasis1 8 4 2 3" xfId="35418" xr:uid="{F60F1C62-071C-44FF-AEAC-D424FA7DC1FA}"/>
    <cellStyle name="20% - Énfasis1 8 4 3" xfId="19691" xr:uid="{14A975B1-2258-4036-ACAB-2CC54B18906F}"/>
    <cellStyle name="20% - Énfasis1 8 4 3 2" xfId="35420" xr:uid="{E8A163FC-D030-47ED-9E81-0B0FB875C911}"/>
    <cellStyle name="20% - Énfasis1 8 4 4" xfId="35417" xr:uid="{269A8833-B717-45E0-ACDA-5D0A36640E1C}"/>
    <cellStyle name="20% - Énfasis1 8 5" xfId="8273" xr:uid="{B78D2F11-35D2-4395-B96C-8570450FF3FC}"/>
    <cellStyle name="20% - Énfasis1 8 5 2" xfId="23686" xr:uid="{5645E83F-735D-4C61-8960-D8B7A7E15A24}"/>
    <cellStyle name="20% - Énfasis1 8 5 2 2" xfId="35422" xr:uid="{CE85E9F8-1C3A-4290-9CD0-6021FB435D6D}"/>
    <cellStyle name="20% - Énfasis1 8 5 3" xfId="35421" xr:uid="{A02D4B2B-3F78-4847-B9D6-7FAB9F2344F3}"/>
    <cellStyle name="20% - Énfasis1 8 6" xfId="15981" xr:uid="{E6CD6DED-82DD-4B6E-BA92-595F8DBDCB64}"/>
    <cellStyle name="20% - Énfasis1 8 6 2" xfId="35423" xr:uid="{542C7ECE-9516-45A1-8383-0824FEC51F9C}"/>
    <cellStyle name="20% - Énfasis1 8 7" xfId="35392" xr:uid="{D8F84AF6-D318-499D-A0F7-567DC0F2FA99}"/>
    <cellStyle name="20% - Énfasis1 9" xfId="550" xr:uid="{91E392E3-0A08-4EBB-A99D-36AA818E9750}"/>
    <cellStyle name="20% - Énfasis1 9 2" xfId="1211" xr:uid="{F0B67322-17CD-4260-A52F-40393DA40B4E}"/>
    <cellStyle name="20% - Énfasis1 9 2 2" xfId="2679" xr:uid="{008BBD61-66FC-4114-96A3-E1AB3C24757C}"/>
    <cellStyle name="20% - Énfasis1 9 2 2 2" xfId="6411" xr:uid="{78D0CB1F-7D7E-4249-BB2E-71E05919156F}"/>
    <cellStyle name="20% - Énfasis1 9 2 2 2 2" xfId="14119" xr:uid="{301F44E0-85BD-4497-AF1E-15DBFA48D816}"/>
    <cellStyle name="20% - Énfasis1 9 2 2 2 2 2" xfId="29531" xr:uid="{E7C49936-633B-42DB-9568-E08BF48C41F2}"/>
    <cellStyle name="20% - Énfasis1 9 2 2 2 2 2 2" xfId="35429" xr:uid="{52D03F8D-F417-43DF-B80C-DAB191562179}"/>
    <cellStyle name="20% - Énfasis1 9 2 2 2 2 3" xfId="35428" xr:uid="{FF6BE96B-855F-45C6-A4FD-0E63A3C63343}"/>
    <cellStyle name="20% - Énfasis1 9 2 2 2 3" xfId="21826" xr:uid="{AFF903D3-0689-4064-8B12-B5AB68B74725}"/>
    <cellStyle name="20% - Énfasis1 9 2 2 2 3 2" xfId="35430" xr:uid="{C2DA547D-7966-4029-A775-B58E7554E79E}"/>
    <cellStyle name="20% - Énfasis1 9 2 2 2 4" xfId="35427" xr:uid="{504EAF88-CB80-4F58-84ED-6ED6B3AE30A9}"/>
    <cellStyle name="20% - Énfasis1 9 2 2 3" xfId="10390" xr:uid="{1AAE2C94-A5BD-48BF-AD3A-DA14F487D1FD}"/>
    <cellStyle name="20% - Énfasis1 9 2 2 3 2" xfId="25803" xr:uid="{A5763144-719A-422D-81FD-F47EAA46C464}"/>
    <cellStyle name="20% - Énfasis1 9 2 2 3 2 2" xfId="35432" xr:uid="{CB86D7DC-2642-4FC9-A3EB-B0FBA961B803}"/>
    <cellStyle name="20% - Énfasis1 9 2 2 3 3" xfId="35431" xr:uid="{3C346753-80CA-4570-BB99-083F239CD6AE}"/>
    <cellStyle name="20% - Énfasis1 9 2 2 4" xfId="18098" xr:uid="{8F9DAC35-EAD5-4272-864E-62D9AA9BF8B2}"/>
    <cellStyle name="20% - Énfasis1 9 2 2 4 2" xfId="35433" xr:uid="{1699EF61-AD7C-4875-8099-5BBADD2A50AC}"/>
    <cellStyle name="20% - Énfasis1 9 2 2 5" xfId="35426" xr:uid="{96AB6E47-7D47-49CB-901F-7A7D94F60F60}"/>
    <cellStyle name="20% - Énfasis1 9 2 3" xfId="4948" xr:uid="{E50A3F8E-C125-4EA0-A165-3710BB8AD251}"/>
    <cellStyle name="20% - Énfasis1 9 2 3 2" xfId="12656" xr:uid="{C2F17782-01E1-4826-97A0-03107BB06814}"/>
    <cellStyle name="20% - Énfasis1 9 2 3 2 2" xfId="28068" xr:uid="{5EBD3495-4F5A-46FB-98EE-3960EC6F590E}"/>
    <cellStyle name="20% - Énfasis1 9 2 3 2 2 2" xfId="35436" xr:uid="{709D27FD-8910-4C7E-92E9-3CF5F1A07EC0}"/>
    <cellStyle name="20% - Énfasis1 9 2 3 2 3" xfId="35435" xr:uid="{539AB4AF-F723-449A-8F79-7525796E3A91}"/>
    <cellStyle name="20% - Énfasis1 9 2 3 3" xfId="20363" xr:uid="{85DA87E9-EE65-4A16-9DF0-8F8807CB4269}"/>
    <cellStyle name="20% - Énfasis1 9 2 3 3 2" xfId="35437" xr:uid="{32A7FFBC-143A-4F0C-B453-F1D315EBDE35}"/>
    <cellStyle name="20% - Énfasis1 9 2 3 4" xfId="35434" xr:uid="{0EDB9B05-4E01-40FD-9CA7-DFFA6E348991}"/>
    <cellStyle name="20% - Énfasis1 9 2 4" xfId="8931" xr:uid="{B128FF42-B37E-47B7-A97A-CBBA3A48DAD3}"/>
    <cellStyle name="20% - Énfasis1 9 2 4 2" xfId="24344" xr:uid="{FA4FC18B-9778-433E-9D24-860D52BABE80}"/>
    <cellStyle name="20% - Énfasis1 9 2 4 2 2" xfId="35439" xr:uid="{B7A596DC-773F-4241-8440-591FF25C5837}"/>
    <cellStyle name="20% - Énfasis1 9 2 4 3" xfId="35438" xr:uid="{787AE439-EE6E-4480-A9CA-181AD517DA5D}"/>
    <cellStyle name="20% - Énfasis1 9 2 5" xfId="16639" xr:uid="{3240DFAB-50EE-4F0A-812C-2027D158DCC9}"/>
    <cellStyle name="20% - Énfasis1 9 2 5 2" xfId="35440" xr:uid="{EFB7ADF2-422B-4213-A491-AB6DA855BAA7}"/>
    <cellStyle name="20% - Énfasis1 9 2 6" xfId="35425" xr:uid="{D353F067-2BF7-4DE2-8562-221B443A20AB}"/>
    <cellStyle name="20% - Énfasis1 9 3" xfId="2041" xr:uid="{B4582F36-AE7B-4B2E-982A-60679DEA8BAE}"/>
    <cellStyle name="20% - Énfasis1 9 3 2" xfId="5773" xr:uid="{041DC2B0-35C1-458E-A607-4B30F8A407DF}"/>
    <cellStyle name="20% - Énfasis1 9 3 2 2" xfId="13481" xr:uid="{76255158-A0F2-4209-BA34-9C4895CF0D7B}"/>
    <cellStyle name="20% - Énfasis1 9 3 2 2 2" xfId="28893" xr:uid="{FBE4C120-5D5D-4800-A339-748B73DD8CB5}"/>
    <cellStyle name="20% - Énfasis1 9 3 2 2 2 2" xfId="35444" xr:uid="{AA1F008A-20E1-4718-B7FD-E1FA6E006C82}"/>
    <cellStyle name="20% - Énfasis1 9 3 2 2 3" xfId="35443" xr:uid="{68FFBEB6-049E-4BB2-A50B-B3880DDC0AF7}"/>
    <cellStyle name="20% - Énfasis1 9 3 2 3" xfId="21188" xr:uid="{F0949290-3617-4EDD-9223-4299D4D1CBE2}"/>
    <cellStyle name="20% - Énfasis1 9 3 2 3 2" xfId="35445" xr:uid="{10F0C2B7-6750-4414-8D39-22AEC8877C62}"/>
    <cellStyle name="20% - Énfasis1 9 3 2 4" xfId="35442" xr:uid="{50537392-5205-4FAF-BFBD-678FD2CD15A3}"/>
    <cellStyle name="20% - Énfasis1 9 3 3" xfId="9752" xr:uid="{DCC96FFD-C34A-4837-9DA0-B1C85BF4A1EE}"/>
    <cellStyle name="20% - Énfasis1 9 3 3 2" xfId="25165" xr:uid="{FE7E95FA-2E4F-42F8-8EC6-10B2AAD6AB6D}"/>
    <cellStyle name="20% - Énfasis1 9 3 3 2 2" xfId="35447" xr:uid="{2A3E8D2A-3B14-4BA3-B9D0-9FFF89CDDC48}"/>
    <cellStyle name="20% - Énfasis1 9 3 3 3" xfId="35446" xr:uid="{D7851D2B-83F2-4B4C-8FA7-2FD3DB727162}"/>
    <cellStyle name="20% - Énfasis1 9 3 4" xfId="17460" xr:uid="{66E2A86E-11C4-416F-A452-916969A4E328}"/>
    <cellStyle name="20% - Énfasis1 9 3 4 2" xfId="35448" xr:uid="{F2543C0D-2A0C-4D8D-AB81-908B8C1DE7AA}"/>
    <cellStyle name="20% - Énfasis1 9 3 5" xfId="35441" xr:uid="{CFFF306C-5C46-4DF6-8227-EDCD8BB121A0}"/>
    <cellStyle name="20% - Énfasis1 9 4" xfId="4296" xr:uid="{A8EB1F29-34E4-4503-B916-F8A12E05233E}"/>
    <cellStyle name="20% - Énfasis1 9 4 2" xfId="12004" xr:uid="{F7F37734-193E-4114-9E1F-64AE9D52207E}"/>
    <cellStyle name="20% - Énfasis1 9 4 2 2" xfId="27416" xr:uid="{55C13027-A969-4FC0-86FD-28E8FC9D204E}"/>
    <cellStyle name="20% - Énfasis1 9 4 2 2 2" xfId="35451" xr:uid="{4EC10392-8B43-47B9-A6E6-7AD868F99FC8}"/>
    <cellStyle name="20% - Énfasis1 9 4 2 3" xfId="35450" xr:uid="{32EFC2C5-E41A-4996-934E-93723231806B}"/>
    <cellStyle name="20% - Énfasis1 9 4 3" xfId="19711" xr:uid="{2542A2A6-6737-45F2-BDEE-AC411D257DDD}"/>
    <cellStyle name="20% - Énfasis1 9 4 3 2" xfId="35452" xr:uid="{AF66C2D0-BAD9-4519-9BD0-71F2698D26AB}"/>
    <cellStyle name="20% - Énfasis1 9 4 4" xfId="35449" xr:uid="{3C5CB0C9-00A9-4BD4-9625-3A1EEB988500}"/>
    <cellStyle name="20% - Énfasis1 9 5" xfId="8293" xr:uid="{95C21F2B-3EF6-4ADF-A36C-D023417B4545}"/>
    <cellStyle name="20% - Énfasis1 9 5 2" xfId="23706" xr:uid="{86C349C6-C64D-47D2-9EA9-6EE1EE19C92C}"/>
    <cellStyle name="20% - Énfasis1 9 5 2 2" xfId="35454" xr:uid="{D6552AF0-7838-43FE-BC51-473A797E7854}"/>
    <cellStyle name="20% - Énfasis1 9 5 3" xfId="35453" xr:uid="{D5D699F0-20EA-47C8-8DFD-DDAAAB1DC992}"/>
    <cellStyle name="20% - Énfasis1 9 6" xfId="16001" xr:uid="{53D85679-D670-40B9-9D7B-75DAB1744B78}"/>
    <cellStyle name="20% - Énfasis1 9 6 2" xfId="35455" xr:uid="{95C194E3-BBC5-4B27-95C8-4D2C9F0962A2}"/>
    <cellStyle name="20% - Énfasis1 9 7" xfId="35424" xr:uid="{906FDDBD-B1D4-4CA4-83CB-09204A296D20}"/>
    <cellStyle name="20% - Énfasis2 10" xfId="573" xr:uid="{B068049B-E144-4988-AAE6-5D568D11EA72}"/>
    <cellStyle name="20% - Énfasis2 10 2" xfId="1234" xr:uid="{0A710AE9-31C3-4D03-B18D-11C2958C06C7}"/>
    <cellStyle name="20% - Énfasis2 10 2 2" xfId="2702" xr:uid="{EC3A8956-39B4-43C4-BD14-5BFC185F7163}"/>
    <cellStyle name="20% - Énfasis2 10 2 2 2" xfId="6434" xr:uid="{9962CDDE-2A46-421E-B8BE-68EBCAE816EA}"/>
    <cellStyle name="20% - Énfasis2 10 2 2 2 2" xfId="14142" xr:uid="{1697CB61-51F8-4093-BFA3-445D564DF02D}"/>
    <cellStyle name="20% - Énfasis2 10 2 2 2 2 2" xfId="29554" xr:uid="{11AA5828-75CA-4AFA-9699-0103F02998E8}"/>
    <cellStyle name="20% - Énfasis2 10 2 2 2 2 2 2" xfId="35461" xr:uid="{EA2C7899-BF5C-4433-A61D-290D925FD44D}"/>
    <cellStyle name="20% - Énfasis2 10 2 2 2 2 3" xfId="35460" xr:uid="{3281C38B-75FE-46A8-AE5F-8A0F50609116}"/>
    <cellStyle name="20% - Énfasis2 10 2 2 2 3" xfId="21849" xr:uid="{D69411CF-D2CD-4919-B76D-64F036B22719}"/>
    <cellStyle name="20% - Énfasis2 10 2 2 2 3 2" xfId="35462" xr:uid="{3B7A9E73-4FFE-4D0C-8271-DA91CB8ADA13}"/>
    <cellStyle name="20% - Énfasis2 10 2 2 2 4" xfId="35459" xr:uid="{39AF6628-470C-426A-8564-AC77CB804E3F}"/>
    <cellStyle name="20% - Énfasis2 10 2 2 3" xfId="10413" xr:uid="{32829F08-2D4A-47F8-B1CD-E1883829AD53}"/>
    <cellStyle name="20% - Énfasis2 10 2 2 3 2" xfId="25826" xr:uid="{19BF4484-4CE5-4228-8418-558C4AD7FA20}"/>
    <cellStyle name="20% - Énfasis2 10 2 2 3 2 2" xfId="35464" xr:uid="{A8F31884-9713-409C-A330-4565906DF543}"/>
    <cellStyle name="20% - Énfasis2 10 2 2 3 3" xfId="35463" xr:uid="{4EA43EAC-F790-431E-9781-7FE53E7BE3C2}"/>
    <cellStyle name="20% - Énfasis2 10 2 2 4" xfId="18121" xr:uid="{300ADE20-C72E-4045-B967-88933A559F9C}"/>
    <cellStyle name="20% - Énfasis2 10 2 2 4 2" xfId="35465" xr:uid="{311DEED9-4DB8-490C-A8F0-AD91C57054F8}"/>
    <cellStyle name="20% - Énfasis2 10 2 2 5" xfId="35458" xr:uid="{570BCB62-69EF-46B4-81E2-B3DFE119E7A2}"/>
    <cellStyle name="20% - Énfasis2 10 2 3" xfId="4971" xr:uid="{A1F75888-6A08-48B5-AE41-E09700088423}"/>
    <cellStyle name="20% - Énfasis2 10 2 3 2" xfId="12679" xr:uid="{BFAFF26E-6611-412A-8346-697EC6828614}"/>
    <cellStyle name="20% - Énfasis2 10 2 3 2 2" xfId="28091" xr:uid="{127D76B5-FCE0-401D-8A93-F0D7B57F555F}"/>
    <cellStyle name="20% - Énfasis2 10 2 3 2 2 2" xfId="35468" xr:uid="{05D4A5E7-CB95-4BB6-AA62-DDD18A7545D9}"/>
    <cellStyle name="20% - Énfasis2 10 2 3 2 3" xfId="35467" xr:uid="{9A83ECF5-07F3-4F91-81C8-C7716C6013C7}"/>
    <cellStyle name="20% - Énfasis2 10 2 3 3" xfId="20386" xr:uid="{AC358D5E-BFA6-45FC-A646-14D9BC1A01D7}"/>
    <cellStyle name="20% - Énfasis2 10 2 3 3 2" xfId="35469" xr:uid="{098342F0-70E2-48A9-8BA4-498F60D8664E}"/>
    <cellStyle name="20% - Énfasis2 10 2 3 4" xfId="35466" xr:uid="{80AF0058-B14C-4C53-AA13-AF420571B844}"/>
    <cellStyle name="20% - Énfasis2 10 2 4" xfId="8954" xr:uid="{8932D788-30EF-4AE5-B27B-340386D5B0CA}"/>
    <cellStyle name="20% - Énfasis2 10 2 4 2" xfId="24367" xr:uid="{81462C00-2642-40DF-9704-E9A4214CA469}"/>
    <cellStyle name="20% - Énfasis2 10 2 4 2 2" xfId="35471" xr:uid="{B7DDF1A3-2EF7-499E-9ABE-0B1099BCFF84}"/>
    <cellStyle name="20% - Énfasis2 10 2 4 3" xfId="35470" xr:uid="{FED99285-1F84-4746-97AA-B1CCFD05223B}"/>
    <cellStyle name="20% - Énfasis2 10 2 5" xfId="16662" xr:uid="{41E1CC5A-CA69-4666-B84F-59B3EFA04C5F}"/>
    <cellStyle name="20% - Énfasis2 10 2 5 2" xfId="35472" xr:uid="{8B4A4FAD-E717-45AE-9AD7-030A1B1AC605}"/>
    <cellStyle name="20% - Énfasis2 10 2 6" xfId="35457" xr:uid="{C3ABE59E-E2DA-4009-BA99-506A77CF25C8}"/>
    <cellStyle name="20% - Énfasis2 10 3" xfId="2064" xr:uid="{3F9609AB-66B9-4AED-B2C2-61ED85F9E3B5}"/>
    <cellStyle name="20% - Énfasis2 10 3 2" xfId="5796" xr:uid="{997C3061-AB0F-4E72-9969-BE51551E12F9}"/>
    <cellStyle name="20% - Énfasis2 10 3 2 2" xfId="13504" xr:uid="{9C7F7F7E-3214-4621-96DF-933A9424154C}"/>
    <cellStyle name="20% - Énfasis2 10 3 2 2 2" xfId="28916" xr:uid="{1EF0DF4D-D990-4AC9-B75B-1A8C39B19F87}"/>
    <cellStyle name="20% - Énfasis2 10 3 2 2 2 2" xfId="35476" xr:uid="{7A0A2BAF-A24A-454E-877C-266C546D1040}"/>
    <cellStyle name="20% - Énfasis2 10 3 2 2 3" xfId="35475" xr:uid="{EEC07907-CDAF-4417-A7C4-235850D6D1AC}"/>
    <cellStyle name="20% - Énfasis2 10 3 2 3" xfId="21211" xr:uid="{96FC2329-8255-484A-947C-61798B52BDD1}"/>
    <cellStyle name="20% - Énfasis2 10 3 2 3 2" xfId="35477" xr:uid="{0971E0D5-FADE-4DCC-9FDA-905BF0CEC6F4}"/>
    <cellStyle name="20% - Énfasis2 10 3 2 4" xfId="35474" xr:uid="{805E196B-234E-4D1C-90FB-F3C35D9972E9}"/>
    <cellStyle name="20% - Énfasis2 10 3 3" xfId="9775" xr:uid="{E5F237F9-0032-4CCC-9AAE-C54EEE24BA78}"/>
    <cellStyle name="20% - Énfasis2 10 3 3 2" xfId="25188" xr:uid="{FCA06710-D999-413C-874F-A0644A442FB1}"/>
    <cellStyle name="20% - Énfasis2 10 3 3 2 2" xfId="35479" xr:uid="{C69ACD74-AB30-4E5D-B387-41EE16513056}"/>
    <cellStyle name="20% - Énfasis2 10 3 3 3" xfId="35478" xr:uid="{22C4F065-8E13-4197-9AB6-642FAC571AC9}"/>
    <cellStyle name="20% - Énfasis2 10 3 4" xfId="17483" xr:uid="{B391C850-0DCE-4F7F-B9D0-4D55F3077E3B}"/>
    <cellStyle name="20% - Énfasis2 10 3 4 2" xfId="35480" xr:uid="{68FE930F-06CD-465A-AB16-C85C3106152B}"/>
    <cellStyle name="20% - Énfasis2 10 3 5" xfId="35473" xr:uid="{90499754-20E1-496E-BCB5-CBE52BEC49B8}"/>
    <cellStyle name="20% - Énfasis2 10 4" xfId="4319" xr:uid="{F509EB1F-1157-4E7F-9194-D9765B6845BA}"/>
    <cellStyle name="20% - Énfasis2 10 4 2" xfId="12027" xr:uid="{C63595BD-F4FF-4068-A8CA-F999CDD7FFA5}"/>
    <cellStyle name="20% - Énfasis2 10 4 2 2" xfId="27439" xr:uid="{719A7FD9-2EA2-47FB-B8FD-48C49E3E1553}"/>
    <cellStyle name="20% - Énfasis2 10 4 2 2 2" xfId="35483" xr:uid="{20C442FD-AF0A-4AF6-8015-4DF05DC5D792}"/>
    <cellStyle name="20% - Énfasis2 10 4 2 3" xfId="35482" xr:uid="{777DA7E1-78C1-4981-A062-B8A044574F06}"/>
    <cellStyle name="20% - Énfasis2 10 4 3" xfId="19734" xr:uid="{7797A17F-D9C8-4624-BB37-C7FAA5E754A6}"/>
    <cellStyle name="20% - Énfasis2 10 4 3 2" xfId="35484" xr:uid="{996D4C9D-837A-40B4-B6CD-D8BD7DE1FE6B}"/>
    <cellStyle name="20% - Énfasis2 10 4 4" xfId="35481" xr:uid="{90DD4717-7146-4DEF-A2A5-45365DF78734}"/>
    <cellStyle name="20% - Énfasis2 10 5" xfId="8316" xr:uid="{D907C0EB-D334-473B-B186-C50E682CE028}"/>
    <cellStyle name="20% - Énfasis2 10 5 2" xfId="23729" xr:uid="{598348D4-C482-4499-AA54-6A90FB8AB8E7}"/>
    <cellStyle name="20% - Énfasis2 10 5 2 2" xfId="35486" xr:uid="{8D3E36CC-70DB-4BDF-B5D3-3C54810A9558}"/>
    <cellStyle name="20% - Énfasis2 10 5 3" xfId="35485" xr:uid="{5ABFC7EF-C15E-4F26-AA09-30F8701BAEAD}"/>
    <cellStyle name="20% - Énfasis2 10 6" xfId="16024" xr:uid="{A218CA69-9B1A-4D0A-9937-1B952D14FEAA}"/>
    <cellStyle name="20% - Énfasis2 10 6 2" xfId="35487" xr:uid="{85D25F27-4E96-458D-91B4-D5F6DA7F2EB9}"/>
    <cellStyle name="20% - Énfasis2 10 7" xfId="35456" xr:uid="{3A5C274B-046B-4F03-B9B7-B1D15C7A79A1}"/>
    <cellStyle name="20% - Énfasis2 11" xfId="594" xr:uid="{04F8C6AB-DC08-4FBC-A680-A1A5AD1FCF5F}"/>
    <cellStyle name="20% - Énfasis2 11 2" xfId="1255" xr:uid="{C26034E7-79EE-4B80-BFCC-F29FA9EB6450}"/>
    <cellStyle name="20% - Énfasis2 11 2 2" xfId="2722" xr:uid="{CE470D23-54CA-478B-8738-6B4DC821C49A}"/>
    <cellStyle name="20% - Énfasis2 11 2 2 2" xfId="6454" xr:uid="{6570256D-D052-41E1-A859-9F82D41522DB}"/>
    <cellStyle name="20% - Énfasis2 11 2 2 2 2" xfId="14162" xr:uid="{721CF8CA-3B84-4D6E-B10F-6B7FED70E623}"/>
    <cellStyle name="20% - Énfasis2 11 2 2 2 2 2" xfId="29574" xr:uid="{E1CB80C9-8087-45B9-856B-44113F4D5F9C}"/>
    <cellStyle name="20% - Énfasis2 11 2 2 2 2 2 2" xfId="35493" xr:uid="{1EAF8A22-E0CD-4A52-BE29-AC7CD578F3B5}"/>
    <cellStyle name="20% - Énfasis2 11 2 2 2 2 3" xfId="35492" xr:uid="{D9CAAF85-93C0-44F8-9056-C2871E25A011}"/>
    <cellStyle name="20% - Énfasis2 11 2 2 2 3" xfId="21869" xr:uid="{D9BA86DB-3B63-4408-A81A-9E08A12BB0FF}"/>
    <cellStyle name="20% - Énfasis2 11 2 2 2 3 2" xfId="35494" xr:uid="{F91E1CCF-BCCA-46D7-BAFC-676AB1A86976}"/>
    <cellStyle name="20% - Énfasis2 11 2 2 2 4" xfId="35491" xr:uid="{1A6B7850-A501-4D76-9816-55FBCC341052}"/>
    <cellStyle name="20% - Énfasis2 11 2 2 3" xfId="10433" xr:uid="{87EB9F08-9B71-4E5A-9923-FE9C8D43C018}"/>
    <cellStyle name="20% - Énfasis2 11 2 2 3 2" xfId="25846" xr:uid="{8D692C2B-5699-49B1-A360-CE13F6480212}"/>
    <cellStyle name="20% - Énfasis2 11 2 2 3 2 2" xfId="35496" xr:uid="{E52D8C74-EF7A-4A37-8E1B-F60F31AD7618}"/>
    <cellStyle name="20% - Énfasis2 11 2 2 3 3" xfId="35495" xr:uid="{65371025-BEB9-40E7-9A71-52B38B4483FA}"/>
    <cellStyle name="20% - Énfasis2 11 2 2 4" xfId="18141" xr:uid="{F4FF98A7-68F1-4D4B-988B-0644EF17D1DD}"/>
    <cellStyle name="20% - Énfasis2 11 2 2 4 2" xfId="35497" xr:uid="{AEF7AC13-D12E-4B69-8340-BE0080A148ED}"/>
    <cellStyle name="20% - Énfasis2 11 2 2 5" xfId="35490" xr:uid="{612EBA7E-C226-455C-BF63-652A6F28F6DB}"/>
    <cellStyle name="20% - Énfasis2 11 2 3" xfId="4991" xr:uid="{8C1B18C1-0DB6-4A4B-A058-0A349F7B2A7C}"/>
    <cellStyle name="20% - Énfasis2 11 2 3 2" xfId="12699" xr:uid="{49619AAD-64E2-4CB1-B423-71E3041DFFC7}"/>
    <cellStyle name="20% - Énfasis2 11 2 3 2 2" xfId="28111" xr:uid="{10A33062-C9B7-488D-BE0D-B948FE05561E}"/>
    <cellStyle name="20% - Énfasis2 11 2 3 2 2 2" xfId="35500" xr:uid="{7B3F884B-DFEF-4587-ACF3-690E10442387}"/>
    <cellStyle name="20% - Énfasis2 11 2 3 2 3" xfId="35499" xr:uid="{F6293BEA-2AB5-4A32-8D27-BC7BF209B37C}"/>
    <cellStyle name="20% - Énfasis2 11 2 3 3" xfId="20406" xr:uid="{C1105265-9B1B-4BB7-AFFB-AE681919A8C3}"/>
    <cellStyle name="20% - Énfasis2 11 2 3 3 2" xfId="35501" xr:uid="{9B294953-F3C5-4590-9834-0514CE3B7AEE}"/>
    <cellStyle name="20% - Énfasis2 11 2 3 4" xfId="35498" xr:uid="{DF0C6ACF-08A2-44F0-B163-F5CF0F0D7860}"/>
    <cellStyle name="20% - Énfasis2 11 2 4" xfId="8974" xr:uid="{0E12611C-7583-4561-8831-77731A8C1BCA}"/>
    <cellStyle name="20% - Énfasis2 11 2 4 2" xfId="24387" xr:uid="{339F5755-614F-4825-97A5-18F7D9652029}"/>
    <cellStyle name="20% - Énfasis2 11 2 4 2 2" xfId="35503" xr:uid="{8A88F03D-4363-4957-8A7B-C06B86BC4CBA}"/>
    <cellStyle name="20% - Énfasis2 11 2 4 3" xfId="35502" xr:uid="{312CC13A-350E-4F99-A8E3-CFB56EF4C7D7}"/>
    <cellStyle name="20% - Énfasis2 11 2 5" xfId="16682" xr:uid="{D1567032-E173-49C4-8920-7AE07297D98F}"/>
    <cellStyle name="20% - Énfasis2 11 2 5 2" xfId="35504" xr:uid="{D30A62D4-3B18-4103-B749-F8796101DF94}"/>
    <cellStyle name="20% - Énfasis2 11 2 6" xfId="35489" xr:uid="{0065CBE0-E371-40EE-AEC3-34C9B1AD701C}"/>
    <cellStyle name="20% - Énfasis2 11 3" xfId="2084" xr:uid="{7E01EBDF-805A-45AE-84B3-F1771B5DA8ED}"/>
    <cellStyle name="20% - Énfasis2 11 3 2" xfId="5816" xr:uid="{A38A9AA8-E0E7-483D-9B7D-559EFA95BC44}"/>
    <cellStyle name="20% - Énfasis2 11 3 2 2" xfId="13524" xr:uid="{46AB32A6-35B1-48F7-89D2-00A336B5C222}"/>
    <cellStyle name="20% - Énfasis2 11 3 2 2 2" xfId="28936" xr:uid="{D6B8FC94-1D67-4BE6-9B6F-F2BB443DCA0B}"/>
    <cellStyle name="20% - Énfasis2 11 3 2 2 2 2" xfId="35508" xr:uid="{1EED828D-5E6B-4935-AB1F-862283C1865B}"/>
    <cellStyle name="20% - Énfasis2 11 3 2 2 3" xfId="35507" xr:uid="{D09C0CA6-A22B-4D72-8AE5-AABE14BD1255}"/>
    <cellStyle name="20% - Énfasis2 11 3 2 3" xfId="21231" xr:uid="{66202647-6E31-43EF-9B30-8EC97371D61A}"/>
    <cellStyle name="20% - Énfasis2 11 3 2 3 2" xfId="35509" xr:uid="{F32E97F1-AA27-471C-8A1A-4119E649B2B0}"/>
    <cellStyle name="20% - Énfasis2 11 3 2 4" xfId="35506" xr:uid="{F9BC0E44-3B77-4858-95FF-447CA050522B}"/>
    <cellStyle name="20% - Énfasis2 11 3 3" xfId="9795" xr:uid="{3D56CE8A-11C1-45BC-9100-777D3DC82F3D}"/>
    <cellStyle name="20% - Énfasis2 11 3 3 2" xfId="25208" xr:uid="{1ED57981-944A-4853-8CC3-452373149993}"/>
    <cellStyle name="20% - Énfasis2 11 3 3 2 2" xfId="35511" xr:uid="{09687D35-7812-4616-ABC3-497E28AB4DCA}"/>
    <cellStyle name="20% - Énfasis2 11 3 3 3" xfId="35510" xr:uid="{1BF4859F-1E4D-4A57-9E99-AFC133CDE67C}"/>
    <cellStyle name="20% - Énfasis2 11 3 4" xfId="17503" xr:uid="{6CAAF680-561C-43DE-8D01-FA415C42F5B9}"/>
    <cellStyle name="20% - Énfasis2 11 3 4 2" xfId="35512" xr:uid="{586AAACD-07FB-4BEA-9F44-34B40DF62E84}"/>
    <cellStyle name="20% - Énfasis2 11 3 5" xfId="35505" xr:uid="{91E13741-A333-43F8-AC71-5D3A59874BBF}"/>
    <cellStyle name="20% - Énfasis2 11 4" xfId="4339" xr:uid="{EE4A3CA5-E924-469D-B375-A206A931FFA8}"/>
    <cellStyle name="20% - Énfasis2 11 4 2" xfId="12047" xr:uid="{481E6E75-83E0-4791-9367-C21196CFD7F2}"/>
    <cellStyle name="20% - Énfasis2 11 4 2 2" xfId="27459" xr:uid="{13EAA427-3F4C-4A71-9158-90E6E2EFCCC9}"/>
    <cellStyle name="20% - Énfasis2 11 4 2 2 2" xfId="35515" xr:uid="{5CBB8D64-A479-44D7-B979-A752E2390043}"/>
    <cellStyle name="20% - Énfasis2 11 4 2 3" xfId="35514" xr:uid="{567E349D-E73A-42D8-8C27-41745B1B23C7}"/>
    <cellStyle name="20% - Énfasis2 11 4 3" xfId="19754" xr:uid="{419E605F-D0EC-45DB-AFC0-AE81360E8839}"/>
    <cellStyle name="20% - Énfasis2 11 4 3 2" xfId="35516" xr:uid="{60DFB549-8076-42B1-86F5-7BC4CB60DF35}"/>
    <cellStyle name="20% - Énfasis2 11 4 4" xfId="35513" xr:uid="{5F2B6E7E-D458-4BBD-A360-B325F7B6142C}"/>
    <cellStyle name="20% - Énfasis2 11 5" xfId="8336" xr:uid="{8A2C6345-AF18-45E3-9413-485A57892DDD}"/>
    <cellStyle name="20% - Énfasis2 11 5 2" xfId="23749" xr:uid="{A321E112-BE76-4212-ADFF-3ECAB686AFAF}"/>
    <cellStyle name="20% - Énfasis2 11 5 2 2" xfId="35518" xr:uid="{2BFF4617-F7EC-4AA0-A2CC-EA523A5FFC2A}"/>
    <cellStyle name="20% - Énfasis2 11 5 3" xfId="35517" xr:uid="{741C3923-157D-4753-885E-974F3DEA0ECC}"/>
    <cellStyle name="20% - Énfasis2 11 6" xfId="16044" xr:uid="{39753F29-48A7-4266-9D51-4754A3AD8DF2}"/>
    <cellStyle name="20% - Énfasis2 11 6 2" xfId="35519" xr:uid="{336D7D4F-F4F2-4DE0-A7F8-4FBB64F7CB29}"/>
    <cellStyle name="20% - Énfasis2 11 7" xfId="35488" xr:uid="{C8BDFD4E-F368-4EF9-BFF4-D7E03814864A}"/>
    <cellStyle name="20% - Énfasis2 12" xfId="614" xr:uid="{84DC01CF-660E-4CCE-8CD6-A51C9BBD4EA6}"/>
    <cellStyle name="20% - Énfasis2 12 2" xfId="1275" xr:uid="{46CA16AD-48BB-4CBB-BC90-B97D028484DC}"/>
    <cellStyle name="20% - Énfasis2 12 2 2" xfId="2742" xr:uid="{C6CB2F1A-2102-40EB-85AA-9A589CAB8E9B}"/>
    <cellStyle name="20% - Énfasis2 12 2 2 2" xfId="6474" xr:uid="{D631F340-20B1-4D7B-9E59-BA2DA78F686F}"/>
    <cellStyle name="20% - Énfasis2 12 2 2 2 2" xfId="14182" xr:uid="{F3604D4C-979E-4466-95C3-891459CDEF70}"/>
    <cellStyle name="20% - Énfasis2 12 2 2 2 2 2" xfId="29594" xr:uid="{857BC1C2-2489-42C1-AC4A-92904A82B118}"/>
    <cellStyle name="20% - Énfasis2 12 2 2 2 2 2 2" xfId="35525" xr:uid="{0BA073B3-89F3-4699-A791-B0375F6D5B89}"/>
    <cellStyle name="20% - Énfasis2 12 2 2 2 2 3" xfId="35524" xr:uid="{63905DCC-1B22-406A-B415-DF6C0E6B0D90}"/>
    <cellStyle name="20% - Énfasis2 12 2 2 2 3" xfId="21889" xr:uid="{AD2D275C-06EF-480B-8043-2CEF795407FE}"/>
    <cellStyle name="20% - Énfasis2 12 2 2 2 3 2" xfId="35526" xr:uid="{433CD634-77CC-4557-8E21-6CF6DFB1BD4F}"/>
    <cellStyle name="20% - Énfasis2 12 2 2 2 4" xfId="35523" xr:uid="{320D286D-9D17-4F79-AE8B-6452BED970C2}"/>
    <cellStyle name="20% - Énfasis2 12 2 2 3" xfId="10453" xr:uid="{4AB35098-233D-44D4-97FD-8B2402C3354B}"/>
    <cellStyle name="20% - Énfasis2 12 2 2 3 2" xfId="25866" xr:uid="{B16678B3-B502-4494-8C9A-381D9EEA8EBA}"/>
    <cellStyle name="20% - Énfasis2 12 2 2 3 2 2" xfId="35528" xr:uid="{98D9F767-7A9F-4857-BE43-9303B991EC77}"/>
    <cellStyle name="20% - Énfasis2 12 2 2 3 3" xfId="35527" xr:uid="{F55E1120-F41C-4029-9C2E-32BDC6960E9E}"/>
    <cellStyle name="20% - Énfasis2 12 2 2 4" xfId="18161" xr:uid="{E8F2838D-B3AE-4ACB-95DA-0BDC733E01AA}"/>
    <cellStyle name="20% - Énfasis2 12 2 2 4 2" xfId="35529" xr:uid="{80602F87-5487-43EB-9AEC-C5FE7F79A65D}"/>
    <cellStyle name="20% - Énfasis2 12 2 2 5" xfId="35522" xr:uid="{E1A1FEAA-897E-4BF2-AF6A-267EB572C817}"/>
    <cellStyle name="20% - Énfasis2 12 2 3" xfId="5011" xr:uid="{7B21451A-D044-4C20-ACC5-C02C38448B31}"/>
    <cellStyle name="20% - Énfasis2 12 2 3 2" xfId="12719" xr:uid="{306C81F5-5C18-46F6-A027-57BEE7CC1D88}"/>
    <cellStyle name="20% - Énfasis2 12 2 3 2 2" xfId="28131" xr:uid="{E8AF9657-6803-4BC7-A9F3-F62C1601AB20}"/>
    <cellStyle name="20% - Énfasis2 12 2 3 2 2 2" xfId="35532" xr:uid="{07841321-B224-485F-8633-3C840816A994}"/>
    <cellStyle name="20% - Énfasis2 12 2 3 2 3" xfId="35531" xr:uid="{85D01D21-B0F6-4FC7-AFAE-1221F9981314}"/>
    <cellStyle name="20% - Énfasis2 12 2 3 3" xfId="20426" xr:uid="{AC3C4771-29EA-41FD-A21B-0D2664413777}"/>
    <cellStyle name="20% - Énfasis2 12 2 3 3 2" xfId="35533" xr:uid="{7F9F7F91-E155-4E95-B164-EC11FBB2F6B3}"/>
    <cellStyle name="20% - Énfasis2 12 2 3 4" xfId="35530" xr:uid="{38A3084C-1C8B-45B7-B5EB-EE99380A3BE9}"/>
    <cellStyle name="20% - Énfasis2 12 2 4" xfId="8994" xr:uid="{5A54E84F-F55C-4144-81C9-E8DC7CFE6ACF}"/>
    <cellStyle name="20% - Énfasis2 12 2 4 2" xfId="24407" xr:uid="{4CCC2C56-5FFE-4E93-8C76-31E34B1425D8}"/>
    <cellStyle name="20% - Énfasis2 12 2 4 2 2" xfId="35535" xr:uid="{C3EC11AE-E2EC-4AB2-B94F-B82C03E8C9F0}"/>
    <cellStyle name="20% - Énfasis2 12 2 4 3" xfId="35534" xr:uid="{FB24283F-DA31-409B-B9DD-15989FB1E5CE}"/>
    <cellStyle name="20% - Énfasis2 12 2 5" xfId="16702" xr:uid="{FBF8AE53-901F-4DA8-8DE6-6E40359C1A2B}"/>
    <cellStyle name="20% - Énfasis2 12 2 5 2" xfId="35536" xr:uid="{3E4B26D6-C707-4C9F-B044-F2FB0D831AAA}"/>
    <cellStyle name="20% - Énfasis2 12 2 6" xfId="35521" xr:uid="{E683D172-719C-410C-B88D-40B39D07FEDA}"/>
    <cellStyle name="20% - Énfasis2 12 3" xfId="2104" xr:uid="{448A3ADC-7272-4424-9BCD-F2A3EF9AADA9}"/>
    <cellStyle name="20% - Énfasis2 12 3 2" xfId="5836" xr:uid="{8F8FC4EC-1CC0-4409-AAAB-01179E696638}"/>
    <cellStyle name="20% - Énfasis2 12 3 2 2" xfId="13544" xr:uid="{4D1B6CF4-36C7-489E-9530-27BA2439EF03}"/>
    <cellStyle name="20% - Énfasis2 12 3 2 2 2" xfId="28956" xr:uid="{18354A4C-D5E1-495B-8619-FDD9BC109E76}"/>
    <cellStyle name="20% - Énfasis2 12 3 2 2 2 2" xfId="35540" xr:uid="{4583F740-E9D3-4921-81BF-75462B1F30CD}"/>
    <cellStyle name="20% - Énfasis2 12 3 2 2 3" xfId="35539" xr:uid="{E575C769-80EB-4E2E-8806-45D36C576B9F}"/>
    <cellStyle name="20% - Énfasis2 12 3 2 3" xfId="21251" xr:uid="{982CAADF-CC1C-4A48-AD8E-BD4F92BE194C}"/>
    <cellStyle name="20% - Énfasis2 12 3 2 3 2" xfId="35541" xr:uid="{5210BCD6-A55C-4D57-AF92-952109A939E5}"/>
    <cellStyle name="20% - Énfasis2 12 3 2 4" xfId="35538" xr:uid="{FBD19078-BF8F-4C2E-8370-34577B03DFD4}"/>
    <cellStyle name="20% - Énfasis2 12 3 3" xfId="9815" xr:uid="{075B1240-9C3F-4A7F-B8ED-8BEE6960F2A1}"/>
    <cellStyle name="20% - Énfasis2 12 3 3 2" xfId="25228" xr:uid="{5FB24420-2418-4EA4-A27E-542E95E9F188}"/>
    <cellStyle name="20% - Énfasis2 12 3 3 2 2" xfId="35543" xr:uid="{AFC805B8-9628-4889-8BC4-A89093C0CEA9}"/>
    <cellStyle name="20% - Énfasis2 12 3 3 3" xfId="35542" xr:uid="{D4C8CD17-C2AF-4D82-B6A9-CB85FFC5E9AC}"/>
    <cellStyle name="20% - Énfasis2 12 3 4" xfId="17523" xr:uid="{781B17F6-7040-44C2-B188-CDFC4C972ADE}"/>
    <cellStyle name="20% - Énfasis2 12 3 4 2" xfId="35544" xr:uid="{7FD18A30-7AAE-4BEC-8657-8E6D50EB729B}"/>
    <cellStyle name="20% - Énfasis2 12 3 5" xfId="35537" xr:uid="{C21C3DFA-0791-4ECC-9BFD-DD087D457894}"/>
    <cellStyle name="20% - Énfasis2 12 4" xfId="4359" xr:uid="{22E83635-E6F1-4E33-9FE0-708D9D402B26}"/>
    <cellStyle name="20% - Énfasis2 12 4 2" xfId="12067" xr:uid="{4B11751D-571C-45E1-B7A6-5ED495E1647D}"/>
    <cellStyle name="20% - Énfasis2 12 4 2 2" xfId="27479" xr:uid="{566F42FA-47C8-426F-B9D8-6500F4F8FD6D}"/>
    <cellStyle name="20% - Énfasis2 12 4 2 2 2" xfId="35547" xr:uid="{DB96C38C-5AF4-40EE-ABD4-CE33D0B8C6BE}"/>
    <cellStyle name="20% - Énfasis2 12 4 2 3" xfId="35546" xr:uid="{6E9BC908-ABC2-43B4-A37D-AEB7CAB4B0BF}"/>
    <cellStyle name="20% - Énfasis2 12 4 3" xfId="19774" xr:uid="{626BE771-3E6A-48A5-803F-38F1C1D9FD62}"/>
    <cellStyle name="20% - Énfasis2 12 4 3 2" xfId="35548" xr:uid="{A9161AD3-6FD7-4B96-A85F-0E9AFB50B414}"/>
    <cellStyle name="20% - Énfasis2 12 4 4" xfId="35545" xr:uid="{01889462-C843-4F4D-BC7E-2C656EB4E88E}"/>
    <cellStyle name="20% - Énfasis2 12 5" xfId="8356" xr:uid="{99856C12-ED25-4AE9-9203-D286F3442A5F}"/>
    <cellStyle name="20% - Énfasis2 12 5 2" xfId="23769" xr:uid="{2B7FEB45-E336-4A74-A7EE-1C03EEF9DFE0}"/>
    <cellStyle name="20% - Énfasis2 12 5 2 2" xfId="35550" xr:uid="{50303B7B-FA19-4DEE-A5E1-4AAE3F5436FC}"/>
    <cellStyle name="20% - Énfasis2 12 5 3" xfId="35549" xr:uid="{34A4BFC9-7026-463E-99CD-D215C0D61E00}"/>
    <cellStyle name="20% - Énfasis2 12 6" xfId="16064" xr:uid="{F4D44573-715B-4FE4-B055-CC453955FC64}"/>
    <cellStyle name="20% - Énfasis2 12 6 2" xfId="35551" xr:uid="{210A6728-AA26-425E-B764-EAAE2073F671}"/>
    <cellStyle name="20% - Énfasis2 12 7" xfId="35520" xr:uid="{8F802AD9-BA7B-417B-9BC7-D78A2B6BDB14}"/>
    <cellStyle name="20% - Énfasis2 13" xfId="635" xr:uid="{210AD909-992D-4C5B-8F4D-226CBEFB515B}"/>
    <cellStyle name="20% - Énfasis2 13 2" xfId="1296" xr:uid="{2F37EC0D-233A-4BF5-B4FB-090B02BD8CAC}"/>
    <cellStyle name="20% - Énfasis2 13 2 2" xfId="2763" xr:uid="{090F378D-0AC5-4332-B4AA-9358229FF113}"/>
    <cellStyle name="20% - Énfasis2 13 2 2 2" xfId="6495" xr:uid="{023D0D63-FCE4-42B9-98EB-BD55C2C019A6}"/>
    <cellStyle name="20% - Énfasis2 13 2 2 2 2" xfId="14203" xr:uid="{2BAAF707-5126-4997-A34E-98003D33D102}"/>
    <cellStyle name="20% - Énfasis2 13 2 2 2 2 2" xfId="29615" xr:uid="{BC43EF81-39DE-4205-8B48-7CA5854AEC22}"/>
    <cellStyle name="20% - Énfasis2 13 2 2 2 2 2 2" xfId="35557" xr:uid="{55BB9253-8A8C-42B6-AF56-1752CD0FC76B}"/>
    <cellStyle name="20% - Énfasis2 13 2 2 2 2 3" xfId="35556" xr:uid="{DA33AEA7-EDA7-43E0-8B97-D4C61DC52965}"/>
    <cellStyle name="20% - Énfasis2 13 2 2 2 3" xfId="21910" xr:uid="{4BEA2963-C520-4F4F-ADFC-ED7429E6400C}"/>
    <cellStyle name="20% - Énfasis2 13 2 2 2 3 2" xfId="35558" xr:uid="{8655DCA4-68BE-400A-B3A3-D340F0E1A5E6}"/>
    <cellStyle name="20% - Énfasis2 13 2 2 2 4" xfId="35555" xr:uid="{7CC32833-9914-42C1-9A84-32289911AA34}"/>
    <cellStyle name="20% - Énfasis2 13 2 2 3" xfId="10474" xr:uid="{E4258832-80DA-4A12-AF63-398821F9F131}"/>
    <cellStyle name="20% - Énfasis2 13 2 2 3 2" xfId="25887" xr:uid="{EFB2AC11-1D2F-4A82-8773-1F0519D250AE}"/>
    <cellStyle name="20% - Énfasis2 13 2 2 3 2 2" xfId="35560" xr:uid="{45F832EF-4DC1-4B13-A916-99EC9BC2CD6B}"/>
    <cellStyle name="20% - Énfasis2 13 2 2 3 3" xfId="35559" xr:uid="{F572EACC-2927-4FF4-9300-F47BB589D758}"/>
    <cellStyle name="20% - Énfasis2 13 2 2 4" xfId="18182" xr:uid="{C94BFBD4-CBDC-46E0-9999-B7612A7788A3}"/>
    <cellStyle name="20% - Énfasis2 13 2 2 4 2" xfId="35561" xr:uid="{CE6109E3-B2BB-4A41-828F-2A22A64B27D6}"/>
    <cellStyle name="20% - Énfasis2 13 2 2 5" xfId="35554" xr:uid="{64FCB942-4432-4963-8066-E5C61CE156C4}"/>
    <cellStyle name="20% - Énfasis2 13 2 3" xfId="5032" xr:uid="{16EEBAA6-0FFE-4496-8E99-66E25D0B2AC0}"/>
    <cellStyle name="20% - Énfasis2 13 2 3 2" xfId="12740" xr:uid="{8FFC59C1-D4E5-4E34-A047-4BDD7C1DD2D3}"/>
    <cellStyle name="20% - Énfasis2 13 2 3 2 2" xfId="28152" xr:uid="{7CC99624-F677-499C-8617-271F2B1D8921}"/>
    <cellStyle name="20% - Énfasis2 13 2 3 2 2 2" xfId="35564" xr:uid="{117552E3-2234-4909-8B93-D9D2ACDC9A65}"/>
    <cellStyle name="20% - Énfasis2 13 2 3 2 3" xfId="35563" xr:uid="{42DB5877-4B86-463D-AA98-2ED5F9FE5A63}"/>
    <cellStyle name="20% - Énfasis2 13 2 3 3" xfId="20447" xr:uid="{7EC95149-AC7E-4C86-9C35-625C7F0EE21B}"/>
    <cellStyle name="20% - Énfasis2 13 2 3 3 2" xfId="35565" xr:uid="{54AADE7B-7284-48C7-A193-C805C8E28394}"/>
    <cellStyle name="20% - Énfasis2 13 2 3 4" xfId="35562" xr:uid="{EDF6F04A-3294-45F0-91B1-7F343455B4DF}"/>
    <cellStyle name="20% - Énfasis2 13 2 4" xfId="9015" xr:uid="{9246A46B-93C6-4028-9179-F224A1581BE1}"/>
    <cellStyle name="20% - Énfasis2 13 2 4 2" xfId="24428" xr:uid="{D1E09B47-3F15-43F3-A599-B605D061C788}"/>
    <cellStyle name="20% - Énfasis2 13 2 4 2 2" xfId="35567" xr:uid="{F5867B9B-0801-46CB-8822-47B62870FCD9}"/>
    <cellStyle name="20% - Énfasis2 13 2 4 3" xfId="35566" xr:uid="{64108423-E9C1-4D48-9DF0-501869D35487}"/>
    <cellStyle name="20% - Énfasis2 13 2 5" xfId="16723" xr:uid="{7D868D48-8F21-4BA3-9D90-3A3D945A5251}"/>
    <cellStyle name="20% - Énfasis2 13 2 5 2" xfId="35568" xr:uid="{17C7EA25-F35C-4837-AF9D-D33CE6B22C69}"/>
    <cellStyle name="20% - Énfasis2 13 2 6" xfId="35553" xr:uid="{48A26D3A-2289-468F-AFF7-9E4127F496FE}"/>
    <cellStyle name="20% - Énfasis2 13 3" xfId="2125" xr:uid="{3CB725C5-93CF-4EE4-A1F7-2C02604ED3F4}"/>
    <cellStyle name="20% - Énfasis2 13 3 2" xfId="5857" xr:uid="{1F263609-791A-45E1-A31A-81FDB800D55D}"/>
    <cellStyle name="20% - Énfasis2 13 3 2 2" xfId="13565" xr:uid="{464B8D5A-27A9-4B1E-BA48-37425607225E}"/>
    <cellStyle name="20% - Énfasis2 13 3 2 2 2" xfId="28977" xr:uid="{4F096AC1-755E-4C9E-9482-255B5AFB0FC8}"/>
    <cellStyle name="20% - Énfasis2 13 3 2 2 2 2" xfId="35572" xr:uid="{781F01C2-820C-402A-B216-4DA916503D3E}"/>
    <cellStyle name="20% - Énfasis2 13 3 2 2 3" xfId="35571" xr:uid="{080C7CB4-D046-47E0-9C77-CF0CE35E3785}"/>
    <cellStyle name="20% - Énfasis2 13 3 2 3" xfId="21272" xr:uid="{C677E738-1C94-4312-9F3F-59BA2630EF03}"/>
    <cellStyle name="20% - Énfasis2 13 3 2 3 2" xfId="35573" xr:uid="{709E27F5-D5C8-4AC4-A607-48B83E842B77}"/>
    <cellStyle name="20% - Énfasis2 13 3 2 4" xfId="35570" xr:uid="{2EC12246-F8C4-41BA-B7A4-B22BFFA25E76}"/>
    <cellStyle name="20% - Énfasis2 13 3 3" xfId="9836" xr:uid="{D5F2EE34-ED4F-4B6F-8118-FFF597C14012}"/>
    <cellStyle name="20% - Énfasis2 13 3 3 2" xfId="25249" xr:uid="{566F8442-A525-41AB-96B9-1076625D85D1}"/>
    <cellStyle name="20% - Énfasis2 13 3 3 2 2" xfId="35575" xr:uid="{B29F1400-089F-4D8A-9088-C29E866E2DE4}"/>
    <cellStyle name="20% - Énfasis2 13 3 3 3" xfId="35574" xr:uid="{8FDE1D36-7888-4ADA-AAD2-39CCBB0F4A02}"/>
    <cellStyle name="20% - Énfasis2 13 3 4" xfId="17544" xr:uid="{22163E3F-6020-4C18-AADD-1D02D34D0222}"/>
    <cellStyle name="20% - Énfasis2 13 3 4 2" xfId="35576" xr:uid="{00A8C6F9-6C97-4D5B-8B9B-032CD80DC0D2}"/>
    <cellStyle name="20% - Énfasis2 13 3 5" xfId="35569" xr:uid="{D32F42A4-5EEE-4DAE-AB5D-C6BF066613EF}"/>
    <cellStyle name="20% - Énfasis2 13 4" xfId="4380" xr:uid="{1C1A2ECE-A74C-4C86-A392-7F53F0254738}"/>
    <cellStyle name="20% - Énfasis2 13 4 2" xfId="12088" xr:uid="{AE770BD7-1ACB-4050-BFC7-877AF2577BBD}"/>
    <cellStyle name="20% - Énfasis2 13 4 2 2" xfId="27500" xr:uid="{87964EDE-86F6-4DD3-859A-118349B1D6E9}"/>
    <cellStyle name="20% - Énfasis2 13 4 2 2 2" xfId="35579" xr:uid="{B58F664E-CEAB-467B-BA0A-A96AFA77EFA2}"/>
    <cellStyle name="20% - Énfasis2 13 4 2 3" xfId="35578" xr:uid="{7430A7CE-04DE-48D0-B2BC-BB7ED949CBCE}"/>
    <cellStyle name="20% - Énfasis2 13 4 3" xfId="19795" xr:uid="{DF4A3FE6-444F-4E65-94E9-0062D078DC39}"/>
    <cellStyle name="20% - Énfasis2 13 4 3 2" xfId="35580" xr:uid="{5A8BF779-8214-4341-B79D-D0309E94D976}"/>
    <cellStyle name="20% - Énfasis2 13 4 4" xfId="35577" xr:uid="{820BA4FE-94D2-47DE-B23A-161D89D6AFE2}"/>
    <cellStyle name="20% - Énfasis2 13 5" xfId="8377" xr:uid="{9C79748C-3D02-40F5-9289-ED8A5023B7F3}"/>
    <cellStyle name="20% - Énfasis2 13 5 2" xfId="23790" xr:uid="{939AEFB3-D66B-4576-8CEF-FCC141D056E6}"/>
    <cellStyle name="20% - Énfasis2 13 5 2 2" xfId="35582" xr:uid="{9864693C-17B3-4435-8EC0-365315F2BEA4}"/>
    <cellStyle name="20% - Énfasis2 13 5 3" xfId="35581" xr:uid="{CD6F0C9B-2125-4C0B-B36B-1C1FD0001FBE}"/>
    <cellStyle name="20% - Énfasis2 13 6" xfId="16085" xr:uid="{CE310295-6B6A-457E-8E12-8044419E85D6}"/>
    <cellStyle name="20% - Énfasis2 13 6 2" xfId="35583" xr:uid="{456D3544-495B-495E-82D0-715FB584B384}"/>
    <cellStyle name="20% - Énfasis2 13 7" xfId="35552" xr:uid="{B70CB99B-BB72-4F45-A4E2-A625DF0224F7}"/>
    <cellStyle name="20% - Énfasis2 14" xfId="655" xr:uid="{F90E068D-F3D5-4065-94C5-9882210394A2}"/>
    <cellStyle name="20% - Énfasis2 14 2" xfId="1316" xr:uid="{D50461CD-F0E1-4310-933D-DDB2209D3D89}"/>
    <cellStyle name="20% - Énfasis2 14 2 2" xfId="2783" xr:uid="{A22A7429-263E-4CF5-9223-75A614F39A53}"/>
    <cellStyle name="20% - Énfasis2 14 2 2 2" xfId="6515" xr:uid="{94EBD924-68FA-4A78-AB8D-537E607717BD}"/>
    <cellStyle name="20% - Énfasis2 14 2 2 2 2" xfId="14223" xr:uid="{6FB5C6BA-5731-4010-8F7D-24EFFC4F124F}"/>
    <cellStyle name="20% - Énfasis2 14 2 2 2 2 2" xfId="29635" xr:uid="{F3E4159C-899E-4995-960C-7FC76D2B36C4}"/>
    <cellStyle name="20% - Énfasis2 14 2 2 2 2 2 2" xfId="35589" xr:uid="{F7ACC435-9882-4796-80CE-F4904D0D116C}"/>
    <cellStyle name="20% - Énfasis2 14 2 2 2 2 3" xfId="35588" xr:uid="{FEA8981B-12A7-4E32-AF00-712358BDAD1E}"/>
    <cellStyle name="20% - Énfasis2 14 2 2 2 3" xfId="21930" xr:uid="{10249F0D-B609-4406-B54A-AF759C010D1B}"/>
    <cellStyle name="20% - Énfasis2 14 2 2 2 3 2" xfId="35590" xr:uid="{68FD8889-0BA0-4E1F-A173-83F6B4EC047C}"/>
    <cellStyle name="20% - Énfasis2 14 2 2 2 4" xfId="35587" xr:uid="{F6FBE2BF-DA9E-4EFB-8CA4-96285CD53028}"/>
    <cellStyle name="20% - Énfasis2 14 2 2 3" xfId="10494" xr:uid="{02785BF9-4676-47F6-BE94-4CEBCE46EAAE}"/>
    <cellStyle name="20% - Énfasis2 14 2 2 3 2" xfId="25907" xr:uid="{CC6D2AB8-6883-4E97-89BE-DD75067318D1}"/>
    <cellStyle name="20% - Énfasis2 14 2 2 3 2 2" xfId="35592" xr:uid="{8C048D87-B66D-4D5A-B43A-9C8F25E869E2}"/>
    <cellStyle name="20% - Énfasis2 14 2 2 3 3" xfId="35591" xr:uid="{B316DF2F-EB25-4A24-B455-506A40A553ED}"/>
    <cellStyle name="20% - Énfasis2 14 2 2 4" xfId="18202" xr:uid="{E7E7BC6A-32E6-45BF-BAA7-B809CA2629D3}"/>
    <cellStyle name="20% - Énfasis2 14 2 2 4 2" xfId="35593" xr:uid="{A7FE420B-CE85-4609-A382-2E8140EBA9E0}"/>
    <cellStyle name="20% - Énfasis2 14 2 2 5" xfId="35586" xr:uid="{50038AE2-9AA4-44A4-9A38-6C9A07951F5D}"/>
    <cellStyle name="20% - Énfasis2 14 2 3" xfId="5052" xr:uid="{60F9E730-4C37-4795-B5D1-FB64F0261431}"/>
    <cellStyle name="20% - Énfasis2 14 2 3 2" xfId="12760" xr:uid="{82D2660B-B23B-4CA1-8A16-01225DE6873D}"/>
    <cellStyle name="20% - Énfasis2 14 2 3 2 2" xfId="28172" xr:uid="{7C96F6FA-4BF7-4B9E-9079-837FFBF9ADBD}"/>
    <cellStyle name="20% - Énfasis2 14 2 3 2 2 2" xfId="35596" xr:uid="{D76EB586-73B4-48DD-A617-C3169ABD7898}"/>
    <cellStyle name="20% - Énfasis2 14 2 3 2 3" xfId="35595" xr:uid="{7F63F595-BFEA-4C1A-A32B-33282B306DA9}"/>
    <cellStyle name="20% - Énfasis2 14 2 3 3" xfId="20467" xr:uid="{C8955ED2-B0CC-4B87-A5FC-55ADD90F1824}"/>
    <cellStyle name="20% - Énfasis2 14 2 3 3 2" xfId="35597" xr:uid="{FC9F5EA1-68F3-4C78-B5AF-D8A45B40935C}"/>
    <cellStyle name="20% - Énfasis2 14 2 3 4" xfId="35594" xr:uid="{905B5A8C-0D00-42EA-8163-4D82EB2E1195}"/>
    <cellStyle name="20% - Énfasis2 14 2 4" xfId="9035" xr:uid="{8A6102AC-09B6-4D84-8CC4-34B220C990D8}"/>
    <cellStyle name="20% - Énfasis2 14 2 4 2" xfId="24448" xr:uid="{D6AB8B44-D3B9-4133-B58D-C5FF038243B3}"/>
    <cellStyle name="20% - Énfasis2 14 2 4 2 2" xfId="35599" xr:uid="{A1C93545-2A53-45F3-95AA-0B3B53ADA325}"/>
    <cellStyle name="20% - Énfasis2 14 2 4 3" xfId="35598" xr:uid="{4FA9F4A4-F555-47A7-86C8-E0C1E5672D05}"/>
    <cellStyle name="20% - Énfasis2 14 2 5" xfId="16743" xr:uid="{0343273A-F445-48AB-A8F7-F41568065994}"/>
    <cellStyle name="20% - Énfasis2 14 2 5 2" xfId="35600" xr:uid="{E267E1E8-17B7-49EB-AF35-940293321220}"/>
    <cellStyle name="20% - Énfasis2 14 2 6" xfId="35585" xr:uid="{D23785E8-F61F-4B9E-ACD8-A3B7AE7D95A8}"/>
    <cellStyle name="20% - Énfasis2 14 3" xfId="2145" xr:uid="{E9573AF3-23CF-407C-9953-48929740F05F}"/>
    <cellStyle name="20% - Énfasis2 14 3 2" xfId="5877" xr:uid="{575395C3-CF65-477F-B0D2-0692AD6524FD}"/>
    <cellStyle name="20% - Énfasis2 14 3 2 2" xfId="13585" xr:uid="{EAAA2E87-7DB1-4EB8-B048-F0FA0AFA5C43}"/>
    <cellStyle name="20% - Énfasis2 14 3 2 2 2" xfId="28997" xr:uid="{598EDB1F-32A5-485D-98CE-C4CC7F40646A}"/>
    <cellStyle name="20% - Énfasis2 14 3 2 2 2 2" xfId="35604" xr:uid="{C5D9818B-2EB1-4BA0-B24B-B095BF1E9F5B}"/>
    <cellStyle name="20% - Énfasis2 14 3 2 2 3" xfId="35603" xr:uid="{65F6FCD4-A5F0-4CDA-91CB-B8252F3FAB35}"/>
    <cellStyle name="20% - Énfasis2 14 3 2 3" xfId="21292" xr:uid="{BB311D1C-A16E-4207-A6B8-603A00CFF360}"/>
    <cellStyle name="20% - Énfasis2 14 3 2 3 2" xfId="35605" xr:uid="{1421F39A-24E7-463C-B354-AE86FBEB44D7}"/>
    <cellStyle name="20% - Énfasis2 14 3 2 4" xfId="35602" xr:uid="{696A65CC-2EC2-462F-AA4E-213055B5A80F}"/>
    <cellStyle name="20% - Énfasis2 14 3 3" xfId="9856" xr:uid="{E0FA3A41-C88A-46CE-A5C2-CB86285F6889}"/>
    <cellStyle name="20% - Énfasis2 14 3 3 2" xfId="25269" xr:uid="{399C78B4-6634-4F22-A0FA-B257BD579640}"/>
    <cellStyle name="20% - Énfasis2 14 3 3 2 2" xfId="35607" xr:uid="{DFD2A95A-7D06-46D6-A14F-6E150BF75C72}"/>
    <cellStyle name="20% - Énfasis2 14 3 3 3" xfId="35606" xr:uid="{CBA30688-EEDC-47FC-B938-D0BA1050991F}"/>
    <cellStyle name="20% - Énfasis2 14 3 4" xfId="17564" xr:uid="{E9DEAB52-EF23-468B-81B1-C9417501A58C}"/>
    <cellStyle name="20% - Énfasis2 14 3 4 2" xfId="35608" xr:uid="{F89CE8F4-0B34-4A3C-9932-B2DA9AF0C185}"/>
    <cellStyle name="20% - Énfasis2 14 3 5" xfId="35601" xr:uid="{004881E8-22E9-4756-AC5E-70EB820958D5}"/>
    <cellStyle name="20% - Énfasis2 14 4" xfId="4400" xr:uid="{A33517C1-E1FE-401C-A5F7-0ED77F810D6C}"/>
    <cellStyle name="20% - Énfasis2 14 4 2" xfId="12108" xr:uid="{B919C48E-B8EF-49BD-9EF4-90049E6C29BA}"/>
    <cellStyle name="20% - Énfasis2 14 4 2 2" xfId="27520" xr:uid="{A7E4DCD9-4A8F-433B-8C06-A30AB4E645AA}"/>
    <cellStyle name="20% - Énfasis2 14 4 2 2 2" xfId="35611" xr:uid="{B00B8F6C-CEAD-4B29-B9EF-8E8C807B5A48}"/>
    <cellStyle name="20% - Énfasis2 14 4 2 3" xfId="35610" xr:uid="{4A702A11-7E02-4E32-916A-BB45F626B7F7}"/>
    <cellStyle name="20% - Énfasis2 14 4 3" xfId="19815" xr:uid="{36702F7E-E9DC-44A9-B5DE-75922C5E7D7D}"/>
    <cellStyle name="20% - Énfasis2 14 4 3 2" xfId="35612" xr:uid="{C3FC8CBC-E2ED-4F66-AAA6-DBCBF3F958DA}"/>
    <cellStyle name="20% - Énfasis2 14 4 4" xfId="35609" xr:uid="{37956471-F6A0-4004-8C50-6B50219D751C}"/>
    <cellStyle name="20% - Énfasis2 14 5" xfId="8397" xr:uid="{2BCC5BB4-48FD-4796-B1C9-02FE3D91959D}"/>
    <cellStyle name="20% - Énfasis2 14 5 2" xfId="23810" xr:uid="{2CF97E82-ACDF-4040-AFE0-46448BE23470}"/>
    <cellStyle name="20% - Énfasis2 14 5 2 2" xfId="35614" xr:uid="{215C8051-F20E-4625-8CB3-42FA7AE26D64}"/>
    <cellStyle name="20% - Énfasis2 14 5 3" xfId="35613" xr:uid="{C08787BC-B655-41B3-BBC4-355F8D796896}"/>
    <cellStyle name="20% - Énfasis2 14 6" xfId="16105" xr:uid="{A507ADF5-1C0C-454C-88F0-E9C9828B831F}"/>
    <cellStyle name="20% - Énfasis2 14 6 2" xfId="35615" xr:uid="{C9B11AA2-2B05-4493-AD72-93C252986DC8}"/>
    <cellStyle name="20% - Énfasis2 14 7" xfId="35584" xr:uid="{D6BF5F5D-0A76-4CE1-BB65-01B1707A1117}"/>
    <cellStyle name="20% - Énfasis2 15" xfId="675" xr:uid="{64A196E1-10D4-4BAC-84A5-05D3DC2A1F8A}"/>
    <cellStyle name="20% - Énfasis2 15 2" xfId="1336" xr:uid="{953AEB24-90AD-4226-8781-4D8F8E6F22CE}"/>
    <cellStyle name="20% - Énfasis2 15 2 2" xfId="2803" xr:uid="{ABFEC0B8-C94C-4526-AB0C-48BEA5EF105B}"/>
    <cellStyle name="20% - Énfasis2 15 2 2 2" xfId="6535" xr:uid="{D7D13C12-756E-4992-A88E-B679DC87BCA1}"/>
    <cellStyle name="20% - Énfasis2 15 2 2 2 2" xfId="14243" xr:uid="{187F4FF2-0D13-43C0-9ED5-5A3C5A68B774}"/>
    <cellStyle name="20% - Énfasis2 15 2 2 2 2 2" xfId="29655" xr:uid="{D761C023-6B4E-4E0F-94D4-F782009D4D41}"/>
    <cellStyle name="20% - Énfasis2 15 2 2 2 2 2 2" xfId="35621" xr:uid="{1E5C1E06-2FBC-43B6-A5E7-074AAA1D14B1}"/>
    <cellStyle name="20% - Énfasis2 15 2 2 2 2 3" xfId="35620" xr:uid="{510F0734-A43E-48D2-8DA0-8FF772766590}"/>
    <cellStyle name="20% - Énfasis2 15 2 2 2 3" xfId="21950" xr:uid="{0ED5C955-8D86-4C9D-B4A4-D207DCC77101}"/>
    <cellStyle name="20% - Énfasis2 15 2 2 2 3 2" xfId="35622" xr:uid="{B323D061-8E16-4920-9CBE-D5C62FA25E92}"/>
    <cellStyle name="20% - Énfasis2 15 2 2 2 4" xfId="35619" xr:uid="{A2ACDE76-33BB-45ED-88D8-3D29C5FF053F}"/>
    <cellStyle name="20% - Énfasis2 15 2 2 3" xfId="10514" xr:uid="{F9E6DB74-FD3E-4234-98F4-63013134F53B}"/>
    <cellStyle name="20% - Énfasis2 15 2 2 3 2" xfId="25927" xr:uid="{0A3829A7-E843-46FA-83A6-7BE494535FD2}"/>
    <cellStyle name="20% - Énfasis2 15 2 2 3 2 2" xfId="35624" xr:uid="{7E939850-C5E5-44B9-A321-2E1E31D098B2}"/>
    <cellStyle name="20% - Énfasis2 15 2 2 3 3" xfId="35623" xr:uid="{87628A80-7C8A-4483-85DE-9D35D20E6A8B}"/>
    <cellStyle name="20% - Énfasis2 15 2 2 4" xfId="18222" xr:uid="{2106EF62-911C-4DE5-94BC-A5056A8A473E}"/>
    <cellStyle name="20% - Énfasis2 15 2 2 4 2" xfId="35625" xr:uid="{C807E31C-0B37-448B-9122-3D9F10D5740F}"/>
    <cellStyle name="20% - Énfasis2 15 2 2 5" xfId="35618" xr:uid="{A697CA35-E67C-4C18-A2F4-1B8B47F1CD6A}"/>
    <cellStyle name="20% - Énfasis2 15 2 3" xfId="5072" xr:uid="{F117411B-27B7-4862-85E6-7F3EBCC839B3}"/>
    <cellStyle name="20% - Énfasis2 15 2 3 2" xfId="12780" xr:uid="{F40A3A8D-AF31-41C4-A33F-6B4056DC8F90}"/>
    <cellStyle name="20% - Énfasis2 15 2 3 2 2" xfId="28192" xr:uid="{C14C421A-D253-4DCA-B7B1-4CB0E3BAA82D}"/>
    <cellStyle name="20% - Énfasis2 15 2 3 2 2 2" xfId="35628" xr:uid="{CD638613-8B97-4397-B093-75D9141605D1}"/>
    <cellStyle name="20% - Énfasis2 15 2 3 2 3" xfId="35627" xr:uid="{7A49EA79-DDE7-4D37-BD9F-86A8C6A1C221}"/>
    <cellStyle name="20% - Énfasis2 15 2 3 3" xfId="20487" xr:uid="{B2A0DC3A-56A1-4CC6-A60E-B06A4225D770}"/>
    <cellStyle name="20% - Énfasis2 15 2 3 3 2" xfId="35629" xr:uid="{F01400F0-C21B-46DE-A560-2EE17D9B412F}"/>
    <cellStyle name="20% - Énfasis2 15 2 3 4" xfId="35626" xr:uid="{846F6814-7F74-487E-86E4-7F92278565E7}"/>
    <cellStyle name="20% - Énfasis2 15 2 4" xfId="9055" xr:uid="{4099FDF1-AD5C-4239-A1A7-97D109FA7EF8}"/>
    <cellStyle name="20% - Énfasis2 15 2 4 2" xfId="24468" xr:uid="{AF6A0AFF-1CB4-4C00-AA61-4ECA46A18F26}"/>
    <cellStyle name="20% - Énfasis2 15 2 4 2 2" xfId="35631" xr:uid="{33FF83CD-D6EC-44F8-BC40-20159EBEB750}"/>
    <cellStyle name="20% - Énfasis2 15 2 4 3" xfId="35630" xr:uid="{D4F3026B-0BA1-4EAE-8753-AEF879F5DB42}"/>
    <cellStyle name="20% - Énfasis2 15 2 5" xfId="16763" xr:uid="{9DE7FA63-9988-4324-84F3-97AEFAAA3FDB}"/>
    <cellStyle name="20% - Énfasis2 15 2 5 2" xfId="35632" xr:uid="{78EFF224-EBD2-4808-A993-9AD279ECA751}"/>
    <cellStyle name="20% - Énfasis2 15 2 6" xfId="35617" xr:uid="{0DA92021-A46C-47AD-9EB7-1BA9C653B627}"/>
    <cellStyle name="20% - Énfasis2 15 3" xfId="2165" xr:uid="{26624DA9-CF16-4F30-8AA6-867B1E0F5DE5}"/>
    <cellStyle name="20% - Énfasis2 15 3 2" xfId="5897" xr:uid="{971D5771-B20D-460F-AD01-FE64AEEA7478}"/>
    <cellStyle name="20% - Énfasis2 15 3 2 2" xfId="13605" xr:uid="{4A8D4A58-22AE-43F4-BE3A-9DC8B1D7B8B2}"/>
    <cellStyle name="20% - Énfasis2 15 3 2 2 2" xfId="29017" xr:uid="{91267E93-1F63-49D4-9098-30805BB9BFB2}"/>
    <cellStyle name="20% - Énfasis2 15 3 2 2 2 2" xfId="35636" xr:uid="{E38D08E6-FB50-4863-92E0-12D58C8F08C0}"/>
    <cellStyle name="20% - Énfasis2 15 3 2 2 3" xfId="35635" xr:uid="{D8F7C3E7-83F5-4D3A-BC5A-6FF0C30972FB}"/>
    <cellStyle name="20% - Énfasis2 15 3 2 3" xfId="21312" xr:uid="{F95F3547-208C-4B2F-B197-D7AF9818E813}"/>
    <cellStyle name="20% - Énfasis2 15 3 2 3 2" xfId="35637" xr:uid="{4FDEEE61-434F-42EE-BF8D-E17759F90745}"/>
    <cellStyle name="20% - Énfasis2 15 3 2 4" xfId="35634" xr:uid="{189AAFD0-9B4E-42D4-BB98-7C6457B65251}"/>
    <cellStyle name="20% - Énfasis2 15 3 3" xfId="9876" xr:uid="{8CE36E36-6FE5-4955-8E2A-60A090864550}"/>
    <cellStyle name="20% - Énfasis2 15 3 3 2" xfId="25289" xr:uid="{B1E157E5-F534-4B71-8D5F-29EAEFCD350D}"/>
    <cellStyle name="20% - Énfasis2 15 3 3 2 2" xfId="35639" xr:uid="{23B818A8-26EE-4D2C-8D93-E56AB4453C38}"/>
    <cellStyle name="20% - Énfasis2 15 3 3 3" xfId="35638" xr:uid="{94F26418-BC83-469D-8A5B-AA30F5E24024}"/>
    <cellStyle name="20% - Énfasis2 15 3 4" xfId="17584" xr:uid="{A0B61FD5-8253-4E61-B301-9A565EB5BEA9}"/>
    <cellStyle name="20% - Énfasis2 15 3 4 2" xfId="35640" xr:uid="{21EFD962-F58D-4768-848B-2A7F379D9525}"/>
    <cellStyle name="20% - Énfasis2 15 3 5" xfId="35633" xr:uid="{6B83BEAC-E0D0-4A98-B2A3-09DF5A06C175}"/>
    <cellStyle name="20% - Énfasis2 15 4" xfId="4420" xr:uid="{9F4EB2A7-0AAF-4987-8333-45CC79C7D533}"/>
    <cellStyle name="20% - Énfasis2 15 4 2" xfId="12128" xr:uid="{BE4B8B04-4C8A-4864-BC61-520660B37881}"/>
    <cellStyle name="20% - Énfasis2 15 4 2 2" xfId="27540" xr:uid="{EF933BB8-EE4F-436A-B1F3-FA323C4F8B96}"/>
    <cellStyle name="20% - Énfasis2 15 4 2 2 2" xfId="35643" xr:uid="{441F3846-7C9D-431A-8DE5-74D4D103DFF9}"/>
    <cellStyle name="20% - Énfasis2 15 4 2 3" xfId="35642" xr:uid="{364384B0-841A-4BDC-96FB-83ADC4275E7E}"/>
    <cellStyle name="20% - Énfasis2 15 4 3" xfId="19835" xr:uid="{C037461C-74CF-4B14-B6BF-30E065E5496D}"/>
    <cellStyle name="20% - Énfasis2 15 4 3 2" xfId="35644" xr:uid="{D2798ED0-B4A4-4F6A-8930-69EDE779A9D5}"/>
    <cellStyle name="20% - Énfasis2 15 4 4" xfId="35641" xr:uid="{A8EA7FE5-4BE6-456D-9175-FF5B74CA1A44}"/>
    <cellStyle name="20% - Énfasis2 15 5" xfId="8417" xr:uid="{9A9D43DE-C59F-44AF-A238-B29F8C3CF884}"/>
    <cellStyle name="20% - Énfasis2 15 5 2" xfId="23830" xr:uid="{5B9A1F87-E961-46C9-B029-91B99FBA6E8B}"/>
    <cellStyle name="20% - Énfasis2 15 5 2 2" xfId="35646" xr:uid="{4933AD8C-7228-4881-8934-20A6AACCE250}"/>
    <cellStyle name="20% - Énfasis2 15 5 3" xfId="35645" xr:uid="{6F9392AE-6DBB-4F45-B6E7-0F34B7CE8256}"/>
    <cellStyle name="20% - Énfasis2 15 6" xfId="16125" xr:uid="{1CF76261-591D-44E9-8584-B131F8B8E05B}"/>
    <cellStyle name="20% - Énfasis2 15 6 2" xfId="35647" xr:uid="{51F3CCCD-42D6-442F-92FF-263B5FC016C8}"/>
    <cellStyle name="20% - Énfasis2 15 7" xfId="35616" xr:uid="{76FBA7FA-CE03-4C40-9149-2C67A5A3778C}"/>
    <cellStyle name="20% - Énfasis2 16" xfId="696" xr:uid="{B8D22033-0048-4E0C-8B6D-21391B50C01C}"/>
    <cellStyle name="20% - Énfasis2 16 2" xfId="1357" xr:uid="{34A7E3C1-7C46-4994-A6F6-5616D98782BC}"/>
    <cellStyle name="20% - Énfasis2 16 2 2" xfId="2824" xr:uid="{75007F08-6200-4683-8D9A-691BBE3DC186}"/>
    <cellStyle name="20% - Énfasis2 16 2 2 2" xfId="6556" xr:uid="{B0F127AC-D905-474D-B064-B147BE9F7BAE}"/>
    <cellStyle name="20% - Énfasis2 16 2 2 2 2" xfId="14264" xr:uid="{019F0C6E-D1C5-4920-8FBF-0A6A2FB9FAEF}"/>
    <cellStyle name="20% - Énfasis2 16 2 2 2 2 2" xfId="29676" xr:uid="{23785C27-7BAC-4F4A-8AA8-17387B5C142E}"/>
    <cellStyle name="20% - Énfasis2 16 2 2 2 2 2 2" xfId="35653" xr:uid="{5C098FB4-D94A-42DB-8E09-5E25E7DB2A89}"/>
    <cellStyle name="20% - Énfasis2 16 2 2 2 2 3" xfId="35652" xr:uid="{F4F5FEEC-FC98-4095-ABEC-6585D353E2C0}"/>
    <cellStyle name="20% - Énfasis2 16 2 2 2 3" xfId="21971" xr:uid="{59EE9A6C-F68A-4849-AFCE-291B98B6D8B7}"/>
    <cellStyle name="20% - Énfasis2 16 2 2 2 3 2" xfId="35654" xr:uid="{B4BDC98B-8B77-4FE5-99A7-C79437BA2385}"/>
    <cellStyle name="20% - Énfasis2 16 2 2 2 4" xfId="35651" xr:uid="{DC128D10-C5CB-48BC-99FE-E05CD8818EDD}"/>
    <cellStyle name="20% - Énfasis2 16 2 2 3" xfId="10535" xr:uid="{B33FB28E-0648-43C3-8334-1A4D2A3A8E96}"/>
    <cellStyle name="20% - Énfasis2 16 2 2 3 2" xfId="25948" xr:uid="{D07134A5-1D3F-48CE-B941-50EDAC35BC65}"/>
    <cellStyle name="20% - Énfasis2 16 2 2 3 2 2" xfId="35656" xr:uid="{215ADAED-B7AE-4293-B19D-C5119788A8CF}"/>
    <cellStyle name="20% - Énfasis2 16 2 2 3 3" xfId="35655" xr:uid="{64E7AC17-E2F7-44DE-BD67-CD35718C5790}"/>
    <cellStyle name="20% - Énfasis2 16 2 2 4" xfId="18243" xr:uid="{36CAA421-6229-4A14-967B-7D6419232C91}"/>
    <cellStyle name="20% - Énfasis2 16 2 2 4 2" xfId="35657" xr:uid="{FF6BD24D-D725-4939-A733-D4599CCF8494}"/>
    <cellStyle name="20% - Énfasis2 16 2 2 5" xfId="35650" xr:uid="{655AD8F9-B411-4AE7-9F7D-07E294BD98E5}"/>
    <cellStyle name="20% - Énfasis2 16 2 3" xfId="5093" xr:uid="{ECD9D69A-8D47-44EE-BAB6-0698577F5210}"/>
    <cellStyle name="20% - Énfasis2 16 2 3 2" xfId="12801" xr:uid="{64E38E95-A865-413C-8E2C-1E3DD47898F8}"/>
    <cellStyle name="20% - Énfasis2 16 2 3 2 2" xfId="28213" xr:uid="{4FCDB74F-0C47-468D-92E7-67BF76C6A3BC}"/>
    <cellStyle name="20% - Énfasis2 16 2 3 2 2 2" xfId="35660" xr:uid="{FB6B542A-FF04-4102-B7F8-5A4155E32019}"/>
    <cellStyle name="20% - Énfasis2 16 2 3 2 3" xfId="35659" xr:uid="{56E02682-2809-4BFB-A4E4-4845B2464912}"/>
    <cellStyle name="20% - Énfasis2 16 2 3 3" xfId="20508" xr:uid="{A3679208-B9AD-4912-9466-4486BA31661A}"/>
    <cellStyle name="20% - Énfasis2 16 2 3 3 2" xfId="35661" xr:uid="{681EACC0-58FE-4BE0-AF1D-A35467ADF8A9}"/>
    <cellStyle name="20% - Énfasis2 16 2 3 4" xfId="35658" xr:uid="{A0214B51-30A2-4850-B00F-AE337D658F12}"/>
    <cellStyle name="20% - Énfasis2 16 2 4" xfId="9076" xr:uid="{6F3EC46D-89C9-4642-862A-A179427D39AD}"/>
    <cellStyle name="20% - Énfasis2 16 2 4 2" xfId="24489" xr:uid="{47CFD02A-D962-407C-B2FF-9C7464D6B984}"/>
    <cellStyle name="20% - Énfasis2 16 2 4 2 2" xfId="35663" xr:uid="{0AD1E448-9370-4330-8439-ACB4A58FC147}"/>
    <cellStyle name="20% - Énfasis2 16 2 4 3" xfId="35662" xr:uid="{32CB098B-0FCC-45D6-8F03-23F466664BCE}"/>
    <cellStyle name="20% - Énfasis2 16 2 5" xfId="16784" xr:uid="{744B7E95-0FB3-4599-A31A-DF7246581D38}"/>
    <cellStyle name="20% - Énfasis2 16 2 5 2" xfId="35664" xr:uid="{F88172FF-19C8-4E24-9E24-71B559CC271C}"/>
    <cellStyle name="20% - Énfasis2 16 2 6" xfId="35649" xr:uid="{3EC5406E-6E16-4E87-A9B9-1DCFE791D625}"/>
    <cellStyle name="20% - Énfasis2 16 3" xfId="2186" xr:uid="{63999911-60A6-4666-8E20-2293F1A5DB0F}"/>
    <cellStyle name="20% - Énfasis2 16 3 2" xfId="5918" xr:uid="{47EF5B6C-9067-4350-86C1-CC8B18F4F8AD}"/>
    <cellStyle name="20% - Énfasis2 16 3 2 2" xfId="13626" xr:uid="{7FD45F0F-4C7F-4EE2-9812-D0ECFB0DA36E}"/>
    <cellStyle name="20% - Énfasis2 16 3 2 2 2" xfId="29038" xr:uid="{77F75369-7E1D-4B7D-9C13-EE1340510EFB}"/>
    <cellStyle name="20% - Énfasis2 16 3 2 2 2 2" xfId="35668" xr:uid="{6EDE357B-348F-460E-9971-750D5C3117AE}"/>
    <cellStyle name="20% - Énfasis2 16 3 2 2 3" xfId="35667" xr:uid="{986CF2ED-1CC4-4F8A-9A7A-29CB1C8E9A37}"/>
    <cellStyle name="20% - Énfasis2 16 3 2 3" xfId="21333" xr:uid="{BBC85B33-EB29-4818-9DC2-5A070EF4F24C}"/>
    <cellStyle name="20% - Énfasis2 16 3 2 3 2" xfId="35669" xr:uid="{913A7B72-A179-4BA8-9613-0C426E58F0D9}"/>
    <cellStyle name="20% - Énfasis2 16 3 2 4" xfId="35666" xr:uid="{2C703510-B7B7-4582-A716-4CB73AE714EC}"/>
    <cellStyle name="20% - Énfasis2 16 3 3" xfId="9897" xr:uid="{D674F373-41E2-4BE4-BB07-780D16F0E07D}"/>
    <cellStyle name="20% - Énfasis2 16 3 3 2" xfId="25310" xr:uid="{8EDBBCA6-3395-4E17-B1ED-50BEEEBEF13C}"/>
    <cellStyle name="20% - Énfasis2 16 3 3 2 2" xfId="35671" xr:uid="{79D76502-22E1-4C18-9002-940670DC10C2}"/>
    <cellStyle name="20% - Énfasis2 16 3 3 3" xfId="35670" xr:uid="{700FF538-94E0-463D-9010-652152B788B9}"/>
    <cellStyle name="20% - Énfasis2 16 3 4" xfId="17605" xr:uid="{EEE611A3-47A6-4216-A009-D840CB1677DA}"/>
    <cellStyle name="20% - Énfasis2 16 3 4 2" xfId="35672" xr:uid="{97BAC405-881F-4906-AB80-E1D9AF6A1FCB}"/>
    <cellStyle name="20% - Énfasis2 16 3 5" xfId="35665" xr:uid="{26861064-8953-47A2-B8EC-B02DD6D2FB1D}"/>
    <cellStyle name="20% - Énfasis2 16 4" xfId="4441" xr:uid="{02C05D80-5D6B-449A-9086-81CEF115D4AF}"/>
    <cellStyle name="20% - Énfasis2 16 4 2" xfId="12149" xr:uid="{38AFAA64-E760-4C90-BFDD-54D43DCC1E26}"/>
    <cellStyle name="20% - Énfasis2 16 4 2 2" xfId="27561" xr:uid="{974F2611-24A8-405A-B8BE-6068415EF9A8}"/>
    <cellStyle name="20% - Énfasis2 16 4 2 2 2" xfId="35675" xr:uid="{B3558090-3788-4D98-9B89-E4F82F03FA82}"/>
    <cellStyle name="20% - Énfasis2 16 4 2 3" xfId="35674" xr:uid="{61F28435-07E7-437F-8880-278EF946C73D}"/>
    <cellStyle name="20% - Énfasis2 16 4 3" xfId="19856" xr:uid="{9F39D1D0-B0CF-450E-AC9F-8C418159D491}"/>
    <cellStyle name="20% - Énfasis2 16 4 3 2" xfId="35676" xr:uid="{349D030F-B62F-4EA5-8D32-C713313B23E2}"/>
    <cellStyle name="20% - Énfasis2 16 4 4" xfId="35673" xr:uid="{80CE0E7C-934A-4C9C-9219-BF99A4FF44B4}"/>
    <cellStyle name="20% - Énfasis2 16 5" xfId="8438" xr:uid="{6D1E07D5-EA40-4414-A298-9ACD7532F09A}"/>
    <cellStyle name="20% - Énfasis2 16 5 2" xfId="23851" xr:uid="{E609DB05-01E6-41DA-9296-A1255BA6B986}"/>
    <cellStyle name="20% - Énfasis2 16 5 2 2" xfId="35678" xr:uid="{554F4F66-E42A-440F-AED8-90666A58B53D}"/>
    <cellStyle name="20% - Énfasis2 16 5 3" xfId="35677" xr:uid="{788015F1-626E-4D18-959C-DF92A3AC84F3}"/>
    <cellStyle name="20% - Énfasis2 16 6" xfId="16146" xr:uid="{EF537F01-6B76-4724-8430-1527AA090F18}"/>
    <cellStyle name="20% - Énfasis2 16 6 2" xfId="35679" xr:uid="{A9EE64CD-F23A-4CB1-B1F1-0FD860ABFB7D}"/>
    <cellStyle name="20% - Énfasis2 16 7" xfId="35648" xr:uid="{90B8B0A0-42B2-45DA-A848-437FD1AA489F}"/>
    <cellStyle name="20% - Énfasis2 17" xfId="716" xr:uid="{595067A4-3BEF-4A72-80C2-00E8FBD748CB}"/>
    <cellStyle name="20% - Énfasis2 17 2" xfId="1377" xr:uid="{B27EDD38-6B07-460B-87C6-C1432D8DCE94}"/>
    <cellStyle name="20% - Énfasis2 17 2 2" xfId="2844" xr:uid="{00DE71D1-4836-4C59-A214-4D1DBDA1DA77}"/>
    <cellStyle name="20% - Énfasis2 17 2 2 2" xfId="6576" xr:uid="{776BC454-5E32-417A-BD67-475BF0E6E974}"/>
    <cellStyle name="20% - Énfasis2 17 2 2 2 2" xfId="14284" xr:uid="{ECDEC2F5-BFD7-418E-88D8-CD53A450D753}"/>
    <cellStyle name="20% - Énfasis2 17 2 2 2 2 2" xfId="29696" xr:uid="{B38DF443-CC87-43A7-8B91-436BBB6192ED}"/>
    <cellStyle name="20% - Énfasis2 17 2 2 2 2 2 2" xfId="35685" xr:uid="{7A660090-ACEB-425D-BD25-D02F3E40E191}"/>
    <cellStyle name="20% - Énfasis2 17 2 2 2 2 3" xfId="35684" xr:uid="{4DA3D3A2-1C48-479D-916D-E514E9DD03D7}"/>
    <cellStyle name="20% - Énfasis2 17 2 2 2 3" xfId="21991" xr:uid="{25A5516B-1752-49B1-9196-06D2EDB513B4}"/>
    <cellStyle name="20% - Énfasis2 17 2 2 2 3 2" xfId="35686" xr:uid="{AF772F10-BA06-4068-8A51-C752AEFD1ABA}"/>
    <cellStyle name="20% - Énfasis2 17 2 2 2 4" xfId="35683" xr:uid="{34640E77-D6C5-4CFC-9F03-56EE0D4C313A}"/>
    <cellStyle name="20% - Énfasis2 17 2 2 3" xfId="10555" xr:uid="{B3D42867-12BB-45BC-B0C5-22F40B220645}"/>
    <cellStyle name="20% - Énfasis2 17 2 2 3 2" xfId="25968" xr:uid="{36480834-05B5-4CE4-AE4F-03F34239C356}"/>
    <cellStyle name="20% - Énfasis2 17 2 2 3 2 2" xfId="35688" xr:uid="{DE650EE5-BB88-4AF4-972E-36A29F1A249A}"/>
    <cellStyle name="20% - Énfasis2 17 2 2 3 3" xfId="35687" xr:uid="{79CB70C4-9CB8-40AF-98F5-6926FC2FC523}"/>
    <cellStyle name="20% - Énfasis2 17 2 2 4" xfId="18263" xr:uid="{1802FB80-234B-40BB-BBCE-882E84F42F73}"/>
    <cellStyle name="20% - Énfasis2 17 2 2 4 2" xfId="35689" xr:uid="{EDCCBDF3-5006-4C09-AE90-931F79389142}"/>
    <cellStyle name="20% - Énfasis2 17 2 2 5" xfId="35682" xr:uid="{9D2FA15E-A337-4D60-9914-3030C154E8E7}"/>
    <cellStyle name="20% - Énfasis2 17 2 3" xfId="5113" xr:uid="{44B28A80-7ED0-4F61-A693-97700E188D6E}"/>
    <cellStyle name="20% - Énfasis2 17 2 3 2" xfId="12821" xr:uid="{1623D778-F381-4D67-814E-97A330BE6909}"/>
    <cellStyle name="20% - Énfasis2 17 2 3 2 2" xfId="28233" xr:uid="{B17A0E47-6F19-4899-84BE-A4A404846F36}"/>
    <cellStyle name="20% - Énfasis2 17 2 3 2 2 2" xfId="35692" xr:uid="{5F073506-B6AE-4E1C-A7EC-10479AB14580}"/>
    <cellStyle name="20% - Énfasis2 17 2 3 2 3" xfId="35691" xr:uid="{6F8CB98B-79CB-493F-921E-4ADFFBF844B1}"/>
    <cellStyle name="20% - Énfasis2 17 2 3 3" xfId="20528" xr:uid="{DB5725A1-F232-42CD-BFCD-005244CB9EDA}"/>
    <cellStyle name="20% - Énfasis2 17 2 3 3 2" xfId="35693" xr:uid="{E24BE313-FA74-423A-B373-77C02F785C9F}"/>
    <cellStyle name="20% - Énfasis2 17 2 3 4" xfId="35690" xr:uid="{C152CEA6-C5D4-4DD0-B936-424105F712FD}"/>
    <cellStyle name="20% - Énfasis2 17 2 4" xfId="9096" xr:uid="{73460C98-B2D3-4D80-86F9-A4CF9118E067}"/>
    <cellStyle name="20% - Énfasis2 17 2 4 2" xfId="24509" xr:uid="{1F0B0163-382E-48C1-80EE-A887BE3AC068}"/>
    <cellStyle name="20% - Énfasis2 17 2 4 2 2" xfId="35695" xr:uid="{AFF2B37E-1D54-40D3-9294-7B013B57C2DA}"/>
    <cellStyle name="20% - Énfasis2 17 2 4 3" xfId="35694" xr:uid="{BB69ED15-A483-4D5E-AA92-0E3CF7C03791}"/>
    <cellStyle name="20% - Énfasis2 17 2 5" xfId="16804" xr:uid="{D999D97B-4D9C-41AA-B097-A8106E39045D}"/>
    <cellStyle name="20% - Énfasis2 17 2 5 2" xfId="35696" xr:uid="{E17D252B-4503-4A84-83BA-F08AE9A7659B}"/>
    <cellStyle name="20% - Énfasis2 17 2 6" xfId="35681" xr:uid="{C0297DA2-83FB-410F-951C-45946C58C2E3}"/>
    <cellStyle name="20% - Énfasis2 17 3" xfId="2206" xr:uid="{0CE07634-90A6-4ECF-9332-18784D6500FA}"/>
    <cellStyle name="20% - Énfasis2 17 3 2" xfId="5938" xr:uid="{31F4B632-9C0A-49FA-92B6-D33C2888BAB3}"/>
    <cellStyle name="20% - Énfasis2 17 3 2 2" xfId="13646" xr:uid="{A7637F9E-AF25-4B2D-9AEB-943C551C7773}"/>
    <cellStyle name="20% - Énfasis2 17 3 2 2 2" xfId="29058" xr:uid="{8F059B72-ED05-438A-92D7-34CEAB7C8C9A}"/>
    <cellStyle name="20% - Énfasis2 17 3 2 2 2 2" xfId="35700" xr:uid="{36C5C19B-1BED-4F33-920D-2F82A9AAD2D2}"/>
    <cellStyle name="20% - Énfasis2 17 3 2 2 3" xfId="35699" xr:uid="{6579B409-82E8-4B8B-A0D9-A79EDB15A9E2}"/>
    <cellStyle name="20% - Énfasis2 17 3 2 3" xfId="21353" xr:uid="{1EAFDBBD-29EB-4C67-A806-568B5993CD3F}"/>
    <cellStyle name="20% - Énfasis2 17 3 2 3 2" xfId="35701" xr:uid="{EE874103-7BE1-4A5A-95E0-3193E62F4354}"/>
    <cellStyle name="20% - Énfasis2 17 3 2 4" xfId="35698" xr:uid="{AB90FED2-6F4F-491D-9485-7EEE20CEEBFB}"/>
    <cellStyle name="20% - Énfasis2 17 3 3" xfId="9917" xr:uid="{7FAA4998-1140-4EB6-A5CF-31727F0C5684}"/>
    <cellStyle name="20% - Énfasis2 17 3 3 2" xfId="25330" xr:uid="{927596D5-2776-45BB-9BBB-D0D88E901928}"/>
    <cellStyle name="20% - Énfasis2 17 3 3 2 2" xfId="35703" xr:uid="{A8BC94C4-324D-42D5-B00E-453388B125AA}"/>
    <cellStyle name="20% - Énfasis2 17 3 3 3" xfId="35702" xr:uid="{5273A5C9-AF44-48D9-8CE1-68A571C89092}"/>
    <cellStyle name="20% - Énfasis2 17 3 4" xfId="17625" xr:uid="{ED2DC3D7-046F-4A81-B6A7-1B8C52756407}"/>
    <cellStyle name="20% - Énfasis2 17 3 4 2" xfId="35704" xr:uid="{6AA6D174-17D8-4F5D-A574-FB4AECE1F446}"/>
    <cellStyle name="20% - Énfasis2 17 3 5" xfId="35697" xr:uid="{CAC45466-12FA-41A9-9238-E1C8D796D79A}"/>
    <cellStyle name="20% - Énfasis2 17 4" xfId="4461" xr:uid="{9BAC30A4-37AF-4981-9E3B-D1DCE5BA5495}"/>
    <cellStyle name="20% - Énfasis2 17 4 2" xfId="12169" xr:uid="{2CC77453-1FAF-435B-8A0C-2027B11509EA}"/>
    <cellStyle name="20% - Énfasis2 17 4 2 2" xfId="27581" xr:uid="{046F84A1-214C-4BB7-9205-40447C748077}"/>
    <cellStyle name="20% - Énfasis2 17 4 2 2 2" xfId="35707" xr:uid="{0432A4A5-B2D9-4F5A-A1B5-4E89393B95B2}"/>
    <cellStyle name="20% - Énfasis2 17 4 2 3" xfId="35706" xr:uid="{C382B9E8-4437-4FBD-96D5-7AB8E21A2BC6}"/>
    <cellStyle name="20% - Énfasis2 17 4 3" xfId="19876" xr:uid="{69C98B83-EC0E-482E-8F28-51FC3F9FC73D}"/>
    <cellStyle name="20% - Énfasis2 17 4 3 2" xfId="35708" xr:uid="{B83AE554-2618-4995-AFB6-E64605F8A0F5}"/>
    <cellStyle name="20% - Énfasis2 17 4 4" xfId="35705" xr:uid="{4AAFAB31-DD9A-4714-A88F-C952EA0E03FD}"/>
    <cellStyle name="20% - Énfasis2 17 5" xfId="8458" xr:uid="{A78A9B3D-6AAA-4B96-88F8-FD00EF4BEB37}"/>
    <cellStyle name="20% - Énfasis2 17 5 2" xfId="23871" xr:uid="{D02BB4F4-09BC-43DC-8EF1-D2E4ED016119}"/>
    <cellStyle name="20% - Énfasis2 17 5 2 2" xfId="35710" xr:uid="{BEE234BD-7059-4E5A-B6AD-444A2F5E3A0D}"/>
    <cellStyle name="20% - Énfasis2 17 5 3" xfId="35709" xr:uid="{2E82D5F3-4C72-4061-BAA6-9F87E8FFCB45}"/>
    <cellStyle name="20% - Énfasis2 17 6" xfId="16166" xr:uid="{F524815F-EC86-46B9-8BCC-9305D49A9C10}"/>
    <cellStyle name="20% - Énfasis2 17 6 2" xfId="35711" xr:uid="{EC6340AA-6291-4D3E-86EA-525A72A0F22F}"/>
    <cellStyle name="20% - Énfasis2 17 7" xfId="35680" xr:uid="{6707F023-A04D-4914-A844-1B7F777F2E81}"/>
    <cellStyle name="20% - Énfasis2 18" xfId="736" xr:uid="{B948E3F1-3EEB-4E6D-9326-5A6C8DDB19E9}"/>
    <cellStyle name="20% - Énfasis2 18 2" xfId="1397" xr:uid="{DAB7C730-36D9-4BF4-A690-376A396CA275}"/>
    <cellStyle name="20% - Énfasis2 18 2 2" xfId="2864" xr:uid="{B353B6B4-467E-4411-86D6-6A9AB1A4AE8B}"/>
    <cellStyle name="20% - Énfasis2 18 2 2 2" xfId="6596" xr:uid="{73C74244-31CC-4D75-9F3B-9D7FBC361C7D}"/>
    <cellStyle name="20% - Énfasis2 18 2 2 2 2" xfId="14304" xr:uid="{915D4834-5BC5-4C1F-8336-31483867151C}"/>
    <cellStyle name="20% - Énfasis2 18 2 2 2 2 2" xfId="29716" xr:uid="{8DAD27AB-860E-4184-88DB-07F92A9B3212}"/>
    <cellStyle name="20% - Énfasis2 18 2 2 2 2 2 2" xfId="35717" xr:uid="{A1DD08F1-B001-4FD4-BA7A-F4A14C33CE9D}"/>
    <cellStyle name="20% - Énfasis2 18 2 2 2 2 3" xfId="35716" xr:uid="{06AAB9F2-18A8-4D41-84C7-442ABE047F36}"/>
    <cellStyle name="20% - Énfasis2 18 2 2 2 3" xfId="22011" xr:uid="{DBF03813-C902-4620-A7B8-6F7D5D645408}"/>
    <cellStyle name="20% - Énfasis2 18 2 2 2 3 2" xfId="35718" xr:uid="{782849B1-2779-44B3-987E-70C3CCDCCDA7}"/>
    <cellStyle name="20% - Énfasis2 18 2 2 2 4" xfId="35715" xr:uid="{BE398F3D-B389-47EA-AECA-4C9F5FF7461A}"/>
    <cellStyle name="20% - Énfasis2 18 2 2 3" xfId="10575" xr:uid="{05DB3CF6-D054-4A92-993E-80C0084B721F}"/>
    <cellStyle name="20% - Énfasis2 18 2 2 3 2" xfId="25988" xr:uid="{EEB0334D-44A8-406F-9FB7-5B35E2D33FF6}"/>
    <cellStyle name="20% - Énfasis2 18 2 2 3 2 2" xfId="35720" xr:uid="{7CD79BEB-8887-4C0E-9F6E-68A5EE8BBF50}"/>
    <cellStyle name="20% - Énfasis2 18 2 2 3 3" xfId="35719" xr:uid="{D4E5F86A-BCC9-4F04-9A13-FC5A1806B95D}"/>
    <cellStyle name="20% - Énfasis2 18 2 2 4" xfId="18283" xr:uid="{8E3FCC57-F703-42FD-94A3-8E8AED2E9D5E}"/>
    <cellStyle name="20% - Énfasis2 18 2 2 4 2" xfId="35721" xr:uid="{CDB52BCB-CCB9-4B34-884F-9C8F51AA31B6}"/>
    <cellStyle name="20% - Énfasis2 18 2 2 5" xfId="35714" xr:uid="{7995F886-769B-4737-8CFE-E61A95B0B81E}"/>
    <cellStyle name="20% - Énfasis2 18 2 3" xfId="5133" xr:uid="{14177A48-198B-4D36-A908-9498F0DC7D68}"/>
    <cellStyle name="20% - Énfasis2 18 2 3 2" xfId="12841" xr:uid="{F21D20E4-46CD-4476-99C4-4C06E16A250F}"/>
    <cellStyle name="20% - Énfasis2 18 2 3 2 2" xfId="28253" xr:uid="{99F0E1C6-01C2-4261-8E45-87D00AAA920F}"/>
    <cellStyle name="20% - Énfasis2 18 2 3 2 2 2" xfId="35724" xr:uid="{772A668C-3F09-4F2D-8A23-340F10A6C63A}"/>
    <cellStyle name="20% - Énfasis2 18 2 3 2 3" xfId="35723" xr:uid="{AC85E410-723F-49EF-B5F0-F0E6E37D830F}"/>
    <cellStyle name="20% - Énfasis2 18 2 3 3" xfId="20548" xr:uid="{8FED7238-3B67-450C-A96A-C9A64B046C85}"/>
    <cellStyle name="20% - Énfasis2 18 2 3 3 2" xfId="35725" xr:uid="{BF4F528E-E7A4-459E-9A3A-AE365F629074}"/>
    <cellStyle name="20% - Énfasis2 18 2 3 4" xfId="35722" xr:uid="{9038BBA0-9E82-40C0-A84E-3FBF444638C5}"/>
    <cellStyle name="20% - Énfasis2 18 2 4" xfId="9116" xr:uid="{669AC8F9-1C91-45FC-84EF-F77C43E4D917}"/>
    <cellStyle name="20% - Énfasis2 18 2 4 2" xfId="24529" xr:uid="{A60DAF9F-3B3C-4807-8F61-73FAAB3DD7FC}"/>
    <cellStyle name="20% - Énfasis2 18 2 4 2 2" xfId="35727" xr:uid="{7997BDAD-B3A9-459D-BA86-4217996F6B69}"/>
    <cellStyle name="20% - Énfasis2 18 2 4 3" xfId="35726" xr:uid="{F729861B-7308-4E7D-82BD-AB0D86974791}"/>
    <cellStyle name="20% - Énfasis2 18 2 5" xfId="16824" xr:uid="{904069D7-9A4E-42D3-A195-D5F53D882817}"/>
    <cellStyle name="20% - Énfasis2 18 2 5 2" xfId="35728" xr:uid="{5E400B2C-10FD-49CE-B810-A78DC82F7229}"/>
    <cellStyle name="20% - Énfasis2 18 2 6" xfId="35713" xr:uid="{6A58DE12-A71C-4AD0-A63D-DD23788FF586}"/>
    <cellStyle name="20% - Énfasis2 18 3" xfId="2226" xr:uid="{CCDEF596-77CF-4F40-A3BE-12FD8783799A}"/>
    <cellStyle name="20% - Énfasis2 18 3 2" xfId="5958" xr:uid="{51318385-BE91-472A-8AAE-986784AD14E8}"/>
    <cellStyle name="20% - Énfasis2 18 3 2 2" xfId="13666" xr:uid="{27E0ED39-F9AC-4FC6-AAA9-2C9FE96BCED9}"/>
    <cellStyle name="20% - Énfasis2 18 3 2 2 2" xfId="29078" xr:uid="{D13DEA7F-0521-4BC3-AB21-FBF05BD5BD23}"/>
    <cellStyle name="20% - Énfasis2 18 3 2 2 2 2" xfId="35732" xr:uid="{44782FF6-BDCF-4769-BC76-8F50B43185D2}"/>
    <cellStyle name="20% - Énfasis2 18 3 2 2 3" xfId="35731" xr:uid="{2F5ABA40-6225-46C7-BEDF-ED8B2D992ACD}"/>
    <cellStyle name="20% - Énfasis2 18 3 2 3" xfId="21373" xr:uid="{6ABC0AA5-4220-4054-AB44-C1AFE9AD6FBC}"/>
    <cellStyle name="20% - Énfasis2 18 3 2 3 2" xfId="35733" xr:uid="{919E7579-3164-403F-95CA-00F7151B2503}"/>
    <cellStyle name="20% - Énfasis2 18 3 2 4" xfId="35730" xr:uid="{4A0E76F9-E49A-4AAD-B3BD-003EABA4C2D0}"/>
    <cellStyle name="20% - Énfasis2 18 3 3" xfId="9937" xr:uid="{8B8CC325-E3E2-46C3-999E-74D6EB45D7C5}"/>
    <cellStyle name="20% - Énfasis2 18 3 3 2" xfId="25350" xr:uid="{D4438EBD-4CA5-4CD9-B974-20B1DA7AF917}"/>
    <cellStyle name="20% - Énfasis2 18 3 3 2 2" xfId="35735" xr:uid="{0A50B0F6-2BFE-4F7B-92BB-7BC0B40D3735}"/>
    <cellStyle name="20% - Énfasis2 18 3 3 3" xfId="35734" xr:uid="{84C37E2F-EE12-4512-99E2-6A60B36C1140}"/>
    <cellStyle name="20% - Énfasis2 18 3 4" xfId="17645" xr:uid="{AF969FB4-974E-4793-B4D7-9EE65CB2ABB4}"/>
    <cellStyle name="20% - Énfasis2 18 3 4 2" xfId="35736" xr:uid="{16274012-3F71-411B-A637-CA034B342D67}"/>
    <cellStyle name="20% - Énfasis2 18 3 5" xfId="35729" xr:uid="{CDB9010A-73F0-4890-9E33-BC1F21AF4BFE}"/>
    <cellStyle name="20% - Énfasis2 18 4" xfId="4481" xr:uid="{18D9CAA7-98EA-414A-A0E3-8AA7637FECC2}"/>
    <cellStyle name="20% - Énfasis2 18 4 2" xfId="12189" xr:uid="{50E9BD35-44E1-4041-BFA4-60F292917CCB}"/>
    <cellStyle name="20% - Énfasis2 18 4 2 2" xfId="27601" xr:uid="{48B6ABDF-DDA6-43DD-A89C-6C9CAD139A6A}"/>
    <cellStyle name="20% - Énfasis2 18 4 2 2 2" xfId="35739" xr:uid="{CF94D0C1-3DD3-4DA1-939D-E9609370C83E}"/>
    <cellStyle name="20% - Énfasis2 18 4 2 3" xfId="35738" xr:uid="{CBA8B086-F611-4300-AEB2-5E9A053656F7}"/>
    <cellStyle name="20% - Énfasis2 18 4 3" xfId="19896" xr:uid="{AF2355E0-DCA6-4B7A-8163-2DAF956197DF}"/>
    <cellStyle name="20% - Énfasis2 18 4 3 2" xfId="35740" xr:uid="{0BAE1CEC-4A01-4A1A-9A09-F10D653D0C92}"/>
    <cellStyle name="20% - Énfasis2 18 4 4" xfId="35737" xr:uid="{BB36C156-3E0C-4CCA-AC8F-A0A3AF1D0676}"/>
    <cellStyle name="20% - Énfasis2 18 5" xfId="8478" xr:uid="{F6295AA3-81CB-444F-9E94-E6685AC44FEE}"/>
    <cellStyle name="20% - Énfasis2 18 5 2" xfId="23891" xr:uid="{ECB33BF4-F210-4014-8E88-EADE89D7085F}"/>
    <cellStyle name="20% - Énfasis2 18 5 2 2" xfId="35742" xr:uid="{C5571F37-346F-425C-ADC8-8094F544C6C1}"/>
    <cellStyle name="20% - Énfasis2 18 5 3" xfId="35741" xr:uid="{50DF8DC9-DB86-4D4C-9C06-7EBED84B8807}"/>
    <cellStyle name="20% - Énfasis2 18 6" xfId="16186" xr:uid="{E814F22B-181D-4F71-8795-4BA88F5DD876}"/>
    <cellStyle name="20% - Énfasis2 18 6 2" xfId="35743" xr:uid="{1BC3A24C-CDC4-43C8-901D-414A35EE1A8E}"/>
    <cellStyle name="20% - Énfasis2 18 7" xfId="35712" xr:uid="{0DD482B7-728E-4EBF-9790-B52C2A6449B6}"/>
    <cellStyle name="20% - Énfasis2 19" xfId="755" xr:uid="{32F5A2E6-7687-4120-87DD-C16996CB22CA}"/>
    <cellStyle name="20% - Énfasis2 19 2" xfId="2245" xr:uid="{C9B4E408-6159-4B80-A44D-BF503274E2E3}"/>
    <cellStyle name="20% - Énfasis2 19 2 2" xfId="5977" xr:uid="{2F4D4159-62A5-47D2-9138-5030D21122E7}"/>
    <cellStyle name="20% - Énfasis2 19 2 2 2" xfId="13685" xr:uid="{ED7081BC-E1F2-43D6-918E-8C4B15639E4E}"/>
    <cellStyle name="20% - Énfasis2 19 2 2 2 2" xfId="29097" xr:uid="{C864885E-A86D-46C6-B5E8-9C58691E9F82}"/>
    <cellStyle name="20% - Énfasis2 19 2 2 2 2 2" xfId="35748" xr:uid="{5FDF4F3C-A061-4A77-B198-934450630F28}"/>
    <cellStyle name="20% - Énfasis2 19 2 2 2 3" xfId="35747" xr:uid="{96851A26-C668-473B-B1F6-EA03620ACBDA}"/>
    <cellStyle name="20% - Énfasis2 19 2 2 3" xfId="21392" xr:uid="{897D16C3-E449-4D9A-BB69-7F04E5CAA05D}"/>
    <cellStyle name="20% - Énfasis2 19 2 2 3 2" xfId="35749" xr:uid="{5C3CDE60-1854-4967-AA47-163453B2406A}"/>
    <cellStyle name="20% - Énfasis2 19 2 2 4" xfId="35746" xr:uid="{17F8526C-7F8E-4D25-BCC2-44AB31BFCF64}"/>
    <cellStyle name="20% - Énfasis2 19 2 3" xfId="9956" xr:uid="{92C01B42-B4B9-483C-9DD5-A8788F4C563C}"/>
    <cellStyle name="20% - Énfasis2 19 2 3 2" xfId="25369" xr:uid="{7AD2F569-C1F1-44A4-99CB-B04B5D171C87}"/>
    <cellStyle name="20% - Énfasis2 19 2 3 2 2" xfId="35751" xr:uid="{7596905A-7380-49CF-A532-2491D5CF7FCC}"/>
    <cellStyle name="20% - Énfasis2 19 2 3 3" xfId="35750" xr:uid="{CDDFF3EF-3D4C-48DA-8FF1-70B19445D567}"/>
    <cellStyle name="20% - Énfasis2 19 2 4" xfId="17664" xr:uid="{47F77117-19D0-49E9-830D-671D8D715F33}"/>
    <cellStyle name="20% - Énfasis2 19 2 4 2" xfId="35752" xr:uid="{1A680456-3640-40E7-8632-380155FF140B}"/>
    <cellStyle name="20% - Énfasis2 19 2 5" xfId="35745" xr:uid="{B1C68DE8-B030-4C7A-8A5B-9969C217EB50}"/>
    <cellStyle name="20% - Énfasis2 19 3" xfId="4500" xr:uid="{A791D185-4F72-4FFE-A5EB-9CC1564CA141}"/>
    <cellStyle name="20% - Énfasis2 19 3 2" xfId="12208" xr:uid="{D6F16E7F-E416-44E6-B94E-9C2EA656F5DA}"/>
    <cellStyle name="20% - Énfasis2 19 3 2 2" xfId="27620" xr:uid="{AA92FE42-65B6-4BCB-83E0-718EE8E37CB0}"/>
    <cellStyle name="20% - Énfasis2 19 3 2 2 2" xfId="35755" xr:uid="{7E09338D-E7D3-474F-81F4-91C2A8E50355}"/>
    <cellStyle name="20% - Énfasis2 19 3 2 3" xfId="35754" xr:uid="{48952FEE-4D36-4570-89F3-2C0ECAF1AC12}"/>
    <cellStyle name="20% - Énfasis2 19 3 3" xfId="19915" xr:uid="{76C47465-2F36-4097-8851-2E79AB5AF5E2}"/>
    <cellStyle name="20% - Énfasis2 19 3 3 2" xfId="35756" xr:uid="{3DF841FC-496E-4451-A727-1A87F32B0FD8}"/>
    <cellStyle name="20% - Énfasis2 19 3 4" xfId="35753" xr:uid="{D9F3044D-05A9-4AC4-BAE2-B34803EB2D9E}"/>
    <cellStyle name="20% - Énfasis2 19 4" xfId="8497" xr:uid="{82E0AE99-C784-473A-978A-458C85419E7B}"/>
    <cellStyle name="20% - Énfasis2 19 4 2" xfId="23910" xr:uid="{11214EE9-0FE1-4814-ABC2-5CD0DD8F49B8}"/>
    <cellStyle name="20% - Énfasis2 19 4 2 2" xfId="35758" xr:uid="{0F59B1FC-2233-498B-AC4F-C87487242F30}"/>
    <cellStyle name="20% - Énfasis2 19 4 3" xfId="35757" xr:uid="{EFF091D7-FAC2-4A0E-A547-EAF7702EE9A2}"/>
    <cellStyle name="20% - Énfasis2 19 5" xfId="16205" xr:uid="{61EBC4B0-802E-478E-A860-2C3F6AA8317E}"/>
    <cellStyle name="20% - Énfasis2 19 5 2" xfId="35759" xr:uid="{1AC5CB38-6856-45B2-BA67-1C368F5DCF2D}"/>
    <cellStyle name="20% - Énfasis2 19 6" xfId="35744" xr:uid="{9F25E922-7E11-4F61-BB93-2A14751C0D67}"/>
    <cellStyle name="20% - Énfasis2 2" xfId="157" xr:uid="{2CFCC699-4476-4EA4-B133-06FAAC38A513}"/>
    <cellStyle name="20% - Énfasis2 2 2" xfId="368" xr:uid="{AC283E7E-5E29-4160-8D2D-0392BB81FA91}"/>
    <cellStyle name="20% - Énfasis2 2 2 2" xfId="1030" xr:uid="{EA33B3C0-5D0A-4045-B711-23B036B928EF}"/>
    <cellStyle name="20% - Énfasis2 2 2 2 2" xfId="2498" xr:uid="{333FBB34-39D2-4880-AA11-B5110D42A03F}"/>
    <cellStyle name="20% - Énfasis2 2 2 2 2 2" xfId="6230" xr:uid="{9ACCCCA7-EBAE-4EE3-B0F2-9564C5D00E4C}"/>
    <cellStyle name="20% - Énfasis2 2 2 2 2 2 2" xfId="13938" xr:uid="{9A2453CE-7062-45C4-8B51-FDA9FB2D85A3}"/>
    <cellStyle name="20% - Énfasis2 2 2 2 2 2 2 2" xfId="29350" xr:uid="{0123E054-18A3-4672-82AF-637A09409330}"/>
    <cellStyle name="20% - Énfasis2 2 2 2 2 2 2 2 2" xfId="35766" xr:uid="{077B9D2F-E878-46E8-A2D7-79867BF5402C}"/>
    <cellStyle name="20% - Énfasis2 2 2 2 2 2 2 3" xfId="35765" xr:uid="{EC127594-304C-4CB3-BCE8-72D6FE22489A}"/>
    <cellStyle name="20% - Énfasis2 2 2 2 2 2 3" xfId="21645" xr:uid="{C8B9B6E8-40CA-4AC9-9340-BF98F096611D}"/>
    <cellStyle name="20% - Énfasis2 2 2 2 2 2 3 2" xfId="35767" xr:uid="{651DF277-5252-4817-99B4-83AB896DA69E}"/>
    <cellStyle name="20% - Énfasis2 2 2 2 2 2 4" xfId="35764" xr:uid="{CC566C11-B23C-434D-907C-D3E5E71AC75A}"/>
    <cellStyle name="20% - Énfasis2 2 2 2 2 3" xfId="10209" xr:uid="{24E05B11-AB4B-4285-9106-DCCA30D39F80}"/>
    <cellStyle name="20% - Énfasis2 2 2 2 2 3 2" xfId="25622" xr:uid="{0467410D-65B6-4793-91D5-BA6F32B8D0D9}"/>
    <cellStyle name="20% - Énfasis2 2 2 2 2 3 2 2" xfId="35769" xr:uid="{A9F7E915-B829-49BD-959C-77FF66EEEF04}"/>
    <cellStyle name="20% - Énfasis2 2 2 2 2 3 3" xfId="35768" xr:uid="{A04A911C-0FA4-48FE-B743-5756ED22B654}"/>
    <cellStyle name="20% - Énfasis2 2 2 2 2 4" xfId="17917" xr:uid="{219395E2-73EA-4305-A40D-47B991EE5C0F}"/>
    <cellStyle name="20% - Énfasis2 2 2 2 2 4 2" xfId="35770" xr:uid="{2D61B82B-CA65-4128-B8E7-E95803094518}"/>
    <cellStyle name="20% - Énfasis2 2 2 2 2 5" xfId="35763" xr:uid="{2F3B22CB-44A3-4A0E-9C0A-CDA526550C37}"/>
    <cellStyle name="20% - Énfasis2 2 2 2 3" xfId="4767" xr:uid="{54F1BB67-306B-4A9E-96A6-6C94657998E7}"/>
    <cellStyle name="20% - Énfasis2 2 2 2 3 2" xfId="12475" xr:uid="{5D3DCA3D-2153-4A59-AA96-E45EB6659946}"/>
    <cellStyle name="20% - Énfasis2 2 2 2 3 2 2" xfId="27887" xr:uid="{1C7A338A-57B5-4593-B58E-A18637EB3330}"/>
    <cellStyle name="20% - Énfasis2 2 2 2 3 2 2 2" xfId="35773" xr:uid="{EF91F9C7-48B2-4C44-88D7-6A8C478CC2E0}"/>
    <cellStyle name="20% - Énfasis2 2 2 2 3 2 3" xfId="35772" xr:uid="{5D06731E-5241-4771-8BB9-4C494A04B162}"/>
    <cellStyle name="20% - Énfasis2 2 2 2 3 3" xfId="20182" xr:uid="{6E53E6BC-1BA3-44ED-B5E3-5B2F73D4F345}"/>
    <cellStyle name="20% - Énfasis2 2 2 2 3 3 2" xfId="35774" xr:uid="{3FA0C1A0-95E5-43C9-ADF9-C33D0BC2D931}"/>
    <cellStyle name="20% - Énfasis2 2 2 2 3 4" xfId="35771" xr:uid="{7B47D201-873A-4DC2-9F5A-F774D27A4B50}"/>
    <cellStyle name="20% - Énfasis2 2 2 2 4" xfId="8750" xr:uid="{0F81281D-E34B-4173-8070-14673093411F}"/>
    <cellStyle name="20% - Énfasis2 2 2 2 4 2" xfId="24163" xr:uid="{EB90E158-B11C-4DE3-B827-8A020B493EDC}"/>
    <cellStyle name="20% - Énfasis2 2 2 2 4 2 2" xfId="35776" xr:uid="{C17242C0-FAB0-465E-BCF7-18B8F9661851}"/>
    <cellStyle name="20% - Énfasis2 2 2 2 4 3" xfId="35775" xr:uid="{814E5107-9760-4E00-8538-83D2FFF9830E}"/>
    <cellStyle name="20% - Énfasis2 2 2 2 5" xfId="16458" xr:uid="{B3D19BAB-D11B-4275-B7FF-56E63B0FAB51}"/>
    <cellStyle name="20% - Énfasis2 2 2 2 5 2" xfId="35777" xr:uid="{B4292BCD-B6B1-4D5F-87FF-DA27FDDBE697}"/>
    <cellStyle name="20% - Énfasis2 2 2 2 6" xfId="35762" xr:uid="{9D15AB9F-0E94-47F9-B63C-4C437E881853}"/>
    <cellStyle name="20% - Énfasis2 2 2 3" xfId="1860" xr:uid="{ECABB872-8974-491D-B05B-27535DE0C029}"/>
    <cellStyle name="20% - Énfasis2 2 2 3 2" xfId="5592" xr:uid="{B4A77092-175F-41CB-90FC-A73CE4CCB5A6}"/>
    <cellStyle name="20% - Énfasis2 2 2 3 2 2" xfId="13300" xr:uid="{27492BA9-BCEC-4A9B-B053-3BDF00232584}"/>
    <cellStyle name="20% - Énfasis2 2 2 3 2 2 2" xfId="28712" xr:uid="{040F3DCE-D455-4A5D-8286-C3FA4D7D2463}"/>
    <cellStyle name="20% - Énfasis2 2 2 3 2 2 2 2" xfId="35781" xr:uid="{73722957-9655-4300-9C9E-0FB3A32A2B92}"/>
    <cellStyle name="20% - Énfasis2 2 2 3 2 2 3" xfId="35780" xr:uid="{9AA1F511-BEDA-43F5-812D-7D785CF001E3}"/>
    <cellStyle name="20% - Énfasis2 2 2 3 2 3" xfId="21007" xr:uid="{5E65DDB7-2720-408A-809A-1DD9151ED99D}"/>
    <cellStyle name="20% - Énfasis2 2 2 3 2 3 2" xfId="35782" xr:uid="{ABFAB973-A676-47DA-A286-9439D4109181}"/>
    <cellStyle name="20% - Énfasis2 2 2 3 2 4" xfId="35779" xr:uid="{877BC023-1822-4D4D-A0AF-12DB46276C21}"/>
    <cellStyle name="20% - Énfasis2 2 2 3 3" xfId="9571" xr:uid="{96468E29-2B5D-4909-AC15-0336EA06E2A7}"/>
    <cellStyle name="20% - Énfasis2 2 2 3 3 2" xfId="24984" xr:uid="{AFFB4838-4433-49B2-9B4F-629C5DB01097}"/>
    <cellStyle name="20% - Énfasis2 2 2 3 3 2 2" xfId="35784" xr:uid="{BAE6BBAA-9CC4-489A-841A-752047AB7BEA}"/>
    <cellStyle name="20% - Énfasis2 2 2 3 3 3" xfId="35783" xr:uid="{83DB61C6-B87A-4D49-869C-4EE8E61CEF91}"/>
    <cellStyle name="20% - Énfasis2 2 2 3 4" xfId="17279" xr:uid="{E5558923-29E0-4C1B-9DA7-BF29D88285EA}"/>
    <cellStyle name="20% - Énfasis2 2 2 3 4 2" xfId="35785" xr:uid="{967E1660-4F5C-48D3-86C9-26389CA33CF7}"/>
    <cellStyle name="20% - Énfasis2 2 2 3 5" xfId="35778" xr:uid="{3E318EAE-981B-4FC3-BD09-CD4A77C02D01}"/>
    <cellStyle name="20% - Énfasis2 2 2 4" xfId="4115" xr:uid="{1CF8D537-3853-49B4-8716-17BA3F10651E}"/>
    <cellStyle name="20% - Énfasis2 2 2 4 2" xfId="11823" xr:uid="{85F15BDF-7DC3-4565-978A-31DD8965803D}"/>
    <cellStyle name="20% - Énfasis2 2 2 4 2 2" xfId="27235" xr:uid="{A7606947-3453-4E6F-AC6A-DAB8A67AA5DB}"/>
    <cellStyle name="20% - Énfasis2 2 2 4 2 2 2" xfId="35788" xr:uid="{F6EFBF0E-296F-401D-9FAB-C9ABE2A708F0}"/>
    <cellStyle name="20% - Énfasis2 2 2 4 2 3" xfId="35787" xr:uid="{F4659A39-3214-4F9F-90B7-006455FFB7C1}"/>
    <cellStyle name="20% - Énfasis2 2 2 4 3" xfId="19530" xr:uid="{E3CBC4F7-0B65-4746-83BE-4A1699EC30C2}"/>
    <cellStyle name="20% - Énfasis2 2 2 4 3 2" xfId="35789" xr:uid="{6AFE4E0A-AF84-47C6-AD4E-2A60A572B9F2}"/>
    <cellStyle name="20% - Énfasis2 2 2 4 4" xfId="35786" xr:uid="{7BE4A16C-8B80-4FFF-AC82-0A47BF4FCCBD}"/>
    <cellStyle name="20% - Énfasis2 2 2 5" xfId="8112" xr:uid="{E6374728-0545-4645-8A81-540497AC7712}"/>
    <cellStyle name="20% - Énfasis2 2 2 5 2" xfId="23525" xr:uid="{43B2834D-88F8-48D8-BCE4-63B0ADAC108B}"/>
    <cellStyle name="20% - Énfasis2 2 2 5 2 2" xfId="35791" xr:uid="{F8E08036-4873-4B0C-B101-DF9BCAC426A7}"/>
    <cellStyle name="20% - Énfasis2 2 2 5 3" xfId="35790" xr:uid="{5C8F937C-1EBF-4185-9B72-0E7AAB9243A4}"/>
    <cellStyle name="20% - Énfasis2 2 2 6" xfId="15820" xr:uid="{2749BA51-E2CC-4328-BBB9-EDCEC1EF35ED}"/>
    <cellStyle name="20% - Énfasis2 2 2 6 2" xfId="35792" xr:uid="{B9B7E386-015D-498A-A9D3-66F4158FF6F3}"/>
    <cellStyle name="20% - Énfasis2 2 2 7" xfId="35761" xr:uid="{7BA92999-50FD-47F5-81F0-B98B1B0EBE6C}"/>
    <cellStyle name="20% - Énfasis2 2 3" xfId="825" xr:uid="{E912033D-2ED5-4C75-A597-F60E4D7E3FA9}"/>
    <cellStyle name="20% - Énfasis2 2 3 2" xfId="2300" xr:uid="{0321C8EE-6F5F-4723-ADAA-134943CE4CC7}"/>
    <cellStyle name="20% - Énfasis2 2 3 2 2" xfId="6032" xr:uid="{F3CECC20-27C9-4B42-B056-DAACA4E7D7D5}"/>
    <cellStyle name="20% - Énfasis2 2 3 2 2 2" xfId="13740" xr:uid="{C9A44D3F-9B61-4264-BD29-7F7D9B670D91}"/>
    <cellStyle name="20% - Énfasis2 2 3 2 2 2 2" xfId="29152" xr:uid="{C02CFB22-8FE4-4FFB-8F0B-596C008437A4}"/>
    <cellStyle name="20% - Énfasis2 2 3 2 2 2 2 2" xfId="35797" xr:uid="{AFB442F9-5BF3-4287-B7A0-C18D4743524D}"/>
    <cellStyle name="20% - Énfasis2 2 3 2 2 2 3" xfId="35796" xr:uid="{6AE4EDB0-F53D-4094-9173-3B639B688106}"/>
    <cellStyle name="20% - Énfasis2 2 3 2 2 3" xfId="21447" xr:uid="{1998A0A9-3712-46CD-8C16-D1D549E6AD19}"/>
    <cellStyle name="20% - Énfasis2 2 3 2 2 3 2" xfId="35798" xr:uid="{A8FCD4A6-FD9D-46F5-A5AD-C8B277C8CCB7}"/>
    <cellStyle name="20% - Énfasis2 2 3 2 2 4" xfId="35795" xr:uid="{2D2D9B48-764C-4DE9-808C-A5E6382CAC55}"/>
    <cellStyle name="20% - Énfasis2 2 3 2 3" xfId="10011" xr:uid="{9BE04C0B-B69E-409B-81EF-2EF5648E3A2A}"/>
    <cellStyle name="20% - Énfasis2 2 3 2 3 2" xfId="25424" xr:uid="{7FF345A0-A362-4594-961D-9B671F83C26B}"/>
    <cellStyle name="20% - Énfasis2 2 3 2 3 2 2" xfId="35800" xr:uid="{932D2CDF-4C17-49CF-8E47-53E9CB560F9E}"/>
    <cellStyle name="20% - Énfasis2 2 3 2 3 3" xfId="35799" xr:uid="{F406D891-8293-4DD5-9452-E57EEE7F0267}"/>
    <cellStyle name="20% - Énfasis2 2 3 2 4" xfId="17719" xr:uid="{35A499AE-1939-4C84-912A-53DD133E65DF}"/>
    <cellStyle name="20% - Énfasis2 2 3 2 4 2" xfId="35801" xr:uid="{9CCBAA62-1B7C-4BB5-AC59-E9D741F74420}"/>
    <cellStyle name="20% - Énfasis2 2 3 2 5" xfId="35794" xr:uid="{420CC09E-C41D-4C21-B3E0-97AB34137CFC}"/>
    <cellStyle name="20% - Énfasis2 2 3 3" xfId="4562" xr:uid="{DECD334E-5F5B-4D65-9C6B-9DCDBA397AC5}"/>
    <cellStyle name="20% - Énfasis2 2 3 3 2" xfId="12270" xr:uid="{94447118-DF61-4B78-9EE7-5EE801E5896C}"/>
    <cellStyle name="20% - Énfasis2 2 3 3 2 2" xfId="27682" xr:uid="{BFCE4B12-45E5-4AA5-B8A4-5CA459BBAFDB}"/>
    <cellStyle name="20% - Énfasis2 2 3 3 2 2 2" xfId="35804" xr:uid="{C446516C-DF9C-47FA-8006-368FE17044E4}"/>
    <cellStyle name="20% - Énfasis2 2 3 3 2 3" xfId="35803" xr:uid="{6AE2B393-2908-4417-AA55-BBBB0C91DF44}"/>
    <cellStyle name="20% - Énfasis2 2 3 3 3" xfId="19977" xr:uid="{11FA764D-80CA-4464-ABAD-2C243C9A92C0}"/>
    <cellStyle name="20% - Énfasis2 2 3 3 3 2" xfId="35805" xr:uid="{7309458D-06F8-482D-B8B6-004E7F7B2A5C}"/>
    <cellStyle name="20% - Énfasis2 2 3 3 4" xfId="35802" xr:uid="{CCD65B32-D8FA-4823-962F-95EB9949C453}"/>
    <cellStyle name="20% - Énfasis2 2 3 4" xfId="8552" xr:uid="{2CDD835D-05F0-49A1-A621-F739E62611A7}"/>
    <cellStyle name="20% - Énfasis2 2 3 4 2" xfId="23965" xr:uid="{16D6B1BE-B781-411A-A324-BCFB79FDA739}"/>
    <cellStyle name="20% - Énfasis2 2 3 4 2 2" xfId="35807" xr:uid="{85EA9D5A-D470-47FE-AAA0-8082C8ADB378}"/>
    <cellStyle name="20% - Énfasis2 2 3 4 3" xfId="35806" xr:uid="{6B53100E-107C-4E63-BA2B-C6EA18E41A0C}"/>
    <cellStyle name="20% - Énfasis2 2 3 5" xfId="16260" xr:uid="{015D892E-BC67-4921-9507-C57AF676FC2D}"/>
    <cellStyle name="20% - Énfasis2 2 3 5 2" xfId="35808" xr:uid="{BA5D96AE-7FF2-4F39-AD5B-04587B73ABE0}"/>
    <cellStyle name="20% - Énfasis2 2 3 6" xfId="35793" xr:uid="{9E2A3313-15A9-4A7C-8FF8-20C9664A8178}"/>
    <cellStyle name="20% - Énfasis2 2 4" xfId="1662" xr:uid="{810BFB32-8ABE-4752-AEBF-F8EACF7DD4EB}"/>
    <cellStyle name="20% - Énfasis2 2 4 2" xfId="5394" xr:uid="{02B84324-5C94-422C-A0B4-F5ACE1A2F8DB}"/>
    <cellStyle name="20% - Énfasis2 2 4 2 2" xfId="13102" xr:uid="{D014ED78-0465-4FFB-A44C-4CC6E4FC0234}"/>
    <cellStyle name="20% - Énfasis2 2 4 2 2 2" xfId="28514" xr:uid="{D93A5418-69A4-4A79-A6C5-4D4F4B8EC989}"/>
    <cellStyle name="20% - Énfasis2 2 4 2 2 2 2" xfId="35812" xr:uid="{40EE305B-5200-4017-AFC7-15B6D2535718}"/>
    <cellStyle name="20% - Énfasis2 2 4 2 2 3" xfId="35811" xr:uid="{5C2CC66D-6A7B-4812-B848-6AAFBB0C8149}"/>
    <cellStyle name="20% - Énfasis2 2 4 2 3" xfId="20809" xr:uid="{238CEE6B-B586-4CE7-9C54-4E84136F5499}"/>
    <cellStyle name="20% - Énfasis2 2 4 2 3 2" xfId="35813" xr:uid="{CD8E0007-3EE7-4CAB-B17D-3E1FC5973F59}"/>
    <cellStyle name="20% - Énfasis2 2 4 2 4" xfId="35810" xr:uid="{459A5481-7F81-4B0D-B102-5067FBEA1CB8}"/>
    <cellStyle name="20% - Énfasis2 2 4 3" xfId="9373" xr:uid="{36D30C28-0F48-4E48-87A4-5EF3E67CCC69}"/>
    <cellStyle name="20% - Énfasis2 2 4 3 2" xfId="24786" xr:uid="{DA1D9DE8-919B-4CBA-871F-BF96AA9FF0A5}"/>
    <cellStyle name="20% - Énfasis2 2 4 3 2 2" xfId="35815" xr:uid="{EAAAE226-379D-4A0F-A275-9589A0E394D0}"/>
    <cellStyle name="20% - Énfasis2 2 4 3 3" xfId="35814" xr:uid="{5BB19E4C-951A-499E-A3AD-568B542EEA7C}"/>
    <cellStyle name="20% - Énfasis2 2 4 4" xfId="17081" xr:uid="{06ADBB81-4266-4F6C-9F13-A41C78462B4F}"/>
    <cellStyle name="20% - Énfasis2 2 4 4 2" xfId="35816" xr:uid="{559147CB-A8E2-472D-98CA-6FCFD283B9AB}"/>
    <cellStyle name="20% - Énfasis2 2 4 5" xfId="35809" xr:uid="{20762840-1CCF-4874-B2C6-4B83B70DB66D}"/>
    <cellStyle name="20% - Énfasis2 2 5" xfId="3910" xr:uid="{73FE5367-84BB-4EFA-BA4A-0F317E3194E8}"/>
    <cellStyle name="20% - Énfasis2 2 5 2" xfId="11618" xr:uid="{DC33918D-1517-426C-BC58-40BD80A42E3D}"/>
    <cellStyle name="20% - Énfasis2 2 5 2 2" xfId="27030" xr:uid="{26064C6E-A7DB-44FA-9E66-41BF302C3F28}"/>
    <cellStyle name="20% - Énfasis2 2 5 2 2 2" xfId="35819" xr:uid="{957891EC-BE60-494F-83DE-9AC267030DEF}"/>
    <cellStyle name="20% - Énfasis2 2 5 2 3" xfId="35818" xr:uid="{E7BAC3F4-EC47-443D-8A16-B616167033B8}"/>
    <cellStyle name="20% - Énfasis2 2 5 3" xfId="19325" xr:uid="{B839B21A-CB1A-4B4B-8106-E620E46289E5}"/>
    <cellStyle name="20% - Énfasis2 2 5 3 2" xfId="35820" xr:uid="{2FFCDC39-A22E-40A4-9633-EFEDD656D2CC}"/>
    <cellStyle name="20% - Énfasis2 2 5 4" xfId="35817" xr:uid="{382C98D3-BAAE-44DA-B89A-8F114B7888A0}"/>
    <cellStyle name="20% - Énfasis2 2 6" xfId="7914" xr:uid="{2D9ED695-ED95-4CD4-9E6B-6F2CD86104CF}"/>
    <cellStyle name="20% - Énfasis2 2 6 2" xfId="23327" xr:uid="{BBBFDE83-FA13-4D02-BC5B-894173C81E0A}"/>
    <cellStyle name="20% - Énfasis2 2 6 2 2" xfId="35822" xr:uid="{A096AE48-FD35-4F77-B28C-F6CE7BC50F3F}"/>
    <cellStyle name="20% - Énfasis2 2 6 3" xfId="35821" xr:uid="{7C18E8F5-0BBA-41A1-8ABB-7B4062294A1F}"/>
    <cellStyle name="20% - Énfasis2 2 7" xfId="15622" xr:uid="{8EA35154-B7C8-4BD4-B761-F9D5F912020A}"/>
    <cellStyle name="20% - Énfasis2 2 7 2" xfId="35823" xr:uid="{D12C23FE-C349-49DF-A261-11157FD55D8B}"/>
    <cellStyle name="20% - Énfasis2 2 8" xfId="35760" xr:uid="{F36ADDAE-1FBD-4EDC-A328-4BE6D7672797}"/>
    <cellStyle name="20% - Énfasis2 20" xfId="1419" xr:uid="{142913D2-3595-4D46-911A-2C05D61CB63E}"/>
    <cellStyle name="20% - Énfasis2 20 2" xfId="2884" xr:uid="{921ED3A1-F96C-471F-A86D-085C8ECC21C1}"/>
    <cellStyle name="20% - Énfasis2 20 2 2" xfId="6616" xr:uid="{894A0050-BCEC-4D55-8321-C5D768405D78}"/>
    <cellStyle name="20% - Énfasis2 20 2 2 2" xfId="14324" xr:uid="{6F6E9AEB-AABA-4E69-AF82-4C9FCFE39DD1}"/>
    <cellStyle name="20% - Énfasis2 20 2 2 2 2" xfId="29736" xr:uid="{92B63089-FA00-41DD-ADAC-0EADA16D9C29}"/>
    <cellStyle name="20% - Énfasis2 20 2 2 2 2 2" xfId="35828" xr:uid="{97FB9762-BE9E-45ED-8713-8615BD2526B1}"/>
    <cellStyle name="20% - Énfasis2 20 2 2 2 3" xfId="35827" xr:uid="{30833C32-EEC8-42FC-8186-39F0306B5363}"/>
    <cellStyle name="20% - Énfasis2 20 2 2 3" xfId="22031" xr:uid="{AAD270A9-0800-4999-BD90-221D45246206}"/>
    <cellStyle name="20% - Énfasis2 20 2 2 3 2" xfId="35829" xr:uid="{9176122C-EE6F-49F0-AFBD-CC4BC1BDE5FF}"/>
    <cellStyle name="20% - Énfasis2 20 2 2 4" xfId="35826" xr:uid="{B482CF1E-73A8-4330-B620-8D2DC91660AF}"/>
    <cellStyle name="20% - Énfasis2 20 2 3" xfId="10595" xr:uid="{E44FCD23-9EB4-4FCA-97DC-87675BC8B4B3}"/>
    <cellStyle name="20% - Énfasis2 20 2 3 2" xfId="26008" xr:uid="{7046DA80-0BB8-43DE-A4B6-729F5D8CA28D}"/>
    <cellStyle name="20% - Énfasis2 20 2 3 2 2" xfId="35831" xr:uid="{561EA0D9-8EB1-48A0-B1FC-56869EDB1D58}"/>
    <cellStyle name="20% - Énfasis2 20 2 3 3" xfId="35830" xr:uid="{14C8F580-3C95-4FF3-A7FA-03B739B15CCD}"/>
    <cellStyle name="20% - Énfasis2 20 2 4" xfId="18303" xr:uid="{F18AF423-FE30-4005-B7D3-C3F09EF569F4}"/>
    <cellStyle name="20% - Énfasis2 20 2 4 2" xfId="35832" xr:uid="{F0E05C9B-D267-4ADC-B22E-7280E8C72604}"/>
    <cellStyle name="20% - Énfasis2 20 2 5" xfId="35825" xr:uid="{31752204-AC1C-4599-BB97-64E5D19ED6F9}"/>
    <cellStyle name="20% - Énfasis2 20 3" xfId="5155" xr:uid="{A14DEEC3-0A04-4FFD-85E0-9D7D65597D49}"/>
    <cellStyle name="20% - Énfasis2 20 3 2" xfId="12863" xr:uid="{C8075E51-8688-4726-A8B5-94A32837A53E}"/>
    <cellStyle name="20% - Énfasis2 20 3 2 2" xfId="28275" xr:uid="{DCC45044-A9F0-4C84-BAF3-458C40C1B989}"/>
    <cellStyle name="20% - Énfasis2 20 3 2 2 2" xfId="35835" xr:uid="{38D9FF06-5690-4A67-A8C9-5B5E3B9EFC6C}"/>
    <cellStyle name="20% - Énfasis2 20 3 2 3" xfId="35834" xr:uid="{EFD544EB-733A-4EEB-823A-23C5F28C3476}"/>
    <cellStyle name="20% - Énfasis2 20 3 3" xfId="20570" xr:uid="{685E6387-4848-43B1-AB5E-6C7B0D1E0C2D}"/>
    <cellStyle name="20% - Énfasis2 20 3 3 2" xfId="35836" xr:uid="{8CC9A142-C812-472F-A3DF-0F4F6ADD654B}"/>
    <cellStyle name="20% - Énfasis2 20 3 4" xfId="35833" xr:uid="{0679E6A3-7D4C-421F-BDF6-E0AF2F1B14A1}"/>
    <cellStyle name="20% - Énfasis2 20 4" xfId="9136" xr:uid="{CB79BEC3-FAA2-49E2-BB3D-222CBEC2D0C2}"/>
    <cellStyle name="20% - Énfasis2 20 4 2" xfId="24549" xr:uid="{20A2298D-3A95-480E-9887-437D8905042F}"/>
    <cellStyle name="20% - Énfasis2 20 4 2 2" xfId="35838" xr:uid="{37304486-6C69-402F-828A-C230DC73E403}"/>
    <cellStyle name="20% - Énfasis2 20 4 3" xfId="35837" xr:uid="{20777C40-0F0A-4815-B963-E7BF4331DB30}"/>
    <cellStyle name="20% - Énfasis2 20 5" xfId="16844" xr:uid="{D362B7F5-4304-4A0A-9FCE-BBB29BA49E66}"/>
    <cellStyle name="20% - Énfasis2 20 5 2" xfId="35839" xr:uid="{BE061E33-D363-442F-9568-5990EBA3DDD2}"/>
    <cellStyle name="20% - Énfasis2 20 6" xfId="35824" xr:uid="{837410E5-D8DB-4C8A-830C-2BBAEE61741A}"/>
    <cellStyle name="20% - Énfasis2 21" xfId="1439" xr:uid="{E7AE1A06-1EAA-4FDA-82C8-5F0C505DBE60}"/>
    <cellStyle name="20% - Énfasis2 21 2" xfId="2904" xr:uid="{A1D7A941-40A4-4F96-9E63-456A0F75AC62}"/>
    <cellStyle name="20% - Énfasis2 21 2 2" xfId="6636" xr:uid="{1F2F7816-D8F5-48AA-BD79-80D39E4B9993}"/>
    <cellStyle name="20% - Énfasis2 21 2 2 2" xfId="14344" xr:uid="{EC065136-D5CF-4247-9EE5-848E1C56039D}"/>
    <cellStyle name="20% - Énfasis2 21 2 2 2 2" xfId="29756" xr:uid="{1269470D-F4A7-49B4-AAEF-84BD53AA57F8}"/>
    <cellStyle name="20% - Énfasis2 21 2 2 2 2 2" xfId="35844" xr:uid="{9EBB27E3-2630-4F79-88FF-362C6EC3EC27}"/>
    <cellStyle name="20% - Énfasis2 21 2 2 2 3" xfId="35843" xr:uid="{1B17C95F-ABF2-4326-83F1-439FBA5F147C}"/>
    <cellStyle name="20% - Énfasis2 21 2 2 3" xfId="22051" xr:uid="{4F0B4C78-18CD-4EA2-A3B8-725712CCE251}"/>
    <cellStyle name="20% - Énfasis2 21 2 2 3 2" xfId="35845" xr:uid="{8DDCA28C-EE5D-42F5-99E0-33149E28FEF6}"/>
    <cellStyle name="20% - Énfasis2 21 2 2 4" xfId="35842" xr:uid="{BA9746A8-8C62-4064-ABDD-EECD1845C5B9}"/>
    <cellStyle name="20% - Énfasis2 21 2 3" xfId="10615" xr:uid="{D30886D0-B361-4468-A634-52EC77EB52B8}"/>
    <cellStyle name="20% - Énfasis2 21 2 3 2" xfId="26028" xr:uid="{736D9AC0-EAD2-4CE4-82B9-836F8F0A268C}"/>
    <cellStyle name="20% - Énfasis2 21 2 3 2 2" xfId="35847" xr:uid="{786F9224-6172-49DE-B6BB-EE758B019AE6}"/>
    <cellStyle name="20% - Énfasis2 21 2 3 3" xfId="35846" xr:uid="{ADFA27BD-0D4A-4283-B4F0-DFDA484667C5}"/>
    <cellStyle name="20% - Énfasis2 21 2 4" xfId="18323" xr:uid="{2A172E31-F1AB-4F87-98A9-26FD0A8111B8}"/>
    <cellStyle name="20% - Énfasis2 21 2 4 2" xfId="35848" xr:uid="{1F227D67-643A-493B-BDBB-986C02ABF41F}"/>
    <cellStyle name="20% - Énfasis2 21 2 5" xfId="35841" xr:uid="{3C3E36FA-F6E0-4FE2-AD71-FCD43DF62E8E}"/>
    <cellStyle name="20% - Énfasis2 21 3" xfId="5175" xr:uid="{1F05E733-652F-45BB-9D55-5F448C5D9143}"/>
    <cellStyle name="20% - Énfasis2 21 3 2" xfId="12883" xr:uid="{D862A970-AB4D-437F-9326-CE287CC5B91C}"/>
    <cellStyle name="20% - Énfasis2 21 3 2 2" xfId="28295" xr:uid="{0C03C22C-635E-443B-A286-D9C016E75B5E}"/>
    <cellStyle name="20% - Énfasis2 21 3 2 2 2" xfId="35851" xr:uid="{28DD0C27-8BD1-4C1F-8C89-4D2A34C3FB14}"/>
    <cellStyle name="20% - Énfasis2 21 3 2 3" xfId="35850" xr:uid="{5C3770E6-2161-4CF6-8F53-8BF99704851C}"/>
    <cellStyle name="20% - Énfasis2 21 3 3" xfId="20590" xr:uid="{D40506F6-33A8-4666-AD50-D9A6F184B28A}"/>
    <cellStyle name="20% - Énfasis2 21 3 3 2" xfId="35852" xr:uid="{2641C357-3B4F-422C-B7A4-66AE04062C53}"/>
    <cellStyle name="20% - Énfasis2 21 3 4" xfId="35849" xr:uid="{8F5D8D8B-FDE2-43F7-B745-E17DF80437A0}"/>
    <cellStyle name="20% - Énfasis2 21 4" xfId="9156" xr:uid="{BD29DACB-9036-4D37-AA86-DC0909B9CAE4}"/>
    <cellStyle name="20% - Énfasis2 21 4 2" xfId="24569" xr:uid="{64642937-79B3-4309-A07E-4FF2C2529D4D}"/>
    <cellStyle name="20% - Énfasis2 21 4 2 2" xfId="35854" xr:uid="{9310D3F6-46EF-47A2-A46F-EF993657EA50}"/>
    <cellStyle name="20% - Énfasis2 21 4 3" xfId="35853" xr:uid="{6F5C71B1-06D4-47C5-A1F1-5129660C43E0}"/>
    <cellStyle name="20% - Énfasis2 21 5" xfId="16864" xr:uid="{096BE279-1285-4AC2-84F3-7CEEC97A7E10}"/>
    <cellStyle name="20% - Énfasis2 21 5 2" xfId="35855" xr:uid="{D403CE6B-5C49-4CC2-AD4E-660990849F5E}"/>
    <cellStyle name="20% - Énfasis2 21 6" xfId="35840" xr:uid="{B38E9A41-F759-403C-B5B3-AD2D9DBBC103}"/>
    <cellStyle name="20% - Énfasis2 22" xfId="1459" xr:uid="{2D5F1CBC-18AE-42F3-8C3F-7CDFC007FF96}"/>
    <cellStyle name="20% - Énfasis2 22 2" xfId="2924" xr:uid="{4F98D5B2-1556-42FE-B305-D621304937EC}"/>
    <cellStyle name="20% - Énfasis2 22 2 2" xfId="6656" xr:uid="{4A735F63-61C6-422B-95B6-230EEFE4A806}"/>
    <cellStyle name="20% - Énfasis2 22 2 2 2" xfId="14364" xr:uid="{F8B4CCD5-AAB7-4D63-A101-5096D875FDD4}"/>
    <cellStyle name="20% - Énfasis2 22 2 2 2 2" xfId="29776" xr:uid="{3528EABE-4661-4D12-9CF8-7CE371CB253D}"/>
    <cellStyle name="20% - Énfasis2 22 2 2 2 2 2" xfId="35860" xr:uid="{F8D2938A-42BC-4249-B97F-F2E1652D5A97}"/>
    <cellStyle name="20% - Énfasis2 22 2 2 2 3" xfId="35859" xr:uid="{47AB5E3B-3CF2-485C-B00F-91404F4E6FC6}"/>
    <cellStyle name="20% - Énfasis2 22 2 2 3" xfId="22071" xr:uid="{C9D13FA1-5CB7-4091-8151-A46B97C428E6}"/>
    <cellStyle name="20% - Énfasis2 22 2 2 3 2" xfId="35861" xr:uid="{CAE99072-5935-496E-A87F-A6AD84FB97A8}"/>
    <cellStyle name="20% - Énfasis2 22 2 2 4" xfId="35858" xr:uid="{771A1E6A-2207-4C54-9D5C-2B69D333B76E}"/>
    <cellStyle name="20% - Énfasis2 22 2 3" xfId="10635" xr:uid="{DFE904E5-EBC5-494D-AC7B-4D787053A795}"/>
    <cellStyle name="20% - Énfasis2 22 2 3 2" xfId="26048" xr:uid="{5C37DC61-5BC6-4CA8-B57C-D67343568A20}"/>
    <cellStyle name="20% - Énfasis2 22 2 3 2 2" xfId="35863" xr:uid="{873ED754-056B-4B87-BBFB-87EF9F071A7A}"/>
    <cellStyle name="20% - Énfasis2 22 2 3 3" xfId="35862" xr:uid="{8BD858C9-C478-452C-BA6C-6142AA463181}"/>
    <cellStyle name="20% - Énfasis2 22 2 4" xfId="18343" xr:uid="{E57A4E0E-132F-4D3D-B3EF-A743EBF13124}"/>
    <cellStyle name="20% - Énfasis2 22 2 4 2" xfId="35864" xr:uid="{D1A164D1-8494-4883-8D3C-E683D1E6F2BF}"/>
    <cellStyle name="20% - Énfasis2 22 2 5" xfId="35857" xr:uid="{4843629B-C408-4DE3-A2EA-2EF0C7B73B76}"/>
    <cellStyle name="20% - Énfasis2 22 3" xfId="5195" xr:uid="{B959A223-4060-4D4D-BD32-7A405DDB4A68}"/>
    <cellStyle name="20% - Énfasis2 22 3 2" xfId="12903" xr:uid="{C4A58CC9-E898-4406-B480-2FD6697E2CFD}"/>
    <cellStyle name="20% - Énfasis2 22 3 2 2" xfId="28315" xr:uid="{DBF88D1B-5946-4465-AEF0-2BE69B7AA891}"/>
    <cellStyle name="20% - Énfasis2 22 3 2 2 2" xfId="35867" xr:uid="{90957AC1-9BB6-4D9C-9C6C-0B152016EC69}"/>
    <cellStyle name="20% - Énfasis2 22 3 2 3" xfId="35866" xr:uid="{95EAD01F-9F23-4B75-AF77-63E074BCD813}"/>
    <cellStyle name="20% - Énfasis2 22 3 3" xfId="20610" xr:uid="{1D56C87E-5070-43B3-A771-7645FBC1892F}"/>
    <cellStyle name="20% - Énfasis2 22 3 3 2" xfId="35868" xr:uid="{FC809E0D-0B69-492A-9544-6606920446D9}"/>
    <cellStyle name="20% - Énfasis2 22 3 4" xfId="35865" xr:uid="{A4CFD919-8445-4B30-8C0F-2A4644512CF3}"/>
    <cellStyle name="20% - Énfasis2 22 4" xfId="9176" xr:uid="{9CC07372-8870-42A8-88E4-613CD48FE380}"/>
    <cellStyle name="20% - Énfasis2 22 4 2" xfId="24589" xr:uid="{E27FBE46-168B-4ADD-9CB3-CE2E2FDACB37}"/>
    <cellStyle name="20% - Énfasis2 22 4 2 2" xfId="35870" xr:uid="{96447D28-EE87-48CD-8D30-7F114D40615E}"/>
    <cellStyle name="20% - Énfasis2 22 4 3" xfId="35869" xr:uid="{EFC0D31B-5A4A-4468-9CFA-9C03562313A5}"/>
    <cellStyle name="20% - Énfasis2 22 5" xfId="16884" xr:uid="{510835BE-B870-4E08-88FB-2E5E04D49329}"/>
    <cellStyle name="20% - Énfasis2 22 5 2" xfId="35871" xr:uid="{F1DCE0A3-4D5C-4485-A65A-8DCF9902BB6C}"/>
    <cellStyle name="20% - Énfasis2 22 6" xfId="35856" xr:uid="{ADA62642-CC79-4EDC-A048-F97BD4DE5776}"/>
    <cellStyle name="20% - Énfasis2 23" xfId="1479" xr:uid="{E3CE5FF8-AD9D-4546-9437-82DAD6A6D3EA}"/>
    <cellStyle name="20% - Énfasis2 23 2" xfId="2944" xr:uid="{7345BB4F-2C0C-4AFA-807E-C5B45B1F8F2D}"/>
    <cellStyle name="20% - Énfasis2 23 2 2" xfId="6676" xr:uid="{02666D31-CCE8-46D4-BE70-F54CB3B5E26D}"/>
    <cellStyle name="20% - Énfasis2 23 2 2 2" xfId="14384" xr:uid="{7A1C8CE9-845E-43A7-874D-45B429A75DC4}"/>
    <cellStyle name="20% - Énfasis2 23 2 2 2 2" xfId="29796" xr:uid="{CA7F9D31-F52B-4D12-9F5E-B2DB912A2731}"/>
    <cellStyle name="20% - Énfasis2 23 2 2 2 2 2" xfId="35876" xr:uid="{944E9CF8-FEF6-4859-A7BE-72B3EC7200D9}"/>
    <cellStyle name="20% - Énfasis2 23 2 2 2 3" xfId="35875" xr:uid="{B632D076-F005-4254-978E-4541055F828F}"/>
    <cellStyle name="20% - Énfasis2 23 2 2 3" xfId="22091" xr:uid="{98DE5628-81E8-4EC9-9E21-2F760E0158AD}"/>
    <cellStyle name="20% - Énfasis2 23 2 2 3 2" xfId="35877" xr:uid="{759BF6ED-4161-4B98-B559-59D2982A78D8}"/>
    <cellStyle name="20% - Énfasis2 23 2 2 4" xfId="35874" xr:uid="{08B4517A-9BE8-4C1A-825C-65FA69BA54CE}"/>
    <cellStyle name="20% - Énfasis2 23 2 3" xfId="10655" xr:uid="{90A7942F-6B94-4373-A996-498CDBDA909E}"/>
    <cellStyle name="20% - Énfasis2 23 2 3 2" xfId="26068" xr:uid="{7C33D31C-13F8-42B3-899E-FD29A4FF2F6A}"/>
    <cellStyle name="20% - Énfasis2 23 2 3 2 2" xfId="35879" xr:uid="{AD6AE22B-A3B2-4C3B-8787-2A69CB87BC4B}"/>
    <cellStyle name="20% - Énfasis2 23 2 3 3" xfId="35878" xr:uid="{5CAEA26F-050C-4C8D-9E1F-C856587F8522}"/>
    <cellStyle name="20% - Énfasis2 23 2 4" xfId="18363" xr:uid="{029A2B29-DC03-412D-9FFC-73B014D6F9FD}"/>
    <cellStyle name="20% - Énfasis2 23 2 4 2" xfId="35880" xr:uid="{FA959AC7-FEAB-484D-99CD-E48572FFC1FB}"/>
    <cellStyle name="20% - Énfasis2 23 2 5" xfId="35873" xr:uid="{F05440D2-D5B6-4F0A-BE6C-21F5A5C85154}"/>
    <cellStyle name="20% - Énfasis2 23 3" xfId="5215" xr:uid="{96988111-9E40-4C39-B625-41BBD835541D}"/>
    <cellStyle name="20% - Énfasis2 23 3 2" xfId="12923" xr:uid="{42187DF5-91D9-4493-85E3-9BCABA8AE6E3}"/>
    <cellStyle name="20% - Énfasis2 23 3 2 2" xfId="28335" xr:uid="{E751C9BC-155E-4CCA-A189-7348F61F650B}"/>
    <cellStyle name="20% - Énfasis2 23 3 2 2 2" xfId="35883" xr:uid="{3314F063-EBE1-4594-A1FA-E1EEFDCE7592}"/>
    <cellStyle name="20% - Énfasis2 23 3 2 3" xfId="35882" xr:uid="{F2FEA2D2-3698-4929-96D4-0D804D31B11B}"/>
    <cellStyle name="20% - Énfasis2 23 3 3" xfId="20630" xr:uid="{E1D77345-027A-4DFA-9C2E-0976742E9C16}"/>
    <cellStyle name="20% - Énfasis2 23 3 3 2" xfId="35884" xr:uid="{92AE7A8B-D331-4177-979E-E7CD2A32AA99}"/>
    <cellStyle name="20% - Énfasis2 23 3 4" xfId="35881" xr:uid="{B242C201-D406-49B5-A0F4-221EA9C59E9D}"/>
    <cellStyle name="20% - Énfasis2 23 4" xfId="9196" xr:uid="{95BF22E3-0C50-4F23-B62C-FCBDE85581F7}"/>
    <cellStyle name="20% - Énfasis2 23 4 2" xfId="24609" xr:uid="{5138845B-49C3-4DAD-9DB1-B074639EFA87}"/>
    <cellStyle name="20% - Énfasis2 23 4 2 2" xfId="35886" xr:uid="{E5FC63F5-E956-4298-8B16-15227DFA75BA}"/>
    <cellStyle name="20% - Énfasis2 23 4 3" xfId="35885" xr:uid="{FED664DE-73EC-44F6-9998-7F0DCD096BF3}"/>
    <cellStyle name="20% - Énfasis2 23 5" xfId="16904" xr:uid="{3B1B5A1C-A9F6-491B-8941-21104F75D27C}"/>
    <cellStyle name="20% - Énfasis2 23 5 2" xfId="35887" xr:uid="{9AFB57A0-6C59-434A-904D-039DDB0A8BF8}"/>
    <cellStyle name="20% - Énfasis2 23 6" xfId="35872" xr:uid="{DAC14873-CDD9-4C36-8324-A77331835C43}"/>
    <cellStyle name="20% - Énfasis2 24" xfId="1499" xr:uid="{C0AE00B0-FFEC-45AD-9840-992FD60E37E0}"/>
    <cellStyle name="20% - Énfasis2 24 2" xfId="2964" xr:uid="{38BE9EC1-087F-4F23-9FBB-2298FE3EFE01}"/>
    <cellStyle name="20% - Énfasis2 24 2 2" xfId="6696" xr:uid="{56B52491-C1F6-4D95-BF06-ED2EEA591120}"/>
    <cellStyle name="20% - Énfasis2 24 2 2 2" xfId="14404" xr:uid="{8263486F-B70A-42F0-B7F7-9092B6F460B7}"/>
    <cellStyle name="20% - Énfasis2 24 2 2 2 2" xfId="29816" xr:uid="{39554A48-3EA6-426A-8928-8063C3B4AD42}"/>
    <cellStyle name="20% - Énfasis2 24 2 2 2 2 2" xfId="35892" xr:uid="{0784C6BB-DDBC-4A2A-824F-3B6D50F02255}"/>
    <cellStyle name="20% - Énfasis2 24 2 2 2 3" xfId="35891" xr:uid="{7F80AFE1-988C-4EBE-947D-616407EBB138}"/>
    <cellStyle name="20% - Énfasis2 24 2 2 3" xfId="22111" xr:uid="{12A9E1B6-8B4F-4049-AC3B-3B73B04A8BD4}"/>
    <cellStyle name="20% - Énfasis2 24 2 2 3 2" xfId="35893" xr:uid="{A3E3A552-8D50-4783-A9CD-64CACDCB316D}"/>
    <cellStyle name="20% - Énfasis2 24 2 2 4" xfId="35890" xr:uid="{3BAC85EA-095A-4060-B87F-374D7DF6C5E6}"/>
    <cellStyle name="20% - Énfasis2 24 2 3" xfId="10675" xr:uid="{8FB601E7-31D9-40C5-A0B7-79F42057D68E}"/>
    <cellStyle name="20% - Énfasis2 24 2 3 2" xfId="26088" xr:uid="{D5043651-E22E-49CB-BC0B-A3866B58F6CD}"/>
    <cellStyle name="20% - Énfasis2 24 2 3 2 2" xfId="35895" xr:uid="{E4AEE1C2-9532-4A13-B5FF-4383D317845E}"/>
    <cellStyle name="20% - Énfasis2 24 2 3 3" xfId="35894" xr:uid="{39CF280B-FFAA-440D-A49D-E502662D8A89}"/>
    <cellStyle name="20% - Énfasis2 24 2 4" xfId="18383" xr:uid="{7312E8EA-6007-4323-ABE1-B59A55B600B4}"/>
    <cellStyle name="20% - Énfasis2 24 2 4 2" xfId="35896" xr:uid="{2947C553-F57D-446B-828D-CC4D916CBBEF}"/>
    <cellStyle name="20% - Énfasis2 24 2 5" xfId="35889" xr:uid="{E9823366-524A-4F77-BA8D-5C5282455853}"/>
    <cellStyle name="20% - Énfasis2 24 3" xfId="5235" xr:uid="{108CC926-32BA-438A-9B64-AFE7DD24C7C7}"/>
    <cellStyle name="20% - Énfasis2 24 3 2" xfId="12943" xr:uid="{C707B3E4-EC4E-4EDD-A693-CD73560FD616}"/>
    <cellStyle name="20% - Énfasis2 24 3 2 2" xfId="28355" xr:uid="{2A32DF87-277C-41DB-A3D2-14F4BA3DC4EF}"/>
    <cellStyle name="20% - Énfasis2 24 3 2 2 2" xfId="35899" xr:uid="{339DD143-0C93-459C-AB64-B10C669C8299}"/>
    <cellStyle name="20% - Énfasis2 24 3 2 3" xfId="35898" xr:uid="{CFA1B17C-0E69-4AC2-9147-4F1B7263A1D4}"/>
    <cellStyle name="20% - Énfasis2 24 3 3" xfId="20650" xr:uid="{B65E91B1-A151-42E2-84B5-4F9D4E41DCF3}"/>
    <cellStyle name="20% - Énfasis2 24 3 3 2" xfId="35900" xr:uid="{A54AAE12-0C21-410F-9B7E-4C13B3AAF2CB}"/>
    <cellStyle name="20% - Énfasis2 24 3 4" xfId="35897" xr:uid="{AF519811-02F1-46DE-9B47-2CE6C458ABCF}"/>
    <cellStyle name="20% - Énfasis2 24 4" xfId="9216" xr:uid="{A45CFC51-5A97-4EEF-91E7-14C5AAE51E54}"/>
    <cellStyle name="20% - Énfasis2 24 4 2" xfId="24629" xr:uid="{771438EE-0D4E-4F47-82B0-2C56E7CC6FA9}"/>
    <cellStyle name="20% - Énfasis2 24 4 2 2" xfId="35902" xr:uid="{6F5EBABD-5090-4024-8516-4C068E70B007}"/>
    <cellStyle name="20% - Énfasis2 24 4 3" xfId="35901" xr:uid="{61433B04-AE5D-42BA-994E-2F20A99C2082}"/>
    <cellStyle name="20% - Énfasis2 24 5" xfId="16924" xr:uid="{592E6446-8A93-4553-A4F6-60534EF571A0}"/>
    <cellStyle name="20% - Énfasis2 24 5 2" xfId="35903" xr:uid="{57DBDCD3-1A49-4CFF-82CD-15CF12409706}"/>
    <cellStyle name="20% - Énfasis2 24 6" xfId="35888" xr:uid="{DD015867-AA63-45CF-A9D3-6CACEAC6C059}"/>
    <cellStyle name="20% - Énfasis2 25" xfId="1519" xr:uid="{E2C1BE8A-8098-44E7-BF1E-3E39166E0BD7}"/>
    <cellStyle name="20% - Énfasis2 25 2" xfId="2984" xr:uid="{62530E0A-E940-4669-9DFF-A59E4381AB1F}"/>
    <cellStyle name="20% - Énfasis2 25 2 2" xfId="6716" xr:uid="{B7E62262-73C0-40F0-B0F6-9553AFAF5449}"/>
    <cellStyle name="20% - Énfasis2 25 2 2 2" xfId="14424" xr:uid="{BC4D3023-8542-48DE-8A5D-D29B1DA577F3}"/>
    <cellStyle name="20% - Énfasis2 25 2 2 2 2" xfId="29836" xr:uid="{8ECED0FA-B466-4EE3-A6D5-36497FF1BBB2}"/>
    <cellStyle name="20% - Énfasis2 25 2 2 2 2 2" xfId="35908" xr:uid="{E465A35B-8CF6-4ED2-8658-755848FD56C0}"/>
    <cellStyle name="20% - Énfasis2 25 2 2 2 3" xfId="35907" xr:uid="{8C4BA539-B12F-48D6-86D5-2358922ADC03}"/>
    <cellStyle name="20% - Énfasis2 25 2 2 3" xfId="22131" xr:uid="{465CE421-21FA-43FB-B833-DD35B47015CA}"/>
    <cellStyle name="20% - Énfasis2 25 2 2 3 2" xfId="35909" xr:uid="{D21F8ABA-4FE9-4C9B-877C-1D9738281F44}"/>
    <cellStyle name="20% - Énfasis2 25 2 2 4" xfId="35906" xr:uid="{B1EEFFD4-7E01-4F51-8A30-F68BC17C7047}"/>
    <cellStyle name="20% - Énfasis2 25 2 3" xfId="10695" xr:uid="{01073DEB-6BF3-41CD-84BE-B1F55286158B}"/>
    <cellStyle name="20% - Énfasis2 25 2 3 2" xfId="26108" xr:uid="{B354D278-F491-4E0F-9C4A-C65CCB5878A4}"/>
    <cellStyle name="20% - Énfasis2 25 2 3 2 2" xfId="35911" xr:uid="{CE130E34-4566-422A-A5AB-9FF41B237CDF}"/>
    <cellStyle name="20% - Énfasis2 25 2 3 3" xfId="35910" xr:uid="{A7710193-D9D6-42EB-ACD7-6F120726C728}"/>
    <cellStyle name="20% - Énfasis2 25 2 4" xfId="18403" xr:uid="{60D243F1-8626-4D9B-8F48-2E337B98CA3F}"/>
    <cellStyle name="20% - Énfasis2 25 2 4 2" xfId="35912" xr:uid="{A7FFE03B-06AF-4990-928B-7DCEBF834E91}"/>
    <cellStyle name="20% - Énfasis2 25 2 5" xfId="35905" xr:uid="{F9641AE1-BAEF-482D-843C-1F28DE780143}"/>
    <cellStyle name="20% - Énfasis2 25 3" xfId="5255" xr:uid="{0C2E4211-E52B-4FEC-AB9E-28C64E6CDF55}"/>
    <cellStyle name="20% - Énfasis2 25 3 2" xfId="12963" xr:uid="{51BDF0ED-1B49-4A60-91E5-7BC9322B65D8}"/>
    <cellStyle name="20% - Énfasis2 25 3 2 2" xfId="28375" xr:uid="{C32919D9-236F-416E-965F-9A705A02678B}"/>
    <cellStyle name="20% - Énfasis2 25 3 2 2 2" xfId="35915" xr:uid="{0B8FD660-3B09-4AA4-8D3B-A5EE3822F6A3}"/>
    <cellStyle name="20% - Énfasis2 25 3 2 3" xfId="35914" xr:uid="{DF0AC325-4756-4CA6-8BF9-4836C5628DE5}"/>
    <cellStyle name="20% - Énfasis2 25 3 3" xfId="20670" xr:uid="{A021F864-C34B-4B71-BA73-164DB07B360C}"/>
    <cellStyle name="20% - Énfasis2 25 3 3 2" xfId="35916" xr:uid="{CCA63ED2-6318-4E4D-8616-AA3D2584D938}"/>
    <cellStyle name="20% - Énfasis2 25 3 4" xfId="35913" xr:uid="{615758E2-5EA8-4B2A-98C8-389F8C4B2F71}"/>
    <cellStyle name="20% - Énfasis2 25 4" xfId="9236" xr:uid="{A8B14C21-586D-47C8-A1E3-426048EF6E91}"/>
    <cellStyle name="20% - Énfasis2 25 4 2" xfId="24649" xr:uid="{39877717-3BBF-409D-831F-7D7DF709D49F}"/>
    <cellStyle name="20% - Énfasis2 25 4 2 2" xfId="35918" xr:uid="{38E60A4F-2E79-4EC1-BD8D-4EB8DF88721D}"/>
    <cellStyle name="20% - Énfasis2 25 4 3" xfId="35917" xr:uid="{20BFD3E3-A264-42E7-B699-8BDAB02A663F}"/>
    <cellStyle name="20% - Énfasis2 25 5" xfId="16944" xr:uid="{5556963E-47C0-4F5C-A9E9-4BDBF2C708CC}"/>
    <cellStyle name="20% - Énfasis2 25 5 2" xfId="35919" xr:uid="{6C037F6C-5570-4A5D-98DB-F19FEF08F4E7}"/>
    <cellStyle name="20% - Énfasis2 25 6" xfId="35904" xr:uid="{2B3D52C3-D7EA-43C0-AB79-AFA36404BAD8}"/>
    <cellStyle name="20% - Énfasis2 26" xfId="1539" xr:uid="{E1861B25-E999-4157-A078-2357C917DFE0}"/>
    <cellStyle name="20% - Énfasis2 26 2" xfId="3004" xr:uid="{DF1EF0E1-8ED5-4FFD-8E08-C827E6B67CD9}"/>
    <cellStyle name="20% - Énfasis2 26 2 2" xfId="6736" xr:uid="{EB286E25-1D2D-4D7A-B813-1E93EB0427A3}"/>
    <cellStyle name="20% - Énfasis2 26 2 2 2" xfId="14444" xr:uid="{552F72D0-FF42-4386-B177-15DF4266B630}"/>
    <cellStyle name="20% - Énfasis2 26 2 2 2 2" xfId="29856" xr:uid="{59C55CD0-CA8E-44C1-ADD4-C0BA4977E079}"/>
    <cellStyle name="20% - Énfasis2 26 2 2 2 2 2" xfId="35924" xr:uid="{08A4658B-3AEB-40F9-BB70-4B24C5E7DEE4}"/>
    <cellStyle name="20% - Énfasis2 26 2 2 2 3" xfId="35923" xr:uid="{9D53F109-8EA3-4A4C-BBCF-8F3774F7B5B8}"/>
    <cellStyle name="20% - Énfasis2 26 2 2 3" xfId="22151" xr:uid="{ED25A023-AFD1-4B8D-A8BC-F480373D07E9}"/>
    <cellStyle name="20% - Énfasis2 26 2 2 3 2" xfId="35925" xr:uid="{36E13AC4-3E1D-4ACF-AD8A-1BC55D051AE3}"/>
    <cellStyle name="20% - Énfasis2 26 2 2 4" xfId="35922" xr:uid="{B4963EA8-5365-493A-9074-113DDF58E2FE}"/>
    <cellStyle name="20% - Énfasis2 26 2 3" xfId="10715" xr:uid="{392B12F6-9D34-44DC-A999-B52D5C4DDE11}"/>
    <cellStyle name="20% - Énfasis2 26 2 3 2" xfId="26128" xr:uid="{98C51A61-A176-4FE9-B2B6-1D71CA9DE470}"/>
    <cellStyle name="20% - Énfasis2 26 2 3 2 2" xfId="35927" xr:uid="{078F1027-0752-458D-8C5F-26020EA43067}"/>
    <cellStyle name="20% - Énfasis2 26 2 3 3" xfId="35926" xr:uid="{BF0DD92C-F6FD-4AF3-8DA0-756334B5FA34}"/>
    <cellStyle name="20% - Énfasis2 26 2 4" xfId="18423" xr:uid="{D3B7C8AC-990F-4C1A-AC71-A2209FD56B1A}"/>
    <cellStyle name="20% - Énfasis2 26 2 4 2" xfId="35928" xr:uid="{CA36264D-F716-45B9-BA4A-B823AE1EB9A8}"/>
    <cellStyle name="20% - Énfasis2 26 2 5" xfId="35921" xr:uid="{77F5E8E9-2F3D-4C1F-8975-73C1E58F1322}"/>
    <cellStyle name="20% - Énfasis2 26 3" xfId="5275" xr:uid="{FB417194-FBB6-43B1-A476-07107DF86CD2}"/>
    <cellStyle name="20% - Énfasis2 26 3 2" xfId="12983" xr:uid="{7FCBFE22-7FC4-45D6-9733-3B2FD2EF22C0}"/>
    <cellStyle name="20% - Énfasis2 26 3 2 2" xfId="28395" xr:uid="{C9A281E2-C6F3-401D-A717-887AA77E48B8}"/>
    <cellStyle name="20% - Énfasis2 26 3 2 2 2" xfId="35931" xr:uid="{03E5E838-EED3-482D-AF73-82E99405069E}"/>
    <cellStyle name="20% - Énfasis2 26 3 2 3" xfId="35930" xr:uid="{BB1F65C9-D9EF-4593-9BB6-5E7FBC92BC0D}"/>
    <cellStyle name="20% - Énfasis2 26 3 3" xfId="20690" xr:uid="{87BB8619-B87B-41D7-AB43-F79E99851F92}"/>
    <cellStyle name="20% - Énfasis2 26 3 3 2" xfId="35932" xr:uid="{746644DF-0AD1-4823-B26C-765256766EE2}"/>
    <cellStyle name="20% - Énfasis2 26 3 4" xfId="35929" xr:uid="{94C00245-E19E-44F2-9778-FF97C976C2D4}"/>
    <cellStyle name="20% - Énfasis2 26 4" xfId="9256" xr:uid="{6F253CD3-1AD7-4794-A660-23B7BC9DC726}"/>
    <cellStyle name="20% - Énfasis2 26 4 2" xfId="24669" xr:uid="{19EF89F9-4FAC-4492-828E-FBF5D3804296}"/>
    <cellStyle name="20% - Énfasis2 26 4 2 2" xfId="35934" xr:uid="{9C3958C4-244E-4451-8BA7-C1AC622B98C6}"/>
    <cellStyle name="20% - Énfasis2 26 4 3" xfId="35933" xr:uid="{E8401A46-E27D-40C1-9F22-47A722174184}"/>
    <cellStyle name="20% - Énfasis2 26 5" xfId="16964" xr:uid="{C0E9922D-906B-46F0-82FC-286E77EEEE77}"/>
    <cellStyle name="20% - Énfasis2 26 5 2" xfId="35935" xr:uid="{4C003C4C-1F55-4339-95AF-06FBFBAFD926}"/>
    <cellStyle name="20% - Énfasis2 26 6" xfId="35920" xr:uid="{431E3899-D15A-44C2-92E6-AE379B924DD5}"/>
    <cellStyle name="20% - Énfasis2 27" xfId="1559" xr:uid="{D57BF795-080E-4FB8-9601-A036D7F0DB8C}"/>
    <cellStyle name="20% - Énfasis2 27 2" xfId="3024" xr:uid="{3B87F03B-0DA3-4BDA-85D1-8B2093C4482D}"/>
    <cellStyle name="20% - Énfasis2 27 2 2" xfId="6756" xr:uid="{781BA730-D547-4A75-8A48-CB87F7044304}"/>
    <cellStyle name="20% - Énfasis2 27 2 2 2" xfId="14464" xr:uid="{37284B0A-784C-4383-8ED0-0405CEF91BA0}"/>
    <cellStyle name="20% - Énfasis2 27 2 2 2 2" xfId="29876" xr:uid="{F379A02A-D689-4664-861B-E00A8A8F8A88}"/>
    <cellStyle name="20% - Énfasis2 27 2 2 2 2 2" xfId="35940" xr:uid="{6AF1D9AC-A2C6-4E0B-A176-93179AE041F7}"/>
    <cellStyle name="20% - Énfasis2 27 2 2 2 3" xfId="35939" xr:uid="{806C42B7-AFA6-4F96-82F9-DF8CA3C89B09}"/>
    <cellStyle name="20% - Énfasis2 27 2 2 3" xfId="22171" xr:uid="{3074470E-7F12-4608-8B2A-48584D93283B}"/>
    <cellStyle name="20% - Énfasis2 27 2 2 3 2" xfId="35941" xr:uid="{1FD3E314-D3AF-4AC2-8D1A-90F556D0EBF7}"/>
    <cellStyle name="20% - Énfasis2 27 2 2 4" xfId="35938" xr:uid="{4C57B99A-8A13-4452-A8A7-7EE0A13882C5}"/>
    <cellStyle name="20% - Énfasis2 27 2 3" xfId="10735" xr:uid="{E80F7575-F09C-4D29-B681-0708B1937A3D}"/>
    <cellStyle name="20% - Énfasis2 27 2 3 2" xfId="26148" xr:uid="{EC5358C3-E192-40D9-BC4D-EE5C00D8F968}"/>
    <cellStyle name="20% - Énfasis2 27 2 3 2 2" xfId="35943" xr:uid="{E5ECDBAE-0713-48B6-A368-B075BE2FBA78}"/>
    <cellStyle name="20% - Énfasis2 27 2 3 3" xfId="35942" xr:uid="{987FFE7B-FD97-454C-BD42-2CDEBD94B113}"/>
    <cellStyle name="20% - Énfasis2 27 2 4" xfId="18443" xr:uid="{2A619970-F2CB-491B-8045-93CAF6DC122D}"/>
    <cellStyle name="20% - Énfasis2 27 2 4 2" xfId="35944" xr:uid="{2737A5DC-C8FC-49D0-BCD1-5D4FC36A525C}"/>
    <cellStyle name="20% - Énfasis2 27 2 5" xfId="35937" xr:uid="{B5E3E00B-3884-4E46-B825-E14C61AF0E32}"/>
    <cellStyle name="20% - Énfasis2 27 3" xfId="5295" xr:uid="{906E9F30-59A5-4D36-82D0-AA4125894720}"/>
    <cellStyle name="20% - Énfasis2 27 3 2" xfId="13003" xr:uid="{ACCE3ED6-3DDC-43DD-8CB5-48D8BCCB293C}"/>
    <cellStyle name="20% - Énfasis2 27 3 2 2" xfId="28415" xr:uid="{DDD5A3D1-851A-4C0B-BEA0-68FAD1E50366}"/>
    <cellStyle name="20% - Énfasis2 27 3 2 2 2" xfId="35947" xr:uid="{2D859912-2D4C-4340-BB12-79F9AD10FB02}"/>
    <cellStyle name="20% - Énfasis2 27 3 2 3" xfId="35946" xr:uid="{CD740C7E-B05A-4CB1-962C-69BC46F926CB}"/>
    <cellStyle name="20% - Énfasis2 27 3 3" xfId="20710" xr:uid="{C141F94A-015B-4967-8802-CB11C80F85FB}"/>
    <cellStyle name="20% - Énfasis2 27 3 3 2" xfId="35948" xr:uid="{111D0E3B-ECD0-48C4-BE71-D6A4CCADE994}"/>
    <cellStyle name="20% - Énfasis2 27 3 4" xfId="35945" xr:uid="{1370FEB4-4EEB-4327-8C1E-F8D5EDDCE9CA}"/>
    <cellStyle name="20% - Énfasis2 27 4" xfId="9276" xr:uid="{B7FDBB80-3041-4CBC-8054-D53584C764B8}"/>
    <cellStyle name="20% - Énfasis2 27 4 2" xfId="24689" xr:uid="{D6950EBB-8833-47F7-8341-AD241AD9CEB3}"/>
    <cellStyle name="20% - Énfasis2 27 4 2 2" xfId="35950" xr:uid="{98A41434-359D-4ED2-B9EB-EFCAFDB08382}"/>
    <cellStyle name="20% - Énfasis2 27 4 3" xfId="35949" xr:uid="{0AAB96E5-BC6D-4BD9-8828-9C074C620C57}"/>
    <cellStyle name="20% - Énfasis2 27 5" xfId="16984" xr:uid="{FED67ADD-26A5-41E9-A600-0A4F281F0960}"/>
    <cellStyle name="20% - Énfasis2 27 5 2" xfId="35951" xr:uid="{141E2E84-7F3D-4D00-A8D7-2F7D6CA2130E}"/>
    <cellStyle name="20% - Énfasis2 27 6" xfId="35936" xr:uid="{3F8106FD-9AC1-4E78-9FD2-A49183CA58A7}"/>
    <cellStyle name="20% - Énfasis2 28" xfId="1580" xr:uid="{F80CB4DD-83B7-4F96-9CBD-1AB6D029771D}"/>
    <cellStyle name="20% - Énfasis2 28 2" xfId="3045" xr:uid="{539F454B-4240-420A-B18B-A753EEC69DA8}"/>
    <cellStyle name="20% - Énfasis2 28 2 2" xfId="6777" xr:uid="{871C692F-3055-4EE4-B798-C7573A59468F}"/>
    <cellStyle name="20% - Énfasis2 28 2 2 2" xfId="14485" xr:uid="{0D2267EF-3811-4362-B4BD-3BB642B827F7}"/>
    <cellStyle name="20% - Énfasis2 28 2 2 2 2" xfId="29897" xr:uid="{376138BF-9C47-408A-8660-24DDBFDA17D1}"/>
    <cellStyle name="20% - Énfasis2 28 2 2 2 2 2" xfId="35956" xr:uid="{2B8BD582-19A1-4F66-8800-2EE9C8D2D7F1}"/>
    <cellStyle name="20% - Énfasis2 28 2 2 2 3" xfId="35955" xr:uid="{77B534DA-7650-4123-B209-72240C6A02AD}"/>
    <cellStyle name="20% - Énfasis2 28 2 2 3" xfId="22192" xr:uid="{A2CBD600-E66F-4A0F-9D14-A45DF948F54A}"/>
    <cellStyle name="20% - Énfasis2 28 2 2 3 2" xfId="35957" xr:uid="{938EFACC-D2DB-46C7-BC71-0090E15820EB}"/>
    <cellStyle name="20% - Énfasis2 28 2 2 4" xfId="35954" xr:uid="{30FC8D66-5C65-4CFC-9FDD-1D99F2479F48}"/>
    <cellStyle name="20% - Énfasis2 28 2 3" xfId="10756" xr:uid="{B2645716-37F9-4108-9DF8-8C15F27264B3}"/>
    <cellStyle name="20% - Énfasis2 28 2 3 2" xfId="26169" xr:uid="{9EB3A57F-0A8D-46AD-8A97-081EBF1EEE36}"/>
    <cellStyle name="20% - Énfasis2 28 2 3 2 2" xfId="35959" xr:uid="{C85721DA-46D5-44EB-A6F3-561E4FFDFD41}"/>
    <cellStyle name="20% - Énfasis2 28 2 3 3" xfId="35958" xr:uid="{328554D6-3AD3-46D9-A10C-D8311EC6B18D}"/>
    <cellStyle name="20% - Énfasis2 28 2 4" xfId="18464" xr:uid="{B117232E-155A-4088-98EE-9A47454FB41B}"/>
    <cellStyle name="20% - Énfasis2 28 2 4 2" xfId="35960" xr:uid="{6B6D4CD1-88FD-45C0-97E9-A538A35A95E5}"/>
    <cellStyle name="20% - Énfasis2 28 2 5" xfId="35953" xr:uid="{F746E2AB-57A1-4160-BA4C-D72EE4B336CB}"/>
    <cellStyle name="20% - Énfasis2 28 3" xfId="5316" xr:uid="{C051B7BB-7386-4C2A-9992-3905011CA9E5}"/>
    <cellStyle name="20% - Énfasis2 28 3 2" xfId="13024" xr:uid="{5EC3D525-817A-465C-822B-F1494D5329A4}"/>
    <cellStyle name="20% - Énfasis2 28 3 2 2" xfId="28436" xr:uid="{0C298860-6209-47C9-8966-66EF63993391}"/>
    <cellStyle name="20% - Énfasis2 28 3 2 2 2" xfId="35963" xr:uid="{701BCFBE-CD2D-44C6-843A-D0AF7826C546}"/>
    <cellStyle name="20% - Énfasis2 28 3 2 3" xfId="35962" xr:uid="{82121D38-1223-4565-A0F8-7CA6C27F172C}"/>
    <cellStyle name="20% - Énfasis2 28 3 3" xfId="20731" xr:uid="{63CB8C5C-1D37-4A1D-8266-AFAFB972A065}"/>
    <cellStyle name="20% - Énfasis2 28 3 3 2" xfId="35964" xr:uid="{A6AA9DAB-104E-40BA-8A9B-919D13109C05}"/>
    <cellStyle name="20% - Énfasis2 28 3 4" xfId="35961" xr:uid="{5CC3A2F2-0190-4B5D-BD56-E8C26CE5F84C}"/>
    <cellStyle name="20% - Énfasis2 28 4" xfId="9297" xr:uid="{44E1DECA-08B1-4DF2-B9A0-E05AEEE03A6A}"/>
    <cellStyle name="20% - Énfasis2 28 4 2" xfId="24710" xr:uid="{9D40C335-AB94-4DC4-AB9B-47E96DE8A11D}"/>
    <cellStyle name="20% - Énfasis2 28 4 2 2" xfId="35966" xr:uid="{B2CE2D1A-8FF5-42F6-A7CE-ED3300C466E6}"/>
    <cellStyle name="20% - Énfasis2 28 4 3" xfId="35965" xr:uid="{24EF6FAB-A0B3-4630-9097-4F944D0E6531}"/>
    <cellStyle name="20% - Énfasis2 28 5" xfId="17005" xr:uid="{25729766-1332-4722-9B7C-7AC3DCB04A55}"/>
    <cellStyle name="20% - Énfasis2 28 5 2" xfId="35967" xr:uid="{14453DD8-6D20-493F-BC5F-B32E500692A2}"/>
    <cellStyle name="20% - Énfasis2 28 6" xfId="35952" xr:uid="{8A873139-276A-492D-B600-3A84BBAE0E64}"/>
    <cellStyle name="20% - Énfasis2 29" xfId="3065" xr:uid="{A87C7A48-CAC6-41D5-B67C-A3990B9E730D}"/>
    <cellStyle name="20% - Énfasis2 29 2" xfId="6797" xr:uid="{F1D34FCA-D885-4896-A585-BF6B2ACB9408}"/>
    <cellStyle name="20% - Énfasis2 29 2 2" xfId="14505" xr:uid="{93DC44D3-ED75-4398-A435-0710AEAA0DB8}"/>
    <cellStyle name="20% - Énfasis2 29 2 2 2" xfId="29917" xr:uid="{F4A6EA16-A7BE-40EF-B100-757985194BC5}"/>
    <cellStyle name="20% - Énfasis2 29 2 2 2 2" xfId="35971" xr:uid="{D8BA9307-92EE-4FBF-A423-BDAB736D0B87}"/>
    <cellStyle name="20% - Énfasis2 29 2 2 3" xfId="35970" xr:uid="{B54AA03D-FACC-40C4-A3CD-0B993449197E}"/>
    <cellStyle name="20% - Énfasis2 29 2 3" xfId="22212" xr:uid="{388DD331-D2A9-4374-B26B-5B0A47DF190E}"/>
    <cellStyle name="20% - Énfasis2 29 2 3 2" xfId="35972" xr:uid="{A72BD8DB-D70A-4C96-A73C-9209D681A4C9}"/>
    <cellStyle name="20% - Énfasis2 29 2 4" xfId="35969" xr:uid="{431815FB-0DA7-49E5-B4CF-02D3DD391A36}"/>
    <cellStyle name="20% - Énfasis2 29 3" xfId="10776" xr:uid="{FAD91DB5-AB17-403F-803B-498BCE4848C3}"/>
    <cellStyle name="20% - Énfasis2 29 3 2" xfId="26189" xr:uid="{61EC8FC2-10DB-4D55-A813-AA9747A7D17F}"/>
    <cellStyle name="20% - Énfasis2 29 3 2 2" xfId="35974" xr:uid="{AA1ED134-6493-415B-8F33-41491E8E082B}"/>
    <cellStyle name="20% - Énfasis2 29 3 3" xfId="35973" xr:uid="{B3F4B33F-4646-4B19-A0C9-7AA8D72D75E4}"/>
    <cellStyle name="20% - Énfasis2 29 4" xfId="18484" xr:uid="{DACBAD91-5A03-4C12-BDF1-E2FD453E78CD}"/>
    <cellStyle name="20% - Énfasis2 29 4 2" xfId="35975" xr:uid="{31B33C53-7A23-4F93-BC5C-F01EF9B16680}"/>
    <cellStyle name="20% - Énfasis2 29 5" xfId="35968" xr:uid="{811162B4-E704-436D-881F-2586AEB62C96}"/>
    <cellStyle name="20% - Énfasis2 3" xfId="226" xr:uid="{4CE93BDD-8B93-4266-BBA7-F3F56A5ED752}"/>
    <cellStyle name="20% - Énfasis2 3 2" xfId="429" xr:uid="{5A2B92D2-7423-4635-B5FB-E9B965BAC025}"/>
    <cellStyle name="20% - Énfasis2 3 2 2" xfId="1090" xr:uid="{0F2F41EA-0F92-4812-B616-FC4C1F0C8677}"/>
    <cellStyle name="20% - Énfasis2 3 2 2 2" xfId="2558" xr:uid="{9F8DFE5B-5B2A-4B1D-890F-5353A8D94214}"/>
    <cellStyle name="20% - Énfasis2 3 2 2 2 2" xfId="6290" xr:uid="{8D31B566-DE5C-4E24-BF43-3F38D57BB2AF}"/>
    <cellStyle name="20% - Énfasis2 3 2 2 2 2 2" xfId="13998" xr:uid="{165487DD-E4E0-4EE9-9BAB-AD31F316FD62}"/>
    <cellStyle name="20% - Énfasis2 3 2 2 2 2 2 2" xfId="29410" xr:uid="{CAE2DB03-80FF-46A2-A695-45181B89E200}"/>
    <cellStyle name="20% - Énfasis2 3 2 2 2 2 2 2 2" xfId="35982" xr:uid="{34AEE2A9-23F2-462F-A486-F5E0999BE085}"/>
    <cellStyle name="20% - Énfasis2 3 2 2 2 2 2 3" xfId="35981" xr:uid="{B4C894FD-97B8-412E-8020-8A266EE72364}"/>
    <cellStyle name="20% - Énfasis2 3 2 2 2 2 3" xfId="21705" xr:uid="{42BBC790-58A6-4D8B-A921-FEAF96BEFD74}"/>
    <cellStyle name="20% - Énfasis2 3 2 2 2 2 3 2" xfId="35983" xr:uid="{E358168F-EB39-4248-B1AE-2E5B183BF32E}"/>
    <cellStyle name="20% - Énfasis2 3 2 2 2 2 4" xfId="35980" xr:uid="{4BE98733-E13F-4882-8A63-E87DFD70CC17}"/>
    <cellStyle name="20% - Énfasis2 3 2 2 2 3" xfId="10269" xr:uid="{71D0825A-768F-4666-8DB2-330F83292BA7}"/>
    <cellStyle name="20% - Énfasis2 3 2 2 2 3 2" xfId="25682" xr:uid="{2D29C9C3-A7EF-452C-A745-29236151ABE2}"/>
    <cellStyle name="20% - Énfasis2 3 2 2 2 3 2 2" xfId="35985" xr:uid="{60894739-9DBF-4772-BFC5-44AD3005BDB6}"/>
    <cellStyle name="20% - Énfasis2 3 2 2 2 3 3" xfId="35984" xr:uid="{79267B97-F8D2-4F66-8893-4CE1FFCB917A}"/>
    <cellStyle name="20% - Énfasis2 3 2 2 2 4" xfId="17977" xr:uid="{AAA015E6-0C34-496A-A9EC-112D60CEBACB}"/>
    <cellStyle name="20% - Énfasis2 3 2 2 2 4 2" xfId="35986" xr:uid="{EF355A53-76F5-4959-BAA9-0FFE8A62B3EE}"/>
    <cellStyle name="20% - Énfasis2 3 2 2 2 5" xfId="35979" xr:uid="{92886B2F-5CC7-410C-827C-C7B6559E0AE6}"/>
    <cellStyle name="20% - Énfasis2 3 2 2 3" xfId="4827" xr:uid="{BEABA7C3-2887-4802-A022-B955F5B55CDE}"/>
    <cellStyle name="20% - Énfasis2 3 2 2 3 2" xfId="12535" xr:uid="{AA0082CB-7407-449A-87F5-7C3B988D6BC7}"/>
    <cellStyle name="20% - Énfasis2 3 2 2 3 2 2" xfId="27947" xr:uid="{ABDE651C-72BD-41A3-ACE4-4D5159E9DEC5}"/>
    <cellStyle name="20% - Énfasis2 3 2 2 3 2 2 2" xfId="35989" xr:uid="{E7CFDD90-AEBF-49E9-A2F8-7CC828C14DEC}"/>
    <cellStyle name="20% - Énfasis2 3 2 2 3 2 3" xfId="35988" xr:uid="{1E84F101-A0B7-421C-89F5-85A1B9B3E8AD}"/>
    <cellStyle name="20% - Énfasis2 3 2 2 3 3" xfId="20242" xr:uid="{CD1CF21D-D8AF-4118-A65A-DB9929A7C75B}"/>
    <cellStyle name="20% - Énfasis2 3 2 2 3 3 2" xfId="35990" xr:uid="{E4BFC276-CBD8-4F25-A174-0D1B50512721}"/>
    <cellStyle name="20% - Énfasis2 3 2 2 3 4" xfId="35987" xr:uid="{581636E5-2CC9-4D1C-A95A-E71216D13A62}"/>
    <cellStyle name="20% - Énfasis2 3 2 2 4" xfId="8810" xr:uid="{0C6145E1-0D62-49CB-B6EF-25E8AF3930BE}"/>
    <cellStyle name="20% - Énfasis2 3 2 2 4 2" xfId="24223" xr:uid="{B2D19E8A-C7E8-46EE-9C59-115C674C8978}"/>
    <cellStyle name="20% - Énfasis2 3 2 2 4 2 2" xfId="35992" xr:uid="{6198E243-7B3B-4093-862F-CBA764C62910}"/>
    <cellStyle name="20% - Énfasis2 3 2 2 4 3" xfId="35991" xr:uid="{758600D1-40D2-49A9-A31D-7C4D226AA20A}"/>
    <cellStyle name="20% - Énfasis2 3 2 2 5" xfId="16518" xr:uid="{EFCCAA69-DDD8-44D2-8B66-09C21AA68186}"/>
    <cellStyle name="20% - Énfasis2 3 2 2 5 2" xfId="35993" xr:uid="{5917ED80-A389-470C-B470-A7182B1A64F4}"/>
    <cellStyle name="20% - Énfasis2 3 2 2 6" xfId="35978" xr:uid="{B7B3BAAE-5C79-456B-BA5F-C153242998D8}"/>
    <cellStyle name="20% - Énfasis2 3 2 3" xfId="1920" xr:uid="{F2362814-A15E-4BA6-9833-E46CC599B714}"/>
    <cellStyle name="20% - Énfasis2 3 2 3 2" xfId="5652" xr:uid="{F49D5126-1A18-4E1C-A377-E2D376FA6DE4}"/>
    <cellStyle name="20% - Énfasis2 3 2 3 2 2" xfId="13360" xr:uid="{BA7301AC-C6B8-48BE-9D46-5D8E2CD59991}"/>
    <cellStyle name="20% - Énfasis2 3 2 3 2 2 2" xfId="28772" xr:uid="{418AFAA0-2699-432C-A53D-ACE7243DCEBD}"/>
    <cellStyle name="20% - Énfasis2 3 2 3 2 2 2 2" xfId="35997" xr:uid="{DF22D0EB-DF0E-49F8-B1B5-EC6A8D9B03C1}"/>
    <cellStyle name="20% - Énfasis2 3 2 3 2 2 3" xfId="35996" xr:uid="{188A9BFF-4724-44CE-ACBD-8E23BA4DEB76}"/>
    <cellStyle name="20% - Énfasis2 3 2 3 2 3" xfId="21067" xr:uid="{56DFF611-9877-4564-9791-FE0C730FA05D}"/>
    <cellStyle name="20% - Énfasis2 3 2 3 2 3 2" xfId="35998" xr:uid="{0EDCF7EC-FD61-45BD-AAE4-701B4A708D08}"/>
    <cellStyle name="20% - Énfasis2 3 2 3 2 4" xfId="35995" xr:uid="{6E223C5A-9FE2-4E49-A46C-BB28B2F98A37}"/>
    <cellStyle name="20% - Énfasis2 3 2 3 3" xfId="9631" xr:uid="{EA4949E9-A94D-49B2-B331-02B50A033A9F}"/>
    <cellStyle name="20% - Énfasis2 3 2 3 3 2" xfId="25044" xr:uid="{10329033-F711-492A-9E49-BBB57F15BFF9}"/>
    <cellStyle name="20% - Énfasis2 3 2 3 3 2 2" xfId="36000" xr:uid="{666555CC-F987-45B9-AADF-C2873C8BD810}"/>
    <cellStyle name="20% - Énfasis2 3 2 3 3 3" xfId="35999" xr:uid="{D34B2BF9-1E1B-442A-88F7-A17CD0A6708A}"/>
    <cellStyle name="20% - Énfasis2 3 2 3 4" xfId="17339" xr:uid="{2DCE3916-BA97-4B70-BFB1-D863D96D6BEA}"/>
    <cellStyle name="20% - Énfasis2 3 2 3 4 2" xfId="36001" xr:uid="{B48C191E-C69E-4145-960C-6685116E9AEA}"/>
    <cellStyle name="20% - Énfasis2 3 2 3 5" xfId="35994" xr:uid="{46A2F369-E4EE-4DFC-B725-377762DE6C32}"/>
    <cellStyle name="20% - Énfasis2 3 2 4" xfId="4175" xr:uid="{1C004BB2-E4B8-4979-ADF2-FEAA091F2E3B}"/>
    <cellStyle name="20% - Énfasis2 3 2 4 2" xfId="11883" xr:uid="{49C1BFF3-0287-4430-9866-6F70AA23284D}"/>
    <cellStyle name="20% - Énfasis2 3 2 4 2 2" xfId="27295" xr:uid="{A7C18839-5F1A-4829-9B2D-5C4DD75B939B}"/>
    <cellStyle name="20% - Énfasis2 3 2 4 2 2 2" xfId="36004" xr:uid="{87DDB54A-8B49-465C-A0B7-4C06E68E5D27}"/>
    <cellStyle name="20% - Énfasis2 3 2 4 2 3" xfId="36003" xr:uid="{C8894FE3-D217-4815-A8E0-0BB8836B4867}"/>
    <cellStyle name="20% - Énfasis2 3 2 4 3" xfId="19590" xr:uid="{20111069-2FC0-4CC1-A645-2810BBBDEDEF}"/>
    <cellStyle name="20% - Énfasis2 3 2 4 3 2" xfId="36005" xr:uid="{A7A94B04-2BCC-4DAC-AE82-E1CE090794A7}"/>
    <cellStyle name="20% - Énfasis2 3 2 4 4" xfId="36002" xr:uid="{08AECBAD-B9C8-432B-BF43-FEA51A40CAB0}"/>
    <cellStyle name="20% - Énfasis2 3 2 5" xfId="8172" xr:uid="{8140A8B4-6EF5-44C8-AF98-D174E7B470E1}"/>
    <cellStyle name="20% - Énfasis2 3 2 5 2" xfId="23585" xr:uid="{A67F4E48-7054-4E53-B51E-C8636183D8CF}"/>
    <cellStyle name="20% - Énfasis2 3 2 5 2 2" xfId="36007" xr:uid="{7EB78D4B-74E1-40E7-A6F9-43A04F91B0DB}"/>
    <cellStyle name="20% - Énfasis2 3 2 5 3" xfId="36006" xr:uid="{CF38E5BD-B9C9-49ED-AE0A-0AD7F7A8E1AB}"/>
    <cellStyle name="20% - Énfasis2 3 2 6" xfId="15880" xr:uid="{F48E2021-8C70-4F9E-ADD7-7E19F756D22E}"/>
    <cellStyle name="20% - Énfasis2 3 2 6 2" xfId="36008" xr:uid="{9B8A8F14-7B08-4252-A6E5-72320D28B531}"/>
    <cellStyle name="20% - Énfasis2 3 2 7" xfId="35977" xr:uid="{C60D0EF6-FBEF-4053-9BAA-52D92CDF17B0}"/>
    <cellStyle name="20% - Énfasis2 3 3" xfId="890" xr:uid="{D17ABD5C-3FB1-46A6-85EC-D2E1EFBE0C99}"/>
    <cellStyle name="20% - Énfasis2 3 3 2" xfId="2360" xr:uid="{D0EDDD46-C50C-477E-A181-8B9750061046}"/>
    <cellStyle name="20% - Énfasis2 3 3 2 2" xfId="6092" xr:uid="{D55AFEE6-25A0-4F3F-B187-B9821F6627DA}"/>
    <cellStyle name="20% - Énfasis2 3 3 2 2 2" xfId="13800" xr:uid="{6E1ABBFA-99CA-4EEE-B38B-AC786D334B4E}"/>
    <cellStyle name="20% - Énfasis2 3 3 2 2 2 2" xfId="29212" xr:uid="{29A45C31-C79C-44DA-9C38-31426F4DDC92}"/>
    <cellStyle name="20% - Énfasis2 3 3 2 2 2 2 2" xfId="36013" xr:uid="{4A6C4FD6-8608-4635-9010-2EFAED17101F}"/>
    <cellStyle name="20% - Énfasis2 3 3 2 2 2 3" xfId="36012" xr:uid="{23A08D93-590D-49A9-B3B1-E523FB96FEE6}"/>
    <cellStyle name="20% - Énfasis2 3 3 2 2 3" xfId="21507" xr:uid="{839807E3-1AB8-4438-B2E2-3E5BE22B3001}"/>
    <cellStyle name="20% - Énfasis2 3 3 2 2 3 2" xfId="36014" xr:uid="{42A09801-6CB5-4DA6-9C76-3860962BC13A}"/>
    <cellStyle name="20% - Énfasis2 3 3 2 2 4" xfId="36011" xr:uid="{19B8C0EF-F445-4FA7-9C26-A914F093E6F4}"/>
    <cellStyle name="20% - Énfasis2 3 3 2 3" xfId="10071" xr:uid="{BD01CB91-244C-4CE9-9FFE-77105F86E8B8}"/>
    <cellStyle name="20% - Énfasis2 3 3 2 3 2" xfId="25484" xr:uid="{F05E793E-F514-4A9D-9858-520BA64A7247}"/>
    <cellStyle name="20% - Énfasis2 3 3 2 3 2 2" xfId="36016" xr:uid="{F40E6A75-E154-4632-A522-3A5DC801F118}"/>
    <cellStyle name="20% - Énfasis2 3 3 2 3 3" xfId="36015" xr:uid="{C50D678F-47AB-40E7-B65E-933E4DCB7BEF}"/>
    <cellStyle name="20% - Énfasis2 3 3 2 4" xfId="17779" xr:uid="{CB77FAD7-5566-4071-8377-7E62BBC0A9A8}"/>
    <cellStyle name="20% - Énfasis2 3 3 2 4 2" xfId="36017" xr:uid="{6A3E8078-05E2-4D02-B2BF-ADB1A75E7E7B}"/>
    <cellStyle name="20% - Énfasis2 3 3 2 5" xfId="36010" xr:uid="{853174D4-C4F2-45E2-8A8B-585A15771004}"/>
    <cellStyle name="20% - Énfasis2 3 3 3" xfId="4627" xr:uid="{251F5266-7C75-4289-9FF3-EA466B426504}"/>
    <cellStyle name="20% - Énfasis2 3 3 3 2" xfId="12335" xr:uid="{106FCA23-4FBF-45B1-BA07-34E96F196F05}"/>
    <cellStyle name="20% - Énfasis2 3 3 3 2 2" xfId="27747" xr:uid="{23DE9049-6DBB-43D8-83E4-2F1E0CCA8E17}"/>
    <cellStyle name="20% - Énfasis2 3 3 3 2 2 2" xfId="36020" xr:uid="{5E99C700-8366-48AA-8DCD-D9F2C397C5B9}"/>
    <cellStyle name="20% - Énfasis2 3 3 3 2 3" xfId="36019" xr:uid="{7A1DA208-25CC-402F-9169-E3D4BEA55B8F}"/>
    <cellStyle name="20% - Énfasis2 3 3 3 3" xfId="20042" xr:uid="{BCD7D09E-1E5B-4DBC-8240-298BAC5EAFF9}"/>
    <cellStyle name="20% - Énfasis2 3 3 3 3 2" xfId="36021" xr:uid="{2BF0CB2D-FF00-4E4F-8BF9-FDDC69A756CF}"/>
    <cellStyle name="20% - Énfasis2 3 3 3 4" xfId="36018" xr:uid="{CF608416-D335-4CEE-A4BD-1619AAD6CB6D}"/>
    <cellStyle name="20% - Énfasis2 3 3 4" xfId="8612" xr:uid="{80F0265F-5593-46D8-99AA-FF6B80D16195}"/>
    <cellStyle name="20% - Énfasis2 3 3 4 2" xfId="24025" xr:uid="{EEAEFCCA-4EBE-451D-84F1-2BA15B042E5A}"/>
    <cellStyle name="20% - Énfasis2 3 3 4 2 2" xfId="36023" xr:uid="{5958E607-85F4-4D02-965C-27C057F5D9F9}"/>
    <cellStyle name="20% - Énfasis2 3 3 4 3" xfId="36022" xr:uid="{C2FB401A-0AF5-4115-9B81-A781ED582738}"/>
    <cellStyle name="20% - Énfasis2 3 3 5" xfId="16320" xr:uid="{7EFF4CB8-8D1E-49C0-9879-95B5A4FD2FE0}"/>
    <cellStyle name="20% - Énfasis2 3 3 5 2" xfId="36024" xr:uid="{24452F03-BA19-40D2-8FAB-D4BB6269F161}"/>
    <cellStyle name="20% - Énfasis2 3 3 6" xfId="36009" xr:uid="{51DDB6F0-DF68-483B-AF65-7B52CCFF542A}"/>
    <cellStyle name="20% - Énfasis2 3 4" xfId="1722" xr:uid="{23724B4B-A82A-4815-8DC5-45DC841325FB}"/>
    <cellStyle name="20% - Énfasis2 3 4 2" xfId="5454" xr:uid="{A91C7294-8CFC-476D-A9F7-8A81B81D553A}"/>
    <cellStyle name="20% - Énfasis2 3 4 2 2" xfId="13162" xr:uid="{C35A4F09-DA89-47CC-9FDF-C4E64E90C1E3}"/>
    <cellStyle name="20% - Énfasis2 3 4 2 2 2" xfId="28574" xr:uid="{C718CEA0-1733-4E81-8E04-4D12827C0AA6}"/>
    <cellStyle name="20% - Énfasis2 3 4 2 2 2 2" xfId="36028" xr:uid="{13FD12E3-BE6F-4FB8-ABC5-673EF3ADA66C}"/>
    <cellStyle name="20% - Énfasis2 3 4 2 2 3" xfId="36027" xr:uid="{2404EB97-1F8A-41A1-B307-7A55FD1C96A2}"/>
    <cellStyle name="20% - Énfasis2 3 4 2 3" xfId="20869" xr:uid="{ABA84CFC-ADBF-4562-904C-6753908CCCED}"/>
    <cellStyle name="20% - Énfasis2 3 4 2 3 2" xfId="36029" xr:uid="{C6EFC07E-B9FA-4EB3-AB71-384BB88F8197}"/>
    <cellStyle name="20% - Énfasis2 3 4 2 4" xfId="36026" xr:uid="{FAE32B9C-4573-4293-93E3-8E6FF7A86879}"/>
    <cellStyle name="20% - Énfasis2 3 4 3" xfId="9433" xr:uid="{7D7DD160-DC96-4DBF-BC7D-AA6DB9FC2388}"/>
    <cellStyle name="20% - Énfasis2 3 4 3 2" xfId="24846" xr:uid="{2FA600DD-962A-467F-B522-6AE2EDA97AB4}"/>
    <cellStyle name="20% - Énfasis2 3 4 3 2 2" xfId="36031" xr:uid="{0FD38D51-9851-44ED-918D-4271A7CB435C}"/>
    <cellStyle name="20% - Énfasis2 3 4 3 3" xfId="36030" xr:uid="{EDB3CDBF-3B92-4B56-BB5B-AD65AFA2578D}"/>
    <cellStyle name="20% - Énfasis2 3 4 4" xfId="17141" xr:uid="{ADBDD433-EE5F-4108-83EF-8A6E5598EB95}"/>
    <cellStyle name="20% - Énfasis2 3 4 4 2" xfId="36032" xr:uid="{5CB6EE02-C2B4-4C56-B5F6-2B222F9DD1B1}"/>
    <cellStyle name="20% - Énfasis2 3 4 5" xfId="36025" xr:uid="{632F318C-DB8C-4753-958A-4DC61A066B0B}"/>
    <cellStyle name="20% - Énfasis2 3 5" xfId="3975" xr:uid="{119B6C8B-8EE6-43AC-8498-8696E2AA9D3F}"/>
    <cellStyle name="20% - Énfasis2 3 5 2" xfId="11683" xr:uid="{D925CBCA-D9C4-4503-AA37-E45FB93DF53B}"/>
    <cellStyle name="20% - Énfasis2 3 5 2 2" xfId="27095" xr:uid="{69C384A7-ADF2-4F50-83C6-2B9403328D74}"/>
    <cellStyle name="20% - Énfasis2 3 5 2 2 2" xfId="36035" xr:uid="{3A6CB2A3-C098-4BA3-BCCF-A4431F618313}"/>
    <cellStyle name="20% - Énfasis2 3 5 2 3" xfId="36034" xr:uid="{83AB48E9-E614-4471-99E3-B7D00C203A96}"/>
    <cellStyle name="20% - Énfasis2 3 5 3" xfId="19390" xr:uid="{232DFADB-E77E-4AC0-8512-3AE264B7793A}"/>
    <cellStyle name="20% - Énfasis2 3 5 3 2" xfId="36036" xr:uid="{5F2DF277-194F-49C9-8A17-8A56989A34EF}"/>
    <cellStyle name="20% - Énfasis2 3 5 4" xfId="36033" xr:uid="{B13AEDFF-DFB9-49CF-B5A0-037C327BD091}"/>
    <cellStyle name="20% - Énfasis2 3 6" xfId="7974" xr:uid="{3E62B524-8CD1-41C0-98D9-91E33DFBD6B7}"/>
    <cellStyle name="20% - Énfasis2 3 6 2" xfId="23387" xr:uid="{E3BBC2BF-76B4-4909-8EE8-5AC76AF560F7}"/>
    <cellStyle name="20% - Énfasis2 3 6 2 2" xfId="36038" xr:uid="{25E244C5-C317-466A-A97C-AE1BC6896B90}"/>
    <cellStyle name="20% - Énfasis2 3 6 3" xfId="36037" xr:uid="{CFB7BEA2-E8EA-41D0-BCE6-7831CC682A67}"/>
    <cellStyle name="20% - Énfasis2 3 7" xfId="15682" xr:uid="{D26F0526-CF34-4D4D-9AB4-BB77C95FC13E}"/>
    <cellStyle name="20% - Énfasis2 3 7 2" xfId="36039" xr:uid="{47433815-444D-4D20-A728-7891998126F9}"/>
    <cellStyle name="20% - Énfasis2 3 8" xfId="35976" xr:uid="{6A25B77D-F5F5-411C-82DF-6AC47D653387}"/>
    <cellStyle name="20% - Énfasis2 30" xfId="3085" xr:uid="{5B5061B7-63EA-4ABC-BD54-D76F5249C6F5}"/>
    <cellStyle name="20% - Énfasis2 30 2" xfId="6817" xr:uid="{DA769624-6388-4B62-973A-AF75282C5EF2}"/>
    <cellStyle name="20% - Énfasis2 30 2 2" xfId="14525" xr:uid="{76B241CD-9D7A-44C4-B7B9-9330D7E53297}"/>
    <cellStyle name="20% - Énfasis2 30 2 2 2" xfId="29937" xr:uid="{E976C586-842A-403D-A011-B3BF04A6FF11}"/>
    <cellStyle name="20% - Énfasis2 30 2 2 2 2" xfId="36043" xr:uid="{8A83EDF8-8804-4641-B58A-8BA00F038176}"/>
    <cellStyle name="20% - Énfasis2 30 2 2 3" xfId="36042" xr:uid="{D5A5D00B-EAEE-4F98-84D9-F38C8E2A1499}"/>
    <cellStyle name="20% - Énfasis2 30 2 3" xfId="22232" xr:uid="{E7693417-C3AD-4E8F-8514-0042570AD5A7}"/>
    <cellStyle name="20% - Énfasis2 30 2 3 2" xfId="36044" xr:uid="{DE865CCE-36F7-4A19-B5CD-858F3D6A379D}"/>
    <cellStyle name="20% - Énfasis2 30 2 4" xfId="36041" xr:uid="{2E3BD3FB-5435-47F9-8573-79D6E8F53CAB}"/>
    <cellStyle name="20% - Énfasis2 30 3" xfId="10796" xr:uid="{3B320CB5-B420-40D9-A565-620E7B6016BA}"/>
    <cellStyle name="20% - Énfasis2 30 3 2" xfId="26209" xr:uid="{D5F7F82F-F321-4C45-89FF-3DF81410E6C1}"/>
    <cellStyle name="20% - Énfasis2 30 3 2 2" xfId="36046" xr:uid="{69BD7160-9C44-4BDC-B7BB-0D66CD3AACE1}"/>
    <cellStyle name="20% - Énfasis2 30 3 3" xfId="36045" xr:uid="{556B06AA-AFA5-44D9-87F9-81288B635151}"/>
    <cellStyle name="20% - Énfasis2 30 4" xfId="18504" xr:uid="{942C5755-581E-43C3-8539-E7E681D8DD12}"/>
    <cellStyle name="20% - Énfasis2 30 4 2" xfId="36047" xr:uid="{E0EA97FE-F250-4874-8D02-22AC20841EA3}"/>
    <cellStyle name="20% - Énfasis2 30 5" xfId="36040" xr:uid="{36D1D0B4-DD70-4CC5-AFF6-4DC50878D650}"/>
    <cellStyle name="20% - Énfasis2 31" xfId="3105" xr:uid="{3AEB1C85-8A62-4D46-905D-BA47E555E93D}"/>
    <cellStyle name="20% - Énfasis2 31 2" xfId="6837" xr:uid="{A0163465-1E19-436F-8C7D-F641BE805C78}"/>
    <cellStyle name="20% - Énfasis2 31 2 2" xfId="14545" xr:uid="{D33F4EC5-A64B-4ACD-A0D5-271F032E8D9A}"/>
    <cellStyle name="20% - Énfasis2 31 2 2 2" xfId="29957" xr:uid="{1A94D89F-FCF0-43AE-B622-66CBDA8CBCA2}"/>
    <cellStyle name="20% - Énfasis2 31 2 2 2 2" xfId="36051" xr:uid="{7F508E7C-ABBA-41DC-A64C-6A1B4C57AA06}"/>
    <cellStyle name="20% - Énfasis2 31 2 2 3" xfId="36050" xr:uid="{3ED941EA-441C-4F5E-92A6-9DAC455E5508}"/>
    <cellStyle name="20% - Énfasis2 31 2 3" xfId="22252" xr:uid="{A6785E01-1EE7-4DDD-80F5-DE734927878D}"/>
    <cellStyle name="20% - Énfasis2 31 2 3 2" xfId="36052" xr:uid="{8EBB351E-A424-404A-9077-2E03E42F0B77}"/>
    <cellStyle name="20% - Énfasis2 31 2 4" xfId="36049" xr:uid="{07A588D8-C0F2-4A69-9962-4E495F69B108}"/>
    <cellStyle name="20% - Énfasis2 31 3" xfId="10816" xr:uid="{AF540D1D-DA8B-4666-B3B2-901FCB993391}"/>
    <cellStyle name="20% - Énfasis2 31 3 2" xfId="26229" xr:uid="{7051465D-58D6-4A87-8487-416D706B4C0B}"/>
    <cellStyle name="20% - Énfasis2 31 3 2 2" xfId="36054" xr:uid="{5F527EBD-CAD5-4EB4-ADFE-1D5E684914D7}"/>
    <cellStyle name="20% - Énfasis2 31 3 3" xfId="36053" xr:uid="{FA59CC83-D0CE-47A5-98C2-B6628CE573E6}"/>
    <cellStyle name="20% - Énfasis2 31 4" xfId="18524" xr:uid="{9A394717-C253-461D-99EA-1D442BB5EA9B}"/>
    <cellStyle name="20% - Énfasis2 31 4 2" xfId="36055" xr:uid="{93FC68D3-10F6-46CC-8F15-48774325F1C4}"/>
    <cellStyle name="20% - Énfasis2 31 5" xfId="36048" xr:uid="{BE60A3BC-DE0F-4183-8302-E21D1042A0D3}"/>
    <cellStyle name="20% - Énfasis2 32" xfId="3125" xr:uid="{6D9520C8-9ACD-4F9F-BEA8-7EF956732904}"/>
    <cellStyle name="20% - Énfasis2 32 2" xfId="6857" xr:uid="{694D6749-3FF6-47AF-A356-641538211096}"/>
    <cellStyle name="20% - Énfasis2 32 2 2" xfId="14565" xr:uid="{48FB12D0-63C5-4B30-82C7-6485A36902C7}"/>
    <cellStyle name="20% - Énfasis2 32 2 2 2" xfId="29977" xr:uid="{DD51E9A2-A125-4D9D-98D6-EE469497A0CE}"/>
    <cellStyle name="20% - Énfasis2 32 2 2 2 2" xfId="36059" xr:uid="{6D31D4F2-077F-4886-B2EF-36AF28480688}"/>
    <cellStyle name="20% - Énfasis2 32 2 2 3" xfId="36058" xr:uid="{D6438D8B-15AA-444E-960E-4993F7A24BA5}"/>
    <cellStyle name="20% - Énfasis2 32 2 3" xfId="22272" xr:uid="{AA352FDE-9F9B-4802-8508-DCC4EB661611}"/>
    <cellStyle name="20% - Énfasis2 32 2 3 2" xfId="36060" xr:uid="{3DEB130D-03E5-4DD5-A550-A7CC2FC25D61}"/>
    <cellStyle name="20% - Énfasis2 32 2 4" xfId="36057" xr:uid="{00FCA418-6970-4F2F-BA96-51CA16224F56}"/>
    <cellStyle name="20% - Énfasis2 32 3" xfId="10836" xr:uid="{91AFA90F-B343-47D3-B29C-73120DF3F960}"/>
    <cellStyle name="20% - Énfasis2 32 3 2" xfId="26249" xr:uid="{A8827D62-90C0-4149-81FE-C03D7038D972}"/>
    <cellStyle name="20% - Énfasis2 32 3 2 2" xfId="36062" xr:uid="{0E223150-32BE-4209-A528-AB1F7C4FD98B}"/>
    <cellStyle name="20% - Énfasis2 32 3 3" xfId="36061" xr:uid="{2E898015-32CB-4A14-836C-834A62762A92}"/>
    <cellStyle name="20% - Énfasis2 32 4" xfId="18544" xr:uid="{EF16E740-5E8D-4496-90B6-2DD222B3936A}"/>
    <cellStyle name="20% - Énfasis2 32 4 2" xfId="36063" xr:uid="{F2120149-D5FC-463B-8DF8-8A7284FD7D18}"/>
    <cellStyle name="20% - Énfasis2 32 5" xfId="36056" xr:uid="{F9C84A2F-B2BF-470B-9970-BC5A6303A0BE}"/>
    <cellStyle name="20% - Énfasis2 33" xfId="3145" xr:uid="{D659D5CD-A307-4BFB-8479-88032558FD3B}"/>
    <cellStyle name="20% - Énfasis2 33 2" xfId="6877" xr:uid="{2C9F0F10-7FD0-49C5-9D69-CB0D7DB0CCC8}"/>
    <cellStyle name="20% - Énfasis2 33 2 2" xfId="14585" xr:uid="{934C17FF-65AD-44AA-AF2A-7FA826E4D687}"/>
    <cellStyle name="20% - Énfasis2 33 2 2 2" xfId="29997" xr:uid="{6F4A0F0C-35AB-4FD6-8E56-35B61F413D28}"/>
    <cellStyle name="20% - Énfasis2 33 2 2 2 2" xfId="36067" xr:uid="{3654D6A2-3E52-4F22-AB0E-CB8D061AF5D3}"/>
    <cellStyle name="20% - Énfasis2 33 2 2 3" xfId="36066" xr:uid="{E61C351B-82C5-4E33-98FE-BB8EC81B1B9D}"/>
    <cellStyle name="20% - Énfasis2 33 2 3" xfId="22292" xr:uid="{C7997067-EBC3-44A5-A5F2-D6F3431EC40E}"/>
    <cellStyle name="20% - Énfasis2 33 2 3 2" xfId="36068" xr:uid="{E4B91A13-5F93-4D6B-9E6D-20E3ADE5104D}"/>
    <cellStyle name="20% - Énfasis2 33 2 4" xfId="36065" xr:uid="{5EFE8886-00C3-4A42-9D79-48B25A909068}"/>
    <cellStyle name="20% - Énfasis2 33 3" xfId="10856" xr:uid="{837778C8-1682-4B22-9F5F-95B3A631177E}"/>
    <cellStyle name="20% - Énfasis2 33 3 2" xfId="26269" xr:uid="{1E491F98-D007-4122-8F44-0564644042D1}"/>
    <cellStyle name="20% - Énfasis2 33 3 2 2" xfId="36070" xr:uid="{3868599A-1A83-4321-BA55-5905B1441426}"/>
    <cellStyle name="20% - Énfasis2 33 3 3" xfId="36069" xr:uid="{D7E02E63-7289-47BC-A4A7-85242D3D9857}"/>
    <cellStyle name="20% - Énfasis2 33 4" xfId="18564" xr:uid="{0A3051CE-07C8-4AF1-80F8-B4F84CFFB437}"/>
    <cellStyle name="20% - Énfasis2 33 4 2" xfId="36071" xr:uid="{81CC7FB5-2171-46C2-846F-91B4A35BAB39}"/>
    <cellStyle name="20% - Énfasis2 33 5" xfId="36064" xr:uid="{3DE77EB5-5BE4-42B8-B540-2381B6EC9CFA}"/>
    <cellStyle name="20% - Énfasis2 34" xfId="3165" xr:uid="{0896480A-CDB8-48FC-99DE-1E9F1F94697C}"/>
    <cellStyle name="20% - Énfasis2 34 2" xfId="6897" xr:uid="{A48C667D-4822-48BC-A8F3-407B3ED48F86}"/>
    <cellStyle name="20% - Énfasis2 34 2 2" xfId="14605" xr:uid="{7ED3F98F-9DC9-4CB4-A4D6-D2994FD886EE}"/>
    <cellStyle name="20% - Énfasis2 34 2 2 2" xfId="30017" xr:uid="{B0F5298D-8017-4FCC-AAB6-F67C0D4F9FF7}"/>
    <cellStyle name="20% - Énfasis2 34 2 2 2 2" xfId="36075" xr:uid="{256D58A5-990E-4936-91E5-22EBC422B93F}"/>
    <cellStyle name="20% - Énfasis2 34 2 2 3" xfId="36074" xr:uid="{EECB6519-D6C4-497B-AE08-AA5CB1665DDA}"/>
    <cellStyle name="20% - Énfasis2 34 2 3" xfId="22312" xr:uid="{51F3C664-C960-4CC0-B4A8-4EC3B894FFC3}"/>
    <cellStyle name="20% - Énfasis2 34 2 3 2" xfId="36076" xr:uid="{3806D6D0-64AB-4258-A983-6744CF2A1FBE}"/>
    <cellStyle name="20% - Énfasis2 34 2 4" xfId="36073" xr:uid="{A846EC8C-5F02-4675-A465-FAE408DFCC83}"/>
    <cellStyle name="20% - Énfasis2 34 3" xfId="10876" xr:uid="{BC933D49-E995-49C6-9C64-1EB3E3FDB362}"/>
    <cellStyle name="20% - Énfasis2 34 3 2" xfId="26289" xr:uid="{7EB6F143-7A4A-4C75-9DE6-7881B83481AF}"/>
    <cellStyle name="20% - Énfasis2 34 3 2 2" xfId="36078" xr:uid="{28FBC0FC-94B7-42FE-B4EA-E14A9726D671}"/>
    <cellStyle name="20% - Énfasis2 34 3 3" xfId="36077" xr:uid="{934BA301-FE55-4441-828D-4AD426263F4C}"/>
    <cellStyle name="20% - Énfasis2 34 4" xfId="18584" xr:uid="{35B7F7FB-6286-4E62-A88D-F6594C7D496C}"/>
    <cellStyle name="20% - Énfasis2 34 4 2" xfId="36079" xr:uid="{B258C354-B1D4-43F9-A46D-EA3F2713FCE7}"/>
    <cellStyle name="20% - Énfasis2 34 5" xfId="36072" xr:uid="{EF5C4837-6B55-4491-9CAE-3EFACE3A6E54}"/>
    <cellStyle name="20% - Énfasis2 35" xfId="3185" xr:uid="{8D3173AD-E8A8-4FFD-A66A-926FE0BFB21F}"/>
    <cellStyle name="20% - Énfasis2 35 2" xfId="6917" xr:uid="{FCD9B0D3-5339-4616-B1A5-2F9C2D74647A}"/>
    <cellStyle name="20% - Énfasis2 35 2 2" xfId="14625" xr:uid="{5519CCC3-AA7D-4538-9F2A-7BEDF2574B6F}"/>
    <cellStyle name="20% - Énfasis2 35 2 2 2" xfId="30037" xr:uid="{CDF612A8-08C8-4A48-A25A-D9FD0C357845}"/>
    <cellStyle name="20% - Énfasis2 35 2 2 2 2" xfId="36083" xr:uid="{5C6DF71B-6BB5-4467-9A6B-953955EBA00E}"/>
    <cellStyle name="20% - Énfasis2 35 2 2 3" xfId="36082" xr:uid="{C2C142A7-850E-4F6B-8681-71338DB4982D}"/>
    <cellStyle name="20% - Énfasis2 35 2 3" xfId="22332" xr:uid="{38949A42-19F8-425D-981E-20806E7A01AB}"/>
    <cellStyle name="20% - Énfasis2 35 2 3 2" xfId="36084" xr:uid="{1A99563C-CD08-4151-B29E-63465BA86580}"/>
    <cellStyle name="20% - Énfasis2 35 2 4" xfId="36081" xr:uid="{5EB8D763-89E9-42F7-BECE-E0B2FEE9B465}"/>
    <cellStyle name="20% - Énfasis2 35 3" xfId="10896" xr:uid="{BCD81C40-7080-4579-9CE1-6A0585377EF2}"/>
    <cellStyle name="20% - Énfasis2 35 3 2" xfId="26309" xr:uid="{15774795-31EC-422B-A71F-656DE4C0AA45}"/>
    <cellStyle name="20% - Énfasis2 35 3 2 2" xfId="36086" xr:uid="{8B208D58-C4FD-4570-819B-5E28DC9988B5}"/>
    <cellStyle name="20% - Énfasis2 35 3 3" xfId="36085" xr:uid="{0033FE18-A706-41BA-87CF-F6893C21F332}"/>
    <cellStyle name="20% - Énfasis2 35 4" xfId="18604" xr:uid="{C5ADAD1C-E814-4601-9F47-A68347DC52E0}"/>
    <cellStyle name="20% - Énfasis2 35 4 2" xfId="36087" xr:uid="{ED30C916-A226-4490-A3CE-F33073C5985C}"/>
    <cellStyle name="20% - Énfasis2 35 5" xfId="36080" xr:uid="{E0B3A408-0E6E-47E9-B92F-52EB49D82BE0}"/>
    <cellStyle name="20% - Énfasis2 36" xfId="3205" xr:uid="{21307E84-40E2-487E-95B6-646A1484743D}"/>
    <cellStyle name="20% - Énfasis2 36 2" xfId="6937" xr:uid="{8112D484-A084-4163-9D1A-948F61513576}"/>
    <cellStyle name="20% - Énfasis2 36 2 2" xfId="14645" xr:uid="{4E2D311D-1CD0-45D3-A0D6-1A6F87DB6582}"/>
    <cellStyle name="20% - Énfasis2 36 2 2 2" xfId="30057" xr:uid="{1F86EC02-6C6B-43DE-94A7-EFC3A7D20118}"/>
    <cellStyle name="20% - Énfasis2 36 2 2 2 2" xfId="36091" xr:uid="{122340B6-D1F9-45E1-A181-DCE334B9FE30}"/>
    <cellStyle name="20% - Énfasis2 36 2 2 3" xfId="36090" xr:uid="{6534AF39-572D-46DA-ABE3-06AEA08A2AAF}"/>
    <cellStyle name="20% - Énfasis2 36 2 3" xfId="22352" xr:uid="{D63D1F61-EA6D-4743-A292-13226542FA82}"/>
    <cellStyle name="20% - Énfasis2 36 2 3 2" xfId="36092" xr:uid="{44E36FEF-71B5-41FA-9AD0-EC8C3CB5E2BE}"/>
    <cellStyle name="20% - Énfasis2 36 2 4" xfId="36089" xr:uid="{3D5C7B58-1007-4B43-848A-AAC8E639F6D4}"/>
    <cellStyle name="20% - Énfasis2 36 3" xfId="10916" xr:uid="{873AE1FE-E27B-45D7-9043-E841B4BDF82E}"/>
    <cellStyle name="20% - Énfasis2 36 3 2" xfId="26329" xr:uid="{1903569B-3713-466D-BAB2-29E1695DB776}"/>
    <cellStyle name="20% - Énfasis2 36 3 2 2" xfId="36094" xr:uid="{460CF6E4-AE7B-4B4C-BCFF-F2C0DBE78659}"/>
    <cellStyle name="20% - Énfasis2 36 3 3" xfId="36093" xr:uid="{7BF895E7-0AD5-4198-AD4F-4578598323AD}"/>
    <cellStyle name="20% - Énfasis2 36 4" xfId="18624" xr:uid="{BA584307-C2C4-4520-A088-E35C27B83871}"/>
    <cellStyle name="20% - Énfasis2 36 4 2" xfId="36095" xr:uid="{A2EA6EC5-FD24-4953-B317-5B06FDB453BD}"/>
    <cellStyle name="20% - Énfasis2 36 5" xfId="36088" xr:uid="{5AAF0D12-5169-4F64-8E47-0841EF7012B7}"/>
    <cellStyle name="20% - Énfasis2 37" xfId="3225" xr:uid="{979220A0-0BFC-43C6-8222-E7BDF11E74D5}"/>
    <cellStyle name="20% - Énfasis2 37 2" xfId="6957" xr:uid="{5323C651-E0A1-49F9-98AC-6330D5A4A0AA}"/>
    <cellStyle name="20% - Énfasis2 37 2 2" xfId="14665" xr:uid="{7E38AD35-3B2C-4168-8139-9ADCE73135D4}"/>
    <cellStyle name="20% - Énfasis2 37 2 2 2" xfId="30077" xr:uid="{3C37E353-54A4-4479-83F2-D8717E88E02B}"/>
    <cellStyle name="20% - Énfasis2 37 2 2 2 2" xfId="36099" xr:uid="{C031A16A-4E8C-41E6-9534-6B76104AEABE}"/>
    <cellStyle name="20% - Énfasis2 37 2 2 3" xfId="36098" xr:uid="{01469467-D6EC-4867-8184-5104C5047A4A}"/>
    <cellStyle name="20% - Énfasis2 37 2 3" xfId="22372" xr:uid="{C8F46F5F-8974-46A9-A6D3-A4D4B6DC6D52}"/>
    <cellStyle name="20% - Énfasis2 37 2 3 2" xfId="36100" xr:uid="{ADE6663A-3979-4075-AF32-D00B1D340F29}"/>
    <cellStyle name="20% - Énfasis2 37 2 4" xfId="36097" xr:uid="{35ACA48F-1173-4F36-A18D-392A83311F1A}"/>
    <cellStyle name="20% - Énfasis2 37 3" xfId="10936" xr:uid="{D7F26AE1-6E72-431B-897B-4EDFF3B371AC}"/>
    <cellStyle name="20% - Énfasis2 37 3 2" xfId="26349" xr:uid="{399C661F-2155-4257-88BC-928B50C879C8}"/>
    <cellStyle name="20% - Énfasis2 37 3 2 2" xfId="36102" xr:uid="{911138B9-691E-43F0-BB57-2400A2D5F610}"/>
    <cellStyle name="20% - Énfasis2 37 3 3" xfId="36101" xr:uid="{23BC189E-970E-4F07-A130-4DBFB0BE1577}"/>
    <cellStyle name="20% - Énfasis2 37 4" xfId="18644" xr:uid="{906C5506-2270-44B1-A5F1-27F1D92FF9FC}"/>
    <cellStyle name="20% - Énfasis2 37 4 2" xfId="36103" xr:uid="{C3AA1D56-BF8B-471A-9C85-475916B8FDD5}"/>
    <cellStyle name="20% - Énfasis2 37 5" xfId="36096" xr:uid="{E2C556CB-2A58-40F9-8B6F-AB989ED16996}"/>
    <cellStyle name="20% - Énfasis2 38" xfId="3245" xr:uid="{4EF21B18-C4D5-4D37-9883-694E6C68C657}"/>
    <cellStyle name="20% - Énfasis2 38 2" xfId="6977" xr:uid="{CB034666-C45A-49CC-83B7-F1D914B51AC6}"/>
    <cellStyle name="20% - Énfasis2 38 2 2" xfId="14685" xr:uid="{83260C8F-DF77-47A8-91E7-2AE8B6C312A6}"/>
    <cellStyle name="20% - Énfasis2 38 2 2 2" xfId="30097" xr:uid="{D19B0BDF-6335-4495-9991-2687DBB9B3C1}"/>
    <cellStyle name="20% - Énfasis2 38 2 2 2 2" xfId="36107" xr:uid="{FDB65B4D-CF2B-4E64-94D9-4FC818F23103}"/>
    <cellStyle name="20% - Énfasis2 38 2 2 3" xfId="36106" xr:uid="{23AE2259-939E-4045-882B-43F9FA2940C9}"/>
    <cellStyle name="20% - Énfasis2 38 2 3" xfId="22392" xr:uid="{D145639A-322B-480B-B0D5-5D6A0DD2555F}"/>
    <cellStyle name="20% - Énfasis2 38 2 3 2" xfId="36108" xr:uid="{CE47E95C-F657-4E4D-B7D0-6A7FD0A92ADF}"/>
    <cellStyle name="20% - Énfasis2 38 2 4" xfId="36105" xr:uid="{08B14DF9-9C84-4CFE-928D-8560B75A601A}"/>
    <cellStyle name="20% - Énfasis2 38 3" xfId="10956" xr:uid="{E3481C80-F36F-41C2-8F60-904A39842677}"/>
    <cellStyle name="20% - Énfasis2 38 3 2" xfId="26369" xr:uid="{BC808834-DB82-4219-BFC6-52A9801E49A9}"/>
    <cellStyle name="20% - Énfasis2 38 3 2 2" xfId="36110" xr:uid="{0EA4A7D9-70C4-49A7-909F-9B9C05CAF950}"/>
    <cellStyle name="20% - Énfasis2 38 3 3" xfId="36109" xr:uid="{1DA18636-1866-4E63-AE27-330EC7288262}"/>
    <cellStyle name="20% - Énfasis2 38 4" xfId="18664" xr:uid="{BD59AB07-4B88-413D-946B-9D1AA5DBF130}"/>
    <cellStyle name="20% - Énfasis2 38 4 2" xfId="36111" xr:uid="{DC77395A-FA44-4857-9359-9648364F44D4}"/>
    <cellStyle name="20% - Énfasis2 38 5" xfId="36104" xr:uid="{7FE1E66A-9305-48C1-A4FB-7575066CF049}"/>
    <cellStyle name="20% - Énfasis2 39" xfId="3265" xr:uid="{3E349A85-BF43-4202-AAB2-46EEA0B71768}"/>
    <cellStyle name="20% - Énfasis2 39 2" xfId="6997" xr:uid="{F692470D-202F-49C1-8B8F-C8A6CD4542A0}"/>
    <cellStyle name="20% - Énfasis2 39 2 2" xfId="14705" xr:uid="{B4E10090-B562-4FAD-BD2B-DB281503FFDD}"/>
    <cellStyle name="20% - Énfasis2 39 2 2 2" xfId="30117" xr:uid="{257A5229-B126-45F4-939C-CB8AC5843FC1}"/>
    <cellStyle name="20% - Énfasis2 39 2 2 2 2" xfId="36115" xr:uid="{B8F3C14E-BFDC-47D2-97DC-BAE1547D64C3}"/>
    <cellStyle name="20% - Énfasis2 39 2 2 3" xfId="36114" xr:uid="{8C84ABD6-8E59-4782-BD1E-063252BDF944}"/>
    <cellStyle name="20% - Énfasis2 39 2 3" xfId="22412" xr:uid="{BA554F31-FB52-4E2F-8269-00532C9C5C4B}"/>
    <cellStyle name="20% - Énfasis2 39 2 3 2" xfId="36116" xr:uid="{6BCF3366-E539-480D-833E-2AF1803D964C}"/>
    <cellStyle name="20% - Énfasis2 39 2 4" xfId="36113" xr:uid="{8DC8122E-11CD-4AF8-A09E-BDB27BABC007}"/>
    <cellStyle name="20% - Énfasis2 39 3" xfId="10976" xr:uid="{A1A3183B-5077-4C94-9333-3C93CEC38E11}"/>
    <cellStyle name="20% - Énfasis2 39 3 2" xfId="26389" xr:uid="{12CAE6A1-0E29-478E-A780-CBB8807FCECB}"/>
    <cellStyle name="20% - Énfasis2 39 3 2 2" xfId="36118" xr:uid="{07385D86-C72D-452E-84C5-5ED5E60CCC94}"/>
    <cellStyle name="20% - Énfasis2 39 3 3" xfId="36117" xr:uid="{D6A7587C-5CD6-48DD-9FFB-84168E4B1378}"/>
    <cellStyle name="20% - Énfasis2 39 4" xfId="18684" xr:uid="{91A01C90-C5F5-407D-A6CC-B5044FE2EA9C}"/>
    <cellStyle name="20% - Énfasis2 39 4 2" xfId="36119" xr:uid="{DFBB5771-0EFE-48C9-B158-0743D78020F5}"/>
    <cellStyle name="20% - Énfasis2 39 5" xfId="36112" xr:uid="{20011779-2CC6-4D95-AB6C-0D45F01E4C34}"/>
    <cellStyle name="20% - Énfasis2 4" xfId="251" xr:uid="{3592D1FC-8EDC-41A6-AE01-51D8A436DDC3}"/>
    <cellStyle name="20% - Énfasis2 4 2" xfId="454" xr:uid="{1987918E-9BEB-4029-AB5E-0EC19E34700C}"/>
    <cellStyle name="20% - Énfasis2 4 2 2" xfId="1115" xr:uid="{16022C4C-55C3-4CF3-86C4-95CDEB79B5D9}"/>
    <cellStyle name="20% - Énfasis2 4 2 2 2" xfId="2583" xr:uid="{FE668019-7226-4CE5-8830-8C5EC7DBE611}"/>
    <cellStyle name="20% - Énfasis2 4 2 2 2 2" xfId="6315" xr:uid="{C1985B86-3A78-4552-8379-E37DD3AF87E9}"/>
    <cellStyle name="20% - Énfasis2 4 2 2 2 2 2" xfId="14023" xr:uid="{83F666D2-9864-4121-B5C8-6ED10F21277E}"/>
    <cellStyle name="20% - Énfasis2 4 2 2 2 2 2 2" xfId="29435" xr:uid="{0C198531-0412-436E-A12C-BFBF633AB3DA}"/>
    <cellStyle name="20% - Énfasis2 4 2 2 2 2 2 2 2" xfId="36126" xr:uid="{CD373FCD-988C-40D4-AA5D-199D25E15346}"/>
    <cellStyle name="20% - Énfasis2 4 2 2 2 2 2 3" xfId="36125" xr:uid="{C58095C5-6614-4BC9-A9A5-AF5875E82027}"/>
    <cellStyle name="20% - Énfasis2 4 2 2 2 2 3" xfId="21730" xr:uid="{35133AEC-26A0-4E68-88BA-3FEA59CD397B}"/>
    <cellStyle name="20% - Énfasis2 4 2 2 2 2 3 2" xfId="36127" xr:uid="{623D0D09-42EA-4869-8DEB-6BF57C547263}"/>
    <cellStyle name="20% - Énfasis2 4 2 2 2 2 4" xfId="36124" xr:uid="{8C7252C1-7F8C-4028-A5FF-DD62CE624D34}"/>
    <cellStyle name="20% - Énfasis2 4 2 2 2 3" xfId="10294" xr:uid="{ABC953A9-AC9D-41EA-B9FF-0F4367148E29}"/>
    <cellStyle name="20% - Énfasis2 4 2 2 2 3 2" xfId="25707" xr:uid="{BF5685D9-75A3-44B5-88DD-49F99F312B25}"/>
    <cellStyle name="20% - Énfasis2 4 2 2 2 3 2 2" xfId="36129" xr:uid="{749160D3-9177-4F2C-88F8-2295F62F75DC}"/>
    <cellStyle name="20% - Énfasis2 4 2 2 2 3 3" xfId="36128" xr:uid="{438FD826-9602-4D85-8B9D-9EE6EEF187A0}"/>
    <cellStyle name="20% - Énfasis2 4 2 2 2 4" xfId="18002" xr:uid="{36FD3AEA-01B0-4784-BE01-5D0629246941}"/>
    <cellStyle name="20% - Énfasis2 4 2 2 2 4 2" xfId="36130" xr:uid="{78521D96-2875-444A-BB76-D421D7488D86}"/>
    <cellStyle name="20% - Énfasis2 4 2 2 2 5" xfId="36123" xr:uid="{B61D1741-D9BC-44E3-8A63-ABBBCDBB0496}"/>
    <cellStyle name="20% - Énfasis2 4 2 2 3" xfId="4852" xr:uid="{C9F6CAD2-BA69-47D0-8263-865DA78F592F}"/>
    <cellStyle name="20% - Énfasis2 4 2 2 3 2" xfId="12560" xr:uid="{6AF270E9-E742-47D6-9A2A-1FE0632B1935}"/>
    <cellStyle name="20% - Énfasis2 4 2 2 3 2 2" xfId="27972" xr:uid="{2FB3F4F7-A573-460F-8045-FABB59FC2351}"/>
    <cellStyle name="20% - Énfasis2 4 2 2 3 2 2 2" xfId="36133" xr:uid="{C1715FAE-4C05-4CFE-9993-A4E7B382285E}"/>
    <cellStyle name="20% - Énfasis2 4 2 2 3 2 3" xfId="36132" xr:uid="{3D03813F-7E56-49F0-8B2C-DFC44DF50955}"/>
    <cellStyle name="20% - Énfasis2 4 2 2 3 3" xfId="20267" xr:uid="{D32F4342-9603-412E-9A0B-D50E1156F391}"/>
    <cellStyle name="20% - Énfasis2 4 2 2 3 3 2" xfId="36134" xr:uid="{E9470322-FEB3-481A-AB5A-816BF2C5EFAD}"/>
    <cellStyle name="20% - Énfasis2 4 2 2 3 4" xfId="36131" xr:uid="{05A42DF5-9A08-43CA-9C98-AE89D7E63825}"/>
    <cellStyle name="20% - Énfasis2 4 2 2 4" xfId="8835" xr:uid="{D1D5C1E2-0D9E-42F5-9094-1928BE15AC66}"/>
    <cellStyle name="20% - Énfasis2 4 2 2 4 2" xfId="24248" xr:uid="{434DE606-4431-4E01-A573-89E34D2E40A0}"/>
    <cellStyle name="20% - Énfasis2 4 2 2 4 2 2" xfId="36136" xr:uid="{D8454F26-BBA6-4B2D-B852-052982E07A54}"/>
    <cellStyle name="20% - Énfasis2 4 2 2 4 3" xfId="36135" xr:uid="{C4F2D31A-58FA-4964-B360-0D6EC3C4C7DA}"/>
    <cellStyle name="20% - Énfasis2 4 2 2 5" xfId="16543" xr:uid="{E9C621EA-1926-4465-B5A1-5D333DD5848E}"/>
    <cellStyle name="20% - Énfasis2 4 2 2 5 2" xfId="36137" xr:uid="{FB099742-9109-40E2-B116-50266ADE7402}"/>
    <cellStyle name="20% - Énfasis2 4 2 2 6" xfId="36122" xr:uid="{18D49C6D-194E-4C89-AAB5-6C9A8DC6F17D}"/>
    <cellStyle name="20% - Énfasis2 4 2 3" xfId="1945" xr:uid="{F9653F86-2C07-42BD-8C48-F0B322827592}"/>
    <cellStyle name="20% - Énfasis2 4 2 3 2" xfId="5677" xr:uid="{B74FEF09-4DAA-41C1-8B17-5ADD25EF401A}"/>
    <cellStyle name="20% - Énfasis2 4 2 3 2 2" xfId="13385" xr:uid="{1101116A-1D02-488E-AAE0-0EBFF5E8C1F0}"/>
    <cellStyle name="20% - Énfasis2 4 2 3 2 2 2" xfId="28797" xr:uid="{71CB8A68-5FC0-4705-9AB1-2FD593F2D49F}"/>
    <cellStyle name="20% - Énfasis2 4 2 3 2 2 2 2" xfId="36141" xr:uid="{DDE9B8D1-0D3E-4C93-ABDC-F410004F45B3}"/>
    <cellStyle name="20% - Énfasis2 4 2 3 2 2 3" xfId="36140" xr:uid="{78D8F0B4-8706-4AD0-9089-7C120FBB29A7}"/>
    <cellStyle name="20% - Énfasis2 4 2 3 2 3" xfId="21092" xr:uid="{15E16BD7-7603-4B0D-B5C3-B8D3FE4188CE}"/>
    <cellStyle name="20% - Énfasis2 4 2 3 2 3 2" xfId="36142" xr:uid="{D18CC406-BF38-4406-A22C-B447CB3C9616}"/>
    <cellStyle name="20% - Énfasis2 4 2 3 2 4" xfId="36139" xr:uid="{721C8A7A-9AE3-4EF9-8C91-E89179A48594}"/>
    <cellStyle name="20% - Énfasis2 4 2 3 3" xfId="9656" xr:uid="{8B68C4EF-88DE-45E3-981D-D240390018BD}"/>
    <cellStyle name="20% - Énfasis2 4 2 3 3 2" xfId="25069" xr:uid="{060F5FCA-810F-426D-A2B1-EFB25E9E20F6}"/>
    <cellStyle name="20% - Énfasis2 4 2 3 3 2 2" xfId="36144" xr:uid="{623C3495-291B-4A32-9F33-100EF47CF027}"/>
    <cellStyle name="20% - Énfasis2 4 2 3 3 3" xfId="36143" xr:uid="{6BBC437B-3DAB-4FE1-9B1A-0E4B8E882B01}"/>
    <cellStyle name="20% - Énfasis2 4 2 3 4" xfId="17364" xr:uid="{0ADAF863-7413-4062-8162-713943DA3B75}"/>
    <cellStyle name="20% - Énfasis2 4 2 3 4 2" xfId="36145" xr:uid="{24E3D274-A33F-4784-85F4-82B24E80E96A}"/>
    <cellStyle name="20% - Énfasis2 4 2 3 5" xfId="36138" xr:uid="{82F4300E-6507-42AE-9756-9082CF9241ED}"/>
    <cellStyle name="20% - Énfasis2 4 2 4" xfId="4200" xr:uid="{2199744B-5458-4ABB-A1E1-2BBA3361143F}"/>
    <cellStyle name="20% - Énfasis2 4 2 4 2" xfId="11908" xr:uid="{6B613D8E-45E0-4DAB-BB1A-B857E351CC3E}"/>
    <cellStyle name="20% - Énfasis2 4 2 4 2 2" xfId="27320" xr:uid="{79C47C11-03BD-4D17-B4B2-2B8C12A712BC}"/>
    <cellStyle name="20% - Énfasis2 4 2 4 2 2 2" xfId="36148" xr:uid="{9595412B-8E20-4FBC-8E52-B07D684F3A59}"/>
    <cellStyle name="20% - Énfasis2 4 2 4 2 3" xfId="36147" xr:uid="{352280C6-475E-4291-9A24-6A55D2E9B3A5}"/>
    <cellStyle name="20% - Énfasis2 4 2 4 3" xfId="19615" xr:uid="{A573B18E-18A1-46DF-8D0E-648C45D5A5C4}"/>
    <cellStyle name="20% - Énfasis2 4 2 4 3 2" xfId="36149" xr:uid="{92794ACD-65F8-4F35-BFF0-1893246E74B7}"/>
    <cellStyle name="20% - Énfasis2 4 2 4 4" xfId="36146" xr:uid="{8089846B-C7C1-4018-8B8D-07283A8F22C7}"/>
    <cellStyle name="20% - Énfasis2 4 2 5" xfId="8197" xr:uid="{0E023E64-B69A-48FA-91C6-72EB9915850A}"/>
    <cellStyle name="20% - Énfasis2 4 2 5 2" xfId="23610" xr:uid="{C659BD5C-5132-4FE2-AA01-59EFBEC3ADB6}"/>
    <cellStyle name="20% - Énfasis2 4 2 5 2 2" xfId="36151" xr:uid="{F1CBFE34-51CC-4DEF-8A75-C75240B5AEE3}"/>
    <cellStyle name="20% - Énfasis2 4 2 5 3" xfId="36150" xr:uid="{12F15403-261A-4DBF-8A89-290B7D837285}"/>
    <cellStyle name="20% - Énfasis2 4 2 6" xfId="15905" xr:uid="{6DE45430-1C9D-4516-A5AE-36154875BC2A}"/>
    <cellStyle name="20% - Énfasis2 4 2 6 2" xfId="36152" xr:uid="{F327B57C-3909-4F9D-A23B-93D64B8A24DF}"/>
    <cellStyle name="20% - Énfasis2 4 2 7" xfId="36121" xr:uid="{2971B1EC-EF65-464A-866F-71F5F11D6773}"/>
    <cellStyle name="20% - Énfasis2 4 3" xfId="915" xr:uid="{DDC986C3-1906-4ECD-811F-4EEA81A004F8}"/>
    <cellStyle name="20% - Énfasis2 4 3 2" xfId="2385" xr:uid="{2B571EDE-F71D-42B9-BAD6-083215D1EC83}"/>
    <cellStyle name="20% - Énfasis2 4 3 2 2" xfId="6117" xr:uid="{4E4CED53-D798-408F-AD6A-A93FCD060131}"/>
    <cellStyle name="20% - Énfasis2 4 3 2 2 2" xfId="13825" xr:uid="{FA773B78-1558-48D2-A675-68C242A6186B}"/>
    <cellStyle name="20% - Énfasis2 4 3 2 2 2 2" xfId="29237" xr:uid="{EDA70D86-FBE4-4CAC-9794-C25E3CCAD93C}"/>
    <cellStyle name="20% - Énfasis2 4 3 2 2 2 2 2" xfId="36157" xr:uid="{35BBB8A4-4367-4A19-89C8-8EAB3B82A980}"/>
    <cellStyle name="20% - Énfasis2 4 3 2 2 2 3" xfId="36156" xr:uid="{51AE4C2F-5CD6-4A5F-8956-FE123C356DD2}"/>
    <cellStyle name="20% - Énfasis2 4 3 2 2 3" xfId="21532" xr:uid="{315FC49C-E8AF-4399-8E71-7C2367572545}"/>
    <cellStyle name="20% - Énfasis2 4 3 2 2 3 2" xfId="36158" xr:uid="{D6AFD2E2-301F-4498-AF37-03B167E32302}"/>
    <cellStyle name="20% - Énfasis2 4 3 2 2 4" xfId="36155" xr:uid="{50CE262E-CDF5-447A-A7E7-F2F71135F8F5}"/>
    <cellStyle name="20% - Énfasis2 4 3 2 3" xfId="10096" xr:uid="{E9D76627-60AA-4989-8FC9-ED4C4DD815F7}"/>
    <cellStyle name="20% - Énfasis2 4 3 2 3 2" xfId="25509" xr:uid="{C35E0C66-145D-414D-B81A-3D8AF13D1C78}"/>
    <cellStyle name="20% - Énfasis2 4 3 2 3 2 2" xfId="36160" xr:uid="{63AE17CC-1294-42CA-8B7B-303FDA2F012E}"/>
    <cellStyle name="20% - Énfasis2 4 3 2 3 3" xfId="36159" xr:uid="{D64A7203-8CE8-46D6-AB31-4512A9B2D43A}"/>
    <cellStyle name="20% - Énfasis2 4 3 2 4" xfId="17804" xr:uid="{C3F741E8-58B7-46B4-A1CE-422FFE8095ED}"/>
    <cellStyle name="20% - Énfasis2 4 3 2 4 2" xfId="36161" xr:uid="{6BBB5CE1-FD71-42BE-8F61-3A12F7895E0C}"/>
    <cellStyle name="20% - Énfasis2 4 3 2 5" xfId="36154" xr:uid="{D9F3989F-748E-4A03-A175-7FC79C6EF9A9}"/>
    <cellStyle name="20% - Énfasis2 4 3 3" xfId="4652" xr:uid="{2EBB1A33-1D8D-4901-AEAD-A576CF6D5FB8}"/>
    <cellStyle name="20% - Énfasis2 4 3 3 2" xfId="12360" xr:uid="{C7B58BFD-5047-40EE-A4EF-5509C5C4EB9D}"/>
    <cellStyle name="20% - Énfasis2 4 3 3 2 2" xfId="27772" xr:uid="{4F401E13-2B67-4FDA-8B9E-C7D09426A442}"/>
    <cellStyle name="20% - Énfasis2 4 3 3 2 2 2" xfId="36164" xr:uid="{0DF9504E-A2D4-4531-B329-B3878F63950C}"/>
    <cellStyle name="20% - Énfasis2 4 3 3 2 3" xfId="36163" xr:uid="{37F30380-F076-4A06-B7E1-8342680B93BF}"/>
    <cellStyle name="20% - Énfasis2 4 3 3 3" xfId="20067" xr:uid="{89D3818C-68E1-4873-B6B3-FF0B04254E03}"/>
    <cellStyle name="20% - Énfasis2 4 3 3 3 2" xfId="36165" xr:uid="{4FF11E5C-5B41-438D-AB50-6EFC07FF8125}"/>
    <cellStyle name="20% - Énfasis2 4 3 3 4" xfId="36162" xr:uid="{F9B138BB-978A-4B88-8D8B-598E95D872C2}"/>
    <cellStyle name="20% - Énfasis2 4 3 4" xfId="8637" xr:uid="{2A6181E8-E591-4AE6-A3D3-CC4213A86698}"/>
    <cellStyle name="20% - Énfasis2 4 3 4 2" xfId="24050" xr:uid="{962CCD2E-D931-476E-9DB5-0013469D51DC}"/>
    <cellStyle name="20% - Énfasis2 4 3 4 2 2" xfId="36167" xr:uid="{F49F9640-8289-437C-B444-42846C306DBD}"/>
    <cellStyle name="20% - Énfasis2 4 3 4 3" xfId="36166" xr:uid="{C5EA631F-D027-447A-88B9-E5F3C932C3B9}"/>
    <cellStyle name="20% - Énfasis2 4 3 5" xfId="16345" xr:uid="{D451234E-1BF0-4507-8E53-2DE1B53F4761}"/>
    <cellStyle name="20% - Énfasis2 4 3 5 2" xfId="36168" xr:uid="{1F03BA5C-1CC2-41ED-A20F-AC79B2068748}"/>
    <cellStyle name="20% - Énfasis2 4 3 6" xfId="36153" xr:uid="{25A3A31F-653F-4926-8ED3-83BBB28D806B}"/>
    <cellStyle name="20% - Énfasis2 4 4" xfId="1747" xr:uid="{B5B4AE55-6B17-4E59-BFED-8D6D844E8D97}"/>
    <cellStyle name="20% - Énfasis2 4 4 2" xfId="5479" xr:uid="{084F3745-6D3C-4349-88EA-42130B7ADB53}"/>
    <cellStyle name="20% - Énfasis2 4 4 2 2" xfId="13187" xr:uid="{B2FA21CD-334C-4098-82AD-77D7E1AE6F0C}"/>
    <cellStyle name="20% - Énfasis2 4 4 2 2 2" xfId="28599" xr:uid="{AB454D2F-5FC2-4C86-B334-E78F0DBED6C1}"/>
    <cellStyle name="20% - Énfasis2 4 4 2 2 2 2" xfId="36172" xr:uid="{7216FB0A-AAA6-42FA-9050-85C60798696B}"/>
    <cellStyle name="20% - Énfasis2 4 4 2 2 3" xfId="36171" xr:uid="{367EDCC9-47EB-45AA-9FA8-F80CA0163123}"/>
    <cellStyle name="20% - Énfasis2 4 4 2 3" xfId="20894" xr:uid="{CE3E7F50-3D77-475A-9A24-A327F03E24ED}"/>
    <cellStyle name="20% - Énfasis2 4 4 2 3 2" xfId="36173" xr:uid="{C13C1054-1003-43B0-94A1-C5F28796679A}"/>
    <cellStyle name="20% - Énfasis2 4 4 2 4" xfId="36170" xr:uid="{B249C5F7-51BC-4AB5-AF86-2229636B581B}"/>
    <cellStyle name="20% - Énfasis2 4 4 3" xfId="9458" xr:uid="{791A4ECB-FF72-4DAA-A077-09E6B28E63A8}"/>
    <cellStyle name="20% - Énfasis2 4 4 3 2" xfId="24871" xr:uid="{20552738-5D38-438C-A962-55D7C9F260D6}"/>
    <cellStyle name="20% - Énfasis2 4 4 3 2 2" xfId="36175" xr:uid="{3543AFE2-F538-45FD-A7C7-D51791C87578}"/>
    <cellStyle name="20% - Énfasis2 4 4 3 3" xfId="36174" xr:uid="{C7D6E3C1-AB69-46D5-979E-FD5FFA458F8D}"/>
    <cellStyle name="20% - Énfasis2 4 4 4" xfId="17166" xr:uid="{8146FB47-86A1-4D51-AAED-5F77EBABE436}"/>
    <cellStyle name="20% - Énfasis2 4 4 4 2" xfId="36176" xr:uid="{16EC7D56-060A-46F8-BE6C-6BAB56A5A444}"/>
    <cellStyle name="20% - Énfasis2 4 4 5" xfId="36169" xr:uid="{3CE084E8-97F8-4264-90EC-A16503A14302}"/>
    <cellStyle name="20% - Énfasis2 4 5" xfId="4000" xr:uid="{B74EFC20-A86A-478C-84FA-D8FC50364D45}"/>
    <cellStyle name="20% - Énfasis2 4 5 2" xfId="11708" xr:uid="{A5991AF1-5482-41CD-8C54-13771F0F4A53}"/>
    <cellStyle name="20% - Énfasis2 4 5 2 2" xfId="27120" xr:uid="{C090143A-D883-41D2-B582-72F07FAEC5D3}"/>
    <cellStyle name="20% - Énfasis2 4 5 2 2 2" xfId="36179" xr:uid="{B10E4957-F129-4720-976C-5FAA5EDBC665}"/>
    <cellStyle name="20% - Énfasis2 4 5 2 3" xfId="36178" xr:uid="{D7465EF7-026C-43B1-AE63-CB6C02B35117}"/>
    <cellStyle name="20% - Énfasis2 4 5 3" xfId="19415" xr:uid="{A05F0991-7FA3-4468-B116-9543FF086243}"/>
    <cellStyle name="20% - Énfasis2 4 5 3 2" xfId="36180" xr:uid="{A74A9B1E-1061-4E78-B44B-DE9DFC15C45A}"/>
    <cellStyle name="20% - Énfasis2 4 5 4" xfId="36177" xr:uid="{91012782-7D61-4C86-8ED0-F191B43EC7D2}"/>
    <cellStyle name="20% - Énfasis2 4 6" xfId="7999" xr:uid="{D75B3F8C-F0CF-41A0-A660-E027865AD481}"/>
    <cellStyle name="20% - Énfasis2 4 6 2" xfId="23412" xr:uid="{5C091D8A-CEB1-48D5-A32D-434C555FC908}"/>
    <cellStyle name="20% - Énfasis2 4 6 2 2" xfId="36182" xr:uid="{BB2C64F8-C3CC-4009-9F95-1CC0B92BF91A}"/>
    <cellStyle name="20% - Énfasis2 4 6 3" xfId="36181" xr:uid="{20183506-F289-4613-9373-09209BF992B0}"/>
    <cellStyle name="20% - Énfasis2 4 7" xfId="15707" xr:uid="{DCB0B5A7-FA64-4C45-884A-1073AAA3EFAF}"/>
    <cellStyle name="20% - Énfasis2 4 7 2" xfId="36183" xr:uid="{DC95CEDA-19E3-483D-825F-E7715C37B200}"/>
    <cellStyle name="20% - Énfasis2 4 8" xfId="36120" xr:uid="{46DF38A4-63BA-488A-8F18-79593E0532ED}"/>
    <cellStyle name="20% - Énfasis2 5" xfId="270" xr:uid="{DF584C27-9F04-4A92-95AB-AC24CEA6746C}"/>
    <cellStyle name="20% - Énfasis2 5 2" xfId="473" xr:uid="{42AC05C8-79F3-4A37-B5C0-E84CD95DBAA3}"/>
    <cellStyle name="20% - Énfasis2 5 2 2" xfId="1134" xr:uid="{C2B08475-3307-4126-9DA3-7FA5D8E61F7C}"/>
    <cellStyle name="20% - Énfasis2 5 2 2 2" xfId="2602" xr:uid="{48D14A1C-AF6B-4494-BC5F-313854BD4728}"/>
    <cellStyle name="20% - Énfasis2 5 2 2 2 2" xfId="6334" xr:uid="{6A2900C1-7A4F-4213-873F-A35DCFD4B995}"/>
    <cellStyle name="20% - Énfasis2 5 2 2 2 2 2" xfId="14042" xr:uid="{63699D6B-484E-4DBC-8DB2-FB2E7C671F7D}"/>
    <cellStyle name="20% - Énfasis2 5 2 2 2 2 2 2" xfId="29454" xr:uid="{346685A2-FF72-4E37-A5B4-63A00AAFE5E5}"/>
    <cellStyle name="20% - Énfasis2 5 2 2 2 2 2 2 2" xfId="36190" xr:uid="{E05D9D6C-B8AE-4C56-898B-09790B44A39D}"/>
    <cellStyle name="20% - Énfasis2 5 2 2 2 2 2 3" xfId="36189" xr:uid="{00CFDB00-3457-48EB-A7B1-978842AB266A}"/>
    <cellStyle name="20% - Énfasis2 5 2 2 2 2 3" xfId="21749" xr:uid="{08BACA5C-0151-4C48-9269-C8DEBAA6AB71}"/>
    <cellStyle name="20% - Énfasis2 5 2 2 2 2 3 2" xfId="36191" xr:uid="{1A845D08-8C64-45B9-9D9B-060660DD1161}"/>
    <cellStyle name="20% - Énfasis2 5 2 2 2 2 4" xfId="36188" xr:uid="{CD128D43-F6EF-442D-B9BF-59EE162FA5E9}"/>
    <cellStyle name="20% - Énfasis2 5 2 2 2 3" xfId="10313" xr:uid="{D6BEE53D-E9CD-4B5E-B78F-6386CA910D0B}"/>
    <cellStyle name="20% - Énfasis2 5 2 2 2 3 2" xfId="25726" xr:uid="{5C7E8534-0777-48F4-8FA7-D1004094C4A2}"/>
    <cellStyle name="20% - Énfasis2 5 2 2 2 3 2 2" xfId="36193" xr:uid="{8FF40334-6A94-4F6C-8976-5E373B98EB09}"/>
    <cellStyle name="20% - Énfasis2 5 2 2 2 3 3" xfId="36192" xr:uid="{BF49D4F4-BF83-4A59-90A0-5F7A8B24071A}"/>
    <cellStyle name="20% - Énfasis2 5 2 2 2 4" xfId="18021" xr:uid="{BA7AE5AE-8A26-491E-9CAF-1BF55031678B}"/>
    <cellStyle name="20% - Énfasis2 5 2 2 2 4 2" xfId="36194" xr:uid="{69C7CD75-0503-4BB2-A48B-0D66F051AA76}"/>
    <cellStyle name="20% - Énfasis2 5 2 2 2 5" xfId="36187" xr:uid="{BC56ADD3-841C-4790-8E6E-4A4011427E4B}"/>
    <cellStyle name="20% - Énfasis2 5 2 2 3" xfId="4871" xr:uid="{C6B47109-DA0E-4146-9E81-910EF0CDAF35}"/>
    <cellStyle name="20% - Énfasis2 5 2 2 3 2" xfId="12579" xr:uid="{05766F01-1174-4D6A-AA54-34B387866782}"/>
    <cellStyle name="20% - Énfasis2 5 2 2 3 2 2" xfId="27991" xr:uid="{58DA8D47-C7CB-4A6C-B8A1-409C3DE4D2F2}"/>
    <cellStyle name="20% - Énfasis2 5 2 2 3 2 2 2" xfId="36197" xr:uid="{9B096DB5-513E-41B7-8231-F527B17F8FE9}"/>
    <cellStyle name="20% - Énfasis2 5 2 2 3 2 3" xfId="36196" xr:uid="{C8B1E647-3B53-4AB9-A79D-B09ADA33A1CD}"/>
    <cellStyle name="20% - Énfasis2 5 2 2 3 3" xfId="20286" xr:uid="{03BE69F9-F338-47D0-8823-944DD85FB413}"/>
    <cellStyle name="20% - Énfasis2 5 2 2 3 3 2" xfId="36198" xr:uid="{2C1EF5CD-988A-4580-B16F-334CE752CF88}"/>
    <cellStyle name="20% - Énfasis2 5 2 2 3 4" xfId="36195" xr:uid="{8EB459FB-D494-493A-B633-B6C505E08CBE}"/>
    <cellStyle name="20% - Énfasis2 5 2 2 4" xfId="8854" xr:uid="{E4F8E781-5E57-417D-9D5E-AA135C56EB6F}"/>
    <cellStyle name="20% - Énfasis2 5 2 2 4 2" xfId="24267" xr:uid="{BB85AAB1-26EF-4FAB-B9B8-E954AEA895B6}"/>
    <cellStyle name="20% - Énfasis2 5 2 2 4 2 2" xfId="36200" xr:uid="{787F86EF-8C4E-4465-9051-A05D1422707C}"/>
    <cellStyle name="20% - Énfasis2 5 2 2 4 3" xfId="36199" xr:uid="{8C31CCFA-ED10-4C52-B076-4A7541E69D31}"/>
    <cellStyle name="20% - Énfasis2 5 2 2 5" xfId="16562" xr:uid="{B3D335B2-B006-4A95-A403-E459D21B1E87}"/>
    <cellStyle name="20% - Énfasis2 5 2 2 5 2" xfId="36201" xr:uid="{1B807AFD-BEE5-4297-BEB6-CDE03CB7BF79}"/>
    <cellStyle name="20% - Énfasis2 5 2 2 6" xfId="36186" xr:uid="{4730FBEB-97C6-4E86-AD08-C21F21C2CDAF}"/>
    <cellStyle name="20% - Énfasis2 5 2 3" xfId="1964" xr:uid="{235E5DE1-4BA7-4341-8DA9-1D9732D45AA2}"/>
    <cellStyle name="20% - Énfasis2 5 2 3 2" xfId="5696" xr:uid="{6D9E572A-7ACB-4268-BD06-1C4BB6A95656}"/>
    <cellStyle name="20% - Énfasis2 5 2 3 2 2" xfId="13404" xr:uid="{2B123999-C590-4913-91F7-9CAF6B127B79}"/>
    <cellStyle name="20% - Énfasis2 5 2 3 2 2 2" xfId="28816" xr:uid="{9A8F44F7-A235-4369-AC1D-40FB03E86C83}"/>
    <cellStyle name="20% - Énfasis2 5 2 3 2 2 2 2" xfId="36205" xr:uid="{95C092D9-FC0C-4B5B-85A3-26D619FAB551}"/>
    <cellStyle name="20% - Énfasis2 5 2 3 2 2 3" xfId="36204" xr:uid="{F81456DB-BAB2-41A7-8BA2-008793144792}"/>
    <cellStyle name="20% - Énfasis2 5 2 3 2 3" xfId="21111" xr:uid="{E5CC60EA-925E-4757-BE65-D45A41FFFB95}"/>
    <cellStyle name="20% - Énfasis2 5 2 3 2 3 2" xfId="36206" xr:uid="{CBE49FBB-03DC-4A2C-A65A-E3B41822BD98}"/>
    <cellStyle name="20% - Énfasis2 5 2 3 2 4" xfId="36203" xr:uid="{7298D8B9-04EC-4E74-8512-C7532E32C02F}"/>
    <cellStyle name="20% - Énfasis2 5 2 3 3" xfId="9675" xr:uid="{21CB8A49-382C-496E-88B4-5F03F12741D9}"/>
    <cellStyle name="20% - Énfasis2 5 2 3 3 2" xfId="25088" xr:uid="{E95BF61C-356B-4187-A9DD-09DDB71B2455}"/>
    <cellStyle name="20% - Énfasis2 5 2 3 3 2 2" xfId="36208" xr:uid="{BB673CFF-250C-4539-BF00-8B5BB1868D4B}"/>
    <cellStyle name="20% - Énfasis2 5 2 3 3 3" xfId="36207" xr:uid="{1108771B-5418-4AC1-959A-DFEEECEA11A8}"/>
    <cellStyle name="20% - Énfasis2 5 2 3 4" xfId="17383" xr:uid="{0B230058-B239-4445-A0F4-8C85CA52EE7E}"/>
    <cellStyle name="20% - Énfasis2 5 2 3 4 2" xfId="36209" xr:uid="{39D733D9-24FE-444B-A585-D8041B43185A}"/>
    <cellStyle name="20% - Énfasis2 5 2 3 5" xfId="36202" xr:uid="{C69494C5-AC1F-4E08-9F96-6FB045396DAD}"/>
    <cellStyle name="20% - Énfasis2 5 2 4" xfId="4219" xr:uid="{64613D68-813F-4CC9-AE4D-93440D52CD4A}"/>
    <cellStyle name="20% - Énfasis2 5 2 4 2" xfId="11927" xr:uid="{375615BF-A06D-4C27-8473-1ADF97BCDDB8}"/>
    <cellStyle name="20% - Énfasis2 5 2 4 2 2" xfId="27339" xr:uid="{C68380C6-28E2-49BD-98DD-248985C488BB}"/>
    <cellStyle name="20% - Énfasis2 5 2 4 2 2 2" xfId="36212" xr:uid="{2405BA2C-C560-4417-B8ED-0DE76676481D}"/>
    <cellStyle name="20% - Énfasis2 5 2 4 2 3" xfId="36211" xr:uid="{B1A3BF57-BFBF-4F0D-8781-57A6CE7CC257}"/>
    <cellStyle name="20% - Énfasis2 5 2 4 3" xfId="19634" xr:uid="{B0927ECC-D184-4501-A6E0-E23CC1DF9D09}"/>
    <cellStyle name="20% - Énfasis2 5 2 4 3 2" xfId="36213" xr:uid="{0B5CD48D-5AB1-4BCF-826A-F52572ABDA94}"/>
    <cellStyle name="20% - Énfasis2 5 2 4 4" xfId="36210" xr:uid="{530E62CB-11E4-4DA1-B9B4-3D1DEEAC3C9E}"/>
    <cellStyle name="20% - Énfasis2 5 2 5" xfId="8216" xr:uid="{BDEE46E3-E8A3-48C4-801C-3684A062BA75}"/>
    <cellStyle name="20% - Énfasis2 5 2 5 2" xfId="23629" xr:uid="{36B80604-58F8-479B-B8DC-7D83FDB29321}"/>
    <cellStyle name="20% - Énfasis2 5 2 5 2 2" xfId="36215" xr:uid="{8FB7BC0C-18F0-47F4-B001-0AA2DFAF726B}"/>
    <cellStyle name="20% - Énfasis2 5 2 5 3" xfId="36214" xr:uid="{8C2DA816-9E12-4F94-9B1C-173844417E22}"/>
    <cellStyle name="20% - Énfasis2 5 2 6" xfId="15924" xr:uid="{8F439856-89B7-4943-BC72-30F3A002A7F0}"/>
    <cellStyle name="20% - Énfasis2 5 2 6 2" xfId="36216" xr:uid="{032A4C25-9944-4305-B27D-ED028ECB60D0}"/>
    <cellStyle name="20% - Énfasis2 5 2 7" xfId="36185" xr:uid="{D1EC509B-3957-4FF2-B0BD-9F547F51E4CC}"/>
    <cellStyle name="20% - Énfasis2 5 3" xfId="934" xr:uid="{1F33892C-2854-41B1-A4EE-A94DCFAB1EDD}"/>
    <cellStyle name="20% - Énfasis2 5 3 2" xfId="2404" xr:uid="{39D90057-5F53-4A38-856E-F5FB69A651F1}"/>
    <cellStyle name="20% - Énfasis2 5 3 2 2" xfId="6136" xr:uid="{9FB74427-4744-4B0C-9F09-BA1B64B2421F}"/>
    <cellStyle name="20% - Énfasis2 5 3 2 2 2" xfId="13844" xr:uid="{9BAC7D2E-A062-4BE7-8D0E-DFED690FA31D}"/>
    <cellStyle name="20% - Énfasis2 5 3 2 2 2 2" xfId="29256" xr:uid="{D2BFE83A-3F06-4464-8862-C98E9AD8F94A}"/>
    <cellStyle name="20% - Énfasis2 5 3 2 2 2 2 2" xfId="36221" xr:uid="{9B0313F9-4508-4FD4-A03D-C7F2DAE07B60}"/>
    <cellStyle name="20% - Énfasis2 5 3 2 2 2 3" xfId="36220" xr:uid="{8CB0F880-A2F0-4764-8318-6D06FFDAE967}"/>
    <cellStyle name="20% - Énfasis2 5 3 2 2 3" xfId="21551" xr:uid="{0A96FAFD-CE72-435E-9E04-86B48EC31675}"/>
    <cellStyle name="20% - Énfasis2 5 3 2 2 3 2" xfId="36222" xr:uid="{98ED22EE-B2AB-4D87-BCEA-A080FF8A9DA9}"/>
    <cellStyle name="20% - Énfasis2 5 3 2 2 4" xfId="36219" xr:uid="{86CB020E-6B7A-499B-9286-20B71FB825DB}"/>
    <cellStyle name="20% - Énfasis2 5 3 2 3" xfId="10115" xr:uid="{906AA58E-DA09-44C6-9CEB-31D61AE89839}"/>
    <cellStyle name="20% - Énfasis2 5 3 2 3 2" xfId="25528" xr:uid="{651ADA4D-326D-4106-9DD7-AEBEEDC941E2}"/>
    <cellStyle name="20% - Énfasis2 5 3 2 3 2 2" xfId="36224" xr:uid="{102516FA-FCBE-455B-B8CF-1920106AF731}"/>
    <cellStyle name="20% - Énfasis2 5 3 2 3 3" xfId="36223" xr:uid="{B9538ABA-3260-4A97-B5B1-829A041BC6C4}"/>
    <cellStyle name="20% - Énfasis2 5 3 2 4" xfId="17823" xr:uid="{4DB530D9-2A51-49F0-97E4-5984A727437C}"/>
    <cellStyle name="20% - Énfasis2 5 3 2 4 2" xfId="36225" xr:uid="{8BB0FC5C-737F-4782-A9B0-9F2283ADB448}"/>
    <cellStyle name="20% - Énfasis2 5 3 2 5" xfId="36218" xr:uid="{C908DC07-4AFC-40CE-BDBF-4E25906807B4}"/>
    <cellStyle name="20% - Énfasis2 5 3 3" xfId="4671" xr:uid="{66A4F4D9-F368-4E3C-9413-E67AD65A3441}"/>
    <cellStyle name="20% - Énfasis2 5 3 3 2" xfId="12379" xr:uid="{1B7AEBE8-FE8F-4A5D-A8F4-374ECE1E1DF8}"/>
    <cellStyle name="20% - Énfasis2 5 3 3 2 2" xfId="27791" xr:uid="{CE0B6421-8CD2-49AB-89CA-6F95A7F7B727}"/>
    <cellStyle name="20% - Énfasis2 5 3 3 2 2 2" xfId="36228" xr:uid="{A47CD568-1355-4628-AA52-A9CF2973BD66}"/>
    <cellStyle name="20% - Énfasis2 5 3 3 2 3" xfId="36227" xr:uid="{3902B6C9-83D8-4F18-A3CB-7A39A8D8A2B5}"/>
    <cellStyle name="20% - Énfasis2 5 3 3 3" xfId="20086" xr:uid="{E4C46C7A-FD10-4184-87AA-F5AE7397029B}"/>
    <cellStyle name="20% - Énfasis2 5 3 3 3 2" xfId="36229" xr:uid="{DBB72FF4-324C-41B7-8E60-9B81662B7D6C}"/>
    <cellStyle name="20% - Énfasis2 5 3 3 4" xfId="36226" xr:uid="{707A01E9-426C-47C5-AF0D-E210E373FA63}"/>
    <cellStyle name="20% - Énfasis2 5 3 4" xfId="8656" xr:uid="{B47BFC4F-C96C-4193-8266-FB709CAB7DCD}"/>
    <cellStyle name="20% - Énfasis2 5 3 4 2" xfId="24069" xr:uid="{DD4A3AB2-A0B3-4D54-A298-76168EF23A58}"/>
    <cellStyle name="20% - Énfasis2 5 3 4 2 2" xfId="36231" xr:uid="{8E1137C8-5666-4293-876A-9823F8047497}"/>
    <cellStyle name="20% - Énfasis2 5 3 4 3" xfId="36230" xr:uid="{5B5ADF33-6BC2-4E3F-A74F-BC570B6E7264}"/>
    <cellStyle name="20% - Énfasis2 5 3 5" xfId="16364" xr:uid="{0383F8F2-A758-497F-88E8-9DF89F488FAB}"/>
    <cellStyle name="20% - Énfasis2 5 3 5 2" xfId="36232" xr:uid="{96DD793E-18A5-41B7-9532-E58C8984365B}"/>
    <cellStyle name="20% - Énfasis2 5 3 6" xfId="36217" xr:uid="{20C30918-0000-47F6-A615-80EB9746002D}"/>
    <cellStyle name="20% - Énfasis2 5 4" xfId="1766" xr:uid="{EA383776-0566-4598-975D-05D3186D81F8}"/>
    <cellStyle name="20% - Énfasis2 5 4 2" xfId="5498" xr:uid="{735A7FCC-EBA1-4852-AE16-AEC875FCFE2E}"/>
    <cellStyle name="20% - Énfasis2 5 4 2 2" xfId="13206" xr:uid="{B109BE01-CAF5-4E8F-B949-D232671E50D9}"/>
    <cellStyle name="20% - Énfasis2 5 4 2 2 2" xfId="28618" xr:uid="{73912E1B-4423-41DF-908C-84C912F65742}"/>
    <cellStyle name="20% - Énfasis2 5 4 2 2 2 2" xfId="36236" xr:uid="{8A90ECFF-43E3-43B3-8126-843B1C8E761A}"/>
    <cellStyle name="20% - Énfasis2 5 4 2 2 3" xfId="36235" xr:uid="{72010043-0AE3-4E6E-849F-C0FD67529955}"/>
    <cellStyle name="20% - Énfasis2 5 4 2 3" xfId="20913" xr:uid="{345288B7-294F-4A06-BDDE-63B5F48DB75D}"/>
    <cellStyle name="20% - Énfasis2 5 4 2 3 2" xfId="36237" xr:uid="{FF1E59C1-1141-485B-B28E-D574BEAB90FF}"/>
    <cellStyle name="20% - Énfasis2 5 4 2 4" xfId="36234" xr:uid="{4D312E70-1C62-4221-8805-78B99A641D46}"/>
    <cellStyle name="20% - Énfasis2 5 4 3" xfId="9477" xr:uid="{C710E5E8-EEA0-4EE4-A8DB-6845373AD9B8}"/>
    <cellStyle name="20% - Énfasis2 5 4 3 2" xfId="24890" xr:uid="{21E320AD-6D74-44C2-88D3-F5279FD959B7}"/>
    <cellStyle name="20% - Énfasis2 5 4 3 2 2" xfId="36239" xr:uid="{BEBC0EF3-C493-4C53-846D-4932F63C9C1C}"/>
    <cellStyle name="20% - Énfasis2 5 4 3 3" xfId="36238" xr:uid="{F9FF02BB-92C0-4BF2-9B5E-006BC413F15A}"/>
    <cellStyle name="20% - Énfasis2 5 4 4" xfId="17185" xr:uid="{3261227B-AFC7-44BC-A4F6-CFC0D763C66B}"/>
    <cellStyle name="20% - Énfasis2 5 4 4 2" xfId="36240" xr:uid="{C818AC55-E914-4E45-92E3-55FF08A05483}"/>
    <cellStyle name="20% - Énfasis2 5 4 5" xfId="36233" xr:uid="{4FACB2AF-7B89-4169-B8F4-23EC16DE841F}"/>
    <cellStyle name="20% - Énfasis2 5 5" xfId="4019" xr:uid="{56268A9A-6BD6-45C2-BD9A-F08839EF88B9}"/>
    <cellStyle name="20% - Énfasis2 5 5 2" xfId="11727" xr:uid="{6B423F4A-133E-4B2F-A9BA-E975E0B410D7}"/>
    <cellStyle name="20% - Énfasis2 5 5 2 2" xfId="27139" xr:uid="{6B3A8E12-5465-47F0-8F53-29E757FC59EB}"/>
    <cellStyle name="20% - Énfasis2 5 5 2 2 2" xfId="36243" xr:uid="{CCAB6715-A45C-4318-A11B-50018539C2F4}"/>
    <cellStyle name="20% - Énfasis2 5 5 2 3" xfId="36242" xr:uid="{4C5D0645-D654-4F27-98C0-0CF649736A9A}"/>
    <cellStyle name="20% - Énfasis2 5 5 3" xfId="19434" xr:uid="{D6447C43-7EB5-42D0-8AC4-CBB7DD43040D}"/>
    <cellStyle name="20% - Énfasis2 5 5 3 2" xfId="36244" xr:uid="{E61FEDEF-09DE-4C6D-BC0D-BD23E4C8536C}"/>
    <cellStyle name="20% - Énfasis2 5 5 4" xfId="36241" xr:uid="{1E9FC141-2F8C-461D-9E41-462DD2CF4722}"/>
    <cellStyle name="20% - Énfasis2 5 6" xfId="8018" xr:uid="{B32822F0-7828-4DFA-92BE-BFBB20A0EE34}"/>
    <cellStyle name="20% - Énfasis2 5 6 2" xfId="23431" xr:uid="{EE364797-1D61-460C-9D43-DF8B4883099D}"/>
    <cellStyle name="20% - Énfasis2 5 6 2 2" xfId="36246" xr:uid="{F407D67B-E091-41FB-8582-20D71160D3A0}"/>
    <cellStyle name="20% - Énfasis2 5 6 3" xfId="36245" xr:uid="{D5A23548-D39A-4D6A-83E8-F62919721943}"/>
    <cellStyle name="20% - Énfasis2 5 7" xfId="15726" xr:uid="{03F191C5-CECE-4E55-A2C9-31F5A3243CCA}"/>
    <cellStyle name="20% - Énfasis2 5 7 2" xfId="36247" xr:uid="{461D545E-7F21-4FCD-8445-37E75FBACF9A}"/>
    <cellStyle name="20% - Énfasis2 5 8" xfId="36184" xr:uid="{61CB86AA-A33E-4ABE-BE0D-8CF2B9F81115}"/>
    <cellStyle name="20% - Énfasis2 6" xfId="290" xr:uid="{BE922520-C058-472C-8261-1A368C0A8809}"/>
    <cellStyle name="20% - Énfasis2 6 2" xfId="493" xr:uid="{C13DD042-A97C-4BE0-8A40-7B26C248B6A2}"/>
    <cellStyle name="20% - Énfasis2 6 2 2" xfId="1154" xr:uid="{B3FB4354-0D60-423F-96DA-9A0C52C61114}"/>
    <cellStyle name="20% - Énfasis2 6 2 2 2" xfId="2622" xr:uid="{B0B77486-5FC4-4F3F-B7C8-4C61D8A7939F}"/>
    <cellStyle name="20% - Énfasis2 6 2 2 2 2" xfId="6354" xr:uid="{39A7A9C4-CAC1-4309-9396-7AA3E8B14D5F}"/>
    <cellStyle name="20% - Énfasis2 6 2 2 2 2 2" xfId="14062" xr:uid="{A245C71D-4D71-403A-924E-A0999CC440CE}"/>
    <cellStyle name="20% - Énfasis2 6 2 2 2 2 2 2" xfId="29474" xr:uid="{5BB00366-8FEE-4E82-82A2-178CE6BBBA28}"/>
    <cellStyle name="20% - Énfasis2 6 2 2 2 2 2 2 2" xfId="36254" xr:uid="{B90BF7D9-6DC6-43B5-B7D6-83898865B14F}"/>
    <cellStyle name="20% - Énfasis2 6 2 2 2 2 2 3" xfId="36253" xr:uid="{D05F1447-7437-4234-AFD8-589320DA2A76}"/>
    <cellStyle name="20% - Énfasis2 6 2 2 2 2 3" xfId="21769" xr:uid="{791ECE69-8436-4AB6-9F17-E71B79D0EB75}"/>
    <cellStyle name="20% - Énfasis2 6 2 2 2 2 3 2" xfId="36255" xr:uid="{E5EB1E61-6D12-4E6F-B46B-038C28B5AE9A}"/>
    <cellStyle name="20% - Énfasis2 6 2 2 2 2 4" xfId="36252" xr:uid="{FC78BF24-BAD9-4736-9886-EBF4E4AFC7F1}"/>
    <cellStyle name="20% - Énfasis2 6 2 2 2 3" xfId="10333" xr:uid="{DFB5A967-9139-4BD4-9481-7B0339FE90EC}"/>
    <cellStyle name="20% - Énfasis2 6 2 2 2 3 2" xfId="25746" xr:uid="{A5C08258-A14F-4E5C-BEF0-1BB833D26B33}"/>
    <cellStyle name="20% - Énfasis2 6 2 2 2 3 2 2" xfId="36257" xr:uid="{E7DC515F-C082-439C-A89A-FA61E55690FA}"/>
    <cellStyle name="20% - Énfasis2 6 2 2 2 3 3" xfId="36256" xr:uid="{24A711C8-0F3D-4D2B-B70C-C410B1DA99E1}"/>
    <cellStyle name="20% - Énfasis2 6 2 2 2 4" xfId="18041" xr:uid="{E7BF1507-F138-4A9A-B317-57086C5BF9F3}"/>
    <cellStyle name="20% - Énfasis2 6 2 2 2 4 2" xfId="36258" xr:uid="{7A4B3E15-7299-42F7-B77B-3B012A7E8698}"/>
    <cellStyle name="20% - Énfasis2 6 2 2 2 5" xfId="36251" xr:uid="{AAD42DC2-202E-42C6-B270-560CDFE903FF}"/>
    <cellStyle name="20% - Énfasis2 6 2 2 3" xfId="4891" xr:uid="{EE0E3835-87C7-40BA-8E7E-E7FCA1475374}"/>
    <cellStyle name="20% - Énfasis2 6 2 2 3 2" xfId="12599" xr:uid="{FBB95323-0685-4A8B-AF59-6B1B70FA4BF2}"/>
    <cellStyle name="20% - Énfasis2 6 2 2 3 2 2" xfId="28011" xr:uid="{B1D7B95E-1489-44AA-9FAB-F6D2ECCD79E7}"/>
    <cellStyle name="20% - Énfasis2 6 2 2 3 2 2 2" xfId="36261" xr:uid="{B1F62883-5B46-41BB-85C6-6DE6D62E9F33}"/>
    <cellStyle name="20% - Énfasis2 6 2 2 3 2 3" xfId="36260" xr:uid="{C024AAC8-09E0-4842-A309-5CCC7F01E58C}"/>
    <cellStyle name="20% - Énfasis2 6 2 2 3 3" xfId="20306" xr:uid="{06F0C51D-7CF9-4C4C-ADE2-DA1E0626C60C}"/>
    <cellStyle name="20% - Énfasis2 6 2 2 3 3 2" xfId="36262" xr:uid="{D5FE919E-535B-459C-AEA8-4246E2754C93}"/>
    <cellStyle name="20% - Énfasis2 6 2 2 3 4" xfId="36259" xr:uid="{EDD8D756-86B4-4091-ADDB-ADB83E8980F6}"/>
    <cellStyle name="20% - Énfasis2 6 2 2 4" xfId="8874" xr:uid="{FBF96DE5-7610-4B51-9F04-5AADBF66BA52}"/>
    <cellStyle name="20% - Énfasis2 6 2 2 4 2" xfId="24287" xr:uid="{D79F895B-B06F-4748-9B5F-2CB08D03FA58}"/>
    <cellStyle name="20% - Énfasis2 6 2 2 4 2 2" xfId="36264" xr:uid="{718E5E34-DD5E-4231-B259-7B50E3213056}"/>
    <cellStyle name="20% - Énfasis2 6 2 2 4 3" xfId="36263" xr:uid="{8B8FCF86-8773-462A-B7EA-47AB9951F563}"/>
    <cellStyle name="20% - Énfasis2 6 2 2 5" xfId="16582" xr:uid="{E93388AD-D463-4827-B16A-5DF1A84CDB0E}"/>
    <cellStyle name="20% - Énfasis2 6 2 2 5 2" xfId="36265" xr:uid="{A6E83DC4-BE12-4125-9CDC-87D4E9EFDD82}"/>
    <cellStyle name="20% - Énfasis2 6 2 2 6" xfId="36250" xr:uid="{7E6344EB-E9A4-473B-891B-E964492F3A68}"/>
    <cellStyle name="20% - Énfasis2 6 2 3" xfId="1984" xr:uid="{693F922E-94CB-459A-A7CD-15588D7F8E19}"/>
    <cellStyle name="20% - Énfasis2 6 2 3 2" xfId="5716" xr:uid="{013F49F6-3B03-46F9-8178-9DBF02063462}"/>
    <cellStyle name="20% - Énfasis2 6 2 3 2 2" xfId="13424" xr:uid="{507008EF-1BEF-4DAB-B4EE-965593941721}"/>
    <cellStyle name="20% - Énfasis2 6 2 3 2 2 2" xfId="28836" xr:uid="{404CD035-4994-471F-8361-843058619C5B}"/>
    <cellStyle name="20% - Énfasis2 6 2 3 2 2 2 2" xfId="36269" xr:uid="{969335F7-1FB5-4B1C-94AD-0EBE876A0916}"/>
    <cellStyle name="20% - Énfasis2 6 2 3 2 2 3" xfId="36268" xr:uid="{8603E906-1308-404E-8766-8D06FF7765BB}"/>
    <cellStyle name="20% - Énfasis2 6 2 3 2 3" xfId="21131" xr:uid="{12A6BC97-3825-4B4A-BFE3-1D079ED9D378}"/>
    <cellStyle name="20% - Énfasis2 6 2 3 2 3 2" xfId="36270" xr:uid="{B798E49B-2402-44F1-AE93-CC699C31C6B7}"/>
    <cellStyle name="20% - Énfasis2 6 2 3 2 4" xfId="36267" xr:uid="{D50D9E00-2389-4FC0-BFDC-ECB0C5AB501D}"/>
    <cellStyle name="20% - Énfasis2 6 2 3 3" xfId="9695" xr:uid="{922D8AEE-E383-4854-8E87-CEB416004F2E}"/>
    <cellStyle name="20% - Énfasis2 6 2 3 3 2" xfId="25108" xr:uid="{453A3A04-65E4-4889-98C5-0886F94347A2}"/>
    <cellStyle name="20% - Énfasis2 6 2 3 3 2 2" xfId="36272" xr:uid="{474649BB-0568-4A76-83C8-E6D90466362E}"/>
    <cellStyle name="20% - Énfasis2 6 2 3 3 3" xfId="36271" xr:uid="{8343BAB0-21D2-47BA-BD44-4D53324A9B84}"/>
    <cellStyle name="20% - Énfasis2 6 2 3 4" xfId="17403" xr:uid="{F6DE606A-CC33-42A3-88A7-D46A7DBA6AEA}"/>
    <cellStyle name="20% - Énfasis2 6 2 3 4 2" xfId="36273" xr:uid="{40BA3253-45DC-47D3-8EC0-FA409D502522}"/>
    <cellStyle name="20% - Énfasis2 6 2 3 5" xfId="36266" xr:uid="{E786A938-C19D-4774-97FE-51367D614BDB}"/>
    <cellStyle name="20% - Énfasis2 6 2 4" xfId="4239" xr:uid="{5E25F2E1-8950-43F0-B881-B0E49833689C}"/>
    <cellStyle name="20% - Énfasis2 6 2 4 2" xfId="11947" xr:uid="{73B11A04-71D6-4E99-8125-C93732C60FFF}"/>
    <cellStyle name="20% - Énfasis2 6 2 4 2 2" xfId="27359" xr:uid="{0CC483C5-CCD0-4BEB-A145-439B9045B6A9}"/>
    <cellStyle name="20% - Énfasis2 6 2 4 2 2 2" xfId="36276" xr:uid="{5E4631B6-F06E-44F0-8A7F-A5973D1D7A7F}"/>
    <cellStyle name="20% - Énfasis2 6 2 4 2 3" xfId="36275" xr:uid="{BE298FC3-F9EE-4216-A8FE-0F0A435908CE}"/>
    <cellStyle name="20% - Énfasis2 6 2 4 3" xfId="19654" xr:uid="{6660A510-CF06-4D94-A3B9-A5F95F075FFC}"/>
    <cellStyle name="20% - Énfasis2 6 2 4 3 2" xfId="36277" xr:uid="{7CDECF5E-8B14-4AAF-940D-6C26AC0C4DCB}"/>
    <cellStyle name="20% - Énfasis2 6 2 4 4" xfId="36274" xr:uid="{B063D4C1-C579-4A6F-BAB9-3C1C2A7A8532}"/>
    <cellStyle name="20% - Énfasis2 6 2 5" xfId="8236" xr:uid="{63ADB432-B193-4022-A4D9-762A6072E0A0}"/>
    <cellStyle name="20% - Énfasis2 6 2 5 2" xfId="23649" xr:uid="{0F9A6219-493F-4998-A32A-6C5C332DBF0B}"/>
    <cellStyle name="20% - Énfasis2 6 2 5 2 2" xfId="36279" xr:uid="{EAD5EC3D-9923-4631-AA62-DFBA9594CF8D}"/>
    <cellStyle name="20% - Énfasis2 6 2 5 3" xfId="36278" xr:uid="{65D6928C-9F44-4637-BA7C-C64F7138AF38}"/>
    <cellStyle name="20% - Énfasis2 6 2 6" xfId="15944" xr:uid="{33A4B34C-493D-45FC-A0E9-2E55D766C181}"/>
    <cellStyle name="20% - Énfasis2 6 2 6 2" xfId="36280" xr:uid="{6CE0A78D-F173-4A55-B6B5-BD4A1C4989AC}"/>
    <cellStyle name="20% - Énfasis2 6 2 7" xfId="36249" xr:uid="{642CDCC6-D86C-404A-9A8A-1CE8C9193974}"/>
    <cellStyle name="20% - Énfasis2 6 3" xfId="954" xr:uid="{641DCF9B-8806-4458-8AD5-9877AEC8C966}"/>
    <cellStyle name="20% - Énfasis2 6 3 2" xfId="2424" xr:uid="{AA8246DA-FB3B-434A-9693-C62E000DF4A7}"/>
    <cellStyle name="20% - Énfasis2 6 3 2 2" xfId="6156" xr:uid="{94E41D37-8A21-42FB-B206-8BF1517C1C52}"/>
    <cellStyle name="20% - Énfasis2 6 3 2 2 2" xfId="13864" xr:uid="{F8358ED6-5718-400C-9F3F-D654D7D3C853}"/>
    <cellStyle name="20% - Énfasis2 6 3 2 2 2 2" xfId="29276" xr:uid="{329D2C61-9B8A-4DB4-AAD9-2E994F40098A}"/>
    <cellStyle name="20% - Énfasis2 6 3 2 2 2 2 2" xfId="36285" xr:uid="{D09825C7-CDCA-4438-8CA0-D5E73DCA75B5}"/>
    <cellStyle name="20% - Énfasis2 6 3 2 2 2 3" xfId="36284" xr:uid="{7F61902C-CF06-4A36-A235-7A985D4FEBF1}"/>
    <cellStyle name="20% - Énfasis2 6 3 2 2 3" xfId="21571" xr:uid="{8F6FB587-7C9A-4A4D-97AE-C61DC04B5D8E}"/>
    <cellStyle name="20% - Énfasis2 6 3 2 2 3 2" xfId="36286" xr:uid="{7043BDFC-BCFF-4634-AECE-1B5F44ACCCB9}"/>
    <cellStyle name="20% - Énfasis2 6 3 2 2 4" xfId="36283" xr:uid="{27D9C865-E545-4800-83C8-08FE839754C9}"/>
    <cellStyle name="20% - Énfasis2 6 3 2 3" xfId="10135" xr:uid="{441756FF-9DA2-4D68-A1E7-C1D8471404A4}"/>
    <cellStyle name="20% - Énfasis2 6 3 2 3 2" xfId="25548" xr:uid="{4C7E88D5-F2E7-492E-A89B-F2D951485FE6}"/>
    <cellStyle name="20% - Énfasis2 6 3 2 3 2 2" xfId="36288" xr:uid="{515A6428-75F9-4D2E-AA85-CB5C550311E7}"/>
    <cellStyle name="20% - Énfasis2 6 3 2 3 3" xfId="36287" xr:uid="{553E14CA-D027-4874-BDBC-64F9C08CC69A}"/>
    <cellStyle name="20% - Énfasis2 6 3 2 4" xfId="17843" xr:uid="{514DCF0C-D1E2-42A0-B37D-78D9E888FE58}"/>
    <cellStyle name="20% - Énfasis2 6 3 2 4 2" xfId="36289" xr:uid="{D26F5EC4-3992-42CA-8E24-B55B2AA8A393}"/>
    <cellStyle name="20% - Énfasis2 6 3 2 5" xfId="36282" xr:uid="{6C0E981B-63C3-47FC-BC70-C62EF811A0E8}"/>
    <cellStyle name="20% - Énfasis2 6 3 3" xfId="4691" xr:uid="{DBBE11FA-3E3C-4624-9FA7-D0A39272C77B}"/>
    <cellStyle name="20% - Énfasis2 6 3 3 2" xfId="12399" xr:uid="{82C5BD93-4D7C-4B31-8CE6-00895E22AC49}"/>
    <cellStyle name="20% - Énfasis2 6 3 3 2 2" xfId="27811" xr:uid="{F8BF475E-E5A7-4865-A4DB-5B8FCA833979}"/>
    <cellStyle name="20% - Énfasis2 6 3 3 2 2 2" xfId="36292" xr:uid="{3129E8A2-1315-416C-A240-8C71EC6FEA25}"/>
    <cellStyle name="20% - Énfasis2 6 3 3 2 3" xfId="36291" xr:uid="{A359DF93-79A9-43AE-9580-80FF16C7B2E0}"/>
    <cellStyle name="20% - Énfasis2 6 3 3 3" xfId="20106" xr:uid="{6330BE0D-D876-40A9-A10D-0752D60B5E76}"/>
    <cellStyle name="20% - Énfasis2 6 3 3 3 2" xfId="36293" xr:uid="{CA7B1C51-E7D5-42D7-A12B-7FC486C4293E}"/>
    <cellStyle name="20% - Énfasis2 6 3 3 4" xfId="36290" xr:uid="{9E1EB3C8-77E6-46C3-ABA0-D0EB647AE7B9}"/>
    <cellStyle name="20% - Énfasis2 6 3 4" xfId="8676" xr:uid="{623B5360-BD0A-415C-9275-2CFB5A5D7BDD}"/>
    <cellStyle name="20% - Énfasis2 6 3 4 2" xfId="24089" xr:uid="{E7BFE116-1D92-4AEC-B213-966011093F44}"/>
    <cellStyle name="20% - Énfasis2 6 3 4 2 2" xfId="36295" xr:uid="{7797330B-AED9-4AD9-AB62-0C672AD559A7}"/>
    <cellStyle name="20% - Énfasis2 6 3 4 3" xfId="36294" xr:uid="{F7D02158-10A9-4A4C-8039-8B289EFDCBBC}"/>
    <cellStyle name="20% - Énfasis2 6 3 5" xfId="16384" xr:uid="{CCAC7137-C68D-4462-A894-778F59493309}"/>
    <cellStyle name="20% - Énfasis2 6 3 5 2" xfId="36296" xr:uid="{FF599469-DD14-4C68-A0C0-C27C0ED81573}"/>
    <cellStyle name="20% - Énfasis2 6 3 6" xfId="36281" xr:uid="{3F55C86C-4122-4466-BB03-D3B565A2D8C7}"/>
    <cellStyle name="20% - Énfasis2 6 4" xfId="1786" xr:uid="{D048DF32-FDE4-4702-B568-D82D333F5E40}"/>
    <cellStyle name="20% - Énfasis2 6 4 2" xfId="5518" xr:uid="{5F42A05A-E4F8-4F31-A304-65B006BB8529}"/>
    <cellStyle name="20% - Énfasis2 6 4 2 2" xfId="13226" xr:uid="{3DCA1E7B-BA73-4999-B081-D0B60553EC40}"/>
    <cellStyle name="20% - Énfasis2 6 4 2 2 2" xfId="28638" xr:uid="{0DA6AEEB-1241-4D03-97AD-97F8EBB344DE}"/>
    <cellStyle name="20% - Énfasis2 6 4 2 2 2 2" xfId="36300" xr:uid="{02192415-4B82-4930-80E7-B9761325C947}"/>
    <cellStyle name="20% - Énfasis2 6 4 2 2 3" xfId="36299" xr:uid="{E2E351CC-7822-4AFE-A774-EA8D5EBC53BB}"/>
    <cellStyle name="20% - Énfasis2 6 4 2 3" xfId="20933" xr:uid="{FAE0912D-7AF7-4787-8EFA-4DEBEF4FFA5C}"/>
    <cellStyle name="20% - Énfasis2 6 4 2 3 2" xfId="36301" xr:uid="{723D49BD-EC44-474D-A7CB-B3999C73BCB9}"/>
    <cellStyle name="20% - Énfasis2 6 4 2 4" xfId="36298" xr:uid="{B861867C-B18C-4A1F-86CA-77A42596F4B5}"/>
    <cellStyle name="20% - Énfasis2 6 4 3" xfId="9497" xr:uid="{5AA95AEB-C09A-417C-86E9-196D128C2F2A}"/>
    <cellStyle name="20% - Énfasis2 6 4 3 2" xfId="24910" xr:uid="{F13EBA9B-20B1-43AC-9808-C67F4F35304E}"/>
    <cellStyle name="20% - Énfasis2 6 4 3 2 2" xfId="36303" xr:uid="{6AFDB44D-5510-4D4A-B648-D42488B277D7}"/>
    <cellStyle name="20% - Énfasis2 6 4 3 3" xfId="36302" xr:uid="{19EC11CA-4C25-413B-8AD0-705E1AF3C954}"/>
    <cellStyle name="20% - Énfasis2 6 4 4" xfId="17205" xr:uid="{451FD573-A49F-4081-9105-033B17F65C69}"/>
    <cellStyle name="20% - Énfasis2 6 4 4 2" xfId="36304" xr:uid="{87609493-E6C2-436D-B31A-CD28035F3F03}"/>
    <cellStyle name="20% - Énfasis2 6 4 5" xfId="36297" xr:uid="{BD45CAD9-1465-493C-AD7F-DD79DEDA6507}"/>
    <cellStyle name="20% - Énfasis2 6 5" xfId="4039" xr:uid="{89AF0FF1-6711-40AF-A5EE-64445DD96C16}"/>
    <cellStyle name="20% - Énfasis2 6 5 2" xfId="11747" xr:uid="{942205AC-7C65-4351-A4A3-43850922AEF5}"/>
    <cellStyle name="20% - Énfasis2 6 5 2 2" xfId="27159" xr:uid="{701EAC67-2512-4212-8EFE-69C82124C1B7}"/>
    <cellStyle name="20% - Énfasis2 6 5 2 2 2" xfId="36307" xr:uid="{0241B176-A58B-42A9-9BBC-8F712F5ED437}"/>
    <cellStyle name="20% - Énfasis2 6 5 2 3" xfId="36306" xr:uid="{76074CA2-65A8-4CE5-9092-54E6C1178165}"/>
    <cellStyle name="20% - Énfasis2 6 5 3" xfId="19454" xr:uid="{6E4BDD36-73FF-43D2-8BC8-69CAC155A829}"/>
    <cellStyle name="20% - Énfasis2 6 5 3 2" xfId="36308" xr:uid="{165049D1-626B-46C8-B422-4374E8CB4CC5}"/>
    <cellStyle name="20% - Énfasis2 6 5 4" xfId="36305" xr:uid="{2A9C6208-DFC3-4BCD-A677-E6D411189F47}"/>
    <cellStyle name="20% - Énfasis2 6 6" xfId="8038" xr:uid="{44DCB5A9-B8E0-43A0-9B81-6EA293CAFDCC}"/>
    <cellStyle name="20% - Énfasis2 6 6 2" xfId="23451" xr:uid="{FB758E87-D7ED-42D5-BCF5-DF8B2EAB9367}"/>
    <cellStyle name="20% - Énfasis2 6 6 2 2" xfId="36310" xr:uid="{D351BF10-F3B9-4610-9F66-2D886D00E0BD}"/>
    <cellStyle name="20% - Énfasis2 6 6 3" xfId="36309" xr:uid="{5A54E6EB-2BD5-46E1-8CFD-642191D3D9E0}"/>
    <cellStyle name="20% - Énfasis2 6 7" xfId="15746" xr:uid="{2F4187D3-7D6A-4806-BC0D-ED6D0E12ABDD}"/>
    <cellStyle name="20% - Énfasis2 6 7 2" xfId="36311" xr:uid="{4D509801-C431-4617-B15A-0EC5BE69338B}"/>
    <cellStyle name="20% - Énfasis2 6 8" xfId="36248" xr:uid="{3A6F7C4C-3315-417A-A920-D1864C1A3EFC}"/>
    <cellStyle name="20% - Énfasis2 7" xfId="513" xr:uid="{F58790DF-9BC4-4993-9243-1485D31526FD}"/>
    <cellStyle name="20% - Énfasis2 7 2" xfId="1174" xr:uid="{A3A38999-6BD7-4BA9-8648-3EA7176DC800}"/>
    <cellStyle name="20% - Énfasis2 7 2 2" xfId="2642" xr:uid="{72FAC9FD-A031-4410-AF0A-A2E763CEC467}"/>
    <cellStyle name="20% - Énfasis2 7 2 2 2" xfId="6374" xr:uid="{F514FFD1-EA4C-4502-9B7C-CA48B3AC8114}"/>
    <cellStyle name="20% - Énfasis2 7 2 2 2 2" xfId="14082" xr:uid="{C032B2DF-1152-4BD3-B850-829A7F2D3C66}"/>
    <cellStyle name="20% - Énfasis2 7 2 2 2 2 2" xfId="29494" xr:uid="{45F59DA2-BF5D-4175-9E34-1CFFDAD57996}"/>
    <cellStyle name="20% - Énfasis2 7 2 2 2 2 2 2" xfId="36317" xr:uid="{FD91C6AC-9E78-4EF1-8066-4E97830EFE32}"/>
    <cellStyle name="20% - Énfasis2 7 2 2 2 2 3" xfId="36316" xr:uid="{A557E741-A9B1-4C16-9B47-054D3BAEF841}"/>
    <cellStyle name="20% - Énfasis2 7 2 2 2 3" xfId="21789" xr:uid="{1A74ED61-8D80-4D4B-9A6F-2D7D2C7A949F}"/>
    <cellStyle name="20% - Énfasis2 7 2 2 2 3 2" xfId="36318" xr:uid="{B986CA3C-EEDE-4270-85A0-E1121550BED1}"/>
    <cellStyle name="20% - Énfasis2 7 2 2 2 4" xfId="36315" xr:uid="{6BCD76C9-A988-4C52-9825-56189439D0B1}"/>
    <cellStyle name="20% - Énfasis2 7 2 2 3" xfId="10353" xr:uid="{534C62B7-9441-4641-B89E-9C0445384E92}"/>
    <cellStyle name="20% - Énfasis2 7 2 2 3 2" xfId="25766" xr:uid="{45FEFC7E-643F-4F62-8583-6DCA10CEB259}"/>
    <cellStyle name="20% - Énfasis2 7 2 2 3 2 2" xfId="36320" xr:uid="{7F4A0307-136B-4196-BA1B-C9B0F9B2A798}"/>
    <cellStyle name="20% - Énfasis2 7 2 2 3 3" xfId="36319" xr:uid="{FEC75522-0D16-4327-9D3E-1AF0A51A8A50}"/>
    <cellStyle name="20% - Énfasis2 7 2 2 4" xfId="18061" xr:uid="{7B3AEC45-024E-4EE2-9135-252E8A87342B}"/>
    <cellStyle name="20% - Énfasis2 7 2 2 4 2" xfId="36321" xr:uid="{E37FAD36-5F5E-420B-8A2D-028A0465B59F}"/>
    <cellStyle name="20% - Énfasis2 7 2 2 5" xfId="36314" xr:uid="{D3C05B02-8E26-4A9C-A279-7CA1B1A30DC0}"/>
    <cellStyle name="20% - Énfasis2 7 2 3" xfId="4911" xr:uid="{B2586E50-FB7F-4F52-A8AD-FC4DDDA77293}"/>
    <cellStyle name="20% - Énfasis2 7 2 3 2" xfId="12619" xr:uid="{AAE1BDE8-182B-481F-A3F4-C511E2279063}"/>
    <cellStyle name="20% - Énfasis2 7 2 3 2 2" xfId="28031" xr:uid="{EBAEB19F-6865-48CB-A88A-AE7777E86AA8}"/>
    <cellStyle name="20% - Énfasis2 7 2 3 2 2 2" xfId="36324" xr:uid="{D874364E-9C09-4AD2-9DEA-1CBCFF917BF0}"/>
    <cellStyle name="20% - Énfasis2 7 2 3 2 3" xfId="36323" xr:uid="{9F2D23D9-30B6-4395-B195-4696E94C8CEA}"/>
    <cellStyle name="20% - Énfasis2 7 2 3 3" xfId="20326" xr:uid="{F6B897F8-D890-4C59-97D5-04054A09F3E5}"/>
    <cellStyle name="20% - Énfasis2 7 2 3 3 2" xfId="36325" xr:uid="{9CFF8018-E3AF-4ACF-8DBF-986C1EBBB8B4}"/>
    <cellStyle name="20% - Énfasis2 7 2 3 4" xfId="36322" xr:uid="{D983DF42-5BE8-42E4-BAE0-6B1A84DBE368}"/>
    <cellStyle name="20% - Énfasis2 7 2 4" xfId="8894" xr:uid="{9020DEE2-421C-44A6-8E32-7F21692691DF}"/>
    <cellStyle name="20% - Énfasis2 7 2 4 2" xfId="24307" xr:uid="{FEFBAC8F-0647-411C-9927-68F642E02073}"/>
    <cellStyle name="20% - Énfasis2 7 2 4 2 2" xfId="36327" xr:uid="{3104D70A-1776-48AA-8E99-6F05FC5B0A8D}"/>
    <cellStyle name="20% - Énfasis2 7 2 4 3" xfId="36326" xr:uid="{436B14B4-D0E6-4E3B-94B5-8529A963E7F2}"/>
    <cellStyle name="20% - Énfasis2 7 2 5" xfId="16602" xr:uid="{45BB14F5-9568-4826-BE6A-C64D747FBAA0}"/>
    <cellStyle name="20% - Énfasis2 7 2 5 2" xfId="36328" xr:uid="{45DD03AA-4EBA-4122-8583-7ABFC766CDED}"/>
    <cellStyle name="20% - Énfasis2 7 2 6" xfId="36313" xr:uid="{CBF6D4C4-E7FE-4C9C-BCC5-BF8E5032E541}"/>
    <cellStyle name="20% - Énfasis2 7 3" xfId="2004" xr:uid="{A0EB92B4-7E35-4C56-B98B-1CE9DC064509}"/>
    <cellStyle name="20% - Énfasis2 7 3 2" xfId="5736" xr:uid="{A0AF9946-D176-46E0-8D6D-0B51D0845CC7}"/>
    <cellStyle name="20% - Énfasis2 7 3 2 2" xfId="13444" xr:uid="{8E0264E0-81B2-4255-B0F8-F73DDEE59D6E}"/>
    <cellStyle name="20% - Énfasis2 7 3 2 2 2" xfId="28856" xr:uid="{57E6E11D-AE7F-49F7-9DFA-F5411B37C8D4}"/>
    <cellStyle name="20% - Énfasis2 7 3 2 2 2 2" xfId="36332" xr:uid="{A4F7DFB5-72B5-4DBB-847C-D410B84638FA}"/>
    <cellStyle name="20% - Énfasis2 7 3 2 2 3" xfId="36331" xr:uid="{A93F839A-DF4F-479D-A14E-022BBB8E93CF}"/>
    <cellStyle name="20% - Énfasis2 7 3 2 3" xfId="21151" xr:uid="{E512F6E1-2A29-4CE2-BF0C-6DF71833C4D1}"/>
    <cellStyle name="20% - Énfasis2 7 3 2 3 2" xfId="36333" xr:uid="{FB227966-2286-4F50-B939-11F51A034BFB}"/>
    <cellStyle name="20% - Énfasis2 7 3 2 4" xfId="36330" xr:uid="{6BA8C657-A07B-4A4D-B8C4-20C249890AF4}"/>
    <cellStyle name="20% - Énfasis2 7 3 3" xfId="9715" xr:uid="{D74CEA69-B221-4959-AE78-3ACA4F44C4B4}"/>
    <cellStyle name="20% - Énfasis2 7 3 3 2" xfId="25128" xr:uid="{A3284C68-F36F-423B-A779-A8755ED09624}"/>
    <cellStyle name="20% - Énfasis2 7 3 3 2 2" xfId="36335" xr:uid="{C539987D-FA36-41F3-8E0B-56F630B841BA}"/>
    <cellStyle name="20% - Énfasis2 7 3 3 3" xfId="36334" xr:uid="{215A3B04-A1B7-410A-A884-D84D7F53AF8F}"/>
    <cellStyle name="20% - Énfasis2 7 3 4" xfId="17423" xr:uid="{482FF6D1-D3CB-4468-BEA1-179E2B0EEAA5}"/>
    <cellStyle name="20% - Énfasis2 7 3 4 2" xfId="36336" xr:uid="{B53C181D-FA8D-4A2C-A176-1A3CCF2EC2CB}"/>
    <cellStyle name="20% - Énfasis2 7 3 5" xfId="36329" xr:uid="{C5363CEF-6C04-4B24-8331-1E8BD5BD4338}"/>
    <cellStyle name="20% - Énfasis2 7 4" xfId="4259" xr:uid="{34857C17-77BA-4BAF-BC53-83A22AA5B1FD}"/>
    <cellStyle name="20% - Énfasis2 7 4 2" xfId="11967" xr:uid="{974A92AB-41ED-491C-A2DE-3A8F0C167986}"/>
    <cellStyle name="20% - Énfasis2 7 4 2 2" xfId="27379" xr:uid="{6D481246-756C-4D4F-8054-6A376C6FF83E}"/>
    <cellStyle name="20% - Énfasis2 7 4 2 2 2" xfId="36339" xr:uid="{40F047D1-365E-4896-B525-15E5DC0EB358}"/>
    <cellStyle name="20% - Énfasis2 7 4 2 3" xfId="36338" xr:uid="{B867470D-1604-4E4C-9DD1-AC6114DF2F37}"/>
    <cellStyle name="20% - Énfasis2 7 4 3" xfId="19674" xr:uid="{63F2C743-207F-4D80-AFF0-2EC70CB3ACE2}"/>
    <cellStyle name="20% - Énfasis2 7 4 3 2" xfId="36340" xr:uid="{592EE2E6-8DF0-447C-AE94-2AD18C2AD388}"/>
    <cellStyle name="20% - Énfasis2 7 4 4" xfId="36337" xr:uid="{102845E3-DC69-4562-826C-59631754AB62}"/>
    <cellStyle name="20% - Énfasis2 7 5" xfId="8256" xr:uid="{11F959A7-F5FF-4124-951C-B53D97F1CD28}"/>
    <cellStyle name="20% - Énfasis2 7 5 2" xfId="23669" xr:uid="{5417905D-B4E9-49DF-9E7B-AC8E2E8C4755}"/>
    <cellStyle name="20% - Énfasis2 7 5 2 2" xfId="36342" xr:uid="{60BCF8FE-549D-40BC-A8CA-78CF44E4F9EC}"/>
    <cellStyle name="20% - Énfasis2 7 5 3" xfId="36341" xr:uid="{942568E4-3890-4CCA-9C07-38896C442520}"/>
    <cellStyle name="20% - Énfasis2 7 6" xfId="15964" xr:uid="{17050304-E591-4CC2-8291-3DF937C6C4DE}"/>
    <cellStyle name="20% - Énfasis2 7 6 2" xfId="36343" xr:uid="{AF1FFFA8-DFB8-45C3-A91B-C0A4636DB44A}"/>
    <cellStyle name="20% - Énfasis2 7 7" xfId="36312" xr:uid="{12BE87B2-6064-4BBD-9CFA-3A99878DFF54}"/>
    <cellStyle name="20% - Énfasis2 8" xfId="533" xr:uid="{51B2E305-8079-43F2-9577-657B78A7488D}"/>
    <cellStyle name="20% - Énfasis2 8 2" xfId="1194" xr:uid="{8D59E67B-DFE5-4E5D-BBF1-BB0FC4A180EC}"/>
    <cellStyle name="20% - Énfasis2 8 2 2" xfId="2662" xr:uid="{E567EA4D-CEF0-4E35-AEF5-FF751BD674F7}"/>
    <cellStyle name="20% - Énfasis2 8 2 2 2" xfId="6394" xr:uid="{9E77FE4A-9445-4AE9-A6BA-C48183B92B21}"/>
    <cellStyle name="20% - Énfasis2 8 2 2 2 2" xfId="14102" xr:uid="{76E4539C-B607-4CA3-8CB5-BD0912ADF810}"/>
    <cellStyle name="20% - Énfasis2 8 2 2 2 2 2" xfId="29514" xr:uid="{B16F28F0-58CD-4439-8A59-8FD74C8F30AD}"/>
    <cellStyle name="20% - Énfasis2 8 2 2 2 2 2 2" xfId="36349" xr:uid="{A220E3C6-2C8B-4BE5-A0E5-4E41AF53302B}"/>
    <cellStyle name="20% - Énfasis2 8 2 2 2 2 3" xfId="36348" xr:uid="{27112805-8F63-45B6-9BB7-3F19EB539703}"/>
    <cellStyle name="20% - Énfasis2 8 2 2 2 3" xfId="21809" xr:uid="{04F8E299-EB9E-4D94-A347-0ECA8F1E5715}"/>
    <cellStyle name="20% - Énfasis2 8 2 2 2 3 2" xfId="36350" xr:uid="{DB8A4979-F4BD-4707-906B-82635A5895A3}"/>
    <cellStyle name="20% - Énfasis2 8 2 2 2 4" xfId="36347" xr:uid="{E39C9C02-A564-43B6-901D-8A9D6E5A1D25}"/>
    <cellStyle name="20% - Énfasis2 8 2 2 3" xfId="10373" xr:uid="{482C6828-807D-4EB4-BD24-33A5D2EE3E89}"/>
    <cellStyle name="20% - Énfasis2 8 2 2 3 2" xfId="25786" xr:uid="{4A825B9A-5ED1-4403-8EEF-CB1B6F028B29}"/>
    <cellStyle name="20% - Énfasis2 8 2 2 3 2 2" xfId="36352" xr:uid="{BDCD5D59-7C52-42C8-8B21-B3A57D0EF8A0}"/>
    <cellStyle name="20% - Énfasis2 8 2 2 3 3" xfId="36351" xr:uid="{F7665CB1-CCEB-44FD-BEBD-5C92BDA77525}"/>
    <cellStyle name="20% - Énfasis2 8 2 2 4" xfId="18081" xr:uid="{05EC60DB-835A-4400-A0B4-72A4B14D5DB0}"/>
    <cellStyle name="20% - Énfasis2 8 2 2 4 2" xfId="36353" xr:uid="{9B821E7F-02EA-42F9-95C7-9255F4D0B903}"/>
    <cellStyle name="20% - Énfasis2 8 2 2 5" xfId="36346" xr:uid="{36485B03-0052-42D2-93C5-0A3F64292E98}"/>
    <cellStyle name="20% - Énfasis2 8 2 3" xfId="4931" xr:uid="{4B8B4542-88CB-4D1E-9286-BACE5C15D12D}"/>
    <cellStyle name="20% - Énfasis2 8 2 3 2" xfId="12639" xr:uid="{51EEB71A-C1A3-4BCC-93AD-484ED1B553A5}"/>
    <cellStyle name="20% - Énfasis2 8 2 3 2 2" xfId="28051" xr:uid="{ED9134D0-1AFD-48C4-9B1F-42089A9DB8D4}"/>
    <cellStyle name="20% - Énfasis2 8 2 3 2 2 2" xfId="36356" xr:uid="{AC4D1724-C407-4544-8542-AC59800C8DD6}"/>
    <cellStyle name="20% - Énfasis2 8 2 3 2 3" xfId="36355" xr:uid="{4AEAB4D0-9AEA-48DF-B38F-2D6CDEFE2F93}"/>
    <cellStyle name="20% - Énfasis2 8 2 3 3" xfId="20346" xr:uid="{8C26AD89-1543-4618-AE0F-4E9E08C200E6}"/>
    <cellStyle name="20% - Énfasis2 8 2 3 3 2" xfId="36357" xr:uid="{B3B5B477-B67A-4F4A-83DA-CFF5387EBD1D}"/>
    <cellStyle name="20% - Énfasis2 8 2 3 4" xfId="36354" xr:uid="{A6C8017F-A74B-4964-9408-084D02FBFBB9}"/>
    <cellStyle name="20% - Énfasis2 8 2 4" xfId="8914" xr:uid="{2FC4598F-43F4-4EFC-AB3E-C2667A25A940}"/>
    <cellStyle name="20% - Énfasis2 8 2 4 2" xfId="24327" xr:uid="{BECCD1CA-1A4D-4CE4-9A19-9500D5A1A16E}"/>
    <cellStyle name="20% - Énfasis2 8 2 4 2 2" xfId="36359" xr:uid="{270D2E1C-54A7-416E-82B9-68C74991469F}"/>
    <cellStyle name="20% - Énfasis2 8 2 4 3" xfId="36358" xr:uid="{7D391C2F-148E-44DD-8DD1-474A44FEFAC8}"/>
    <cellStyle name="20% - Énfasis2 8 2 5" xfId="16622" xr:uid="{D95B4689-C418-4D90-902D-296EEF5B4BBC}"/>
    <cellStyle name="20% - Énfasis2 8 2 5 2" xfId="36360" xr:uid="{E8AEEDF9-7D2C-4F38-8332-97E5890527F1}"/>
    <cellStyle name="20% - Énfasis2 8 2 6" xfId="36345" xr:uid="{CF3DA841-6BF0-4EF4-B2E4-E99DA83647E9}"/>
    <cellStyle name="20% - Énfasis2 8 3" xfId="2024" xr:uid="{4D06567D-494B-427C-9933-F1D15B486057}"/>
    <cellStyle name="20% - Énfasis2 8 3 2" xfId="5756" xr:uid="{E0047D6D-A5FD-47F1-BC1F-0ED2D34EBE29}"/>
    <cellStyle name="20% - Énfasis2 8 3 2 2" xfId="13464" xr:uid="{EF24EAFA-ACA2-4B61-A612-23407268A3AE}"/>
    <cellStyle name="20% - Énfasis2 8 3 2 2 2" xfId="28876" xr:uid="{85D79661-7659-499B-B40C-8EC9B31D2686}"/>
    <cellStyle name="20% - Énfasis2 8 3 2 2 2 2" xfId="36364" xr:uid="{2E464BFB-9229-44B6-ACF4-629AC5AB29DD}"/>
    <cellStyle name="20% - Énfasis2 8 3 2 2 3" xfId="36363" xr:uid="{631712E6-23ED-42EE-A691-2505EEC11DE4}"/>
    <cellStyle name="20% - Énfasis2 8 3 2 3" xfId="21171" xr:uid="{D027DC02-B3D2-478D-AACD-8BFFEBEF633F}"/>
    <cellStyle name="20% - Énfasis2 8 3 2 3 2" xfId="36365" xr:uid="{F64A26D7-CADF-41B5-A62A-DFAB1D4965F1}"/>
    <cellStyle name="20% - Énfasis2 8 3 2 4" xfId="36362" xr:uid="{F62ED43B-63D5-4BA7-824B-216735C4266A}"/>
    <cellStyle name="20% - Énfasis2 8 3 3" xfId="9735" xr:uid="{81BD4B45-535A-4429-B07E-AC4D517341AA}"/>
    <cellStyle name="20% - Énfasis2 8 3 3 2" xfId="25148" xr:uid="{1BAAAF68-F8C8-4FB5-88B8-13682FD09D83}"/>
    <cellStyle name="20% - Énfasis2 8 3 3 2 2" xfId="36367" xr:uid="{52D90DD5-544F-41A7-99AF-7BA32329EA01}"/>
    <cellStyle name="20% - Énfasis2 8 3 3 3" xfId="36366" xr:uid="{1E983969-AFB5-4BB6-9C70-0CF776690E85}"/>
    <cellStyle name="20% - Énfasis2 8 3 4" xfId="17443" xr:uid="{B10FF204-85DE-40E3-9481-0207A20D5737}"/>
    <cellStyle name="20% - Énfasis2 8 3 4 2" xfId="36368" xr:uid="{EA48AC35-1E03-423D-8457-4DB40005AD11}"/>
    <cellStyle name="20% - Énfasis2 8 3 5" xfId="36361" xr:uid="{0A992108-5C99-47D8-AB35-7E77331613A6}"/>
    <cellStyle name="20% - Énfasis2 8 4" xfId="4279" xr:uid="{F5914AA7-C6B8-49D7-804E-D966FFE7B65E}"/>
    <cellStyle name="20% - Énfasis2 8 4 2" xfId="11987" xr:uid="{1C1EBBAF-20E6-472A-8024-AE19D1111149}"/>
    <cellStyle name="20% - Énfasis2 8 4 2 2" xfId="27399" xr:uid="{A4A2F982-16EB-41C3-BFF9-D97B8D88503F}"/>
    <cellStyle name="20% - Énfasis2 8 4 2 2 2" xfId="36371" xr:uid="{FE4E07B4-2C96-42ED-ABAE-D8E27B6570BA}"/>
    <cellStyle name="20% - Énfasis2 8 4 2 3" xfId="36370" xr:uid="{CA673273-B21C-4D9A-9850-BE8F2B69EB0E}"/>
    <cellStyle name="20% - Énfasis2 8 4 3" xfId="19694" xr:uid="{597BC086-A37D-43BB-B6E7-58C8F818E38A}"/>
    <cellStyle name="20% - Énfasis2 8 4 3 2" xfId="36372" xr:uid="{BB488649-CD54-44D1-85D9-152F693064F5}"/>
    <cellStyle name="20% - Énfasis2 8 4 4" xfId="36369" xr:uid="{2A267D54-3762-40BF-B9A2-099747685BAB}"/>
    <cellStyle name="20% - Énfasis2 8 5" xfId="8276" xr:uid="{65F7B1F3-9A1B-4BD0-AB70-49F6B24173C5}"/>
    <cellStyle name="20% - Énfasis2 8 5 2" xfId="23689" xr:uid="{900B5AB4-E85A-414C-8E2C-86BFEA6AEFB3}"/>
    <cellStyle name="20% - Énfasis2 8 5 2 2" xfId="36374" xr:uid="{B93A0287-5465-4180-8980-677126CB5390}"/>
    <cellStyle name="20% - Énfasis2 8 5 3" xfId="36373" xr:uid="{6FAD8B29-0F64-48D6-8D5A-7F62CF50C7C0}"/>
    <cellStyle name="20% - Énfasis2 8 6" xfId="15984" xr:uid="{1DCD21B7-D919-454F-9896-972B15AC4421}"/>
    <cellStyle name="20% - Énfasis2 8 6 2" xfId="36375" xr:uid="{45139795-0D9C-41D4-91E2-BB1DFF8EB52A}"/>
    <cellStyle name="20% - Énfasis2 8 7" xfId="36344" xr:uid="{4B368D53-DACA-4451-8B90-01D267B94B93}"/>
    <cellStyle name="20% - Énfasis2 9" xfId="553" xr:uid="{749FEA9B-F949-479C-8790-7CFE61D749B1}"/>
    <cellStyle name="20% - Énfasis2 9 2" xfId="1214" xr:uid="{5FF05884-339C-4640-B2F5-5ABEB69A8F6A}"/>
    <cellStyle name="20% - Énfasis2 9 2 2" xfId="2682" xr:uid="{DE8C0039-F4DC-44C3-9C39-930AE24FEC11}"/>
    <cellStyle name="20% - Énfasis2 9 2 2 2" xfId="6414" xr:uid="{EFB4FB07-82D2-4135-ABC7-0134A03A90D8}"/>
    <cellStyle name="20% - Énfasis2 9 2 2 2 2" xfId="14122" xr:uid="{CE782F9E-15AF-4A2B-8FE8-484C5568C81B}"/>
    <cellStyle name="20% - Énfasis2 9 2 2 2 2 2" xfId="29534" xr:uid="{F5BF7292-163A-4646-84ED-BF30AF6B84FC}"/>
    <cellStyle name="20% - Énfasis2 9 2 2 2 2 2 2" xfId="36381" xr:uid="{C8975A3A-4068-44A1-9AA5-5CBFA4070D56}"/>
    <cellStyle name="20% - Énfasis2 9 2 2 2 2 3" xfId="36380" xr:uid="{D8FCE5A3-A07A-4688-9BD8-704E9AA83D99}"/>
    <cellStyle name="20% - Énfasis2 9 2 2 2 3" xfId="21829" xr:uid="{8582F042-1173-48E7-9C16-D7B356F4D88E}"/>
    <cellStyle name="20% - Énfasis2 9 2 2 2 3 2" xfId="36382" xr:uid="{5812DC68-36A3-401E-8386-819FFF38E8AC}"/>
    <cellStyle name="20% - Énfasis2 9 2 2 2 4" xfId="36379" xr:uid="{21D44F9C-949E-4197-A0BD-594E48591FA5}"/>
    <cellStyle name="20% - Énfasis2 9 2 2 3" xfId="10393" xr:uid="{177AF8AF-3D2C-4645-AFBC-BC902B66834A}"/>
    <cellStyle name="20% - Énfasis2 9 2 2 3 2" xfId="25806" xr:uid="{41EDCE90-81F5-4E84-AB41-2C2961E9781D}"/>
    <cellStyle name="20% - Énfasis2 9 2 2 3 2 2" xfId="36384" xr:uid="{63B52D52-ACBE-4654-902A-FD4D42D35C74}"/>
    <cellStyle name="20% - Énfasis2 9 2 2 3 3" xfId="36383" xr:uid="{BCE41937-7A51-4518-8964-E16238620F88}"/>
    <cellStyle name="20% - Énfasis2 9 2 2 4" xfId="18101" xr:uid="{1E07BE33-9390-4337-BBBE-F730A9A0169F}"/>
    <cellStyle name="20% - Énfasis2 9 2 2 4 2" xfId="36385" xr:uid="{301E32F1-23E5-431B-978C-1BDA3E2A1FCB}"/>
    <cellStyle name="20% - Énfasis2 9 2 2 5" xfId="36378" xr:uid="{18CAA2DB-CEEE-42AA-8CA8-9326B901314D}"/>
    <cellStyle name="20% - Énfasis2 9 2 3" xfId="4951" xr:uid="{A1485B64-713E-4443-ABD8-B65DDD27CD9C}"/>
    <cellStyle name="20% - Énfasis2 9 2 3 2" xfId="12659" xr:uid="{0D7CA079-D09C-4345-9BC2-ED68F6DCBE94}"/>
    <cellStyle name="20% - Énfasis2 9 2 3 2 2" xfId="28071" xr:uid="{9366AAC0-3542-4D3D-839B-2564237ED159}"/>
    <cellStyle name="20% - Énfasis2 9 2 3 2 2 2" xfId="36388" xr:uid="{C54AA04F-A6D6-4352-ABD3-A10ADBBFFFA5}"/>
    <cellStyle name="20% - Énfasis2 9 2 3 2 3" xfId="36387" xr:uid="{BAF59829-420D-4027-892E-1487957B4B71}"/>
    <cellStyle name="20% - Énfasis2 9 2 3 3" xfId="20366" xr:uid="{9FFFDA4E-E98C-4EC7-A571-06442D248A64}"/>
    <cellStyle name="20% - Énfasis2 9 2 3 3 2" xfId="36389" xr:uid="{D0291FAE-FFF6-4D4D-86E3-75968DDBB5F6}"/>
    <cellStyle name="20% - Énfasis2 9 2 3 4" xfId="36386" xr:uid="{C842DFEA-C75B-4651-AFA5-A68B7339A78A}"/>
    <cellStyle name="20% - Énfasis2 9 2 4" xfId="8934" xr:uid="{FF69EA07-2B6D-49D4-8197-730F23E38388}"/>
    <cellStyle name="20% - Énfasis2 9 2 4 2" xfId="24347" xr:uid="{1397381F-FEA4-4669-9BD5-701117A4BF85}"/>
    <cellStyle name="20% - Énfasis2 9 2 4 2 2" xfId="36391" xr:uid="{651422C8-0601-418D-B09C-E7B954E28B38}"/>
    <cellStyle name="20% - Énfasis2 9 2 4 3" xfId="36390" xr:uid="{EA487A63-FD24-4DAD-8C5B-ED5954A067C3}"/>
    <cellStyle name="20% - Énfasis2 9 2 5" xfId="16642" xr:uid="{8EA21ABB-F324-4135-A2A2-6A689A5667FA}"/>
    <cellStyle name="20% - Énfasis2 9 2 5 2" xfId="36392" xr:uid="{30EE02A5-5E50-4366-9CA9-524211D88343}"/>
    <cellStyle name="20% - Énfasis2 9 2 6" xfId="36377" xr:uid="{B8055F3C-B710-4694-9F59-36EAA241C24D}"/>
    <cellStyle name="20% - Énfasis2 9 3" xfId="2044" xr:uid="{49245E81-B820-4054-B6DE-8B5668AA5DA9}"/>
    <cellStyle name="20% - Énfasis2 9 3 2" xfId="5776" xr:uid="{611229ED-7405-45AF-BDF7-D96268BB121B}"/>
    <cellStyle name="20% - Énfasis2 9 3 2 2" xfId="13484" xr:uid="{E3DFCD64-885F-4DD4-9BBC-BB5BD854C953}"/>
    <cellStyle name="20% - Énfasis2 9 3 2 2 2" xfId="28896" xr:uid="{628C9738-36A4-42D7-B274-D3DE31DB2A01}"/>
    <cellStyle name="20% - Énfasis2 9 3 2 2 2 2" xfId="36396" xr:uid="{F6AA591B-F130-446E-86E2-02260BAF765F}"/>
    <cellStyle name="20% - Énfasis2 9 3 2 2 3" xfId="36395" xr:uid="{C81D7158-AAC8-4592-97F1-4DEC47EA30BF}"/>
    <cellStyle name="20% - Énfasis2 9 3 2 3" xfId="21191" xr:uid="{81625C65-5201-4739-A3FB-006C095C3F6D}"/>
    <cellStyle name="20% - Énfasis2 9 3 2 3 2" xfId="36397" xr:uid="{2FE76A9C-7F24-4D35-BAA5-4D35FD25536E}"/>
    <cellStyle name="20% - Énfasis2 9 3 2 4" xfId="36394" xr:uid="{A1AA6496-1691-4CC4-B765-61C066E4F2A3}"/>
    <cellStyle name="20% - Énfasis2 9 3 3" xfId="9755" xr:uid="{94EA55E2-2A90-43F1-A15D-D4C15639AD27}"/>
    <cellStyle name="20% - Énfasis2 9 3 3 2" xfId="25168" xr:uid="{515F5698-D77B-47F5-95B6-9B6ED4F99928}"/>
    <cellStyle name="20% - Énfasis2 9 3 3 2 2" xfId="36399" xr:uid="{C896C445-1F46-4B41-95B3-4DDF00A5173B}"/>
    <cellStyle name="20% - Énfasis2 9 3 3 3" xfId="36398" xr:uid="{CF73A3BB-B9F4-4888-9088-A4A5739D3650}"/>
    <cellStyle name="20% - Énfasis2 9 3 4" xfId="17463" xr:uid="{4EFC7BF4-E019-497E-A077-DC28C2462086}"/>
    <cellStyle name="20% - Énfasis2 9 3 4 2" xfId="36400" xr:uid="{751504F6-954D-419E-9E15-EAEE4C3FAED4}"/>
    <cellStyle name="20% - Énfasis2 9 3 5" xfId="36393" xr:uid="{598C7D32-F9FE-4C1B-8279-325B98F84BAE}"/>
    <cellStyle name="20% - Énfasis2 9 4" xfId="4299" xr:uid="{76EF3BC9-0FB7-416F-9BB5-4CB39F6ABA97}"/>
    <cellStyle name="20% - Énfasis2 9 4 2" xfId="12007" xr:uid="{D4AD5940-5C0A-405D-9150-4FE90B33FCC9}"/>
    <cellStyle name="20% - Énfasis2 9 4 2 2" xfId="27419" xr:uid="{78B0695E-6288-4644-8C26-58DC586FDA61}"/>
    <cellStyle name="20% - Énfasis2 9 4 2 2 2" xfId="36403" xr:uid="{582BB839-7EE4-48C1-A7C4-CABD58F0AD8D}"/>
    <cellStyle name="20% - Énfasis2 9 4 2 3" xfId="36402" xr:uid="{9C1443BD-AC8C-4354-81C9-D755C03DD6A8}"/>
    <cellStyle name="20% - Énfasis2 9 4 3" xfId="19714" xr:uid="{965D0B67-5D10-4F1A-987D-6E6BABAC1C30}"/>
    <cellStyle name="20% - Énfasis2 9 4 3 2" xfId="36404" xr:uid="{03971B56-C8CA-4C54-B5EB-BC1795CC3EE7}"/>
    <cellStyle name="20% - Énfasis2 9 4 4" xfId="36401" xr:uid="{E385CF35-5AFC-44D7-B675-08749BF0252A}"/>
    <cellStyle name="20% - Énfasis2 9 5" xfId="8296" xr:uid="{A5C4698F-C91E-4C98-947D-5D2E418F75F2}"/>
    <cellStyle name="20% - Énfasis2 9 5 2" xfId="23709" xr:uid="{9F911A27-D2E2-403F-8C5F-4B02EF2C66A6}"/>
    <cellStyle name="20% - Énfasis2 9 5 2 2" xfId="36406" xr:uid="{DE10F31E-A6D8-4E60-824D-A1BFC734D090}"/>
    <cellStyle name="20% - Énfasis2 9 5 3" xfId="36405" xr:uid="{C1EA2579-0AA4-48D2-9555-8EE4203A4362}"/>
    <cellStyle name="20% - Énfasis2 9 6" xfId="16004" xr:uid="{8324837F-6629-42B8-BECB-CA13184AE177}"/>
    <cellStyle name="20% - Énfasis2 9 6 2" xfId="36407" xr:uid="{A46786F8-0EE5-4593-B309-CD562398308C}"/>
    <cellStyle name="20% - Énfasis2 9 7" xfId="36376" xr:uid="{441A9643-CBCE-45CF-9903-D51595243464}"/>
    <cellStyle name="20% - Énfasis3 10" xfId="576" xr:uid="{C6ADFE2C-B009-4F5E-94BA-24C73A66AB7D}"/>
    <cellStyle name="20% - Énfasis3 10 2" xfId="1237" xr:uid="{C08FD301-5125-4F6C-AA46-931C83DD2943}"/>
    <cellStyle name="20% - Énfasis3 10 2 2" xfId="2705" xr:uid="{B80A6946-63C4-4572-96F6-08962D76644F}"/>
    <cellStyle name="20% - Énfasis3 10 2 2 2" xfId="6437" xr:uid="{0E839CFD-E14E-495B-94C6-A65BFC5BFD16}"/>
    <cellStyle name="20% - Énfasis3 10 2 2 2 2" xfId="14145" xr:uid="{A5D51FA1-A447-4AD1-A9FB-1B0687210288}"/>
    <cellStyle name="20% - Énfasis3 10 2 2 2 2 2" xfId="29557" xr:uid="{EF50BC07-F1E2-491C-94D6-5CFA85BAD1A5}"/>
    <cellStyle name="20% - Énfasis3 10 2 2 2 2 2 2" xfId="36413" xr:uid="{C296699C-6B40-4A91-BD84-BFBB06CB048D}"/>
    <cellStyle name="20% - Énfasis3 10 2 2 2 2 3" xfId="36412" xr:uid="{5C976B00-0FAB-42FB-8B1A-CE4082566828}"/>
    <cellStyle name="20% - Énfasis3 10 2 2 2 3" xfId="21852" xr:uid="{07150C5D-F6A8-4ED4-ADA6-EC592A5D34C4}"/>
    <cellStyle name="20% - Énfasis3 10 2 2 2 3 2" xfId="36414" xr:uid="{F16598F9-F3A5-45BA-AC3D-74EF76F6DB70}"/>
    <cellStyle name="20% - Énfasis3 10 2 2 2 4" xfId="36411" xr:uid="{361AC91B-12F8-48DC-94A6-3C0A99A974B0}"/>
    <cellStyle name="20% - Énfasis3 10 2 2 3" xfId="10416" xr:uid="{B43E6D11-AD05-4E75-B437-9D6E9BB87597}"/>
    <cellStyle name="20% - Énfasis3 10 2 2 3 2" xfId="25829" xr:uid="{6DACB192-58B5-4A58-A4D4-31511CF0BF64}"/>
    <cellStyle name="20% - Énfasis3 10 2 2 3 2 2" xfId="36416" xr:uid="{540F2BEA-9195-41A1-9C9A-22616AE690CA}"/>
    <cellStyle name="20% - Énfasis3 10 2 2 3 3" xfId="36415" xr:uid="{B2CEC809-A7E6-4962-A47C-054CCDE7DBB4}"/>
    <cellStyle name="20% - Énfasis3 10 2 2 4" xfId="18124" xr:uid="{FBB0BEC0-438C-45AD-8A39-CEDB9F7F86B7}"/>
    <cellStyle name="20% - Énfasis3 10 2 2 4 2" xfId="36417" xr:uid="{45E322E3-4004-476E-957B-B47579FA5DBB}"/>
    <cellStyle name="20% - Énfasis3 10 2 2 5" xfId="36410" xr:uid="{93381C91-BAE2-4D6A-982D-5E9E80EB322B}"/>
    <cellStyle name="20% - Énfasis3 10 2 3" xfId="4974" xr:uid="{809C06FE-D837-4799-844E-1B935EBCB693}"/>
    <cellStyle name="20% - Énfasis3 10 2 3 2" xfId="12682" xr:uid="{1172D3C0-FE7E-44ED-8C27-A14E14A9BBE1}"/>
    <cellStyle name="20% - Énfasis3 10 2 3 2 2" xfId="28094" xr:uid="{C3370472-095C-408F-AEFF-32D87117E237}"/>
    <cellStyle name="20% - Énfasis3 10 2 3 2 2 2" xfId="36420" xr:uid="{3DC94FBA-88FE-4809-A750-D9A53465C36D}"/>
    <cellStyle name="20% - Énfasis3 10 2 3 2 3" xfId="36419" xr:uid="{BEBC392A-082B-427C-92EB-8DC2527F1A43}"/>
    <cellStyle name="20% - Énfasis3 10 2 3 3" xfId="20389" xr:uid="{F1825034-6E93-4E09-990E-C46141FA063C}"/>
    <cellStyle name="20% - Énfasis3 10 2 3 3 2" xfId="36421" xr:uid="{09C90E46-DBF9-4E05-A812-414E18817012}"/>
    <cellStyle name="20% - Énfasis3 10 2 3 4" xfId="36418" xr:uid="{0221BE51-468E-4A85-9F1E-8F2166A4BA4C}"/>
    <cellStyle name="20% - Énfasis3 10 2 4" xfId="8957" xr:uid="{E27C0817-3B95-4CEB-8BDD-2C0DC34619FC}"/>
    <cellStyle name="20% - Énfasis3 10 2 4 2" xfId="24370" xr:uid="{2AEBD1AE-2C7B-4004-B6EA-065680335B2C}"/>
    <cellStyle name="20% - Énfasis3 10 2 4 2 2" xfId="36423" xr:uid="{8B0269C5-1C4D-4517-946B-C52A9FAF15FC}"/>
    <cellStyle name="20% - Énfasis3 10 2 4 3" xfId="36422" xr:uid="{44795CAA-52BA-4E4C-9CDA-C403B86A750F}"/>
    <cellStyle name="20% - Énfasis3 10 2 5" xfId="16665" xr:uid="{A99BAD9B-AFD3-41AF-A5F9-D43E937E94B9}"/>
    <cellStyle name="20% - Énfasis3 10 2 5 2" xfId="36424" xr:uid="{A7296569-2E3C-4C7B-B07C-F08FA0128A09}"/>
    <cellStyle name="20% - Énfasis3 10 2 6" xfId="36409" xr:uid="{2A643D3C-B784-4408-AB87-0E5691D9971A}"/>
    <cellStyle name="20% - Énfasis3 10 3" xfId="2067" xr:uid="{5B694F9A-D9D1-48BC-A27C-C0A673EACA2E}"/>
    <cellStyle name="20% - Énfasis3 10 3 2" xfId="5799" xr:uid="{D476EFA8-1A73-4435-9B7A-C5249859725C}"/>
    <cellStyle name="20% - Énfasis3 10 3 2 2" xfId="13507" xr:uid="{6F373C77-2C61-4C26-AC88-CAB28C0AF78B}"/>
    <cellStyle name="20% - Énfasis3 10 3 2 2 2" xfId="28919" xr:uid="{B7A0324B-53C1-409E-838A-4736E057A6FC}"/>
    <cellStyle name="20% - Énfasis3 10 3 2 2 2 2" xfId="36428" xr:uid="{58709C6D-E482-40F0-855B-4E1C4B953AFA}"/>
    <cellStyle name="20% - Énfasis3 10 3 2 2 3" xfId="36427" xr:uid="{E1FBB8D8-64F3-4DE8-A7AB-390D0C3017D9}"/>
    <cellStyle name="20% - Énfasis3 10 3 2 3" xfId="21214" xr:uid="{3415DEE0-03E8-4A97-9F83-4BEF36D18CD3}"/>
    <cellStyle name="20% - Énfasis3 10 3 2 3 2" xfId="36429" xr:uid="{E481F5E7-988D-4CA0-AF8C-D28B3573241C}"/>
    <cellStyle name="20% - Énfasis3 10 3 2 4" xfId="36426" xr:uid="{8E66EB96-8A1A-45C9-A0F3-FACE39C9B7AE}"/>
    <cellStyle name="20% - Énfasis3 10 3 3" xfId="9778" xr:uid="{A2FAFBFD-236A-43C7-A83F-E16303992D91}"/>
    <cellStyle name="20% - Énfasis3 10 3 3 2" xfId="25191" xr:uid="{C4706EBB-373D-40CE-9373-1CF260706920}"/>
    <cellStyle name="20% - Énfasis3 10 3 3 2 2" xfId="36431" xr:uid="{E1FAD3C0-B01C-4CC9-97BA-FDBC0FD5934C}"/>
    <cellStyle name="20% - Énfasis3 10 3 3 3" xfId="36430" xr:uid="{C41AFA25-0E2A-4829-8498-72B466E00657}"/>
    <cellStyle name="20% - Énfasis3 10 3 4" xfId="17486" xr:uid="{8F4593F3-4AB3-4815-BF4D-6AC198459546}"/>
    <cellStyle name="20% - Énfasis3 10 3 4 2" xfId="36432" xr:uid="{1DA67287-2160-40E0-8A7D-1B1D093C507C}"/>
    <cellStyle name="20% - Énfasis3 10 3 5" xfId="36425" xr:uid="{F8E1C4ED-1B8D-4412-859C-82B3476A0A59}"/>
    <cellStyle name="20% - Énfasis3 10 4" xfId="4322" xr:uid="{598E592E-312A-4012-A847-EE0557756E72}"/>
    <cellStyle name="20% - Énfasis3 10 4 2" xfId="12030" xr:uid="{6B247069-92AC-4EF3-BB41-DA6FF6B23FF1}"/>
    <cellStyle name="20% - Énfasis3 10 4 2 2" xfId="27442" xr:uid="{EB4F90FD-1308-479D-BD88-277E8A522865}"/>
    <cellStyle name="20% - Énfasis3 10 4 2 2 2" xfId="36435" xr:uid="{391F3E58-1D7D-4569-985C-78C963924497}"/>
    <cellStyle name="20% - Énfasis3 10 4 2 3" xfId="36434" xr:uid="{F47CD61E-E838-4D26-9508-E55718A9FBC5}"/>
    <cellStyle name="20% - Énfasis3 10 4 3" xfId="19737" xr:uid="{3672D275-3ED8-4C02-BD9E-E33C296DD416}"/>
    <cellStyle name="20% - Énfasis3 10 4 3 2" xfId="36436" xr:uid="{910810F0-BD46-49B2-9524-2BCB55892B5D}"/>
    <cellStyle name="20% - Énfasis3 10 4 4" xfId="36433" xr:uid="{22F24A5B-5AE4-4D33-B1B1-BA509601127D}"/>
    <cellStyle name="20% - Énfasis3 10 5" xfId="8319" xr:uid="{5FD4E436-3793-4B9F-A03D-1EC910EDE322}"/>
    <cellStyle name="20% - Énfasis3 10 5 2" xfId="23732" xr:uid="{D392D467-EBFE-445C-BCB5-445A29DFAC11}"/>
    <cellStyle name="20% - Énfasis3 10 5 2 2" xfId="36438" xr:uid="{BEB639F2-E4E9-4147-8D9A-D52A4D900317}"/>
    <cellStyle name="20% - Énfasis3 10 5 3" xfId="36437" xr:uid="{52C3F766-FF4B-4110-9C92-9B02C637239E}"/>
    <cellStyle name="20% - Énfasis3 10 6" xfId="16027" xr:uid="{91535022-BB5A-481C-956C-A39131AA15AB}"/>
    <cellStyle name="20% - Énfasis3 10 6 2" xfId="36439" xr:uid="{CDC81851-F2D5-4E9D-AE98-BF0602EF2656}"/>
    <cellStyle name="20% - Énfasis3 10 7" xfId="36408" xr:uid="{4053E4DC-A953-4625-9DAA-5FFFACE92470}"/>
    <cellStyle name="20% - Énfasis3 11" xfId="597" xr:uid="{665E2476-1D52-4086-AE33-A7EDF4F23BC9}"/>
    <cellStyle name="20% - Énfasis3 11 2" xfId="1258" xr:uid="{3BCCD128-1E88-474F-B475-CB9629AE0DB4}"/>
    <cellStyle name="20% - Énfasis3 11 2 2" xfId="2725" xr:uid="{D018922E-CE1F-4415-B876-06CA7F2A7F2E}"/>
    <cellStyle name="20% - Énfasis3 11 2 2 2" xfId="6457" xr:uid="{3B8C114F-7D0F-429C-A082-934A58D473F5}"/>
    <cellStyle name="20% - Énfasis3 11 2 2 2 2" xfId="14165" xr:uid="{8E20D8DC-265B-4E67-9EA0-FDB0163F8904}"/>
    <cellStyle name="20% - Énfasis3 11 2 2 2 2 2" xfId="29577" xr:uid="{DF04A444-B4C0-425D-AE3E-BBCABF98B907}"/>
    <cellStyle name="20% - Énfasis3 11 2 2 2 2 2 2" xfId="36445" xr:uid="{AE3DE8C4-DC8E-4238-A6A8-38144C2AF911}"/>
    <cellStyle name="20% - Énfasis3 11 2 2 2 2 3" xfId="36444" xr:uid="{DD082D4B-7562-4E23-9E84-04FAC15D2CA4}"/>
    <cellStyle name="20% - Énfasis3 11 2 2 2 3" xfId="21872" xr:uid="{ACE82661-A908-424A-AB70-C8EF39AB2FAE}"/>
    <cellStyle name="20% - Énfasis3 11 2 2 2 3 2" xfId="36446" xr:uid="{888FF5A1-E79A-4656-8F61-D4C8FAC5EEFC}"/>
    <cellStyle name="20% - Énfasis3 11 2 2 2 4" xfId="36443" xr:uid="{5A7AD60A-5356-4471-8A82-B556BA1227BE}"/>
    <cellStyle name="20% - Énfasis3 11 2 2 3" xfId="10436" xr:uid="{32D8CB9E-89A5-4CA7-B009-72AD5FF702E2}"/>
    <cellStyle name="20% - Énfasis3 11 2 2 3 2" xfId="25849" xr:uid="{3DA236A6-EC81-49B1-920F-051C5779D2B5}"/>
    <cellStyle name="20% - Énfasis3 11 2 2 3 2 2" xfId="36448" xr:uid="{69C9581B-04BC-4599-ACF6-69F9EB3A75CF}"/>
    <cellStyle name="20% - Énfasis3 11 2 2 3 3" xfId="36447" xr:uid="{5DB36347-60FA-460A-BF84-26FA6D45D870}"/>
    <cellStyle name="20% - Énfasis3 11 2 2 4" xfId="18144" xr:uid="{C7390332-A52C-4887-8A6A-E7BCDA1C8AA5}"/>
    <cellStyle name="20% - Énfasis3 11 2 2 4 2" xfId="36449" xr:uid="{FC4FE7C3-CBB5-4818-814C-BAD3212D0064}"/>
    <cellStyle name="20% - Énfasis3 11 2 2 5" xfId="36442" xr:uid="{CE4D5973-1F09-4319-B819-05D44A1C38E9}"/>
    <cellStyle name="20% - Énfasis3 11 2 3" xfId="4994" xr:uid="{01FFEBAA-AE57-405A-845A-9F81C81D1406}"/>
    <cellStyle name="20% - Énfasis3 11 2 3 2" xfId="12702" xr:uid="{B3BABCCC-DFED-4BD6-B5D5-28AD446F3C90}"/>
    <cellStyle name="20% - Énfasis3 11 2 3 2 2" xfId="28114" xr:uid="{D96E9365-95B4-450A-853A-CB118557A861}"/>
    <cellStyle name="20% - Énfasis3 11 2 3 2 2 2" xfId="36452" xr:uid="{6120D9F5-5EC6-461F-B319-5568C614C062}"/>
    <cellStyle name="20% - Énfasis3 11 2 3 2 3" xfId="36451" xr:uid="{02939985-2D7B-4A18-9000-289234683622}"/>
    <cellStyle name="20% - Énfasis3 11 2 3 3" xfId="20409" xr:uid="{93673831-1F8A-4A0E-A889-064362116675}"/>
    <cellStyle name="20% - Énfasis3 11 2 3 3 2" xfId="36453" xr:uid="{485DEF20-1697-4240-8A59-D3DD1CC19CB3}"/>
    <cellStyle name="20% - Énfasis3 11 2 3 4" xfId="36450" xr:uid="{09869305-C6C7-4F24-8347-BA73EF0CA777}"/>
    <cellStyle name="20% - Énfasis3 11 2 4" xfId="8977" xr:uid="{0AE2B7BD-5D45-439B-B159-E2873400798B}"/>
    <cellStyle name="20% - Énfasis3 11 2 4 2" xfId="24390" xr:uid="{A4386F9F-9EF5-46AF-A9EC-FBD8604D423E}"/>
    <cellStyle name="20% - Énfasis3 11 2 4 2 2" xfId="36455" xr:uid="{2746D082-B18E-4477-9434-BC7EDA49F133}"/>
    <cellStyle name="20% - Énfasis3 11 2 4 3" xfId="36454" xr:uid="{79DCA2AB-5B32-40A5-B173-AF1683A2D860}"/>
    <cellStyle name="20% - Énfasis3 11 2 5" xfId="16685" xr:uid="{0485C10A-7F39-403B-A177-D9A865BA0DE5}"/>
    <cellStyle name="20% - Énfasis3 11 2 5 2" xfId="36456" xr:uid="{150E1B5E-25F5-4F7B-A99F-415FA107BDCA}"/>
    <cellStyle name="20% - Énfasis3 11 2 6" xfId="36441" xr:uid="{ADAAC19D-27CF-4688-8645-3B4F60C9F418}"/>
    <cellStyle name="20% - Énfasis3 11 3" xfId="2087" xr:uid="{A65B4535-38C6-4747-A662-B836A7EF58BC}"/>
    <cellStyle name="20% - Énfasis3 11 3 2" xfId="5819" xr:uid="{E5E6CB4F-625D-4431-92BB-9E14CCBFE2D0}"/>
    <cellStyle name="20% - Énfasis3 11 3 2 2" xfId="13527" xr:uid="{E2EC946B-5A23-41BD-BEED-BC3861A223DD}"/>
    <cellStyle name="20% - Énfasis3 11 3 2 2 2" xfId="28939" xr:uid="{B81826D2-165F-4FB5-9382-E5BFDCDB9442}"/>
    <cellStyle name="20% - Énfasis3 11 3 2 2 2 2" xfId="36460" xr:uid="{A696509C-4780-4307-9063-78779FE71A49}"/>
    <cellStyle name="20% - Énfasis3 11 3 2 2 3" xfId="36459" xr:uid="{DF1C1F8A-55DF-4C4F-9CD4-FEACD2448760}"/>
    <cellStyle name="20% - Énfasis3 11 3 2 3" xfId="21234" xr:uid="{7C3B526D-577E-49DE-B3E3-1F80C17EB3AB}"/>
    <cellStyle name="20% - Énfasis3 11 3 2 3 2" xfId="36461" xr:uid="{CF5E8212-3CCC-4577-B56C-77019B098B8E}"/>
    <cellStyle name="20% - Énfasis3 11 3 2 4" xfId="36458" xr:uid="{D2B8BD02-EEF8-437D-8D75-DE5C7FC8340E}"/>
    <cellStyle name="20% - Énfasis3 11 3 3" xfId="9798" xr:uid="{F6F4775C-0E03-4E27-8851-80476B7B3E57}"/>
    <cellStyle name="20% - Énfasis3 11 3 3 2" xfId="25211" xr:uid="{15E55DF0-24B2-4787-AE03-487F47C7F8D9}"/>
    <cellStyle name="20% - Énfasis3 11 3 3 2 2" xfId="36463" xr:uid="{B0D5E4CC-F67F-4D2E-A084-23715CA227E1}"/>
    <cellStyle name="20% - Énfasis3 11 3 3 3" xfId="36462" xr:uid="{68BEF795-DB6F-47E1-9937-AC00CB58156F}"/>
    <cellStyle name="20% - Énfasis3 11 3 4" xfId="17506" xr:uid="{3C53C596-5771-4371-8D50-8100862E5CBD}"/>
    <cellStyle name="20% - Énfasis3 11 3 4 2" xfId="36464" xr:uid="{3FBD0B4C-AC22-419B-B704-31451A287FD8}"/>
    <cellStyle name="20% - Énfasis3 11 3 5" xfId="36457" xr:uid="{CB62C437-7EF4-4C1D-9346-34847CB0D1A1}"/>
    <cellStyle name="20% - Énfasis3 11 4" xfId="4342" xr:uid="{B0CFF633-C3EA-44AE-94DB-8DFF8ED8672E}"/>
    <cellStyle name="20% - Énfasis3 11 4 2" xfId="12050" xr:uid="{227ABE26-2C26-4A1A-9BB9-0D3360515924}"/>
    <cellStyle name="20% - Énfasis3 11 4 2 2" xfId="27462" xr:uid="{B87C352B-C69C-46E3-8B49-22DF73534240}"/>
    <cellStyle name="20% - Énfasis3 11 4 2 2 2" xfId="36467" xr:uid="{EC30C9EC-41DF-4754-B33D-20E42D8E5265}"/>
    <cellStyle name="20% - Énfasis3 11 4 2 3" xfId="36466" xr:uid="{4ACE7F93-F0A9-41E8-B8C7-DCDFC6A5D335}"/>
    <cellStyle name="20% - Énfasis3 11 4 3" xfId="19757" xr:uid="{FF672E9B-788C-4253-B39C-D4272CB9A5A7}"/>
    <cellStyle name="20% - Énfasis3 11 4 3 2" xfId="36468" xr:uid="{FA8C4A19-C686-42E0-82DA-76C22788A84F}"/>
    <cellStyle name="20% - Énfasis3 11 4 4" xfId="36465" xr:uid="{4D410998-CA62-452B-A0E4-26ECC806BC16}"/>
    <cellStyle name="20% - Énfasis3 11 5" xfId="8339" xr:uid="{EDE0ED1B-107B-4ED7-908A-7D0C303B041B}"/>
    <cellStyle name="20% - Énfasis3 11 5 2" xfId="23752" xr:uid="{179AA632-88CF-4820-A4BD-3D3FAFC01D7C}"/>
    <cellStyle name="20% - Énfasis3 11 5 2 2" xfId="36470" xr:uid="{1BB89C1A-C540-4CF6-AB59-B2711514CBF0}"/>
    <cellStyle name="20% - Énfasis3 11 5 3" xfId="36469" xr:uid="{65BA392C-5F16-4718-B6A8-7AA8D5544F7A}"/>
    <cellStyle name="20% - Énfasis3 11 6" xfId="16047" xr:uid="{A48BFF16-32B3-49C0-AA47-15AC002C61A7}"/>
    <cellStyle name="20% - Énfasis3 11 6 2" xfId="36471" xr:uid="{90A946E8-244B-4E6B-8C21-3EE66611FA5E}"/>
    <cellStyle name="20% - Énfasis3 11 7" xfId="36440" xr:uid="{40BF61BB-E75E-4E7A-B812-3C8B2B0FF581}"/>
    <cellStyle name="20% - Énfasis3 12" xfId="617" xr:uid="{3B50D620-1A0F-4474-BDDD-094E99C05573}"/>
    <cellStyle name="20% - Énfasis3 12 2" xfId="1278" xr:uid="{B16567AF-E216-4697-AE85-621F28E4B6C9}"/>
    <cellStyle name="20% - Énfasis3 12 2 2" xfId="2745" xr:uid="{F00256EC-4AF1-477C-83AD-1BD98B5FF56C}"/>
    <cellStyle name="20% - Énfasis3 12 2 2 2" xfId="6477" xr:uid="{4CF0E3CA-7DE0-4346-B949-20EA947A3304}"/>
    <cellStyle name="20% - Énfasis3 12 2 2 2 2" xfId="14185" xr:uid="{2CD873A1-64EF-4D4F-90A7-2DCEB91DC2CE}"/>
    <cellStyle name="20% - Énfasis3 12 2 2 2 2 2" xfId="29597" xr:uid="{C9657868-CB85-4DF0-940D-5F7EC57974DB}"/>
    <cellStyle name="20% - Énfasis3 12 2 2 2 2 2 2" xfId="36477" xr:uid="{AA965883-A6DB-4EA8-A231-051A77D75767}"/>
    <cellStyle name="20% - Énfasis3 12 2 2 2 2 3" xfId="36476" xr:uid="{DFFECDF6-00A6-453B-A627-5D27A2337858}"/>
    <cellStyle name="20% - Énfasis3 12 2 2 2 3" xfId="21892" xr:uid="{53B0EFD7-3A0E-4A29-BC54-4691EF229F97}"/>
    <cellStyle name="20% - Énfasis3 12 2 2 2 3 2" xfId="36478" xr:uid="{63D81203-3032-449E-8311-6F865489445C}"/>
    <cellStyle name="20% - Énfasis3 12 2 2 2 4" xfId="36475" xr:uid="{F085C875-9772-42B0-A786-E17E4C3D40A9}"/>
    <cellStyle name="20% - Énfasis3 12 2 2 3" xfId="10456" xr:uid="{D6EB89F3-DBA8-42D5-94D7-245995311317}"/>
    <cellStyle name="20% - Énfasis3 12 2 2 3 2" xfId="25869" xr:uid="{541E11BB-4C7B-4CF2-B2A9-EA46F48487E1}"/>
    <cellStyle name="20% - Énfasis3 12 2 2 3 2 2" xfId="36480" xr:uid="{45E7F8AB-5F88-44D6-AC46-6E9F53E3777B}"/>
    <cellStyle name="20% - Énfasis3 12 2 2 3 3" xfId="36479" xr:uid="{519EE647-B53C-40A6-A5CB-14D8CEDBD537}"/>
    <cellStyle name="20% - Énfasis3 12 2 2 4" xfId="18164" xr:uid="{986CC508-3CF1-4A12-A74F-5645067941A1}"/>
    <cellStyle name="20% - Énfasis3 12 2 2 4 2" xfId="36481" xr:uid="{0E86230E-D6BE-46C3-AA2B-6D7D4DC562B9}"/>
    <cellStyle name="20% - Énfasis3 12 2 2 5" xfId="36474" xr:uid="{8B60CA0F-2168-47C6-AE14-E9606A708BAB}"/>
    <cellStyle name="20% - Énfasis3 12 2 3" xfId="5014" xr:uid="{DAAE687E-1495-4961-AD24-EBC659C130EA}"/>
    <cellStyle name="20% - Énfasis3 12 2 3 2" xfId="12722" xr:uid="{35FF4562-A1C0-4341-8787-7F12C98A4968}"/>
    <cellStyle name="20% - Énfasis3 12 2 3 2 2" xfId="28134" xr:uid="{C629E11A-0809-436C-8398-3B0111A1DD7A}"/>
    <cellStyle name="20% - Énfasis3 12 2 3 2 2 2" xfId="36484" xr:uid="{DD1B25C5-04D1-4F75-A2BB-9A8682CE62EE}"/>
    <cellStyle name="20% - Énfasis3 12 2 3 2 3" xfId="36483" xr:uid="{DA9AF34D-8CA2-4A70-B854-4CCACB32EFCE}"/>
    <cellStyle name="20% - Énfasis3 12 2 3 3" xfId="20429" xr:uid="{3D4E1E75-EFCA-4521-8DAE-1039246683FD}"/>
    <cellStyle name="20% - Énfasis3 12 2 3 3 2" xfId="36485" xr:uid="{67AFC284-CCA4-441E-92D6-C199CADAD51F}"/>
    <cellStyle name="20% - Énfasis3 12 2 3 4" xfId="36482" xr:uid="{7B258F4B-290E-4965-9013-CBEE1554899F}"/>
    <cellStyle name="20% - Énfasis3 12 2 4" xfId="8997" xr:uid="{8D2B4D75-A5D2-4272-986A-F8E2A5A748D3}"/>
    <cellStyle name="20% - Énfasis3 12 2 4 2" xfId="24410" xr:uid="{5D83F42B-3AC7-4B02-A955-9618EE5D5E4A}"/>
    <cellStyle name="20% - Énfasis3 12 2 4 2 2" xfId="36487" xr:uid="{3A2DB6DB-9B8D-44F5-BFFD-97B283E1AB67}"/>
    <cellStyle name="20% - Énfasis3 12 2 4 3" xfId="36486" xr:uid="{8AE3E7C8-4181-4A68-8573-CCA7E33896FB}"/>
    <cellStyle name="20% - Énfasis3 12 2 5" xfId="16705" xr:uid="{A539C46D-0FF2-465F-9F53-DA602D951B63}"/>
    <cellStyle name="20% - Énfasis3 12 2 5 2" xfId="36488" xr:uid="{90793A01-4BCD-45DD-8427-B741A88D87FE}"/>
    <cellStyle name="20% - Énfasis3 12 2 6" xfId="36473" xr:uid="{02D04A36-229B-480B-8ED0-984FCC6B29C4}"/>
    <cellStyle name="20% - Énfasis3 12 3" xfId="2107" xr:uid="{35A3E648-36E6-4718-A9B0-5410030A38A8}"/>
    <cellStyle name="20% - Énfasis3 12 3 2" xfId="5839" xr:uid="{92D17504-88AA-4A35-8B64-060A917D9699}"/>
    <cellStyle name="20% - Énfasis3 12 3 2 2" xfId="13547" xr:uid="{5697B524-4E95-4C00-B8AB-AE3A9F86479F}"/>
    <cellStyle name="20% - Énfasis3 12 3 2 2 2" xfId="28959" xr:uid="{B6C38CEB-907A-44E4-9E9F-A580A2725484}"/>
    <cellStyle name="20% - Énfasis3 12 3 2 2 2 2" xfId="36492" xr:uid="{938CFE23-B553-4B6A-919A-11A247D64B0F}"/>
    <cellStyle name="20% - Énfasis3 12 3 2 2 3" xfId="36491" xr:uid="{58C97F23-3598-4F5B-882F-608B90B14839}"/>
    <cellStyle name="20% - Énfasis3 12 3 2 3" xfId="21254" xr:uid="{921F5472-5501-4D84-915D-860F18515E73}"/>
    <cellStyle name="20% - Énfasis3 12 3 2 3 2" xfId="36493" xr:uid="{3D51860A-5C28-40FD-85C4-AD903FA30291}"/>
    <cellStyle name="20% - Énfasis3 12 3 2 4" xfId="36490" xr:uid="{ECB1BC4F-07F1-48DE-BAAC-526C0B583CBE}"/>
    <cellStyle name="20% - Énfasis3 12 3 3" xfId="9818" xr:uid="{9AF67F0B-9D7A-4BCD-8760-A6A5534EF485}"/>
    <cellStyle name="20% - Énfasis3 12 3 3 2" xfId="25231" xr:uid="{8561041D-393C-40DA-80EB-6540BF6B566C}"/>
    <cellStyle name="20% - Énfasis3 12 3 3 2 2" xfId="36495" xr:uid="{04B748EB-7F05-40E4-8FFD-3B383940C6EA}"/>
    <cellStyle name="20% - Énfasis3 12 3 3 3" xfId="36494" xr:uid="{C97899CE-1CE2-41DC-A46D-832DD0D8158B}"/>
    <cellStyle name="20% - Énfasis3 12 3 4" xfId="17526" xr:uid="{52D5180F-2E7E-4B8C-B7F0-E8F7C2CAE84D}"/>
    <cellStyle name="20% - Énfasis3 12 3 4 2" xfId="36496" xr:uid="{925EB0F2-5495-4DA7-9DD8-951DED758DCF}"/>
    <cellStyle name="20% - Énfasis3 12 3 5" xfId="36489" xr:uid="{C7603EA0-2E6D-4CD1-9479-67FE4C3682E9}"/>
    <cellStyle name="20% - Énfasis3 12 4" xfId="4362" xr:uid="{2ECFE975-B178-4E31-AE14-36A706E71652}"/>
    <cellStyle name="20% - Énfasis3 12 4 2" xfId="12070" xr:uid="{1EFFEEF2-6C57-44F5-B486-523C0E968A3D}"/>
    <cellStyle name="20% - Énfasis3 12 4 2 2" xfId="27482" xr:uid="{C63D7098-6605-4423-84B8-F996AA1A1D0A}"/>
    <cellStyle name="20% - Énfasis3 12 4 2 2 2" xfId="36499" xr:uid="{936767B7-69B5-4FF8-AFCA-2A25EC981083}"/>
    <cellStyle name="20% - Énfasis3 12 4 2 3" xfId="36498" xr:uid="{92E3BC39-67A2-4335-89C4-0C414233F9BE}"/>
    <cellStyle name="20% - Énfasis3 12 4 3" xfId="19777" xr:uid="{D6583BD1-BECA-4F81-AD50-E3AE6CF62CC9}"/>
    <cellStyle name="20% - Énfasis3 12 4 3 2" xfId="36500" xr:uid="{7E1E35A8-719F-4412-8A98-FDD448E58929}"/>
    <cellStyle name="20% - Énfasis3 12 4 4" xfId="36497" xr:uid="{83BAE463-2EEF-4766-979C-6C81BD2EFCD3}"/>
    <cellStyle name="20% - Énfasis3 12 5" xfId="8359" xr:uid="{227C4CE7-093D-493C-ABFC-384FB1D5FBBF}"/>
    <cellStyle name="20% - Énfasis3 12 5 2" xfId="23772" xr:uid="{27A9FEDB-C119-4796-82F7-0E269D4BA2C7}"/>
    <cellStyle name="20% - Énfasis3 12 5 2 2" xfId="36502" xr:uid="{D6E89448-428D-4EB5-8DA1-9337C3DB08F5}"/>
    <cellStyle name="20% - Énfasis3 12 5 3" xfId="36501" xr:uid="{3DDB49D7-28B7-4DFE-BCB6-E6DEE8B18635}"/>
    <cellStyle name="20% - Énfasis3 12 6" xfId="16067" xr:uid="{97C52D22-878C-4ED6-B8E0-4D0E4DA886BF}"/>
    <cellStyle name="20% - Énfasis3 12 6 2" xfId="36503" xr:uid="{C27F0263-33AB-45FD-8455-A9B81286A644}"/>
    <cellStyle name="20% - Énfasis3 12 7" xfId="36472" xr:uid="{0200ADF1-FEE0-4F4E-BAEB-6C2D38992C92}"/>
    <cellStyle name="20% - Énfasis3 13" xfId="638" xr:uid="{B5136FBC-3532-4396-85BA-16697F5EF11D}"/>
    <cellStyle name="20% - Énfasis3 13 2" xfId="1299" xr:uid="{36469942-7D14-48D6-9432-DA6A2703EDDB}"/>
    <cellStyle name="20% - Énfasis3 13 2 2" xfId="2766" xr:uid="{99CAD319-0AEA-4137-A3DC-9D2F1130D16C}"/>
    <cellStyle name="20% - Énfasis3 13 2 2 2" xfId="6498" xr:uid="{6593D11F-3BAB-4789-8A2F-1959980F8A40}"/>
    <cellStyle name="20% - Énfasis3 13 2 2 2 2" xfId="14206" xr:uid="{DD6E92C0-2481-470D-9184-4F135132F711}"/>
    <cellStyle name="20% - Énfasis3 13 2 2 2 2 2" xfId="29618" xr:uid="{9FC7B8C9-9E34-42A3-90B5-09B1811C258F}"/>
    <cellStyle name="20% - Énfasis3 13 2 2 2 2 2 2" xfId="36509" xr:uid="{1FE60066-51C8-4105-AC43-63E1CBFA3445}"/>
    <cellStyle name="20% - Énfasis3 13 2 2 2 2 3" xfId="36508" xr:uid="{0518F037-339E-4C18-9868-09E113B01029}"/>
    <cellStyle name="20% - Énfasis3 13 2 2 2 3" xfId="21913" xr:uid="{8DF21F70-DDC0-451B-824A-0CD3A2C511AA}"/>
    <cellStyle name="20% - Énfasis3 13 2 2 2 3 2" xfId="36510" xr:uid="{9A6805B6-7899-4E5B-9C36-46D194EFF25B}"/>
    <cellStyle name="20% - Énfasis3 13 2 2 2 4" xfId="36507" xr:uid="{C6837354-57A0-4BB6-9D7F-7DCC900C0CE6}"/>
    <cellStyle name="20% - Énfasis3 13 2 2 3" xfId="10477" xr:uid="{52787A52-3545-4898-9421-1616A59A7304}"/>
    <cellStyle name="20% - Énfasis3 13 2 2 3 2" xfId="25890" xr:uid="{7B394823-520B-4029-B127-4E952B27C8D1}"/>
    <cellStyle name="20% - Énfasis3 13 2 2 3 2 2" xfId="36512" xr:uid="{48E64EC4-333F-4D39-B9E0-DBD0D6EF8FE6}"/>
    <cellStyle name="20% - Énfasis3 13 2 2 3 3" xfId="36511" xr:uid="{23018220-89E8-4D79-ACDE-973CE93FBE26}"/>
    <cellStyle name="20% - Énfasis3 13 2 2 4" xfId="18185" xr:uid="{AFCF19D9-12D0-4E58-AC96-82E9F5A92428}"/>
    <cellStyle name="20% - Énfasis3 13 2 2 4 2" xfId="36513" xr:uid="{289420A0-A3E8-46E5-B8CA-8810E9B9FCF1}"/>
    <cellStyle name="20% - Énfasis3 13 2 2 5" xfId="36506" xr:uid="{F54EF5C6-285D-462E-B1D3-2CABB27DFB9D}"/>
    <cellStyle name="20% - Énfasis3 13 2 3" xfId="5035" xr:uid="{6896FE4F-D71E-4C04-8133-BE7F7B470994}"/>
    <cellStyle name="20% - Énfasis3 13 2 3 2" xfId="12743" xr:uid="{F1553B61-0379-4BA3-A719-FE8F62817834}"/>
    <cellStyle name="20% - Énfasis3 13 2 3 2 2" xfId="28155" xr:uid="{73F2427C-32F3-4943-95C3-0F740AD49D7D}"/>
    <cellStyle name="20% - Énfasis3 13 2 3 2 2 2" xfId="36516" xr:uid="{33A25C76-3CB2-423B-826E-ED588284B31B}"/>
    <cellStyle name="20% - Énfasis3 13 2 3 2 3" xfId="36515" xr:uid="{C5BBB8C6-3229-4B8D-9F6C-C7CB13BB4FAC}"/>
    <cellStyle name="20% - Énfasis3 13 2 3 3" xfId="20450" xr:uid="{EF814088-D56C-4076-8A0D-BFE19A521AE1}"/>
    <cellStyle name="20% - Énfasis3 13 2 3 3 2" xfId="36517" xr:uid="{8BD16346-7A19-4FE9-B91F-A86D6A0D2FBA}"/>
    <cellStyle name="20% - Énfasis3 13 2 3 4" xfId="36514" xr:uid="{B50EB9FE-6DBC-462D-A24E-AAD4337D2F88}"/>
    <cellStyle name="20% - Énfasis3 13 2 4" xfId="9018" xr:uid="{EEC29EE5-3DB5-4AF8-92C8-4848C51D167B}"/>
    <cellStyle name="20% - Énfasis3 13 2 4 2" xfId="24431" xr:uid="{823D3F48-1220-4B4B-90E5-5B6F518DC20E}"/>
    <cellStyle name="20% - Énfasis3 13 2 4 2 2" xfId="36519" xr:uid="{EA0F5683-9E1E-40D4-8466-2B1BF11C18B2}"/>
    <cellStyle name="20% - Énfasis3 13 2 4 3" xfId="36518" xr:uid="{06220DF8-D02F-48BA-87C5-C85D0D71F43E}"/>
    <cellStyle name="20% - Énfasis3 13 2 5" xfId="16726" xr:uid="{64D1916F-7C9A-44B2-9495-5E26371CE4E7}"/>
    <cellStyle name="20% - Énfasis3 13 2 5 2" xfId="36520" xr:uid="{B10AEF4E-65B7-4AAF-96EC-3AA416E85524}"/>
    <cellStyle name="20% - Énfasis3 13 2 6" xfId="36505" xr:uid="{EDFA71A8-A0E4-48CA-8CBD-2968B5098BE4}"/>
    <cellStyle name="20% - Énfasis3 13 3" xfId="2128" xr:uid="{7EE5E35D-0353-4B12-A94C-E7B1E3921042}"/>
    <cellStyle name="20% - Énfasis3 13 3 2" xfId="5860" xr:uid="{53AFD919-87D7-428D-9E12-2BCC20B13C54}"/>
    <cellStyle name="20% - Énfasis3 13 3 2 2" xfId="13568" xr:uid="{2756295D-AAAB-4C45-A5E7-0EAEB14938A3}"/>
    <cellStyle name="20% - Énfasis3 13 3 2 2 2" xfId="28980" xr:uid="{0E284683-A1BE-4DFA-9B24-7EB6F6CEAEC6}"/>
    <cellStyle name="20% - Énfasis3 13 3 2 2 2 2" xfId="36524" xr:uid="{3F932E2E-0F1A-4AC6-B36B-5457015FC067}"/>
    <cellStyle name="20% - Énfasis3 13 3 2 2 3" xfId="36523" xr:uid="{DABA9BF7-4A1A-4F2F-BDC6-5BFBD8B240B3}"/>
    <cellStyle name="20% - Énfasis3 13 3 2 3" xfId="21275" xr:uid="{3E49C0D2-0A2C-4A7B-AF7A-DD87C0288ABA}"/>
    <cellStyle name="20% - Énfasis3 13 3 2 3 2" xfId="36525" xr:uid="{64998118-C7DD-4876-BEBD-BF23F7D29A31}"/>
    <cellStyle name="20% - Énfasis3 13 3 2 4" xfId="36522" xr:uid="{D5C5FAEF-8283-492D-8D9E-DC1C489F4760}"/>
    <cellStyle name="20% - Énfasis3 13 3 3" xfId="9839" xr:uid="{E0B07F33-F144-458B-9808-B745F7783BEC}"/>
    <cellStyle name="20% - Énfasis3 13 3 3 2" xfId="25252" xr:uid="{92B5DAF3-8C6C-4354-AAEC-4C8CA6E4A69F}"/>
    <cellStyle name="20% - Énfasis3 13 3 3 2 2" xfId="36527" xr:uid="{B8E6CCE6-37F2-4EAD-9EED-41DECB62C710}"/>
    <cellStyle name="20% - Énfasis3 13 3 3 3" xfId="36526" xr:uid="{82199CEA-4102-441D-AAF5-361A4BC8C795}"/>
    <cellStyle name="20% - Énfasis3 13 3 4" xfId="17547" xr:uid="{2CC26797-8D88-403C-BB4F-AF52A74A4776}"/>
    <cellStyle name="20% - Énfasis3 13 3 4 2" xfId="36528" xr:uid="{093EF64D-B222-4A03-AFDB-05661331AD5F}"/>
    <cellStyle name="20% - Énfasis3 13 3 5" xfId="36521" xr:uid="{DC564117-87C2-4C53-A88C-CAE02ADAEAC4}"/>
    <cellStyle name="20% - Énfasis3 13 4" xfId="4383" xr:uid="{FD5C895F-24EB-4655-90C1-0552DC860E3C}"/>
    <cellStyle name="20% - Énfasis3 13 4 2" xfId="12091" xr:uid="{74AEDE13-D18D-44E6-B881-F1DA3833338F}"/>
    <cellStyle name="20% - Énfasis3 13 4 2 2" xfId="27503" xr:uid="{FF7D3AAF-7A78-49F3-93B9-7AA9D247DFFF}"/>
    <cellStyle name="20% - Énfasis3 13 4 2 2 2" xfId="36531" xr:uid="{8B35775D-464C-46E9-817B-349F92E14AF8}"/>
    <cellStyle name="20% - Énfasis3 13 4 2 3" xfId="36530" xr:uid="{8C109E45-1B26-4ECB-ADB9-CA0ACDD2C74C}"/>
    <cellStyle name="20% - Énfasis3 13 4 3" xfId="19798" xr:uid="{E47E2F98-91DD-4DD1-9470-21DC5261FD64}"/>
    <cellStyle name="20% - Énfasis3 13 4 3 2" xfId="36532" xr:uid="{BE72E1E6-8D02-46E0-A878-ADC94C3A8ECE}"/>
    <cellStyle name="20% - Énfasis3 13 4 4" xfId="36529" xr:uid="{83EFF5E4-3F94-4F03-9B21-4F99B37B0508}"/>
    <cellStyle name="20% - Énfasis3 13 5" xfId="8380" xr:uid="{D543D39A-9762-4799-8ED3-68747DF575A6}"/>
    <cellStyle name="20% - Énfasis3 13 5 2" xfId="23793" xr:uid="{76323304-E423-4EF9-96C0-3E260DDD61B1}"/>
    <cellStyle name="20% - Énfasis3 13 5 2 2" xfId="36534" xr:uid="{5D88CD37-8C36-4934-96A3-E1B30EB4F28F}"/>
    <cellStyle name="20% - Énfasis3 13 5 3" xfId="36533" xr:uid="{0E3F8115-E235-4B50-8E30-A1829AD06071}"/>
    <cellStyle name="20% - Énfasis3 13 6" xfId="16088" xr:uid="{56536700-8B14-4089-8C13-E5B58B675D9E}"/>
    <cellStyle name="20% - Énfasis3 13 6 2" xfId="36535" xr:uid="{C9833031-0FD2-45D2-BEDC-7F7BA5B4C31F}"/>
    <cellStyle name="20% - Énfasis3 13 7" xfId="36504" xr:uid="{E1B0EC33-FA04-41B2-8359-B70A91729859}"/>
    <cellStyle name="20% - Énfasis3 14" xfId="658" xr:uid="{187ED515-28C9-437A-97E3-07C590528AEC}"/>
    <cellStyle name="20% - Énfasis3 14 2" xfId="1319" xr:uid="{D5ECEEEE-9D86-4B07-99D2-3FEC38995EB4}"/>
    <cellStyle name="20% - Énfasis3 14 2 2" xfId="2786" xr:uid="{AB3CCB0F-4D48-4948-8D9A-CBCD64DD231D}"/>
    <cellStyle name="20% - Énfasis3 14 2 2 2" xfId="6518" xr:uid="{352076EA-6992-462C-A7FB-A344EBDE0F10}"/>
    <cellStyle name="20% - Énfasis3 14 2 2 2 2" xfId="14226" xr:uid="{B7AC62BB-06BD-4305-BCC2-F5DB095FF2C7}"/>
    <cellStyle name="20% - Énfasis3 14 2 2 2 2 2" xfId="29638" xr:uid="{775B32E6-0A41-4C62-9CB7-698D5EC3166E}"/>
    <cellStyle name="20% - Énfasis3 14 2 2 2 2 2 2" xfId="36541" xr:uid="{BE4B5D88-F081-44FF-96E4-C82EFDF0D606}"/>
    <cellStyle name="20% - Énfasis3 14 2 2 2 2 3" xfId="36540" xr:uid="{F8D31037-9CFA-47C5-BF37-4B926A33A7C2}"/>
    <cellStyle name="20% - Énfasis3 14 2 2 2 3" xfId="21933" xr:uid="{02CC45E1-279B-4E70-8EA0-09EF2EFFF96E}"/>
    <cellStyle name="20% - Énfasis3 14 2 2 2 3 2" xfId="36542" xr:uid="{A16F8574-6BB3-42A1-B9B6-647872BCB9F0}"/>
    <cellStyle name="20% - Énfasis3 14 2 2 2 4" xfId="36539" xr:uid="{54B4F8C3-EE4C-48C8-9C5E-59B93829B0F6}"/>
    <cellStyle name="20% - Énfasis3 14 2 2 3" xfId="10497" xr:uid="{08ECD04C-309C-405E-8618-68722A179251}"/>
    <cellStyle name="20% - Énfasis3 14 2 2 3 2" xfId="25910" xr:uid="{41D5B1CB-8182-4E3C-A7EF-DD4D0CCF625B}"/>
    <cellStyle name="20% - Énfasis3 14 2 2 3 2 2" xfId="36544" xr:uid="{B212BDEE-1AA8-4825-862B-FA23302AF3E7}"/>
    <cellStyle name="20% - Énfasis3 14 2 2 3 3" xfId="36543" xr:uid="{D9D62B0A-6BFF-41DA-90CF-FD786C27FBAF}"/>
    <cellStyle name="20% - Énfasis3 14 2 2 4" xfId="18205" xr:uid="{34178214-4656-4ED9-9225-6998CE59828B}"/>
    <cellStyle name="20% - Énfasis3 14 2 2 4 2" xfId="36545" xr:uid="{AE79C259-4297-4F23-93BD-51C06A674CE6}"/>
    <cellStyle name="20% - Énfasis3 14 2 2 5" xfId="36538" xr:uid="{D4916B42-9F9D-4808-BC9D-FF913322B761}"/>
    <cellStyle name="20% - Énfasis3 14 2 3" xfId="5055" xr:uid="{4F6724AE-D97F-4E3A-8707-3303B8345542}"/>
    <cellStyle name="20% - Énfasis3 14 2 3 2" xfId="12763" xr:uid="{6F8E4042-8FEE-4746-BB9C-6C0FAF2599B8}"/>
    <cellStyle name="20% - Énfasis3 14 2 3 2 2" xfId="28175" xr:uid="{D6EA4282-A7B6-4E22-B89E-B0BCF8FFC215}"/>
    <cellStyle name="20% - Énfasis3 14 2 3 2 2 2" xfId="36548" xr:uid="{55B8A0C3-7782-468F-8C58-E387CBED70C3}"/>
    <cellStyle name="20% - Énfasis3 14 2 3 2 3" xfId="36547" xr:uid="{31814706-9572-4641-99A1-8E2FB9397A57}"/>
    <cellStyle name="20% - Énfasis3 14 2 3 3" xfId="20470" xr:uid="{DB7054F5-BD2F-4722-AEBE-AAD993DE7164}"/>
    <cellStyle name="20% - Énfasis3 14 2 3 3 2" xfId="36549" xr:uid="{923B7573-9051-45B8-A1DB-59C558CB89BD}"/>
    <cellStyle name="20% - Énfasis3 14 2 3 4" xfId="36546" xr:uid="{2A29963E-A09B-4706-A661-95E8A857600A}"/>
    <cellStyle name="20% - Énfasis3 14 2 4" xfId="9038" xr:uid="{99813245-B0BC-4B32-832E-C2C59C9F9D5A}"/>
    <cellStyle name="20% - Énfasis3 14 2 4 2" xfId="24451" xr:uid="{4CEF98F0-0BE4-4212-82BD-EC508B1B6032}"/>
    <cellStyle name="20% - Énfasis3 14 2 4 2 2" xfId="36551" xr:uid="{C23337F3-8AEB-4D44-B32E-ADFB482109BF}"/>
    <cellStyle name="20% - Énfasis3 14 2 4 3" xfId="36550" xr:uid="{7FC01BA5-3045-47C8-B4DA-29C56348FBE4}"/>
    <cellStyle name="20% - Énfasis3 14 2 5" xfId="16746" xr:uid="{F4F3A9C8-6A2B-448F-B8D1-04559A1A34F2}"/>
    <cellStyle name="20% - Énfasis3 14 2 5 2" xfId="36552" xr:uid="{262D26A1-64A4-4676-9DAA-CB6AF0327B65}"/>
    <cellStyle name="20% - Énfasis3 14 2 6" xfId="36537" xr:uid="{137218A6-B7D7-40C3-88CB-AA3161A6DC85}"/>
    <cellStyle name="20% - Énfasis3 14 3" xfId="2148" xr:uid="{44E426F2-9A82-415B-B765-10FBA49F2FA1}"/>
    <cellStyle name="20% - Énfasis3 14 3 2" xfId="5880" xr:uid="{EA3171F2-F8E8-475C-8A31-63D2A3E4D08E}"/>
    <cellStyle name="20% - Énfasis3 14 3 2 2" xfId="13588" xr:uid="{A388C856-CD8A-4FFD-B76E-D65773FC4229}"/>
    <cellStyle name="20% - Énfasis3 14 3 2 2 2" xfId="29000" xr:uid="{C2A16DD3-896E-4088-8995-11DEB63206AF}"/>
    <cellStyle name="20% - Énfasis3 14 3 2 2 2 2" xfId="36556" xr:uid="{5F8ED157-384A-4034-8DFB-559AB64AC7D2}"/>
    <cellStyle name="20% - Énfasis3 14 3 2 2 3" xfId="36555" xr:uid="{97DBCD26-3856-4807-B9FD-444347B56D36}"/>
    <cellStyle name="20% - Énfasis3 14 3 2 3" xfId="21295" xr:uid="{B069F562-456A-42B5-9B24-E2FBDA4C1E3A}"/>
    <cellStyle name="20% - Énfasis3 14 3 2 3 2" xfId="36557" xr:uid="{D45A5355-A699-4A2B-BD78-5DC741714EBE}"/>
    <cellStyle name="20% - Énfasis3 14 3 2 4" xfId="36554" xr:uid="{4F063836-F6B3-4E9C-B91F-9CB2867A5D78}"/>
    <cellStyle name="20% - Énfasis3 14 3 3" xfId="9859" xr:uid="{4703033A-658E-4433-B844-8849480C0CAE}"/>
    <cellStyle name="20% - Énfasis3 14 3 3 2" xfId="25272" xr:uid="{68F468FA-F628-4F24-BE27-985FE90D5C55}"/>
    <cellStyle name="20% - Énfasis3 14 3 3 2 2" xfId="36559" xr:uid="{32D51C4D-0ED4-43A6-BDEC-1D3E723DA27C}"/>
    <cellStyle name="20% - Énfasis3 14 3 3 3" xfId="36558" xr:uid="{9AFE7956-2BB2-4F50-BA71-4ECE87903FA8}"/>
    <cellStyle name="20% - Énfasis3 14 3 4" xfId="17567" xr:uid="{A3BF2F25-327A-4A69-B58A-713FE7A2BF1A}"/>
    <cellStyle name="20% - Énfasis3 14 3 4 2" xfId="36560" xr:uid="{EA7C8236-3DE8-4F9A-A72C-A036633FA764}"/>
    <cellStyle name="20% - Énfasis3 14 3 5" xfId="36553" xr:uid="{00C13C95-C16B-4068-BF78-83E9A5449C4A}"/>
    <cellStyle name="20% - Énfasis3 14 4" xfId="4403" xr:uid="{E6B5A2C7-2A6F-4190-8361-8CDD7A740A97}"/>
    <cellStyle name="20% - Énfasis3 14 4 2" xfId="12111" xr:uid="{E6DC4FC6-B20B-4E65-BD05-9F4B83E75840}"/>
    <cellStyle name="20% - Énfasis3 14 4 2 2" xfId="27523" xr:uid="{43BC97B9-105F-4879-BE97-BB49FB4889A9}"/>
    <cellStyle name="20% - Énfasis3 14 4 2 2 2" xfId="36563" xr:uid="{D73F001A-D20E-4489-B1ED-CA95E2DB095A}"/>
    <cellStyle name="20% - Énfasis3 14 4 2 3" xfId="36562" xr:uid="{95E466B7-BDDE-4247-A45F-9311F2E3487F}"/>
    <cellStyle name="20% - Énfasis3 14 4 3" xfId="19818" xr:uid="{FBCFD09A-C4E6-4457-95F1-BC3B5491A1D3}"/>
    <cellStyle name="20% - Énfasis3 14 4 3 2" xfId="36564" xr:uid="{C3A59D74-05AF-42E3-999B-A93A05C8703A}"/>
    <cellStyle name="20% - Énfasis3 14 4 4" xfId="36561" xr:uid="{C98412A0-80BD-40B1-8B4E-0DA5D2FA9890}"/>
    <cellStyle name="20% - Énfasis3 14 5" xfId="8400" xr:uid="{47FC6D05-7F8F-4146-974C-ACE3D8569465}"/>
    <cellStyle name="20% - Énfasis3 14 5 2" xfId="23813" xr:uid="{45DA0338-C424-4C93-B277-E6EE0A2046D7}"/>
    <cellStyle name="20% - Énfasis3 14 5 2 2" xfId="36566" xr:uid="{79AFFBDC-7EF1-4E63-88B5-5587EBABC8BE}"/>
    <cellStyle name="20% - Énfasis3 14 5 3" xfId="36565" xr:uid="{4DE3F09E-D959-4FFC-9C76-7225749C9792}"/>
    <cellStyle name="20% - Énfasis3 14 6" xfId="16108" xr:uid="{1C442174-A54C-450F-921F-5C54B2F09304}"/>
    <cellStyle name="20% - Énfasis3 14 6 2" xfId="36567" xr:uid="{4DB3A5EC-EA51-496A-A5CD-33EBC1568FE2}"/>
    <cellStyle name="20% - Énfasis3 14 7" xfId="36536" xr:uid="{FD3E2080-FEA9-48F9-980E-8CD90EE7F81E}"/>
    <cellStyle name="20% - Énfasis3 15" xfId="678" xr:uid="{19640BAD-E9E0-4E8C-9F36-B1EB29F36056}"/>
    <cellStyle name="20% - Énfasis3 15 2" xfId="1339" xr:uid="{2218345D-BB88-4B41-9F83-A6CD3EDD2887}"/>
    <cellStyle name="20% - Énfasis3 15 2 2" xfId="2806" xr:uid="{21A110E4-0A1E-4D7B-B0BD-1820E9517029}"/>
    <cellStyle name="20% - Énfasis3 15 2 2 2" xfId="6538" xr:uid="{8DC40953-428C-48C5-9B01-8C1BE6FEBEFE}"/>
    <cellStyle name="20% - Énfasis3 15 2 2 2 2" xfId="14246" xr:uid="{8FA824F5-93DB-4DB1-B719-64B0CDF9FA1C}"/>
    <cellStyle name="20% - Énfasis3 15 2 2 2 2 2" xfId="29658" xr:uid="{6D670D52-DCF2-4763-9717-C064268B3CCC}"/>
    <cellStyle name="20% - Énfasis3 15 2 2 2 2 2 2" xfId="36573" xr:uid="{768A07D4-9DFF-42B0-ACC8-376C4E0EA97B}"/>
    <cellStyle name="20% - Énfasis3 15 2 2 2 2 3" xfId="36572" xr:uid="{83466037-0DED-4A86-9C01-1668B98AC186}"/>
    <cellStyle name="20% - Énfasis3 15 2 2 2 3" xfId="21953" xr:uid="{217CCBC2-7B0B-44AC-8C73-4BFDFFC9C2B9}"/>
    <cellStyle name="20% - Énfasis3 15 2 2 2 3 2" xfId="36574" xr:uid="{AD095C7A-370E-4CB5-B888-F1DFE8BEA43E}"/>
    <cellStyle name="20% - Énfasis3 15 2 2 2 4" xfId="36571" xr:uid="{F785F048-8ED8-4C13-B380-155DFC9D02FB}"/>
    <cellStyle name="20% - Énfasis3 15 2 2 3" xfId="10517" xr:uid="{065707FF-905C-43E8-A6E8-61D6815D8838}"/>
    <cellStyle name="20% - Énfasis3 15 2 2 3 2" xfId="25930" xr:uid="{FE9BEF9D-004D-4A8D-9BF3-8E8FC717BD71}"/>
    <cellStyle name="20% - Énfasis3 15 2 2 3 2 2" xfId="36576" xr:uid="{0E69A59D-2FED-42DD-8F22-6848918AB904}"/>
    <cellStyle name="20% - Énfasis3 15 2 2 3 3" xfId="36575" xr:uid="{D2565848-1761-4FEA-8EA3-62BD0F0162FB}"/>
    <cellStyle name="20% - Énfasis3 15 2 2 4" xfId="18225" xr:uid="{CF6EAAA1-36BE-4765-8F30-B6D7DAAFC029}"/>
    <cellStyle name="20% - Énfasis3 15 2 2 4 2" xfId="36577" xr:uid="{04D5AB52-997D-4C21-863A-8AFF25C20B3A}"/>
    <cellStyle name="20% - Énfasis3 15 2 2 5" xfId="36570" xr:uid="{06D9D577-8FFA-4C76-9883-C9AC80EA4D72}"/>
    <cellStyle name="20% - Énfasis3 15 2 3" xfId="5075" xr:uid="{9EC922C3-C722-430C-87B1-8823621A27CD}"/>
    <cellStyle name="20% - Énfasis3 15 2 3 2" xfId="12783" xr:uid="{1579E997-D72F-4FB1-9411-57F15D3341B9}"/>
    <cellStyle name="20% - Énfasis3 15 2 3 2 2" xfId="28195" xr:uid="{EF1E81BD-75CE-4BC5-BFA1-A8E4A4949C19}"/>
    <cellStyle name="20% - Énfasis3 15 2 3 2 2 2" xfId="36580" xr:uid="{E804E2C7-BC17-491A-9A4A-F67864D89EC4}"/>
    <cellStyle name="20% - Énfasis3 15 2 3 2 3" xfId="36579" xr:uid="{D64E6BC4-01D2-4779-B799-2EA0FA03A01C}"/>
    <cellStyle name="20% - Énfasis3 15 2 3 3" xfId="20490" xr:uid="{7C818EFD-7BA3-404F-BF06-6E2561A68CC1}"/>
    <cellStyle name="20% - Énfasis3 15 2 3 3 2" xfId="36581" xr:uid="{95B5FD75-32FD-42D9-BB2C-01299547AFDB}"/>
    <cellStyle name="20% - Énfasis3 15 2 3 4" xfId="36578" xr:uid="{D03C0C28-E916-4B6A-B5D6-8211384A2BB5}"/>
    <cellStyle name="20% - Énfasis3 15 2 4" xfId="9058" xr:uid="{31A81ACD-01F8-469B-9A19-BC602B83C0C7}"/>
    <cellStyle name="20% - Énfasis3 15 2 4 2" xfId="24471" xr:uid="{78DFF04C-A9F4-4668-9A09-431322777853}"/>
    <cellStyle name="20% - Énfasis3 15 2 4 2 2" xfId="36583" xr:uid="{522FD943-9CD5-4A12-BEFE-D0751B3364CF}"/>
    <cellStyle name="20% - Énfasis3 15 2 4 3" xfId="36582" xr:uid="{A589B437-BBCD-4D37-8B3D-B1DC03E835E5}"/>
    <cellStyle name="20% - Énfasis3 15 2 5" xfId="16766" xr:uid="{F5FEB4E5-A731-434B-81E4-C84ED3615CC2}"/>
    <cellStyle name="20% - Énfasis3 15 2 5 2" xfId="36584" xr:uid="{19953C64-5BD9-4C50-BFDE-4B435BDD119E}"/>
    <cellStyle name="20% - Énfasis3 15 2 6" xfId="36569" xr:uid="{68E3B257-81B4-42EA-9494-93CC0F6B628B}"/>
    <cellStyle name="20% - Énfasis3 15 3" xfId="2168" xr:uid="{8F9AC9C3-3ADB-4958-AF38-0294D4225C73}"/>
    <cellStyle name="20% - Énfasis3 15 3 2" xfId="5900" xr:uid="{DDB9DF52-33BC-4B35-BA8F-BB46219EEBDA}"/>
    <cellStyle name="20% - Énfasis3 15 3 2 2" xfId="13608" xr:uid="{F85298EE-CB8C-49D5-8809-95C2745A601D}"/>
    <cellStyle name="20% - Énfasis3 15 3 2 2 2" xfId="29020" xr:uid="{6747ECA9-9B7F-4CFA-81EB-FB054D00EF75}"/>
    <cellStyle name="20% - Énfasis3 15 3 2 2 2 2" xfId="36588" xr:uid="{FF3A26D9-EB73-4856-8CF1-D73FC1FB3B89}"/>
    <cellStyle name="20% - Énfasis3 15 3 2 2 3" xfId="36587" xr:uid="{539A3A93-AC5C-437F-9F74-8557C28A5C44}"/>
    <cellStyle name="20% - Énfasis3 15 3 2 3" xfId="21315" xr:uid="{D894804B-7303-4242-BCF4-96A7A45D82DD}"/>
    <cellStyle name="20% - Énfasis3 15 3 2 3 2" xfId="36589" xr:uid="{083D59DF-DF14-4677-AB95-AC8E09F90C99}"/>
    <cellStyle name="20% - Énfasis3 15 3 2 4" xfId="36586" xr:uid="{75B2AA9A-440C-428C-8A06-977FA31005BD}"/>
    <cellStyle name="20% - Énfasis3 15 3 3" xfId="9879" xr:uid="{18EBD772-EF22-4701-947A-2B1DF8745A56}"/>
    <cellStyle name="20% - Énfasis3 15 3 3 2" xfId="25292" xr:uid="{4525E6BA-B6BB-4BEE-AEDA-CF717B27A27E}"/>
    <cellStyle name="20% - Énfasis3 15 3 3 2 2" xfId="36591" xr:uid="{A08EB9B1-516E-4EAC-82B5-E69851014D7E}"/>
    <cellStyle name="20% - Énfasis3 15 3 3 3" xfId="36590" xr:uid="{5A2D8173-2589-4580-8ABB-BEFEC60B40AB}"/>
    <cellStyle name="20% - Énfasis3 15 3 4" xfId="17587" xr:uid="{1FF114B9-7783-4EF8-86FC-C0AEA93E5212}"/>
    <cellStyle name="20% - Énfasis3 15 3 4 2" xfId="36592" xr:uid="{454C219D-662A-4265-92FE-E74AED4F9DF0}"/>
    <cellStyle name="20% - Énfasis3 15 3 5" xfId="36585" xr:uid="{10A21EF0-C290-4EEC-B385-B96D254835D7}"/>
    <cellStyle name="20% - Énfasis3 15 4" xfId="4423" xr:uid="{77F4E3B6-F4CF-4ACE-91CB-96A36ED7B53F}"/>
    <cellStyle name="20% - Énfasis3 15 4 2" xfId="12131" xr:uid="{1F109FDA-488B-4E2B-85D5-D4F5F124C55C}"/>
    <cellStyle name="20% - Énfasis3 15 4 2 2" xfId="27543" xr:uid="{F5B82B66-4089-42B6-A7AB-A576628AB903}"/>
    <cellStyle name="20% - Énfasis3 15 4 2 2 2" xfId="36595" xr:uid="{3E779C95-B1AB-4CDB-941D-9C9BF4EA3E82}"/>
    <cellStyle name="20% - Énfasis3 15 4 2 3" xfId="36594" xr:uid="{9DB6D0DC-B420-4DB4-9DA6-BDD56526D1BE}"/>
    <cellStyle name="20% - Énfasis3 15 4 3" xfId="19838" xr:uid="{102E9EFB-7234-474D-BF87-F70E94B074F2}"/>
    <cellStyle name="20% - Énfasis3 15 4 3 2" xfId="36596" xr:uid="{8DB9B7DA-1030-49E5-A9EE-B0E630C1950A}"/>
    <cellStyle name="20% - Énfasis3 15 4 4" xfId="36593" xr:uid="{27E26C57-6492-4474-A732-49612EE975C8}"/>
    <cellStyle name="20% - Énfasis3 15 5" xfId="8420" xr:uid="{380C13C9-450B-4505-B7F6-56A924A4162D}"/>
    <cellStyle name="20% - Énfasis3 15 5 2" xfId="23833" xr:uid="{79E5F175-2633-439F-B3EC-749C47A0E353}"/>
    <cellStyle name="20% - Énfasis3 15 5 2 2" xfId="36598" xr:uid="{9ABB2399-55EB-44E7-884A-19628DE66C66}"/>
    <cellStyle name="20% - Énfasis3 15 5 3" xfId="36597" xr:uid="{7746D5F8-3585-46EA-A69D-329A93A48116}"/>
    <cellStyle name="20% - Énfasis3 15 6" xfId="16128" xr:uid="{1E304852-8CFD-48DD-93BA-378B6321042B}"/>
    <cellStyle name="20% - Énfasis3 15 6 2" xfId="36599" xr:uid="{873FE531-A21E-401A-91B2-A3AB555FEAC8}"/>
    <cellStyle name="20% - Énfasis3 15 7" xfId="36568" xr:uid="{8B342F09-3A9A-4704-9C39-1A55BF2553A5}"/>
    <cellStyle name="20% - Énfasis3 16" xfId="699" xr:uid="{1B47DC24-B690-4AF2-A54C-0CFBF387C61C}"/>
    <cellStyle name="20% - Énfasis3 16 2" xfId="1360" xr:uid="{4703DA81-5E3C-4DFB-AAA0-8DCFB4F7DEA8}"/>
    <cellStyle name="20% - Énfasis3 16 2 2" xfId="2827" xr:uid="{D0A326FD-1189-46DD-A8B1-7A3E1FA97491}"/>
    <cellStyle name="20% - Énfasis3 16 2 2 2" xfId="6559" xr:uid="{FD8639F9-1743-4E24-BD87-61A7123357EF}"/>
    <cellStyle name="20% - Énfasis3 16 2 2 2 2" xfId="14267" xr:uid="{F7BFA07E-8F07-44F7-B393-EDA1D41D256E}"/>
    <cellStyle name="20% - Énfasis3 16 2 2 2 2 2" xfId="29679" xr:uid="{386785C0-A03A-4BEB-9B65-73954C10DF33}"/>
    <cellStyle name="20% - Énfasis3 16 2 2 2 2 2 2" xfId="36605" xr:uid="{58A15154-0ACE-42FB-8551-991273790914}"/>
    <cellStyle name="20% - Énfasis3 16 2 2 2 2 3" xfId="36604" xr:uid="{58E201B2-CF9C-41A1-97BC-B2818A526E1C}"/>
    <cellStyle name="20% - Énfasis3 16 2 2 2 3" xfId="21974" xr:uid="{D88AA83E-D2B6-4BF3-AC60-8D12FBA698D1}"/>
    <cellStyle name="20% - Énfasis3 16 2 2 2 3 2" xfId="36606" xr:uid="{19F420C5-02E0-4EEA-8352-37C8CD6F4D12}"/>
    <cellStyle name="20% - Énfasis3 16 2 2 2 4" xfId="36603" xr:uid="{C8537CD7-5094-4C7A-90A2-7D7D44FD1BC7}"/>
    <cellStyle name="20% - Énfasis3 16 2 2 3" xfId="10538" xr:uid="{38CC6EB0-6053-4F5B-92A4-B7D0FEFA78A8}"/>
    <cellStyle name="20% - Énfasis3 16 2 2 3 2" xfId="25951" xr:uid="{883F0EBC-AC3C-423F-98D1-F9A22527DF15}"/>
    <cellStyle name="20% - Énfasis3 16 2 2 3 2 2" xfId="36608" xr:uid="{858A6CAC-CD28-46B4-9D26-43E48C2ABBC9}"/>
    <cellStyle name="20% - Énfasis3 16 2 2 3 3" xfId="36607" xr:uid="{C64676B2-5492-4AB7-B3FC-E12733E26A68}"/>
    <cellStyle name="20% - Énfasis3 16 2 2 4" xfId="18246" xr:uid="{1F291A49-5C20-41AA-8C6E-1E00D343DB11}"/>
    <cellStyle name="20% - Énfasis3 16 2 2 4 2" xfId="36609" xr:uid="{8D77D1CD-29B2-429B-B9D8-B78047D3AF89}"/>
    <cellStyle name="20% - Énfasis3 16 2 2 5" xfId="36602" xr:uid="{FDDA85E5-6D0E-47C6-A1B0-5A7EE186B5DB}"/>
    <cellStyle name="20% - Énfasis3 16 2 3" xfId="5096" xr:uid="{0C109E96-FFB1-48F1-B505-DF7EABB590F9}"/>
    <cellStyle name="20% - Énfasis3 16 2 3 2" xfId="12804" xr:uid="{5D5C8323-7CAC-40A7-A366-D5941C298E6C}"/>
    <cellStyle name="20% - Énfasis3 16 2 3 2 2" xfId="28216" xr:uid="{455F2B25-E980-40CB-AF72-F1E1A87FA2E7}"/>
    <cellStyle name="20% - Énfasis3 16 2 3 2 2 2" xfId="36612" xr:uid="{5CC06CE5-83B8-434F-99FB-41B576D6B760}"/>
    <cellStyle name="20% - Énfasis3 16 2 3 2 3" xfId="36611" xr:uid="{43A5FBA0-6108-4885-A6AF-B215764EF4CA}"/>
    <cellStyle name="20% - Énfasis3 16 2 3 3" xfId="20511" xr:uid="{48C3405F-4A53-4C5D-A8F6-B6AD96B5F194}"/>
    <cellStyle name="20% - Énfasis3 16 2 3 3 2" xfId="36613" xr:uid="{4E919D9A-E267-4068-B598-614D7EDEF394}"/>
    <cellStyle name="20% - Énfasis3 16 2 3 4" xfId="36610" xr:uid="{F0A11FBE-3DFF-4808-9CDC-4C5A89F021CD}"/>
    <cellStyle name="20% - Énfasis3 16 2 4" xfId="9079" xr:uid="{A15A89EF-620F-43E2-B954-3F3B6C6029D0}"/>
    <cellStyle name="20% - Énfasis3 16 2 4 2" xfId="24492" xr:uid="{42863AFE-2B66-48B2-9B20-5DC28A397723}"/>
    <cellStyle name="20% - Énfasis3 16 2 4 2 2" xfId="36615" xr:uid="{4080B7AA-0DE1-470E-98B8-90F047C3E67B}"/>
    <cellStyle name="20% - Énfasis3 16 2 4 3" xfId="36614" xr:uid="{AF01F891-A438-4214-8F97-CE291C62F13F}"/>
    <cellStyle name="20% - Énfasis3 16 2 5" xfId="16787" xr:uid="{842680F9-4F8A-47D7-924D-9A48352A1E29}"/>
    <cellStyle name="20% - Énfasis3 16 2 5 2" xfId="36616" xr:uid="{E6660C5D-983F-48C2-ADA7-50A371F012AB}"/>
    <cellStyle name="20% - Énfasis3 16 2 6" xfId="36601" xr:uid="{4F3778CF-3CDC-4AD0-9019-A08B48B8106D}"/>
    <cellStyle name="20% - Énfasis3 16 3" xfId="2189" xr:uid="{F04CE726-8376-47D6-A4A2-62CC062D279C}"/>
    <cellStyle name="20% - Énfasis3 16 3 2" xfId="5921" xr:uid="{015CEECB-6626-4CB0-9896-C38AF6D840F8}"/>
    <cellStyle name="20% - Énfasis3 16 3 2 2" xfId="13629" xr:uid="{5523C078-6510-4AA9-8A54-4816F636CAD0}"/>
    <cellStyle name="20% - Énfasis3 16 3 2 2 2" xfId="29041" xr:uid="{97E39709-A2ED-4E59-AC32-DFD1B1621C19}"/>
    <cellStyle name="20% - Énfasis3 16 3 2 2 2 2" xfId="36620" xr:uid="{E522CCE9-56F6-47F2-9B74-2B3A230784E6}"/>
    <cellStyle name="20% - Énfasis3 16 3 2 2 3" xfId="36619" xr:uid="{4DBB8086-EE76-4B21-AEF7-A90EF3A7123A}"/>
    <cellStyle name="20% - Énfasis3 16 3 2 3" xfId="21336" xr:uid="{01A0EB09-6163-4B4C-902A-F6BF0C2DE266}"/>
    <cellStyle name="20% - Énfasis3 16 3 2 3 2" xfId="36621" xr:uid="{08BB1476-857E-45DE-A91D-1DCACDA0593D}"/>
    <cellStyle name="20% - Énfasis3 16 3 2 4" xfId="36618" xr:uid="{00CFEE45-2F46-4A7F-8E63-E93E786B1D20}"/>
    <cellStyle name="20% - Énfasis3 16 3 3" xfId="9900" xr:uid="{0B650BCA-A244-4FE5-888B-0B6575D8EF3F}"/>
    <cellStyle name="20% - Énfasis3 16 3 3 2" xfId="25313" xr:uid="{5F99C167-A64C-4BB0-A126-073E3D469134}"/>
    <cellStyle name="20% - Énfasis3 16 3 3 2 2" xfId="36623" xr:uid="{0C7A00A3-0C12-42AF-A4D3-935670C46C16}"/>
    <cellStyle name="20% - Énfasis3 16 3 3 3" xfId="36622" xr:uid="{76182CC6-C010-4B5F-BC19-87685B0FA0FD}"/>
    <cellStyle name="20% - Énfasis3 16 3 4" xfId="17608" xr:uid="{15642830-FDEE-4C29-8648-5FBAC0D6DBC1}"/>
    <cellStyle name="20% - Énfasis3 16 3 4 2" xfId="36624" xr:uid="{78CCD46C-D152-4DFF-9B02-320D50F7DBF0}"/>
    <cellStyle name="20% - Énfasis3 16 3 5" xfId="36617" xr:uid="{C3973D0D-6531-4488-9881-7408314E9644}"/>
    <cellStyle name="20% - Énfasis3 16 4" xfId="4444" xr:uid="{DEAF9D9A-8022-4B10-AD0C-C92F5130465C}"/>
    <cellStyle name="20% - Énfasis3 16 4 2" xfId="12152" xr:uid="{64685DB5-D666-4601-AF45-96B54A753018}"/>
    <cellStyle name="20% - Énfasis3 16 4 2 2" xfId="27564" xr:uid="{9A024142-AFAC-47DE-A10F-79E973781030}"/>
    <cellStyle name="20% - Énfasis3 16 4 2 2 2" xfId="36627" xr:uid="{E0EB54EF-357C-4FDF-A061-133D866ADC1C}"/>
    <cellStyle name="20% - Énfasis3 16 4 2 3" xfId="36626" xr:uid="{14A7934B-9EA9-431A-A908-40FC40D42F2D}"/>
    <cellStyle name="20% - Énfasis3 16 4 3" xfId="19859" xr:uid="{A6E3B375-17F1-4D51-A519-2E6CA66EBA8B}"/>
    <cellStyle name="20% - Énfasis3 16 4 3 2" xfId="36628" xr:uid="{781CD637-92C7-46B0-8458-42FE84C177BE}"/>
    <cellStyle name="20% - Énfasis3 16 4 4" xfId="36625" xr:uid="{7995946D-AB44-4BDC-89E9-9C24909B62B7}"/>
    <cellStyle name="20% - Énfasis3 16 5" xfId="8441" xr:uid="{DBBA2AF2-F77E-4025-B3CD-806D22D250EF}"/>
    <cellStyle name="20% - Énfasis3 16 5 2" xfId="23854" xr:uid="{2B6AAC61-C558-40BD-90AB-07AD5520024C}"/>
    <cellStyle name="20% - Énfasis3 16 5 2 2" xfId="36630" xr:uid="{B987ED93-E196-4329-BED4-1BA4184D316C}"/>
    <cellStyle name="20% - Énfasis3 16 5 3" xfId="36629" xr:uid="{2B8B8176-3686-4172-9045-29B640EB62BD}"/>
    <cellStyle name="20% - Énfasis3 16 6" xfId="16149" xr:uid="{17680D95-C33F-407E-85DC-134EA1F986D0}"/>
    <cellStyle name="20% - Énfasis3 16 6 2" xfId="36631" xr:uid="{A6C1189F-0326-4D04-90F6-DE72C5D5C3B5}"/>
    <cellStyle name="20% - Énfasis3 16 7" xfId="36600" xr:uid="{7D9C05D1-FC91-4B8F-A9B0-88B5F1679636}"/>
    <cellStyle name="20% - Énfasis3 17" xfId="719" xr:uid="{980CCDCE-395D-4091-A1E8-A58768E96F19}"/>
    <cellStyle name="20% - Énfasis3 17 2" xfId="1380" xr:uid="{1E0D0E33-9648-4510-9D60-7F1F3D8FF964}"/>
    <cellStyle name="20% - Énfasis3 17 2 2" xfId="2847" xr:uid="{19C6E283-9EE3-4167-913D-48FA18B8BCD6}"/>
    <cellStyle name="20% - Énfasis3 17 2 2 2" xfId="6579" xr:uid="{5B61D8BB-430D-4E03-A472-3185F06E9926}"/>
    <cellStyle name="20% - Énfasis3 17 2 2 2 2" xfId="14287" xr:uid="{C1B394A7-D9CD-4885-97EA-9548557A2BC3}"/>
    <cellStyle name="20% - Énfasis3 17 2 2 2 2 2" xfId="29699" xr:uid="{A6F6B2F0-8BC8-4A93-9703-835F840A5AC8}"/>
    <cellStyle name="20% - Énfasis3 17 2 2 2 2 2 2" xfId="36637" xr:uid="{94CE751F-AD9F-472D-B510-8BAB323ABCA4}"/>
    <cellStyle name="20% - Énfasis3 17 2 2 2 2 3" xfId="36636" xr:uid="{C38B7471-CB7B-4F4C-8986-384405B28CA7}"/>
    <cellStyle name="20% - Énfasis3 17 2 2 2 3" xfId="21994" xr:uid="{5667F53B-507B-4329-AFB7-C565D2F522A2}"/>
    <cellStyle name="20% - Énfasis3 17 2 2 2 3 2" xfId="36638" xr:uid="{D6E7CF4D-0272-4BB1-8235-3DD6FAC20A11}"/>
    <cellStyle name="20% - Énfasis3 17 2 2 2 4" xfId="36635" xr:uid="{68E1178A-8F22-4336-8AA1-EDCE4A07AF32}"/>
    <cellStyle name="20% - Énfasis3 17 2 2 3" xfId="10558" xr:uid="{10F9C029-8510-45E2-AD66-4ACCD3AA839B}"/>
    <cellStyle name="20% - Énfasis3 17 2 2 3 2" xfId="25971" xr:uid="{216D5784-6AF5-43D5-B017-BA497370142F}"/>
    <cellStyle name="20% - Énfasis3 17 2 2 3 2 2" xfId="36640" xr:uid="{529D2F2A-7E1E-4996-AA33-A5708300F3FA}"/>
    <cellStyle name="20% - Énfasis3 17 2 2 3 3" xfId="36639" xr:uid="{19D48EF7-ACDD-4F0A-A6BD-1468EF97DE53}"/>
    <cellStyle name="20% - Énfasis3 17 2 2 4" xfId="18266" xr:uid="{8CDC026B-7F9A-4C66-88B9-E2FA23AE3766}"/>
    <cellStyle name="20% - Énfasis3 17 2 2 4 2" xfId="36641" xr:uid="{5348C930-32C2-431A-8206-FE0A4F181761}"/>
    <cellStyle name="20% - Énfasis3 17 2 2 5" xfId="36634" xr:uid="{5151138A-7516-43EE-B03D-6E84F6EDF1D4}"/>
    <cellStyle name="20% - Énfasis3 17 2 3" xfId="5116" xr:uid="{D0C6CAE9-2159-443C-B3C5-90106DCDC249}"/>
    <cellStyle name="20% - Énfasis3 17 2 3 2" xfId="12824" xr:uid="{85CB6649-AA0C-40AC-A40E-F524EE5092BC}"/>
    <cellStyle name="20% - Énfasis3 17 2 3 2 2" xfId="28236" xr:uid="{6A650218-CC9B-4803-9C5B-A0EF350E23A3}"/>
    <cellStyle name="20% - Énfasis3 17 2 3 2 2 2" xfId="36644" xr:uid="{48614C0D-2C74-48E4-84B8-8E57BB4092DB}"/>
    <cellStyle name="20% - Énfasis3 17 2 3 2 3" xfId="36643" xr:uid="{338EDEB3-CFA4-49DD-987A-D7CA74F33111}"/>
    <cellStyle name="20% - Énfasis3 17 2 3 3" xfId="20531" xr:uid="{4BAA1146-A61A-4427-8C53-252898543FF8}"/>
    <cellStyle name="20% - Énfasis3 17 2 3 3 2" xfId="36645" xr:uid="{8CABDF13-9637-4085-AE36-9D7EC3C7A08A}"/>
    <cellStyle name="20% - Énfasis3 17 2 3 4" xfId="36642" xr:uid="{F148F686-C250-4B02-A534-E350DB9177D8}"/>
    <cellStyle name="20% - Énfasis3 17 2 4" xfId="9099" xr:uid="{9309752B-FFCA-4398-A663-DF3C1FA2B483}"/>
    <cellStyle name="20% - Énfasis3 17 2 4 2" xfId="24512" xr:uid="{B124B85B-930F-49F9-ABC7-1246298B043B}"/>
    <cellStyle name="20% - Énfasis3 17 2 4 2 2" xfId="36647" xr:uid="{DF86F5F5-A1B6-4B01-94B7-F92BBA5A6736}"/>
    <cellStyle name="20% - Énfasis3 17 2 4 3" xfId="36646" xr:uid="{FD460D99-6CEF-4457-B1A1-D1181C06D148}"/>
    <cellStyle name="20% - Énfasis3 17 2 5" xfId="16807" xr:uid="{4DB135D3-712B-4B5A-8E3E-A671B2C54C36}"/>
    <cellStyle name="20% - Énfasis3 17 2 5 2" xfId="36648" xr:uid="{673DEF26-544B-4605-8B17-57A8F3C44B8B}"/>
    <cellStyle name="20% - Énfasis3 17 2 6" xfId="36633" xr:uid="{977CEB46-C393-4A0A-9BB9-00BE07246BD9}"/>
    <cellStyle name="20% - Énfasis3 17 3" xfId="2209" xr:uid="{9921C0D0-AEE6-4A06-8625-25535C408C63}"/>
    <cellStyle name="20% - Énfasis3 17 3 2" xfId="5941" xr:uid="{04DF0DDF-92BF-455C-927E-3E7BA8F1D408}"/>
    <cellStyle name="20% - Énfasis3 17 3 2 2" xfId="13649" xr:uid="{650578F0-6F4F-479C-8C1E-D760D40BA444}"/>
    <cellStyle name="20% - Énfasis3 17 3 2 2 2" xfId="29061" xr:uid="{1388619E-F00D-422F-8F5D-BE9E7011ECD9}"/>
    <cellStyle name="20% - Énfasis3 17 3 2 2 2 2" xfId="36652" xr:uid="{A37ED195-3085-451C-95EF-5187131B959A}"/>
    <cellStyle name="20% - Énfasis3 17 3 2 2 3" xfId="36651" xr:uid="{145D6281-DF51-44DD-BB3D-5626B8F98578}"/>
    <cellStyle name="20% - Énfasis3 17 3 2 3" xfId="21356" xr:uid="{D8C5A110-09BD-470E-9CA1-6E4208A4B488}"/>
    <cellStyle name="20% - Énfasis3 17 3 2 3 2" xfId="36653" xr:uid="{03A3A1BE-F497-4413-BD2B-7AD452DC95FC}"/>
    <cellStyle name="20% - Énfasis3 17 3 2 4" xfId="36650" xr:uid="{F0D898B4-7A2E-43BB-B0B0-60520550A3C0}"/>
    <cellStyle name="20% - Énfasis3 17 3 3" xfId="9920" xr:uid="{1C492D9A-2CDC-4F07-A973-0D7DFEED8F59}"/>
    <cellStyle name="20% - Énfasis3 17 3 3 2" xfId="25333" xr:uid="{010BB60C-BDFA-4060-AD04-84E53AF6B477}"/>
    <cellStyle name="20% - Énfasis3 17 3 3 2 2" xfId="36655" xr:uid="{5EF94B8C-FCFF-49CF-9FD6-95FF80E6DD31}"/>
    <cellStyle name="20% - Énfasis3 17 3 3 3" xfId="36654" xr:uid="{AD30ABA9-8B65-4B81-82FA-41C3A7701FC0}"/>
    <cellStyle name="20% - Énfasis3 17 3 4" xfId="17628" xr:uid="{4F4A5711-9302-4587-80FE-C74E6C3912BD}"/>
    <cellStyle name="20% - Énfasis3 17 3 4 2" xfId="36656" xr:uid="{86D82390-546E-433C-A479-508581368D3F}"/>
    <cellStyle name="20% - Énfasis3 17 3 5" xfId="36649" xr:uid="{2E5F32C7-FA03-4766-820C-DAE6BB109424}"/>
    <cellStyle name="20% - Énfasis3 17 4" xfId="4464" xr:uid="{30BB7A90-A319-4972-B4C9-DF3FC5995021}"/>
    <cellStyle name="20% - Énfasis3 17 4 2" xfId="12172" xr:uid="{AACDD669-1267-4F50-8BE3-32397A886623}"/>
    <cellStyle name="20% - Énfasis3 17 4 2 2" xfId="27584" xr:uid="{3D62F59E-F39B-47B0-B312-7FCC8EBD877F}"/>
    <cellStyle name="20% - Énfasis3 17 4 2 2 2" xfId="36659" xr:uid="{C3F81CA7-65B8-4355-8D23-02B5F0E86E28}"/>
    <cellStyle name="20% - Énfasis3 17 4 2 3" xfId="36658" xr:uid="{64369B76-9F33-4287-8357-5B7835D2E69F}"/>
    <cellStyle name="20% - Énfasis3 17 4 3" xfId="19879" xr:uid="{D6E033CB-30D7-4A26-8A47-420FC55E58D1}"/>
    <cellStyle name="20% - Énfasis3 17 4 3 2" xfId="36660" xr:uid="{82258DE2-793A-4CC6-8150-1C93A669A48E}"/>
    <cellStyle name="20% - Énfasis3 17 4 4" xfId="36657" xr:uid="{49BA5E2C-44EF-4627-B32B-8FF5E4D4805E}"/>
    <cellStyle name="20% - Énfasis3 17 5" xfId="8461" xr:uid="{0983C0F5-CCB8-4E9C-9EBB-D058CB2B8F11}"/>
    <cellStyle name="20% - Énfasis3 17 5 2" xfId="23874" xr:uid="{F0CC8257-8301-4CB7-897F-828FD2084163}"/>
    <cellStyle name="20% - Énfasis3 17 5 2 2" xfId="36662" xr:uid="{0A4C9C4C-7BBB-4817-BA87-876174955F7C}"/>
    <cellStyle name="20% - Énfasis3 17 5 3" xfId="36661" xr:uid="{55A79745-352A-4A3C-BF51-7498CAEF55E5}"/>
    <cellStyle name="20% - Énfasis3 17 6" xfId="16169" xr:uid="{9079FECD-76F3-4B8C-BB77-E267F199F18A}"/>
    <cellStyle name="20% - Énfasis3 17 6 2" xfId="36663" xr:uid="{41ABFB8E-7AA8-4218-A015-D0C008A8B7CE}"/>
    <cellStyle name="20% - Énfasis3 17 7" xfId="36632" xr:uid="{C7A3CCF4-68C0-4D18-BAA5-569E4BF92A94}"/>
    <cellStyle name="20% - Énfasis3 18" xfId="739" xr:uid="{852417F7-FA87-4F28-8B6A-DEB0D9CA16C6}"/>
    <cellStyle name="20% - Énfasis3 18 2" xfId="1400" xr:uid="{980DC236-6B3E-46E7-9C67-B3D23F5A7CC0}"/>
    <cellStyle name="20% - Énfasis3 18 2 2" xfId="2867" xr:uid="{D44189D3-627F-4623-B0B7-B49F42144ED6}"/>
    <cellStyle name="20% - Énfasis3 18 2 2 2" xfId="6599" xr:uid="{D0F7DC1F-7024-487B-AD26-4B356EC65BD9}"/>
    <cellStyle name="20% - Énfasis3 18 2 2 2 2" xfId="14307" xr:uid="{65484E5E-43AF-46B3-9384-B02F1F733690}"/>
    <cellStyle name="20% - Énfasis3 18 2 2 2 2 2" xfId="29719" xr:uid="{1E0A31AF-D512-42E9-AED4-4C6ED84CCE49}"/>
    <cellStyle name="20% - Énfasis3 18 2 2 2 2 2 2" xfId="36669" xr:uid="{F50D1B30-49EE-406C-8B79-EAE740DA4D04}"/>
    <cellStyle name="20% - Énfasis3 18 2 2 2 2 3" xfId="36668" xr:uid="{A435BD69-B269-4AB0-BA31-F0304E120350}"/>
    <cellStyle name="20% - Énfasis3 18 2 2 2 3" xfId="22014" xr:uid="{E9153666-4703-40F6-AD7D-4700E2EFE921}"/>
    <cellStyle name="20% - Énfasis3 18 2 2 2 3 2" xfId="36670" xr:uid="{EB28CC01-03F6-40E6-B660-3EB0C6BC9557}"/>
    <cellStyle name="20% - Énfasis3 18 2 2 2 4" xfId="36667" xr:uid="{020568B5-FFFD-468A-A533-509F41C3956E}"/>
    <cellStyle name="20% - Énfasis3 18 2 2 3" xfId="10578" xr:uid="{22205611-7FA8-444C-8919-144561EDEB22}"/>
    <cellStyle name="20% - Énfasis3 18 2 2 3 2" xfId="25991" xr:uid="{FE01CF69-E8CE-472E-A69A-ADBC329BF328}"/>
    <cellStyle name="20% - Énfasis3 18 2 2 3 2 2" xfId="36672" xr:uid="{1D148F68-70DC-43CE-A38F-A28B234C7AA2}"/>
    <cellStyle name="20% - Énfasis3 18 2 2 3 3" xfId="36671" xr:uid="{303BA9D2-9284-48B8-A6D8-DA9872402B3D}"/>
    <cellStyle name="20% - Énfasis3 18 2 2 4" xfId="18286" xr:uid="{5B4972AA-C91D-47B6-B29C-525F12FD5AE2}"/>
    <cellStyle name="20% - Énfasis3 18 2 2 4 2" xfId="36673" xr:uid="{636ABC9F-F5DB-4D35-9375-13F2D5153B4D}"/>
    <cellStyle name="20% - Énfasis3 18 2 2 5" xfId="36666" xr:uid="{51EA705D-CE94-4CB0-8325-C0978E270B3A}"/>
    <cellStyle name="20% - Énfasis3 18 2 3" xfId="5136" xr:uid="{C24B19E4-2A8B-42AD-872B-3CCE137887B5}"/>
    <cellStyle name="20% - Énfasis3 18 2 3 2" xfId="12844" xr:uid="{EE71E7EA-2FD2-4DFD-A3A1-0AEC24AE9E12}"/>
    <cellStyle name="20% - Énfasis3 18 2 3 2 2" xfId="28256" xr:uid="{B345AB83-0859-4AFE-97AF-559F60043A6C}"/>
    <cellStyle name="20% - Énfasis3 18 2 3 2 2 2" xfId="36676" xr:uid="{44362B4D-8E3B-47D6-8FE2-9182B6070CD7}"/>
    <cellStyle name="20% - Énfasis3 18 2 3 2 3" xfId="36675" xr:uid="{A5165ADF-E229-468F-BDAA-890752FBA289}"/>
    <cellStyle name="20% - Énfasis3 18 2 3 3" xfId="20551" xr:uid="{B4C66C78-D1F7-49B7-94A1-44C1848F2E34}"/>
    <cellStyle name="20% - Énfasis3 18 2 3 3 2" xfId="36677" xr:uid="{CB008FDB-E8F1-4B3C-8F4E-74ECEA12E96E}"/>
    <cellStyle name="20% - Énfasis3 18 2 3 4" xfId="36674" xr:uid="{DA9A35E5-C5BA-4971-BD25-7FB52D03FB5B}"/>
    <cellStyle name="20% - Énfasis3 18 2 4" xfId="9119" xr:uid="{E4A03E79-82D6-4122-A4F8-0444EC11A705}"/>
    <cellStyle name="20% - Énfasis3 18 2 4 2" xfId="24532" xr:uid="{FF09E060-4C39-45AC-8B42-16E133FC2FE0}"/>
    <cellStyle name="20% - Énfasis3 18 2 4 2 2" xfId="36679" xr:uid="{CEC9944B-F82A-44DD-A0A5-C92525037040}"/>
    <cellStyle name="20% - Énfasis3 18 2 4 3" xfId="36678" xr:uid="{0B042DBC-CDFB-47D1-9018-5D0484C5093C}"/>
    <cellStyle name="20% - Énfasis3 18 2 5" xfId="16827" xr:uid="{0E1BD817-773D-432F-8071-06E398A4E197}"/>
    <cellStyle name="20% - Énfasis3 18 2 5 2" xfId="36680" xr:uid="{4B14147D-B2B9-4B9E-B010-690FCC4BE19E}"/>
    <cellStyle name="20% - Énfasis3 18 2 6" xfId="36665" xr:uid="{244B865A-1437-401C-BB65-DB405EC075BC}"/>
    <cellStyle name="20% - Énfasis3 18 3" xfId="2229" xr:uid="{EAA57B11-5C77-4907-AFE4-5224994B6291}"/>
    <cellStyle name="20% - Énfasis3 18 3 2" xfId="5961" xr:uid="{A11D31AB-A66E-49E9-A03D-6B69F27C56C1}"/>
    <cellStyle name="20% - Énfasis3 18 3 2 2" xfId="13669" xr:uid="{80E43D96-F81B-4102-A890-673EC1E17510}"/>
    <cellStyle name="20% - Énfasis3 18 3 2 2 2" xfId="29081" xr:uid="{BE7E5121-8906-4FE5-9839-D1EE8546F9DE}"/>
    <cellStyle name="20% - Énfasis3 18 3 2 2 2 2" xfId="36684" xr:uid="{740D70DA-69F5-4949-9C59-832A1604946F}"/>
    <cellStyle name="20% - Énfasis3 18 3 2 2 3" xfId="36683" xr:uid="{69DFDB22-5AC0-4DEC-B4F8-F10238351289}"/>
    <cellStyle name="20% - Énfasis3 18 3 2 3" xfId="21376" xr:uid="{F1AE2D68-CE1C-4775-A012-6E6D89DA8A24}"/>
    <cellStyle name="20% - Énfasis3 18 3 2 3 2" xfId="36685" xr:uid="{F05E3A33-5D41-4B79-ABF5-024C1922DA49}"/>
    <cellStyle name="20% - Énfasis3 18 3 2 4" xfId="36682" xr:uid="{B4C425EE-3AB5-401E-9230-7A4AAE3B5E41}"/>
    <cellStyle name="20% - Énfasis3 18 3 3" xfId="9940" xr:uid="{F19A1E2D-DA30-4F68-908D-2B34CB6E8600}"/>
    <cellStyle name="20% - Énfasis3 18 3 3 2" xfId="25353" xr:uid="{1A3A83C7-5631-4F36-B9FC-60C591DD1157}"/>
    <cellStyle name="20% - Énfasis3 18 3 3 2 2" xfId="36687" xr:uid="{7AEDB97C-AB54-4325-8C52-E949AF54C78B}"/>
    <cellStyle name="20% - Énfasis3 18 3 3 3" xfId="36686" xr:uid="{48D24B2A-E9E2-4DBE-A3BB-B715A9A9C6FC}"/>
    <cellStyle name="20% - Énfasis3 18 3 4" xfId="17648" xr:uid="{FE8E91EB-62BB-41ED-A846-169221A9DE3A}"/>
    <cellStyle name="20% - Énfasis3 18 3 4 2" xfId="36688" xr:uid="{A1F04CF4-45B3-4D49-BFD1-C62CFBAF375E}"/>
    <cellStyle name="20% - Énfasis3 18 3 5" xfId="36681" xr:uid="{6365D78F-E8D1-4D29-9000-649D40DB7DD1}"/>
    <cellStyle name="20% - Énfasis3 18 4" xfId="4484" xr:uid="{A77C3A1E-E84C-44DA-87DC-6BCDB6A9C83E}"/>
    <cellStyle name="20% - Énfasis3 18 4 2" xfId="12192" xr:uid="{FD585041-35B9-4E4A-BC68-2CA2D7582A46}"/>
    <cellStyle name="20% - Énfasis3 18 4 2 2" xfId="27604" xr:uid="{F1BD73FA-224C-4206-B766-B70D9FEF9A9A}"/>
    <cellStyle name="20% - Énfasis3 18 4 2 2 2" xfId="36691" xr:uid="{2FEFD989-2D0F-4B70-8325-085C4E835ECF}"/>
    <cellStyle name="20% - Énfasis3 18 4 2 3" xfId="36690" xr:uid="{7B1AA338-DCBD-46CA-9659-ECCF6C8C9871}"/>
    <cellStyle name="20% - Énfasis3 18 4 3" xfId="19899" xr:uid="{892CC3DE-F298-44A7-A25D-8F9F3DE8FFE2}"/>
    <cellStyle name="20% - Énfasis3 18 4 3 2" xfId="36692" xr:uid="{BC1F4998-7732-469F-AB2F-C73834DAE4BA}"/>
    <cellStyle name="20% - Énfasis3 18 4 4" xfId="36689" xr:uid="{430CBAAB-275E-407A-A495-5E2945817862}"/>
    <cellStyle name="20% - Énfasis3 18 5" xfId="8481" xr:uid="{7784759F-411C-42CA-A935-C635CE4A33B6}"/>
    <cellStyle name="20% - Énfasis3 18 5 2" xfId="23894" xr:uid="{84A9483A-77D7-485F-9E77-F74D06EE9503}"/>
    <cellStyle name="20% - Énfasis3 18 5 2 2" xfId="36694" xr:uid="{060A5A32-6AEF-49A2-B041-8A63D3E6CA50}"/>
    <cellStyle name="20% - Énfasis3 18 5 3" xfId="36693" xr:uid="{BFD8D939-D296-433F-85EC-4778C42A8691}"/>
    <cellStyle name="20% - Énfasis3 18 6" xfId="16189" xr:uid="{28C44373-73CC-449A-8C94-A23D48BD353F}"/>
    <cellStyle name="20% - Énfasis3 18 6 2" xfId="36695" xr:uid="{06403F23-D229-4075-B32C-0E4543ACBA05}"/>
    <cellStyle name="20% - Énfasis3 18 7" xfId="36664" xr:uid="{EE3A529B-305C-4947-A5A2-C3DE46911498}"/>
    <cellStyle name="20% - Énfasis3 19" xfId="758" xr:uid="{DDE8C3C4-F80B-44CE-AD0C-B6B487F74D33}"/>
    <cellStyle name="20% - Énfasis3 19 2" xfId="2248" xr:uid="{198AEC01-9DBE-4336-B671-8C5BA00ABF55}"/>
    <cellStyle name="20% - Énfasis3 19 2 2" xfId="5980" xr:uid="{CDD28B23-0540-4E45-B5D0-3814EC33530D}"/>
    <cellStyle name="20% - Énfasis3 19 2 2 2" xfId="13688" xr:uid="{71F8FBD4-D8D7-40A2-84C9-22F8A9CA04B9}"/>
    <cellStyle name="20% - Énfasis3 19 2 2 2 2" xfId="29100" xr:uid="{5ABA666A-1C28-47DF-A0CF-FA21AD287870}"/>
    <cellStyle name="20% - Énfasis3 19 2 2 2 2 2" xfId="36700" xr:uid="{689BA785-3CA3-4619-A085-BE68F95260D8}"/>
    <cellStyle name="20% - Énfasis3 19 2 2 2 3" xfId="36699" xr:uid="{8FB16197-9AF8-4C63-AF82-2DD8D3DEF45B}"/>
    <cellStyle name="20% - Énfasis3 19 2 2 3" xfId="21395" xr:uid="{BAEA08D0-1BA3-494A-8987-DD8F85E61471}"/>
    <cellStyle name="20% - Énfasis3 19 2 2 3 2" xfId="36701" xr:uid="{2CAAF92B-BB06-4849-A58B-8065E5950B33}"/>
    <cellStyle name="20% - Énfasis3 19 2 2 4" xfId="36698" xr:uid="{0E4D233A-BBDA-46A4-9087-E89C9DC6B9CD}"/>
    <cellStyle name="20% - Énfasis3 19 2 3" xfId="9959" xr:uid="{7C258DC4-FE08-42D0-A905-492A6AACFB35}"/>
    <cellStyle name="20% - Énfasis3 19 2 3 2" xfId="25372" xr:uid="{14CDBA54-5A95-4416-AFB8-A2212BFECF1F}"/>
    <cellStyle name="20% - Énfasis3 19 2 3 2 2" xfId="36703" xr:uid="{3ED7BE60-3D78-41F0-89B0-4CDBFBE45506}"/>
    <cellStyle name="20% - Énfasis3 19 2 3 3" xfId="36702" xr:uid="{4F329852-CD85-40B2-94DF-5D3B2C66C3BF}"/>
    <cellStyle name="20% - Énfasis3 19 2 4" xfId="17667" xr:uid="{86B35003-9175-4857-A3C5-C7516BE58E87}"/>
    <cellStyle name="20% - Énfasis3 19 2 4 2" xfId="36704" xr:uid="{DBB1EB9A-9FCE-4D92-A529-255C68B7A72A}"/>
    <cellStyle name="20% - Énfasis3 19 2 5" xfId="36697" xr:uid="{4E4408B4-66F9-4B5B-9018-467ADADFDA62}"/>
    <cellStyle name="20% - Énfasis3 19 3" xfId="4503" xr:uid="{D199DDD4-0CC1-4961-9FC2-AC9CE1698C36}"/>
    <cellStyle name="20% - Énfasis3 19 3 2" xfId="12211" xr:uid="{6DD8223D-2108-40C1-BA6E-CC6D0249DBF6}"/>
    <cellStyle name="20% - Énfasis3 19 3 2 2" xfId="27623" xr:uid="{27816019-647D-427E-8E01-A525FC686F5A}"/>
    <cellStyle name="20% - Énfasis3 19 3 2 2 2" xfId="36707" xr:uid="{90DB05A1-19BD-48D7-8E31-A7934D8A91C0}"/>
    <cellStyle name="20% - Énfasis3 19 3 2 3" xfId="36706" xr:uid="{66AD49A9-E327-4817-B7D7-23CA439BABFD}"/>
    <cellStyle name="20% - Énfasis3 19 3 3" xfId="19918" xr:uid="{09C49CE4-2AF0-42AE-934F-0680D7543688}"/>
    <cellStyle name="20% - Énfasis3 19 3 3 2" xfId="36708" xr:uid="{08F3E174-2728-4DD0-ABCA-B5AB4C8306DF}"/>
    <cellStyle name="20% - Énfasis3 19 3 4" xfId="36705" xr:uid="{B8FE032C-C134-4A6D-A317-F4406B2C30C2}"/>
    <cellStyle name="20% - Énfasis3 19 4" xfId="8500" xr:uid="{FF5273B1-1CAE-4043-A421-03D645F773C2}"/>
    <cellStyle name="20% - Énfasis3 19 4 2" xfId="23913" xr:uid="{3427227E-041F-4CDF-9179-02470548EB00}"/>
    <cellStyle name="20% - Énfasis3 19 4 2 2" xfId="36710" xr:uid="{3FD56801-46E8-45E6-8E40-FD5C74E8817F}"/>
    <cellStyle name="20% - Énfasis3 19 4 3" xfId="36709" xr:uid="{2E73D226-4924-41A5-9765-BC16BCBFE73F}"/>
    <cellStyle name="20% - Énfasis3 19 5" xfId="16208" xr:uid="{FDE870F5-9BF2-4990-BFF4-C6D0FF5F4ECD}"/>
    <cellStyle name="20% - Énfasis3 19 5 2" xfId="36711" xr:uid="{B0993F8F-78D0-4DFE-9777-859BA8A7B8BB}"/>
    <cellStyle name="20% - Énfasis3 19 6" xfId="36696" xr:uid="{49A2CFC6-A93D-4D48-BE09-599727412E35}"/>
    <cellStyle name="20% - Énfasis3 2" xfId="159" xr:uid="{F68E0536-E0F0-4868-9E2D-874E1ADEC3AE}"/>
    <cellStyle name="20% - Énfasis3 2 2" xfId="370" xr:uid="{4C69BCA9-1DE2-452C-8FAE-387CB3C636A1}"/>
    <cellStyle name="20% - Énfasis3 2 2 2" xfId="1032" xr:uid="{0E90E218-A127-4372-809C-8E68B9C3C799}"/>
    <cellStyle name="20% - Énfasis3 2 2 2 2" xfId="2500" xr:uid="{23291D97-D434-469E-ADAD-CC67E0078079}"/>
    <cellStyle name="20% - Énfasis3 2 2 2 2 2" xfId="6232" xr:uid="{BA879598-F404-4AE1-BFD3-7C0BC4DFA782}"/>
    <cellStyle name="20% - Énfasis3 2 2 2 2 2 2" xfId="13940" xr:uid="{865FA93F-0B00-4778-B4F6-53E6E4501E0C}"/>
    <cellStyle name="20% - Énfasis3 2 2 2 2 2 2 2" xfId="29352" xr:uid="{AF0C5729-7FE1-4E40-A7C4-AB66CF797A93}"/>
    <cellStyle name="20% - Énfasis3 2 2 2 2 2 2 2 2" xfId="36718" xr:uid="{704D527A-C6EB-4798-9734-812E502FC608}"/>
    <cellStyle name="20% - Énfasis3 2 2 2 2 2 2 3" xfId="36717" xr:uid="{53E313DA-79E4-4A57-87FD-7505C0D537D0}"/>
    <cellStyle name="20% - Énfasis3 2 2 2 2 2 3" xfId="21647" xr:uid="{B58FC7B5-0156-4425-BC43-A6B87198860F}"/>
    <cellStyle name="20% - Énfasis3 2 2 2 2 2 3 2" xfId="36719" xr:uid="{695B908F-5596-45E0-A6AF-E72B97BCD81E}"/>
    <cellStyle name="20% - Énfasis3 2 2 2 2 2 4" xfId="36716" xr:uid="{46A63DF1-FEDF-4BC2-876F-41F191085C7D}"/>
    <cellStyle name="20% - Énfasis3 2 2 2 2 3" xfId="10211" xr:uid="{33CE0ED4-0B1A-4760-9A75-19B519AC5E9B}"/>
    <cellStyle name="20% - Énfasis3 2 2 2 2 3 2" xfId="25624" xr:uid="{48725F6F-03C5-4490-9581-8AED4C1A269A}"/>
    <cellStyle name="20% - Énfasis3 2 2 2 2 3 2 2" xfId="36721" xr:uid="{B8C6BC93-8CB8-4E4D-8A93-FA46A342414B}"/>
    <cellStyle name="20% - Énfasis3 2 2 2 2 3 3" xfId="36720" xr:uid="{A8661706-C013-4ED6-B8D5-E8412AF78931}"/>
    <cellStyle name="20% - Énfasis3 2 2 2 2 4" xfId="17919" xr:uid="{39A8BADE-2912-451B-8910-65D7E3328343}"/>
    <cellStyle name="20% - Énfasis3 2 2 2 2 4 2" xfId="36722" xr:uid="{94D47299-4BF7-4607-B113-96F3AC52B3EF}"/>
    <cellStyle name="20% - Énfasis3 2 2 2 2 5" xfId="36715" xr:uid="{4B3B4368-E964-479B-B165-A18D80717E05}"/>
    <cellStyle name="20% - Énfasis3 2 2 2 3" xfId="4769" xr:uid="{D47B48C6-5142-4BC6-84E4-90AE088011A3}"/>
    <cellStyle name="20% - Énfasis3 2 2 2 3 2" xfId="12477" xr:uid="{7F21EC00-8867-409C-8FA9-31A37FF0DC38}"/>
    <cellStyle name="20% - Énfasis3 2 2 2 3 2 2" xfId="27889" xr:uid="{6E7FA764-27CC-4124-900D-EAD7BDB64B70}"/>
    <cellStyle name="20% - Énfasis3 2 2 2 3 2 2 2" xfId="36725" xr:uid="{D34B3E0A-E2DD-4D34-9BF3-4EA99DCADBE0}"/>
    <cellStyle name="20% - Énfasis3 2 2 2 3 2 3" xfId="36724" xr:uid="{72CC0B8B-34DB-4D98-8645-7AA075509EBC}"/>
    <cellStyle name="20% - Énfasis3 2 2 2 3 3" xfId="20184" xr:uid="{8BAEDADD-CA6D-417E-A9A1-2A304EBF0260}"/>
    <cellStyle name="20% - Énfasis3 2 2 2 3 3 2" xfId="36726" xr:uid="{7B8E5612-55B8-467C-B272-C3DA545918D8}"/>
    <cellStyle name="20% - Énfasis3 2 2 2 3 4" xfId="36723" xr:uid="{BC861DBC-D141-406A-860A-EFC45B713BB1}"/>
    <cellStyle name="20% - Énfasis3 2 2 2 4" xfId="8752" xr:uid="{6A1860A0-958C-450F-9B54-0C3C7B896E03}"/>
    <cellStyle name="20% - Énfasis3 2 2 2 4 2" xfId="24165" xr:uid="{6CA8E839-B56B-41A6-B22D-667C8A1AAEB5}"/>
    <cellStyle name="20% - Énfasis3 2 2 2 4 2 2" xfId="36728" xr:uid="{CB694143-A64C-458F-B1B0-3AC377C57A04}"/>
    <cellStyle name="20% - Énfasis3 2 2 2 4 3" xfId="36727" xr:uid="{9CC8EBB1-7BB5-4A0A-9307-71DBD6DE9E02}"/>
    <cellStyle name="20% - Énfasis3 2 2 2 5" xfId="16460" xr:uid="{615E8450-091E-4E06-9550-E4174CBEA3F6}"/>
    <cellStyle name="20% - Énfasis3 2 2 2 5 2" xfId="36729" xr:uid="{86538A11-9F2A-4913-945A-EA95D2A077CA}"/>
    <cellStyle name="20% - Énfasis3 2 2 2 6" xfId="36714" xr:uid="{068D9A27-F876-4288-9985-D5823B7AB04E}"/>
    <cellStyle name="20% - Énfasis3 2 2 3" xfId="1862" xr:uid="{131CA121-178B-477D-9487-AFAF199F43F3}"/>
    <cellStyle name="20% - Énfasis3 2 2 3 2" xfId="5594" xr:uid="{AC120E89-AB9D-4C18-ABFC-F1A9EADADDAC}"/>
    <cellStyle name="20% - Énfasis3 2 2 3 2 2" xfId="13302" xr:uid="{4F044C47-15E9-4A1D-B6FE-8E79E6C6A72B}"/>
    <cellStyle name="20% - Énfasis3 2 2 3 2 2 2" xfId="28714" xr:uid="{C0FD0B0B-74C4-4F2B-B029-E645B8A5D469}"/>
    <cellStyle name="20% - Énfasis3 2 2 3 2 2 2 2" xfId="36733" xr:uid="{ADF30EA0-EA5E-4D49-A649-F50296ABA938}"/>
    <cellStyle name="20% - Énfasis3 2 2 3 2 2 3" xfId="36732" xr:uid="{2E04F84B-FF70-4CF3-8D52-34BC83CB9E7E}"/>
    <cellStyle name="20% - Énfasis3 2 2 3 2 3" xfId="21009" xr:uid="{75CD4289-4856-4326-A34A-2AF54DBE1E5E}"/>
    <cellStyle name="20% - Énfasis3 2 2 3 2 3 2" xfId="36734" xr:uid="{4AC382D2-D9A0-43D6-B66E-7AE8F77CE6EA}"/>
    <cellStyle name="20% - Énfasis3 2 2 3 2 4" xfId="36731" xr:uid="{D273D3A3-409F-48F9-B0E8-D58BC8DE6116}"/>
    <cellStyle name="20% - Énfasis3 2 2 3 3" xfId="9573" xr:uid="{99EE5EE6-67A9-466F-8A3C-F02DE03FE0B4}"/>
    <cellStyle name="20% - Énfasis3 2 2 3 3 2" xfId="24986" xr:uid="{9616EDE3-743B-43C1-8D51-C37CFCA2C963}"/>
    <cellStyle name="20% - Énfasis3 2 2 3 3 2 2" xfId="36736" xr:uid="{6B03C8D3-0E29-4650-9ED9-B1A069047C7D}"/>
    <cellStyle name="20% - Énfasis3 2 2 3 3 3" xfId="36735" xr:uid="{E5DE758C-3F1F-4D75-910C-B7AAAE0BDC0D}"/>
    <cellStyle name="20% - Énfasis3 2 2 3 4" xfId="17281" xr:uid="{BBAA0D25-F852-4E77-AB67-5424DBE84398}"/>
    <cellStyle name="20% - Énfasis3 2 2 3 4 2" xfId="36737" xr:uid="{B48C4A8F-19E9-4730-ABDF-58EBD69D0610}"/>
    <cellStyle name="20% - Énfasis3 2 2 3 5" xfId="36730" xr:uid="{D192602A-1198-4301-AFAA-D44F47A53F77}"/>
    <cellStyle name="20% - Énfasis3 2 2 4" xfId="4117" xr:uid="{5A802A28-760B-404F-B00D-EA4391E68847}"/>
    <cellStyle name="20% - Énfasis3 2 2 4 2" xfId="11825" xr:uid="{511E6AF0-513F-4D37-92F2-81F58E52F834}"/>
    <cellStyle name="20% - Énfasis3 2 2 4 2 2" xfId="27237" xr:uid="{F656ED4E-B89B-4AB8-877A-5C1659B29075}"/>
    <cellStyle name="20% - Énfasis3 2 2 4 2 2 2" xfId="36740" xr:uid="{82D0F7C4-3990-4979-8644-BCC977D1FB06}"/>
    <cellStyle name="20% - Énfasis3 2 2 4 2 3" xfId="36739" xr:uid="{BFE4766A-8195-44C1-85AC-C976DE6E5F25}"/>
    <cellStyle name="20% - Énfasis3 2 2 4 3" xfId="19532" xr:uid="{CB138A52-DC8C-485C-9536-A01738583251}"/>
    <cellStyle name="20% - Énfasis3 2 2 4 3 2" xfId="36741" xr:uid="{C657C416-F89C-48AB-BB3A-75E945779704}"/>
    <cellStyle name="20% - Énfasis3 2 2 4 4" xfId="36738" xr:uid="{FA21F114-82C7-4315-A13C-D27B911049E6}"/>
    <cellStyle name="20% - Énfasis3 2 2 5" xfId="8114" xr:uid="{25011604-A68C-487C-A652-2A9F893E92D8}"/>
    <cellStyle name="20% - Énfasis3 2 2 5 2" xfId="23527" xr:uid="{732A904F-AB6B-452E-995E-65A5D3249AC7}"/>
    <cellStyle name="20% - Énfasis3 2 2 5 2 2" xfId="36743" xr:uid="{070D1176-933E-47A5-90E0-DD7D323F66F6}"/>
    <cellStyle name="20% - Énfasis3 2 2 5 3" xfId="36742" xr:uid="{57CF27ED-81C0-4C8D-8C82-6153506C730C}"/>
    <cellStyle name="20% - Énfasis3 2 2 6" xfId="15822" xr:uid="{613D6B37-84D8-4488-AA5F-520223930003}"/>
    <cellStyle name="20% - Énfasis3 2 2 6 2" xfId="36744" xr:uid="{14A3A527-A2B6-4210-9DFE-8B703D7215D4}"/>
    <cellStyle name="20% - Énfasis3 2 2 7" xfId="36713" xr:uid="{6DCC0C77-081C-4492-B22B-0599EFD1D095}"/>
    <cellStyle name="20% - Énfasis3 2 3" xfId="827" xr:uid="{0B144C52-9856-4849-AEE0-FFB832A8D61B}"/>
    <cellStyle name="20% - Énfasis3 2 3 2" xfId="2302" xr:uid="{47D74305-4EEE-4CF7-8CC6-67BF705F1434}"/>
    <cellStyle name="20% - Énfasis3 2 3 2 2" xfId="6034" xr:uid="{7F714587-6B0B-4926-9C45-D3C534BD9246}"/>
    <cellStyle name="20% - Énfasis3 2 3 2 2 2" xfId="13742" xr:uid="{CA06A982-D70A-451E-BA46-602CA6A5EFE3}"/>
    <cellStyle name="20% - Énfasis3 2 3 2 2 2 2" xfId="29154" xr:uid="{B74D1739-1FFB-433A-8926-91C3DF59A552}"/>
    <cellStyle name="20% - Énfasis3 2 3 2 2 2 2 2" xfId="36749" xr:uid="{799292BA-8978-4EE1-B429-6AC494CDF354}"/>
    <cellStyle name="20% - Énfasis3 2 3 2 2 2 3" xfId="36748" xr:uid="{74EE6A31-8896-4D8B-91DD-60D76D1F7171}"/>
    <cellStyle name="20% - Énfasis3 2 3 2 2 3" xfId="21449" xr:uid="{7E2EA451-B6BF-484A-9E24-11131ADB60EE}"/>
    <cellStyle name="20% - Énfasis3 2 3 2 2 3 2" xfId="36750" xr:uid="{BABAC195-831A-4783-AFF6-159BF99FE731}"/>
    <cellStyle name="20% - Énfasis3 2 3 2 2 4" xfId="36747" xr:uid="{4537AFA6-38CF-463F-95DD-0AF611AEDC1F}"/>
    <cellStyle name="20% - Énfasis3 2 3 2 3" xfId="10013" xr:uid="{7818B52F-DCFE-422A-8F95-75E7529462BA}"/>
    <cellStyle name="20% - Énfasis3 2 3 2 3 2" xfId="25426" xr:uid="{71AAA7E4-640B-4787-A319-FC5C718BC384}"/>
    <cellStyle name="20% - Énfasis3 2 3 2 3 2 2" xfId="36752" xr:uid="{ED52DE1E-703F-4057-A4DC-E24DB18456D7}"/>
    <cellStyle name="20% - Énfasis3 2 3 2 3 3" xfId="36751" xr:uid="{6860653A-A057-4835-83B3-64BEB6BDA543}"/>
    <cellStyle name="20% - Énfasis3 2 3 2 4" xfId="17721" xr:uid="{1C3E1FA6-6B37-4F21-BA8D-A0CAE0730122}"/>
    <cellStyle name="20% - Énfasis3 2 3 2 4 2" xfId="36753" xr:uid="{3D4B68C5-DAEB-46C5-8675-F4D085378A23}"/>
    <cellStyle name="20% - Énfasis3 2 3 2 5" xfId="36746" xr:uid="{1BABE3A9-773E-41F1-A0FF-ADEB629DA546}"/>
    <cellStyle name="20% - Énfasis3 2 3 3" xfId="4564" xr:uid="{F3C07664-D146-4AE9-A465-1DC40DB4D30F}"/>
    <cellStyle name="20% - Énfasis3 2 3 3 2" xfId="12272" xr:uid="{263EB363-E0C8-4650-8913-7D4B25D9F8E0}"/>
    <cellStyle name="20% - Énfasis3 2 3 3 2 2" xfId="27684" xr:uid="{32B079FA-B7E1-45DC-9541-2D3285909F4D}"/>
    <cellStyle name="20% - Énfasis3 2 3 3 2 2 2" xfId="36756" xr:uid="{73CF2578-4613-4397-9814-7E1EAC2A3AE0}"/>
    <cellStyle name="20% - Énfasis3 2 3 3 2 3" xfId="36755" xr:uid="{D43FFBE3-89FF-42AB-82DD-5BBD5AF67067}"/>
    <cellStyle name="20% - Énfasis3 2 3 3 3" xfId="19979" xr:uid="{2DB9971A-E7CE-40CF-90E1-4120B0D1BC54}"/>
    <cellStyle name="20% - Énfasis3 2 3 3 3 2" xfId="36757" xr:uid="{0EFCD7DD-A89D-4D14-8314-2A6B9D75AF6C}"/>
    <cellStyle name="20% - Énfasis3 2 3 3 4" xfId="36754" xr:uid="{86428B5D-14C3-4198-BC69-4650BD3B8917}"/>
    <cellStyle name="20% - Énfasis3 2 3 4" xfId="8554" xr:uid="{6CADF654-EFCD-42A7-8D59-4676C643D3AA}"/>
    <cellStyle name="20% - Énfasis3 2 3 4 2" xfId="23967" xr:uid="{B9961346-6172-4CFF-8A4D-D80CDEC2BB9D}"/>
    <cellStyle name="20% - Énfasis3 2 3 4 2 2" xfId="36759" xr:uid="{DED44093-28B5-4FAE-A1D4-6F33FACE8590}"/>
    <cellStyle name="20% - Énfasis3 2 3 4 3" xfId="36758" xr:uid="{367DD4C1-3931-4D73-8A64-2128C6ED3058}"/>
    <cellStyle name="20% - Énfasis3 2 3 5" xfId="16262" xr:uid="{CA8200DE-BB92-41B9-96CB-7FE931FC9D5F}"/>
    <cellStyle name="20% - Énfasis3 2 3 5 2" xfId="36760" xr:uid="{CD354EFD-D1D2-4335-AA44-ADD9497B0407}"/>
    <cellStyle name="20% - Énfasis3 2 3 6" xfId="36745" xr:uid="{9C510FCC-EAF7-4D39-AD70-073859374754}"/>
    <cellStyle name="20% - Énfasis3 2 4" xfId="1664" xr:uid="{21D5805B-9A3F-4863-8FEB-4E17344A189B}"/>
    <cellStyle name="20% - Énfasis3 2 4 2" xfId="5396" xr:uid="{2B68A201-CDB2-4F05-B25D-817F658A3318}"/>
    <cellStyle name="20% - Énfasis3 2 4 2 2" xfId="13104" xr:uid="{659441AA-D724-485B-9662-3D440C276D6E}"/>
    <cellStyle name="20% - Énfasis3 2 4 2 2 2" xfId="28516" xr:uid="{6F85BFCB-B4E9-48B2-9C70-1D232627440F}"/>
    <cellStyle name="20% - Énfasis3 2 4 2 2 2 2" xfId="36764" xr:uid="{5F6EF3E1-B8B3-49B1-92EA-06735F0814AD}"/>
    <cellStyle name="20% - Énfasis3 2 4 2 2 3" xfId="36763" xr:uid="{F112FAD1-F6EC-4EC1-A784-2E35DA2E52A7}"/>
    <cellStyle name="20% - Énfasis3 2 4 2 3" xfId="20811" xr:uid="{96213AA2-6BB6-4A05-AC99-79CF50F3248C}"/>
    <cellStyle name="20% - Énfasis3 2 4 2 3 2" xfId="36765" xr:uid="{D3BF6D59-29F2-43E8-A6B5-63C9BABF41C9}"/>
    <cellStyle name="20% - Énfasis3 2 4 2 4" xfId="36762" xr:uid="{4F05AFE9-44C5-443C-969F-D5B6A5B75264}"/>
    <cellStyle name="20% - Énfasis3 2 4 3" xfId="9375" xr:uid="{3E8054A6-8472-4531-B929-D2A60AD00AEC}"/>
    <cellStyle name="20% - Énfasis3 2 4 3 2" xfId="24788" xr:uid="{8A47993A-F4ED-4604-8DF5-1A1CE64B0A4E}"/>
    <cellStyle name="20% - Énfasis3 2 4 3 2 2" xfId="36767" xr:uid="{A0A78EC9-B507-40E5-B8B0-0D14CA511E5C}"/>
    <cellStyle name="20% - Énfasis3 2 4 3 3" xfId="36766" xr:uid="{6E9FA60B-A401-4ED9-ADDF-B191F6974797}"/>
    <cellStyle name="20% - Énfasis3 2 4 4" xfId="17083" xr:uid="{E3F3C8DE-2192-4F86-A05F-E8EFCA45D694}"/>
    <cellStyle name="20% - Énfasis3 2 4 4 2" xfId="36768" xr:uid="{53A70155-8E5C-4675-BBA0-F398F7EB9B0C}"/>
    <cellStyle name="20% - Énfasis3 2 4 5" xfId="36761" xr:uid="{B88D17CB-785B-4013-9D66-7BF1E1D4AA99}"/>
    <cellStyle name="20% - Énfasis3 2 5" xfId="3912" xr:uid="{1AA8D039-61C8-458F-BB13-690D0381DB1B}"/>
    <cellStyle name="20% - Énfasis3 2 5 2" xfId="11620" xr:uid="{3263176F-C665-4707-8FF7-FC8DFFC3340C}"/>
    <cellStyle name="20% - Énfasis3 2 5 2 2" xfId="27032" xr:uid="{A351C5E3-0142-46B8-B9E5-F0EB2B4E9990}"/>
    <cellStyle name="20% - Énfasis3 2 5 2 2 2" xfId="36771" xr:uid="{EAA2B460-2388-4400-AD98-CD20D5D5EC1F}"/>
    <cellStyle name="20% - Énfasis3 2 5 2 3" xfId="36770" xr:uid="{6D812251-0A68-4118-9D7D-6568A3DD9537}"/>
    <cellStyle name="20% - Énfasis3 2 5 3" xfId="19327" xr:uid="{99792F4C-87AF-4851-9FCE-E6AEA1C0671A}"/>
    <cellStyle name="20% - Énfasis3 2 5 3 2" xfId="36772" xr:uid="{173DA94A-84B0-42F0-9797-57DC6EE0D7C2}"/>
    <cellStyle name="20% - Énfasis3 2 5 4" xfId="36769" xr:uid="{EF9CE171-1A29-4625-B772-FB14254B4286}"/>
    <cellStyle name="20% - Énfasis3 2 6" xfId="7916" xr:uid="{549D1655-2E9F-4F91-9A3E-9CC06D895016}"/>
    <cellStyle name="20% - Énfasis3 2 6 2" xfId="23329" xr:uid="{727C31D6-AF6C-423E-87D4-016ACFF8B5BA}"/>
    <cellStyle name="20% - Énfasis3 2 6 2 2" xfId="36774" xr:uid="{C104D60F-8003-4A6E-8208-80E8EC09A206}"/>
    <cellStyle name="20% - Énfasis3 2 6 3" xfId="36773" xr:uid="{15949917-E5D2-43E2-9DE8-3B302F032D68}"/>
    <cellStyle name="20% - Énfasis3 2 7" xfId="15624" xr:uid="{0CADA113-203C-4B35-B72F-34BAD0A38FA6}"/>
    <cellStyle name="20% - Énfasis3 2 7 2" xfId="36775" xr:uid="{CC19C305-F3CA-472E-917E-5B57EC40DAF4}"/>
    <cellStyle name="20% - Énfasis3 2 8" xfId="36712" xr:uid="{6719C12C-E55F-4108-AA46-554987886502}"/>
    <cellStyle name="20% - Énfasis3 20" xfId="1422" xr:uid="{8D484CF5-A463-4AE8-BAFF-6D60338FEA8A}"/>
    <cellStyle name="20% - Énfasis3 20 2" xfId="2887" xr:uid="{6F3573DF-4C40-4203-9F5D-7A7970EE36DE}"/>
    <cellStyle name="20% - Énfasis3 20 2 2" xfId="6619" xr:uid="{17621E00-14C4-42AF-A8E8-EEA750E35F85}"/>
    <cellStyle name="20% - Énfasis3 20 2 2 2" xfId="14327" xr:uid="{044AB2B8-BE80-42CF-8569-59221CCE4B59}"/>
    <cellStyle name="20% - Énfasis3 20 2 2 2 2" xfId="29739" xr:uid="{E50473BA-52AC-4AB2-833B-2CA28F8923EC}"/>
    <cellStyle name="20% - Énfasis3 20 2 2 2 2 2" xfId="36780" xr:uid="{3A8CBB98-0B40-4DB7-BA73-71A9B5573AF3}"/>
    <cellStyle name="20% - Énfasis3 20 2 2 2 3" xfId="36779" xr:uid="{CAC71F7B-546D-4C1D-8838-679975090620}"/>
    <cellStyle name="20% - Énfasis3 20 2 2 3" xfId="22034" xr:uid="{3F6EF569-C8CB-4DAD-8E2D-859ED4E30F09}"/>
    <cellStyle name="20% - Énfasis3 20 2 2 3 2" xfId="36781" xr:uid="{876CFED3-EABB-4293-83D7-9A7231FDAF28}"/>
    <cellStyle name="20% - Énfasis3 20 2 2 4" xfId="36778" xr:uid="{5E6FE9C4-5E5C-4B5B-9EB9-9982ADF60E63}"/>
    <cellStyle name="20% - Énfasis3 20 2 3" xfId="10598" xr:uid="{EDBFD9BB-BA1E-4128-9FE2-CBB2913391BD}"/>
    <cellStyle name="20% - Énfasis3 20 2 3 2" xfId="26011" xr:uid="{0A44E3B1-E86C-49B8-8479-A798AF7558E3}"/>
    <cellStyle name="20% - Énfasis3 20 2 3 2 2" xfId="36783" xr:uid="{9D458146-68AB-4631-9E4E-F592E37F1B85}"/>
    <cellStyle name="20% - Énfasis3 20 2 3 3" xfId="36782" xr:uid="{56D37E5E-6E43-4C65-8E91-BFEA8B59B4CD}"/>
    <cellStyle name="20% - Énfasis3 20 2 4" xfId="18306" xr:uid="{F0EF0F00-D0E5-4B40-A780-7D7C065E30A7}"/>
    <cellStyle name="20% - Énfasis3 20 2 4 2" xfId="36784" xr:uid="{C42D26E5-50DF-4796-AF5B-401544DECF02}"/>
    <cellStyle name="20% - Énfasis3 20 2 5" xfId="36777" xr:uid="{EFB78F2E-9429-445A-9652-0EBFFF11E116}"/>
    <cellStyle name="20% - Énfasis3 20 3" xfId="5158" xr:uid="{C8965D92-1670-4D73-BC2D-44A2C31B69D8}"/>
    <cellStyle name="20% - Énfasis3 20 3 2" xfId="12866" xr:uid="{68F36C1E-406F-4341-8758-4ACE55AEC910}"/>
    <cellStyle name="20% - Énfasis3 20 3 2 2" xfId="28278" xr:uid="{15AAA3A6-7094-4B5F-8D95-AE974C6CE06F}"/>
    <cellStyle name="20% - Énfasis3 20 3 2 2 2" xfId="36787" xr:uid="{A3F644B0-D2D0-4502-BA9E-19369A87E851}"/>
    <cellStyle name="20% - Énfasis3 20 3 2 3" xfId="36786" xr:uid="{EAACAA3C-11BA-4C05-96B6-12EDBD39CF49}"/>
    <cellStyle name="20% - Énfasis3 20 3 3" xfId="20573" xr:uid="{72C99599-D5D3-46A0-85F1-76B49A646C78}"/>
    <cellStyle name="20% - Énfasis3 20 3 3 2" xfId="36788" xr:uid="{423DC493-3527-40B2-939F-86627166BD38}"/>
    <cellStyle name="20% - Énfasis3 20 3 4" xfId="36785" xr:uid="{BCDD8318-A083-409F-A76E-3C12B00CD65B}"/>
    <cellStyle name="20% - Énfasis3 20 4" xfId="9139" xr:uid="{4A19CF8E-81DD-4379-8D45-80C4343DDE8E}"/>
    <cellStyle name="20% - Énfasis3 20 4 2" xfId="24552" xr:uid="{67538130-34B8-4D1D-8CC6-BD3A8E669FE8}"/>
    <cellStyle name="20% - Énfasis3 20 4 2 2" xfId="36790" xr:uid="{46ADA93E-2312-4028-BB92-2A73FF4D9991}"/>
    <cellStyle name="20% - Énfasis3 20 4 3" xfId="36789" xr:uid="{B3F490BC-AA00-4428-B47B-79B5E1F595A6}"/>
    <cellStyle name="20% - Énfasis3 20 5" xfId="16847" xr:uid="{8926A972-B3C8-43FF-B32A-3D32795045AD}"/>
    <cellStyle name="20% - Énfasis3 20 5 2" xfId="36791" xr:uid="{5CF52031-B669-4060-84BA-CEF0BDCE8C6D}"/>
    <cellStyle name="20% - Énfasis3 20 6" xfId="36776" xr:uid="{1B465A48-EE4D-44EF-86C7-A0D863F56200}"/>
    <cellStyle name="20% - Énfasis3 21" xfId="1442" xr:uid="{C246BCAE-66F0-4278-9019-148BCDC51D48}"/>
    <cellStyle name="20% - Énfasis3 21 2" xfId="2907" xr:uid="{EDCA61EA-F116-4167-8007-5C6BACA157EA}"/>
    <cellStyle name="20% - Énfasis3 21 2 2" xfId="6639" xr:uid="{122F81BE-A38D-450C-B766-F9A7502F6E8E}"/>
    <cellStyle name="20% - Énfasis3 21 2 2 2" xfId="14347" xr:uid="{9EDCDDC4-F68B-4CE0-A0C9-D8A873F60246}"/>
    <cellStyle name="20% - Énfasis3 21 2 2 2 2" xfId="29759" xr:uid="{28FBEC56-BB4A-40F6-B345-8301F100C160}"/>
    <cellStyle name="20% - Énfasis3 21 2 2 2 2 2" xfId="36796" xr:uid="{C0CB2330-108C-4C7C-9915-C6EC009237E9}"/>
    <cellStyle name="20% - Énfasis3 21 2 2 2 3" xfId="36795" xr:uid="{DE17ED01-C47B-4E82-BB5D-1431A7044EB0}"/>
    <cellStyle name="20% - Énfasis3 21 2 2 3" xfId="22054" xr:uid="{E12B16FC-C1FB-4A9A-801E-72F4566AE2CD}"/>
    <cellStyle name="20% - Énfasis3 21 2 2 3 2" xfId="36797" xr:uid="{0E616846-393B-4403-8A13-B79A342BC04A}"/>
    <cellStyle name="20% - Énfasis3 21 2 2 4" xfId="36794" xr:uid="{6AD94865-E535-4117-A5A7-CD4B0AF89656}"/>
    <cellStyle name="20% - Énfasis3 21 2 3" xfId="10618" xr:uid="{C458A69B-D2E2-435D-AD61-0812752BCF97}"/>
    <cellStyle name="20% - Énfasis3 21 2 3 2" xfId="26031" xr:uid="{5345ABDA-B204-43B7-96D1-D180D6E90BCB}"/>
    <cellStyle name="20% - Énfasis3 21 2 3 2 2" xfId="36799" xr:uid="{18039225-E72C-406C-AE8A-171B7AB68A87}"/>
    <cellStyle name="20% - Énfasis3 21 2 3 3" xfId="36798" xr:uid="{3AE720CE-4BB2-4AF5-88DE-C391DAF18C6F}"/>
    <cellStyle name="20% - Énfasis3 21 2 4" xfId="18326" xr:uid="{32BCF2D7-2FE0-46DB-B4BC-9C79C57CE6A7}"/>
    <cellStyle name="20% - Énfasis3 21 2 4 2" xfId="36800" xr:uid="{983BB81F-4641-4974-8D5A-64EC23B083D6}"/>
    <cellStyle name="20% - Énfasis3 21 2 5" xfId="36793" xr:uid="{F2153E4B-626F-4660-B312-F00E63C00E69}"/>
    <cellStyle name="20% - Énfasis3 21 3" xfId="5178" xr:uid="{28F6332D-4838-4B9E-BD8A-85DDD883AD4D}"/>
    <cellStyle name="20% - Énfasis3 21 3 2" xfId="12886" xr:uid="{C96F9F9A-54AB-4E4D-AF12-F3F0D3F2AAC1}"/>
    <cellStyle name="20% - Énfasis3 21 3 2 2" xfId="28298" xr:uid="{F5AA3FCC-2197-4A06-A464-BDB177EE243F}"/>
    <cellStyle name="20% - Énfasis3 21 3 2 2 2" xfId="36803" xr:uid="{3DDDD5F6-A250-4381-970D-5F13A43C5973}"/>
    <cellStyle name="20% - Énfasis3 21 3 2 3" xfId="36802" xr:uid="{0DA92BB4-2226-4F55-AC61-A1BA8A45E8A3}"/>
    <cellStyle name="20% - Énfasis3 21 3 3" xfId="20593" xr:uid="{7EC822D2-A501-4D64-BF8C-899A20008FCB}"/>
    <cellStyle name="20% - Énfasis3 21 3 3 2" xfId="36804" xr:uid="{CA56FDF7-D4CD-48AD-94A2-3E1EACE51E35}"/>
    <cellStyle name="20% - Énfasis3 21 3 4" xfId="36801" xr:uid="{E14A46F1-42DB-4E4F-B68A-B57626395D0E}"/>
    <cellStyle name="20% - Énfasis3 21 4" xfId="9159" xr:uid="{C4D15FAF-29E4-4BC6-99BE-961BE7FFE174}"/>
    <cellStyle name="20% - Énfasis3 21 4 2" xfId="24572" xr:uid="{79EFC4AA-CF03-49B4-A38A-E87FA2837D33}"/>
    <cellStyle name="20% - Énfasis3 21 4 2 2" xfId="36806" xr:uid="{8DCCE1CC-2DA8-4D14-84F4-F85D308A6030}"/>
    <cellStyle name="20% - Énfasis3 21 4 3" xfId="36805" xr:uid="{7369D62F-2EB8-4758-800C-FE6E095F38E7}"/>
    <cellStyle name="20% - Énfasis3 21 5" xfId="16867" xr:uid="{37F7804E-8243-4DC0-8716-9F3B3A9F04B4}"/>
    <cellStyle name="20% - Énfasis3 21 5 2" xfId="36807" xr:uid="{7388E4B0-13C0-4A85-AE1D-7B8A54F2968B}"/>
    <cellStyle name="20% - Énfasis3 21 6" xfId="36792" xr:uid="{202844FF-DC94-4036-A4EF-376CD992A322}"/>
    <cellStyle name="20% - Énfasis3 22" xfId="1462" xr:uid="{D430EB1C-C6FA-4E3A-81E8-0D0CE270771D}"/>
    <cellStyle name="20% - Énfasis3 22 2" xfId="2927" xr:uid="{978F90E5-A2E3-4632-89F7-56795AB17166}"/>
    <cellStyle name="20% - Énfasis3 22 2 2" xfId="6659" xr:uid="{4701F1C6-DAF8-490F-A969-45C19EA6C4B9}"/>
    <cellStyle name="20% - Énfasis3 22 2 2 2" xfId="14367" xr:uid="{0786F826-A3F3-4BAD-BE32-1DD6502C9CD2}"/>
    <cellStyle name="20% - Énfasis3 22 2 2 2 2" xfId="29779" xr:uid="{643283D9-6481-44B6-9C80-531FDFD16A6B}"/>
    <cellStyle name="20% - Énfasis3 22 2 2 2 2 2" xfId="36812" xr:uid="{5018E9AA-8C93-4D89-A17E-A33F2AD08CD0}"/>
    <cellStyle name="20% - Énfasis3 22 2 2 2 3" xfId="36811" xr:uid="{D3A19D70-B164-4122-B682-4C837CF19FD3}"/>
    <cellStyle name="20% - Énfasis3 22 2 2 3" xfId="22074" xr:uid="{CEBEE9EE-FB7C-4AA4-AD71-63E80DFA63CF}"/>
    <cellStyle name="20% - Énfasis3 22 2 2 3 2" xfId="36813" xr:uid="{E5627A24-998A-4C73-91AC-8CE3562AADB1}"/>
    <cellStyle name="20% - Énfasis3 22 2 2 4" xfId="36810" xr:uid="{6E87A70C-0CDF-4022-AE96-DA0AD86F7BE2}"/>
    <cellStyle name="20% - Énfasis3 22 2 3" xfId="10638" xr:uid="{D9F4790D-B882-416F-B499-2791443B2FB9}"/>
    <cellStyle name="20% - Énfasis3 22 2 3 2" xfId="26051" xr:uid="{C03E6E5A-A031-4E81-BCD6-84D54B757F3E}"/>
    <cellStyle name="20% - Énfasis3 22 2 3 2 2" xfId="36815" xr:uid="{AC3CC54C-737A-468A-91A3-5C681BE7526D}"/>
    <cellStyle name="20% - Énfasis3 22 2 3 3" xfId="36814" xr:uid="{638D6BF8-6E4E-417C-978C-BAF2078FEBD2}"/>
    <cellStyle name="20% - Énfasis3 22 2 4" xfId="18346" xr:uid="{8AE1809B-B0CE-45F0-86EB-89E2EBEC19C7}"/>
    <cellStyle name="20% - Énfasis3 22 2 4 2" xfId="36816" xr:uid="{AB142BDB-4124-4AEC-8016-763A69E1DCA6}"/>
    <cellStyle name="20% - Énfasis3 22 2 5" xfId="36809" xr:uid="{82A89A0A-30CF-485E-8BDA-B20566EE7DDF}"/>
    <cellStyle name="20% - Énfasis3 22 3" xfId="5198" xr:uid="{C8F25A91-CEA8-47C9-A39A-2FC3FE0837DD}"/>
    <cellStyle name="20% - Énfasis3 22 3 2" xfId="12906" xr:uid="{A744F8E0-EEA1-4FB5-ACF2-C9D20EC48DBC}"/>
    <cellStyle name="20% - Énfasis3 22 3 2 2" xfId="28318" xr:uid="{1B34DE39-BE07-4901-8BE3-76C8DFDC0497}"/>
    <cellStyle name="20% - Énfasis3 22 3 2 2 2" xfId="36819" xr:uid="{9DCDEC3A-6A2D-4767-9A08-C1914755A600}"/>
    <cellStyle name="20% - Énfasis3 22 3 2 3" xfId="36818" xr:uid="{8F538E7C-76B3-4551-B264-306C7F792DA0}"/>
    <cellStyle name="20% - Énfasis3 22 3 3" xfId="20613" xr:uid="{9377B06C-D421-45F9-A4C7-B9AABA8BEB5C}"/>
    <cellStyle name="20% - Énfasis3 22 3 3 2" xfId="36820" xr:uid="{33751989-B8BF-4059-86B7-B8E22869CF19}"/>
    <cellStyle name="20% - Énfasis3 22 3 4" xfId="36817" xr:uid="{E5D65912-D9B5-405B-8061-79D98030FC54}"/>
    <cellStyle name="20% - Énfasis3 22 4" xfId="9179" xr:uid="{E144D4E1-EA21-4792-A0C4-7F35B5C7BBA3}"/>
    <cellStyle name="20% - Énfasis3 22 4 2" xfId="24592" xr:uid="{8C22AF50-28F7-4F15-B6E6-A215169F06C8}"/>
    <cellStyle name="20% - Énfasis3 22 4 2 2" xfId="36822" xr:uid="{D0582CC9-6A03-4672-BE24-CA145ED35D23}"/>
    <cellStyle name="20% - Énfasis3 22 4 3" xfId="36821" xr:uid="{4181AF30-06AA-4F30-B2AC-6DC92394E90F}"/>
    <cellStyle name="20% - Énfasis3 22 5" xfId="16887" xr:uid="{AC81F022-8B33-4EC4-AE08-B007D8E6B21F}"/>
    <cellStyle name="20% - Énfasis3 22 5 2" xfId="36823" xr:uid="{8FE5D451-E373-4F1F-96C4-8FC94F37F97C}"/>
    <cellStyle name="20% - Énfasis3 22 6" xfId="36808" xr:uid="{F3CC8C57-4730-4EA5-AC7B-74826B147A65}"/>
    <cellStyle name="20% - Énfasis3 23" xfId="1482" xr:uid="{DEEBD70B-A503-4F08-9C6C-A3FF320A5FE0}"/>
    <cellStyle name="20% - Énfasis3 23 2" xfId="2947" xr:uid="{FE26576F-59E5-4228-A3A0-1B9690A9FF48}"/>
    <cellStyle name="20% - Énfasis3 23 2 2" xfId="6679" xr:uid="{C1477005-FA50-4710-A54D-7B30A8331C01}"/>
    <cellStyle name="20% - Énfasis3 23 2 2 2" xfId="14387" xr:uid="{32A40CE6-0172-49DB-81CD-52950B86195B}"/>
    <cellStyle name="20% - Énfasis3 23 2 2 2 2" xfId="29799" xr:uid="{1AF564A9-D65E-448C-948D-C356CE83F48A}"/>
    <cellStyle name="20% - Énfasis3 23 2 2 2 2 2" xfId="36828" xr:uid="{5EB39010-95B2-4DC6-A8EA-F6610C6CC77D}"/>
    <cellStyle name="20% - Énfasis3 23 2 2 2 3" xfId="36827" xr:uid="{D036F5FF-5EFC-4BF7-9973-34688B726993}"/>
    <cellStyle name="20% - Énfasis3 23 2 2 3" xfId="22094" xr:uid="{483AAD06-7500-407E-AC57-4BB46828648E}"/>
    <cellStyle name="20% - Énfasis3 23 2 2 3 2" xfId="36829" xr:uid="{0527B430-1768-4A91-8FFC-9A29943A5E0F}"/>
    <cellStyle name="20% - Énfasis3 23 2 2 4" xfId="36826" xr:uid="{BF55B1BE-B53F-43DE-A270-42174B803F32}"/>
    <cellStyle name="20% - Énfasis3 23 2 3" xfId="10658" xr:uid="{C3C9675D-DFB5-4577-9252-69E910C79BA2}"/>
    <cellStyle name="20% - Énfasis3 23 2 3 2" xfId="26071" xr:uid="{640F0B86-5C0D-4E43-8E54-1CF6732C4C20}"/>
    <cellStyle name="20% - Énfasis3 23 2 3 2 2" xfId="36831" xr:uid="{37306616-37A1-4F39-8840-328CD8A3B2DC}"/>
    <cellStyle name="20% - Énfasis3 23 2 3 3" xfId="36830" xr:uid="{395BA8C0-CFC8-4301-8789-3F2CE5AE50D8}"/>
    <cellStyle name="20% - Énfasis3 23 2 4" xfId="18366" xr:uid="{F215B409-CCFA-4A62-89FF-F4D343905FC2}"/>
    <cellStyle name="20% - Énfasis3 23 2 4 2" xfId="36832" xr:uid="{C4AD8AF7-A7F1-4642-BF38-24BDDC1664E9}"/>
    <cellStyle name="20% - Énfasis3 23 2 5" xfId="36825" xr:uid="{21A61FF2-25A0-4E6B-A7F0-0808A37465C7}"/>
    <cellStyle name="20% - Énfasis3 23 3" xfId="5218" xr:uid="{E79590E4-8AF4-433B-94BE-160C799A2352}"/>
    <cellStyle name="20% - Énfasis3 23 3 2" xfId="12926" xr:uid="{C9CA86A9-5D01-41AD-A487-A073CCCEB9E5}"/>
    <cellStyle name="20% - Énfasis3 23 3 2 2" xfId="28338" xr:uid="{5E11759E-CE93-4C8B-B74C-0EC4E765942D}"/>
    <cellStyle name="20% - Énfasis3 23 3 2 2 2" xfId="36835" xr:uid="{FAB902A8-A517-4EF4-A1B4-B7C330862A72}"/>
    <cellStyle name="20% - Énfasis3 23 3 2 3" xfId="36834" xr:uid="{AFEFD9D1-0D70-423D-83DE-B91D60A5E5D1}"/>
    <cellStyle name="20% - Énfasis3 23 3 3" xfId="20633" xr:uid="{5885CFDA-973A-418B-95D0-E6818ADF7958}"/>
    <cellStyle name="20% - Énfasis3 23 3 3 2" xfId="36836" xr:uid="{A3677091-5E90-4BA6-A888-07E78EBF2710}"/>
    <cellStyle name="20% - Énfasis3 23 3 4" xfId="36833" xr:uid="{07CAF255-B7CD-4043-854D-597816AB091B}"/>
    <cellStyle name="20% - Énfasis3 23 4" xfId="9199" xr:uid="{86A1E69E-5743-402D-9348-242C586F24AE}"/>
    <cellStyle name="20% - Énfasis3 23 4 2" xfId="24612" xr:uid="{BC4EB980-77D0-4AE8-A8AE-F5BD1A65DE70}"/>
    <cellStyle name="20% - Énfasis3 23 4 2 2" xfId="36838" xr:uid="{108FB4D4-9D46-4555-93A6-E2014DEF6E6F}"/>
    <cellStyle name="20% - Énfasis3 23 4 3" xfId="36837" xr:uid="{2B4EE089-1945-4D5C-93E5-1080955F6073}"/>
    <cellStyle name="20% - Énfasis3 23 5" xfId="16907" xr:uid="{8E4C7262-79C9-4A38-B2C9-01AE149B89A5}"/>
    <cellStyle name="20% - Énfasis3 23 5 2" xfId="36839" xr:uid="{A9905AF6-6E1A-487E-8BB9-E6B33154DA63}"/>
    <cellStyle name="20% - Énfasis3 23 6" xfId="36824" xr:uid="{B786E003-84CD-4F86-B9E6-423D2C1FBB4C}"/>
    <cellStyle name="20% - Énfasis3 24" xfId="1502" xr:uid="{6D7C198B-59B5-4130-A0B7-6C4193AC377F}"/>
    <cellStyle name="20% - Énfasis3 24 2" xfId="2967" xr:uid="{594ABD5E-6C2A-41B2-8962-9F0BA0C92060}"/>
    <cellStyle name="20% - Énfasis3 24 2 2" xfId="6699" xr:uid="{DCC88629-4A6C-4F0C-AC73-958BC25C3C19}"/>
    <cellStyle name="20% - Énfasis3 24 2 2 2" xfId="14407" xr:uid="{97C2A712-4745-4B42-87A3-1751B0BD34B6}"/>
    <cellStyle name="20% - Énfasis3 24 2 2 2 2" xfId="29819" xr:uid="{E236BB4F-E5DD-4E0C-9A8F-DA9079B146A6}"/>
    <cellStyle name="20% - Énfasis3 24 2 2 2 2 2" xfId="36844" xr:uid="{C7E3F69C-972E-477C-87D8-2B386F06ECE1}"/>
    <cellStyle name="20% - Énfasis3 24 2 2 2 3" xfId="36843" xr:uid="{6F98B7A2-942A-4743-8226-3890171BB744}"/>
    <cellStyle name="20% - Énfasis3 24 2 2 3" xfId="22114" xr:uid="{C3F0D163-5883-4819-9DA7-992D1587A6A8}"/>
    <cellStyle name="20% - Énfasis3 24 2 2 3 2" xfId="36845" xr:uid="{63F1C8F2-5C9D-4356-AF88-122D8794495C}"/>
    <cellStyle name="20% - Énfasis3 24 2 2 4" xfId="36842" xr:uid="{18FB96E8-9CAC-4249-B32E-F7393DC20D59}"/>
    <cellStyle name="20% - Énfasis3 24 2 3" xfId="10678" xr:uid="{8FCEBD94-A75C-4D5B-8EA8-B35C5EA6E04B}"/>
    <cellStyle name="20% - Énfasis3 24 2 3 2" xfId="26091" xr:uid="{45E815CE-206F-49BB-9F8B-4F370673AAE4}"/>
    <cellStyle name="20% - Énfasis3 24 2 3 2 2" xfId="36847" xr:uid="{33323A89-43C8-4B16-85C9-DD16AAC0EC62}"/>
    <cellStyle name="20% - Énfasis3 24 2 3 3" xfId="36846" xr:uid="{9F20CCCF-95EE-442F-8389-02C3DEF45898}"/>
    <cellStyle name="20% - Énfasis3 24 2 4" xfId="18386" xr:uid="{73DECB0E-6E8F-4FFB-8EBB-C4B93290BA91}"/>
    <cellStyle name="20% - Énfasis3 24 2 4 2" xfId="36848" xr:uid="{9686D5A0-2B99-4FDB-A918-992C8D8D7AF7}"/>
    <cellStyle name="20% - Énfasis3 24 2 5" xfId="36841" xr:uid="{A981D5AC-B083-4515-B5C5-80FCED2CF4E5}"/>
    <cellStyle name="20% - Énfasis3 24 3" xfId="5238" xr:uid="{4A66DBA0-D9AC-4E6F-A01F-3F580B2C73BE}"/>
    <cellStyle name="20% - Énfasis3 24 3 2" xfId="12946" xr:uid="{EEB8BC1F-5CE1-4A19-9A27-B63996E34640}"/>
    <cellStyle name="20% - Énfasis3 24 3 2 2" xfId="28358" xr:uid="{B0A0DE61-B5C2-420E-8020-23395F4CE9F9}"/>
    <cellStyle name="20% - Énfasis3 24 3 2 2 2" xfId="36851" xr:uid="{5E3878FD-4BFB-4240-AD37-6F27231BEFE1}"/>
    <cellStyle name="20% - Énfasis3 24 3 2 3" xfId="36850" xr:uid="{9C1FF889-3869-4C27-92D8-765CE37FE4FB}"/>
    <cellStyle name="20% - Énfasis3 24 3 3" xfId="20653" xr:uid="{6E593104-929A-4720-A6D8-533E4795FEC2}"/>
    <cellStyle name="20% - Énfasis3 24 3 3 2" xfId="36852" xr:uid="{65370E86-647B-4861-8099-04DA04511DD0}"/>
    <cellStyle name="20% - Énfasis3 24 3 4" xfId="36849" xr:uid="{CD2C661F-AA60-49DF-BDB5-70F11F6DFAAE}"/>
    <cellStyle name="20% - Énfasis3 24 4" xfId="9219" xr:uid="{AC67C38E-2A74-4F75-966E-5399BA638CA7}"/>
    <cellStyle name="20% - Énfasis3 24 4 2" xfId="24632" xr:uid="{31F3A666-8189-405B-874F-55AADFDC48C3}"/>
    <cellStyle name="20% - Énfasis3 24 4 2 2" xfId="36854" xr:uid="{E95EBB39-61A5-42B0-8D35-598DF2FCE7F3}"/>
    <cellStyle name="20% - Énfasis3 24 4 3" xfId="36853" xr:uid="{302F5CFE-3BB1-4842-B509-D40FB975F34A}"/>
    <cellStyle name="20% - Énfasis3 24 5" xfId="16927" xr:uid="{87C83276-8797-48EA-AA20-ADE876E05C37}"/>
    <cellStyle name="20% - Énfasis3 24 5 2" xfId="36855" xr:uid="{F596C77E-49A4-46B4-922B-70AB2AF2431F}"/>
    <cellStyle name="20% - Énfasis3 24 6" xfId="36840" xr:uid="{C1C3B602-E648-4A99-9AE4-71A820084FE0}"/>
    <cellStyle name="20% - Énfasis3 25" xfId="1522" xr:uid="{12176A5F-86F3-454D-83F4-35FDF83C22A3}"/>
    <cellStyle name="20% - Énfasis3 25 2" xfId="2987" xr:uid="{0810136F-2DAD-4315-8BDD-84F432057E62}"/>
    <cellStyle name="20% - Énfasis3 25 2 2" xfId="6719" xr:uid="{BBBD8E0F-554B-4AE1-AFCD-C804144B5AD0}"/>
    <cellStyle name="20% - Énfasis3 25 2 2 2" xfId="14427" xr:uid="{056DB0A7-A700-4521-A15A-D30EDAC6FF3F}"/>
    <cellStyle name="20% - Énfasis3 25 2 2 2 2" xfId="29839" xr:uid="{6103F974-2768-4E16-847D-6E9412077563}"/>
    <cellStyle name="20% - Énfasis3 25 2 2 2 2 2" xfId="36860" xr:uid="{690DD5E2-C5B2-462F-A94A-B82F5509CA7C}"/>
    <cellStyle name="20% - Énfasis3 25 2 2 2 3" xfId="36859" xr:uid="{52C07B81-2B74-4242-A4E6-16B3FD8035D5}"/>
    <cellStyle name="20% - Énfasis3 25 2 2 3" xfId="22134" xr:uid="{903336B4-1F4D-4971-A149-1F2ABBD23869}"/>
    <cellStyle name="20% - Énfasis3 25 2 2 3 2" xfId="36861" xr:uid="{19D23C6B-4563-475C-B579-BD6A1456E9C6}"/>
    <cellStyle name="20% - Énfasis3 25 2 2 4" xfId="36858" xr:uid="{54A597E1-EAA6-4BF0-8E13-65E4555EFB11}"/>
    <cellStyle name="20% - Énfasis3 25 2 3" xfId="10698" xr:uid="{59A9FFC7-6660-4BFB-B2DB-3D14450C8D45}"/>
    <cellStyle name="20% - Énfasis3 25 2 3 2" xfId="26111" xr:uid="{46723037-2A58-4B1F-9C3C-C9242E610FC2}"/>
    <cellStyle name="20% - Énfasis3 25 2 3 2 2" xfId="36863" xr:uid="{885607C8-F1B1-4FAD-95F1-DAD8EABCC69C}"/>
    <cellStyle name="20% - Énfasis3 25 2 3 3" xfId="36862" xr:uid="{A71225F8-785A-4066-A4FC-A654EEB23489}"/>
    <cellStyle name="20% - Énfasis3 25 2 4" xfId="18406" xr:uid="{1DB83BDD-2E32-4395-9B9F-A7C4945F89BD}"/>
    <cellStyle name="20% - Énfasis3 25 2 4 2" xfId="36864" xr:uid="{C224D7B8-3681-4FDF-AB50-022BCD8ED288}"/>
    <cellStyle name="20% - Énfasis3 25 2 5" xfId="36857" xr:uid="{394FE0B7-417E-4DD9-BB76-039F76CD8ABF}"/>
    <cellStyle name="20% - Énfasis3 25 3" xfId="5258" xr:uid="{0B32BEB3-4D49-4984-BF8C-7966E711C2C2}"/>
    <cellStyle name="20% - Énfasis3 25 3 2" xfId="12966" xr:uid="{A2CFC93A-F5A1-4D20-B870-0CDAD5237B50}"/>
    <cellStyle name="20% - Énfasis3 25 3 2 2" xfId="28378" xr:uid="{A84D4501-D463-4884-9324-8891D63BCFE1}"/>
    <cellStyle name="20% - Énfasis3 25 3 2 2 2" xfId="36867" xr:uid="{5FFC2146-AABA-4862-82DD-A920B0A5BFC3}"/>
    <cellStyle name="20% - Énfasis3 25 3 2 3" xfId="36866" xr:uid="{13E02AC1-1D22-4CD3-AC87-D6739884594C}"/>
    <cellStyle name="20% - Énfasis3 25 3 3" xfId="20673" xr:uid="{955D1953-D680-4246-B3BD-9DEEFFAC5E2D}"/>
    <cellStyle name="20% - Énfasis3 25 3 3 2" xfId="36868" xr:uid="{8F22FD38-976D-4A76-B3DC-97E46708CF71}"/>
    <cellStyle name="20% - Énfasis3 25 3 4" xfId="36865" xr:uid="{A39A38FE-FCFD-48B6-86E2-85E582A1A28A}"/>
    <cellStyle name="20% - Énfasis3 25 4" xfId="9239" xr:uid="{C58B2E3C-BDC3-4257-9336-5989FE88C2A8}"/>
    <cellStyle name="20% - Énfasis3 25 4 2" xfId="24652" xr:uid="{618DDDD7-AE45-4C39-BDAD-F0437493C8B1}"/>
    <cellStyle name="20% - Énfasis3 25 4 2 2" xfId="36870" xr:uid="{C4A5E109-44B4-4E22-BCEB-BEDD96F8AF88}"/>
    <cellStyle name="20% - Énfasis3 25 4 3" xfId="36869" xr:uid="{C95735F8-72EA-4AB6-A214-59D57E3F40E3}"/>
    <cellStyle name="20% - Énfasis3 25 5" xfId="16947" xr:uid="{60001B4E-95CC-44FD-9067-CEC051564911}"/>
    <cellStyle name="20% - Énfasis3 25 5 2" xfId="36871" xr:uid="{EAD3CE98-0F3E-4336-835F-4D2BC4F75D8B}"/>
    <cellStyle name="20% - Énfasis3 25 6" xfId="36856" xr:uid="{B9D73F62-D60D-4E7A-9BFA-03A3D6CF71CD}"/>
    <cellStyle name="20% - Énfasis3 26" xfId="1542" xr:uid="{DDCFA991-C205-4A97-AFC7-012AD3AD7804}"/>
    <cellStyle name="20% - Énfasis3 26 2" xfId="3007" xr:uid="{3EAE31C7-EC7C-48D9-8535-58D930C6A3AC}"/>
    <cellStyle name="20% - Énfasis3 26 2 2" xfId="6739" xr:uid="{E5E19249-EC28-40D3-83CB-D35F73C68721}"/>
    <cellStyle name="20% - Énfasis3 26 2 2 2" xfId="14447" xr:uid="{EAF4ADCB-3CE7-4C06-A863-9EB2F9AD5106}"/>
    <cellStyle name="20% - Énfasis3 26 2 2 2 2" xfId="29859" xr:uid="{707FB9C3-E166-4099-BF83-00F0E33834CC}"/>
    <cellStyle name="20% - Énfasis3 26 2 2 2 2 2" xfId="36876" xr:uid="{A67BF456-C537-44E6-9E73-9FA27A8E8D3D}"/>
    <cellStyle name="20% - Énfasis3 26 2 2 2 3" xfId="36875" xr:uid="{67D3C525-261A-45E6-BA60-B732C1A57C56}"/>
    <cellStyle name="20% - Énfasis3 26 2 2 3" xfId="22154" xr:uid="{E9A198FD-24F4-4F0F-A127-90C09C32DF34}"/>
    <cellStyle name="20% - Énfasis3 26 2 2 3 2" xfId="36877" xr:uid="{536BDD6D-5B2C-4753-90C6-367EC22F46BF}"/>
    <cellStyle name="20% - Énfasis3 26 2 2 4" xfId="36874" xr:uid="{AF2EFB7A-6964-461C-B64B-6F2B5E2BEBB9}"/>
    <cellStyle name="20% - Énfasis3 26 2 3" xfId="10718" xr:uid="{0C77044A-E125-4A39-AEF2-E492BE8BEA31}"/>
    <cellStyle name="20% - Énfasis3 26 2 3 2" xfId="26131" xr:uid="{D2CB5410-A1DB-4103-A029-23CEF45FB3AC}"/>
    <cellStyle name="20% - Énfasis3 26 2 3 2 2" xfId="36879" xr:uid="{0D859EFD-28B3-49D1-9B7A-3C3A51A9AEA3}"/>
    <cellStyle name="20% - Énfasis3 26 2 3 3" xfId="36878" xr:uid="{5616C56F-5976-4396-A026-4AAC210C30D6}"/>
    <cellStyle name="20% - Énfasis3 26 2 4" xfId="18426" xr:uid="{20C9D135-2B76-4528-872D-2C639427BFEF}"/>
    <cellStyle name="20% - Énfasis3 26 2 4 2" xfId="36880" xr:uid="{CA495353-383F-4AE1-B6FC-2BA3868F7C97}"/>
    <cellStyle name="20% - Énfasis3 26 2 5" xfId="36873" xr:uid="{2ABBC748-2FAF-4909-83D1-6813FF0366E8}"/>
    <cellStyle name="20% - Énfasis3 26 3" xfId="5278" xr:uid="{8F4C9E6C-0E1D-414E-9227-EFEC93AF68DC}"/>
    <cellStyle name="20% - Énfasis3 26 3 2" xfId="12986" xr:uid="{E3692540-3ECD-4DDF-A4F1-DA735CE9A7D4}"/>
    <cellStyle name="20% - Énfasis3 26 3 2 2" xfId="28398" xr:uid="{AA7CBB8D-CE98-4C91-8AEE-2F91C7D25CF4}"/>
    <cellStyle name="20% - Énfasis3 26 3 2 2 2" xfId="36883" xr:uid="{D8214DAA-EDEE-445A-B6E3-2DC2442A0D47}"/>
    <cellStyle name="20% - Énfasis3 26 3 2 3" xfId="36882" xr:uid="{14468819-58E3-4C9F-84BD-771C8E4CCF99}"/>
    <cellStyle name="20% - Énfasis3 26 3 3" xfId="20693" xr:uid="{9D32C8E4-08DA-440D-A890-6C6B82BF5B40}"/>
    <cellStyle name="20% - Énfasis3 26 3 3 2" xfId="36884" xr:uid="{C4DB8C0B-F3B2-4A7F-910E-D0DFA15365ED}"/>
    <cellStyle name="20% - Énfasis3 26 3 4" xfId="36881" xr:uid="{6DA76AC3-7DA3-4634-B409-559B4EA22F07}"/>
    <cellStyle name="20% - Énfasis3 26 4" xfId="9259" xr:uid="{57ABED08-DCD0-489C-B99C-1C55ADC05454}"/>
    <cellStyle name="20% - Énfasis3 26 4 2" xfId="24672" xr:uid="{F817DFCE-DE5E-4E91-98D4-072891058A0F}"/>
    <cellStyle name="20% - Énfasis3 26 4 2 2" xfId="36886" xr:uid="{D2F9D2FA-762F-4D67-B922-F439B14F951E}"/>
    <cellStyle name="20% - Énfasis3 26 4 3" xfId="36885" xr:uid="{147F739E-788F-41CA-A3D2-A33A679D4BCB}"/>
    <cellStyle name="20% - Énfasis3 26 5" xfId="16967" xr:uid="{BC6685FF-B05A-4442-B2D4-71BAE595D685}"/>
    <cellStyle name="20% - Énfasis3 26 5 2" xfId="36887" xr:uid="{6829CCC8-B4E6-4C40-A3C9-E64668277FFF}"/>
    <cellStyle name="20% - Énfasis3 26 6" xfId="36872" xr:uid="{722E83C9-3C2D-4E8D-B3AC-6D0C02ECE4AB}"/>
    <cellStyle name="20% - Énfasis3 27" xfId="1562" xr:uid="{C9C90150-3EBE-40A6-B6BF-14F395EDB935}"/>
    <cellStyle name="20% - Énfasis3 27 2" xfId="3027" xr:uid="{EA029525-366B-42BE-81CB-B0950A8EB690}"/>
    <cellStyle name="20% - Énfasis3 27 2 2" xfId="6759" xr:uid="{7A2BDB19-F742-43F6-9784-58ED9E65FB51}"/>
    <cellStyle name="20% - Énfasis3 27 2 2 2" xfId="14467" xr:uid="{7C862873-66AF-45F7-BC34-6E7A2F705ACF}"/>
    <cellStyle name="20% - Énfasis3 27 2 2 2 2" xfId="29879" xr:uid="{20B0AB6E-E4E2-4530-85C3-FFC24013CC66}"/>
    <cellStyle name="20% - Énfasis3 27 2 2 2 2 2" xfId="36892" xr:uid="{7397EB22-C003-4A43-A505-BD546D6EA752}"/>
    <cellStyle name="20% - Énfasis3 27 2 2 2 3" xfId="36891" xr:uid="{04BA5F01-80F3-40E7-A5CC-54B75B197564}"/>
    <cellStyle name="20% - Énfasis3 27 2 2 3" xfId="22174" xr:uid="{CF758D00-A9E0-42BC-B7BE-C422D05371D2}"/>
    <cellStyle name="20% - Énfasis3 27 2 2 3 2" xfId="36893" xr:uid="{74799673-FA72-41BD-9BF7-667992897A62}"/>
    <cellStyle name="20% - Énfasis3 27 2 2 4" xfId="36890" xr:uid="{60AD6319-6361-43B3-B005-7BFDA40116A1}"/>
    <cellStyle name="20% - Énfasis3 27 2 3" xfId="10738" xr:uid="{0E69A286-51B4-4242-9162-B638912238B6}"/>
    <cellStyle name="20% - Énfasis3 27 2 3 2" xfId="26151" xr:uid="{DB642D7E-8AA7-4B9B-8820-9DC446A5B001}"/>
    <cellStyle name="20% - Énfasis3 27 2 3 2 2" xfId="36895" xr:uid="{B88946D3-0A31-4C80-A8B8-344D6DC712CF}"/>
    <cellStyle name="20% - Énfasis3 27 2 3 3" xfId="36894" xr:uid="{F1B15C7C-0163-4975-94BF-383F9C23D362}"/>
    <cellStyle name="20% - Énfasis3 27 2 4" xfId="18446" xr:uid="{789F6791-7FCE-4117-9118-2F01690A0635}"/>
    <cellStyle name="20% - Énfasis3 27 2 4 2" xfId="36896" xr:uid="{2724F83C-D7AD-462C-9953-1E9BDE623BCF}"/>
    <cellStyle name="20% - Énfasis3 27 2 5" xfId="36889" xr:uid="{63D8B20B-E07B-44FE-A197-F374F60F0FFB}"/>
    <cellStyle name="20% - Énfasis3 27 3" xfId="5298" xr:uid="{A9B431A2-1F14-45CC-9C91-927FD281857F}"/>
    <cellStyle name="20% - Énfasis3 27 3 2" xfId="13006" xr:uid="{8E6E9F2C-85DE-4E14-9ECC-C341D1DA2B81}"/>
    <cellStyle name="20% - Énfasis3 27 3 2 2" xfId="28418" xr:uid="{D61C5840-8261-4C81-84D8-2389CAD242E8}"/>
    <cellStyle name="20% - Énfasis3 27 3 2 2 2" xfId="36899" xr:uid="{8143E844-DDC9-4EC1-8C87-4C7995075D35}"/>
    <cellStyle name="20% - Énfasis3 27 3 2 3" xfId="36898" xr:uid="{D9AC97AF-CB5C-4A73-9D16-C35CC29E8AB5}"/>
    <cellStyle name="20% - Énfasis3 27 3 3" xfId="20713" xr:uid="{BF3F729F-F6EA-4D6D-B6D1-A81B2E9B1FA3}"/>
    <cellStyle name="20% - Énfasis3 27 3 3 2" xfId="36900" xr:uid="{CD0649B8-D397-46A8-8239-5C283D8714A2}"/>
    <cellStyle name="20% - Énfasis3 27 3 4" xfId="36897" xr:uid="{50686B34-37CA-4C30-94C9-DC59246BBD7B}"/>
    <cellStyle name="20% - Énfasis3 27 4" xfId="9279" xr:uid="{100FC01F-774F-41BA-B3BA-EDEE84043A68}"/>
    <cellStyle name="20% - Énfasis3 27 4 2" xfId="24692" xr:uid="{E087725C-15C6-46E9-9EE7-F91A2C1A5B39}"/>
    <cellStyle name="20% - Énfasis3 27 4 2 2" xfId="36902" xr:uid="{788269FB-E0CA-4B9C-8CA6-27055BC4FCB1}"/>
    <cellStyle name="20% - Énfasis3 27 4 3" xfId="36901" xr:uid="{A1F494ED-5135-48BD-8B4A-832B91E8F49C}"/>
    <cellStyle name="20% - Énfasis3 27 5" xfId="16987" xr:uid="{88129B56-584E-446A-AF75-B28955AFB31D}"/>
    <cellStyle name="20% - Énfasis3 27 5 2" xfId="36903" xr:uid="{8EBB883C-D6F4-4A1D-B503-5B2C23FCD273}"/>
    <cellStyle name="20% - Énfasis3 27 6" xfId="36888" xr:uid="{B13D3455-3B2A-48E3-9EAE-C9078DED9868}"/>
    <cellStyle name="20% - Énfasis3 28" xfId="1583" xr:uid="{FC821EF7-2646-4816-AABF-4864033FE7E2}"/>
    <cellStyle name="20% - Énfasis3 28 2" xfId="3048" xr:uid="{7474C3FC-7457-498C-B77D-C261031163EE}"/>
    <cellStyle name="20% - Énfasis3 28 2 2" xfId="6780" xr:uid="{365DB5C7-86C9-4576-BE77-3E68EFFF7159}"/>
    <cellStyle name="20% - Énfasis3 28 2 2 2" xfId="14488" xr:uid="{00EE398D-B0AA-4180-829B-AADF9A0C0256}"/>
    <cellStyle name="20% - Énfasis3 28 2 2 2 2" xfId="29900" xr:uid="{29674D03-F296-4282-B415-C60B7D186726}"/>
    <cellStyle name="20% - Énfasis3 28 2 2 2 2 2" xfId="36908" xr:uid="{9535FCD1-229B-4DAF-865D-F09FFC51EF52}"/>
    <cellStyle name="20% - Énfasis3 28 2 2 2 3" xfId="36907" xr:uid="{D2D07625-BE10-4353-A674-8959B23F19F7}"/>
    <cellStyle name="20% - Énfasis3 28 2 2 3" xfId="22195" xr:uid="{ADA7A627-5F7E-4527-8F6C-D68CAFBE168B}"/>
    <cellStyle name="20% - Énfasis3 28 2 2 3 2" xfId="36909" xr:uid="{25495FB6-F40D-47D7-97AF-699DAD0D236B}"/>
    <cellStyle name="20% - Énfasis3 28 2 2 4" xfId="36906" xr:uid="{3ACDDFAC-EFF7-401B-85AF-2119F1CBECE0}"/>
    <cellStyle name="20% - Énfasis3 28 2 3" xfId="10759" xr:uid="{65D339F2-64D4-416E-B89D-506CF8738068}"/>
    <cellStyle name="20% - Énfasis3 28 2 3 2" xfId="26172" xr:uid="{4E0DE297-FCFD-481A-B822-7ED1CF3ECD1C}"/>
    <cellStyle name="20% - Énfasis3 28 2 3 2 2" xfId="36911" xr:uid="{DE0FC6DB-70EC-4DC1-81E8-FA86B4258A83}"/>
    <cellStyle name="20% - Énfasis3 28 2 3 3" xfId="36910" xr:uid="{469902FA-450B-464A-949B-83DBF3D73F3A}"/>
    <cellStyle name="20% - Énfasis3 28 2 4" xfId="18467" xr:uid="{F60DFF57-604B-4DA5-89C9-A33D34C77F6E}"/>
    <cellStyle name="20% - Énfasis3 28 2 4 2" xfId="36912" xr:uid="{9B623029-038C-4063-9B34-7D8116EDDC1B}"/>
    <cellStyle name="20% - Énfasis3 28 2 5" xfId="36905" xr:uid="{29B8A858-24CD-4764-BA69-E52A8F2881A1}"/>
    <cellStyle name="20% - Énfasis3 28 3" xfId="5319" xr:uid="{5CFB722C-B75B-4C63-85D0-89F6699E2AC9}"/>
    <cellStyle name="20% - Énfasis3 28 3 2" xfId="13027" xr:uid="{45ED352E-CB22-4AB8-AC61-34C1AB29A470}"/>
    <cellStyle name="20% - Énfasis3 28 3 2 2" xfId="28439" xr:uid="{6E374997-6CD3-4A16-A86D-761C189A6238}"/>
    <cellStyle name="20% - Énfasis3 28 3 2 2 2" xfId="36915" xr:uid="{748D6B14-CF16-479E-A675-F846FE08004B}"/>
    <cellStyle name="20% - Énfasis3 28 3 2 3" xfId="36914" xr:uid="{78BABFDD-4A9A-4F65-B0D6-1651E2B68524}"/>
    <cellStyle name="20% - Énfasis3 28 3 3" xfId="20734" xr:uid="{A46EBB95-5225-4C63-BF9E-E4323C59DB6D}"/>
    <cellStyle name="20% - Énfasis3 28 3 3 2" xfId="36916" xr:uid="{37A0479B-A1A6-40D5-9B48-4EF7B62E4A4A}"/>
    <cellStyle name="20% - Énfasis3 28 3 4" xfId="36913" xr:uid="{00C3D732-4F9D-485B-800A-D7E2CDA039CC}"/>
    <cellStyle name="20% - Énfasis3 28 4" xfId="9300" xr:uid="{FF14EEF1-6D09-4809-BE05-73B290CAECF6}"/>
    <cellStyle name="20% - Énfasis3 28 4 2" xfId="24713" xr:uid="{CE7B7073-C349-4BB0-9535-B1B311A32686}"/>
    <cellStyle name="20% - Énfasis3 28 4 2 2" xfId="36918" xr:uid="{087364EE-92AF-4B74-A3EB-61BE2AE9268A}"/>
    <cellStyle name="20% - Énfasis3 28 4 3" xfId="36917" xr:uid="{9516E902-C49B-40F0-99BA-43BB35584D2D}"/>
    <cellStyle name="20% - Énfasis3 28 5" xfId="17008" xr:uid="{7EFC5BC2-735E-4EC3-A27C-08307DD0F2EB}"/>
    <cellStyle name="20% - Énfasis3 28 5 2" xfId="36919" xr:uid="{6EE72294-DE56-4C42-A256-8C7E296522FF}"/>
    <cellStyle name="20% - Énfasis3 28 6" xfId="36904" xr:uid="{DAF2725F-7879-469B-9CD5-652A724A78CE}"/>
    <cellStyle name="20% - Énfasis3 29" xfId="3068" xr:uid="{E27AA096-8A94-4C37-B795-ACE2D1351A17}"/>
    <cellStyle name="20% - Énfasis3 29 2" xfId="6800" xr:uid="{C36B329F-5895-4304-9569-E8A0ECEE825C}"/>
    <cellStyle name="20% - Énfasis3 29 2 2" xfId="14508" xr:uid="{AFE60E09-5CCB-4D75-ADB4-524DD7CCF126}"/>
    <cellStyle name="20% - Énfasis3 29 2 2 2" xfId="29920" xr:uid="{BA3572E1-4DCE-4CD5-B30A-CD29EC650BE0}"/>
    <cellStyle name="20% - Énfasis3 29 2 2 2 2" xfId="36923" xr:uid="{3DD7A826-F24B-4320-9AAB-05F40AC226CC}"/>
    <cellStyle name="20% - Énfasis3 29 2 2 3" xfId="36922" xr:uid="{1F55C5D9-C991-4695-8921-59BB46466CDC}"/>
    <cellStyle name="20% - Énfasis3 29 2 3" xfId="22215" xr:uid="{E353DD0D-A1B0-4060-846D-9445ABE21B19}"/>
    <cellStyle name="20% - Énfasis3 29 2 3 2" xfId="36924" xr:uid="{BD4C2100-561F-4457-858D-F5C01B96A4BE}"/>
    <cellStyle name="20% - Énfasis3 29 2 4" xfId="36921" xr:uid="{02746F3B-E215-4785-B97C-CC2FFA3573D2}"/>
    <cellStyle name="20% - Énfasis3 29 3" xfId="10779" xr:uid="{4935744A-E016-41E3-8367-13D0379F612E}"/>
    <cellStyle name="20% - Énfasis3 29 3 2" xfId="26192" xr:uid="{EB889A05-A816-49F8-9715-C8CA3B7AA9DA}"/>
    <cellStyle name="20% - Énfasis3 29 3 2 2" xfId="36926" xr:uid="{8DA41C8C-4C2E-4EEE-BB81-41F9402AEE63}"/>
    <cellStyle name="20% - Énfasis3 29 3 3" xfId="36925" xr:uid="{E5F10666-4EBD-4B9C-BB2C-2855D0436466}"/>
    <cellStyle name="20% - Énfasis3 29 4" xfId="18487" xr:uid="{B9F5D037-DA21-4B3D-A1CC-6998B8401A41}"/>
    <cellStyle name="20% - Énfasis3 29 4 2" xfId="36927" xr:uid="{45746F7D-B60B-40E3-A62D-A75C812CA32A}"/>
    <cellStyle name="20% - Énfasis3 29 5" xfId="36920" xr:uid="{E4EDD329-2E79-4CBB-B65C-2ECD64A79706}"/>
    <cellStyle name="20% - Énfasis3 3" xfId="229" xr:uid="{3A00A94F-6D4E-43FE-B182-1A23DDAB52A9}"/>
    <cellStyle name="20% - Énfasis3 3 2" xfId="432" xr:uid="{2D7AE823-5964-4F8A-9478-002B5B4D0144}"/>
    <cellStyle name="20% - Énfasis3 3 2 2" xfId="1093" xr:uid="{410CE1C3-9982-48D5-88B6-37A0F31CD4AC}"/>
    <cellStyle name="20% - Énfasis3 3 2 2 2" xfId="2561" xr:uid="{F9270E98-A842-445F-B8EA-6664016146F3}"/>
    <cellStyle name="20% - Énfasis3 3 2 2 2 2" xfId="6293" xr:uid="{5D29279B-60C0-4584-A1BE-676B58D8D1D1}"/>
    <cellStyle name="20% - Énfasis3 3 2 2 2 2 2" xfId="14001" xr:uid="{690DA2DF-3633-474B-990B-B543D640B9FC}"/>
    <cellStyle name="20% - Énfasis3 3 2 2 2 2 2 2" xfId="29413" xr:uid="{819A0961-87A8-46D6-89B3-3FC9FF9D0DB9}"/>
    <cellStyle name="20% - Énfasis3 3 2 2 2 2 2 2 2" xfId="36934" xr:uid="{FF400BE2-5F47-46AC-84B2-98A1E778B90D}"/>
    <cellStyle name="20% - Énfasis3 3 2 2 2 2 2 3" xfId="36933" xr:uid="{20F50496-EFF5-40E6-82E3-B1A81FBC62BB}"/>
    <cellStyle name="20% - Énfasis3 3 2 2 2 2 3" xfId="21708" xr:uid="{4C8149BF-B11A-4C5B-AC9F-5FCE4AC78547}"/>
    <cellStyle name="20% - Énfasis3 3 2 2 2 2 3 2" xfId="36935" xr:uid="{8C14FCCF-5487-4A71-AA6D-C2BF842D77DE}"/>
    <cellStyle name="20% - Énfasis3 3 2 2 2 2 4" xfId="36932" xr:uid="{52E28793-1D69-491B-8F87-147579257BC7}"/>
    <cellStyle name="20% - Énfasis3 3 2 2 2 3" xfId="10272" xr:uid="{439D69D5-0F71-4233-92A1-420D15CF9488}"/>
    <cellStyle name="20% - Énfasis3 3 2 2 2 3 2" xfId="25685" xr:uid="{0F3F586F-B100-4B06-B54D-5F3E8EA1DC6F}"/>
    <cellStyle name="20% - Énfasis3 3 2 2 2 3 2 2" xfId="36937" xr:uid="{ED7640BD-22A4-44C0-ABB2-B8EA573F0405}"/>
    <cellStyle name="20% - Énfasis3 3 2 2 2 3 3" xfId="36936" xr:uid="{EF2C26AA-F089-4906-A95C-D99EC37F83B3}"/>
    <cellStyle name="20% - Énfasis3 3 2 2 2 4" xfId="17980" xr:uid="{D81E7FFF-FBF8-478E-A7D9-28AA2EBB13BB}"/>
    <cellStyle name="20% - Énfasis3 3 2 2 2 4 2" xfId="36938" xr:uid="{91D0AA0B-F19A-4032-83EC-40CDFEAC5A4F}"/>
    <cellStyle name="20% - Énfasis3 3 2 2 2 5" xfId="36931" xr:uid="{D8145EF6-E395-47AB-9923-F0156C6C3CC8}"/>
    <cellStyle name="20% - Énfasis3 3 2 2 3" xfId="4830" xr:uid="{E8FBC02A-698A-4183-A7DF-DE576BB4466B}"/>
    <cellStyle name="20% - Énfasis3 3 2 2 3 2" xfId="12538" xr:uid="{74A7E18D-9E3A-4CF0-BAEF-AE6D81FF0ACE}"/>
    <cellStyle name="20% - Énfasis3 3 2 2 3 2 2" xfId="27950" xr:uid="{3EADB890-A1AA-492C-80BA-5C993B7E50FA}"/>
    <cellStyle name="20% - Énfasis3 3 2 2 3 2 2 2" xfId="36941" xr:uid="{2F174A2C-A472-45EA-B0DE-17775E9A0AA7}"/>
    <cellStyle name="20% - Énfasis3 3 2 2 3 2 3" xfId="36940" xr:uid="{A70B2961-88F5-46F2-82B1-C0308EAB1DC9}"/>
    <cellStyle name="20% - Énfasis3 3 2 2 3 3" xfId="20245" xr:uid="{68FF8FF4-7382-4D25-AD47-EA2D5C86D9D4}"/>
    <cellStyle name="20% - Énfasis3 3 2 2 3 3 2" xfId="36942" xr:uid="{A7B94643-6CF2-416C-95CD-FBE4CB841CFA}"/>
    <cellStyle name="20% - Énfasis3 3 2 2 3 4" xfId="36939" xr:uid="{F3F395A3-7CC0-4DA0-A736-0812FE99D2FD}"/>
    <cellStyle name="20% - Énfasis3 3 2 2 4" xfId="8813" xr:uid="{B6231F6A-4BF0-4205-9FC9-A9C662F0196B}"/>
    <cellStyle name="20% - Énfasis3 3 2 2 4 2" xfId="24226" xr:uid="{9D3C66F8-2A8C-4F60-B724-7D14787E3D79}"/>
    <cellStyle name="20% - Énfasis3 3 2 2 4 2 2" xfId="36944" xr:uid="{9C6A8545-F32D-4B79-8C41-33D3C391381A}"/>
    <cellStyle name="20% - Énfasis3 3 2 2 4 3" xfId="36943" xr:uid="{72FC37CA-A148-4C58-B086-678A601F0558}"/>
    <cellStyle name="20% - Énfasis3 3 2 2 5" xfId="16521" xr:uid="{291DFC8C-4B63-4538-B57F-EC7D4174684B}"/>
    <cellStyle name="20% - Énfasis3 3 2 2 5 2" xfId="36945" xr:uid="{BF5DF1F8-D037-4026-B6EC-615E5B2D7C13}"/>
    <cellStyle name="20% - Énfasis3 3 2 2 6" xfId="36930" xr:uid="{06B04EF2-78AF-4199-884E-EF6CA4A71F95}"/>
    <cellStyle name="20% - Énfasis3 3 2 3" xfId="1923" xr:uid="{123F3429-8AD7-49B2-85DF-00C65B774904}"/>
    <cellStyle name="20% - Énfasis3 3 2 3 2" xfId="5655" xr:uid="{4DB501E1-F64D-495A-9E35-134F067581B8}"/>
    <cellStyle name="20% - Énfasis3 3 2 3 2 2" xfId="13363" xr:uid="{B6CAB6A9-82D0-4900-83F0-15DF56405814}"/>
    <cellStyle name="20% - Énfasis3 3 2 3 2 2 2" xfId="28775" xr:uid="{A0D5EE81-99DA-4CA7-A1DD-00C4A39EF2A1}"/>
    <cellStyle name="20% - Énfasis3 3 2 3 2 2 2 2" xfId="36949" xr:uid="{893F7A40-BB23-4BCA-8E99-0089A27074E4}"/>
    <cellStyle name="20% - Énfasis3 3 2 3 2 2 3" xfId="36948" xr:uid="{3E739976-86C9-47F2-A819-DAD3FE9CF25D}"/>
    <cellStyle name="20% - Énfasis3 3 2 3 2 3" xfId="21070" xr:uid="{E482B5D3-6AE9-469C-AFBB-9FE27C6E7D66}"/>
    <cellStyle name="20% - Énfasis3 3 2 3 2 3 2" xfId="36950" xr:uid="{A7089BE2-E7A3-4CA1-BC67-CC48F69561DA}"/>
    <cellStyle name="20% - Énfasis3 3 2 3 2 4" xfId="36947" xr:uid="{88C963EF-57A4-4DF7-90C9-A4B03BCBCC72}"/>
    <cellStyle name="20% - Énfasis3 3 2 3 3" xfId="9634" xr:uid="{E94D40A1-89F8-44CC-9788-BB67B91B3444}"/>
    <cellStyle name="20% - Énfasis3 3 2 3 3 2" xfId="25047" xr:uid="{3D91BDDC-87EF-48FD-A424-CB744FB83654}"/>
    <cellStyle name="20% - Énfasis3 3 2 3 3 2 2" xfId="36952" xr:uid="{2C2DDEBA-710E-4F99-9BDB-12787D71704E}"/>
    <cellStyle name="20% - Énfasis3 3 2 3 3 3" xfId="36951" xr:uid="{5DB4C441-776C-44FE-85B6-9D300F46968B}"/>
    <cellStyle name="20% - Énfasis3 3 2 3 4" xfId="17342" xr:uid="{9569BE86-2FCE-4A13-AF42-7A1ED9861F09}"/>
    <cellStyle name="20% - Énfasis3 3 2 3 4 2" xfId="36953" xr:uid="{184304F5-AE7E-4B03-9AFA-C2640FFE25F2}"/>
    <cellStyle name="20% - Énfasis3 3 2 3 5" xfId="36946" xr:uid="{77A03924-A0FF-4808-8654-3551FC86FC5C}"/>
    <cellStyle name="20% - Énfasis3 3 2 4" xfId="4178" xr:uid="{8D413F82-08AA-4EAF-9B2B-7706D3DD3C53}"/>
    <cellStyle name="20% - Énfasis3 3 2 4 2" xfId="11886" xr:uid="{EA5CF431-49BD-493A-A820-BFED6F7FC8DA}"/>
    <cellStyle name="20% - Énfasis3 3 2 4 2 2" xfId="27298" xr:uid="{D83CCD58-0775-48C3-B84D-4518E099FE4E}"/>
    <cellStyle name="20% - Énfasis3 3 2 4 2 2 2" xfId="36956" xr:uid="{10028DCC-9ABB-4C4C-B4FD-05A13F20C388}"/>
    <cellStyle name="20% - Énfasis3 3 2 4 2 3" xfId="36955" xr:uid="{F0F6F502-E599-46C1-B950-F513BD55B995}"/>
    <cellStyle name="20% - Énfasis3 3 2 4 3" xfId="19593" xr:uid="{AB7F62E1-BA9A-44D9-BE13-18E5D493BEF8}"/>
    <cellStyle name="20% - Énfasis3 3 2 4 3 2" xfId="36957" xr:uid="{50E154AC-B6F4-4B61-AF95-2B23CE33BB8B}"/>
    <cellStyle name="20% - Énfasis3 3 2 4 4" xfId="36954" xr:uid="{0D49014D-5161-4C47-AB8C-DA0AAD086D85}"/>
    <cellStyle name="20% - Énfasis3 3 2 5" xfId="8175" xr:uid="{A7330D0C-3C32-42C3-BA00-2630CD9D4672}"/>
    <cellStyle name="20% - Énfasis3 3 2 5 2" xfId="23588" xr:uid="{497F5CC9-F470-4185-ACF2-5B7D3CE0F615}"/>
    <cellStyle name="20% - Énfasis3 3 2 5 2 2" xfId="36959" xr:uid="{2206AF8D-7DA1-4B63-86BB-3CCB809A914A}"/>
    <cellStyle name="20% - Énfasis3 3 2 5 3" xfId="36958" xr:uid="{76741404-19BF-4623-9E63-BB6314E1941C}"/>
    <cellStyle name="20% - Énfasis3 3 2 6" xfId="15883" xr:uid="{6E695F3D-D64F-4378-8D32-5EF678376639}"/>
    <cellStyle name="20% - Énfasis3 3 2 6 2" xfId="36960" xr:uid="{4F54077A-39AB-424E-BDBF-43DAC4B58B55}"/>
    <cellStyle name="20% - Énfasis3 3 2 7" xfId="36929" xr:uid="{52D76D68-A692-47C3-98FC-D523EC0285FA}"/>
    <cellStyle name="20% - Énfasis3 3 3" xfId="893" xr:uid="{2A0AEF64-0FE2-4771-8AC7-474F0C520A95}"/>
    <cellStyle name="20% - Énfasis3 3 3 2" xfId="2363" xr:uid="{B3F76756-70FF-4265-A516-052CF3F5B131}"/>
    <cellStyle name="20% - Énfasis3 3 3 2 2" xfId="6095" xr:uid="{44C3BA69-3032-4733-B27A-0DFC2BFD5EA6}"/>
    <cellStyle name="20% - Énfasis3 3 3 2 2 2" xfId="13803" xr:uid="{B6ACF608-85D3-497A-9254-99A2B79F0601}"/>
    <cellStyle name="20% - Énfasis3 3 3 2 2 2 2" xfId="29215" xr:uid="{C59AD367-F4E9-4F80-8579-87768FF6419D}"/>
    <cellStyle name="20% - Énfasis3 3 3 2 2 2 2 2" xfId="36965" xr:uid="{D9BB1CBA-6F5F-48F4-8A1C-A1F5665C4289}"/>
    <cellStyle name="20% - Énfasis3 3 3 2 2 2 3" xfId="36964" xr:uid="{E7C1F4FF-9FD9-4F2B-B752-CBE22C0FD87B}"/>
    <cellStyle name="20% - Énfasis3 3 3 2 2 3" xfId="21510" xr:uid="{40933D78-90DD-4095-A7D6-E7B5C3954748}"/>
    <cellStyle name="20% - Énfasis3 3 3 2 2 3 2" xfId="36966" xr:uid="{1701A2F8-FBA5-4E64-86AD-7EAF1D243D2E}"/>
    <cellStyle name="20% - Énfasis3 3 3 2 2 4" xfId="36963" xr:uid="{0DBA963F-9E1D-4B22-8664-1B41C7CF037F}"/>
    <cellStyle name="20% - Énfasis3 3 3 2 3" xfId="10074" xr:uid="{EEEC709B-7DFF-4213-8EA7-E036E870F3CB}"/>
    <cellStyle name="20% - Énfasis3 3 3 2 3 2" xfId="25487" xr:uid="{D8B8925C-4660-4F85-A454-A66A295BCA77}"/>
    <cellStyle name="20% - Énfasis3 3 3 2 3 2 2" xfId="36968" xr:uid="{3B178967-6490-496B-A0CA-EDF091022B00}"/>
    <cellStyle name="20% - Énfasis3 3 3 2 3 3" xfId="36967" xr:uid="{7CDA19D5-9076-490B-B7CB-5BB76B68A421}"/>
    <cellStyle name="20% - Énfasis3 3 3 2 4" xfId="17782" xr:uid="{0348FAB4-1BFE-4C1D-8BCC-182B01810E59}"/>
    <cellStyle name="20% - Énfasis3 3 3 2 4 2" xfId="36969" xr:uid="{7B275AB8-0FB4-40EF-8652-31ACD33A8615}"/>
    <cellStyle name="20% - Énfasis3 3 3 2 5" xfId="36962" xr:uid="{E9B337AE-E2ED-4C3D-A18C-224F88FBE5B0}"/>
    <cellStyle name="20% - Énfasis3 3 3 3" xfId="4630" xr:uid="{A3DBE691-626D-49D1-A067-AFCBFD1E701F}"/>
    <cellStyle name="20% - Énfasis3 3 3 3 2" xfId="12338" xr:uid="{B9A296FD-3C8A-4A26-ACDB-D0D5ECCA9B6A}"/>
    <cellStyle name="20% - Énfasis3 3 3 3 2 2" xfId="27750" xr:uid="{53E904BA-5E8B-46D2-BBAF-0CF798C77AFC}"/>
    <cellStyle name="20% - Énfasis3 3 3 3 2 2 2" xfId="36972" xr:uid="{9D3719F5-AAAC-44A3-95A9-DFE70CFCE607}"/>
    <cellStyle name="20% - Énfasis3 3 3 3 2 3" xfId="36971" xr:uid="{DBE374BE-3CEA-4A3E-860C-62D78CCC6244}"/>
    <cellStyle name="20% - Énfasis3 3 3 3 3" xfId="20045" xr:uid="{E9C6FA4C-1CE6-412E-BC53-A35DAFEE6C96}"/>
    <cellStyle name="20% - Énfasis3 3 3 3 3 2" xfId="36973" xr:uid="{660C7D75-9462-4450-9B22-8D6CE7C06EB8}"/>
    <cellStyle name="20% - Énfasis3 3 3 3 4" xfId="36970" xr:uid="{3C59F02D-E97C-4FF6-9CD9-8D733DF1259F}"/>
    <cellStyle name="20% - Énfasis3 3 3 4" xfId="8615" xr:uid="{A610B086-212E-4651-B725-73D69C0D044D}"/>
    <cellStyle name="20% - Énfasis3 3 3 4 2" xfId="24028" xr:uid="{CB9BCBA0-AEEE-4FB0-8365-B4EACB54A165}"/>
    <cellStyle name="20% - Énfasis3 3 3 4 2 2" xfId="36975" xr:uid="{D5550334-C2FD-48E1-8722-E86D8BBC5C93}"/>
    <cellStyle name="20% - Énfasis3 3 3 4 3" xfId="36974" xr:uid="{65A79880-2D30-4659-9807-D7229DEB6371}"/>
    <cellStyle name="20% - Énfasis3 3 3 5" xfId="16323" xr:uid="{ACDE47E5-CFF2-4D5B-9FB1-4C497609B40F}"/>
    <cellStyle name="20% - Énfasis3 3 3 5 2" xfId="36976" xr:uid="{FCFA1919-91FF-472B-9511-24AD82F4D1F6}"/>
    <cellStyle name="20% - Énfasis3 3 3 6" xfId="36961" xr:uid="{0F3E0EC3-E075-4758-A160-2368DE381B02}"/>
    <cellStyle name="20% - Énfasis3 3 4" xfId="1725" xr:uid="{900B904F-55AB-4ED3-A2D7-E3F1A61E9B01}"/>
    <cellStyle name="20% - Énfasis3 3 4 2" xfId="5457" xr:uid="{51313517-852F-4CA7-9C5A-2EA7B524762A}"/>
    <cellStyle name="20% - Énfasis3 3 4 2 2" xfId="13165" xr:uid="{FF935DC1-D1D9-4569-A19F-065DC11169B0}"/>
    <cellStyle name="20% - Énfasis3 3 4 2 2 2" xfId="28577" xr:uid="{48F5D045-F80C-4104-8660-A11F574AE5DF}"/>
    <cellStyle name="20% - Énfasis3 3 4 2 2 2 2" xfId="36980" xr:uid="{CC5DA502-6248-42C9-97F3-A1365E0AF7CF}"/>
    <cellStyle name="20% - Énfasis3 3 4 2 2 3" xfId="36979" xr:uid="{8BBAAA15-2330-48DA-A390-ADE6046362B8}"/>
    <cellStyle name="20% - Énfasis3 3 4 2 3" xfId="20872" xr:uid="{DED50277-B90D-4767-B13D-BF88E10B7C5B}"/>
    <cellStyle name="20% - Énfasis3 3 4 2 3 2" xfId="36981" xr:uid="{C8D49697-729D-4497-A4C5-6E298491E0F6}"/>
    <cellStyle name="20% - Énfasis3 3 4 2 4" xfId="36978" xr:uid="{52CCEC24-81BB-47B4-96E5-C32F8FB3E688}"/>
    <cellStyle name="20% - Énfasis3 3 4 3" xfId="9436" xr:uid="{7CC7DFDD-9DEA-498D-B08E-D6FEA56AE6E6}"/>
    <cellStyle name="20% - Énfasis3 3 4 3 2" xfId="24849" xr:uid="{309AB9A3-8C7F-4C5A-B1E3-A62C9CA1DDC1}"/>
    <cellStyle name="20% - Énfasis3 3 4 3 2 2" xfId="36983" xr:uid="{0C62D8A3-9989-4AF8-BC6C-D995A0370733}"/>
    <cellStyle name="20% - Énfasis3 3 4 3 3" xfId="36982" xr:uid="{51D8F71D-3350-45CA-B275-BB3FFE36C151}"/>
    <cellStyle name="20% - Énfasis3 3 4 4" xfId="17144" xr:uid="{2E444795-1246-4D92-9E6F-53CD3519CAC6}"/>
    <cellStyle name="20% - Énfasis3 3 4 4 2" xfId="36984" xr:uid="{2C8123EF-AFFC-4D2A-9FFE-EC90736CB6CA}"/>
    <cellStyle name="20% - Énfasis3 3 4 5" xfId="36977" xr:uid="{3689C6FE-E780-4B87-AD8D-2214CC727FB2}"/>
    <cellStyle name="20% - Énfasis3 3 5" xfId="3978" xr:uid="{41E94369-DAEC-4E0D-9283-161CCB9010C3}"/>
    <cellStyle name="20% - Énfasis3 3 5 2" xfId="11686" xr:uid="{B55D2F81-4343-4C73-9CA2-B2246ACA8543}"/>
    <cellStyle name="20% - Énfasis3 3 5 2 2" xfId="27098" xr:uid="{A990D72C-9235-4980-A682-0A42784AAE1C}"/>
    <cellStyle name="20% - Énfasis3 3 5 2 2 2" xfId="36987" xr:uid="{63AB6022-0D44-4D50-8E62-1BB8F6E02FC0}"/>
    <cellStyle name="20% - Énfasis3 3 5 2 3" xfId="36986" xr:uid="{7A93047F-11B1-46F3-85C3-03EC836E907F}"/>
    <cellStyle name="20% - Énfasis3 3 5 3" xfId="19393" xr:uid="{C3F133C4-2E69-44D2-B3D0-12591DA13C19}"/>
    <cellStyle name="20% - Énfasis3 3 5 3 2" xfId="36988" xr:uid="{22211D3F-A5C8-4E4D-BA2D-6B7D4EB925D5}"/>
    <cellStyle name="20% - Énfasis3 3 5 4" xfId="36985" xr:uid="{6D562B57-4B1D-474B-BDF7-1146426F1E0F}"/>
    <cellStyle name="20% - Énfasis3 3 6" xfId="7977" xr:uid="{6CAD6A32-A20A-4DDF-93B7-D9D1FF839E9E}"/>
    <cellStyle name="20% - Énfasis3 3 6 2" xfId="23390" xr:uid="{DEF2F7DB-E95D-4F1A-A783-1DBA8D2DA9A6}"/>
    <cellStyle name="20% - Énfasis3 3 6 2 2" xfId="36990" xr:uid="{567F3E17-E70C-4D13-9E6C-E52AA8A5BF86}"/>
    <cellStyle name="20% - Énfasis3 3 6 3" xfId="36989" xr:uid="{B854A0C3-A2B1-47D1-A889-A3950E951382}"/>
    <cellStyle name="20% - Énfasis3 3 7" xfId="15685" xr:uid="{0BA28D91-1240-4708-BCF3-EF5753F7B806}"/>
    <cellStyle name="20% - Énfasis3 3 7 2" xfId="36991" xr:uid="{97937863-1695-475B-B80C-B3EC097ED12C}"/>
    <cellStyle name="20% - Énfasis3 3 8" xfId="36928" xr:uid="{2DA07627-A214-4CAF-9FB4-A72A55F6AEB2}"/>
    <cellStyle name="20% - Énfasis3 30" xfId="3088" xr:uid="{822203E1-40E3-4B12-B145-3CA6B18BC5A2}"/>
    <cellStyle name="20% - Énfasis3 30 2" xfId="6820" xr:uid="{AFB0E85A-6958-4FD5-825F-1A905B7AC72F}"/>
    <cellStyle name="20% - Énfasis3 30 2 2" xfId="14528" xr:uid="{D3DAD624-1A96-4729-90FA-9514F2BF4711}"/>
    <cellStyle name="20% - Énfasis3 30 2 2 2" xfId="29940" xr:uid="{A465EEAD-ABC7-42E1-92C6-26C66733F156}"/>
    <cellStyle name="20% - Énfasis3 30 2 2 2 2" xfId="36995" xr:uid="{BEDCCD63-3E69-42D7-874F-8814D2CE3170}"/>
    <cellStyle name="20% - Énfasis3 30 2 2 3" xfId="36994" xr:uid="{0B6A2BF2-4C52-405A-BC3E-6F4B56AC2545}"/>
    <cellStyle name="20% - Énfasis3 30 2 3" xfId="22235" xr:uid="{46C01F1B-DB27-4F68-8188-88DB6BCD1238}"/>
    <cellStyle name="20% - Énfasis3 30 2 3 2" xfId="36996" xr:uid="{F80130EA-9843-4B6F-93DB-AF013923990A}"/>
    <cellStyle name="20% - Énfasis3 30 2 4" xfId="36993" xr:uid="{D56F1706-BB86-467F-9D8C-7BE739BD1964}"/>
    <cellStyle name="20% - Énfasis3 30 3" xfId="10799" xr:uid="{0FD30C12-2042-4721-B39F-7060CA16CD6B}"/>
    <cellStyle name="20% - Énfasis3 30 3 2" xfId="26212" xr:uid="{1E790B5E-52BA-43B9-A809-27724D7790CF}"/>
    <cellStyle name="20% - Énfasis3 30 3 2 2" xfId="36998" xr:uid="{18E8134B-B80D-43ED-8B2F-73E09D4547EF}"/>
    <cellStyle name="20% - Énfasis3 30 3 3" xfId="36997" xr:uid="{B7F26EF2-A7CD-419D-B4B6-B84FF8C9B0B9}"/>
    <cellStyle name="20% - Énfasis3 30 4" xfId="18507" xr:uid="{C6E3F0E7-0EEA-4326-AE41-E3C75DBD449B}"/>
    <cellStyle name="20% - Énfasis3 30 4 2" xfId="36999" xr:uid="{D046DAAE-1D72-4D70-9F60-584AD0500E7D}"/>
    <cellStyle name="20% - Énfasis3 30 5" xfId="36992" xr:uid="{80550425-06F7-492F-9AA4-3075016B9CFE}"/>
    <cellStyle name="20% - Énfasis3 31" xfId="3108" xr:uid="{714549B5-4480-4289-A83A-F2B13EDC46F4}"/>
    <cellStyle name="20% - Énfasis3 31 2" xfId="6840" xr:uid="{A257C462-8674-43DB-9644-7884799693B8}"/>
    <cellStyle name="20% - Énfasis3 31 2 2" xfId="14548" xr:uid="{17269C4F-BA4F-487C-ADBC-8ED5E3B34C31}"/>
    <cellStyle name="20% - Énfasis3 31 2 2 2" xfId="29960" xr:uid="{C9D1BA46-5118-4713-B50B-13CBACBBA51C}"/>
    <cellStyle name="20% - Énfasis3 31 2 2 2 2" xfId="37003" xr:uid="{416F6B33-7536-412D-AD37-36037D093CB3}"/>
    <cellStyle name="20% - Énfasis3 31 2 2 3" xfId="37002" xr:uid="{99C7715E-C08E-44B6-9477-961A85027219}"/>
    <cellStyle name="20% - Énfasis3 31 2 3" xfId="22255" xr:uid="{939F864A-95F7-4775-A20C-F0590BA9AFCF}"/>
    <cellStyle name="20% - Énfasis3 31 2 3 2" xfId="37004" xr:uid="{D067767E-7885-46A6-B3F3-5E7225F650EA}"/>
    <cellStyle name="20% - Énfasis3 31 2 4" xfId="37001" xr:uid="{9A27226F-32FC-4343-A33C-E4D6F98A69D0}"/>
    <cellStyle name="20% - Énfasis3 31 3" xfId="10819" xr:uid="{9F7D8CF0-9CA6-4CF9-A6C2-3B21969E4891}"/>
    <cellStyle name="20% - Énfasis3 31 3 2" xfId="26232" xr:uid="{5D1F93DF-4D21-4415-A7B1-797FF86B6B96}"/>
    <cellStyle name="20% - Énfasis3 31 3 2 2" xfId="37006" xr:uid="{6617CCB0-6F65-4BF1-A18A-9AB2BB2877E6}"/>
    <cellStyle name="20% - Énfasis3 31 3 3" xfId="37005" xr:uid="{58EF98C1-9AD8-48C2-AC9A-76E7F8C0E55E}"/>
    <cellStyle name="20% - Énfasis3 31 4" xfId="18527" xr:uid="{7CDD4B63-E816-4076-93F3-1618452A616A}"/>
    <cellStyle name="20% - Énfasis3 31 4 2" xfId="37007" xr:uid="{A50EA7F2-3A85-4C09-8865-2DEAAC487CFD}"/>
    <cellStyle name="20% - Énfasis3 31 5" xfId="37000" xr:uid="{6C702484-DAFD-4736-95F5-E2AF0C8E10BE}"/>
    <cellStyle name="20% - Énfasis3 32" xfId="3128" xr:uid="{1744DF22-2531-478C-8413-AEC3A25F0250}"/>
    <cellStyle name="20% - Énfasis3 32 2" xfId="6860" xr:uid="{5ACBDE7B-5455-4EBB-9C48-928A4A57ED21}"/>
    <cellStyle name="20% - Énfasis3 32 2 2" xfId="14568" xr:uid="{1140EF18-D7AF-4675-8DF4-5097DD0F9EEB}"/>
    <cellStyle name="20% - Énfasis3 32 2 2 2" xfId="29980" xr:uid="{48DAF391-B41F-4F95-B5EF-B3132AA42DD8}"/>
    <cellStyle name="20% - Énfasis3 32 2 2 2 2" xfId="37011" xr:uid="{689F079D-305D-4932-ADB5-66223EC286EC}"/>
    <cellStyle name="20% - Énfasis3 32 2 2 3" xfId="37010" xr:uid="{63E2E39F-74C6-4D29-AC20-19370471B51C}"/>
    <cellStyle name="20% - Énfasis3 32 2 3" xfId="22275" xr:uid="{B7E7C266-FF0C-43C5-B520-04AE50A21B4D}"/>
    <cellStyle name="20% - Énfasis3 32 2 3 2" xfId="37012" xr:uid="{1BFD3FF6-6110-4599-8435-C91303B88912}"/>
    <cellStyle name="20% - Énfasis3 32 2 4" xfId="37009" xr:uid="{8F6928A7-6959-40DB-B206-353BBC2C2209}"/>
    <cellStyle name="20% - Énfasis3 32 3" xfId="10839" xr:uid="{436307E0-7E03-4D96-8EF0-E5A9448A2D34}"/>
    <cellStyle name="20% - Énfasis3 32 3 2" xfId="26252" xr:uid="{C7348272-E6F1-441E-BCBF-9682431C05B4}"/>
    <cellStyle name="20% - Énfasis3 32 3 2 2" xfId="37014" xr:uid="{53E24E55-AE46-4A61-92B7-BC0800AA3DA8}"/>
    <cellStyle name="20% - Énfasis3 32 3 3" xfId="37013" xr:uid="{06AC4B53-869F-4B85-9A43-41ABA3ED9FE6}"/>
    <cellStyle name="20% - Énfasis3 32 4" xfId="18547" xr:uid="{2E41FBCE-E6F2-4F4D-A9D7-3A2AE980959E}"/>
    <cellStyle name="20% - Énfasis3 32 4 2" xfId="37015" xr:uid="{94782CE9-1F5A-4A5A-9E6D-0BE2FDE8F594}"/>
    <cellStyle name="20% - Énfasis3 32 5" xfId="37008" xr:uid="{A2CEBAA1-746F-483D-833F-658FA41E23FC}"/>
    <cellStyle name="20% - Énfasis3 33" xfId="3148" xr:uid="{8850F4E5-D238-43C6-BD2F-040EFD84A0D8}"/>
    <cellStyle name="20% - Énfasis3 33 2" xfId="6880" xr:uid="{A07BBFA3-27CA-4EFC-A086-991CE21AFBB2}"/>
    <cellStyle name="20% - Énfasis3 33 2 2" xfId="14588" xr:uid="{CFA85815-15C9-4E9F-A9FC-D756A58C2DD7}"/>
    <cellStyle name="20% - Énfasis3 33 2 2 2" xfId="30000" xr:uid="{85AEDABA-69D5-4678-AEBD-9FB32362862B}"/>
    <cellStyle name="20% - Énfasis3 33 2 2 2 2" xfId="37019" xr:uid="{3B50B56E-6469-4B2F-A03A-E6C968928050}"/>
    <cellStyle name="20% - Énfasis3 33 2 2 3" xfId="37018" xr:uid="{64383694-06E0-4979-81E4-8180FB2C0887}"/>
    <cellStyle name="20% - Énfasis3 33 2 3" xfId="22295" xr:uid="{05EC53DE-519E-4640-821C-018EF7F1D706}"/>
    <cellStyle name="20% - Énfasis3 33 2 3 2" xfId="37020" xr:uid="{C061708E-5558-4F31-8961-C11F5F61336F}"/>
    <cellStyle name="20% - Énfasis3 33 2 4" xfId="37017" xr:uid="{002081E2-D8AE-4634-996F-B053F95D4B17}"/>
    <cellStyle name="20% - Énfasis3 33 3" xfId="10859" xr:uid="{ABDDA772-E146-402E-8557-72ADACC86FEE}"/>
    <cellStyle name="20% - Énfasis3 33 3 2" xfId="26272" xr:uid="{13CCC6F9-4F43-4158-AE03-BA4B728F5DDB}"/>
    <cellStyle name="20% - Énfasis3 33 3 2 2" xfId="37022" xr:uid="{E10C3CDB-6EE0-4488-8369-033A9707EC9F}"/>
    <cellStyle name="20% - Énfasis3 33 3 3" xfId="37021" xr:uid="{7E3EF2E1-86BE-49D7-9E9F-6AEAE56DA698}"/>
    <cellStyle name="20% - Énfasis3 33 4" xfId="18567" xr:uid="{C5D47284-BDE5-47BE-AF79-CBABD075A765}"/>
    <cellStyle name="20% - Énfasis3 33 4 2" xfId="37023" xr:uid="{2D9FC529-56F8-43FF-9767-C04B4976DD58}"/>
    <cellStyle name="20% - Énfasis3 33 5" xfId="37016" xr:uid="{426289CA-A3FA-4F1E-9FE7-545BF79239FD}"/>
    <cellStyle name="20% - Énfasis3 34" xfId="3168" xr:uid="{7A427C1C-DFA4-4D83-8BA3-BFB7DDBC524C}"/>
    <cellStyle name="20% - Énfasis3 34 2" xfId="6900" xr:uid="{FA4A822B-198C-45FA-87C1-FA4AEEC3E0DF}"/>
    <cellStyle name="20% - Énfasis3 34 2 2" xfId="14608" xr:uid="{65301B96-1015-4D1E-BD31-E05831492CE3}"/>
    <cellStyle name="20% - Énfasis3 34 2 2 2" xfId="30020" xr:uid="{41F4B6D8-7239-4602-8890-DAFA649248CE}"/>
    <cellStyle name="20% - Énfasis3 34 2 2 2 2" xfId="37027" xr:uid="{FC750385-A4C7-415D-862D-3655A002BC4E}"/>
    <cellStyle name="20% - Énfasis3 34 2 2 3" xfId="37026" xr:uid="{8D406FD9-90BE-4438-9903-3420A1D82BCE}"/>
    <cellStyle name="20% - Énfasis3 34 2 3" xfId="22315" xr:uid="{1F201728-B9BF-435D-9FCE-C0772D5418A2}"/>
    <cellStyle name="20% - Énfasis3 34 2 3 2" xfId="37028" xr:uid="{FCBCDD46-C320-4AAE-8AE5-F8FD5FA384A8}"/>
    <cellStyle name="20% - Énfasis3 34 2 4" xfId="37025" xr:uid="{EB016AAF-B085-46DB-8D05-51FB8D76D393}"/>
    <cellStyle name="20% - Énfasis3 34 3" xfId="10879" xr:uid="{0EED6FED-F60D-444F-B068-5F0DD807B1C9}"/>
    <cellStyle name="20% - Énfasis3 34 3 2" xfId="26292" xr:uid="{35ECED04-02BB-4CEE-8542-49FFC223D9A6}"/>
    <cellStyle name="20% - Énfasis3 34 3 2 2" xfId="37030" xr:uid="{DB2A2A0D-684A-4367-B1AB-7DF4160F97CA}"/>
    <cellStyle name="20% - Énfasis3 34 3 3" xfId="37029" xr:uid="{75730109-9D8B-4855-B521-66D5EFE25377}"/>
    <cellStyle name="20% - Énfasis3 34 4" xfId="18587" xr:uid="{07964D12-C11C-4194-9A79-0CC288C68592}"/>
    <cellStyle name="20% - Énfasis3 34 4 2" xfId="37031" xr:uid="{35B6498D-AA70-47ED-95F5-0D1F9B8C6AFE}"/>
    <cellStyle name="20% - Énfasis3 34 5" xfId="37024" xr:uid="{0C5AD919-022C-4EC5-B3CE-975E717A9025}"/>
    <cellStyle name="20% - Énfasis3 35" xfId="3188" xr:uid="{18829CB1-8BDB-49F1-8BC9-9811E8B6868A}"/>
    <cellStyle name="20% - Énfasis3 35 2" xfId="6920" xr:uid="{7610525F-F015-4726-A4D6-D3556CF87604}"/>
    <cellStyle name="20% - Énfasis3 35 2 2" xfId="14628" xr:uid="{95D0AB81-A0F0-48C7-A1D8-33A0425857C5}"/>
    <cellStyle name="20% - Énfasis3 35 2 2 2" xfId="30040" xr:uid="{559420AD-A495-4215-B54A-2716B75EE4E9}"/>
    <cellStyle name="20% - Énfasis3 35 2 2 2 2" xfId="37035" xr:uid="{80A1AD5C-9266-4F29-B57A-1344C0C40DFB}"/>
    <cellStyle name="20% - Énfasis3 35 2 2 3" xfId="37034" xr:uid="{B0BA4173-B697-45E4-A3D0-A8C30F344C43}"/>
    <cellStyle name="20% - Énfasis3 35 2 3" xfId="22335" xr:uid="{3F4A99C8-F569-4832-9248-6E8A3C85A00A}"/>
    <cellStyle name="20% - Énfasis3 35 2 3 2" xfId="37036" xr:uid="{38DA15B8-41E5-431F-B249-55FC41D85935}"/>
    <cellStyle name="20% - Énfasis3 35 2 4" xfId="37033" xr:uid="{4A51804A-1BD8-441B-8BCD-478DE0692D6E}"/>
    <cellStyle name="20% - Énfasis3 35 3" xfId="10899" xr:uid="{CC118302-AC70-4A06-AAEF-562649BABDF0}"/>
    <cellStyle name="20% - Énfasis3 35 3 2" xfId="26312" xr:uid="{F238E12C-E6C3-428F-8D0D-BB4164A9C37E}"/>
    <cellStyle name="20% - Énfasis3 35 3 2 2" xfId="37038" xr:uid="{1A400654-3667-45E4-8CEF-42F53ABF0E67}"/>
    <cellStyle name="20% - Énfasis3 35 3 3" xfId="37037" xr:uid="{95B7D339-1C71-4F57-AAD4-81C5D79A5CC4}"/>
    <cellStyle name="20% - Énfasis3 35 4" xfId="18607" xr:uid="{C0D194DB-D404-4CA3-9DE6-D870D2888892}"/>
    <cellStyle name="20% - Énfasis3 35 4 2" xfId="37039" xr:uid="{EB206DBE-0C5B-4576-AE33-199110F62B21}"/>
    <cellStyle name="20% - Énfasis3 35 5" xfId="37032" xr:uid="{E39190B9-C4A6-4297-8069-431A498AF594}"/>
    <cellStyle name="20% - Énfasis3 36" xfId="3208" xr:uid="{01FB9A02-9B1D-4022-A4A5-FC4E7C4BC966}"/>
    <cellStyle name="20% - Énfasis3 36 2" xfId="6940" xr:uid="{F977E07A-7DF3-476B-95CA-93C6BA5BCCF7}"/>
    <cellStyle name="20% - Énfasis3 36 2 2" xfId="14648" xr:uid="{608791E4-8B7B-41BB-BE34-D8EA881B9274}"/>
    <cellStyle name="20% - Énfasis3 36 2 2 2" xfId="30060" xr:uid="{E7414BD3-A58F-4CE3-921D-B0BB2DE0376E}"/>
    <cellStyle name="20% - Énfasis3 36 2 2 2 2" xfId="37043" xr:uid="{BD7AB5FC-B667-4EE8-971A-C48C2E400836}"/>
    <cellStyle name="20% - Énfasis3 36 2 2 3" xfId="37042" xr:uid="{7C78627A-DDE9-4323-AEF5-3D3375112AC4}"/>
    <cellStyle name="20% - Énfasis3 36 2 3" xfId="22355" xr:uid="{A0D52E4B-2FD1-4C9B-9DE6-84A37D1B7F12}"/>
    <cellStyle name="20% - Énfasis3 36 2 3 2" xfId="37044" xr:uid="{E512C731-A9E8-4A8D-9F25-74FD7D3F2D5B}"/>
    <cellStyle name="20% - Énfasis3 36 2 4" xfId="37041" xr:uid="{7D4C2CA9-0500-4ED8-A7F8-C841C75DAC63}"/>
    <cellStyle name="20% - Énfasis3 36 3" xfId="10919" xr:uid="{D101614E-61AC-457A-8BD9-EF06C077E086}"/>
    <cellStyle name="20% - Énfasis3 36 3 2" xfId="26332" xr:uid="{9CAE404E-6118-4C0C-9069-F36EB52FBC5E}"/>
    <cellStyle name="20% - Énfasis3 36 3 2 2" xfId="37046" xr:uid="{45A2D894-EE1C-4206-B15C-87D066BF149C}"/>
    <cellStyle name="20% - Énfasis3 36 3 3" xfId="37045" xr:uid="{E5405415-91E8-4D91-A79A-36DB1E8B7153}"/>
    <cellStyle name="20% - Énfasis3 36 4" xfId="18627" xr:uid="{63D5C5DA-9221-4798-83AC-5BB74836280B}"/>
    <cellStyle name="20% - Énfasis3 36 4 2" xfId="37047" xr:uid="{74FD079D-CC04-4AD9-8257-A9613B4AD02F}"/>
    <cellStyle name="20% - Énfasis3 36 5" xfId="37040" xr:uid="{5BC7D0F1-BF2F-4C78-8D0F-946753D04908}"/>
    <cellStyle name="20% - Énfasis3 37" xfId="3228" xr:uid="{F5E5EF39-10AB-49FD-A1BB-AFA384182DBB}"/>
    <cellStyle name="20% - Énfasis3 37 2" xfId="6960" xr:uid="{A1C401EA-04C6-471A-89CB-69068970984F}"/>
    <cellStyle name="20% - Énfasis3 37 2 2" xfId="14668" xr:uid="{6EF7F508-247E-4707-816D-BA6F9E8D76E6}"/>
    <cellStyle name="20% - Énfasis3 37 2 2 2" xfId="30080" xr:uid="{79EFA9CF-DBD8-4EFA-9559-64EACCCC5986}"/>
    <cellStyle name="20% - Énfasis3 37 2 2 2 2" xfId="37051" xr:uid="{A6D781C9-9C00-4A8D-9004-F25BA8310A09}"/>
    <cellStyle name="20% - Énfasis3 37 2 2 3" xfId="37050" xr:uid="{4675A271-2D01-404D-B1B1-053A5876AD36}"/>
    <cellStyle name="20% - Énfasis3 37 2 3" xfId="22375" xr:uid="{DED97897-DD8A-4FE7-BC66-D06C4013A48F}"/>
    <cellStyle name="20% - Énfasis3 37 2 3 2" xfId="37052" xr:uid="{481B5A8B-B757-4F13-8BF1-608C3A427722}"/>
    <cellStyle name="20% - Énfasis3 37 2 4" xfId="37049" xr:uid="{923E0B55-DFFE-4B42-BE54-B2F79537ED0A}"/>
    <cellStyle name="20% - Énfasis3 37 3" xfId="10939" xr:uid="{8D160EC2-18ED-4131-AD40-E54F5D430E78}"/>
    <cellStyle name="20% - Énfasis3 37 3 2" xfId="26352" xr:uid="{FF7363E9-3046-4DF3-A096-85C2BE53ED8A}"/>
    <cellStyle name="20% - Énfasis3 37 3 2 2" xfId="37054" xr:uid="{BEC79B53-DFF3-4AAA-AC56-7FF6FF324CF6}"/>
    <cellStyle name="20% - Énfasis3 37 3 3" xfId="37053" xr:uid="{283A0F9D-0B31-4888-BBC4-6CF94F8BF120}"/>
    <cellStyle name="20% - Énfasis3 37 4" xfId="18647" xr:uid="{30EF1BEC-6272-4726-9E0B-A59837525C5F}"/>
    <cellStyle name="20% - Énfasis3 37 4 2" xfId="37055" xr:uid="{2F9A3DC3-5DCE-47A9-A272-AA7E73D6F5DB}"/>
    <cellStyle name="20% - Énfasis3 37 5" xfId="37048" xr:uid="{315797AF-CB8F-43DD-86EE-5A86C0B2E618}"/>
    <cellStyle name="20% - Énfasis3 38" xfId="3248" xr:uid="{B59034F4-E1B1-4E72-9A0F-38A9ABCB0D72}"/>
    <cellStyle name="20% - Énfasis3 38 2" xfId="6980" xr:uid="{9DECC6C8-E674-4018-8062-DE99008789E3}"/>
    <cellStyle name="20% - Énfasis3 38 2 2" xfId="14688" xr:uid="{C0B202F8-DC7B-4A2A-B709-499F37DF338F}"/>
    <cellStyle name="20% - Énfasis3 38 2 2 2" xfId="30100" xr:uid="{E30E0267-2E3C-4AA2-B5B4-032B00A92B29}"/>
    <cellStyle name="20% - Énfasis3 38 2 2 2 2" xfId="37059" xr:uid="{E90C0AF7-5997-44A8-A7BC-6655527371DC}"/>
    <cellStyle name="20% - Énfasis3 38 2 2 3" xfId="37058" xr:uid="{3DA6C2FA-27BD-420B-A347-9C32EADF7E26}"/>
    <cellStyle name="20% - Énfasis3 38 2 3" xfId="22395" xr:uid="{F7BE59C2-7DCD-4968-83EE-36D0E8A86251}"/>
    <cellStyle name="20% - Énfasis3 38 2 3 2" xfId="37060" xr:uid="{B1E93720-1C82-4848-A3C7-669F9A2A16A9}"/>
    <cellStyle name="20% - Énfasis3 38 2 4" xfId="37057" xr:uid="{807A4365-ABAB-4C7A-BA37-BE50BF89DC1C}"/>
    <cellStyle name="20% - Énfasis3 38 3" xfId="10959" xr:uid="{106816A1-E4F0-4482-B65B-A518B889A490}"/>
    <cellStyle name="20% - Énfasis3 38 3 2" xfId="26372" xr:uid="{774381CB-DCB5-4ADE-80E1-06680A53D40C}"/>
    <cellStyle name="20% - Énfasis3 38 3 2 2" xfId="37062" xr:uid="{3E0B1844-86BD-41C3-B510-E11792DED9F4}"/>
    <cellStyle name="20% - Énfasis3 38 3 3" xfId="37061" xr:uid="{FFF7F29B-B3D8-4B41-BEA3-E237CB03BF63}"/>
    <cellStyle name="20% - Énfasis3 38 4" xfId="18667" xr:uid="{15DCE6DC-1F06-4FE5-AD7B-A33B3CFD50A7}"/>
    <cellStyle name="20% - Énfasis3 38 4 2" xfId="37063" xr:uid="{863F30F2-CE2D-4742-80A8-CE0909D93FE8}"/>
    <cellStyle name="20% - Énfasis3 38 5" xfId="37056" xr:uid="{A86536D6-7868-4C0F-8867-8AFFAF7D1BFC}"/>
    <cellStyle name="20% - Énfasis3 39" xfId="3268" xr:uid="{1FB6D625-53D8-44BA-916B-E7CD6288A837}"/>
    <cellStyle name="20% - Énfasis3 39 2" xfId="7000" xr:uid="{D4BCB598-20A0-4752-AB11-BA5E00CE5236}"/>
    <cellStyle name="20% - Énfasis3 39 2 2" xfId="14708" xr:uid="{3C19ECF5-B1B6-4CFF-A867-C58768F5965C}"/>
    <cellStyle name="20% - Énfasis3 39 2 2 2" xfId="30120" xr:uid="{03017297-A1DC-434B-BD5F-EE34304CC61E}"/>
    <cellStyle name="20% - Énfasis3 39 2 2 2 2" xfId="37067" xr:uid="{2FDA62B0-EEA5-4541-B443-5602E74174BC}"/>
    <cellStyle name="20% - Énfasis3 39 2 2 3" xfId="37066" xr:uid="{29531CD2-6395-4BC4-B47E-42BA0F2E9630}"/>
    <cellStyle name="20% - Énfasis3 39 2 3" xfId="22415" xr:uid="{6DAF6CE7-06CF-4460-B33F-D8D79BF8EE79}"/>
    <cellStyle name="20% - Énfasis3 39 2 3 2" xfId="37068" xr:uid="{074FD19E-16D5-43B0-BC61-7A46CC87A781}"/>
    <cellStyle name="20% - Énfasis3 39 2 4" xfId="37065" xr:uid="{5C91F526-F492-4EE1-84C2-D59B2674B2B3}"/>
    <cellStyle name="20% - Énfasis3 39 3" xfId="10979" xr:uid="{6EBA9E29-C1D6-4E32-8E0E-C3F76D17C711}"/>
    <cellStyle name="20% - Énfasis3 39 3 2" xfId="26392" xr:uid="{02E2BF47-D641-41A6-A7D3-FE38E975A3E5}"/>
    <cellStyle name="20% - Énfasis3 39 3 2 2" xfId="37070" xr:uid="{DEC40FED-0080-4F5C-AA76-7BD483C1BF52}"/>
    <cellStyle name="20% - Énfasis3 39 3 3" xfId="37069" xr:uid="{4CD29A76-F145-4CC5-8D04-6EA5122AB696}"/>
    <cellStyle name="20% - Énfasis3 39 4" xfId="18687" xr:uid="{9AF4397A-4275-47CA-8682-DF94F6236734}"/>
    <cellStyle name="20% - Énfasis3 39 4 2" xfId="37071" xr:uid="{9F64D8B6-CCCB-4594-8BEF-2A640D253492}"/>
    <cellStyle name="20% - Énfasis3 39 5" xfId="37064" xr:uid="{DE1B0087-6404-4E47-8FEF-C1EEBBA705DF}"/>
    <cellStyle name="20% - Énfasis3 4" xfId="245" xr:uid="{CC78A31D-1040-40EB-AEB7-953E63635388}"/>
    <cellStyle name="20% - Énfasis3 4 2" xfId="448" xr:uid="{FA1E49A3-029F-404F-B84E-EAC82E574F9A}"/>
    <cellStyle name="20% - Énfasis3 4 2 2" xfId="1109" xr:uid="{B4BA29D7-0795-4092-BBA1-A73E39AB279E}"/>
    <cellStyle name="20% - Énfasis3 4 2 2 2" xfId="2577" xr:uid="{E7A46AB9-684D-4784-9F49-640D21A5B763}"/>
    <cellStyle name="20% - Énfasis3 4 2 2 2 2" xfId="6309" xr:uid="{E17563DF-C682-4E87-94B0-104EF7AAC324}"/>
    <cellStyle name="20% - Énfasis3 4 2 2 2 2 2" xfId="14017" xr:uid="{2008AFAD-3817-4FF3-AC1A-47A8BC53028B}"/>
    <cellStyle name="20% - Énfasis3 4 2 2 2 2 2 2" xfId="29429" xr:uid="{013DF26D-52B9-4080-A2CD-86F28D5DB58E}"/>
    <cellStyle name="20% - Énfasis3 4 2 2 2 2 2 2 2" xfId="37078" xr:uid="{0C422C07-7479-40CA-8138-74569ED8AA50}"/>
    <cellStyle name="20% - Énfasis3 4 2 2 2 2 2 3" xfId="37077" xr:uid="{0EB156AC-3D0E-4AB0-8390-A411C49CA6BE}"/>
    <cellStyle name="20% - Énfasis3 4 2 2 2 2 3" xfId="21724" xr:uid="{F4C3A25D-23B3-455F-AE1C-3EBDC5E665B1}"/>
    <cellStyle name="20% - Énfasis3 4 2 2 2 2 3 2" xfId="37079" xr:uid="{D64C9528-08FB-42E9-AFA8-8502D1BE5680}"/>
    <cellStyle name="20% - Énfasis3 4 2 2 2 2 4" xfId="37076" xr:uid="{DCFA3D85-9A7D-442F-8B12-8568A8BCC85B}"/>
    <cellStyle name="20% - Énfasis3 4 2 2 2 3" xfId="10288" xr:uid="{9C0A2C36-105D-4616-A432-EE67C741B62A}"/>
    <cellStyle name="20% - Énfasis3 4 2 2 2 3 2" xfId="25701" xr:uid="{68EBB204-74A1-4499-AE47-08C644C42984}"/>
    <cellStyle name="20% - Énfasis3 4 2 2 2 3 2 2" xfId="37081" xr:uid="{A77BD327-EC30-41F0-8995-AA478374AAC4}"/>
    <cellStyle name="20% - Énfasis3 4 2 2 2 3 3" xfId="37080" xr:uid="{72AA2653-DE8D-4B37-A802-8E690A913853}"/>
    <cellStyle name="20% - Énfasis3 4 2 2 2 4" xfId="17996" xr:uid="{5799683F-2F5E-4CBD-A630-00B6BBD6F619}"/>
    <cellStyle name="20% - Énfasis3 4 2 2 2 4 2" xfId="37082" xr:uid="{39AC03F3-5549-467D-AF6C-669B7384F70C}"/>
    <cellStyle name="20% - Énfasis3 4 2 2 2 5" xfId="37075" xr:uid="{A043155F-4922-4570-9E7B-FC9DFDFCCA6C}"/>
    <cellStyle name="20% - Énfasis3 4 2 2 3" xfId="4846" xr:uid="{DCC445D9-417D-47C0-8522-E92501B985D3}"/>
    <cellStyle name="20% - Énfasis3 4 2 2 3 2" xfId="12554" xr:uid="{00CBC3F6-05FC-46CD-A879-95E2BEDBAE80}"/>
    <cellStyle name="20% - Énfasis3 4 2 2 3 2 2" xfId="27966" xr:uid="{CC7EC7B8-A296-4F2A-B029-1F4419C12A6B}"/>
    <cellStyle name="20% - Énfasis3 4 2 2 3 2 2 2" xfId="37085" xr:uid="{FA90150B-037F-4EC3-A8D7-BBEBE2C6758D}"/>
    <cellStyle name="20% - Énfasis3 4 2 2 3 2 3" xfId="37084" xr:uid="{0FDEE55E-7F4B-41C1-9918-14EFF8118786}"/>
    <cellStyle name="20% - Énfasis3 4 2 2 3 3" xfId="20261" xr:uid="{606F70AC-458D-41C9-B6EA-1478CC368132}"/>
    <cellStyle name="20% - Énfasis3 4 2 2 3 3 2" xfId="37086" xr:uid="{92082766-08DE-4A08-9ADC-8ECB5B1D7BF5}"/>
    <cellStyle name="20% - Énfasis3 4 2 2 3 4" xfId="37083" xr:uid="{C5B147F7-5912-41A8-BFE6-44F5AB998F39}"/>
    <cellStyle name="20% - Énfasis3 4 2 2 4" xfId="8829" xr:uid="{9BE19832-22DE-42F9-8B35-E1F38B432BC9}"/>
    <cellStyle name="20% - Énfasis3 4 2 2 4 2" xfId="24242" xr:uid="{91C27A21-C1B4-4B78-960C-0AA95C8BCAFA}"/>
    <cellStyle name="20% - Énfasis3 4 2 2 4 2 2" xfId="37088" xr:uid="{9949C2DB-E245-461C-B9A3-76715E315B92}"/>
    <cellStyle name="20% - Énfasis3 4 2 2 4 3" xfId="37087" xr:uid="{8DB654D9-DA4D-4FA6-90BE-55E7F45D3790}"/>
    <cellStyle name="20% - Énfasis3 4 2 2 5" xfId="16537" xr:uid="{3B03AE8F-0DE3-4D86-B87F-282920C575EC}"/>
    <cellStyle name="20% - Énfasis3 4 2 2 5 2" xfId="37089" xr:uid="{97600590-992D-452D-AF7E-BC02309A9BE7}"/>
    <cellStyle name="20% - Énfasis3 4 2 2 6" xfId="37074" xr:uid="{6759704F-2563-4B8B-B894-3882083787A6}"/>
    <cellStyle name="20% - Énfasis3 4 2 3" xfId="1939" xr:uid="{6388A1EC-C5EA-4C10-AD15-83A9DE893BA7}"/>
    <cellStyle name="20% - Énfasis3 4 2 3 2" xfId="5671" xr:uid="{861358F6-0A18-4AEC-82B0-5077CD77B6E1}"/>
    <cellStyle name="20% - Énfasis3 4 2 3 2 2" xfId="13379" xr:uid="{8D9EB129-26ED-4859-8249-0CDE96F4D1DE}"/>
    <cellStyle name="20% - Énfasis3 4 2 3 2 2 2" xfId="28791" xr:uid="{0E6CE2FF-D6C9-416C-AB98-0FA5903D90C5}"/>
    <cellStyle name="20% - Énfasis3 4 2 3 2 2 2 2" xfId="37093" xr:uid="{B56F8CFE-F694-43C1-85B3-47B3C4D27BFE}"/>
    <cellStyle name="20% - Énfasis3 4 2 3 2 2 3" xfId="37092" xr:uid="{EB562291-7902-4082-BA5F-020B047FB0CB}"/>
    <cellStyle name="20% - Énfasis3 4 2 3 2 3" xfId="21086" xr:uid="{78086EC2-CD90-4B64-80AF-1C65ADCA6E78}"/>
    <cellStyle name="20% - Énfasis3 4 2 3 2 3 2" xfId="37094" xr:uid="{79A5B1AB-5392-4AC3-B2D6-48052152148F}"/>
    <cellStyle name="20% - Énfasis3 4 2 3 2 4" xfId="37091" xr:uid="{A22F4F95-F2ED-46C4-B354-B4C816E7E371}"/>
    <cellStyle name="20% - Énfasis3 4 2 3 3" xfId="9650" xr:uid="{E025EE59-13E7-41F4-8C50-051035D48E89}"/>
    <cellStyle name="20% - Énfasis3 4 2 3 3 2" xfId="25063" xr:uid="{E6AED3A5-3A91-45D2-970F-0550EFF50694}"/>
    <cellStyle name="20% - Énfasis3 4 2 3 3 2 2" xfId="37096" xr:uid="{376444A2-CEB7-4861-8D22-827B600AA61F}"/>
    <cellStyle name="20% - Énfasis3 4 2 3 3 3" xfId="37095" xr:uid="{43EDD7AE-2122-4C46-A3F0-00FBAC5DB614}"/>
    <cellStyle name="20% - Énfasis3 4 2 3 4" xfId="17358" xr:uid="{EEDE6482-D3DA-4176-B297-2FE4AF80E05F}"/>
    <cellStyle name="20% - Énfasis3 4 2 3 4 2" xfId="37097" xr:uid="{1F653139-367F-409F-B74D-03E9C5A0DB13}"/>
    <cellStyle name="20% - Énfasis3 4 2 3 5" xfId="37090" xr:uid="{6B276CC1-016C-4A04-92EA-F86382DC8F65}"/>
    <cellStyle name="20% - Énfasis3 4 2 4" xfId="4194" xr:uid="{0C2F5E80-188C-452C-83BF-C662538D8FF9}"/>
    <cellStyle name="20% - Énfasis3 4 2 4 2" xfId="11902" xr:uid="{59DEEF9F-2B57-4E86-96DA-A8D93B1F1C40}"/>
    <cellStyle name="20% - Énfasis3 4 2 4 2 2" xfId="27314" xr:uid="{1CD9EC02-DAC0-4EEF-8ADD-B4B312EE4A20}"/>
    <cellStyle name="20% - Énfasis3 4 2 4 2 2 2" xfId="37100" xr:uid="{94C06C73-FCB0-4B5F-B9EB-86999EE329F4}"/>
    <cellStyle name="20% - Énfasis3 4 2 4 2 3" xfId="37099" xr:uid="{9E7D89E0-465B-47E3-ADF8-C12829860444}"/>
    <cellStyle name="20% - Énfasis3 4 2 4 3" xfId="19609" xr:uid="{7BECAB18-DF13-4C96-974C-FE3E4930DC05}"/>
    <cellStyle name="20% - Énfasis3 4 2 4 3 2" xfId="37101" xr:uid="{E843F166-B0EC-4D28-8DD8-4C6E99B0CB91}"/>
    <cellStyle name="20% - Énfasis3 4 2 4 4" xfId="37098" xr:uid="{81B4AA04-0EE0-4BA8-B6C9-9E0806ADF497}"/>
    <cellStyle name="20% - Énfasis3 4 2 5" xfId="8191" xr:uid="{1C36D02A-8673-440E-B0AF-0702E7F86A18}"/>
    <cellStyle name="20% - Énfasis3 4 2 5 2" xfId="23604" xr:uid="{2D1DB1BC-4EB0-45D6-B5C6-70062B51C89F}"/>
    <cellStyle name="20% - Énfasis3 4 2 5 2 2" xfId="37103" xr:uid="{F8AEB52D-CB4C-4B50-9CFB-CE18D067270A}"/>
    <cellStyle name="20% - Énfasis3 4 2 5 3" xfId="37102" xr:uid="{0160C09C-9E48-45FC-9E59-EB8B443D1116}"/>
    <cellStyle name="20% - Énfasis3 4 2 6" xfId="15899" xr:uid="{F703685A-3CB5-4029-B5A6-786EE3A09695}"/>
    <cellStyle name="20% - Énfasis3 4 2 6 2" xfId="37104" xr:uid="{B0F1C7CD-2A04-4D0A-A4F8-E1CAFE18B51C}"/>
    <cellStyle name="20% - Énfasis3 4 2 7" xfId="37073" xr:uid="{37E8362C-2DD5-44FE-B890-278CD9C7CCFA}"/>
    <cellStyle name="20% - Énfasis3 4 3" xfId="909" xr:uid="{E524F430-F403-4B61-A452-0022C733BDF7}"/>
    <cellStyle name="20% - Énfasis3 4 3 2" xfId="2379" xr:uid="{2F01F2A8-C736-4B72-AEDE-BB038874FD20}"/>
    <cellStyle name="20% - Énfasis3 4 3 2 2" xfId="6111" xr:uid="{6088ADB9-612B-4B48-AE6A-01E5633948B5}"/>
    <cellStyle name="20% - Énfasis3 4 3 2 2 2" xfId="13819" xr:uid="{551BBB58-44E1-4247-BC6C-D4D787739140}"/>
    <cellStyle name="20% - Énfasis3 4 3 2 2 2 2" xfId="29231" xr:uid="{FFDD51BE-0154-41CE-AFC5-D02D861843C2}"/>
    <cellStyle name="20% - Énfasis3 4 3 2 2 2 2 2" xfId="37109" xr:uid="{1DFBFB6A-873F-468A-9160-9AEA2B54F46F}"/>
    <cellStyle name="20% - Énfasis3 4 3 2 2 2 3" xfId="37108" xr:uid="{E0CD39A7-3DD5-46D9-AEB2-3C04116A1C6E}"/>
    <cellStyle name="20% - Énfasis3 4 3 2 2 3" xfId="21526" xr:uid="{AFB4E955-8703-4411-8994-6F8A59C59DC6}"/>
    <cellStyle name="20% - Énfasis3 4 3 2 2 3 2" xfId="37110" xr:uid="{A4BAA4EC-085A-445C-95FF-AA568AD0FA83}"/>
    <cellStyle name="20% - Énfasis3 4 3 2 2 4" xfId="37107" xr:uid="{37F90D1A-0651-4995-9818-AB0958C3A5B9}"/>
    <cellStyle name="20% - Énfasis3 4 3 2 3" xfId="10090" xr:uid="{11485D2D-C717-46F2-B02D-DABAFC4BADD0}"/>
    <cellStyle name="20% - Énfasis3 4 3 2 3 2" xfId="25503" xr:uid="{B3E29D0B-A309-411C-81F1-B87416FD2E91}"/>
    <cellStyle name="20% - Énfasis3 4 3 2 3 2 2" xfId="37112" xr:uid="{CD6E2700-AC65-4F02-A3A3-C24AD259E1B1}"/>
    <cellStyle name="20% - Énfasis3 4 3 2 3 3" xfId="37111" xr:uid="{A5A4A5B2-BDD3-464B-A6CC-FB6F4E0E52A2}"/>
    <cellStyle name="20% - Énfasis3 4 3 2 4" xfId="17798" xr:uid="{5683AD1C-7A11-4311-AFD2-4F2BCC5CE287}"/>
    <cellStyle name="20% - Énfasis3 4 3 2 4 2" xfId="37113" xr:uid="{9CC8704B-CECE-4B4C-AC88-5612A4B9FF45}"/>
    <cellStyle name="20% - Énfasis3 4 3 2 5" xfId="37106" xr:uid="{CB6184FC-98FF-4F36-B428-8F8E9C34840D}"/>
    <cellStyle name="20% - Énfasis3 4 3 3" xfId="4646" xr:uid="{0739DA5B-D04F-4417-A643-AA0747DDF31C}"/>
    <cellStyle name="20% - Énfasis3 4 3 3 2" xfId="12354" xr:uid="{5A5C10F5-6F33-48F1-9ED2-58DDDDF47A89}"/>
    <cellStyle name="20% - Énfasis3 4 3 3 2 2" xfId="27766" xr:uid="{239AE1A7-3096-4992-A71B-3E0AD4AE91D0}"/>
    <cellStyle name="20% - Énfasis3 4 3 3 2 2 2" xfId="37116" xr:uid="{0F5271F4-57C9-496B-AB15-D219BCE08A6E}"/>
    <cellStyle name="20% - Énfasis3 4 3 3 2 3" xfId="37115" xr:uid="{9730F60A-67F7-418F-90D4-836A0BD335F0}"/>
    <cellStyle name="20% - Énfasis3 4 3 3 3" xfId="20061" xr:uid="{767729E5-8D98-4AA9-B926-9CA4F17B8E3F}"/>
    <cellStyle name="20% - Énfasis3 4 3 3 3 2" xfId="37117" xr:uid="{0E6036A4-DA7F-4BDA-9DB7-83FEFA294D96}"/>
    <cellStyle name="20% - Énfasis3 4 3 3 4" xfId="37114" xr:uid="{6C3C1CCC-BCBD-4673-BAFD-276DFCD98999}"/>
    <cellStyle name="20% - Énfasis3 4 3 4" xfId="8631" xr:uid="{FE27402A-5382-4495-8E06-3848321C7AAA}"/>
    <cellStyle name="20% - Énfasis3 4 3 4 2" xfId="24044" xr:uid="{6BB25CD5-6A5E-4EE8-8070-8884D5DFF218}"/>
    <cellStyle name="20% - Énfasis3 4 3 4 2 2" xfId="37119" xr:uid="{722937F1-3C50-49FA-81B6-FE0254CE8B70}"/>
    <cellStyle name="20% - Énfasis3 4 3 4 3" xfId="37118" xr:uid="{D35F6EEA-94B1-447D-95F4-F77A98E62C93}"/>
    <cellStyle name="20% - Énfasis3 4 3 5" xfId="16339" xr:uid="{EBC8C08E-E02C-4BA8-8549-4BEA441338A0}"/>
    <cellStyle name="20% - Énfasis3 4 3 5 2" xfId="37120" xr:uid="{099BE0AE-B2CF-4F3F-AF2B-AA952949B717}"/>
    <cellStyle name="20% - Énfasis3 4 3 6" xfId="37105" xr:uid="{7904D7E6-2AD8-47B7-9DDB-8BA9D4856C53}"/>
    <cellStyle name="20% - Énfasis3 4 4" xfId="1741" xr:uid="{5C04C572-B391-4064-A506-FEC25CC129D1}"/>
    <cellStyle name="20% - Énfasis3 4 4 2" xfId="5473" xr:uid="{39AC01BB-0DCC-4D46-8B2F-86FF6195466A}"/>
    <cellStyle name="20% - Énfasis3 4 4 2 2" xfId="13181" xr:uid="{0CE05A63-86F0-4815-A356-20A382660572}"/>
    <cellStyle name="20% - Énfasis3 4 4 2 2 2" xfId="28593" xr:uid="{6830A966-C0A9-4496-9EF8-5F323FDAE67A}"/>
    <cellStyle name="20% - Énfasis3 4 4 2 2 2 2" xfId="37124" xr:uid="{8E0D0E2C-7563-49FD-BD17-87FDB04104F8}"/>
    <cellStyle name="20% - Énfasis3 4 4 2 2 3" xfId="37123" xr:uid="{F45A18EF-428D-42B7-BFAE-2C64A9C9C53D}"/>
    <cellStyle name="20% - Énfasis3 4 4 2 3" xfId="20888" xr:uid="{35CA05CB-4C49-48CF-9F56-96FB86E35D25}"/>
    <cellStyle name="20% - Énfasis3 4 4 2 3 2" xfId="37125" xr:uid="{06335AE5-1A4C-4CF0-92B0-1DCD059264DB}"/>
    <cellStyle name="20% - Énfasis3 4 4 2 4" xfId="37122" xr:uid="{494FA0A5-7B68-46F1-AD6E-8F06160755DF}"/>
    <cellStyle name="20% - Énfasis3 4 4 3" xfId="9452" xr:uid="{4AAD2C97-5878-4337-A35B-03BF8097A1FC}"/>
    <cellStyle name="20% - Énfasis3 4 4 3 2" xfId="24865" xr:uid="{42574568-BF36-4F62-A27F-1682B52D86B8}"/>
    <cellStyle name="20% - Énfasis3 4 4 3 2 2" xfId="37127" xr:uid="{C5CC78F9-903A-4C7A-8597-7B18EE905495}"/>
    <cellStyle name="20% - Énfasis3 4 4 3 3" xfId="37126" xr:uid="{28D77A3F-4314-4B90-ADD3-C9E5FF12D300}"/>
    <cellStyle name="20% - Énfasis3 4 4 4" xfId="17160" xr:uid="{D0F1D837-8751-48C7-9B81-9858A405DADE}"/>
    <cellStyle name="20% - Énfasis3 4 4 4 2" xfId="37128" xr:uid="{441531A1-C961-4F15-A580-4F1009CA943A}"/>
    <cellStyle name="20% - Énfasis3 4 4 5" xfId="37121" xr:uid="{A3B950EB-8A9E-4330-8558-32A55BF6DE2D}"/>
    <cellStyle name="20% - Énfasis3 4 5" xfId="3994" xr:uid="{3D59A712-7745-487D-A2DB-374CC4A335ED}"/>
    <cellStyle name="20% - Énfasis3 4 5 2" xfId="11702" xr:uid="{003B9C74-C6C0-4E01-A2B6-C594A55683F2}"/>
    <cellStyle name="20% - Énfasis3 4 5 2 2" xfId="27114" xr:uid="{FA5C083D-0555-46F6-B170-AD61728E446C}"/>
    <cellStyle name="20% - Énfasis3 4 5 2 2 2" xfId="37131" xr:uid="{6EA20B2D-7133-464A-BF97-20CEFB71BC98}"/>
    <cellStyle name="20% - Énfasis3 4 5 2 3" xfId="37130" xr:uid="{08B32606-2054-4A5E-9219-999732FB4BA8}"/>
    <cellStyle name="20% - Énfasis3 4 5 3" xfId="19409" xr:uid="{876E5B4F-0178-46FA-B1BC-03A1B9F73ACF}"/>
    <cellStyle name="20% - Énfasis3 4 5 3 2" xfId="37132" xr:uid="{200E6E3C-A5F9-4928-A88B-6108F734861E}"/>
    <cellStyle name="20% - Énfasis3 4 5 4" xfId="37129" xr:uid="{CF80AF15-C3E0-4889-BE2D-E79CC17CF52A}"/>
    <cellStyle name="20% - Énfasis3 4 6" xfId="7993" xr:uid="{2282B0C1-2637-49AC-83C3-3058177679A9}"/>
    <cellStyle name="20% - Énfasis3 4 6 2" xfId="23406" xr:uid="{FC9F113F-0823-4E33-ADE8-8B1726FB795D}"/>
    <cellStyle name="20% - Énfasis3 4 6 2 2" xfId="37134" xr:uid="{932B4579-1D99-4CD7-B6C2-B29B8F373975}"/>
    <cellStyle name="20% - Énfasis3 4 6 3" xfId="37133" xr:uid="{3AA02D44-459C-4D83-902C-4B1474E0D73F}"/>
    <cellStyle name="20% - Énfasis3 4 7" xfId="15701" xr:uid="{FEECC0AE-A6C4-4629-BBE1-FEBCD4C3AADB}"/>
    <cellStyle name="20% - Énfasis3 4 7 2" xfId="37135" xr:uid="{EB8ED223-596F-4BE7-8E66-401413122C68}"/>
    <cellStyle name="20% - Énfasis3 4 8" xfId="37072" xr:uid="{32A5E946-4593-43AE-ABAC-C56289B934BB}"/>
    <cellStyle name="20% - Énfasis3 5" xfId="273" xr:uid="{F59B0605-0D5C-4853-A438-1C2F59EAFF33}"/>
    <cellStyle name="20% - Énfasis3 5 2" xfId="476" xr:uid="{A6357862-31F5-483E-BF82-5B05E4A8F679}"/>
    <cellStyle name="20% - Énfasis3 5 2 2" xfId="1137" xr:uid="{BA6EE00A-E15F-40D1-827C-93D9F7E191FE}"/>
    <cellStyle name="20% - Énfasis3 5 2 2 2" xfId="2605" xr:uid="{3A682969-7155-4435-91CC-9E408FBBC55D}"/>
    <cellStyle name="20% - Énfasis3 5 2 2 2 2" xfId="6337" xr:uid="{FF3048BE-6486-4182-862E-4DE1BE7EF9A5}"/>
    <cellStyle name="20% - Énfasis3 5 2 2 2 2 2" xfId="14045" xr:uid="{5AC3FE5D-0E27-44B3-A470-7F004F5E4A8F}"/>
    <cellStyle name="20% - Énfasis3 5 2 2 2 2 2 2" xfId="29457" xr:uid="{F840D997-9964-492F-9E49-3D3F27337C8C}"/>
    <cellStyle name="20% - Énfasis3 5 2 2 2 2 2 2 2" xfId="37142" xr:uid="{6D0459B4-7497-4437-8C08-3044BDD519D7}"/>
    <cellStyle name="20% - Énfasis3 5 2 2 2 2 2 3" xfId="37141" xr:uid="{C5D9001C-8FB0-4FC2-AD00-CA0E17321847}"/>
    <cellStyle name="20% - Énfasis3 5 2 2 2 2 3" xfId="21752" xr:uid="{6625F289-86EA-40D1-AD1C-8AEFFB7C399D}"/>
    <cellStyle name="20% - Énfasis3 5 2 2 2 2 3 2" xfId="37143" xr:uid="{78AF0548-D28A-488D-9BB5-68ABCD616780}"/>
    <cellStyle name="20% - Énfasis3 5 2 2 2 2 4" xfId="37140" xr:uid="{7B80CD72-5F6D-415A-B023-CFD432C8E250}"/>
    <cellStyle name="20% - Énfasis3 5 2 2 2 3" xfId="10316" xr:uid="{3BE838C0-D082-4C59-84E6-F7373282E3A4}"/>
    <cellStyle name="20% - Énfasis3 5 2 2 2 3 2" xfId="25729" xr:uid="{EAA3A034-5528-4DD5-AFE7-CF0A2D257DF6}"/>
    <cellStyle name="20% - Énfasis3 5 2 2 2 3 2 2" xfId="37145" xr:uid="{11724918-5F6F-4BA6-9A31-FBF7D09CECFC}"/>
    <cellStyle name="20% - Énfasis3 5 2 2 2 3 3" xfId="37144" xr:uid="{53595DD3-27FE-4F0D-A475-EB339733B296}"/>
    <cellStyle name="20% - Énfasis3 5 2 2 2 4" xfId="18024" xr:uid="{CDC09038-B361-4D02-8F4B-6DF9ADA18015}"/>
    <cellStyle name="20% - Énfasis3 5 2 2 2 4 2" xfId="37146" xr:uid="{631B8C50-FFD3-490D-ADFA-0CA3895EE76A}"/>
    <cellStyle name="20% - Énfasis3 5 2 2 2 5" xfId="37139" xr:uid="{E90C07DF-8E30-4695-A02C-B05114FC68D2}"/>
    <cellStyle name="20% - Énfasis3 5 2 2 3" xfId="4874" xr:uid="{DA95AC2A-A704-4A4D-85F9-A5873C9A53E1}"/>
    <cellStyle name="20% - Énfasis3 5 2 2 3 2" xfId="12582" xr:uid="{72F5DE6C-05C5-412E-883E-ECE11AEFA775}"/>
    <cellStyle name="20% - Énfasis3 5 2 2 3 2 2" xfId="27994" xr:uid="{6F4D2B7A-6DA5-4907-A75C-BEF5BFA95A61}"/>
    <cellStyle name="20% - Énfasis3 5 2 2 3 2 2 2" xfId="37149" xr:uid="{2B520D61-14C4-47EC-A136-10804A78E8A1}"/>
    <cellStyle name="20% - Énfasis3 5 2 2 3 2 3" xfId="37148" xr:uid="{146F8110-BDDB-4205-82DD-06D83A22907B}"/>
    <cellStyle name="20% - Énfasis3 5 2 2 3 3" xfId="20289" xr:uid="{A173251D-296A-403D-A03F-BF6FD9C1EE83}"/>
    <cellStyle name="20% - Énfasis3 5 2 2 3 3 2" xfId="37150" xr:uid="{9F274E7E-A288-4DD8-ACFA-D3C82F3C0BA0}"/>
    <cellStyle name="20% - Énfasis3 5 2 2 3 4" xfId="37147" xr:uid="{C9F17225-3915-4FF2-933F-25DFCD13E0D0}"/>
    <cellStyle name="20% - Énfasis3 5 2 2 4" xfId="8857" xr:uid="{3786525B-7BB4-49DE-9CEB-876741C4F59E}"/>
    <cellStyle name="20% - Énfasis3 5 2 2 4 2" xfId="24270" xr:uid="{DAB4197F-77D6-4E08-82B3-723AD9EA9C7E}"/>
    <cellStyle name="20% - Énfasis3 5 2 2 4 2 2" xfId="37152" xr:uid="{9F9CF795-8C35-4DC0-ABA0-522A5FEFFD74}"/>
    <cellStyle name="20% - Énfasis3 5 2 2 4 3" xfId="37151" xr:uid="{BFAED33D-8D52-4C94-A874-66DF757BD170}"/>
    <cellStyle name="20% - Énfasis3 5 2 2 5" xfId="16565" xr:uid="{0F5455A7-704D-4BE5-AEE1-A09929C0A416}"/>
    <cellStyle name="20% - Énfasis3 5 2 2 5 2" xfId="37153" xr:uid="{CE0E1395-8395-4B68-9920-116C2941547E}"/>
    <cellStyle name="20% - Énfasis3 5 2 2 6" xfId="37138" xr:uid="{B20008AB-4B05-4190-B3F8-41C0E5C7201B}"/>
    <cellStyle name="20% - Énfasis3 5 2 3" xfId="1967" xr:uid="{5FF54C7E-DB6B-4C62-B0C6-237EC8279FB5}"/>
    <cellStyle name="20% - Énfasis3 5 2 3 2" xfId="5699" xr:uid="{4532495C-C906-482D-AE15-BCD2E1C0BA2A}"/>
    <cellStyle name="20% - Énfasis3 5 2 3 2 2" xfId="13407" xr:uid="{65D6398C-F490-4728-9BC7-17B20CE796B8}"/>
    <cellStyle name="20% - Énfasis3 5 2 3 2 2 2" xfId="28819" xr:uid="{8F95363F-C225-419B-B1C4-527979B83A9F}"/>
    <cellStyle name="20% - Énfasis3 5 2 3 2 2 2 2" xfId="37157" xr:uid="{50F116F2-8A71-4DE8-A53B-27687D36D113}"/>
    <cellStyle name="20% - Énfasis3 5 2 3 2 2 3" xfId="37156" xr:uid="{2D84E1EE-C53D-4CA2-B674-6F73585ED0FD}"/>
    <cellStyle name="20% - Énfasis3 5 2 3 2 3" xfId="21114" xr:uid="{0498BBA5-FC13-417B-B1CC-8F5FD75099FF}"/>
    <cellStyle name="20% - Énfasis3 5 2 3 2 3 2" xfId="37158" xr:uid="{2F016FA1-BD93-4CF6-BAFF-511645C946F3}"/>
    <cellStyle name="20% - Énfasis3 5 2 3 2 4" xfId="37155" xr:uid="{30B297AC-ED06-4FA0-894D-60ADBD6B6734}"/>
    <cellStyle name="20% - Énfasis3 5 2 3 3" xfId="9678" xr:uid="{3F3AD4BE-6196-4CFD-9C6C-B9B5A200568A}"/>
    <cellStyle name="20% - Énfasis3 5 2 3 3 2" xfId="25091" xr:uid="{731A6D60-956E-4FFB-B71E-ABC09B2A6B50}"/>
    <cellStyle name="20% - Énfasis3 5 2 3 3 2 2" xfId="37160" xr:uid="{F57AD291-7A5B-414E-BB42-AFFD503431A5}"/>
    <cellStyle name="20% - Énfasis3 5 2 3 3 3" xfId="37159" xr:uid="{B4595C06-0CDF-4C4D-BE0E-768966ADF77E}"/>
    <cellStyle name="20% - Énfasis3 5 2 3 4" xfId="17386" xr:uid="{B613B8D2-F947-4326-B570-D585883A5E5F}"/>
    <cellStyle name="20% - Énfasis3 5 2 3 4 2" xfId="37161" xr:uid="{A1102BF3-3080-42AD-9C62-DDAEFDC346E5}"/>
    <cellStyle name="20% - Énfasis3 5 2 3 5" xfId="37154" xr:uid="{BD134FAF-2434-463E-84E7-6A3173B18FF8}"/>
    <cellStyle name="20% - Énfasis3 5 2 4" xfId="4222" xr:uid="{807D3C34-2BAA-4AC1-953A-25876C96F98F}"/>
    <cellStyle name="20% - Énfasis3 5 2 4 2" xfId="11930" xr:uid="{73FC4E87-1103-48D8-B046-7DA7AFCD0AE2}"/>
    <cellStyle name="20% - Énfasis3 5 2 4 2 2" xfId="27342" xr:uid="{EF5AB09E-20D1-48BF-BD2D-30EC387C2863}"/>
    <cellStyle name="20% - Énfasis3 5 2 4 2 2 2" xfId="37164" xr:uid="{70698730-C3FA-47B6-A35A-ADE5D952209D}"/>
    <cellStyle name="20% - Énfasis3 5 2 4 2 3" xfId="37163" xr:uid="{97277C9E-C788-4196-B478-E9192446CC34}"/>
    <cellStyle name="20% - Énfasis3 5 2 4 3" xfId="19637" xr:uid="{22C5AC95-5BE1-4CA2-A367-3586A662F0BB}"/>
    <cellStyle name="20% - Énfasis3 5 2 4 3 2" xfId="37165" xr:uid="{EEC05FB5-F33B-4FC0-9CC3-BC6952F43AC8}"/>
    <cellStyle name="20% - Énfasis3 5 2 4 4" xfId="37162" xr:uid="{BA7B33A9-10A3-4AC1-9CBD-0EA9F6F2908D}"/>
    <cellStyle name="20% - Énfasis3 5 2 5" xfId="8219" xr:uid="{5A32A26A-1274-47C8-8497-45F4CCCB4965}"/>
    <cellStyle name="20% - Énfasis3 5 2 5 2" xfId="23632" xr:uid="{57E24097-EC5B-4B2E-B3E5-ECF60DA5ABD8}"/>
    <cellStyle name="20% - Énfasis3 5 2 5 2 2" xfId="37167" xr:uid="{A32FB9C3-A8EB-4E28-A843-E06DAEB2BDF7}"/>
    <cellStyle name="20% - Énfasis3 5 2 5 3" xfId="37166" xr:uid="{7725CE5B-19C7-453D-92FE-8A7105D9CE46}"/>
    <cellStyle name="20% - Énfasis3 5 2 6" xfId="15927" xr:uid="{17FBF31B-B380-4B10-BC3B-52DB79E2A2C8}"/>
    <cellStyle name="20% - Énfasis3 5 2 6 2" xfId="37168" xr:uid="{766FF52C-6EB1-495E-92B7-FA48E547512B}"/>
    <cellStyle name="20% - Énfasis3 5 2 7" xfId="37137" xr:uid="{25FC68B9-0B22-4655-979E-113698766452}"/>
    <cellStyle name="20% - Énfasis3 5 3" xfId="937" xr:uid="{95E7DDDF-824D-4522-BCD4-E090BD96D8D3}"/>
    <cellStyle name="20% - Énfasis3 5 3 2" xfId="2407" xr:uid="{880CF463-F8A0-493A-BFBD-75FA0673B32F}"/>
    <cellStyle name="20% - Énfasis3 5 3 2 2" xfId="6139" xr:uid="{1B9E8E31-259E-49D6-BC4C-D9DFF4FC6D73}"/>
    <cellStyle name="20% - Énfasis3 5 3 2 2 2" xfId="13847" xr:uid="{16A0D4D8-2EE5-4BE6-A823-2D8FF4651AF1}"/>
    <cellStyle name="20% - Énfasis3 5 3 2 2 2 2" xfId="29259" xr:uid="{6AF45CD8-450F-4ABA-84C7-15E66CD25CE6}"/>
    <cellStyle name="20% - Énfasis3 5 3 2 2 2 2 2" xfId="37173" xr:uid="{EC2796A6-03CD-4BC9-B875-177FC7AF9362}"/>
    <cellStyle name="20% - Énfasis3 5 3 2 2 2 3" xfId="37172" xr:uid="{208DB164-43B0-4E21-904A-FF3A97B9E90E}"/>
    <cellStyle name="20% - Énfasis3 5 3 2 2 3" xfId="21554" xr:uid="{068EF65B-E97F-4359-8649-E677CF51BF86}"/>
    <cellStyle name="20% - Énfasis3 5 3 2 2 3 2" xfId="37174" xr:uid="{4BABB5E0-3767-4C81-AD36-B947F31E0F5A}"/>
    <cellStyle name="20% - Énfasis3 5 3 2 2 4" xfId="37171" xr:uid="{D5064B9B-D166-43F4-8EBB-E1863687987A}"/>
    <cellStyle name="20% - Énfasis3 5 3 2 3" xfId="10118" xr:uid="{D3ADD709-A7C6-4A7D-892F-A71BA3C060CD}"/>
    <cellStyle name="20% - Énfasis3 5 3 2 3 2" xfId="25531" xr:uid="{20BB3BCF-5532-4AC1-B4FB-052953DF2F13}"/>
    <cellStyle name="20% - Énfasis3 5 3 2 3 2 2" xfId="37176" xr:uid="{132B718E-DD0C-414A-9729-841888B35B4F}"/>
    <cellStyle name="20% - Énfasis3 5 3 2 3 3" xfId="37175" xr:uid="{3EF45386-A356-4D94-8CD2-738CB659B9C2}"/>
    <cellStyle name="20% - Énfasis3 5 3 2 4" xfId="17826" xr:uid="{1E1414DD-DA35-4F1B-B082-9EEB33503772}"/>
    <cellStyle name="20% - Énfasis3 5 3 2 4 2" xfId="37177" xr:uid="{4D2C96E5-2217-438B-AFB0-12DFEE0AEA82}"/>
    <cellStyle name="20% - Énfasis3 5 3 2 5" xfId="37170" xr:uid="{51DC7113-B77C-49D1-BA83-3DB99FAC334A}"/>
    <cellStyle name="20% - Énfasis3 5 3 3" xfId="4674" xr:uid="{FBFE40EA-1755-43E9-920D-CC611A90EF16}"/>
    <cellStyle name="20% - Énfasis3 5 3 3 2" xfId="12382" xr:uid="{07D72720-7F66-4B37-8068-3D7A452E59F9}"/>
    <cellStyle name="20% - Énfasis3 5 3 3 2 2" xfId="27794" xr:uid="{A4A24364-C4A1-42F3-B6D2-88CB6A5BF130}"/>
    <cellStyle name="20% - Énfasis3 5 3 3 2 2 2" xfId="37180" xr:uid="{2FD6EF69-B6E2-4D67-B0D1-A55104760B9C}"/>
    <cellStyle name="20% - Énfasis3 5 3 3 2 3" xfId="37179" xr:uid="{D198B2FD-DE2C-4B8B-95B5-25B4919A0CD3}"/>
    <cellStyle name="20% - Énfasis3 5 3 3 3" xfId="20089" xr:uid="{78C09C92-428E-4685-8628-F945A095BA61}"/>
    <cellStyle name="20% - Énfasis3 5 3 3 3 2" xfId="37181" xr:uid="{8D2F4C1F-CDD4-48CC-9B52-CD0B04169DB8}"/>
    <cellStyle name="20% - Énfasis3 5 3 3 4" xfId="37178" xr:uid="{91DA8BDE-1FA8-48CD-83C0-A1905C192E76}"/>
    <cellStyle name="20% - Énfasis3 5 3 4" xfId="8659" xr:uid="{23870540-D2B4-4633-959B-A6CDDC36A10B}"/>
    <cellStyle name="20% - Énfasis3 5 3 4 2" xfId="24072" xr:uid="{A0B26EEA-715D-41BD-B69D-08E67FD89E45}"/>
    <cellStyle name="20% - Énfasis3 5 3 4 2 2" xfId="37183" xr:uid="{3205E3A7-B86C-4E00-B610-53D128DE0BA6}"/>
    <cellStyle name="20% - Énfasis3 5 3 4 3" xfId="37182" xr:uid="{7402CD3B-714F-4B7E-B94C-556CB128FE7E}"/>
    <cellStyle name="20% - Énfasis3 5 3 5" xfId="16367" xr:uid="{46F8AE65-F2FB-48AC-9E14-A399B49556DF}"/>
    <cellStyle name="20% - Énfasis3 5 3 5 2" xfId="37184" xr:uid="{A81975C0-BB14-4A8B-BD15-4DB69702D766}"/>
    <cellStyle name="20% - Énfasis3 5 3 6" xfId="37169" xr:uid="{D9FDA858-ABBE-4D6E-8004-0A265C5A1DAA}"/>
    <cellStyle name="20% - Énfasis3 5 4" xfId="1769" xr:uid="{E7105D49-53F3-413C-A8B5-AC5A332264EE}"/>
    <cellStyle name="20% - Énfasis3 5 4 2" xfId="5501" xr:uid="{F618250D-0A68-42DE-BAA5-B8EA39DEC81A}"/>
    <cellStyle name="20% - Énfasis3 5 4 2 2" xfId="13209" xr:uid="{744836EF-38B7-48BF-8F69-3C79C0C78ADE}"/>
    <cellStyle name="20% - Énfasis3 5 4 2 2 2" xfId="28621" xr:uid="{5490779D-8FB3-407F-B3E8-365C8B4678E1}"/>
    <cellStyle name="20% - Énfasis3 5 4 2 2 2 2" xfId="37188" xr:uid="{91F2E2A6-C416-4A21-8772-EB55AD1CD6DF}"/>
    <cellStyle name="20% - Énfasis3 5 4 2 2 3" xfId="37187" xr:uid="{0FD54700-B82E-4A05-9D6C-A9F5C40E9B1B}"/>
    <cellStyle name="20% - Énfasis3 5 4 2 3" xfId="20916" xr:uid="{9D0DE317-C700-4C3E-84A3-D60B8FF2AF9A}"/>
    <cellStyle name="20% - Énfasis3 5 4 2 3 2" xfId="37189" xr:uid="{00116E3D-1C94-4874-B433-2101DFF47712}"/>
    <cellStyle name="20% - Énfasis3 5 4 2 4" xfId="37186" xr:uid="{0FF59574-0FD3-41ED-81C7-CEB7947FF8BE}"/>
    <cellStyle name="20% - Énfasis3 5 4 3" xfId="9480" xr:uid="{90D8DA02-9C26-4E2A-B8B6-F96FAB6D9DD5}"/>
    <cellStyle name="20% - Énfasis3 5 4 3 2" xfId="24893" xr:uid="{585D9F04-A376-497B-8B39-F975B3059CBD}"/>
    <cellStyle name="20% - Énfasis3 5 4 3 2 2" xfId="37191" xr:uid="{692D811A-044F-4517-96E8-8F0F70378B48}"/>
    <cellStyle name="20% - Énfasis3 5 4 3 3" xfId="37190" xr:uid="{09987761-213A-4E3E-B5CE-A44940EAEF63}"/>
    <cellStyle name="20% - Énfasis3 5 4 4" xfId="17188" xr:uid="{AFCFFCCB-C171-46B3-871C-0CF8776A5F3C}"/>
    <cellStyle name="20% - Énfasis3 5 4 4 2" xfId="37192" xr:uid="{3A0E91FA-E573-498E-911A-C5853E1FB557}"/>
    <cellStyle name="20% - Énfasis3 5 4 5" xfId="37185" xr:uid="{6EA616D1-36D5-46F3-ACCB-ADF5A1E5C6A4}"/>
    <cellStyle name="20% - Énfasis3 5 5" xfId="4022" xr:uid="{8BD40BB8-D274-4FDB-964C-DF68D76BF1B2}"/>
    <cellStyle name="20% - Énfasis3 5 5 2" xfId="11730" xr:uid="{4A8F3CCA-6CCF-43DE-AC59-1F55AB93742D}"/>
    <cellStyle name="20% - Énfasis3 5 5 2 2" xfId="27142" xr:uid="{EE33EEB7-DB00-46B1-8847-16EF20C17EE4}"/>
    <cellStyle name="20% - Énfasis3 5 5 2 2 2" xfId="37195" xr:uid="{4A553757-483B-45B7-B1DC-1436E22C3AA5}"/>
    <cellStyle name="20% - Énfasis3 5 5 2 3" xfId="37194" xr:uid="{202DB2A2-EE2E-493F-85D9-635FD5D46278}"/>
    <cellStyle name="20% - Énfasis3 5 5 3" xfId="19437" xr:uid="{FB939372-2D66-425B-AB09-72C39A251DF1}"/>
    <cellStyle name="20% - Énfasis3 5 5 3 2" xfId="37196" xr:uid="{7BC11C8B-67D4-48F0-9C84-F441A89ED035}"/>
    <cellStyle name="20% - Énfasis3 5 5 4" xfId="37193" xr:uid="{5DBF202F-1556-42E4-9B4D-8B335816595E}"/>
    <cellStyle name="20% - Énfasis3 5 6" xfId="8021" xr:uid="{F4188CF5-EFB1-404D-A212-83440E43F44B}"/>
    <cellStyle name="20% - Énfasis3 5 6 2" xfId="23434" xr:uid="{8C9C72FD-6BD3-4FDF-8DA5-1EC41159F0C5}"/>
    <cellStyle name="20% - Énfasis3 5 6 2 2" xfId="37198" xr:uid="{AA65C4C9-8300-4A95-8A32-B65B43617605}"/>
    <cellStyle name="20% - Énfasis3 5 6 3" xfId="37197" xr:uid="{26C7BD78-D18D-47DD-B4D7-5D9249A6ABF8}"/>
    <cellStyle name="20% - Énfasis3 5 7" xfId="15729" xr:uid="{55728878-437F-45C8-914D-6F03258FD5E5}"/>
    <cellStyle name="20% - Énfasis3 5 7 2" xfId="37199" xr:uid="{B00A1D1B-C246-4DD7-9960-4B72F3708B81}"/>
    <cellStyle name="20% - Énfasis3 5 8" xfId="37136" xr:uid="{6AA920E0-62F4-4662-8B1B-D8E076597E2B}"/>
    <cellStyle name="20% - Énfasis3 6" xfId="293" xr:uid="{23598AE0-A0E0-438B-81E1-9C378ACF2FDD}"/>
    <cellStyle name="20% - Énfasis3 6 2" xfId="496" xr:uid="{423D6854-0768-493B-A61A-D44D3FB4FAC3}"/>
    <cellStyle name="20% - Énfasis3 6 2 2" xfId="1157" xr:uid="{A80CD42B-6635-402B-B4AD-286CF94E1E75}"/>
    <cellStyle name="20% - Énfasis3 6 2 2 2" xfId="2625" xr:uid="{36A01D99-F4C5-474E-9BC2-27727710165F}"/>
    <cellStyle name="20% - Énfasis3 6 2 2 2 2" xfId="6357" xr:uid="{15CD2012-5707-41FF-8E25-47AD2F86065B}"/>
    <cellStyle name="20% - Énfasis3 6 2 2 2 2 2" xfId="14065" xr:uid="{26B8B02F-2B04-44C1-89D7-389DF1C92CAB}"/>
    <cellStyle name="20% - Énfasis3 6 2 2 2 2 2 2" xfId="29477" xr:uid="{09DBBC4F-D2C0-4FB6-A871-9C5705520856}"/>
    <cellStyle name="20% - Énfasis3 6 2 2 2 2 2 2 2" xfId="37206" xr:uid="{E6729FEB-FA3E-4E9B-B9DA-A7A17CA04CFB}"/>
    <cellStyle name="20% - Énfasis3 6 2 2 2 2 2 3" xfId="37205" xr:uid="{EFC0B387-F51B-4BA4-80CF-16BBFDD260D4}"/>
    <cellStyle name="20% - Énfasis3 6 2 2 2 2 3" xfId="21772" xr:uid="{6C003468-AF8E-41D2-B237-D4BE02A46FB9}"/>
    <cellStyle name="20% - Énfasis3 6 2 2 2 2 3 2" xfId="37207" xr:uid="{CFF1527B-B22A-437E-8083-C84AC25D50D4}"/>
    <cellStyle name="20% - Énfasis3 6 2 2 2 2 4" xfId="37204" xr:uid="{188E329D-FE58-4CA1-9E52-17D64260340F}"/>
    <cellStyle name="20% - Énfasis3 6 2 2 2 3" xfId="10336" xr:uid="{C8C876AE-F740-4E7E-B320-EA313B7CB645}"/>
    <cellStyle name="20% - Énfasis3 6 2 2 2 3 2" xfId="25749" xr:uid="{286D9C52-C328-412D-96C1-6BAD9771B4E3}"/>
    <cellStyle name="20% - Énfasis3 6 2 2 2 3 2 2" xfId="37209" xr:uid="{F70CCA55-3A30-4E0E-8C3B-854074BACD84}"/>
    <cellStyle name="20% - Énfasis3 6 2 2 2 3 3" xfId="37208" xr:uid="{79ED7A8D-E0C0-4F21-A2DC-4D5667C0770D}"/>
    <cellStyle name="20% - Énfasis3 6 2 2 2 4" xfId="18044" xr:uid="{BF7A72E8-31C4-465A-915A-D52B07A15650}"/>
    <cellStyle name="20% - Énfasis3 6 2 2 2 4 2" xfId="37210" xr:uid="{FB2DF610-4D1A-43EF-918E-1D66BBB09F9D}"/>
    <cellStyle name="20% - Énfasis3 6 2 2 2 5" xfId="37203" xr:uid="{C9902124-2A9E-4DCA-932E-F86377B40942}"/>
    <cellStyle name="20% - Énfasis3 6 2 2 3" xfId="4894" xr:uid="{8A758EF5-AB05-4FDC-8C66-49D377A479B5}"/>
    <cellStyle name="20% - Énfasis3 6 2 2 3 2" xfId="12602" xr:uid="{CFE159AE-4B3F-4448-85C4-0FD8394E206F}"/>
    <cellStyle name="20% - Énfasis3 6 2 2 3 2 2" xfId="28014" xr:uid="{19ED8A77-3081-48DC-9478-39B1127F4635}"/>
    <cellStyle name="20% - Énfasis3 6 2 2 3 2 2 2" xfId="37213" xr:uid="{DBAAE3E4-579B-4A29-ABA9-F893067F8760}"/>
    <cellStyle name="20% - Énfasis3 6 2 2 3 2 3" xfId="37212" xr:uid="{940C8FE7-FA9A-4661-9766-51FC160A48D1}"/>
    <cellStyle name="20% - Énfasis3 6 2 2 3 3" xfId="20309" xr:uid="{C6820358-8503-4600-8F6B-843368887582}"/>
    <cellStyle name="20% - Énfasis3 6 2 2 3 3 2" xfId="37214" xr:uid="{BEBBC5F8-8666-4B96-943A-EE5BC1C0C4E8}"/>
    <cellStyle name="20% - Énfasis3 6 2 2 3 4" xfId="37211" xr:uid="{EA6961CD-A57C-48E8-831C-5FCEF57A463A}"/>
    <cellStyle name="20% - Énfasis3 6 2 2 4" xfId="8877" xr:uid="{3B85A410-6508-4571-AFC2-84D3EDA83050}"/>
    <cellStyle name="20% - Énfasis3 6 2 2 4 2" xfId="24290" xr:uid="{B4AB2AF0-DC90-4EBB-8CCC-71D8335DC03E}"/>
    <cellStyle name="20% - Énfasis3 6 2 2 4 2 2" xfId="37216" xr:uid="{DBBF9E72-F1DC-4B3E-A4BB-89B77D476F4B}"/>
    <cellStyle name="20% - Énfasis3 6 2 2 4 3" xfId="37215" xr:uid="{8832840A-19FF-460A-805B-988A752518BE}"/>
    <cellStyle name="20% - Énfasis3 6 2 2 5" xfId="16585" xr:uid="{431370AA-7080-413B-A601-B6BA9E7406FF}"/>
    <cellStyle name="20% - Énfasis3 6 2 2 5 2" xfId="37217" xr:uid="{859B61D4-8373-4916-B563-94E057F0678A}"/>
    <cellStyle name="20% - Énfasis3 6 2 2 6" xfId="37202" xr:uid="{3CD70BD2-5597-4A29-8986-9F21DC6621B2}"/>
    <cellStyle name="20% - Énfasis3 6 2 3" xfId="1987" xr:uid="{9508B413-2704-42DB-8535-A3CBF620D457}"/>
    <cellStyle name="20% - Énfasis3 6 2 3 2" xfId="5719" xr:uid="{18258C1D-5D2D-4BB9-93DB-525CC5CD5E80}"/>
    <cellStyle name="20% - Énfasis3 6 2 3 2 2" xfId="13427" xr:uid="{DAC8EEAB-0D63-43BB-A641-1F063F8ECCC8}"/>
    <cellStyle name="20% - Énfasis3 6 2 3 2 2 2" xfId="28839" xr:uid="{30DF9A63-1AD5-4E0E-8E1A-0D3ACCFEE9BC}"/>
    <cellStyle name="20% - Énfasis3 6 2 3 2 2 2 2" xfId="37221" xr:uid="{5897225C-0C5F-4082-A8CB-0631C8380ACC}"/>
    <cellStyle name="20% - Énfasis3 6 2 3 2 2 3" xfId="37220" xr:uid="{0ADA8BB7-5674-40EF-89B8-3D859A50C7BC}"/>
    <cellStyle name="20% - Énfasis3 6 2 3 2 3" xfId="21134" xr:uid="{6ED88EB4-D5E8-4003-98A8-83EC809FEB00}"/>
    <cellStyle name="20% - Énfasis3 6 2 3 2 3 2" xfId="37222" xr:uid="{A7AE8F55-3867-4A79-BAE4-40C55BCC5F12}"/>
    <cellStyle name="20% - Énfasis3 6 2 3 2 4" xfId="37219" xr:uid="{64585A82-4692-47C5-8CD1-049E225B2075}"/>
    <cellStyle name="20% - Énfasis3 6 2 3 3" xfId="9698" xr:uid="{3D26E69D-FF43-49B4-B3C6-D2FF069D4313}"/>
    <cellStyle name="20% - Énfasis3 6 2 3 3 2" xfId="25111" xr:uid="{A287EB31-C6A4-4766-ADA0-D35DB4B46F56}"/>
    <cellStyle name="20% - Énfasis3 6 2 3 3 2 2" xfId="37224" xr:uid="{A5367F7D-A772-4B51-923F-49D8742C5226}"/>
    <cellStyle name="20% - Énfasis3 6 2 3 3 3" xfId="37223" xr:uid="{BFE7465C-4ACC-4DDC-A07C-997C380C6A2F}"/>
    <cellStyle name="20% - Énfasis3 6 2 3 4" xfId="17406" xr:uid="{8539C5E6-AF97-49C8-9D75-CFEF0FB876DC}"/>
    <cellStyle name="20% - Énfasis3 6 2 3 4 2" xfId="37225" xr:uid="{C77A76C9-B905-486E-BD8E-549EBF16DA9C}"/>
    <cellStyle name="20% - Énfasis3 6 2 3 5" xfId="37218" xr:uid="{7A179633-34AE-4F39-9A10-9497047D5262}"/>
    <cellStyle name="20% - Énfasis3 6 2 4" xfId="4242" xr:uid="{54757EB7-272E-42F9-BC8D-C06E273395D8}"/>
    <cellStyle name="20% - Énfasis3 6 2 4 2" xfId="11950" xr:uid="{C08C0816-8688-4DAD-9370-7C72CE3C283B}"/>
    <cellStyle name="20% - Énfasis3 6 2 4 2 2" xfId="27362" xr:uid="{90567E2E-ECB0-4C32-B696-5782597996F0}"/>
    <cellStyle name="20% - Énfasis3 6 2 4 2 2 2" xfId="37228" xr:uid="{18D50F53-43AC-4F99-98ED-22B0D2B4A147}"/>
    <cellStyle name="20% - Énfasis3 6 2 4 2 3" xfId="37227" xr:uid="{BECB2EB8-197B-4653-919A-11F76622D70C}"/>
    <cellStyle name="20% - Énfasis3 6 2 4 3" xfId="19657" xr:uid="{3A9AFCB7-5EAA-4795-A9E8-7D1C5367E0EE}"/>
    <cellStyle name="20% - Énfasis3 6 2 4 3 2" xfId="37229" xr:uid="{965D57C5-4768-4E3E-8C8B-FE2571F9C0B6}"/>
    <cellStyle name="20% - Énfasis3 6 2 4 4" xfId="37226" xr:uid="{3300714C-8147-4E74-98A8-B2107B4C2D24}"/>
    <cellStyle name="20% - Énfasis3 6 2 5" xfId="8239" xr:uid="{B0B974D2-F6DD-486E-8A06-B2C5922824A5}"/>
    <cellStyle name="20% - Énfasis3 6 2 5 2" xfId="23652" xr:uid="{F854B9D0-F9AC-4CE2-83BA-9E27842B5754}"/>
    <cellStyle name="20% - Énfasis3 6 2 5 2 2" xfId="37231" xr:uid="{0BBA057C-D9E9-43F5-B023-82DAE3758940}"/>
    <cellStyle name="20% - Énfasis3 6 2 5 3" xfId="37230" xr:uid="{FAC247BC-77E2-436E-9C20-F97D9E252C68}"/>
    <cellStyle name="20% - Énfasis3 6 2 6" xfId="15947" xr:uid="{98FD64D2-6DFC-4772-B66C-7CC48FC24C3F}"/>
    <cellStyle name="20% - Énfasis3 6 2 6 2" xfId="37232" xr:uid="{56874C84-1A5C-4D46-A628-F3ED98477097}"/>
    <cellStyle name="20% - Énfasis3 6 2 7" xfId="37201" xr:uid="{F4C4486F-6826-44B9-B3CB-D2679BD6460E}"/>
    <cellStyle name="20% - Énfasis3 6 3" xfId="957" xr:uid="{201D9E3A-D2A4-4616-8BC6-9FA5D4C459B1}"/>
    <cellStyle name="20% - Énfasis3 6 3 2" xfId="2427" xr:uid="{501A8F78-8482-4C86-AF9A-100CB9A1EC7A}"/>
    <cellStyle name="20% - Énfasis3 6 3 2 2" xfId="6159" xr:uid="{96C5F0EE-F519-4DB8-8795-BF5A037B6391}"/>
    <cellStyle name="20% - Énfasis3 6 3 2 2 2" xfId="13867" xr:uid="{F2F2C41D-1E84-48AF-A039-986CAC373C6D}"/>
    <cellStyle name="20% - Énfasis3 6 3 2 2 2 2" xfId="29279" xr:uid="{960BE6A6-D58E-4C5D-87A1-9CB89CA05017}"/>
    <cellStyle name="20% - Énfasis3 6 3 2 2 2 2 2" xfId="37237" xr:uid="{E4593619-5C6C-44AB-91AE-2647459F999C}"/>
    <cellStyle name="20% - Énfasis3 6 3 2 2 2 3" xfId="37236" xr:uid="{1E55A9B4-1DF9-44C4-81E6-F1366B8856FD}"/>
    <cellStyle name="20% - Énfasis3 6 3 2 2 3" xfId="21574" xr:uid="{6E909F4D-69F8-4E6D-87EE-6241DE908548}"/>
    <cellStyle name="20% - Énfasis3 6 3 2 2 3 2" xfId="37238" xr:uid="{D7613AA7-BAAB-42A2-818F-0095ACAC0CD4}"/>
    <cellStyle name="20% - Énfasis3 6 3 2 2 4" xfId="37235" xr:uid="{AC4D87EF-A060-4AAA-8CDA-3C20DBCCEA85}"/>
    <cellStyle name="20% - Énfasis3 6 3 2 3" xfId="10138" xr:uid="{89DE1F2B-C2F1-4C84-9C52-C6B52339716D}"/>
    <cellStyle name="20% - Énfasis3 6 3 2 3 2" xfId="25551" xr:uid="{59521A8A-CAA1-4A6D-B790-75AE3B736084}"/>
    <cellStyle name="20% - Énfasis3 6 3 2 3 2 2" xfId="37240" xr:uid="{A711CF4A-3D3F-4339-BE52-59CDA0699C69}"/>
    <cellStyle name="20% - Énfasis3 6 3 2 3 3" xfId="37239" xr:uid="{663DE62F-2CE5-494B-8F75-28867EBD40B6}"/>
    <cellStyle name="20% - Énfasis3 6 3 2 4" xfId="17846" xr:uid="{32915E43-D87A-45BD-B07E-6BFE21D751B8}"/>
    <cellStyle name="20% - Énfasis3 6 3 2 4 2" xfId="37241" xr:uid="{595F1D5E-116B-4E40-B4E2-2CA8B48EEFC8}"/>
    <cellStyle name="20% - Énfasis3 6 3 2 5" xfId="37234" xr:uid="{5DE5381B-BA14-445B-9992-CF050A9D0C37}"/>
    <cellStyle name="20% - Énfasis3 6 3 3" xfId="4694" xr:uid="{A7088AB9-6B2B-43DD-9D23-D2ABD286362E}"/>
    <cellStyle name="20% - Énfasis3 6 3 3 2" xfId="12402" xr:uid="{E88B88E9-5794-47ED-A227-1C21B942B2BE}"/>
    <cellStyle name="20% - Énfasis3 6 3 3 2 2" xfId="27814" xr:uid="{CD429139-A5E6-4CA5-8329-6D0B8269AA41}"/>
    <cellStyle name="20% - Énfasis3 6 3 3 2 2 2" xfId="37244" xr:uid="{283E2605-C926-4E84-BC91-D74ECF58EA12}"/>
    <cellStyle name="20% - Énfasis3 6 3 3 2 3" xfId="37243" xr:uid="{1D4F0912-C05C-4094-8E66-D458ABB480B8}"/>
    <cellStyle name="20% - Énfasis3 6 3 3 3" xfId="20109" xr:uid="{D0AB28CB-7A2B-4993-A876-0FB94CA8DB53}"/>
    <cellStyle name="20% - Énfasis3 6 3 3 3 2" xfId="37245" xr:uid="{409B8A2A-B6CF-407C-AF93-81107438BB28}"/>
    <cellStyle name="20% - Énfasis3 6 3 3 4" xfId="37242" xr:uid="{D915F1B6-E81D-49F1-9B48-22C16B652D72}"/>
    <cellStyle name="20% - Énfasis3 6 3 4" xfId="8679" xr:uid="{619FA6E4-2FA2-4DB8-BFF1-010A1C460731}"/>
    <cellStyle name="20% - Énfasis3 6 3 4 2" xfId="24092" xr:uid="{05C2143B-10DD-46A8-A72A-C373B79DA682}"/>
    <cellStyle name="20% - Énfasis3 6 3 4 2 2" xfId="37247" xr:uid="{C4209AF2-A793-4130-9074-917B446F5710}"/>
    <cellStyle name="20% - Énfasis3 6 3 4 3" xfId="37246" xr:uid="{AB0C5EBB-63E5-41D7-81FD-5F4EF7EACB3D}"/>
    <cellStyle name="20% - Énfasis3 6 3 5" xfId="16387" xr:uid="{7C91AC0F-C6CD-4B9E-B080-C46E0EB76D7B}"/>
    <cellStyle name="20% - Énfasis3 6 3 5 2" xfId="37248" xr:uid="{806AECCC-478D-449D-9916-C3B4B1AECB68}"/>
    <cellStyle name="20% - Énfasis3 6 3 6" xfId="37233" xr:uid="{C95F5040-63D9-4C05-A999-D732DB8A90D1}"/>
    <cellStyle name="20% - Énfasis3 6 4" xfId="1789" xr:uid="{15681C41-32E7-4819-80C4-D9C869E30B9A}"/>
    <cellStyle name="20% - Énfasis3 6 4 2" xfId="5521" xr:uid="{7A6B8DF1-72FF-4630-A447-2B87CAEA09FE}"/>
    <cellStyle name="20% - Énfasis3 6 4 2 2" xfId="13229" xr:uid="{F96CCC98-D5C5-4145-83F5-FE3A102A243F}"/>
    <cellStyle name="20% - Énfasis3 6 4 2 2 2" xfId="28641" xr:uid="{B3533A20-DDD5-47AC-9063-9D990227E834}"/>
    <cellStyle name="20% - Énfasis3 6 4 2 2 2 2" xfId="37252" xr:uid="{23A1683B-D036-435C-A661-151FBB554432}"/>
    <cellStyle name="20% - Énfasis3 6 4 2 2 3" xfId="37251" xr:uid="{F856379E-42CF-428D-AF1B-D0B4B3E8D520}"/>
    <cellStyle name="20% - Énfasis3 6 4 2 3" xfId="20936" xr:uid="{DD55677A-35BC-496D-8D56-E4C2D53FD2CE}"/>
    <cellStyle name="20% - Énfasis3 6 4 2 3 2" xfId="37253" xr:uid="{7B04DC64-8DA7-46C5-9FE9-B203C88F9C84}"/>
    <cellStyle name="20% - Énfasis3 6 4 2 4" xfId="37250" xr:uid="{3536D252-567F-4BD0-BA5F-0B9E84D1C645}"/>
    <cellStyle name="20% - Énfasis3 6 4 3" xfId="9500" xr:uid="{881160A3-8671-494F-B5C9-5D77EEE8AECE}"/>
    <cellStyle name="20% - Énfasis3 6 4 3 2" xfId="24913" xr:uid="{8AD25C4A-8835-40B4-81EF-E11E6F840124}"/>
    <cellStyle name="20% - Énfasis3 6 4 3 2 2" xfId="37255" xr:uid="{4C481FA2-7588-4826-B007-9E1386E64C4D}"/>
    <cellStyle name="20% - Énfasis3 6 4 3 3" xfId="37254" xr:uid="{3AC43348-AC85-41DC-B889-ED0C6A41A661}"/>
    <cellStyle name="20% - Énfasis3 6 4 4" xfId="17208" xr:uid="{4B0FCB7B-89FC-44C3-A01B-8179953B0591}"/>
    <cellStyle name="20% - Énfasis3 6 4 4 2" xfId="37256" xr:uid="{C1DDFBF3-5705-46E7-B577-0B4787412313}"/>
    <cellStyle name="20% - Énfasis3 6 4 5" xfId="37249" xr:uid="{BE6AF45E-F3C1-41B6-B59B-A257FCD8CEC6}"/>
    <cellStyle name="20% - Énfasis3 6 5" xfId="4042" xr:uid="{7F22CE62-4637-4E2D-ABE4-EDABB461A82E}"/>
    <cellStyle name="20% - Énfasis3 6 5 2" xfId="11750" xr:uid="{559AC2EA-A585-407C-8976-CE0252917D90}"/>
    <cellStyle name="20% - Énfasis3 6 5 2 2" xfId="27162" xr:uid="{72C43BFE-F544-4306-8203-62E418B35E58}"/>
    <cellStyle name="20% - Énfasis3 6 5 2 2 2" xfId="37259" xr:uid="{B4BCD270-F564-4024-BF4B-559821D8360A}"/>
    <cellStyle name="20% - Énfasis3 6 5 2 3" xfId="37258" xr:uid="{CA8081BE-5F20-43D0-A1F4-1AE34006BFED}"/>
    <cellStyle name="20% - Énfasis3 6 5 3" xfId="19457" xr:uid="{8123FAC8-9D05-4AC2-9E57-559ADA15CA30}"/>
    <cellStyle name="20% - Énfasis3 6 5 3 2" xfId="37260" xr:uid="{A2E56A2E-B5C1-4255-896E-8BFA851618A9}"/>
    <cellStyle name="20% - Énfasis3 6 5 4" xfId="37257" xr:uid="{6A524A99-3D18-43F2-8944-6B3B09221A0F}"/>
    <cellStyle name="20% - Énfasis3 6 6" xfId="8041" xr:uid="{31C9526B-3B14-4825-989C-9470C3CBBE07}"/>
    <cellStyle name="20% - Énfasis3 6 6 2" xfId="23454" xr:uid="{D21C6603-B0ED-496B-8679-A9F45B76D5F4}"/>
    <cellStyle name="20% - Énfasis3 6 6 2 2" xfId="37262" xr:uid="{644E74E3-022B-4DF3-A360-D40A338F57D0}"/>
    <cellStyle name="20% - Énfasis3 6 6 3" xfId="37261" xr:uid="{9369F997-61BA-40FF-B5DC-0E622018385D}"/>
    <cellStyle name="20% - Énfasis3 6 7" xfId="15749" xr:uid="{826FF5EE-E9E0-4C9E-8E4E-11934AAA6397}"/>
    <cellStyle name="20% - Énfasis3 6 7 2" xfId="37263" xr:uid="{5912444F-43C8-4D5D-8CF1-E1FEEC6203C0}"/>
    <cellStyle name="20% - Énfasis3 6 8" xfId="37200" xr:uid="{808B6136-5EFA-4078-BF1A-97529DA1965A}"/>
    <cellStyle name="20% - Énfasis3 7" xfId="516" xr:uid="{52920FD9-619E-450B-AEAE-F69B51F172AE}"/>
    <cellStyle name="20% - Énfasis3 7 2" xfId="1177" xr:uid="{54F7875C-E0B4-4459-8E16-F82597DEFDFC}"/>
    <cellStyle name="20% - Énfasis3 7 2 2" xfId="2645" xr:uid="{3E98BF22-4993-4041-9993-C313A069BB00}"/>
    <cellStyle name="20% - Énfasis3 7 2 2 2" xfId="6377" xr:uid="{14FA478E-20ED-459F-AC88-1A8DFEC5D40F}"/>
    <cellStyle name="20% - Énfasis3 7 2 2 2 2" xfId="14085" xr:uid="{D4148D8B-DE32-47EF-9D27-E3B9DDB9CE05}"/>
    <cellStyle name="20% - Énfasis3 7 2 2 2 2 2" xfId="29497" xr:uid="{E9E2CB1B-91FE-4280-BDD8-796EBF8BF1B7}"/>
    <cellStyle name="20% - Énfasis3 7 2 2 2 2 2 2" xfId="37269" xr:uid="{895B8379-685B-4AD4-89B7-D10DC3FE03B3}"/>
    <cellStyle name="20% - Énfasis3 7 2 2 2 2 3" xfId="37268" xr:uid="{D85F462E-43A8-4455-8B2A-0720328E81BB}"/>
    <cellStyle name="20% - Énfasis3 7 2 2 2 3" xfId="21792" xr:uid="{3B502252-81BC-4B5F-AB79-48CAAD3AB834}"/>
    <cellStyle name="20% - Énfasis3 7 2 2 2 3 2" xfId="37270" xr:uid="{1BE3551C-FA9B-4C77-A68E-CD9B9FCDAA50}"/>
    <cellStyle name="20% - Énfasis3 7 2 2 2 4" xfId="37267" xr:uid="{3CCC02BE-D8C4-4388-9B90-CCF93718E8A9}"/>
    <cellStyle name="20% - Énfasis3 7 2 2 3" xfId="10356" xr:uid="{C213D201-8842-4953-BC1D-1AD7539828BC}"/>
    <cellStyle name="20% - Énfasis3 7 2 2 3 2" xfId="25769" xr:uid="{FA948170-E564-4372-9D12-63BD69312339}"/>
    <cellStyle name="20% - Énfasis3 7 2 2 3 2 2" xfId="37272" xr:uid="{1D6DDF1D-59C2-4E10-A6F1-95D95BA43626}"/>
    <cellStyle name="20% - Énfasis3 7 2 2 3 3" xfId="37271" xr:uid="{08092F5D-F66F-4AF8-ABCA-5871E338EBD8}"/>
    <cellStyle name="20% - Énfasis3 7 2 2 4" xfId="18064" xr:uid="{48900961-4E5A-4840-BB23-A6C9FB9221C7}"/>
    <cellStyle name="20% - Énfasis3 7 2 2 4 2" xfId="37273" xr:uid="{7C2F43FA-15D0-42FF-B4F7-9E5F764BB67A}"/>
    <cellStyle name="20% - Énfasis3 7 2 2 5" xfId="37266" xr:uid="{B3C42D2D-CA11-435F-9D9D-740370A59C4F}"/>
    <cellStyle name="20% - Énfasis3 7 2 3" xfId="4914" xr:uid="{3F50BF40-BA4A-4C17-825C-01C9B0C260AD}"/>
    <cellStyle name="20% - Énfasis3 7 2 3 2" xfId="12622" xr:uid="{6AA579BE-6BC1-4977-BB40-D04AC8D9030E}"/>
    <cellStyle name="20% - Énfasis3 7 2 3 2 2" xfId="28034" xr:uid="{FBDCF5F7-384D-4123-B97D-BF28C4E495F2}"/>
    <cellStyle name="20% - Énfasis3 7 2 3 2 2 2" xfId="37276" xr:uid="{5ABF8E46-2980-4511-898C-DD49DBA84A7C}"/>
    <cellStyle name="20% - Énfasis3 7 2 3 2 3" xfId="37275" xr:uid="{0BAC38F9-D1E7-460B-8F93-BDCD3B678EF1}"/>
    <cellStyle name="20% - Énfasis3 7 2 3 3" xfId="20329" xr:uid="{8542B202-B5DE-4BC2-89F6-768A80492BBC}"/>
    <cellStyle name="20% - Énfasis3 7 2 3 3 2" xfId="37277" xr:uid="{06864244-DF10-4D02-9783-C6DDE34DF23E}"/>
    <cellStyle name="20% - Énfasis3 7 2 3 4" xfId="37274" xr:uid="{36AF67EB-A635-4DDA-8575-25B8B26CBD07}"/>
    <cellStyle name="20% - Énfasis3 7 2 4" xfId="8897" xr:uid="{D1BA4BCD-76F9-49EA-88F2-25B499CDDBDB}"/>
    <cellStyle name="20% - Énfasis3 7 2 4 2" xfId="24310" xr:uid="{F797DEEE-88AA-481D-92F8-096F18D919B6}"/>
    <cellStyle name="20% - Énfasis3 7 2 4 2 2" xfId="37279" xr:uid="{92E58248-B15B-46BA-A5E0-4FA4C6AEFE8E}"/>
    <cellStyle name="20% - Énfasis3 7 2 4 3" xfId="37278" xr:uid="{6F2E74E7-5A43-45BF-93EC-5186E68EEB72}"/>
    <cellStyle name="20% - Énfasis3 7 2 5" xfId="16605" xr:uid="{932DFD45-DFF9-4B76-9118-9849381ADF92}"/>
    <cellStyle name="20% - Énfasis3 7 2 5 2" xfId="37280" xr:uid="{DE174892-7D07-4472-8993-F9EB95FFF1DE}"/>
    <cellStyle name="20% - Énfasis3 7 2 6" xfId="37265" xr:uid="{5288D11B-5B31-49BD-86E5-8098EFFE8706}"/>
    <cellStyle name="20% - Énfasis3 7 3" xfId="2007" xr:uid="{10941B83-44FE-411E-8ADB-4FF379A5ACA2}"/>
    <cellStyle name="20% - Énfasis3 7 3 2" xfId="5739" xr:uid="{2D5DA383-072E-4631-A60F-E12249128E1C}"/>
    <cellStyle name="20% - Énfasis3 7 3 2 2" xfId="13447" xr:uid="{56CDAC1C-6369-4C55-9917-DF57D63DD4CE}"/>
    <cellStyle name="20% - Énfasis3 7 3 2 2 2" xfId="28859" xr:uid="{B1767138-0905-407F-805B-8438CCFAA50E}"/>
    <cellStyle name="20% - Énfasis3 7 3 2 2 2 2" xfId="37284" xr:uid="{962B25BB-058A-4F11-B077-1FF8F075861C}"/>
    <cellStyle name="20% - Énfasis3 7 3 2 2 3" xfId="37283" xr:uid="{6B7284FF-B39E-4545-B22C-548935B02D33}"/>
    <cellStyle name="20% - Énfasis3 7 3 2 3" xfId="21154" xr:uid="{99647C17-F2CD-4BA8-913B-E8BFC694F935}"/>
    <cellStyle name="20% - Énfasis3 7 3 2 3 2" xfId="37285" xr:uid="{D6674C11-8424-4EE1-839C-8A92CF071AEC}"/>
    <cellStyle name="20% - Énfasis3 7 3 2 4" xfId="37282" xr:uid="{C97AA2A2-8FFA-45D9-91DB-8A4CFEDEB0E3}"/>
    <cellStyle name="20% - Énfasis3 7 3 3" xfId="9718" xr:uid="{29129758-2A5D-485D-8382-677519F3DE48}"/>
    <cellStyle name="20% - Énfasis3 7 3 3 2" xfId="25131" xr:uid="{F00EB390-715B-48C5-B538-DE8211179D1B}"/>
    <cellStyle name="20% - Énfasis3 7 3 3 2 2" xfId="37287" xr:uid="{3E9651F1-6894-4DE7-93BF-8AC62C914F01}"/>
    <cellStyle name="20% - Énfasis3 7 3 3 3" xfId="37286" xr:uid="{5F59D538-535A-47B7-BAFE-BB70F77587B2}"/>
    <cellStyle name="20% - Énfasis3 7 3 4" xfId="17426" xr:uid="{8692BF62-CB7C-4645-96BC-33736A1CB1BD}"/>
    <cellStyle name="20% - Énfasis3 7 3 4 2" xfId="37288" xr:uid="{3660DCAC-CD93-4BDA-980F-74BB707FFB1E}"/>
    <cellStyle name="20% - Énfasis3 7 3 5" xfId="37281" xr:uid="{0C197F00-E3D6-4C0B-9712-14B043BF6B8E}"/>
    <cellStyle name="20% - Énfasis3 7 4" xfId="4262" xr:uid="{FE71BD6D-AA8D-4EFB-AB7C-3B143E092A15}"/>
    <cellStyle name="20% - Énfasis3 7 4 2" xfId="11970" xr:uid="{C08EEACC-6767-4D51-BBBD-6B75B5045051}"/>
    <cellStyle name="20% - Énfasis3 7 4 2 2" xfId="27382" xr:uid="{81145C78-CB51-4FDE-864B-B0B338D63F39}"/>
    <cellStyle name="20% - Énfasis3 7 4 2 2 2" xfId="37291" xr:uid="{253250B4-C0C6-4626-B514-11482B9D99F3}"/>
    <cellStyle name="20% - Énfasis3 7 4 2 3" xfId="37290" xr:uid="{51E07675-A257-43D6-8E56-61F674AA5E4E}"/>
    <cellStyle name="20% - Énfasis3 7 4 3" xfId="19677" xr:uid="{06BA1EDF-E269-4E1E-9C5D-C51D5890823F}"/>
    <cellStyle name="20% - Énfasis3 7 4 3 2" xfId="37292" xr:uid="{CEB55593-595C-477C-88CE-00BA8A2FE85A}"/>
    <cellStyle name="20% - Énfasis3 7 4 4" xfId="37289" xr:uid="{62D8A147-B81D-4998-90E1-B46B3B1571C5}"/>
    <cellStyle name="20% - Énfasis3 7 5" xfId="8259" xr:uid="{B8A8A516-5D66-42BC-B78B-F57531302DAC}"/>
    <cellStyle name="20% - Énfasis3 7 5 2" xfId="23672" xr:uid="{B682A73B-D2DA-435B-8E1B-AD491E04439F}"/>
    <cellStyle name="20% - Énfasis3 7 5 2 2" xfId="37294" xr:uid="{91A1308F-AA0B-47D6-BC64-1AE8D39B69B7}"/>
    <cellStyle name="20% - Énfasis3 7 5 3" xfId="37293" xr:uid="{634DBDAE-4EE4-40E5-B7AB-2AA0357784D0}"/>
    <cellStyle name="20% - Énfasis3 7 6" xfId="15967" xr:uid="{AEBF708B-47BA-44A1-AC3B-0071E1A3B481}"/>
    <cellStyle name="20% - Énfasis3 7 6 2" xfId="37295" xr:uid="{8FC71DAB-7746-47CB-8359-252C11A29A89}"/>
    <cellStyle name="20% - Énfasis3 7 7" xfId="37264" xr:uid="{F00F7C0A-BF85-4C01-AA8E-8EEA873D9291}"/>
    <cellStyle name="20% - Énfasis3 8" xfId="536" xr:uid="{2FE2BD94-DF7E-4C4E-9B0E-AFED3CB7AE7E}"/>
    <cellStyle name="20% - Énfasis3 8 2" xfId="1197" xr:uid="{24BCC0CE-341E-42DD-BE62-5BD03EFCA1B7}"/>
    <cellStyle name="20% - Énfasis3 8 2 2" xfId="2665" xr:uid="{72130FB1-43BD-4480-B6C9-79A8A27F4F4C}"/>
    <cellStyle name="20% - Énfasis3 8 2 2 2" xfId="6397" xr:uid="{40AC7061-50BE-47BE-8F3F-7E022137BEA4}"/>
    <cellStyle name="20% - Énfasis3 8 2 2 2 2" xfId="14105" xr:uid="{F54388D6-FC01-4237-92F0-1D969AD24877}"/>
    <cellStyle name="20% - Énfasis3 8 2 2 2 2 2" xfId="29517" xr:uid="{69A8612C-A092-42BA-BFA3-AD32580E9046}"/>
    <cellStyle name="20% - Énfasis3 8 2 2 2 2 2 2" xfId="37301" xr:uid="{A0DD0652-4EC8-41F4-BB94-73B38C49F93A}"/>
    <cellStyle name="20% - Énfasis3 8 2 2 2 2 3" xfId="37300" xr:uid="{2265EF85-1568-4F7A-9123-3EB4FBD852DF}"/>
    <cellStyle name="20% - Énfasis3 8 2 2 2 3" xfId="21812" xr:uid="{944EA749-1920-4034-A6AA-8FFD48C6074C}"/>
    <cellStyle name="20% - Énfasis3 8 2 2 2 3 2" xfId="37302" xr:uid="{41D83F2F-9BF4-4F7B-A72F-E896E7995946}"/>
    <cellStyle name="20% - Énfasis3 8 2 2 2 4" xfId="37299" xr:uid="{EA5D0008-8C92-4250-AC5D-DE369706BC3C}"/>
    <cellStyle name="20% - Énfasis3 8 2 2 3" xfId="10376" xr:uid="{1F0700E9-3BFD-4F5B-BFF8-399695C0AE1D}"/>
    <cellStyle name="20% - Énfasis3 8 2 2 3 2" xfId="25789" xr:uid="{33D0D50D-A095-4A33-B358-385A6DEDA91B}"/>
    <cellStyle name="20% - Énfasis3 8 2 2 3 2 2" xfId="37304" xr:uid="{078557F1-B86E-496A-92DD-E460A19912E7}"/>
    <cellStyle name="20% - Énfasis3 8 2 2 3 3" xfId="37303" xr:uid="{8C5DB5DE-6DED-4082-B75F-13E6A1A6AE72}"/>
    <cellStyle name="20% - Énfasis3 8 2 2 4" xfId="18084" xr:uid="{2A01E4A0-78C3-48EA-9BB3-4E755E782787}"/>
    <cellStyle name="20% - Énfasis3 8 2 2 4 2" xfId="37305" xr:uid="{12EF0C86-1CB3-471E-8172-5CE07E46105C}"/>
    <cellStyle name="20% - Énfasis3 8 2 2 5" xfId="37298" xr:uid="{75B08279-498C-4127-AC8F-5EF7D1ABCF3B}"/>
    <cellStyle name="20% - Énfasis3 8 2 3" xfId="4934" xr:uid="{334418BF-706C-4450-AD63-6BAF2C7BEE20}"/>
    <cellStyle name="20% - Énfasis3 8 2 3 2" xfId="12642" xr:uid="{334B7E7E-D058-4F5A-AFF9-EC93524E9E0C}"/>
    <cellStyle name="20% - Énfasis3 8 2 3 2 2" xfId="28054" xr:uid="{ED17B8F0-9551-4E80-9EE5-ECA49D66C036}"/>
    <cellStyle name="20% - Énfasis3 8 2 3 2 2 2" xfId="37308" xr:uid="{5B9FE2D1-7166-43C6-9F42-3011357DCDBF}"/>
    <cellStyle name="20% - Énfasis3 8 2 3 2 3" xfId="37307" xr:uid="{37C01380-E70B-4245-B8A4-A06F1F07201F}"/>
    <cellStyle name="20% - Énfasis3 8 2 3 3" xfId="20349" xr:uid="{F384984C-9263-4937-B6DC-96285C9013C0}"/>
    <cellStyle name="20% - Énfasis3 8 2 3 3 2" xfId="37309" xr:uid="{EDB3D8B3-9B4A-4E9A-8209-B9BFEEEDAA6A}"/>
    <cellStyle name="20% - Énfasis3 8 2 3 4" xfId="37306" xr:uid="{889A5ECC-9DF9-41EA-BE9C-3915275C8397}"/>
    <cellStyle name="20% - Énfasis3 8 2 4" xfId="8917" xr:uid="{1C53452B-B480-407F-AA3D-D508050BCA78}"/>
    <cellStyle name="20% - Énfasis3 8 2 4 2" xfId="24330" xr:uid="{A7C2B20F-6527-4278-B32A-68B8A2A4B459}"/>
    <cellStyle name="20% - Énfasis3 8 2 4 2 2" xfId="37311" xr:uid="{1FF959D8-98E3-4EAC-B118-3E6F507F5A33}"/>
    <cellStyle name="20% - Énfasis3 8 2 4 3" xfId="37310" xr:uid="{E79A8397-2397-43A8-B97A-E06857E8C49F}"/>
    <cellStyle name="20% - Énfasis3 8 2 5" xfId="16625" xr:uid="{905937EE-BE0A-4660-A52F-91459450B751}"/>
    <cellStyle name="20% - Énfasis3 8 2 5 2" xfId="37312" xr:uid="{6AE31164-F5AE-4EA7-903E-4D1B877D2C88}"/>
    <cellStyle name="20% - Énfasis3 8 2 6" xfId="37297" xr:uid="{86893B8B-B114-48CD-8DBC-02477025A676}"/>
    <cellStyle name="20% - Énfasis3 8 3" xfId="2027" xr:uid="{57A99E5C-FA8E-4F0F-BDCF-55E3DF5EEFE8}"/>
    <cellStyle name="20% - Énfasis3 8 3 2" xfId="5759" xr:uid="{C31B39C3-E23F-4B47-82D8-49FAB125ABAB}"/>
    <cellStyle name="20% - Énfasis3 8 3 2 2" xfId="13467" xr:uid="{D863F235-ED8E-4E1E-9A11-E709FCE71FCC}"/>
    <cellStyle name="20% - Énfasis3 8 3 2 2 2" xfId="28879" xr:uid="{4AEFFFA9-9D2F-4675-81B1-59B3DD7F8CFF}"/>
    <cellStyle name="20% - Énfasis3 8 3 2 2 2 2" xfId="37316" xr:uid="{765DE3CB-0762-47E8-AFF1-F252FB30B1AD}"/>
    <cellStyle name="20% - Énfasis3 8 3 2 2 3" xfId="37315" xr:uid="{46886ADD-1B99-4536-BD43-FCA54B8AFE50}"/>
    <cellStyle name="20% - Énfasis3 8 3 2 3" xfId="21174" xr:uid="{C8C86C74-6453-40B6-A932-D31E4565C159}"/>
    <cellStyle name="20% - Énfasis3 8 3 2 3 2" xfId="37317" xr:uid="{6525FE1E-CF0E-4127-849B-28FF0D53E63F}"/>
    <cellStyle name="20% - Énfasis3 8 3 2 4" xfId="37314" xr:uid="{F0A83802-851A-4045-B4CB-FE46E15456B2}"/>
    <cellStyle name="20% - Énfasis3 8 3 3" xfId="9738" xr:uid="{BFB9C2D1-85E1-47E2-888C-6E74F030D0A8}"/>
    <cellStyle name="20% - Énfasis3 8 3 3 2" xfId="25151" xr:uid="{533102B1-88F4-4F12-A294-635112A3BEF3}"/>
    <cellStyle name="20% - Énfasis3 8 3 3 2 2" xfId="37319" xr:uid="{8113BAF3-99E5-45AF-B12C-10A1FF37626F}"/>
    <cellStyle name="20% - Énfasis3 8 3 3 3" xfId="37318" xr:uid="{84917D30-F7F7-4982-A5E4-52DD145702A0}"/>
    <cellStyle name="20% - Énfasis3 8 3 4" xfId="17446" xr:uid="{42DC7E46-899D-4F9F-9F97-A773F1E381E5}"/>
    <cellStyle name="20% - Énfasis3 8 3 4 2" xfId="37320" xr:uid="{E8A7242C-2B94-400E-8E31-ECD74FD79693}"/>
    <cellStyle name="20% - Énfasis3 8 3 5" xfId="37313" xr:uid="{0FB59EB0-DD6F-4DB7-B223-11A35D5C6937}"/>
    <cellStyle name="20% - Énfasis3 8 4" xfId="4282" xr:uid="{85D1C693-8EC3-464C-A2FE-4E9C2715B374}"/>
    <cellStyle name="20% - Énfasis3 8 4 2" xfId="11990" xr:uid="{C7A616A9-EFFB-4F6B-9BB1-523F763F8DCE}"/>
    <cellStyle name="20% - Énfasis3 8 4 2 2" xfId="27402" xr:uid="{ACA04EA8-96F6-4F35-B8A5-F6F26870D910}"/>
    <cellStyle name="20% - Énfasis3 8 4 2 2 2" xfId="37323" xr:uid="{36C9A62F-7DBB-44DC-8689-C7E9CCAFA30D}"/>
    <cellStyle name="20% - Énfasis3 8 4 2 3" xfId="37322" xr:uid="{E35A93F8-DE18-4AF8-9D01-0C7D7689C543}"/>
    <cellStyle name="20% - Énfasis3 8 4 3" xfId="19697" xr:uid="{21D6B793-B7C6-438D-BF4E-0F0A7990B7F1}"/>
    <cellStyle name="20% - Énfasis3 8 4 3 2" xfId="37324" xr:uid="{E14B9193-1473-424B-926C-21B5489C9FC6}"/>
    <cellStyle name="20% - Énfasis3 8 4 4" xfId="37321" xr:uid="{991688F2-46B4-4F1E-AFED-F7F78D50B07C}"/>
    <cellStyle name="20% - Énfasis3 8 5" xfId="8279" xr:uid="{41ABF784-6FF2-4E58-853E-693AF84A1461}"/>
    <cellStyle name="20% - Énfasis3 8 5 2" xfId="23692" xr:uid="{BD01157D-640F-40C2-9484-A5B1A0991543}"/>
    <cellStyle name="20% - Énfasis3 8 5 2 2" xfId="37326" xr:uid="{138A75C9-8016-4EE2-8FBB-80B6427EB0A2}"/>
    <cellStyle name="20% - Énfasis3 8 5 3" xfId="37325" xr:uid="{2DF48D6B-575E-4CF0-BF98-9DA65ACDAD06}"/>
    <cellStyle name="20% - Énfasis3 8 6" xfId="15987" xr:uid="{6D8166FE-28B0-4051-82D2-7F7743892AAE}"/>
    <cellStyle name="20% - Énfasis3 8 6 2" xfId="37327" xr:uid="{C031C2B0-7C8C-47A8-9434-DCB17EE1EE76}"/>
    <cellStyle name="20% - Énfasis3 8 7" xfId="37296" xr:uid="{E990B788-013B-4E41-A8B4-BFD7082055BA}"/>
    <cellStyle name="20% - Énfasis3 9" xfId="556" xr:uid="{0C0100AE-775B-4DC8-A9AA-F4183E0001EE}"/>
    <cellStyle name="20% - Énfasis3 9 2" xfId="1217" xr:uid="{1BD8C22A-ECBE-4802-8C16-EC365628C48A}"/>
    <cellStyle name="20% - Énfasis3 9 2 2" xfId="2685" xr:uid="{38BF656C-FA0E-403D-94E9-BD8E30FC11B7}"/>
    <cellStyle name="20% - Énfasis3 9 2 2 2" xfId="6417" xr:uid="{DF4F3599-9A2A-403E-A98D-5BCD487E1B7F}"/>
    <cellStyle name="20% - Énfasis3 9 2 2 2 2" xfId="14125" xr:uid="{239CC0A9-9C42-439A-B861-C8DE0DD91345}"/>
    <cellStyle name="20% - Énfasis3 9 2 2 2 2 2" xfId="29537" xr:uid="{4408276A-B3D0-4237-9659-E3561C33590C}"/>
    <cellStyle name="20% - Énfasis3 9 2 2 2 2 2 2" xfId="37333" xr:uid="{A852D403-6C86-481C-80E6-D6A8003F71CF}"/>
    <cellStyle name="20% - Énfasis3 9 2 2 2 2 3" xfId="37332" xr:uid="{5D6CA329-9B73-4963-B8DB-74ED51214A1A}"/>
    <cellStyle name="20% - Énfasis3 9 2 2 2 3" xfId="21832" xr:uid="{6ABC7F6C-836B-48B8-BBF1-FF413FA391D4}"/>
    <cellStyle name="20% - Énfasis3 9 2 2 2 3 2" xfId="37334" xr:uid="{4EC42486-F74C-4228-B08C-4DB1D1772B82}"/>
    <cellStyle name="20% - Énfasis3 9 2 2 2 4" xfId="37331" xr:uid="{B1FCC4D8-D2ED-444C-A269-A3BD26802CCB}"/>
    <cellStyle name="20% - Énfasis3 9 2 2 3" xfId="10396" xr:uid="{21AB3475-2782-4410-AF1A-1AA6793193B9}"/>
    <cellStyle name="20% - Énfasis3 9 2 2 3 2" xfId="25809" xr:uid="{50007C56-F798-4480-B2D8-0742CC486965}"/>
    <cellStyle name="20% - Énfasis3 9 2 2 3 2 2" xfId="37336" xr:uid="{F8F6DC60-D328-4829-A917-4391944FA3AB}"/>
    <cellStyle name="20% - Énfasis3 9 2 2 3 3" xfId="37335" xr:uid="{BBA98988-D19D-4FC4-9A7E-135581F51373}"/>
    <cellStyle name="20% - Énfasis3 9 2 2 4" xfId="18104" xr:uid="{7E2D8938-FC7E-47E4-A612-38E7628B0A77}"/>
    <cellStyle name="20% - Énfasis3 9 2 2 4 2" xfId="37337" xr:uid="{DB4753D2-681E-4E82-BACC-823BF0F52183}"/>
    <cellStyle name="20% - Énfasis3 9 2 2 5" xfId="37330" xr:uid="{A405A076-B749-40B3-A2FD-54DD0A9E4E54}"/>
    <cellStyle name="20% - Énfasis3 9 2 3" xfId="4954" xr:uid="{2740FA9D-E15E-4959-8127-FE35D57177A0}"/>
    <cellStyle name="20% - Énfasis3 9 2 3 2" xfId="12662" xr:uid="{E83B7724-BBD9-4373-B496-0F3E93A38894}"/>
    <cellStyle name="20% - Énfasis3 9 2 3 2 2" xfId="28074" xr:uid="{F77E267F-6A21-4475-8547-504446EE4CD4}"/>
    <cellStyle name="20% - Énfasis3 9 2 3 2 2 2" xfId="37340" xr:uid="{E0FE5465-D243-4D53-8A6E-258D77BE83A0}"/>
    <cellStyle name="20% - Énfasis3 9 2 3 2 3" xfId="37339" xr:uid="{D1DC82D8-E500-4256-8933-303F18FAD9FA}"/>
    <cellStyle name="20% - Énfasis3 9 2 3 3" xfId="20369" xr:uid="{52E229E2-250F-4570-A082-882954C29987}"/>
    <cellStyle name="20% - Énfasis3 9 2 3 3 2" xfId="37341" xr:uid="{1E9AD60C-0C9B-49FF-AF33-1AD2C4C579C8}"/>
    <cellStyle name="20% - Énfasis3 9 2 3 4" xfId="37338" xr:uid="{B3278E5D-D403-4470-BB7A-BE81AA676954}"/>
    <cellStyle name="20% - Énfasis3 9 2 4" xfId="8937" xr:uid="{043FD662-DFB9-4DB4-9B91-0CDCE22C0E12}"/>
    <cellStyle name="20% - Énfasis3 9 2 4 2" xfId="24350" xr:uid="{8DAAC393-7AC2-4633-85EE-DCAFEB905D14}"/>
    <cellStyle name="20% - Énfasis3 9 2 4 2 2" xfId="37343" xr:uid="{604BA608-F5FC-4AEC-9E61-4A021B1FD6A0}"/>
    <cellStyle name="20% - Énfasis3 9 2 4 3" xfId="37342" xr:uid="{F5220C5F-5555-4DDF-B0A2-7744118A8A05}"/>
    <cellStyle name="20% - Énfasis3 9 2 5" xfId="16645" xr:uid="{321C90FF-A56F-4021-B6B5-F091BDC43A45}"/>
    <cellStyle name="20% - Énfasis3 9 2 5 2" xfId="37344" xr:uid="{7E3D45CF-C541-4509-BA3A-A01A54705785}"/>
    <cellStyle name="20% - Énfasis3 9 2 6" xfId="37329" xr:uid="{7338D4F7-A660-4822-B42F-F6208359E0F1}"/>
    <cellStyle name="20% - Énfasis3 9 3" xfId="2047" xr:uid="{36D85A5A-E29B-4529-82EC-1F377A659674}"/>
    <cellStyle name="20% - Énfasis3 9 3 2" xfId="5779" xr:uid="{D80C4B56-64A6-4FC3-AC50-EC04FA94FDB6}"/>
    <cellStyle name="20% - Énfasis3 9 3 2 2" xfId="13487" xr:uid="{C361912D-E163-4D13-B237-CC9AC7225F9E}"/>
    <cellStyle name="20% - Énfasis3 9 3 2 2 2" xfId="28899" xr:uid="{B79603F4-0641-4BCA-A7C7-A53AB44D0FCC}"/>
    <cellStyle name="20% - Énfasis3 9 3 2 2 2 2" xfId="37348" xr:uid="{BAE8E7C3-E8BE-47F2-AB8F-816685B350F8}"/>
    <cellStyle name="20% - Énfasis3 9 3 2 2 3" xfId="37347" xr:uid="{70EE96E2-B6C7-4285-B11C-AC588F3D2354}"/>
    <cellStyle name="20% - Énfasis3 9 3 2 3" xfId="21194" xr:uid="{05B82439-8231-4BE2-A0F7-8C2B80509A50}"/>
    <cellStyle name="20% - Énfasis3 9 3 2 3 2" xfId="37349" xr:uid="{55A1EE8C-F3EA-4F84-934B-EE21F8A24963}"/>
    <cellStyle name="20% - Énfasis3 9 3 2 4" xfId="37346" xr:uid="{F0B65173-E3AB-4316-8103-CCA6AF9DADBE}"/>
    <cellStyle name="20% - Énfasis3 9 3 3" xfId="9758" xr:uid="{ADF10415-FB27-419F-ACCA-6B1660EE1674}"/>
    <cellStyle name="20% - Énfasis3 9 3 3 2" xfId="25171" xr:uid="{E5087778-00B6-4B2E-ADC6-AA1DFB117968}"/>
    <cellStyle name="20% - Énfasis3 9 3 3 2 2" xfId="37351" xr:uid="{C0F850D3-7F47-4648-8404-F12F37D6DCC6}"/>
    <cellStyle name="20% - Énfasis3 9 3 3 3" xfId="37350" xr:uid="{5440EBFB-45D4-4E1F-B322-E19AF49A63A3}"/>
    <cellStyle name="20% - Énfasis3 9 3 4" xfId="17466" xr:uid="{F2BA9B6B-EFB2-4AA9-B75F-7CAF0B6F51C0}"/>
    <cellStyle name="20% - Énfasis3 9 3 4 2" xfId="37352" xr:uid="{CEA1ADA0-9911-4A01-AFBE-1B2B05F10E24}"/>
    <cellStyle name="20% - Énfasis3 9 3 5" xfId="37345" xr:uid="{946B8599-D8D9-4EEB-A87A-6D30650C6A8D}"/>
    <cellStyle name="20% - Énfasis3 9 4" xfId="4302" xr:uid="{93E1BA17-AF03-412B-A69C-0BAE6A6A7C77}"/>
    <cellStyle name="20% - Énfasis3 9 4 2" xfId="12010" xr:uid="{63245608-5850-49DF-889E-ACD915F8BA3B}"/>
    <cellStyle name="20% - Énfasis3 9 4 2 2" xfId="27422" xr:uid="{19D63F9B-C3C1-4248-941C-C2DA8013AE23}"/>
    <cellStyle name="20% - Énfasis3 9 4 2 2 2" xfId="37355" xr:uid="{1B431E3F-A392-40D4-94EC-23EE509D5094}"/>
    <cellStyle name="20% - Énfasis3 9 4 2 3" xfId="37354" xr:uid="{CE8696A6-AB97-4812-BBC7-F8D39460E39F}"/>
    <cellStyle name="20% - Énfasis3 9 4 3" xfId="19717" xr:uid="{1DA8B7CC-0277-453C-BF0D-445860BA861D}"/>
    <cellStyle name="20% - Énfasis3 9 4 3 2" xfId="37356" xr:uid="{CB4877F6-C48D-4378-97EA-9C0B9E3F5520}"/>
    <cellStyle name="20% - Énfasis3 9 4 4" xfId="37353" xr:uid="{FB74137E-5523-4E0A-8D52-16EA5CDCC176}"/>
    <cellStyle name="20% - Énfasis3 9 5" xfId="8299" xr:uid="{969CF1AB-393B-4671-A9B3-69AF62F43404}"/>
    <cellStyle name="20% - Énfasis3 9 5 2" xfId="23712" xr:uid="{650671F7-4299-45FF-96D9-EF038F81CCD5}"/>
    <cellStyle name="20% - Énfasis3 9 5 2 2" xfId="37358" xr:uid="{52F74FA5-784E-4765-A67F-2C8E5E0B312C}"/>
    <cellStyle name="20% - Énfasis3 9 5 3" xfId="37357" xr:uid="{145CDD7D-CAFB-40FE-9252-F1CE618D9789}"/>
    <cellStyle name="20% - Énfasis3 9 6" xfId="16007" xr:uid="{7E15C285-E1BE-4A2A-A009-D0343954006D}"/>
    <cellStyle name="20% - Énfasis3 9 6 2" xfId="37359" xr:uid="{0522BB61-E1E9-46B2-A002-DBD10C808B45}"/>
    <cellStyle name="20% - Énfasis3 9 7" xfId="37328" xr:uid="{BE3C9D89-371D-441B-AAFF-26296E5DDA60}"/>
    <cellStyle name="20% - Énfasis4 10" xfId="579" xr:uid="{F222B829-3B75-4ECE-B6D1-DA0B21BDCABC}"/>
    <cellStyle name="20% - Énfasis4 10 2" xfId="1240" xr:uid="{D80926E3-52CB-4708-A1B2-48B7AB86DED3}"/>
    <cellStyle name="20% - Énfasis4 10 2 2" xfId="2708" xr:uid="{6FBE7F51-0567-414F-BD28-3A4DEBCABEDB}"/>
    <cellStyle name="20% - Énfasis4 10 2 2 2" xfId="6440" xr:uid="{F240A770-76F2-4AA2-AAA9-240B8C53191F}"/>
    <cellStyle name="20% - Énfasis4 10 2 2 2 2" xfId="14148" xr:uid="{A2E4D126-5FBD-49C1-A2FA-495F9F74CCD6}"/>
    <cellStyle name="20% - Énfasis4 10 2 2 2 2 2" xfId="29560" xr:uid="{8B314808-EE35-4F13-B458-56F62B74B56F}"/>
    <cellStyle name="20% - Énfasis4 10 2 2 2 2 2 2" xfId="37365" xr:uid="{CBF76D2C-4235-4EBE-9FCC-AA4DBD7E969A}"/>
    <cellStyle name="20% - Énfasis4 10 2 2 2 2 3" xfId="37364" xr:uid="{E2E04BF2-F811-4C1B-9B89-D9E40D0373CF}"/>
    <cellStyle name="20% - Énfasis4 10 2 2 2 3" xfId="21855" xr:uid="{5B038D2F-CE1D-44AA-BB72-8FEE10ECB42D}"/>
    <cellStyle name="20% - Énfasis4 10 2 2 2 3 2" xfId="37366" xr:uid="{7484F7F0-965E-43A3-B1EB-EDA10F00DC53}"/>
    <cellStyle name="20% - Énfasis4 10 2 2 2 4" xfId="37363" xr:uid="{B8DC1758-D477-48EB-B1BA-5D91A3E6513B}"/>
    <cellStyle name="20% - Énfasis4 10 2 2 3" xfId="10419" xr:uid="{FB6E1187-05A2-46A1-B6D0-53E742C5569A}"/>
    <cellStyle name="20% - Énfasis4 10 2 2 3 2" xfId="25832" xr:uid="{F471C37A-D502-4840-ABDC-0E460590D831}"/>
    <cellStyle name="20% - Énfasis4 10 2 2 3 2 2" xfId="37368" xr:uid="{704B95A1-D01C-4B00-91BB-4756422BD5B0}"/>
    <cellStyle name="20% - Énfasis4 10 2 2 3 3" xfId="37367" xr:uid="{40DDDF51-D38D-4DBF-8FCA-1138D62A0E31}"/>
    <cellStyle name="20% - Énfasis4 10 2 2 4" xfId="18127" xr:uid="{C43F9BCB-3CE6-40AA-83CA-3454F65E8C24}"/>
    <cellStyle name="20% - Énfasis4 10 2 2 4 2" xfId="37369" xr:uid="{AD009B03-C877-4BE0-8119-51F393885743}"/>
    <cellStyle name="20% - Énfasis4 10 2 2 5" xfId="37362" xr:uid="{1C8AC118-F6DD-494A-9F39-5AA955689AF5}"/>
    <cellStyle name="20% - Énfasis4 10 2 3" xfId="4977" xr:uid="{126181E8-F69A-4961-A797-95FDAD7FFDE4}"/>
    <cellStyle name="20% - Énfasis4 10 2 3 2" xfId="12685" xr:uid="{71A73CE9-C950-42EC-A61C-27473A001FC0}"/>
    <cellStyle name="20% - Énfasis4 10 2 3 2 2" xfId="28097" xr:uid="{47485B1E-2775-4D69-8825-16D397E10DBD}"/>
    <cellStyle name="20% - Énfasis4 10 2 3 2 2 2" xfId="37372" xr:uid="{9A6255DE-5A1B-4BE3-B3A0-DDBE6B5368E4}"/>
    <cellStyle name="20% - Énfasis4 10 2 3 2 3" xfId="37371" xr:uid="{E3CA98C3-A6E7-48BA-A99B-7FD876355F8E}"/>
    <cellStyle name="20% - Énfasis4 10 2 3 3" xfId="20392" xr:uid="{5EFBCB13-4182-4A08-BD8F-827CF850B3AA}"/>
    <cellStyle name="20% - Énfasis4 10 2 3 3 2" xfId="37373" xr:uid="{DEFC3E82-3BE6-461F-8B83-9639C29D3E69}"/>
    <cellStyle name="20% - Énfasis4 10 2 3 4" xfId="37370" xr:uid="{095E8F73-0AE3-4D7A-AAEA-9CDE6C798743}"/>
    <cellStyle name="20% - Énfasis4 10 2 4" xfId="8960" xr:uid="{F8689E24-2708-445A-BB59-287D71D21C1F}"/>
    <cellStyle name="20% - Énfasis4 10 2 4 2" xfId="24373" xr:uid="{70130309-32DC-40DC-8391-500036F9CC5B}"/>
    <cellStyle name="20% - Énfasis4 10 2 4 2 2" xfId="37375" xr:uid="{925972F0-216D-4C62-9967-14EA6BC2888E}"/>
    <cellStyle name="20% - Énfasis4 10 2 4 3" xfId="37374" xr:uid="{B20CD760-FF20-4AED-88C6-F20110F2F1D4}"/>
    <cellStyle name="20% - Énfasis4 10 2 5" xfId="16668" xr:uid="{472C86BB-1245-4133-9991-6091288369DE}"/>
    <cellStyle name="20% - Énfasis4 10 2 5 2" xfId="37376" xr:uid="{CA643919-5368-4DD1-B5E9-625D23D24C95}"/>
    <cellStyle name="20% - Énfasis4 10 2 6" xfId="37361" xr:uid="{2D180E6B-FA7F-4E4F-9E61-0D7E6E9BEB1E}"/>
    <cellStyle name="20% - Énfasis4 10 3" xfId="2070" xr:uid="{A42CE8FF-4638-4093-BFC9-8353D8EFB5E8}"/>
    <cellStyle name="20% - Énfasis4 10 3 2" xfId="5802" xr:uid="{FC50FB96-6E44-4A77-9332-032859F3B994}"/>
    <cellStyle name="20% - Énfasis4 10 3 2 2" xfId="13510" xr:uid="{BE2E5E02-8311-4041-AB4F-93CEF2838BA3}"/>
    <cellStyle name="20% - Énfasis4 10 3 2 2 2" xfId="28922" xr:uid="{FA7D71F0-4C0A-41F3-A0CC-94AB630AB518}"/>
    <cellStyle name="20% - Énfasis4 10 3 2 2 2 2" xfId="37380" xr:uid="{60542883-7CAA-471A-A5FE-ED91D3790071}"/>
    <cellStyle name="20% - Énfasis4 10 3 2 2 3" xfId="37379" xr:uid="{CD702CB7-2DD1-448D-8BC8-A4173C6AFB67}"/>
    <cellStyle name="20% - Énfasis4 10 3 2 3" xfId="21217" xr:uid="{FD6DBFE6-95D0-42B8-80EB-1594DB6E4813}"/>
    <cellStyle name="20% - Énfasis4 10 3 2 3 2" xfId="37381" xr:uid="{34530B58-3A67-4D16-9614-231B47E6DC6F}"/>
    <cellStyle name="20% - Énfasis4 10 3 2 4" xfId="37378" xr:uid="{1CA5A46C-37DB-486A-9223-7F98F946DFFA}"/>
    <cellStyle name="20% - Énfasis4 10 3 3" xfId="9781" xr:uid="{16A98DD6-0CBF-4619-98AB-2CC6C59CEC94}"/>
    <cellStyle name="20% - Énfasis4 10 3 3 2" xfId="25194" xr:uid="{D2A01B89-8434-46F2-B7DC-D510BFFD6A61}"/>
    <cellStyle name="20% - Énfasis4 10 3 3 2 2" xfId="37383" xr:uid="{9552634E-CF0C-4460-A9D0-435C8BFFE650}"/>
    <cellStyle name="20% - Énfasis4 10 3 3 3" xfId="37382" xr:uid="{10BE5E9D-A198-43AF-955E-0CBC57DB4589}"/>
    <cellStyle name="20% - Énfasis4 10 3 4" xfId="17489" xr:uid="{BCCA11E2-B893-4AF9-818F-492C4C8959F8}"/>
    <cellStyle name="20% - Énfasis4 10 3 4 2" xfId="37384" xr:uid="{A03C5D2A-239D-4E2B-B4E8-1D4BE2E19D33}"/>
    <cellStyle name="20% - Énfasis4 10 3 5" xfId="37377" xr:uid="{912DE1D9-FB37-4480-8760-9EC6596E0438}"/>
    <cellStyle name="20% - Énfasis4 10 4" xfId="4325" xr:uid="{A0D68A59-2B8A-4FFF-8370-416D04C383DD}"/>
    <cellStyle name="20% - Énfasis4 10 4 2" xfId="12033" xr:uid="{CEA71ABD-8617-4515-AFBE-9DB2CE6E8ED8}"/>
    <cellStyle name="20% - Énfasis4 10 4 2 2" xfId="27445" xr:uid="{66A132EF-2980-49E8-8149-128E1734E0E1}"/>
    <cellStyle name="20% - Énfasis4 10 4 2 2 2" xfId="37387" xr:uid="{4E778FAE-25F6-46D9-9CFE-3CAD160ABEDE}"/>
    <cellStyle name="20% - Énfasis4 10 4 2 3" xfId="37386" xr:uid="{F6C3323E-0D31-4BFA-A85A-E7013E42BBBF}"/>
    <cellStyle name="20% - Énfasis4 10 4 3" xfId="19740" xr:uid="{2A51C723-7DB3-41C1-BE09-7C3EE37E6BD8}"/>
    <cellStyle name="20% - Énfasis4 10 4 3 2" xfId="37388" xr:uid="{E82F6C56-010C-4514-8FC7-A797D8B22276}"/>
    <cellStyle name="20% - Énfasis4 10 4 4" xfId="37385" xr:uid="{17B059E3-F2F4-4691-86CC-EAF4A658B36A}"/>
    <cellStyle name="20% - Énfasis4 10 5" xfId="8322" xr:uid="{D7AD88A6-E628-4DBB-8B07-55061CDC5511}"/>
    <cellStyle name="20% - Énfasis4 10 5 2" xfId="23735" xr:uid="{33D51E86-9391-4041-A1BC-D39E3FCB1C56}"/>
    <cellStyle name="20% - Énfasis4 10 5 2 2" xfId="37390" xr:uid="{D9F72D2F-652C-42E1-A8A0-47C65EBB7BD8}"/>
    <cellStyle name="20% - Énfasis4 10 5 3" xfId="37389" xr:uid="{A9DA9997-F911-4271-9167-D0751B684F5C}"/>
    <cellStyle name="20% - Énfasis4 10 6" xfId="16030" xr:uid="{AD38716C-2111-4DF4-B124-14F4D339317F}"/>
    <cellStyle name="20% - Énfasis4 10 6 2" xfId="37391" xr:uid="{51E236FA-66D7-451D-AF81-9673C945744A}"/>
    <cellStyle name="20% - Énfasis4 10 7" xfId="37360" xr:uid="{0595E7C2-4B83-45D7-87D2-11D05F64FA6F}"/>
    <cellStyle name="20% - Énfasis4 11" xfId="600" xr:uid="{8DC0D281-B2F8-4C31-96AC-4742634C8FDD}"/>
    <cellStyle name="20% - Énfasis4 11 2" xfId="1261" xr:uid="{A1465BD2-C853-4637-A923-0D9621799AFB}"/>
    <cellStyle name="20% - Énfasis4 11 2 2" xfId="2728" xr:uid="{80C69F37-4CBE-4AE7-BF39-D8BEE22899A2}"/>
    <cellStyle name="20% - Énfasis4 11 2 2 2" xfId="6460" xr:uid="{3F28589D-64E9-4657-BE0C-0C72E6A1B49A}"/>
    <cellStyle name="20% - Énfasis4 11 2 2 2 2" xfId="14168" xr:uid="{8F0ED9E3-D969-4F98-843A-1C472B48A1A4}"/>
    <cellStyle name="20% - Énfasis4 11 2 2 2 2 2" xfId="29580" xr:uid="{1FE07700-FC19-40A5-B848-D2B1C34BC299}"/>
    <cellStyle name="20% - Énfasis4 11 2 2 2 2 2 2" xfId="37397" xr:uid="{4CCFE90D-0F88-4997-88E1-B32876432DB6}"/>
    <cellStyle name="20% - Énfasis4 11 2 2 2 2 3" xfId="37396" xr:uid="{4BFC5667-5E2A-4AB0-8485-173ECA0A629C}"/>
    <cellStyle name="20% - Énfasis4 11 2 2 2 3" xfId="21875" xr:uid="{FF8F24E7-8775-425B-8578-0FE17A334955}"/>
    <cellStyle name="20% - Énfasis4 11 2 2 2 3 2" xfId="37398" xr:uid="{9C53AA4E-D70A-4E97-AC7B-152AE129C4EF}"/>
    <cellStyle name="20% - Énfasis4 11 2 2 2 4" xfId="37395" xr:uid="{BAC53993-41D6-4395-99E4-0B84780989D4}"/>
    <cellStyle name="20% - Énfasis4 11 2 2 3" xfId="10439" xr:uid="{22D8FA70-4666-490B-BF72-7F352D5EC0B9}"/>
    <cellStyle name="20% - Énfasis4 11 2 2 3 2" xfId="25852" xr:uid="{60DFCE7C-A427-4832-932F-951215055139}"/>
    <cellStyle name="20% - Énfasis4 11 2 2 3 2 2" xfId="37400" xr:uid="{8CEAE3AA-8383-4BAA-96E2-641B60A7825E}"/>
    <cellStyle name="20% - Énfasis4 11 2 2 3 3" xfId="37399" xr:uid="{47C413DD-6C07-41EE-9569-C7B507BC8AF2}"/>
    <cellStyle name="20% - Énfasis4 11 2 2 4" xfId="18147" xr:uid="{293C02D0-8C1E-47B0-8810-8B506D0D684A}"/>
    <cellStyle name="20% - Énfasis4 11 2 2 4 2" xfId="37401" xr:uid="{834E9914-860F-4CD0-9859-2D88E0F42EF5}"/>
    <cellStyle name="20% - Énfasis4 11 2 2 5" xfId="37394" xr:uid="{8895496D-65E6-49C6-92FE-06FF9AD4006C}"/>
    <cellStyle name="20% - Énfasis4 11 2 3" xfId="4997" xr:uid="{6D7C1C81-E5E4-4031-972F-39C006EAE50C}"/>
    <cellStyle name="20% - Énfasis4 11 2 3 2" xfId="12705" xr:uid="{484B6AF1-0CEF-4763-8FE5-8F68AAC5C1CD}"/>
    <cellStyle name="20% - Énfasis4 11 2 3 2 2" xfId="28117" xr:uid="{AC24E4C3-22AE-4CC4-B9B4-68BC148A0580}"/>
    <cellStyle name="20% - Énfasis4 11 2 3 2 2 2" xfId="37404" xr:uid="{A46B264C-002A-4939-A2FF-6D6694C1E9D7}"/>
    <cellStyle name="20% - Énfasis4 11 2 3 2 3" xfId="37403" xr:uid="{473A6A90-5A82-4501-BBF9-3195ACB527BC}"/>
    <cellStyle name="20% - Énfasis4 11 2 3 3" xfId="20412" xr:uid="{CBD304E8-CFBB-4316-A5A7-DC4B2F41926D}"/>
    <cellStyle name="20% - Énfasis4 11 2 3 3 2" xfId="37405" xr:uid="{5B2FB489-D265-4CE2-A702-63A95622CCA1}"/>
    <cellStyle name="20% - Énfasis4 11 2 3 4" xfId="37402" xr:uid="{5A7C8609-5804-4C45-8EFB-286F5107646C}"/>
    <cellStyle name="20% - Énfasis4 11 2 4" xfId="8980" xr:uid="{C1598914-5627-4DF5-B346-3EC63829F5F8}"/>
    <cellStyle name="20% - Énfasis4 11 2 4 2" xfId="24393" xr:uid="{DB0376DD-EA7D-4764-BE16-435E19534D84}"/>
    <cellStyle name="20% - Énfasis4 11 2 4 2 2" xfId="37407" xr:uid="{F31372DB-C748-4457-9513-E06D12BFF8BA}"/>
    <cellStyle name="20% - Énfasis4 11 2 4 3" xfId="37406" xr:uid="{E42AD31B-3603-4397-89CF-EFA3AE721BAB}"/>
    <cellStyle name="20% - Énfasis4 11 2 5" xfId="16688" xr:uid="{F552DA3C-2AD5-4EF2-BE1A-17B34402BAC0}"/>
    <cellStyle name="20% - Énfasis4 11 2 5 2" xfId="37408" xr:uid="{49449F02-E383-4418-9A20-8A7734A5B8D0}"/>
    <cellStyle name="20% - Énfasis4 11 2 6" xfId="37393" xr:uid="{704DCD44-9507-4B82-BFBB-41253D4EC5DF}"/>
    <cellStyle name="20% - Énfasis4 11 3" xfId="2090" xr:uid="{B10F6A94-3F3B-4375-9309-731564C6BABB}"/>
    <cellStyle name="20% - Énfasis4 11 3 2" xfId="5822" xr:uid="{548C8E01-FD90-4BC1-9B3C-369E2A42EE3E}"/>
    <cellStyle name="20% - Énfasis4 11 3 2 2" xfId="13530" xr:uid="{769ECAAC-59E9-4190-8F15-3F7439B9800B}"/>
    <cellStyle name="20% - Énfasis4 11 3 2 2 2" xfId="28942" xr:uid="{31EAB51F-F9D9-4A54-AC5B-E40B25BB5EE1}"/>
    <cellStyle name="20% - Énfasis4 11 3 2 2 2 2" xfId="37412" xr:uid="{BBEAC1F7-6061-4FC5-8482-387E89D51730}"/>
    <cellStyle name="20% - Énfasis4 11 3 2 2 3" xfId="37411" xr:uid="{D4A3201F-7E37-4E0A-A9A1-4D06B789DEF6}"/>
    <cellStyle name="20% - Énfasis4 11 3 2 3" xfId="21237" xr:uid="{126D49E0-E2BA-4DF1-841E-6087C719A126}"/>
    <cellStyle name="20% - Énfasis4 11 3 2 3 2" xfId="37413" xr:uid="{3206D395-D5D2-44FA-9882-4701F7B863E1}"/>
    <cellStyle name="20% - Énfasis4 11 3 2 4" xfId="37410" xr:uid="{8FE01FE1-84D0-4C7B-8382-F78A3019821C}"/>
    <cellStyle name="20% - Énfasis4 11 3 3" xfId="9801" xr:uid="{7D0F2251-359D-461D-A771-FF5F1BA0D765}"/>
    <cellStyle name="20% - Énfasis4 11 3 3 2" xfId="25214" xr:uid="{F951320E-04DE-4953-94F9-AC0D8813B4D5}"/>
    <cellStyle name="20% - Énfasis4 11 3 3 2 2" xfId="37415" xr:uid="{D9786A7E-656E-41F5-A307-1221DE716A48}"/>
    <cellStyle name="20% - Énfasis4 11 3 3 3" xfId="37414" xr:uid="{19FAB251-81CC-4044-AC48-E5AC3C935000}"/>
    <cellStyle name="20% - Énfasis4 11 3 4" xfId="17509" xr:uid="{2182D200-519B-41D3-9960-93EDB2285CB3}"/>
    <cellStyle name="20% - Énfasis4 11 3 4 2" xfId="37416" xr:uid="{3CA93532-E82E-4D9D-B9B7-450BF2EAC85C}"/>
    <cellStyle name="20% - Énfasis4 11 3 5" xfId="37409" xr:uid="{12E44BE2-3E2C-4819-9369-14E10E34E24D}"/>
    <cellStyle name="20% - Énfasis4 11 4" xfId="4345" xr:uid="{1AB365C3-8F92-4DD2-83AD-844BC826F352}"/>
    <cellStyle name="20% - Énfasis4 11 4 2" xfId="12053" xr:uid="{9F43FE37-5A31-402C-A960-A3E76FF28C75}"/>
    <cellStyle name="20% - Énfasis4 11 4 2 2" xfId="27465" xr:uid="{80096BDA-9989-4F07-B84B-9CF8796C9E64}"/>
    <cellStyle name="20% - Énfasis4 11 4 2 2 2" xfId="37419" xr:uid="{7A00B627-F4FA-4577-9DD0-98BD7CD97FF4}"/>
    <cellStyle name="20% - Énfasis4 11 4 2 3" xfId="37418" xr:uid="{C6502DF8-3BB5-4403-9149-84AD8C62D075}"/>
    <cellStyle name="20% - Énfasis4 11 4 3" xfId="19760" xr:uid="{7DF094C2-5A6B-4E71-A919-1A3B31499EC1}"/>
    <cellStyle name="20% - Énfasis4 11 4 3 2" xfId="37420" xr:uid="{3A1888E4-1699-450B-BF93-A71C6DFFA113}"/>
    <cellStyle name="20% - Énfasis4 11 4 4" xfId="37417" xr:uid="{1744719E-A87B-4D40-8DAE-25ECF886E7E6}"/>
    <cellStyle name="20% - Énfasis4 11 5" xfId="8342" xr:uid="{7B2A4CAA-B801-4DDA-8546-27B9BED1DAF2}"/>
    <cellStyle name="20% - Énfasis4 11 5 2" xfId="23755" xr:uid="{47303B4C-6767-4DDF-B700-51AAC4AC3EE5}"/>
    <cellStyle name="20% - Énfasis4 11 5 2 2" xfId="37422" xr:uid="{9CDAFF6A-0E1C-471D-9C8A-7E3D6EBA572A}"/>
    <cellStyle name="20% - Énfasis4 11 5 3" xfId="37421" xr:uid="{23AC8B26-A3EE-4F4F-B2C6-E795F7536778}"/>
    <cellStyle name="20% - Énfasis4 11 6" xfId="16050" xr:uid="{9BEBBEBD-8E12-4F48-913E-7306181D641F}"/>
    <cellStyle name="20% - Énfasis4 11 6 2" xfId="37423" xr:uid="{3EDD153F-38F5-47CE-AF65-08207E827C27}"/>
    <cellStyle name="20% - Énfasis4 11 7" xfId="37392" xr:uid="{1B3286C0-8DD2-49D7-88C8-593822195115}"/>
    <cellStyle name="20% - Énfasis4 12" xfId="620" xr:uid="{AA5A327E-1A2C-4492-883C-0ABC30B08851}"/>
    <cellStyle name="20% - Énfasis4 12 2" xfId="1281" xr:uid="{784F20D6-E95C-4720-B46B-96CD59FE21D6}"/>
    <cellStyle name="20% - Énfasis4 12 2 2" xfId="2748" xr:uid="{91BE50CD-9679-4E4E-89FE-66309535DD1D}"/>
    <cellStyle name="20% - Énfasis4 12 2 2 2" xfId="6480" xr:uid="{2BD36724-22A9-4DA6-8FF6-55538A332E43}"/>
    <cellStyle name="20% - Énfasis4 12 2 2 2 2" xfId="14188" xr:uid="{5A95345C-45A8-4115-B33F-503B10371D76}"/>
    <cellStyle name="20% - Énfasis4 12 2 2 2 2 2" xfId="29600" xr:uid="{1479A769-EC6F-405C-90D1-02AAE254D5E3}"/>
    <cellStyle name="20% - Énfasis4 12 2 2 2 2 2 2" xfId="37429" xr:uid="{0CEAAFAE-486C-40E3-B0D9-174806C8C53B}"/>
    <cellStyle name="20% - Énfasis4 12 2 2 2 2 3" xfId="37428" xr:uid="{F7CBF4A4-0205-4054-AE44-ECF776D29A27}"/>
    <cellStyle name="20% - Énfasis4 12 2 2 2 3" xfId="21895" xr:uid="{881EC294-93B6-4533-BAC8-DA8DD65C8E06}"/>
    <cellStyle name="20% - Énfasis4 12 2 2 2 3 2" xfId="37430" xr:uid="{AF5B853D-4666-4B3D-892F-1ED3D3C98317}"/>
    <cellStyle name="20% - Énfasis4 12 2 2 2 4" xfId="37427" xr:uid="{73226317-A770-42EE-9812-236797D24545}"/>
    <cellStyle name="20% - Énfasis4 12 2 2 3" xfId="10459" xr:uid="{C9D5875A-478F-43AF-966B-22F67C691470}"/>
    <cellStyle name="20% - Énfasis4 12 2 2 3 2" xfId="25872" xr:uid="{AB3C2A6C-AC3B-45F0-AFFE-2E3280300F5F}"/>
    <cellStyle name="20% - Énfasis4 12 2 2 3 2 2" xfId="37432" xr:uid="{2787A674-817E-4805-A1C4-061B6913F395}"/>
    <cellStyle name="20% - Énfasis4 12 2 2 3 3" xfId="37431" xr:uid="{9233F942-EA5E-4768-95B4-68DCC3B5DBC8}"/>
    <cellStyle name="20% - Énfasis4 12 2 2 4" xfId="18167" xr:uid="{3EDF579D-5CBD-4BCC-A60C-B3505B814A06}"/>
    <cellStyle name="20% - Énfasis4 12 2 2 4 2" xfId="37433" xr:uid="{62CD1FA6-15C4-4A9A-8868-11AC445E23B7}"/>
    <cellStyle name="20% - Énfasis4 12 2 2 5" xfId="37426" xr:uid="{BDF10EC4-8A13-471A-939A-D74BC4B76903}"/>
    <cellStyle name="20% - Énfasis4 12 2 3" xfId="5017" xr:uid="{976E895C-1602-48EE-8C9B-F55BD617FCA5}"/>
    <cellStyle name="20% - Énfasis4 12 2 3 2" xfId="12725" xr:uid="{8F933791-2074-415E-97FC-325DFDE0C50D}"/>
    <cellStyle name="20% - Énfasis4 12 2 3 2 2" xfId="28137" xr:uid="{8249B9D9-EE63-4AE7-8801-0AF7219F7127}"/>
    <cellStyle name="20% - Énfasis4 12 2 3 2 2 2" xfId="37436" xr:uid="{F6AF59EC-C10D-42B4-9E1C-F97C5E377A86}"/>
    <cellStyle name="20% - Énfasis4 12 2 3 2 3" xfId="37435" xr:uid="{48162D4C-730B-4B12-BF87-7D9B684EF731}"/>
    <cellStyle name="20% - Énfasis4 12 2 3 3" xfId="20432" xr:uid="{DDC5FB5A-1BE2-4A89-B031-47778380BA14}"/>
    <cellStyle name="20% - Énfasis4 12 2 3 3 2" xfId="37437" xr:uid="{C4F0CAF7-34C4-4447-A111-E985D382C715}"/>
    <cellStyle name="20% - Énfasis4 12 2 3 4" xfId="37434" xr:uid="{AD74145A-837C-46AE-94D3-27183DAFFDFA}"/>
    <cellStyle name="20% - Énfasis4 12 2 4" xfId="9000" xr:uid="{8F1807C9-0069-41E2-978A-266E181105AC}"/>
    <cellStyle name="20% - Énfasis4 12 2 4 2" xfId="24413" xr:uid="{9EE6F86A-84FD-4250-8188-93E38783327B}"/>
    <cellStyle name="20% - Énfasis4 12 2 4 2 2" xfId="37439" xr:uid="{1CEDE924-8B04-4BED-AC90-8B71EAB446B0}"/>
    <cellStyle name="20% - Énfasis4 12 2 4 3" xfId="37438" xr:uid="{0362ECAA-094B-4718-869B-7B61FE1BD9EC}"/>
    <cellStyle name="20% - Énfasis4 12 2 5" xfId="16708" xr:uid="{5276BDB6-2644-49A0-8B7B-D9E78C9B973A}"/>
    <cellStyle name="20% - Énfasis4 12 2 5 2" xfId="37440" xr:uid="{411856DD-D9A1-41DC-AC32-9BAB8AB31BE9}"/>
    <cellStyle name="20% - Énfasis4 12 2 6" xfId="37425" xr:uid="{1CDF093E-8033-4F0D-8F40-276448EB3A16}"/>
    <cellStyle name="20% - Énfasis4 12 3" xfId="2110" xr:uid="{7AD96E4A-5B86-4402-BD2A-6BD5A1C9F06D}"/>
    <cellStyle name="20% - Énfasis4 12 3 2" xfId="5842" xr:uid="{D9CC1EC2-3BF1-448D-A8DA-6010851F7AD7}"/>
    <cellStyle name="20% - Énfasis4 12 3 2 2" xfId="13550" xr:uid="{9D307684-AC15-489F-84DC-9F79061D6595}"/>
    <cellStyle name="20% - Énfasis4 12 3 2 2 2" xfId="28962" xr:uid="{5739E15C-55B4-467A-A436-3B555734C3A2}"/>
    <cellStyle name="20% - Énfasis4 12 3 2 2 2 2" xfId="37444" xr:uid="{6682DC19-70E1-482E-B667-2A58F6E468E5}"/>
    <cellStyle name="20% - Énfasis4 12 3 2 2 3" xfId="37443" xr:uid="{D23DA4C8-0EFF-4B12-B58C-D80A34612FD5}"/>
    <cellStyle name="20% - Énfasis4 12 3 2 3" xfId="21257" xr:uid="{F2CB9AF2-46DE-4B85-AC21-8E13FEB049E8}"/>
    <cellStyle name="20% - Énfasis4 12 3 2 3 2" xfId="37445" xr:uid="{10C36E90-F923-4509-A993-06CAF8638AD4}"/>
    <cellStyle name="20% - Énfasis4 12 3 2 4" xfId="37442" xr:uid="{7570DA37-F3C2-4BAA-BF09-5AFF37921A58}"/>
    <cellStyle name="20% - Énfasis4 12 3 3" xfId="9821" xr:uid="{8834A804-C170-45ED-BF0C-A3582878DC59}"/>
    <cellStyle name="20% - Énfasis4 12 3 3 2" xfId="25234" xr:uid="{E46F0044-C6DB-4C58-A3E0-2B9EBA2FD199}"/>
    <cellStyle name="20% - Énfasis4 12 3 3 2 2" xfId="37447" xr:uid="{4565BD1D-02EC-4F40-B3F4-C392E759F858}"/>
    <cellStyle name="20% - Énfasis4 12 3 3 3" xfId="37446" xr:uid="{0051F2CD-E960-414E-BAC8-B42000D85D0C}"/>
    <cellStyle name="20% - Énfasis4 12 3 4" xfId="17529" xr:uid="{CED093AA-21A7-46C4-B868-C97B16C37283}"/>
    <cellStyle name="20% - Énfasis4 12 3 4 2" xfId="37448" xr:uid="{4C3D5E6E-D474-448A-A007-45B39944A197}"/>
    <cellStyle name="20% - Énfasis4 12 3 5" xfId="37441" xr:uid="{1F81EF19-F5A7-4FB5-9A4F-374901DF2F42}"/>
    <cellStyle name="20% - Énfasis4 12 4" xfId="4365" xr:uid="{BC0A7A42-1081-4108-B231-5A98CF16579B}"/>
    <cellStyle name="20% - Énfasis4 12 4 2" xfId="12073" xr:uid="{766D2250-E0DD-43CC-A07E-BED2E8EE07B7}"/>
    <cellStyle name="20% - Énfasis4 12 4 2 2" xfId="27485" xr:uid="{637C3907-9C4A-4761-B2F5-FD2B9132D491}"/>
    <cellStyle name="20% - Énfasis4 12 4 2 2 2" xfId="37451" xr:uid="{6659FF92-ABCF-4CEF-B78D-ADC4828A00C6}"/>
    <cellStyle name="20% - Énfasis4 12 4 2 3" xfId="37450" xr:uid="{72FD7288-0730-4CA1-B76A-C161703F9645}"/>
    <cellStyle name="20% - Énfasis4 12 4 3" xfId="19780" xr:uid="{9343EC4E-CFA5-4E38-A15A-9061BFD4D7C0}"/>
    <cellStyle name="20% - Énfasis4 12 4 3 2" xfId="37452" xr:uid="{CBE570A1-B0C6-4E9B-90B4-29F7F33F3A86}"/>
    <cellStyle name="20% - Énfasis4 12 4 4" xfId="37449" xr:uid="{584EAC92-F88D-4599-B679-903AD968E62D}"/>
    <cellStyle name="20% - Énfasis4 12 5" xfId="8362" xr:uid="{99328DB1-11A8-4709-A675-BD1AC6BF704B}"/>
    <cellStyle name="20% - Énfasis4 12 5 2" xfId="23775" xr:uid="{AD4FDCEB-E342-471D-8E20-1B3413ECBC09}"/>
    <cellStyle name="20% - Énfasis4 12 5 2 2" xfId="37454" xr:uid="{B46A8B98-C2D2-4310-A492-30210785A908}"/>
    <cellStyle name="20% - Énfasis4 12 5 3" xfId="37453" xr:uid="{8E17B0EB-DCC6-4FF0-B1F1-EDB474A0B1AD}"/>
    <cellStyle name="20% - Énfasis4 12 6" xfId="16070" xr:uid="{4E15B768-DDF3-4BCC-A3EF-70B8815EA413}"/>
    <cellStyle name="20% - Énfasis4 12 6 2" xfId="37455" xr:uid="{AF426444-145D-4A32-B75F-2C8640706178}"/>
    <cellStyle name="20% - Énfasis4 12 7" xfId="37424" xr:uid="{35D295EC-AA09-4CFC-B85E-5AB21B280368}"/>
    <cellStyle name="20% - Énfasis4 13" xfId="641" xr:uid="{2109AC6B-1DF4-45A6-83D6-E29F243F4ECD}"/>
    <cellStyle name="20% - Énfasis4 13 2" xfId="1302" xr:uid="{02909230-0CCE-4AD1-A28E-9E55F5FFA717}"/>
    <cellStyle name="20% - Énfasis4 13 2 2" xfId="2769" xr:uid="{FE8AECCF-5ACB-4561-A00E-537A07266A8E}"/>
    <cellStyle name="20% - Énfasis4 13 2 2 2" xfId="6501" xr:uid="{259507A1-2209-456F-89DC-09D76D15A591}"/>
    <cellStyle name="20% - Énfasis4 13 2 2 2 2" xfId="14209" xr:uid="{059F030F-F633-4F5C-B345-5605A8994C8E}"/>
    <cellStyle name="20% - Énfasis4 13 2 2 2 2 2" xfId="29621" xr:uid="{F1A789CB-66DE-4D7F-91BE-B7F7F398E50D}"/>
    <cellStyle name="20% - Énfasis4 13 2 2 2 2 2 2" xfId="37461" xr:uid="{8A1E4E8A-0A70-4DFB-A62D-34D302E9BED0}"/>
    <cellStyle name="20% - Énfasis4 13 2 2 2 2 3" xfId="37460" xr:uid="{443440B8-B549-4E17-BF6B-B1E1C2CBD75C}"/>
    <cellStyle name="20% - Énfasis4 13 2 2 2 3" xfId="21916" xr:uid="{C6B6627A-709F-4207-B430-68846698DDDD}"/>
    <cellStyle name="20% - Énfasis4 13 2 2 2 3 2" xfId="37462" xr:uid="{87D2E8F1-E602-41FF-AE1E-FBD9CC08AE6F}"/>
    <cellStyle name="20% - Énfasis4 13 2 2 2 4" xfId="37459" xr:uid="{EFCA0CE0-1675-4C17-90BA-F83F2D8937CD}"/>
    <cellStyle name="20% - Énfasis4 13 2 2 3" xfId="10480" xr:uid="{B4E97292-A09D-4E9E-A438-04F798045EAE}"/>
    <cellStyle name="20% - Énfasis4 13 2 2 3 2" xfId="25893" xr:uid="{D21342BB-DC3A-40CE-A590-98ACA35B4948}"/>
    <cellStyle name="20% - Énfasis4 13 2 2 3 2 2" xfId="37464" xr:uid="{CD9CCF12-CAE1-4482-AD71-25952CECD14F}"/>
    <cellStyle name="20% - Énfasis4 13 2 2 3 3" xfId="37463" xr:uid="{0A096F78-A23D-4095-9365-EAA978D0F214}"/>
    <cellStyle name="20% - Énfasis4 13 2 2 4" xfId="18188" xr:uid="{67574EE3-7583-4E11-9CFA-E5790E6F2921}"/>
    <cellStyle name="20% - Énfasis4 13 2 2 4 2" xfId="37465" xr:uid="{CABCB937-7B7D-482B-9ECB-5A761575C031}"/>
    <cellStyle name="20% - Énfasis4 13 2 2 5" xfId="37458" xr:uid="{267CDF8C-F72D-4E1D-9B62-8BFA94D6C510}"/>
    <cellStyle name="20% - Énfasis4 13 2 3" xfId="5038" xr:uid="{A212443B-840B-40BB-BFCC-4C5964DF9C9E}"/>
    <cellStyle name="20% - Énfasis4 13 2 3 2" xfId="12746" xr:uid="{1782576C-1A7E-4DAA-AD0D-BB3E390BA9B4}"/>
    <cellStyle name="20% - Énfasis4 13 2 3 2 2" xfId="28158" xr:uid="{B4A0DDC7-727F-4262-8E0E-3DB6994796E9}"/>
    <cellStyle name="20% - Énfasis4 13 2 3 2 2 2" xfId="37468" xr:uid="{8C64D4A4-B50F-4F65-B391-A5A4F17FDFFE}"/>
    <cellStyle name="20% - Énfasis4 13 2 3 2 3" xfId="37467" xr:uid="{DA2F109D-C5B2-40AC-AD93-C92147E6D1B2}"/>
    <cellStyle name="20% - Énfasis4 13 2 3 3" xfId="20453" xr:uid="{F58A7D71-8BF2-498C-AFF3-09FA7F8F6EE2}"/>
    <cellStyle name="20% - Énfasis4 13 2 3 3 2" xfId="37469" xr:uid="{1BA5F3D3-EE15-40DA-B201-F32A9175AD51}"/>
    <cellStyle name="20% - Énfasis4 13 2 3 4" xfId="37466" xr:uid="{49F4D14C-EE77-4B5B-A8DE-E57CB5139CD3}"/>
    <cellStyle name="20% - Énfasis4 13 2 4" xfId="9021" xr:uid="{2C812676-AF4E-47E3-B139-CE10053B7911}"/>
    <cellStyle name="20% - Énfasis4 13 2 4 2" xfId="24434" xr:uid="{984D3B4B-8D34-49FB-8A1F-261E3C69DFF5}"/>
    <cellStyle name="20% - Énfasis4 13 2 4 2 2" xfId="37471" xr:uid="{07D7247E-A3B7-4EFC-8540-57C40D93265A}"/>
    <cellStyle name="20% - Énfasis4 13 2 4 3" xfId="37470" xr:uid="{63EF2A88-4F0A-479F-B678-A1D2A5F494C9}"/>
    <cellStyle name="20% - Énfasis4 13 2 5" xfId="16729" xr:uid="{CFCE9950-9383-4B66-8CC8-CFE1A7A721FE}"/>
    <cellStyle name="20% - Énfasis4 13 2 5 2" xfId="37472" xr:uid="{3538EB13-9914-4451-9914-CFE24ECABF0C}"/>
    <cellStyle name="20% - Énfasis4 13 2 6" xfId="37457" xr:uid="{E3D94DDB-557E-4718-BCB6-3EE71DCCC7B0}"/>
    <cellStyle name="20% - Énfasis4 13 3" xfId="2131" xr:uid="{7C588B36-DD0C-4214-ACBC-6BC9249B3DCA}"/>
    <cellStyle name="20% - Énfasis4 13 3 2" xfId="5863" xr:uid="{6C8DE85D-286B-4CA0-AA2A-9A9D4F621C75}"/>
    <cellStyle name="20% - Énfasis4 13 3 2 2" xfId="13571" xr:uid="{5A775545-1553-47AA-82CC-B928B81AFBD8}"/>
    <cellStyle name="20% - Énfasis4 13 3 2 2 2" xfId="28983" xr:uid="{102F8A83-BE1A-4E3C-BD57-C4F5E4AB26A8}"/>
    <cellStyle name="20% - Énfasis4 13 3 2 2 2 2" xfId="37476" xr:uid="{3805C7AA-99DD-43FE-A1AA-F89E598C92F2}"/>
    <cellStyle name="20% - Énfasis4 13 3 2 2 3" xfId="37475" xr:uid="{523B44DD-9BB3-4861-A36E-6CA622BC977E}"/>
    <cellStyle name="20% - Énfasis4 13 3 2 3" xfId="21278" xr:uid="{B3640197-DDF8-47B8-84CD-B4495F63F88E}"/>
    <cellStyle name="20% - Énfasis4 13 3 2 3 2" xfId="37477" xr:uid="{AC1C2EEA-F063-4BC4-9679-9523588C73F5}"/>
    <cellStyle name="20% - Énfasis4 13 3 2 4" xfId="37474" xr:uid="{89104895-5A6D-4C13-A3F5-29EC3598C9E1}"/>
    <cellStyle name="20% - Énfasis4 13 3 3" xfId="9842" xr:uid="{ABB11268-A44C-4AB3-BA03-5D29BD7710CE}"/>
    <cellStyle name="20% - Énfasis4 13 3 3 2" xfId="25255" xr:uid="{0651DDD9-242E-428D-8BAC-2F306A468E50}"/>
    <cellStyle name="20% - Énfasis4 13 3 3 2 2" xfId="37479" xr:uid="{34167450-3BB8-4096-A68C-ECB4079834DA}"/>
    <cellStyle name="20% - Énfasis4 13 3 3 3" xfId="37478" xr:uid="{7DA8D2E8-5B16-417F-90DF-B7B2AE0FD426}"/>
    <cellStyle name="20% - Énfasis4 13 3 4" xfId="17550" xr:uid="{A07C0BE8-5E2D-43E5-88C1-6CCC45778AF9}"/>
    <cellStyle name="20% - Énfasis4 13 3 4 2" xfId="37480" xr:uid="{9EB3A728-B057-44AA-B361-51A617F8F818}"/>
    <cellStyle name="20% - Énfasis4 13 3 5" xfId="37473" xr:uid="{DBA0E3F4-902C-4644-B60F-44851256F199}"/>
    <cellStyle name="20% - Énfasis4 13 4" xfId="4386" xr:uid="{4BCCD048-BB46-4BE7-A84E-3ECC7F91D9F2}"/>
    <cellStyle name="20% - Énfasis4 13 4 2" xfId="12094" xr:uid="{AEDF790C-7B12-4609-832E-62D411F9A5A3}"/>
    <cellStyle name="20% - Énfasis4 13 4 2 2" xfId="27506" xr:uid="{8C7C9BEB-A8EF-4B11-AE50-E5CD6C299EAC}"/>
    <cellStyle name="20% - Énfasis4 13 4 2 2 2" xfId="37483" xr:uid="{1E0833D6-46BB-422F-BCCC-83853F0CC22D}"/>
    <cellStyle name="20% - Énfasis4 13 4 2 3" xfId="37482" xr:uid="{5C91ACCE-3426-4F71-B614-F6123F1090C8}"/>
    <cellStyle name="20% - Énfasis4 13 4 3" xfId="19801" xr:uid="{30B0F7D0-D6D3-4E87-94B1-95C687727FA4}"/>
    <cellStyle name="20% - Énfasis4 13 4 3 2" xfId="37484" xr:uid="{AA621751-3029-42DB-93DD-434079828DFF}"/>
    <cellStyle name="20% - Énfasis4 13 4 4" xfId="37481" xr:uid="{C7CBCCD2-C912-4F2B-ABC3-A0B594B74379}"/>
    <cellStyle name="20% - Énfasis4 13 5" xfId="8383" xr:uid="{36B24D22-EAEE-48EA-A2CD-E51CB135DD1B}"/>
    <cellStyle name="20% - Énfasis4 13 5 2" xfId="23796" xr:uid="{FD87BB5B-8BBC-4D9D-A6DD-A66719104312}"/>
    <cellStyle name="20% - Énfasis4 13 5 2 2" xfId="37486" xr:uid="{B1B3DC55-7B6C-4441-8E49-11BE3EFBBE5B}"/>
    <cellStyle name="20% - Énfasis4 13 5 3" xfId="37485" xr:uid="{4A0A20AD-C3FB-4AC1-AA6F-44DFE5A550C0}"/>
    <cellStyle name="20% - Énfasis4 13 6" xfId="16091" xr:uid="{846F03BC-4B84-481E-BCEC-27E80FD496A0}"/>
    <cellStyle name="20% - Énfasis4 13 6 2" xfId="37487" xr:uid="{C6638512-FFBD-4BF0-862F-3B2C2F1141B5}"/>
    <cellStyle name="20% - Énfasis4 13 7" xfId="37456" xr:uid="{C2B76394-A9C3-466B-A85C-0AC55CBE7B8C}"/>
    <cellStyle name="20% - Énfasis4 14" xfId="661" xr:uid="{78D1FAA5-09AF-4B4E-813F-DC07F67672D5}"/>
    <cellStyle name="20% - Énfasis4 14 2" xfId="1322" xr:uid="{6FE695C7-4632-4B15-8F69-1123F4776CAA}"/>
    <cellStyle name="20% - Énfasis4 14 2 2" xfId="2789" xr:uid="{B42D2220-1E8F-499A-810A-5E61DA2A2515}"/>
    <cellStyle name="20% - Énfasis4 14 2 2 2" xfId="6521" xr:uid="{401F89B2-4B22-4206-8604-4BCAB1FD21F6}"/>
    <cellStyle name="20% - Énfasis4 14 2 2 2 2" xfId="14229" xr:uid="{DCA8D4F0-9A50-47CB-BB84-4E52E617D4BB}"/>
    <cellStyle name="20% - Énfasis4 14 2 2 2 2 2" xfId="29641" xr:uid="{EA51248F-012D-4D55-B157-8E7D123FEF10}"/>
    <cellStyle name="20% - Énfasis4 14 2 2 2 2 2 2" xfId="37493" xr:uid="{0CB24FBA-6ABB-45F4-8B76-D451947480F3}"/>
    <cellStyle name="20% - Énfasis4 14 2 2 2 2 3" xfId="37492" xr:uid="{66494C41-E808-4B13-B1AF-10ADDC06A87A}"/>
    <cellStyle name="20% - Énfasis4 14 2 2 2 3" xfId="21936" xr:uid="{B481EAB5-930A-4577-A193-760CCB06065A}"/>
    <cellStyle name="20% - Énfasis4 14 2 2 2 3 2" xfId="37494" xr:uid="{56C95312-4D2D-48B1-8A7F-B0BDAE1B33B6}"/>
    <cellStyle name="20% - Énfasis4 14 2 2 2 4" xfId="37491" xr:uid="{BE8A96F1-96D5-49DC-B962-EB8816910EAB}"/>
    <cellStyle name="20% - Énfasis4 14 2 2 3" xfId="10500" xr:uid="{4870DA9A-B825-4018-B092-8BF238215648}"/>
    <cellStyle name="20% - Énfasis4 14 2 2 3 2" xfId="25913" xr:uid="{21949906-3AE1-499A-A5A0-0C55E454B99D}"/>
    <cellStyle name="20% - Énfasis4 14 2 2 3 2 2" xfId="37496" xr:uid="{3E3A21B1-DAE3-456A-A6B5-A9DA08E10363}"/>
    <cellStyle name="20% - Énfasis4 14 2 2 3 3" xfId="37495" xr:uid="{D5E74C75-F593-4112-A6FA-2B7C969F1540}"/>
    <cellStyle name="20% - Énfasis4 14 2 2 4" xfId="18208" xr:uid="{43C15F26-43A9-4127-B082-74898C4C244B}"/>
    <cellStyle name="20% - Énfasis4 14 2 2 4 2" xfId="37497" xr:uid="{72801EAD-49B1-447F-BD1E-B48C53A24387}"/>
    <cellStyle name="20% - Énfasis4 14 2 2 5" xfId="37490" xr:uid="{9A67398B-0389-4772-86DA-33FCF79C876F}"/>
    <cellStyle name="20% - Énfasis4 14 2 3" xfId="5058" xr:uid="{C5D811A1-6EDA-4196-BEB8-6672B26C9697}"/>
    <cellStyle name="20% - Énfasis4 14 2 3 2" xfId="12766" xr:uid="{D8D27497-666A-4832-B0DA-4332B178586E}"/>
    <cellStyle name="20% - Énfasis4 14 2 3 2 2" xfId="28178" xr:uid="{DDCEC318-7363-4EB7-BAA7-8C30A47FB61A}"/>
    <cellStyle name="20% - Énfasis4 14 2 3 2 2 2" xfId="37500" xr:uid="{7F8BE776-484F-4346-AC21-F516A1474609}"/>
    <cellStyle name="20% - Énfasis4 14 2 3 2 3" xfId="37499" xr:uid="{DA54A35A-DA2F-4CEC-8CF8-E5A584A5AA9A}"/>
    <cellStyle name="20% - Énfasis4 14 2 3 3" xfId="20473" xr:uid="{0504D6EF-D859-4B96-A15E-3628CFDBFB07}"/>
    <cellStyle name="20% - Énfasis4 14 2 3 3 2" xfId="37501" xr:uid="{ED396913-1037-41B0-9C5C-26DE883B0212}"/>
    <cellStyle name="20% - Énfasis4 14 2 3 4" xfId="37498" xr:uid="{AEF95D7D-BF5A-406A-AE58-41A63A79D4DA}"/>
    <cellStyle name="20% - Énfasis4 14 2 4" xfId="9041" xr:uid="{3C647513-8E71-41C6-8FFD-F51433199497}"/>
    <cellStyle name="20% - Énfasis4 14 2 4 2" xfId="24454" xr:uid="{F0C6624A-289C-43CB-A57D-D97908E224D2}"/>
    <cellStyle name="20% - Énfasis4 14 2 4 2 2" xfId="37503" xr:uid="{590957B7-5905-4BE2-884F-DB056DE24D2A}"/>
    <cellStyle name="20% - Énfasis4 14 2 4 3" xfId="37502" xr:uid="{1997E15D-9F7F-446A-8E27-D1F116D84E71}"/>
    <cellStyle name="20% - Énfasis4 14 2 5" xfId="16749" xr:uid="{6A5CC738-17F5-4EBA-8129-3F2A34EB4B1A}"/>
    <cellStyle name="20% - Énfasis4 14 2 5 2" xfId="37504" xr:uid="{7F704C72-617F-483C-8308-38FF0EF6C38F}"/>
    <cellStyle name="20% - Énfasis4 14 2 6" xfId="37489" xr:uid="{4F1590D9-F8D6-46E5-A278-C17EC5AC7914}"/>
    <cellStyle name="20% - Énfasis4 14 3" xfId="2151" xr:uid="{3D167AF6-E8B8-4181-94CF-5857B7BFFA4F}"/>
    <cellStyle name="20% - Énfasis4 14 3 2" xfId="5883" xr:uid="{E1C5AB17-569C-4760-B6CB-BBEA525C0EA7}"/>
    <cellStyle name="20% - Énfasis4 14 3 2 2" xfId="13591" xr:uid="{34E94F64-EF47-4F62-B626-B093F7C62C99}"/>
    <cellStyle name="20% - Énfasis4 14 3 2 2 2" xfId="29003" xr:uid="{79D5E2E3-3E18-4A6D-838F-553ED1D757BD}"/>
    <cellStyle name="20% - Énfasis4 14 3 2 2 2 2" xfId="37508" xr:uid="{8CF7C18F-1807-4CB2-80AE-AD0750DDE019}"/>
    <cellStyle name="20% - Énfasis4 14 3 2 2 3" xfId="37507" xr:uid="{DD153A7C-2F1F-47CE-9EA6-F421E1D7C6D9}"/>
    <cellStyle name="20% - Énfasis4 14 3 2 3" xfId="21298" xr:uid="{368FED3A-EE39-43D7-82B4-75A9B7A4D425}"/>
    <cellStyle name="20% - Énfasis4 14 3 2 3 2" xfId="37509" xr:uid="{7CD13CBE-5CA5-4E12-B040-5383CA01EDE0}"/>
    <cellStyle name="20% - Énfasis4 14 3 2 4" xfId="37506" xr:uid="{4D4E5AED-9A73-47B0-B1F4-7D9E6856F7F4}"/>
    <cellStyle name="20% - Énfasis4 14 3 3" xfId="9862" xr:uid="{93CC02DC-F0D5-484F-9113-E2444B8E1C9C}"/>
    <cellStyle name="20% - Énfasis4 14 3 3 2" xfId="25275" xr:uid="{E6C42351-B77E-4C0F-85D2-E74846A9E989}"/>
    <cellStyle name="20% - Énfasis4 14 3 3 2 2" xfId="37511" xr:uid="{44FB27E1-53D6-43C0-8D67-4D7C4A4A5029}"/>
    <cellStyle name="20% - Énfasis4 14 3 3 3" xfId="37510" xr:uid="{B494FACF-C93A-4057-9735-38AB2D455E9F}"/>
    <cellStyle name="20% - Énfasis4 14 3 4" xfId="17570" xr:uid="{5D18FD08-0220-40F7-A743-0CB39F01C93C}"/>
    <cellStyle name="20% - Énfasis4 14 3 4 2" xfId="37512" xr:uid="{FD9DB5D8-AA8C-4F9A-B12C-970317924673}"/>
    <cellStyle name="20% - Énfasis4 14 3 5" xfId="37505" xr:uid="{CB3846D3-4538-4B58-9855-ADFCC2969FA9}"/>
    <cellStyle name="20% - Énfasis4 14 4" xfId="4406" xr:uid="{3DEB3C57-6871-4283-A96B-651B1F73E998}"/>
    <cellStyle name="20% - Énfasis4 14 4 2" xfId="12114" xr:uid="{BFC413A3-11A5-4DA5-A8F8-27FFB4D3FC3E}"/>
    <cellStyle name="20% - Énfasis4 14 4 2 2" xfId="27526" xr:uid="{13C80A08-44C2-4F93-95F7-E88BD74D87A2}"/>
    <cellStyle name="20% - Énfasis4 14 4 2 2 2" xfId="37515" xr:uid="{C45D1FB9-81AE-475C-A368-9E8058E6CCA1}"/>
    <cellStyle name="20% - Énfasis4 14 4 2 3" xfId="37514" xr:uid="{2E6E2CED-85EF-4EAD-811C-D31EC876379B}"/>
    <cellStyle name="20% - Énfasis4 14 4 3" xfId="19821" xr:uid="{71A142BD-994B-4D23-98D2-1943F27C1E7C}"/>
    <cellStyle name="20% - Énfasis4 14 4 3 2" xfId="37516" xr:uid="{F696B673-9E85-4A3F-B4C8-6625E51F8AA2}"/>
    <cellStyle name="20% - Énfasis4 14 4 4" xfId="37513" xr:uid="{95F4EF14-07EC-474A-AD23-B67BC6763970}"/>
    <cellStyle name="20% - Énfasis4 14 5" xfId="8403" xr:uid="{EA34E58D-2BBA-4695-A47F-54C272E05745}"/>
    <cellStyle name="20% - Énfasis4 14 5 2" xfId="23816" xr:uid="{924756E6-75C0-47D7-8D51-BC1ECEFFAACA}"/>
    <cellStyle name="20% - Énfasis4 14 5 2 2" xfId="37518" xr:uid="{3CB21253-67F0-4034-9F30-D639845DB799}"/>
    <cellStyle name="20% - Énfasis4 14 5 3" xfId="37517" xr:uid="{DAB7AAA0-3DFC-4DDD-8B98-6C16ACAFB208}"/>
    <cellStyle name="20% - Énfasis4 14 6" xfId="16111" xr:uid="{4E4AA267-E801-4293-88A1-470913467B09}"/>
    <cellStyle name="20% - Énfasis4 14 6 2" xfId="37519" xr:uid="{1F04415B-BA10-409C-8C57-D654506C6134}"/>
    <cellStyle name="20% - Énfasis4 14 7" xfId="37488" xr:uid="{C0DFA6D4-FF87-488E-BB68-EB0AFD36F12C}"/>
    <cellStyle name="20% - Énfasis4 15" xfId="681" xr:uid="{F489346F-8E8E-4930-98D3-0C5F9FD0AF33}"/>
    <cellStyle name="20% - Énfasis4 15 2" xfId="1342" xr:uid="{DC4641B5-D3E1-4903-85BE-971F51CDF0E3}"/>
    <cellStyle name="20% - Énfasis4 15 2 2" xfId="2809" xr:uid="{831B8F33-5E4E-44B3-86ED-4B4DF3474F11}"/>
    <cellStyle name="20% - Énfasis4 15 2 2 2" xfId="6541" xr:uid="{B5D6EDAB-ECFB-4C27-A962-87563ACDE595}"/>
    <cellStyle name="20% - Énfasis4 15 2 2 2 2" xfId="14249" xr:uid="{FAE89B2D-1411-4801-88C2-AA81D97BF4F1}"/>
    <cellStyle name="20% - Énfasis4 15 2 2 2 2 2" xfId="29661" xr:uid="{5332AB8B-1197-477F-97EE-9D227DC4AA4E}"/>
    <cellStyle name="20% - Énfasis4 15 2 2 2 2 2 2" xfId="37525" xr:uid="{B1770663-0720-47BD-8A50-99F670358C3C}"/>
    <cellStyle name="20% - Énfasis4 15 2 2 2 2 3" xfId="37524" xr:uid="{E06D363F-0526-4624-AA67-4777FA51D20E}"/>
    <cellStyle name="20% - Énfasis4 15 2 2 2 3" xfId="21956" xr:uid="{EB8DE3EA-E924-457E-9417-E977B5493E48}"/>
    <cellStyle name="20% - Énfasis4 15 2 2 2 3 2" xfId="37526" xr:uid="{5E6740C2-882E-43C3-8837-7CA8279FDF93}"/>
    <cellStyle name="20% - Énfasis4 15 2 2 2 4" xfId="37523" xr:uid="{BFB92882-A638-4402-9744-805F1C3D9DA8}"/>
    <cellStyle name="20% - Énfasis4 15 2 2 3" xfId="10520" xr:uid="{3EC7E9FA-3735-4A87-A5B6-E6A68BEA32DC}"/>
    <cellStyle name="20% - Énfasis4 15 2 2 3 2" xfId="25933" xr:uid="{34C75EA9-6DE3-40A9-909B-5F68985164C5}"/>
    <cellStyle name="20% - Énfasis4 15 2 2 3 2 2" xfId="37528" xr:uid="{B25CCBF7-E591-4EB1-AF55-9B53BADE43C9}"/>
    <cellStyle name="20% - Énfasis4 15 2 2 3 3" xfId="37527" xr:uid="{CCA22285-29F4-4EEE-8278-292FDDC6CAB4}"/>
    <cellStyle name="20% - Énfasis4 15 2 2 4" xfId="18228" xr:uid="{6E2DF998-40B7-4234-99AB-29421BB9565A}"/>
    <cellStyle name="20% - Énfasis4 15 2 2 4 2" xfId="37529" xr:uid="{AEF964EA-69C7-4B0E-9341-540BF8763155}"/>
    <cellStyle name="20% - Énfasis4 15 2 2 5" xfId="37522" xr:uid="{51BA9751-9E50-4CCC-A3C6-2F8BA2AB9E47}"/>
    <cellStyle name="20% - Énfasis4 15 2 3" xfId="5078" xr:uid="{92A09F5A-DD1C-406C-AC26-95FB6757E2E8}"/>
    <cellStyle name="20% - Énfasis4 15 2 3 2" xfId="12786" xr:uid="{396A0DB8-C192-425C-ADFA-CE57F46DA791}"/>
    <cellStyle name="20% - Énfasis4 15 2 3 2 2" xfId="28198" xr:uid="{8211E748-0126-43D0-81FB-4DA34DCB1E07}"/>
    <cellStyle name="20% - Énfasis4 15 2 3 2 2 2" xfId="37532" xr:uid="{66E44C52-8B76-4146-BA1F-FF269E137A9B}"/>
    <cellStyle name="20% - Énfasis4 15 2 3 2 3" xfId="37531" xr:uid="{3B095320-5404-48CE-99A0-7F0C7DDC52B9}"/>
    <cellStyle name="20% - Énfasis4 15 2 3 3" xfId="20493" xr:uid="{8F2F93DB-4F5D-493E-A5BC-5185BA9449E6}"/>
    <cellStyle name="20% - Énfasis4 15 2 3 3 2" xfId="37533" xr:uid="{AD6C1773-2318-4EEC-A285-F310489D29AE}"/>
    <cellStyle name="20% - Énfasis4 15 2 3 4" xfId="37530" xr:uid="{72751A2F-2D01-46AB-8DF7-D7F0289A62B3}"/>
    <cellStyle name="20% - Énfasis4 15 2 4" xfId="9061" xr:uid="{20EF58D9-DB74-434E-8C6E-DD2BE46E1FFC}"/>
    <cellStyle name="20% - Énfasis4 15 2 4 2" xfId="24474" xr:uid="{471E8490-43DE-40AC-804F-887F6CD95408}"/>
    <cellStyle name="20% - Énfasis4 15 2 4 2 2" xfId="37535" xr:uid="{660AD4DA-5770-4489-A86C-A9C6603B3BA0}"/>
    <cellStyle name="20% - Énfasis4 15 2 4 3" xfId="37534" xr:uid="{26392DD9-9C39-4CD0-A058-DAB05F3EB0B7}"/>
    <cellStyle name="20% - Énfasis4 15 2 5" xfId="16769" xr:uid="{1B8B0709-9160-4EA5-9B31-F6199F5FF4B8}"/>
    <cellStyle name="20% - Énfasis4 15 2 5 2" xfId="37536" xr:uid="{6A916917-6EC7-4B01-8445-9B71E5C26644}"/>
    <cellStyle name="20% - Énfasis4 15 2 6" xfId="37521" xr:uid="{0CBE2570-0D33-4BC4-87E7-3639B939E8EA}"/>
    <cellStyle name="20% - Énfasis4 15 3" xfId="2171" xr:uid="{B4299CC0-B70E-4360-86D8-95AE8C19B667}"/>
    <cellStyle name="20% - Énfasis4 15 3 2" xfId="5903" xr:uid="{4DC89551-11FB-4C9B-BA4F-CDA44C4D051D}"/>
    <cellStyle name="20% - Énfasis4 15 3 2 2" xfId="13611" xr:uid="{FCAB3C5F-493B-4A15-8BE0-5175E5A143BD}"/>
    <cellStyle name="20% - Énfasis4 15 3 2 2 2" xfId="29023" xr:uid="{1CB2D908-D624-42E0-8AE9-C1588847211B}"/>
    <cellStyle name="20% - Énfasis4 15 3 2 2 2 2" xfId="37540" xr:uid="{7642245F-1CC6-4FC5-B43C-508A390F9856}"/>
    <cellStyle name="20% - Énfasis4 15 3 2 2 3" xfId="37539" xr:uid="{D2EAAC2A-CBF7-4F7B-B0E6-83AE6E630A60}"/>
    <cellStyle name="20% - Énfasis4 15 3 2 3" xfId="21318" xr:uid="{CC8F172F-E8DE-4AF3-BC68-105803D416C2}"/>
    <cellStyle name="20% - Énfasis4 15 3 2 3 2" xfId="37541" xr:uid="{EDE288F4-06A0-433A-BA9B-60BC18A9D752}"/>
    <cellStyle name="20% - Énfasis4 15 3 2 4" xfId="37538" xr:uid="{0F737E24-1FF3-4A93-92D9-EC2BDEA3CBF9}"/>
    <cellStyle name="20% - Énfasis4 15 3 3" xfId="9882" xr:uid="{1A134F03-C8DD-470B-AE65-FD7FB9038D90}"/>
    <cellStyle name="20% - Énfasis4 15 3 3 2" xfId="25295" xr:uid="{711325D3-1897-4053-B14A-580BAF5605EC}"/>
    <cellStyle name="20% - Énfasis4 15 3 3 2 2" xfId="37543" xr:uid="{39764BA6-0F72-4A47-8DED-26C993AA299A}"/>
    <cellStyle name="20% - Énfasis4 15 3 3 3" xfId="37542" xr:uid="{CE415930-EEFD-42BC-99B8-D5EF9F3FCE4C}"/>
    <cellStyle name="20% - Énfasis4 15 3 4" xfId="17590" xr:uid="{BF725CA8-B820-4C3D-9469-011FEAD46664}"/>
    <cellStyle name="20% - Énfasis4 15 3 4 2" xfId="37544" xr:uid="{2584C6C9-40C6-42BE-B840-DD9C78B65968}"/>
    <cellStyle name="20% - Énfasis4 15 3 5" xfId="37537" xr:uid="{8C5288F3-278A-4296-ADFE-ED339B3538B3}"/>
    <cellStyle name="20% - Énfasis4 15 4" xfId="4426" xr:uid="{8E5D6E33-16BB-4772-B5B4-675E2FEC2142}"/>
    <cellStyle name="20% - Énfasis4 15 4 2" xfId="12134" xr:uid="{6F72EDE8-EAED-4D94-9295-59813D627464}"/>
    <cellStyle name="20% - Énfasis4 15 4 2 2" xfId="27546" xr:uid="{355019CE-6515-49A5-B840-C661BD9B161D}"/>
    <cellStyle name="20% - Énfasis4 15 4 2 2 2" xfId="37547" xr:uid="{FE7D9B89-514A-4084-A7C0-B209AAE6761D}"/>
    <cellStyle name="20% - Énfasis4 15 4 2 3" xfId="37546" xr:uid="{201E0B78-BC41-442B-B591-3C21708A83C1}"/>
    <cellStyle name="20% - Énfasis4 15 4 3" xfId="19841" xr:uid="{8F3F50E6-406F-4A68-8B9C-5C34F020ACDA}"/>
    <cellStyle name="20% - Énfasis4 15 4 3 2" xfId="37548" xr:uid="{5DF060D8-0136-464C-B8CB-89FD1CD17999}"/>
    <cellStyle name="20% - Énfasis4 15 4 4" xfId="37545" xr:uid="{BB7214D6-2E3F-41C3-AD6A-0B8432E9407D}"/>
    <cellStyle name="20% - Énfasis4 15 5" xfId="8423" xr:uid="{66B373C4-58F4-4C0E-8094-25DF904BEE44}"/>
    <cellStyle name="20% - Énfasis4 15 5 2" xfId="23836" xr:uid="{BC9E5A79-6DB4-4755-BCD6-EAD880E7B5A8}"/>
    <cellStyle name="20% - Énfasis4 15 5 2 2" xfId="37550" xr:uid="{F4C8CC76-8707-4930-83D9-7695A9C0D262}"/>
    <cellStyle name="20% - Énfasis4 15 5 3" xfId="37549" xr:uid="{63D58BDB-66ED-4CCB-834F-56FBB2F588E8}"/>
    <cellStyle name="20% - Énfasis4 15 6" xfId="16131" xr:uid="{F460807C-293E-43FC-8C6D-0C7F396A7AEB}"/>
    <cellStyle name="20% - Énfasis4 15 6 2" xfId="37551" xr:uid="{48F7078E-07FB-44BE-B574-8B4764DBE9FE}"/>
    <cellStyle name="20% - Énfasis4 15 7" xfId="37520" xr:uid="{C6E37A3C-7E67-4629-A6A4-725BEAEDB80E}"/>
    <cellStyle name="20% - Énfasis4 16" xfId="702" xr:uid="{4868798A-BD8A-4CB3-94CC-552EB8F64D85}"/>
    <cellStyle name="20% - Énfasis4 16 2" xfId="1363" xr:uid="{FEBD45DE-E580-48DE-850E-247A9B373900}"/>
    <cellStyle name="20% - Énfasis4 16 2 2" xfId="2830" xr:uid="{27B25D2E-18E6-4DB0-B196-7FBCA92FD121}"/>
    <cellStyle name="20% - Énfasis4 16 2 2 2" xfId="6562" xr:uid="{7D69C77A-BD87-4E22-AD91-7956381ADBF8}"/>
    <cellStyle name="20% - Énfasis4 16 2 2 2 2" xfId="14270" xr:uid="{0C06CB3F-BEB2-4615-8EAA-C22BAD723A19}"/>
    <cellStyle name="20% - Énfasis4 16 2 2 2 2 2" xfId="29682" xr:uid="{C0529D35-17BF-4392-9BEE-C0AAF56BD7EA}"/>
    <cellStyle name="20% - Énfasis4 16 2 2 2 2 2 2" xfId="37557" xr:uid="{C80048D5-A7C1-4D77-B347-35A65F31C705}"/>
    <cellStyle name="20% - Énfasis4 16 2 2 2 2 3" xfId="37556" xr:uid="{15D34F5D-91B0-496A-925A-8BF61298CEAB}"/>
    <cellStyle name="20% - Énfasis4 16 2 2 2 3" xfId="21977" xr:uid="{7A07D0C1-43A8-455D-8847-5618A01C3542}"/>
    <cellStyle name="20% - Énfasis4 16 2 2 2 3 2" xfId="37558" xr:uid="{195B9352-52BD-4CC9-9BDA-BBCAC098DC9B}"/>
    <cellStyle name="20% - Énfasis4 16 2 2 2 4" xfId="37555" xr:uid="{68E7355B-DBEF-405D-BBCF-3C6A9F368FD3}"/>
    <cellStyle name="20% - Énfasis4 16 2 2 3" xfId="10541" xr:uid="{94D4D3EB-5967-49CF-AE3F-C94ABBF12FF2}"/>
    <cellStyle name="20% - Énfasis4 16 2 2 3 2" xfId="25954" xr:uid="{686AEC5A-704F-4751-8B18-28978A0AF783}"/>
    <cellStyle name="20% - Énfasis4 16 2 2 3 2 2" xfId="37560" xr:uid="{429786BB-7E38-4A4F-9148-643CE86B4112}"/>
    <cellStyle name="20% - Énfasis4 16 2 2 3 3" xfId="37559" xr:uid="{FFF2BDEE-D252-49A3-A6DE-D58E68AD2D46}"/>
    <cellStyle name="20% - Énfasis4 16 2 2 4" xfId="18249" xr:uid="{874230AE-F8E3-4FEC-82A9-CFF8949177EE}"/>
    <cellStyle name="20% - Énfasis4 16 2 2 4 2" xfId="37561" xr:uid="{1C29E380-697F-439B-94B2-7B29EDF08AF7}"/>
    <cellStyle name="20% - Énfasis4 16 2 2 5" xfId="37554" xr:uid="{656F2412-8145-414D-9E31-F94B57ADA864}"/>
    <cellStyle name="20% - Énfasis4 16 2 3" xfId="5099" xr:uid="{CA242435-82A8-488F-9BD6-67DE2D0251B6}"/>
    <cellStyle name="20% - Énfasis4 16 2 3 2" xfId="12807" xr:uid="{D12FACD6-32BB-4AFE-9E82-5FF0505216EA}"/>
    <cellStyle name="20% - Énfasis4 16 2 3 2 2" xfId="28219" xr:uid="{975B3739-FE45-41B3-9995-2AE4C3A6A030}"/>
    <cellStyle name="20% - Énfasis4 16 2 3 2 2 2" xfId="37564" xr:uid="{BC15DCE4-A181-4A00-9C4C-4FF273DB0EB8}"/>
    <cellStyle name="20% - Énfasis4 16 2 3 2 3" xfId="37563" xr:uid="{E6AB2B98-5C3C-4538-8018-8B0C942C6E96}"/>
    <cellStyle name="20% - Énfasis4 16 2 3 3" xfId="20514" xr:uid="{1162D5AD-C2F6-4871-951B-93289FF72EC2}"/>
    <cellStyle name="20% - Énfasis4 16 2 3 3 2" xfId="37565" xr:uid="{F47795CC-9646-4294-B146-92C84074B61E}"/>
    <cellStyle name="20% - Énfasis4 16 2 3 4" xfId="37562" xr:uid="{2225AB37-0937-4027-AB8F-1115F59573A7}"/>
    <cellStyle name="20% - Énfasis4 16 2 4" xfId="9082" xr:uid="{5331BFF3-9453-4EBB-BF05-01A8F65AD2D3}"/>
    <cellStyle name="20% - Énfasis4 16 2 4 2" xfId="24495" xr:uid="{A4B9D0AE-D0A8-4A14-9F80-04A14ADAA527}"/>
    <cellStyle name="20% - Énfasis4 16 2 4 2 2" xfId="37567" xr:uid="{FEC4137C-4057-4CD5-94AB-881CCE11EC37}"/>
    <cellStyle name="20% - Énfasis4 16 2 4 3" xfId="37566" xr:uid="{302328EF-671D-4B6D-B94F-EAEDF7337C9C}"/>
    <cellStyle name="20% - Énfasis4 16 2 5" xfId="16790" xr:uid="{F1F664BA-8419-490F-B550-FE98EE666B44}"/>
    <cellStyle name="20% - Énfasis4 16 2 5 2" xfId="37568" xr:uid="{2962A8ED-F8B4-4A69-AE63-6BE5F2FC287E}"/>
    <cellStyle name="20% - Énfasis4 16 2 6" xfId="37553" xr:uid="{7B1D4AF4-4920-4B0C-A66C-A0AADD6A4E9F}"/>
    <cellStyle name="20% - Énfasis4 16 3" xfId="2192" xr:uid="{C6875FC2-B7F2-4823-9F77-AD0F8A31E0C4}"/>
    <cellStyle name="20% - Énfasis4 16 3 2" xfId="5924" xr:uid="{20E01FEB-E390-4BC6-A156-7D7CB94CEFD7}"/>
    <cellStyle name="20% - Énfasis4 16 3 2 2" xfId="13632" xr:uid="{FFE787A9-72E7-4415-99C0-D6E3FAEB9ED9}"/>
    <cellStyle name="20% - Énfasis4 16 3 2 2 2" xfId="29044" xr:uid="{3072CDB0-A086-42EC-955B-80E3E0665F1F}"/>
    <cellStyle name="20% - Énfasis4 16 3 2 2 2 2" xfId="37572" xr:uid="{7226999E-4655-40B2-AF8E-78B1600B352F}"/>
    <cellStyle name="20% - Énfasis4 16 3 2 2 3" xfId="37571" xr:uid="{B2C1E946-4066-494C-AB6C-C31911747026}"/>
    <cellStyle name="20% - Énfasis4 16 3 2 3" xfId="21339" xr:uid="{F0850E64-94A7-489F-9769-DACE390CDF6E}"/>
    <cellStyle name="20% - Énfasis4 16 3 2 3 2" xfId="37573" xr:uid="{B5134AB6-36C9-4ED9-A7B0-936901A090D9}"/>
    <cellStyle name="20% - Énfasis4 16 3 2 4" xfId="37570" xr:uid="{86DDCAF5-0D99-4530-9673-FFF3174EB575}"/>
    <cellStyle name="20% - Énfasis4 16 3 3" xfId="9903" xr:uid="{B2434F64-A1B6-4758-BC05-FBDF8FF8842D}"/>
    <cellStyle name="20% - Énfasis4 16 3 3 2" xfId="25316" xr:uid="{1A18703D-BF8E-48D9-A055-36D061BA22D0}"/>
    <cellStyle name="20% - Énfasis4 16 3 3 2 2" xfId="37575" xr:uid="{90D6E211-5BC4-40B4-BC88-74AFEDFAE1D9}"/>
    <cellStyle name="20% - Énfasis4 16 3 3 3" xfId="37574" xr:uid="{9C0AC428-E01B-4FBE-9F92-2FF4C84B0F86}"/>
    <cellStyle name="20% - Énfasis4 16 3 4" xfId="17611" xr:uid="{936C52A4-9EE4-4502-984A-565B7BB063BC}"/>
    <cellStyle name="20% - Énfasis4 16 3 4 2" xfId="37576" xr:uid="{1A28B79C-0C06-426B-884B-AF87F1FB04B7}"/>
    <cellStyle name="20% - Énfasis4 16 3 5" xfId="37569" xr:uid="{B9DCC679-7198-4E4E-B330-96E644764225}"/>
    <cellStyle name="20% - Énfasis4 16 4" xfId="4447" xr:uid="{ECDB338F-EE25-4D79-AEDB-2B2D5ABE5DFF}"/>
    <cellStyle name="20% - Énfasis4 16 4 2" xfId="12155" xr:uid="{0F37B4F8-BD4D-4EEE-AAE2-4CB16AEF7BDC}"/>
    <cellStyle name="20% - Énfasis4 16 4 2 2" xfId="27567" xr:uid="{FBF1FBA2-9F02-4F5F-984A-AFBB05986005}"/>
    <cellStyle name="20% - Énfasis4 16 4 2 2 2" xfId="37579" xr:uid="{641B89D4-60F6-48BC-BD5E-951923C9B016}"/>
    <cellStyle name="20% - Énfasis4 16 4 2 3" xfId="37578" xr:uid="{039B8E74-DBD8-4C72-8DE2-913EB1F27860}"/>
    <cellStyle name="20% - Énfasis4 16 4 3" xfId="19862" xr:uid="{4A345A2F-AC7F-4BFA-9BEE-090B9EDB97AE}"/>
    <cellStyle name="20% - Énfasis4 16 4 3 2" xfId="37580" xr:uid="{2757FC62-BB36-4C7A-BC69-8447B8F35232}"/>
    <cellStyle name="20% - Énfasis4 16 4 4" xfId="37577" xr:uid="{EEE66EBB-7BA5-48A0-9E7C-C8766B7967EF}"/>
    <cellStyle name="20% - Énfasis4 16 5" xfId="8444" xr:uid="{4A109E17-AF53-408A-A907-855F2BA7045F}"/>
    <cellStyle name="20% - Énfasis4 16 5 2" xfId="23857" xr:uid="{5518AEDA-5A71-4085-BB32-245529BC97F5}"/>
    <cellStyle name="20% - Énfasis4 16 5 2 2" xfId="37582" xr:uid="{19164F28-D95E-4CF3-AC36-E02829D5B7A4}"/>
    <cellStyle name="20% - Énfasis4 16 5 3" xfId="37581" xr:uid="{1D0387AB-6572-4305-81FA-253BCF3CBDCF}"/>
    <cellStyle name="20% - Énfasis4 16 6" xfId="16152" xr:uid="{9E862B13-C6F8-4569-BD55-E548F5DCACCE}"/>
    <cellStyle name="20% - Énfasis4 16 6 2" xfId="37583" xr:uid="{186A06B5-C592-483A-8F42-9863B78FF280}"/>
    <cellStyle name="20% - Énfasis4 16 7" xfId="37552" xr:uid="{97BA293C-3813-4137-90A0-CDE91BFE91B7}"/>
    <cellStyle name="20% - Énfasis4 17" xfId="722" xr:uid="{72257205-ED7D-4A8D-8F77-A01B72C17C90}"/>
    <cellStyle name="20% - Énfasis4 17 2" xfId="1383" xr:uid="{6538B856-833C-4760-98D0-B3AFCBC0C217}"/>
    <cellStyle name="20% - Énfasis4 17 2 2" xfId="2850" xr:uid="{F693DA12-B5A8-40C1-875E-8B88F67BCFB9}"/>
    <cellStyle name="20% - Énfasis4 17 2 2 2" xfId="6582" xr:uid="{3BF47A6F-D779-4915-8B9B-59B61A571740}"/>
    <cellStyle name="20% - Énfasis4 17 2 2 2 2" xfId="14290" xr:uid="{706E121A-FAEA-45A4-8BC2-8BFC7AADF9AC}"/>
    <cellStyle name="20% - Énfasis4 17 2 2 2 2 2" xfId="29702" xr:uid="{F7EDDF4B-E45B-4832-ACBA-D1DDF41D3B64}"/>
    <cellStyle name="20% - Énfasis4 17 2 2 2 2 2 2" xfId="37589" xr:uid="{C6447693-A9A1-4270-9B1F-D340DE38243B}"/>
    <cellStyle name="20% - Énfasis4 17 2 2 2 2 3" xfId="37588" xr:uid="{F74955E0-8801-4DE2-BC03-87BD3C179B05}"/>
    <cellStyle name="20% - Énfasis4 17 2 2 2 3" xfId="21997" xr:uid="{F3F00407-542A-401D-9CC8-313E86A044B1}"/>
    <cellStyle name="20% - Énfasis4 17 2 2 2 3 2" xfId="37590" xr:uid="{4E29AC68-07E5-416A-B69A-9B3FB3FF15E4}"/>
    <cellStyle name="20% - Énfasis4 17 2 2 2 4" xfId="37587" xr:uid="{ACEE6233-2995-4A1B-9A95-D585AEB3872D}"/>
    <cellStyle name="20% - Énfasis4 17 2 2 3" xfId="10561" xr:uid="{48C90CA0-58FF-42C3-9748-47926E64135E}"/>
    <cellStyle name="20% - Énfasis4 17 2 2 3 2" xfId="25974" xr:uid="{9FC060AC-AF08-4425-8141-875AD8D4DF04}"/>
    <cellStyle name="20% - Énfasis4 17 2 2 3 2 2" xfId="37592" xr:uid="{BEE2BC65-32C8-49B0-BFD2-3ACC7ECDF56B}"/>
    <cellStyle name="20% - Énfasis4 17 2 2 3 3" xfId="37591" xr:uid="{66DCC051-CAC2-4093-B563-31195EAB0A43}"/>
    <cellStyle name="20% - Énfasis4 17 2 2 4" xfId="18269" xr:uid="{D36281A5-929F-4A62-B64F-D575BD4F5124}"/>
    <cellStyle name="20% - Énfasis4 17 2 2 4 2" xfId="37593" xr:uid="{FA6BE041-4033-4560-9B98-9CF56607178E}"/>
    <cellStyle name="20% - Énfasis4 17 2 2 5" xfId="37586" xr:uid="{925EC5A4-884F-48D0-AFFC-AFDAACD86E2F}"/>
    <cellStyle name="20% - Énfasis4 17 2 3" xfId="5119" xr:uid="{4A20B4DE-DEF6-4E61-9E36-1F209CFCC25F}"/>
    <cellStyle name="20% - Énfasis4 17 2 3 2" xfId="12827" xr:uid="{DF8FCA54-0BA3-43A1-8077-961E66C41D9B}"/>
    <cellStyle name="20% - Énfasis4 17 2 3 2 2" xfId="28239" xr:uid="{1348A59B-2C5C-455C-9A53-B3987FA3106D}"/>
    <cellStyle name="20% - Énfasis4 17 2 3 2 2 2" xfId="37596" xr:uid="{498DF041-6235-48C0-A84D-104FB2F53DA3}"/>
    <cellStyle name="20% - Énfasis4 17 2 3 2 3" xfId="37595" xr:uid="{8197CABF-9EF6-446E-94DD-CC0553F304DA}"/>
    <cellStyle name="20% - Énfasis4 17 2 3 3" xfId="20534" xr:uid="{731FBAF1-1BED-4AEC-8222-5329FC47A26A}"/>
    <cellStyle name="20% - Énfasis4 17 2 3 3 2" xfId="37597" xr:uid="{B0FE29E1-CD11-4816-93B8-05E46EBFDD80}"/>
    <cellStyle name="20% - Énfasis4 17 2 3 4" xfId="37594" xr:uid="{CD94B96D-6EBB-4BFD-999B-AFD66D8EB2ED}"/>
    <cellStyle name="20% - Énfasis4 17 2 4" xfId="9102" xr:uid="{C8527922-3AC3-407A-A1DF-F6A9FAF2553B}"/>
    <cellStyle name="20% - Énfasis4 17 2 4 2" xfId="24515" xr:uid="{715E9E96-4FB4-4919-9C2C-F64A632D0F5E}"/>
    <cellStyle name="20% - Énfasis4 17 2 4 2 2" xfId="37599" xr:uid="{281B8FC2-FD6B-4C2B-82AD-D01CC199BFF5}"/>
    <cellStyle name="20% - Énfasis4 17 2 4 3" xfId="37598" xr:uid="{E6D1C269-8985-4D18-99F8-BA4B88B436DC}"/>
    <cellStyle name="20% - Énfasis4 17 2 5" xfId="16810" xr:uid="{950D137B-CF0D-4D3A-B331-87E4955FCE60}"/>
    <cellStyle name="20% - Énfasis4 17 2 5 2" xfId="37600" xr:uid="{D273E38B-45C0-4ED9-BDE7-8A58FFC32F9D}"/>
    <cellStyle name="20% - Énfasis4 17 2 6" xfId="37585" xr:uid="{D6FD97B0-51FE-4F3C-9E9C-BE322FA9AF10}"/>
    <cellStyle name="20% - Énfasis4 17 3" xfId="2212" xr:uid="{153D576A-0BA0-497F-8DF9-6BB5713DA491}"/>
    <cellStyle name="20% - Énfasis4 17 3 2" xfId="5944" xr:uid="{D3E90910-5E40-4AB3-B3E9-84CF9205A485}"/>
    <cellStyle name="20% - Énfasis4 17 3 2 2" xfId="13652" xr:uid="{00A7A574-B6E7-4A04-A218-11452924B2DA}"/>
    <cellStyle name="20% - Énfasis4 17 3 2 2 2" xfId="29064" xr:uid="{059FB5A4-28C2-4F29-B366-777C32FFD0BE}"/>
    <cellStyle name="20% - Énfasis4 17 3 2 2 2 2" xfId="37604" xr:uid="{B60D208D-7BE2-43D3-BE98-6EAC74150053}"/>
    <cellStyle name="20% - Énfasis4 17 3 2 2 3" xfId="37603" xr:uid="{E9F7BE4C-D35B-4308-A4A2-DF1DA7A48BEF}"/>
    <cellStyle name="20% - Énfasis4 17 3 2 3" xfId="21359" xr:uid="{B245DE49-9F23-4928-8061-74B8677BC223}"/>
    <cellStyle name="20% - Énfasis4 17 3 2 3 2" xfId="37605" xr:uid="{DCF0B1BB-DAA0-467C-AD96-0BC08316983D}"/>
    <cellStyle name="20% - Énfasis4 17 3 2 4" xfId="37602" xr:uid="{94496C9E-6031-4EFA-997A-9BEEDE0CD6D6}"/>
    <cellStyle name="20% - Énfasis4 17 3 3" xfId="9923" xr:uid="{38D7177A-7497-4FE9-9209-BB2E83B16478}"/>
    <cellStyle name="20% - Énfasis4 17 3 3 2" xfId="25336" xr:uid="{AEEC59A1-BE77-4294-9624-6475804D0F0B}"/>
    <cellStyle name="20% - Énfasis4 17 3 3 2 2" xfId="37607" xr:uid="{BC9BC5CF-E5A4-4878-A141-A8214ADCFE39}"/>
    <cellStyle name="20% - Énfasis4 17 3 3 3" xfId="37606" xr:uid="{FA87E58D-E5BC-4147-8662-99E935A58404}"/>
    <cellStyle name="20% - Énfasis4 17 3 4" xfId="17631" xr:uid="{DD39977B-145E-4D88-8E4C-AFC0C8AAB755}"/>
    <cellStyle name="20% - Énfasis4 17 3 4 2" xfId="37608" xr:uid="{AEB085BC-A811-453C-9957-6B27D1C32F9A}"/>
    <cellStyle name="20% - Énfasis4 17 3 5" xfId="37601" xr:uid="{D30CD5E8-E005-48E4-B108-48A026FC2EB9}"/>
    <cellStyle name="20% - Énfasis4 17 4" xfId="4467" xr:uid="{0BF4B4C4-12BE-4929-A6E1-99401E958B88}"/>
    <cellStyle name="20% - Énfasis4 17 4 2" xfId="12175" xr:uid="{69F5EDE8-9974-4CE9-9F63-04A9F6924D80}"/>
    <cellStyle name="20% - Énfasis4 17 4 2 2" xfId="27587" xr:uid="{CF78CEAD-48E2-4880-BE32-FA2FB2E72133}"/>
    <cellStyle name="20% - Énfasis4 17 4 2 2 2" xfId="37611" xr:uid="{393D7F5B-3AE6-40CA-B83C-9AC03CE79701}"/>
    <cellStyle name="20% - Énfasis4 17 4 2 3" xfId="37610" xr:uid="{4846831E-6A07-414E-8611-FAD6FD91ABE6}"/>
    <cellStyle name="20% - Énfasis4 17 4 3" xfId="19882" xr:uid="{5AAB97F0-929E-4418-B3ED-A50B7BF3824C}"/>
    <cellStyle name="20% - Énfasis4 17 4 3 2" xfId="37612" xr:uid="{89A92132-6357-49DD-A17D-5EF4D9A686F5}"/>
    <cellStyle name="20% - Énfasis4 17 4 4" xfId="37609" xr:uid="{2A134AF1-E699-43D6-BBF7-CE18DA2E7EEF}"/>
    <cellStyle name="20% - Énfasis4 17 5" xfId="8464" xr:uid="{2065A258-E006-4CF7-9E92-EEE7083F7491}"/>
    <cellStyle name="20% - Énfasis4 17 5 2" xfId="23877" xr:uid="{D58F51F7-15BE-4B21-94A3-69DA638AB1AD}"/>
    <cellStyle name="20% - Énfasis4 17 5 2 2" xfId="37614" xr:uid="{98C58318-CC67-47CC-8B17-9FA5111A877F}"/>
    <cellStyle name="20% - Énfasis4 17 5 3" xfId="37613" xr:uid="{F9AF9950-1B61-45FA-B834-495DF0DD8B5C}"/>
    <cellStyle name="20% - Énfasis4 17 6" xfId="16172" xr:uid="{0936CC1E-E9C7-4925-A420-E116398B7508}"/>
    <cellStyle name="20% - Énfasis4 17 6 2" xfId="37615" xr:uid="{8BDA500F-2076-4839-BBCA-EADFE3551A1C}"/>
    <cellStyle name="20% - Énfasis4 17 7" xfId="37584" xr:uid="{D27E880B-209C-4686-9928-35428A70C782}"/>
    <cellStyle name="20% - Énfasis4 18" xfId="742" xr:uid="{C940D976-60F4-41E8-9663-E1BC62733B19}"/>
    <cellStyle name="20% - Énfasis4 18 2" xfId="1403" xr:uid="{E490C27F-F8A5-4A23-AE20-9837590D2A86}"/>
    <cellStyle name="20% - Énfasis4 18 2 2" xfId="2870" xr:uid="{25E1888C-35DC-4350-9F3F-99066015D067}"/>
    <cellStyle name="20% - Énfasis4 18 2 2 2" xfId="6602" xr:uid="{569B2919-1B61-4DEB-B0E4-99A4346A0193}"/>
    <cellStyle name="20% - Énfasis4 18 2 2 2 2" xfId="14310" xr:uid="{1CA7CFE3-0D3A-42B5-B690-3C52608D46B7}"/>
    <cellStyle name="20% - Énfasis4 18 2 2 2 2 2" xfId="29722" xr:uid="{09B1CA7C-BEA6-4AFE-B981-FAC1DBC5D34C}"/>
    <cellStyle name="20% - Énfasis4 18 2 2 2 2 2 2" xfId="37621" xr:uid="{E27DEE5E-95AE-40D2-8BA8-6C2025E46B8C}"/>
    <cellStyle name="20% - Énfasis4 18 2 2 2 2 3" xfId="37620" xr:uid="{96D0A388-333C-48D3-86AF-2046362B5A6B}"/>
    <cellStyle name="20% - Énfasis4 18 2 2 2 3" xfId="22017" xr:uid="{6D56BA99-B7BD-4692-87A5-36DB8B83A759}"/>
    <cellStyle name="20% - Énfasis4 18 2 2 2 3 2" xfId="37622" xr:uid="{5DB42EAC-6027-432B-9876-42514D1FAB8D}"/>
    <cellStyle name="20% - Énfasis4 18 2 2 2 4" xfId="37619" xr:uid="{9797F61A-6C36-49D5-B610-965DFE0657C4}"/>
    <cellStyle name="20% - Énfasis4 18 2 2 3" xfId="10581" xr:uid="{EB1377C9-1AFC-4B01-BF34-FAF83D6CFDB7}"/>
    <cellStyle name="20% - Énfasis4 18 2 2 3 2" xfId="25994" xr:uid="{C942246F-F57A-4DDF-A0F7-44B931A86A7C}"/>
    <cellStyle name="20% - Énfasis4 18 2 2 3 2 2" xfId="37624" xr:uid="{BABF0EF5-272F-430A-9B36-79FD450739C4}"/>
    <cellStyle name="20% - Énfasis4 18 2 2 3 3" xfId="37623" xr:uid="{6768D75F-3C27-4B0B-8E98-A42AFC59E65F}"/>
    <cellStyle name="20% - Énfasis4 18 2 2 4" xfId="18289" xr:uid="{7CE4D2A5-6FB8-4BEF-9255-7FA66C52BE10}"/>
    <cellStyle name="20% - Énfasis4 18 2 2 4 2" xfId="37625" xr:uid="{61598A7E-FC4C-4C53-BBDE-0255EF615DEE}"/>
    <cellStyle name="20% - Énfasis4 18 2 2 5" xfId="37618" xr:uid="{2AA5EFAB-16A7-4404-9CC4-6599D1555778}"/>
    <cellStyle name="20% - Énfasis4 18 2 3" xfId="5139" xr:uid="{853A635C-2BB8-4CC2-AF4A-D35EDBDA259A}"/>
    <cellStyle name="20% - Énfasis4 18 2 3 2" xfId="12847" xr:uid="{0142E530-359A-449E-9CC1-8DCEBF7330EB}"/>
    <cellStyle name="20% - Énfasis4 18 2 3 2 2" xfId="28259" xr:uid="{17E168A4-CD23-4BA7-B1BA-D25FAC07F6FF}"/>
    <cellStyle name="20% - Énfasis4 18 2 3 2 2 2" xfId="37628" xr:uid="{53E5AE4D-995B-41FA-931E-DA942FE02C8A}"/>
    <cellStyle name="20% - Énfasis4 18 2 3 2 3" xfId="37627" xr:uid="{3948545E-93AA-4EA7-9A41-AB792443CD67}"/>
    <cellStyle name="20% - Énfasis4 18 2 3 3" xfId="20554" xr:uid="{9606C76B-F5F2-45D0-8BB9-106669041E94}"/>
    <cellStyle name="20% - Énfasis4 18 2 3 3 2" xfId="37629" xr:uid="{B7A64AC8-4BED-4C7D-97E1-173996C7B75D}"/>
    <cellStyle name="20% - Énfasis4 18 2 3 4" xfId="37626" xr:uid="{996E8951-C53F-403F-8F5B-341818A90070}"/>
    <cellStyle name="20% - Énfasis4 18 2 4" xfId="9122" xr:uid="{AD338F29-0D36-4190-A49C-4F1FDBCEB99E}"/>
    <cellStyle name="20% - Énfasis4 18 2 4 2" xfId="24535" xr:uid="{4F7E8897-0586-4ACB-818A-6D613A7442D2}"/>
    <cellStyle name="20% - Énfasis4 18 2 4 2 2" xfId="37631" xr:uid="{83A606E2-6FF2-4924-91FF-06E70534D710}"/>
    <cellStyle name="20% - Énfasis4 18 2 4 3" xfId="37630" xr:uid="{49C1810B-591C-4F3B-8AF8-B6D6BE2AF208}"/>
    <cellStyle name="20% - Énfasis4 18 2 5" xfId="16830" xr:uid="{DAEBA1D5-9733-4F80-857E-2047C11C8C77}"/>
    <cellStyle name="20% - Énfasis4 18 2 5 2" xfId="37632" xr:uid="{D4F9F65D-45AD-471E-BD72-47B30D0B69C3}"/>
    <cellStyle name="20% - Énfasis4 18 2 6" xfId="37617" xr:uid="{AFD17609-1F51-4E32-9E18-B874207427E3}"/>
    <cellStyle name="20% - Énfasis4 18 3" xfId="2232" xr:uid="{1ABA7D8A-886B-4FCF-8FD0-CAAC25092814}"/>
    <cellStyle name="20% - Énfasis4 18 3 2" xfId="5964" xr:uid="{8D90DBE4-C133-4F05-AA57-AAB4F3066AC5}"/>
    <cellStyle name="20% - Énfasis4 18 3 2 2" xfId="13672" xr:uid="{C9F6A437-2FAE-4921-99E9-25C8D3E878EB}"/>
    <cellStyle name="20% - Énfasis4 18 3 2 2 2" xfId="29084" xr:uid="{CAE057DC-DD0D-4D44-871E-234FB1725AC3}"/>
    <cellStyle name="20% - Énfasis4 18 3 2 2 2 2" xfId="37636" xr:uid="{2B857492-B598-4C08-A241-68F517BBB951}"/>
    <cellStyle name="20% - Énfasis4 18 3 2 2 3" xfId="37635" xr:uid="{B826177A-F660-4B5A-9F69-A941BCF9CECE}"/>
    <cellStyle name="20% - Énfasis4 18 3 2 3" xfId="21379" xr:uid="{C69F57BD-FA86-4417-8473-FDA60416BDF1}"/>
    <cellStyle name="20% - Énfasis4 18 3 2 3 2" xfId="37637" xr:uid="{EC0EF111-5839-4F09-A01D-56E8DB9F02A0}"/>
    <cellStyle name="20% - Énfasis4 18 3 2 4" xfId="37634" xr:uid="{083C74D9-C52D-450D-9CD6-4D591A53097D}"/>
    <cellStyle name="20% - Énfasis4 18 3 3" xfId="9943" xr:uid="{1ED3B3F7-B81B-4351-AE9D-5FF0F7D1EAB2}"/>
    <cellStyle name="20% - Énfasis4 18 3 3 2" xfId="25356" xr:uid="{7519C75F-B8FC-43E8-A409-2601805A4707}"/>
    <cellStyle name="20% - Énfasis4 18 3 3 2 2" xfId="37639" xr:uid="{6486E321-30FE-4D45-AA4C-E9E847DCA8F6}"/>
    <cellStyle name="20% - Énfasis4 18 3 3 3" xfId="37638" xr:uid="{936FBFC4-BB78-415F-97E2-5324928B96D6}"/>
    <cellStyle name="20% - Énfasis4 18 3 4" xfId="17651" xr:uid="{D2563928-6CDB-42DC-A337-AE69A98AB9F4}"/>
    <cellStyle name="20% - Énfasis4 18 3 4 2" xfId="37640" xr:uid="{C6AD8164-252F-47C6-9E7A-C4FCAB9CA3AC}"/>
    <cellStyle name="20% - Énfasis4 18 3 5" xfId="37633" xr:uid="{8EBBBB33-9218-4BA0-B82E-A6D57E3B76F2}"/>
    <cellStyle name="20% - Énfasis4 18 4" xfId="4487" xr:uid="{CC4CE3D7-4F7B-4BA7-B4C5-F697A9BF4A96}"/>
    <cellStyle name="20% - Énfasis4 18 4 2" xfId="12195" xr:uid="{8E725993-C918-4EED-9530-0D6BEE978DF7}"/>
    <cellStyle name="20% - Énfasis4 18 4 2 2" xfId="27607" xr:uid="{E2CD3678-71E5-4425-A76F-445E8CBFC8E1}"/>
    <cellStyle name="20% - Énfasis4 18 4 2 2 2" xfId="37643" xr:uid="{774EBC5F-1DDE-4579-A299-ACED30DF18D9}"/>
    <cellStyle name="20% - Énfasis4 18 4 2 3" xfId="37642" xr:uid="{E3B913C0-3748-468C-8FF3-95137EA841D2}"/>
    <cellStyle name="20% - Énfasis4 18 4 3" xfId="19902" xr:uid="{739F09A7-E537-4095-A6DD-0563DA68A081}"/>
    <cellStyle name="20% - Énfasis4 18 4 3 2" xfId="37644" xr:uid="{703ADAF7-1B6F-4347-A0C2-6B9DDAFC35A4}"/>
    <cellStyle name="20% - Énfasis4 18 4 4" xfId="37641" xr:uid="{B7FFBE6F-EFDC-4069-9BB5-F4972DDA8BD7}"/>
    <cellStyle name="20% - Énfasis4 18 5" xfId="8484" xr:uid="{5E25176F-4CA4-431F-9C1A-C0EDF6E5ADFA}"/>
    <cellStyle name="20% - Énfasis4 18 5 2" xfId="23897" xr:uid="{E16E212E-E3F8-4AFE-A06E-B329767A4D8C}"/>
    <cellStyle name="20% - Énfasis4 18 5 2 2" xfId="37646" xr:uid="{8BFD79A3-4EA9-4088-8759-B514629950D6}"/>
    <cellStyle name="20% - Énfasis4 18 5 3" xfId="37645" xr:uid="{DF0620F7-8D73-4B39-B5EE-8E3C1E8ED1B2}"/>
    <cellStyle name="20% - Énfasis4 18 6" xfId="16192" xr:uid="{598591C5-0405-4B90-9942-00D949828438}"/>
    <cellStyle name="20% - Énfasis4 18 6 2" xfId="37647" xr:uid="{5497160F-EF5F-436D-ADD1-BF9F7423F1A6}"/>
    <cellStyle name="20% - Énfasis4 18 7" xfId="37616" xr:uid="{394628AE-B6E7-4F4F-BEF5-7278AF864B10}"/>
    <cellStyle name="20% - Énfasis4 19" xfId="761" xr:uid="{D9C85880-688A-4F1E-B087-E5771544E593}"/>
    <cellStyle name="20% - Énfasis4 19 2" xfId="2251" xr:uid="{DDF00E75-756E-4425-A731-A9AC447EEBAC}"/>
    <cellStyle name="20% - Énfasis4 19 2 2" xfId="5983" xr:uid="{B4726A79-3BC3-4C24-97C7-92BD0E40D21B}"/>
    <cellStyle name="20% - Énfasis4 19 2 2 2" xfId="13691" xr:uid="{42A5087E-5515-4DB1-9E6F-2605EBEC9E68}"/>
    <cellStyle name="20% - Énfasis4 19 2 2 2 2" xfId="29103" xr:uid="{87C1AB8D-CB03-44E5-A6E5-873F52329AB0}"/>
    <cellStyle name="20% - Énfasis4 19 2 2 2 2 2" xfId="37652" xr:uid="{C611C863-C27F-432F-B6AA-B431EB603CE2}"/>
    <cellStyle name="20% - Énfasis4 19 2 2 2 3" xfId="37651" xr:uid="{53C60E84-994B-40B2-988A-C1B7D2262C5A}"/>
    <cellStyle name="20% - Énfasis4 19 2 2 3" xfId="21398" xr:uid="{DC9D8C95-B5E7-4754-AD77-7B52F92272AB}"/>
    <cellStyle name="20% - Énfasis4 19 2 2 3 2" xfId="37653" xr:uid="{FC5728B1-22FB-42D9-8D9A-67FC95ED2824}"/>
    <cellStyle name="20% - Énfasis4 19 2 2 4" xfId="37650" xr:uid="{4E4FC431-38C4-4A65-A0BE-95CDC5BE7F64}"/>
    <cellStyle name="20% - Énfasis4 19 2 3" xfId="9962" xr:uid="{88067C86-824D-4A48-B0BE-23F983761CE0}"/>
    <cellStyle name="20% - Énfasis4 19 2 3 2" xfId="25375" xr:uid="{017BBF7E-600E-46AF-BE74-CEB2D09E1919}"/>
    <cellStyle name="20% - Énfasis4 19 2 3 2 2" xfId="37655" xr:uid="{25157742-0E00-4615-96AD-D2E7A75FD640}"/>
    <cellStyle name="20% - Énfasis4 19 2 3 3" xfId="37654" xr:uid="{AD0E36F9-63CA-4E2D-BA47-7D2C8DD481D1}"/>
    <cellStyle name="20% - Énfasis4 19 2 4" xfId="17670" xr:uid="{395DCB38-BB44-4D98-96FA-934460F76886}"/>
    <cellStyle name="20% - Énfasis4 19 2 4 2" xfId="37656" xr:uid="{6F3E7034-0AAD-4DDA-B9AF-B9D9E98C438A}"/>
    <cellStyle name="20% - Énfasis4 19 2 5" xfId="37649" xr:uid="{3DE43958-6C59-4B43-A056-41A906044A6C}"/>
    <cellStyle name="20% - Énfasis4 19 3" xfId="4506" xr:uid="{F7CAEFA2-ECE2-4D91-976A-FA3536907329}"/>
    <cellStyle name="20% - Énfasis4 19 3 2" xfId="12214" xr:uid="{3EE48F5E-3BEF-47FD-9BAF-A8D2AFBC1B83}"/>
    <cellStyle name="20% - Énfasis4 19 3 2 2" xfId="27626" xr:uid="{492A56EF-B6E8-48DE-9FDE-8D72ACAB018A}"/>
    <cellStyle name="20% - Énfasis4 19 3 2 2 2" xfId="37659" xr:uid="{DE03D0F1-B562-43EF-A8BC-9E8BA83A5ACC}"/>
    <cellStyle name="20% - Énfasis4 19 3 2 3" xfId="37658" xr:uid="{C437C98D-3898-4CFD-9FC7-E3BF32C4ABC2}"/>
    <cellStyle name="20% - Énfasis4 19 3 3" xfId="19921" xr:uid="{6A6C4482-D41B-46BC-B0A7-6D783AB225AD}"/>
    <cellStyle name="20% - Énfasis4 19 3 3 2" xfId="37660" xr:uid="{536458A2-8D5F-46C7-956D-09A43B50E0E2}"/>
    <cellStyle name="20% - Énfasis4 19 3 4" xfId="37657" xr:uid="{FB777797-CCAB-4220-B72F-6AF8EABBDAAA}"/>
    <cellStyle name="20% - Énfasis4 19 4" xfId="8503" xr:uid="{80C5E5B5-726E-4668-997C-511EEC429E8C}"/>
    <cellStyle name="20% - Énfasis4 19 4 2" xfId="23916" xr:uid="{14E0F48E-6EF9-4910-A5C6-81A2A9698A7D}"/>
    <cellStyle name="20% - Énfasis4 19 4 2 2" xfId="37662" xr:uid="{A0B97A7F-EC18-4EBA-A7F5-0DDD05CF5423}"/>
    <cellStyle name="20% - Énfasis4 19 4 3" xfId="37661" xr:uid="{2DE07D2A-15B0-41F8-B52A-4F3A37F48035}"/>
    <cellStyle name="20% - Énfasis4 19 5" xfId="16211" xr:uid="{FDBEFB3B-A593-4016-BF01-FC0C0AFE540B}"/>
    <cellStyle name="20% - Énfasis4 19 5 2" xfId="37663" xr:uid="{4AD667F5-849B-4883-818D-025D14F926E0}"/>
    <cellStyle name="20% - Énfasis4 19 6" xfId="37648" xr:uid="{30CDE793-70D8-4E10-A124-923E042C5C0C}"/>
    <cellStyle name="20% - Énfasis4 2" xfId="161" xr:uid="{C95F7A21-43D6-419A-9FD5-39D97C7F8CC3}"/>
    <cellStyle name="20% - Énfasis4 2 2" xfId="372" xr:uid="{1CD33AA9-22BD-4E8E-B7C4-91F49AA6C4F2}"/>
    <cellStyle name="20% - Énfasis4 2 2 2" xfId="1034" xr:uid="{E12D9F90-6665-46E3-9E8D-2F5804F48D0B}"/>
    <cellStyle name="20% - Énfasis4 2 2 2 2" xfId="2502" xr:uid="{30B1F781-558F-44E2-BB98-0829163C000F}"/>
    <cellStyle name="20% - Énfasis4 2 2 2 2 2" xfId="6234" xr:uid="{D6A64D52-0F0D-4F17-A7E8-05B06193B3FA}"/>
    <cellStyle name="20% - Énfasis4 2 2 2 2 2 2" xfId="13942" xr:uid="{4D7F2E46-6651-4145-9B60-670FABC9E694}"/>
    <cellStyle name="20% - Énfasis4 2 2 2 2 2 2 2" xfId="29354" xr:uid="{60BBA9EA-FDDC-40DB-B974-1BD9E0817534}"/>
    <cellStyle name="20% - Énfasis4 2 2 2 2 2 2 2 2" xfId="37670" xr:uid="{C371BABE-5B32-4737-983F-2A6D66CEB97D}"/>
    <cellStyle name="20% - Énfasis4 2 2 2 2 2 2 3" xfId="37669" xr:uid="{9FD24AD9-4C27-4C9B-8DCC-C096F87314E9}"/>
    <cellStyle name="20% - Énfasis4 2 2 2 2 2 3" xfId="21649" xr:uid="{24D02E49-B5A4-4FA6-B161-49D74081CA58}"/>
    <cellStyle name="20% - Énfasis4 2 2 2 2 2 3 2" xfId="37671" xr:uid="{D3BE9409-2A92-468A-BAEF-D9006F6D5D96}"/>
    <cellStyle name="20% - Énfasis4 2 2 2 2 2 4" xfId="37668" xr:uid="{0E795443-955D-4D44-856D-7A04106DCDF8}"/>
    <cellStyle name="20% - Énfasis4 2 2 2 2 3" xfId="10213" xr:uid="{A42C8F4E-A232-4911-8FD2-A7183F39BBF7}"/>
    <cellStyle name="20% - Énfasis4 2 2 2 2 3 2" xfId="25626" xr:uid="{217F6EA0-AE02-4EEC-B825-29A5D0AE004C}"/>
    <cellStyle name="20% - Énfasis4 2 2 2 2 3 2 2" xfId="37673" xr:uid="{6EFBC2AD-1A7C-43EA-AF5C-D48CBF07E98C}"/>
    <cellStyle name="20% - Énfasis4 2 2 2 2 3 3" xfId="37672" xr:uid="{A6C396AA-6641-49F1-9ECF-D46D9C70B563}"/>
    <cellStyle name="20% - Énfasis4 2 2 2 2 4" xfId="17921" xr:uid="{CE0364C8-2B96-4808-A619-328ACAFB7B4D}"/>
    <cellStyle name="20% - Énfasis4 2 2 2 2 4 2" xfId="37674" xr:uid="{0238234E-3E1D-4460-B422-76DB644F0EEA}"/>
    <cellStyle name="20% - Énfasis4 2 2 2 2 5" xfId="37667" xr:uid="{69871611-B35B-47A1-BF92-AC1287863B12}"/>
    <cellStyle name="20% - Énfasis4 2 2 2 3" xfId="4771" xr:uid="{374B7C77-97CA-42AD-BC75-0C44D2ACEDA7}"/>
    <cellStyle name="20% - Énfasis4 2 2 2 3 2" xfId="12479" xr:uid="{1958DBD7-CE45-4588-82D8-DBD733AF3241}"/>
    <cellStyle name="20% - Énfasis4 2 2 2 3 2 2" xfId="27891" xr:uid="{F98C3C6D-E3D5-4387-ADE4-FBD073D43C2E}"/>
    <cellStyle name="20% - Énfasis4 2 2 2 3 2 2 2" xfId="37677" xr:uid="{3A76973E-4223-4045-9F43-2EB3238E7780}"/>
    <cellStyle name="20% - Énfasis4 2 2 2 3 2 3" xfId="37676" xr:uid="{FB9E5E62-1B5B-45D0-BCA1-BA2239978AFE}"/>
    <cellStyle name="20% - Énfasis4 2 2 2 3 3" xfId="20186" xr:uid="{F4123BBC-E4CA-41C0-BDEA-541FA761F35A}"/>
    <cellStyle name="20% - Énfasis4 2 2 2 3 3 2" xfId="37678" xr:uid="{7FEBC268-FAE4-452B-B502-AE6BE7DAB8E6}"/>
    <cellStyle name="20% - Énfasis4 2 2 2 3 4" xfId="37675" xr:uid="{A29FD6E6-0B8B-4B9B-A3C2-906BD8C64217}"/>
    <cellStyle name="20% - Énfasis4 2 2 2 4" xfId="8754" xr:uid="{E17C1B3D-DABE-491A-8AD2-F67BFFFD31B3}"/>
    <cellStyle name="20% - Énfasis4 2 2 2 4 2" xfId="24167" xr:uid="{5308205F-A328-4DE3-A8D8-5465B1DAAB11}"/>
    <cellStyle name="20% - Énfasis4 2 2 2 4 2 2" xfId="37680" xr:uid="{908512FC-ACE4-471C-8CC5-67B1414CC3DE}"/>
    <cellStyle name="20% - Énfasis4 2 2 2 4 3" xfId="37679" xr:uid="{06FA63F8-18FD-4FEE-89B4-1CDC18C6F45E}"/>
    <cellStyle name="20% - Énfasis4 2 2 2 5" xfId="16462" xr:uid="{E012ED53-74EF-4343-B146-3EC38366B7B9}"/>
    <cellStyle name="20% - Énfasis4 2 2 2 5 2" xfId="37681" xr:uid="{35D9D439-A88D-42D4-98F7-1AF4F3185C3A}"/>
    <cellStyle name="20% - Énfasis4 2 2 2 6" xfId="37666" xr:uid="{2C66FA8A-C499-4FCE-9B12-2231332C0F87}"/>
    <cellStyle name="20% - Énfasis4 2 2 3" xfId="1864" xr:uid="{6A4E7443-F29A-4579-B7B1-0321701376C0}"/>
    <cellStyle name="20% - Énfasis4 2 2 3 2" xfId="5596" xr:uid="{D17D09E4-39B2-4F00-B39C-A915D08A776A}"/>
    <cellStyle name="20% - Énfasis4 2 2 3 2 2" xfId="13304" xr:uid="{6739885E-2CE6-44C5-866E-EEAE85BBB7F0}"/>
    <cellStyle name="20% - Énfasis4 2 2 3 2 2 2" xfId="28716" xr:uid="{CC037559-CED6-4682-986C-026CA3624797}"/>
    <cellStyle name="20% - Énfasis4 2 2 3 2 2 2 2" xfId="37685" xr:uid="{9F2B0883-D555-4158-8278-3029769CB6EB}"/>
    <cellStyle name="20% - Énfasis4 2 2 3 2 2 3" xfId="37684" xr:uid="{81FC97D9-9380-46A2-86E0-F23337E9170E}"/>
    <cellStyle name="20% - Énfasis4 2 2 3 2 3" xfId="21011" xr:uid="{FCE003DA-CA9C-45D7-AF39-72386CC23F97}"/>
    <cellStyle name="20% - Énfasis4 2 2 3 2 3 2" xfId="37686" xr:uid="{1DCA29CF-22D1-4254-BE1D-172F87CEB071}"/>
    <cellStyle name="20% - Énfasis4 2 2 3 2 4" xfId="37683" xr:uid="{17FFBE9B-EE3B-4F36-9D17-0884152DEF18}"/>
    <cellStyle name="20% - Énfasis4 2 2 3 3" xfId="9575" xr:uid="{9D22D71E-7E36-4B16-B0CF-617F56A726AF}"/>
    <cellStyle name="20% - Énfasis4 2 2 3 3 2" xfId="24988" xr:uid="{CC402B9D-3B94-4BDF-814E-197F04EBA522}"/>
    <cellStyle name="20% - Énfasis4 2 2 3 3 2 2" xfId="37688" xr:uid="{C219592F-D24E-4920-8915-E997856049EA}"/>
    <cellStyle name="20% - Énfasis4 2 2 3 3 3" xfId="37687" xr:uid="{110C4C19-4D18-497D-8301-D1079CBA0DB8}"/>
    <cellStyle name="20% - Énfasis4 2 2 3 4" xfId="17283" xr:uid="{427EBC81-277C-49E7-9CDA-4ADAF02C77DE}"/>
    <cellStyle name="20% - Énfasis4 2 2 3 4 2" xfId="37689" xr:uid="{3F02F775-8CDF-41B8-B256-9935307B83AC}"/>
    <cellStyle name="20% - Énfasis4 2 2 3 5" xfId="37682" xr:uid="{21DD16D8-B739-4915-B2EE-CE61D361061D}"/>
    <cellStyle name="20% - Énfasis4 2 2 4" xfId="4119" xr:uid="{CC4129C1-2990-45ED-BCB1-BE1CCD5B1125}"/>
    <cellStyle name="20% - Énfasis4 2 2 4 2" xfId="11827" xr:uid="{32BE9231-BF44-48B7-87C7-D99E2BB9488A}"/>
    <cellStyle name="20% - Énfasis4 2 2 4 2 2" xfId="27239" xr:uid="{4CF735C5-2ECD-4EC1-A357-56900D9E7BB8}"/>
    <cellStyle name="20% - Énfasis4 2 2 4 2 2 2" xfId="37692" xr:uid="{1E88DDD4-D189-460E-931B-9025321A54FB}"/>
    <cellStyle name="20% - Énfasis4 2 2 4 2 3" xfId="37691" xr:uid="{7A331742-5F96-4027-B3A6-29CC432B11ED}"/>
    <cellStyle name="20% - Énfasis4 2 2 4 3" xfId="19534" xr:uid="{4393CCC5-D555-4A8C-996F-1C4FF130D536}"/>
    <cellStyle name="20% - Énfasis4 2 2 4 3 2" xfId="37693" xr:uid="{2709FFCD-9B7C-4108-9896-3B34C02FF472}"/>
    <cellStyle name="20% - Énfasis4 2 2 4 4" xfId="37690" xr:uid="{0CE63311-61D3-4A3F-814C-A59E2C03576F}"/>
    <cellStyle name="20% - Énfasis4 2 2 5" xfId="8116" xr:uid="{7C21CACD-398B-4651-8F4A-A5F3FB8027F4}"/>
    <cellStyle name="20% - Énfasis4 2 2 5 2" xfId="23529" xr:uid="{16BFD034-A7E0-4D61-9E15-A0D1E7488A9F}"/>
    <cellStyle name="20% - Énfasis4 2 2 5 2 2" xfId="37695" xr:uid="{0F063922-5674-4B60-83BD-8016690B193A}"/>
    <cellStyle name="20% - Énfasis4 2 2 5 3" xfId="37694" xr:uid="{3D101642-A117-484A-ADD0-57940D20294E}"/>
    <cellStyle name="20% - Énfasis4 2 2 6" xfId="15824" xr:uid="{5FE3CA5D-2C85-4C28-9C1E-5247F5205289}"/>
    <cellStyle name="20% - Énfasis4 2 2 6 2" xfId="37696" xr:uid="{2FD3C5F4-978F-43DF-B353-387F30F9FADF}"/>
    <cellStyle name="20% - Énfasis4 2 2 7" xfId="37665" xr:uid="{107558AE-DDD9-470E-AE35-929F2FC6C5FF}"/>
    <cellStyle name="20% - Énfasis4 2 3" xfId="829" xr:uid="{4A9B266E-A2DC-491D-9866-1B36EFC35552}"/>
    <cellStyle name="20% - Énfasis4 2 3 2" xfId="2304" xr:uid="{B2C42B40-CD30-49F6-8208-DBE75927B8C2}"/>
    <cellStyle name="20% - Énfasis4 2 3 2 2" xfId="6036" xr:uid="{020B571D-ABAD-4AC0-9DC7-862C5FD3AC54}"/>
    <cellStyle name="20% - Énfasis4 2 3 2 2 2" xfId="13744" xr:uid="{4D94AAC6-33FC-42D0-B690-B963574821A9}"/>
    <cellStyle name="20% - Énfasis4 2 3 2 2 2 2" xfId="29156" xr:uid="{4CD250D6-86D3-462D-A83B-115A2699A688}"/>
    <cellStyle name="20% - Énfasis4 2 3 2 2 2 2 2" xfId="37701" xr:uid="{CA54498F-4385-49CE-A35E-6A21534F8088}"/>
    <cellStyle name="20% - Énfasis4 2 3 2 2 2 3" xfId="37700" xr:uid="{BA3B0911-4E7F-4101-BDA4-D869C9DDE42D}"/>
    <cellStyle name="20% - Énfasis4 2 3 2 2 3" xfId="21451" xr:uid="{615F2428-A748-4CC3-A7FE-F880B5379FBF}"/>
    <cellStyle name="20% - Énfasis4 2 3 2 2 3 2" xfId="37702" xr:uid="{30CF673D-F2B3-4EFC-9CC1-0183D3A38FCE}"/>
    <cellStyle name="20% - Énfasis4 2 3 2 2 4" xfId="37699" xr:uid="{B34AD8A4-0084-4979-84ED-9AB1B6C9D4B4}"/>
    <cellStyle name="20% - Énfasis4 2 3 2 3" xfId="10015" xr:uid="{E05B875F-32F6-44B6-B62E-8010EF00E089}"/>
    <cellStyle name="20% - Énfasis4 2 3 2 3 2" xfId="25428" xr:uid="{25B94E91-604B-44B7-8E55-F0385C4702BF}"/>
    <cellStyle name="20% - Énfasis4 2 3 2 3 2 2" xfId="37704" xr:uid="{9E2B6073-438C-4721-81AF-C31CECBA213E}"/>
    <cellStyle name="20% - Énfasis4 2 3 2 3 3" xfId="37703" xr:uid="{916DB764-196E-4CBF-BE63-5839FFA93B81}"/>
    <cellStyle name="20% - Énfasis4 2 3 2 4" xfId="17723" xr:uid="{44A4F951-5E90-4BFC-96D5-2C34FD9827CD}"/>
    <cellStyle name="20% - Énfasis4 2 3 2 4 2" xfId="37705" xr:uid="{61AC05B0-FC08-4945-8148-C018320AD1B6}"/>
    <cellStyle name="20% - Énfasis4 2 3 2 5" xfId="37698" xr:uid="{DF4B1236-DC00-4683-91C2-11595935B6B0}"/>
    <cellStyle name="20% - Énfasis4 2 3 3" xfId="4566" xr:uid="{027F289D-6B55-445E-8F96-F008F675F3FA}"/>
    <cellStyle name="20% - Énfasis4 2 3 3 2" xfId="12274" xr:uid="{1B1E49CD-5BBA-48E5-ADD5-EC1F046A84B9}"/>
    <cellStyle name="20% - Énfasis4 2 3 3 2 2" xfId="27686" xr:uid="{4E5AE67B-E0F9-4A72-9E87-5151017E37F6}"/>
    <cellStyle name="20% - Énfasis4 2 3 3 2 2 2" xfId="37708" xr:uid="{F2CF0E69-E97B-4CA0-8D87-5B428AFBD21A}"/>
    <cellStyle name="20% - Énfasis4 2 3 3 2 3" xfId="37707" xr:uid="{A3D8C4C5-261E-49C2-9E30-C6FED88DAB46}"/>
    <cellStyle name="20% - Énfasis4 2 3 3 3" xfId="19981" xr:uid="{4062A3C4-D42B-45C5-BCC7-F930FFA7386E}"/>
    <cellStyle name="20% - Énfasis4 2 3 3 3 2" xfId="37709" xr:uid="{77D36577-8769-49C8-B63C-43E26CE4F90A}"/>
    <cellStyle name="20% - Énfasis4 2 3 3 4" xfId="37706" xr:uid="{68CAFE93-4575-468E-9753-7C2CD671DEFD}"/>
    <cellStyle name="20% - Énfasis4 2 3 4" xfId="8556" xr:uid="{44094097-199E-453E-89B3-6C3F56BDAC36}"/>
    <cellStyle name="20% - Énfasis4 2 3 4 2" xfId="23969" xr:uid="{20BDBCAE-A501-42A8-8CCC-312FE2D6B6B9}"/>
    <cellStyle name="20% - Énfasis4 2 3 4 2 2" xfId="37711" xr:uid="{FD522E83-D2EF-4881-BF7B-5AE6E15B3D02}"/>
    <cellStyle name="20% - Énfasis4 2 3 4 3" xfId="37710" xr:uid="{7EEF3EF7-5C0B-45A8-9B0C-359DEBCFCACA}"/>
    <cellStyle name="20% - Énfasis4 2 3 5" xfId="16264" xr:uid="{EFF70639-ECF6-442E-B366-C4A62AAE4ED9}"/>
    <cellStyle name="20% - Énfasis4 2 3 5 2" xfId="37712" xr:uid="{E7A4FDF1-202D-4F02-9FAA-510D46E92BD1}"/>
    <cellStyle name="20% - Énfasis4 2 3 6" xfId="37697" xr:uid="{E7E4ECF3-D2DF-42DC-9719-DE629382171B}"/>
    <cellStyle name="20% - Énfasis4 2 4" xfId="1666" xr:uid="{6204FEF3-B934-4A06-941C-1F22A6902824}"/>
    <cellStyle name="20% - Énfasis4 2 4 2" xfId="5398" xr:uid="{76D37459-F173-4A5E-9482-046479DFDB38}"/>
    <cellStyle name="20% - Énfasis4 2 4 2 2" xfId="13106" xr:uid="{92EFA2CA-10EA-484D-AD94-75D12C57918B}"/>
    <cellStyle name="20% - Énfasis4 2 4 2 2 2" xfId="28518" xr:uid="{0632F91D-3B3B-474D-9F42-65BB110AEC43}"/>
    <cellStyle name="20% - Énfasis4 2 4 2 2 2 2" xfId="37716" xr:uid="{676BAC0F-A7C4-41BD-A0CD-647C61582344}"/>
    <cellStyle name="20% - Énfasis4 2 4 2 2 3" xfId="37715" xr:uid="{8F9EA527-16BA-42E6-B978-3F0DC93D993A}"/>
    <cellStyle name="20% - Énfasis4 2 4 2 3" xfId="20813" xr:uid="{00F7E63A-C88D-4656-ADC4-87EB3CB37416}"/>
    <cellStyle name="20% - Énfasis4 2 4 2 3 2" xfId="37717" xr:uid="{2C692F37-AB68-4BEC-A82E-5D1ED1B332B4}"/>
    <cellStyle name="20% - Énfasis4 2 4 2 4" xfId="37714" xr:uid="{FE142354-4E3B-4DC8-AB72-B5DDF9B01F7F}"/>
    <cellStyle name="20% - Énfasis4 2 4 3" xfId="9377" xr:uid="{0741976C-C84C-49E6-B530-71BF62FE1438}"/>
    <cellStyle name="20% - Énfasis4 2 4 3 2" xfId="24790" xr:uid="{1D25EC65-7C43-4EA7-93EE-9A8F907C3555}"/>
    <cellStyle name="20% - Énfasis4 2 4 3 2 2" xfId="37719" xr:uid="{5E8474D1-7308-4129-86DA-6E66635B594E}"/>
    <cellStyle name="20% - Énfasis4 2 4 3 3" xfId="37718" xr:uid="{59EB7AE5-C88F-4B17-9C94-AEF29D312616}"/>
    <cellStyle name="20% - Énfasis4 2 4 4" xfId="17085" xr:uid="{298A674F-68C2-4445-AD25-1B58086018CA}"/>
    <cellStyle name="20% - Énfasis4 2 4 4 2" xfId="37720" xr:uid="{9D26CA67-7A08-4D2C-81DB-9F957F0DB65D}"/>
    <cellStyle name="20% - Énfasis4 2 4 5" xfId="37713" xr:uid="{12ED66CF-CFE2-4E3D-9552-5DEE08B5BD28}"/>
    <cellStyle name="20% - Énfasis4 2 5" xfId="3914" xr:uid="{50A8647E-AF37-4B94-9261-B8F87ABFA105}"/>
    <cellStyle name="20% - Énfasis4 2 5 2" xfId="11622" xr:uid="{4C1D0777-8BCC-41AD-B31D-A4036962B658}"/>
    <cellStyle name="20% - Énfasis4 2 5 2 2" xfId="27034" xr:uid="{058EA3A8-D43F-4A12-A3F2-11F9E4FE7A8D}"/>
    <cellStyle name="20% - Énfasis4 2 5 2 2 2" xfId="37723" xr:uid="{38574930-6888-400F-AA2E-96B5E58EA9E8}"/>
    <cellStyle name="20% - Énfasis4 2 5 2 3" xfId="37722" xr:uid="{EB094A07-FA20-432E-B573-C515A08EBB87}"/>
    <cellStyle name="20% - Énfasis4 2 5 3" xfId="19329" xr:uid="{AA637A43-75DF-438F-8237-4F50EE2E71CD}"/>
    <cellStyle name="20% - Énfasis4 2 5 3 2" xfId="37724" xr:uid="{D0DF771F-2501-4D9A-B12A-7E7085554E5D}"/>
    <cellStyle name="20% - Énfasis4 2 5 4" xfId="37721" xr:uid="{1E3E851A-780C-48D1-81D2-F291C9927F80}"/>
    <cellStyle name="20% - Énfasis4 2 6" xfId="7918" xr:uid="{AA4B01C2-F8A8-413F-B287-56DA530BE627}"/>
    <cellStyle name="20% - Énfasis4 2 6 2" xfId="23331" xr:uid="{93EFA139-40E2-4204-B436-3E6101B0C557}"/>
    <cellStyle name="20% - Énfasis4 2 6 2 2" xfId="37726" xr:uid="{C876924F-FFDB-4F50-8E4F-CFAD98849C0A}"/>
    <cellStyle name="20% - Énfasis4 2 6 3" xfId="37725" xr:uid="{4DB8F43A-E9B5-456C-ADE4-1BC8FDDCD188}"/>
    <cellStyle name="20% - Énfasis4 2 7" xfId="15626" xr:uid="{78775BE3-EA18-49C6-9B9E-512EB6434B3A}"/>
    <cellStyle name="20% - Énfasis4 2 7 2" xfId="37727" xr:uid="{D6C0A4D9-DC95-4794-BA75-F04F6A53DB90}"/>
    <cellStyle name="20% - Énfasis4 2 8" xfId="37664" xr:uid="{408C39A0-9C9C-4E03-926D-8C423486D437}"/>
    <cellStyle name="20% - Énfasis4 20" xfId="1425" xr:uid="{59B62A8B-F1E4-44D7-A974-D9BFA5201D9E}"/>
    <cellStyle name="20% - Énfasis4 20 2" xfId="2890" xr:uid="{62C546C8-4E56-4866-84AC-EFB5436373C6}"/>
    <cellStyle name="20% - Énfasis4 20 2 2" xfId="6622" xr:uid="{DA265184-D5AA-47BD-9FF0-C57C3D6D646D}"/>
    <cellStyle name="20% - Énfasis4 20 2 2 2" xfId="14330" xr:uid="{F246B934-E1F7-490A-9C50-24EA86383C8B}"/>
    <cellStyle name="20% - Énfasis4 20 2 2 2 2" xfId="29742" xr:uid="{FC982A1B-002B-463E-99B0-0EA456AC91DD}"/>
    <cellStyle name="20% - Énfasis4 20 2 2 2 2 2" xfId="37732" xr:uid="{753A76B3-6503-4326-BAD5-F10AC8AFF6C0}"/>
    <cellStyle name="20% - Énfasis4 20 2 2 2 3" xfId="37731" xr:uid="{A022F109-140D-490D-A836-309C3AE4C806}"/>
    <cellStyle name="20% - Énfasis4 20 2 2 3" xfId="22037" xr:uid="{AB60B8C6-16F9-46EC-9BA3-851EC82D82FC}"/>
    <cellStyle name="20% - Énfasis4 20 2 2 3 2" xfId="37733" xr:uid="{10B3CAFA-B979-4B2F-9C92-A5035916201E}"/>
    <cellStyle name="20% - Énfasis4 20 2 2 4" xfId="37730" xr:uid="{62A62228-03FB-4064-B52F-A93F9A55316E}"/>
    <cellStyle name="20% - Énfasis4 20 2 3" xfId="10601" xr:uid="{B884C55A-C4A9-4B8B-BCA8-DF36B84C7518}"/>
    <cellStyle name="20% - Énfasis4 20 2 3 2" xfId="26014" xr:uid="{1A1B535C-71F5-4A1C-A53F-158832788C99}"/>
    <cellStyle name="20% - Énfasis4 20 2 3 2 2" xfId="37735" xr:uid="{0C34042E-FEFD-4262-9ACA-08FCEABB3D1B}"/>
    <cellStyle name="20% - Énfasis4 20 2 3 3" xfId="37734" xr:uid="{413D0DB7-76EE-4EAC-8B91-65869828547E}"/>
    <cellStyle name="20% - Énfasis4 20 2 4" xfId="18309" xr:uid="{FFFC3F08-4A76-45E5-B604-8617D960328D}"/>
    <cellStyle name="20% - Énfasis4 20 2 4 2" xfId="37736" xr:uid="{AAED431E-0384-441E-AA64-EE316DA0CFB2}"/>
    <cellStyle name="20% - Énfasis4 20 2 5" xfId="37729" xr:uid="{F2CC3997-11F2-40FF-A339-33AA24B8E9B0}"/>
    <cellStyle name="20% - Énfasis4 20 3" xfId="5161" xr:uid="{44CD6109-0539-4A98-9328-EBF6BF828339}"/>
    <cellStyle name="20% - Énfasis4 20 3 2" xfId="12869" xr:uid="{0547C920-F4A8-4D2C-A483-F22968B61587}"/>
    <cellStyle name="20% - Énfasis4 20 3 2 2" xfId="28281" xr:uid="{51F2845E-9762-4C4D-B392-BAE086A0460E}"/>
    <cellStyle name="20% - Énfasis4 20 3 2 2 2" xfId="37739" xr:uid="{6DCEBF41-784B-4B97-8D75-94086099B935}"/>
    <cellStyle name="20% - Énfasis4 20 3 2 3" xfId="37738" xr:uid="{25E93BF2-4193-41E5-B80E-D83594C7EFDE}"/>
    <cellStyle name="20% - Énfasis4 20 3 3" xfId="20576" xr:uid="{3C4BD8C9-DC15-4660-B551-D634837FD1B5}"/>
    <cellStyle name="20% - Énfasis4 20 3 3 2" xfId="37740" xr:uid="{EA88C1CA-6F40-4289-87B5-057CE43E3684}"/>
    <cellStyle name="20% - Énfasis4 20 3 4" xfId="37737" xr:uid="{2E5B889B-984D-44B9-8F90-4429EB9B0455}"/>
    <cellStyle name="20% - Énfasis4 20 4" xfId="9142" xr:uid="{F5C1390B-C9C8-4EC2-95D2-7A7653DF932C}"/>
    <cellStyle name="20% - Énfasis4 20 4 2" xfId="24555" xr:uid="{C4FFDCA1-84EF-4E5E-8643-9C51FFD33231}"/>
    <cellStyle name="20% - Énfasis4 20 4 2 2" xfId="37742" xr:uid="{3E029109-BA2A-4333-BB6A-B481CAD8AEEB}"/>
    <cellStyle name="20% - Énfasis4 20 4 3" xfId="37741" xr:uid="{127C08F9-7BE6-47E9-98DA-ADD1605B59A4}"/>
    <cellStyle name="20% - Énfasis4 20 5" xfId="16850" xr:uid="{18ABC531-4BE0-4ABC-BA20-EA5180611AF0}"/>
    <cellStyle name="20% - Énfasis4 20 5 2" xfId="37743" xr:uid="{B8B4F024-6480-4614-8C48-0B717408CB1A}"/>
    <cellStyle name="20% - Énfasis4 20 6" xfId="37728" xr:uid="{B7D81D2C-5CCD-447B-ADA1-A25C1DB642CF}"/>
    <cellStyle name="20% - Énfasis4 21" xfId="1445" xr:uid="{E58BE6F8-0E36-41C9-B0EE-91444DF24127}"/>
    <cellStyle name="20% - Énfasis4 21 2" xfId="2910" xr:uid="{FCCDBB47-7233-4CFC-8FC7-9DCFFBAE2EAB}"/>
    <cellStyle name="20% - Énfasis4 21 2 2" xfId="6642" xr:uid="{A6173E79-73D8-47CA-8676-B1F4CC27D0D8}"/>
    <cellStyle name="20% - Énfasis4 21 2 2 2" xfId="14350" xr:uid="{DA9F0764-F925-400A-BD49-3FFFFD193B68}"/>
    <cellStyle name="20% - Énfasis4 21 2 2 2 2" xfId="29762" xr:uid="{0268B7CE-82E9-44DE-8C49-807B8B40F0B4}"/>
    <cellStyle name="20% - Énfasis4 21 2 2 2 2 2" xfId="37748" xr:uid="{E62505FA-47F6-4B92-BBF0-C7DEA6D1A99C}"/>
    <cellStyle name="20% - Énfasis4 21 2 2 2 3" xfId="37747" xr:uid="{BF90FFA3-8E40-49BD-8DD6-DFC67F8CDED6}"/>
    <cellStyle name="20% - Énfasis4 21 2 2 3" xfId="22057" xr:uid="{7D2C3CC0-40DB-4CF5-AA4E-741A0AB75152}"/>
    <cellStyle name="20% - Énfasis4 21 2 2 3 2" xfId="37749" xr:uid="{62B078C8-C2F6-4263-AD50-CDA08F342CDA}"/>
    <cellStyle name="20% - Énfasis4 21 2 2 4" xfId="37746" xr:uid="{13D1794E-27F3-435E-998C-62A80754C904}"/>
    <cellStyle name="20% - Énfasis4 21 2 3" xfId="10621" xr:uid="{64FCA522-7E63-4E4C-8D8C-5AC85C984F3F}"/>
    <cellStyle name="20% - Énfasis4 21 2 3 2" xfId="26034" xr:uid="{1FE475F2-0703-4AD7-A77C-3B29EEA077BE}"/>
    <cellStyle name="20% - Énfasis4 21 2 3 2 2" xfId="37751" xr:uid="{2ECC8497-1933-4F51-98B3-BA7133DAA3C2}"/>
    <cellStyle name="20% - Énfasis4 21 2 3 3" xfId="37750" xr:uid="{96830382-E822-4C9A-87F0-E5482BA84843}"/>
    <cellStyle name="20% - Énfasis4 21 2 4" xfId="18329" xr:uid="{9549A2AE-C405-4C44-8549-D31D6E19D36E}"/>
    <cellStyle name="20% - Énfasis4 21 2 4 2" xfId="37752" xr:uid="{5FA0194E-8A3B-4402-985A-335F6E189AA9}"/>
    <cellStyle name="20% - Énfasis4 21 2 5" xfId="37745" xr:uid="{72BADACC-BD17-4EF6-8837-B49DF1C01607}"/>
    <cellStyle name="20% - Énfasis4 21 3" xfId="5181" xr:uid="{4721A3E3-8678-412D-AD48-76924EFDFE89}"/>
    <cellStyle name="20% - Énfasis4 21 3 2" xfId="12889" xr:uid="{174C7808-73F2-4177-B9D5-932E1EC007EE}"/>
    <cellStyle name="20% - Énfasis4 21 3 2 2" xfId="28301" xr:uid="{546C0798-2D63-4389-96B4-3E5DA0B0DF09}"/>
    <cellStyle name="20% - Énfasis4 21 3 2 2 2" xfId="37755" xr:uid="{4EBCCFAC-6739-4802-A140-D8A8BA44904B}"/>
    <cellStyle name="20% - Énfasis4 21 3 2 3" xfId="37754" xr:uid="{24FAF0A6-3D43-4833-B11D-916F204B99D3}"/>
    <cellStyle name="20% - Énfasis4 21 3 3" xfId="20596" xr:uid="{052898A9-E1A8-4C0C-A4FE-1DA5499EB135}"/>
    <cellStyle name="20% - Énfasis4 21 3 3 2" xfId="37756" xr:uid="{93B7671E-7A43-4836-8BF9-2CDD794EC968}"/>
    <cellStyle name="20% - Énfasis4 21 3 4" xfId="37753" xr:uid="{897429A2-340E-4676-AF25-355A0577B70D}"/>
    <cellStyle name="20% - Énfasis4 21 4" xfId="9162" xr:uid="{D34BEE7E-E426-439E-8C52-39B55F968FAF}"/>
    <cellStyle name="20% - Énfasis4 21 4 2" xfId="24575" xr:uid="{A386B29F-F315-4274-9E0A-7ABBC06A4FC8}"/>
    <cellStyle name="20% - Énfasis4 21 4 2 2" xfId="37758" xr:uid="{E8C0F4EA-4CE6-4F80-8D2E-2E6F818319EC}"/>
    <cellStyle name="20% - Énfasis4 21 4 3" xfId="37757" xr:uid="{FC670D69-4EBD-4093-A7A8-E44B76D2A4BA}"/>
    <cellStyle name="20% - Énfasis4 21 5" xfId="16870" xr:uid="{93224D07-F9C3-49A4-804F-3AC121A852F1}"/>
    <cellStyle name="20% - Énfasis4 21 5 2" xfId="37759" xr:uid="{DB98B19B-9DEF-4322-8077-82B4BCC62A64}"/>
    <cellStyle name="20% - Énfasis4 21 6" xfId="37744" xr:uid="{533EACA8-299A-4F8F-8CF1-90FBB6B3F4D8}"/>
    <cellStyle name="20% - Énfasis4 22" xfId="1465" xr:uid="{E321E9FC-BCF3-4704-AFB0-5DAFDE517E56}"/>
    <cellStyle name="20% - Énfasis4 22 2" xfId="2930" xr:uid="{B6078B3F-0FAA-4DB5-92C7-B94D44DCF6DA}"/>
    <cellStyle name="20% - Énfasis4 22 2 2" xfId="6662" xr:uid="{D9132D71-F848-4728-8CE4-8B6A94F3A953}"/>
    <cellStyle name="20% - Énfasis4 22 2 2 2" xfId="14370" xr:uid="{3C7ED89C-6091-4DB1-9252-C430952956EE}"/>
    <cellStyle name="20% - Énfasis4 22 2 2 2 2" xfId="29782" xr:uid="{D58B5CB2-CEC0-4CCD-9C2B-2D971BAED580}"/>
    <cellStyle name="20% - Énfasis4 22 2 2 2 2 2" xfId="37764" xr:uid="{88F9234A-6EA3-446B-A9A2-14AABF24743E}"/>
    <cellStyle name="20% - Énfasis4 22 2 2 2 3" xfId="37763" xr:uid="{A8334B36-BF9B-4915-BFC3-1384384B8C24}"/>
    <cellStyle name="20% - Énfasis4 22 2 2 3" xfId="22077" xr:uid="{7DC27A94-1E2B-4C68-A112-14497A55B8F2}"/>
    <cellStyle name="20% - Énfasis4 22 2 2 3 2" xfId="37765" xr:uid="{F1619A4A-605C-4FC6-B2FE-D948E3F2B1CE}"/>
    <cellStyle name="20% - Énfasis4 22 2 2 4" xfId="37762" xr:uid="{86D0DDBC-1C33-43DD-853C-AAECE2402055}"/>
    <cellStyle name="20% - Énfasis4 22 2 3" xfId="10641" xr:uid="{6B83850C-E268-4DF5-895C-1589166C2B91}"/>
    <cellStyle name="20% - Énfasis4 22 2 3 2" xfId="26054" xr:uid="{3C3B076F-2459-43BA-AA11-62AD2B8A49D5}"/>
    <cellStyle name="20% - Énfasis4 22 2 3 2 2" xfId="37767" xr:uid="{0FBC8838-FAF9-4F28-A1A1-33BFC48BC08F}"/>
    <cellStyle name="20% - Énfasis4 22 2 3 3" xfId="37766" xr:uid="{6AC58DF7-F9BB-4D57-8FC3-127C6FBB6494}"/>
    <cellStyle name="20% - Énfasis4 22 2 4" xfId="18349" xr:uid="{03454DD1-59EA-4DE4-A40E-EF3B6361FE9F}"/>
    <cellStyle name="20% - Énfasis4 22 2 4 2" xfId="37768" xr:uid="{8009753B-AA51-48CB-BE47-BEF4CC03EE9D}"/>
    <cellStyle name="20% - Énfasis4 22 2 5" xfId="37761" xr:uid="{4DCC6E50-6BC2-4DCA-B123-7ACE42EAB935}"/>
    <cellStyle name="20% - Énfasis4 22 3" xfId="5201" xr:uid="{8AA7CC02-461C-4D4C-BD4B-2F95CF184E2F}"/>
    <cellStyle name="20% - Énfasis4 22 3 2" xfId="12909" xr:uid="{C26E952F-DC67-4DC3-9998-4A4EE65C65E8}"/>
    <cellStyle name="20% - Énfasis4 22 3 2 2" xfId="28321" xr:uid="{C2972BEB-669C-4A76-99EC-51E52F6561D5}"/>
    <cellStyle name="20% - Énfasis4 22 3 2 2 2" xfId="37771" xr:uid="{13E1CED8-0AC6-473E-B6C3-57E0C3588BA5}"/>
    <cellStyle name="20% - Énfasis4 22 3 2 3" xfId="37770" xr:uid="{52428D3A-4F46-4795-A525-FE3376E9A5DB}"/>
    <cellStyle name="20% - Énfasis4 22 3 3" xfId="20616" xr:uid="{55306D4D-0A3C-477A-A2EB-E55A2A1C69CE}"/>
    <cellStyle name="20% - Énfasis4 22 3 3 2" xfId="37772" xr:uid="{33F665B5-0B89-42BC-9B7B-40B42CDA57B4}"/>
    <cellStyle name="20% - Énfasis4 22 3 4" xfId="37769" xr:uid="{DA55791E-CBED-4C8B-8F86-DA4EAB986AE2}"/>
    <cellStyle name="20% - Énfasis4 22 4" xfId="9182" xr:uid="{31F4E0D3-39F7-44BD-984B-B2C36237A3FE}"/>
    <cellStyle name="20% - Énfasis4 22 4 2" xfId="24595" xr:uid="{FD50C214-6162-45FE-A212-1E903FFE853A}"/>
    <cellStyle name="20% - Énfasis4 22 4 2 2" xfId="37774" xr:uid="{12B4CFC6-C54E-43B4-94A2-436243B09245}"/>
    <cellStyle name="20% - Énfasis4 22 4 3" xfId="37773" xr:uid="{75BF11EE-EA32-48CD-8D3C-700F17CF41D5}"/>
    <cellStyle name="20% - Énfasis4 22 5" xfId="16890" xr:uid="{A04EC20D-9E14-4DFA-9F05-F5EEBDBAAEEA}"/>
    <cellStyle name="20% - Énfasis4 22 5 2" xfId="37775" xr:uid="{8344C9D4-0398-4955-99F3-376618433581}"/>
    <cellStyle name="20% - Énfasis4 22 6" xfId="37760" xr:uid="{C4B6A645-5CCA-454A-B918-D9BBABAF1765}"/>
    <cellStyle name="20% - Énfasis4 23" xfId="1485" xr:uid="{8CBA8A0D-E4A6-4080-880E-76E768178421}"/>
    <cellStyle name="20% - Énfasis4 23 2" xfId="2950" xr:uid="{D85A92D0-3ACE-4F13-911F-38F943529C4A}"/>
    <cellStyle name="20% - Énfasis4 23 2 2" xfId="6682" xr:uid="{3DD93E60-A618-4FA2-A3C7-1E110CF712E5}"/>
    <cellStyle name="20% - Énfasis4 23 2 2 2" xfId="14390" xr:uid="{AB0FCD06-2C36-4639-815A-6285AC5ED1F6}"/>
    <cellStyle name="20% - Énfasis4 23 2 2 2 2" xfId="29802" xr:uid="{CFCE327E-5917-4396-AB2C-606556028FE1}"/>
    <cellStyle name="20% - Énfasis4 23 2 2 2 2 2" xfId="37780" xr:uid="{384507EF-8A7D-4319-8EAB-C12E9EA3BF97}"/>
    <cellStyle name="20% - Énfasis4 23 2 2 2 3" xfId="37779" xr:uid="{F93FF0DA-4B6C-4A16-8B8F-B82ABCE08223}"/>
    <cellStyle name="20% - Énfasis4 23 2 2 3" xfId="22097" xr:uid="{C1277A07-FF00-4253-A8BC-FE41C50BEBF3}"/>
    <cellStyle name="20% - Énfasis4 23 2 2 3 2" xfId="37781" xr:uid="{451CBE36-0E35-47CC-86AE-1FB9C6D60E16}"/>
    <cellStyle name="20% - Énfasis4 23 2 2 4" xfId="37778" xr:uid="{2185F03A-BF9E-443E-BE26-6D33E59FE829}"/>
    <cellStyle name="20% - Énfasis4 23 2 3" xfId="10661" xr:uid="{F3B62900-69DC-498B-93D9-5AE8B57C4938}"/>
    <cellStyle name="20% - Énfasis4 23 2 3 2" xfId="26074" xr:uid="{F8747DD8-7DA1-4FF3-ACD3-3CFEBCE60767}"/>
    <cellStyle name="20% - Énfasis4 23 2 3 2 2" xfId="37783" xr:uid="{FF25E15F-CFA2-4B18-B0C2-4DE7D59C3839}"/>
    <cellStyle name="20% - Énfasis4 23 2 3 3" xfId="37782" xr:uid="{D569E241-E923-4264-A364-8C8977148171}"/>
    <cellStyle name="20% - Énfasis4 23 2 4" xfId="18369" xr:uid="{077FAB56-A4C8-4D17-9E24-6DBCD87A7204}"/>
    <cellStyle name="20% - Énfasis4 23 2 4 2" xfId="37784" xr:uid="{8FF985D4-7304-4AC5-BB0C-03B42061E9C0}"/>
    <cellStyle name="20% - Énfasis4 23 2 5" xfId="37777" xr:uid="{B16EEB24-8FF0-487E-B17C-39A8814FD26D}"/>
    <cellStyle name="20% - Énfasis4 23 3" xfId="5221" xr:uid="{B2FC4533-A80A-4F09-8C05-43A13E3CA4E9}"/>
    <cellStyle name="20% - Énfasis4 23 3 2" xfId="12929" xr:uid="{9C3779B7-D476-4281-A9FF-CA238023B7D5}"/>
    <cellStyle name="20% - Énfasis4 23 3 2 2" xfId="28341" xr:uid="{00AD9FFA-9913-416A-A635-6025430E1588}"/>
    <cellStyle name="20% - Énfasis4 23 3 2 2 2" xfId="37787" xr:uid="{2AF4904E-6C82-414F-B16D-6465D12E8E87}"/>
    <cellStyle name="20% - Énfasis4 23 3 2 3" xfId="37786" xr:uid="{0420EA0A-A3EE-4187-ADBD-EBEBA4270167}"/>
    <cellStyle name="20% - Énfasis4 23 3 3" xfId="20636" xr:uid="{2D126F01-3AA8-444C-9D34-D71BA5953E5C}"/>
    <cellStyle name="20% - Énfasis4 23 3 3 2" xfId="37788" xr:uid="{E7DA9642-DF30-46D6-ABE6-1B177F2E6391}"/>
    <cellStyle name="20% - Énfasis4 23 3 4" xfId="37785" xr:uid="{4483497C-BF12-426C-AF57-1D2875C334BA}"/>
    <cellStyle name="20% - Énfasis4 23 4" xfId="9202" xr:uid="{AE0F58C9-9A2C-461F-84A5-E5B0E3F34B1E}"/>
    <cellStyle name="20% - Énfasis4 23 4 2" xfId="24615" xr:uid="{6F60EAFB-FD4C-4DA7-A151-49D88C6CD9DA}"/>
    <cellStyle name="20% - Énfasis4 23 4 2 2" xfId="37790" xr:uid="{F5E88513-0217-4A67-AB58-122844EDC5F2}"/>
    <cellStyle name="20% - Énfasis4 23 4 3" xfId="37789" xr:uid="{20BCDE00-7F53-4122-8BB6-46547B7244E9}"/>
    <cellStyle name="20% - Énfasis4 23 5" xfId="16910" xr:uid="{F8CB9843-0332-4F65-BFA9-D54A1A25B190}"/>
    <cellStyle name="20% - Énfasis4 23 5 2" xfId="37791" xr:uid="{F467925A-6D34-4BBF-80CF-F749183726B8}"/>
    <cellStyle name="20% - Énfasis4 23 6" xfId="37776" xr:uid="{F1C97ED6-0638-4042-81E2-EFB208B1E8C9}"/>
    <cellStyle name="20% - Énfasis4 24" xfId="1505" xr:uid="{EF75A8E8-5651-412C-B7A7-0FF3F762A907}"/>
    <cellStyle name="20% - Énfasis4 24 2" xfId="2970" xr:uid="{FB11BA9E-DA6A-480D-B61A-7C29CCFBA7C7}"/>
    <cellStyle name="20% - Énfasis4 24 2 2" xfId="6702" xr:uid="{E716BE4C-E55D-42BC-8AB1-C6CEAF640B0D}"/>
    <cellStyle name="20% - Énfasis4 24 2 2 2" xfId="14410" xr:uid="{E1B0B10A-E5B9-436C-9012-4183DB2916EC}"/>
    <cellStyle name="20% - Énfasis4 24 2 2 2 2" xfId="29822" xr:uid="{88BB11C4-E763-48B2-BD14-82A14132F5EC}"/>
    <cellStyle name="20% - Énfasis4 24 2 2 2 2 2" xfId="37796" xr:uid="{3EE865D9-1360-4572-AD92-37FFC3BFB545}"/>
    <cellStyle name="20% - Énfasis4 24 2 2 2 3" xfId="37795" xr:uid="{121A1420-2D3C-426E-9D22-23DCFA0FD672}"/>
    <cellStyle name="20% - Énfasis4 24 2 2 3" xfId="22117" xr:uid="{66DEF820-6FDC-4220-AAA3-34DCA6727587}"/>
    <cellStyle name="20% - Énfasis4 24 2 2 3 2" xfId="37797" xr:uid="{14886081-616B-49A2-ACD5-5CF78FFD45FC}"/>
    <cellStyle name="20% - Énfasis4 24 2 2 4" xfId="37794" xr:uid="{A377551B-B9A1-4ECA-8692-086B0A299E9B}"/>
    <cellStyle name="20% - Énfasis4 24 2 3" xfId="10681" xr:uid="{B7C6D803-BC2A-4F68-9E8A-2036CCCA8FE8}"/>
    <cellStyle name="20% - Énfasis4 24 2 3 2" xfId="26094" xr:uid="{13800FBD-0FDC-4BF2-AB17-AEF4E50E46DC}"/>
    <cellStyle name="20% - Énfasis4 24 2 3 2 2" xfId="37799" xr:uid="{61C45C07-3F8D-4B64-AAE0-C58F727159B3}"/>
    <cellStyle name="20% - Énfasis4 24 2 3 3" xfId="37798" xr:uid="{286BDAAC-267C-43EB-BE99-84E620553DDF}"/>
    <cellStyle name="20% - Énfasis4 24 2 4" xfId="18389" xr:uid="{C5F9292E-342B-4D7F-822E-F72BB096B44D}"/>
    <cellStyle name="20% - Énfasis4 24 2 4 2" xfId="37800" xr:uid="{D5D475DD-DE25-4744-BFA8-97F831045E8B}"/>
    <cellStyle name="20% - Énfasis4 24 2 5" xfId="37793" xr:uid="{8FC23DDE-2503-4CFF-9D4E-E6508B846C56}"/>
    <cellStyle name="20% - Énfasis4 24 3" xfId="5241" xr:uid="{F81160F5-1C06-453D-9076-F6847C790E2A}"/>
    <cellStyle name="20% - Énfasis4 24 3 2" xfId="12949" xr:uid="{8B424228-A7AE-435B-8332-5F0CFCEF91AD}"/>
    <cellStyle name="20% - Énfasis4 24 3 2 2" xfId="28361" xr:uid="{B27A706C-C063-4888-97D0-A23CBA3F723E}"/>
    <cellStyle name="20% - Énfasis4 24 3 2 2 2" xfId="37803" xr:uid="{3C5D22B2-1B58-4457-861E-E753E82CA5BB}"/>
    <cellStyle name="20% - Énfasis4 24 3 2 3" xfId="37802" xr:uid="{58CE3F18-7260-4EBA-876F-AB34BF60F1A7}"/>
    <cellStyle name="20% - Énfasis4 24 3 3" xfId="20656" xr:uid="{CBFB84E1-E0A7-4023-BD49-6D795C5CCDD3}"/>
    <cellStyle name="20% - Énfasis4 24 3 3 2" xfId="37804" xr:uid="{DC38B791-4EF5-41DF-BD61-606BD52DCAD9}"/>
    <cellStyle name="20% - Énfasis4 24 3 4" xfId="37801" xr:uid="{C5992C39-7861-4E3F-BE68-AFE851FF8C5F}"/>
    <cellStyle name="20% - Énfasis4 24 4" xfId="9222" xr:uid="{0A8883A3-DB99-4F39-8A23-7229508896AF}"/>
    <cellStyle name="20% - Énfasis4 24 4 2" xfId="24635" xr:uid="{23CD48DA-8743-4F1F-B1A4-234A3B09A1D7}"/>
    <cellStyle name="20% - Énfasis4 24 4 2 2" xfId="37806" xr:uid="{5658C08B-4A3A-47F5-8827-752614B9D933}"/>
    <cellStyle name="20% - Énfasis4 24 4 3" xfId="37805" xr:uid="{C6B7F13F-D61B-477F-9595-3C313DA67935}"/>
    <cellStyle name="20% - Énfasis4 24 5" xfId="16930" xr:uid="{25970C9D-5DC6-44AD-BA08-9A07EB484EA3}"/>
    <cellStyle name="20% - Énfasis4 24 5 2" xfId="37807" xr:uid="{29804CF3-7FC8-47D8-8BF3-F35C8C769B0C}"/>
    <cellStyle name="20% - Énfasis4 24 6" xfId="37792" xr:uid="{AB4C0471-1058-44D2-B8C5-E3FFFCD4ED5B}"/>
    <cellStyle name="20% - Énfasis4 25" xfId="1525" xr:uid="{772A1333-E060-4A18-BEEC-0151E18EB21F}"/>
    <cellStyle name="20% - Énfasis4 25 2" xfId="2990" xr:uid="{4AA63D5E-3BEE-4247-BB2B-6B796A5FA0C8}"/>
    <cellStyle name="20% - Énfasis4 25 2 2" xfId="6722" xr:uid="{5F9CAEF7-76DE-42EF-9C7B-50085A51B212}"/>
    <cellStyle name="20% - Énfasis4 25 2 2 2" xfId="14430" xr:uid="{F749C0CA-18C6-455C-8F44-6F02581425D2}"/>
    <cellStyle name="20% - Énfasis4 25 2 2 2 2" xfId="29842" xr:uid="{23E98C32-4B4F-4E3C-8686-15A6C966A45F}"/>
    <cellStyle name="20% - Énfasis4 25 2 2 2 2 2" xfId="37812" xr:uid="{62C03B91-0530-4037-A57B-461855A1FB48}"/>
    <cellStyle name="20% - Énfasis4 25 2 2 2 3" xfId="37811" xr:uid="{153C40DE-42D8-4A5C-A92E-0D1065B92D94}"/>
    <cellStyle name="20% - Énfasis4 25 2 2 3" xfId="22137" xr:uid="{35F05385-3F70-40F9-AA04-D3D965E6D313}"/>
    <cellStyle name="20% - Énfasis4 25 2 2 3 2" xfId="37813" xr:uid="{68DD05B2-005F-4290-A960-4AA9144E2B50}"/>
    <cellStyle name="20% - Énfasis4 25 2 2 4" xfId="37810" xr:uid="{15BDE41C-535C-4147-A63E-5F46EDC0262C}"/>
    <cellStyle name="20% - Énfasis4 25 2 3" xfId="10701" xr:uid="{9C61D559-F708-41F6-B2AC-147894157947}"/>
    <cellStyle name="20% - Énfasis4 25 2 3 2" xfId="26114" xr:uid="{54ED7746-A353-4DA0-912C-B4ED08B6F526}"/>
    <cellStyle name="20% - Énfasis4 25 2 3 2 2" xfId="37815" xr:uid="{D77EE1AE-61EE-4392-AE77-72710AD9D399}"/>
    <cellStyle name="20% - Énfasis4 25 2 3 3" xfId="37814" xr:uid="{709D5699-2BD6-443A-B796-F2CFBDB631B3}"/>
    <cellStyle name="20% - Énfasis4 25 2 4" xfId="18409" xr:uid="{77502A68-6467-4A06-A175-981835891E03}"/>
    <cellStyle name="20% - Énfasis4 25 2 4 2" xfId="37816" xr:uid="{50E4B293-5CB0-42E4-9EA5-897057BD6F5E}"/>
    <cellStyle name="20% - Énfasis4 25 2 5" xfId="37809" xr:uid="{07050F8C-C5B5-40B3-99D3-1F6BF77DCE4F}"/>
    <cellStyle name="20% - Énfasis4 25 3" xfId="5261" xr:uid="{D4462CDE-26D6-4961-B250-E63D14DF5E21}"/>
    <cellStyle name="20% - Énfasis4 25 3 2" xfId="12969" xr:uid="{64D12157-F000-475C-9046-E4F87072A0DD}"/>
    <cellStyle name="20% - Énfasis4 25 3 2 2" xfId="28381" xr:uid="{33F0D348-3397-4554-8245-374DC71D7567}"/>
    <cellStyle name="20% - Énfasis4 25 3 2 2 2" xfId="37819" xr:uid="{03D6A2AE-9CE4-4E9D-B5D3-34C11437BC9E}"/>
    <cellStyle name="20% - Énfasis4 25 3 2 3" xfId="37818" xr:uid="{F2C350A1-54A5-4A4C-8541-EEE65BA8C62B}"/>
    <cellStyle name="20% - Énfasis4 25 3 3" xfId="20676" xr:uid="{79FDA9B3-E273-4CFE-A06F-7560B5DC03D4}"/>
    <cellStyle name="20% - Énfasis4 25 3 3 2" xfId="37820" xr:uid="{C1274F10-5166-473E-87AA-85BAE77C967A}"/>
    <cellStyle name="20% - Énfasis4 25 3 4" xfId="37817" xr:uid="{C4F86110-AE06-4BDD-AB54-7209BC84B78B}"/>
    <cellStyle name="20% - Énfasis4 25 4" xfId="9242" xr:uid="{47FC85F5-5D7A-4610-A0CE-F8EFB7BCEE79}"/>
    <cellStyle name="20% - Énfasis4 25 4 2" xfId="24655" xr:uid="{502E9ACD-83D7-4A43-90F9-561CBC79E620}"/>
    <cellStyle name="20% - Énfasis4 25 4 2 2" xfId="37822" xr:uid="{18C67E6D-79A9-4266-83DA-FBCB78597681}"/>
    <cellStyle name="20% - Énfasis4 25 4 3" xfId="37821" xr:uid="{B44B940E-9B32-4DB5-B3B4-D0F9DB5075AB}"/>
    <cellStyle name="20% - Énfasis4 25 5" xfId="16950" xr:uid="{2DBE47D3-A625-4348-BD8E-F7A44F4AED31}"/>
    <cellStyle name="20% - Énfasis4 25 5 2" xfId="37823" xr:uid="{5839B76C-49CD-4AD4-BAD1-85222D2C0011}"/>
    <cellStyle name="20% - Énfasis4 25 6" xfId="37808" xr:uid="{35CE2D8B-BE8F-4840-A5A8-CBE80142F219}"/>
    <cellStyle name="20% - Énfasis4 26" xfId="1545" xr:uid="{5D211148-9A8C-4D4F-8445-26C4CCF88165}"/>
    <cellStyle name="20% - Énfasis4 26 2" xfId="3010" xr:uid="{10CEA72C-DF9C-481B-9682-062E3308AB7E}"/>
    <cellStyle name="20% - Énfasis4 26 2 2" xfId="6742" xr:uid="{071A69E6-F689-4F91-85C6-3A39BB8D3B61}"/>
    <cellStyle name="20% - Énfasis4 26 2 2 2" xfId="14450" xr:uid="{09A13188-0208-42B8-BDAA-0ACDDA4C03C4}"/>
    <cellStyle name="20% - Énfasis4 26 2 2 2 2" xfId="29862" xr:uid="{5D076C70-1E28-4A5C-B340-2CAD803EAC9E}"/>
    <cellStyle name="20% - Énfasis4 26 2 2 2 2 2" xfId="37828" xr:uid="{49CE51C9-A988-4022-8A86-0F09CF828746}"/>
    <cellStyle name="20% - Énfasis4 26 2 2 2 3" xfId="37827" xr:uid="{F9EFFE2A-2F1A-46AD-A9E3-0FFD88F58BBD}"/>
    <cellStyle name="20% - Énfasis4 26 2 2 3" xfId="22157" xr:uid="{6FEAD41D-7504-4463-B2FF-15AF1592693C}"/>
    <cellStyle name="20% - Énfasis4 26 2 2 3 2" xfId="37829" xr:uid="{1A8E205E-936C-4CBC-839C-FC536DDA1E7C}"/>
    <cellStyle name="20% - Énfasis4 26 2 2 4" xfId="37826" xr:uid="{1C5B6A55-06BC-4BFE-B3F3-3D52C6ECC9A7}"/>
    <cellStyle name="20% - Énfasis4 26 2 3" xfId="10721" xr:uid="{9B44FDD5-04B8-404F-A881-974C91E8A28E}"/>
    <cellStyle name="20% - Énfasis4 26 2 3 2" xfId="26134" xr:uid="{278FCDF4-BDA5-48AE-B502-0DB5556A3A3A}"/>
    <cellStyle name="20% - Énfasis4 26 2 3 2 2" xfId="37831" xr:uid="{A0ABEA8F-FE52-4613-A0EE-F87D114328E0}"/>
    <cellStyle name="20% - Énfasis4 26 2 3 3" xfId="37830" xr:uid="{C0F6F010-3844-4837-BB1C-49B5E8933B44}"/>
    <cellStyle name="20% - Énfasis4 26 2 4" xfId="18429" xr:uid="{4AC86F6F-6B8E-4F0E-8AAE-30F43ED5D926}"/>
    <cellStyle name="20% - Énfasis4 26 2 4 2" xfId="37832" xr:uid="{7F64BD65-8BBE-41D0-AD9C-62E98E9F4B47}"/>
    <cellStyle name="20% - Énfasis4 26 2 5" xfId="37825" xr:uid="{2FB84AB9-E342-4AF2-A854-8903BDFB1E04}"/>
    <cellStyle name="20% - Énfasis4 26 3" xfId="5281" xr:uid="{B5D24EBA-FF8C-4C7E-81F8-65568237F294}"/>
    <cellStyle name="20% - Énfasis4 26 3 2" xfId="12989" xr:uid="{3EDAD299-82C4-4EB8-BFAE-A7FD595BD848}"/>
    <cellStyle name="20% - Énfasis4 26 3 2 2" xfId="28401" xr:uid="{3B69BBFB-6E85-4EFD-BD7F-CA219E43C1E2}"/>
    <cellStyle name="20% - Énfasis4 26 3 2 2 2" xfId="37835" xr:uid="{4E76C93D-0573-4448-B4B8-B6770F4789E4}"/>
    <cellStyle name="20% - Énfasis4 26 3 2 3" xfId="37834" xr:uid="{6C142BC1-2473-4EED-9346-8861808945A6}"/>
    <cellStyle name="20% - Énfasis4 26 3 3" xfId="20696" xr:uid="{E63F1795-93F8-4B9E-9717-FEF405E0E072}"/>
    <cellStyle name="20% - Énfasis4 26 3 3 2" xfId="37836" xr:uid="{4EB17C00-A978-4397-BE19-F11D1A2813E1}"/>
    <cellStyle name="20% - Énfasis4 26 3 4" xfId="37833" xr:uid="{3E9B61DC-4D16-46B5-AFE8-D3C76D414C5E}"/>
    <cellStyle name="20% - Énfasis4 26 4" xfId="9262" xr:uid="{F4934D4C-07E7-494C-8CB8-719E4B4BD6E4}"/>
    <cellStyle name="20% - Énfasis4 26 4 2" xfId="24675" xr:uid="{CE58808B-824F-465E-9743-261969E5BC41}"/>
    <cellStyle name="20% - Énfasis4 26 4 2 2" xfId="37838" xr:uid="{CE5A5CE6-D37C-4B7A-ADAC-DC39FB5D8181}"/>
    <cellStyle name="20% - Énfasis4 26 4 3" xfId="37837" xr:uid="{2D8A3532-5ED8-4F96-8BD3-76ADBFFB57D3}"/>
    <cellStyle name="20% - Énfasis4 26 5" xfId="16970" xr:uid="{0CF19139-48B3-4ABE-98D2-4AA6CD9D0B70}"/>
    <cellStyle name="20% - Énfasis4 26 5 2" xfId="37839" xr:uid="{F0E326A1-DEA9-476F-B60B-CD8795AD660C}"/>
    <cellStyle name="20% - Énfasis4 26 6" xfId="37824" xr:uid="{FE1D9B67-DDD4-448B-BBEA-C9635B9D0D95}"/>
    <cellStyle name="20% - Énfasis4 27" xfId="1565" xr:uid="{719B598B-F468-40EE-B97B-B0DEB504C92E}"/>
    <cellStyle name="20% - Énfasis4 27 2" xfId="3030" xr:uid="{68682272-1D9E-471E-998D-931AB37074EC}"/>
    <cellStyle name="20% - Énfasis4 27 2 2" xfId="6762" xr:uid="{DFC6A38E-D354-43BD-A1D8-2759C2AA2FE1}"/>
    <cellStyle name="20% - Énfasis4 27 2 2 2" xfId="14470" xr:uid="{A219AA54-4C2C-4C9D-AB1D-514E82D01065}"/>
    <cellStyle name="20% - Énfasis4 27 2 2 2 2" xfId="29882" xr:uid="{80E832BF-858F-4E4A-B61F-5A18DC8D69BC}"/>
    <cellStyle name="20% - Énfasis4 27 2 2 2 2 2" xfId="37844" xr:uid="{195A298D-2406-4C90-A45B-122D56221420}"/>
    <cellStyle name="20% - Énfasis4 27 2 2 2 3" xfId="37843" xr:uid="{62B8A8D0-5AF5-4E8B-8E64-A1EE6378A44E}"/>
    <cellStyle name="20% - Énfasis4 27 2 2 3" xfId="22177" xr:uid="{25F7A805-6281-4F00-BF56-159FB92EE50D}"/>
    <cellStyle name="20% - Énfasis4 27 2 2 3 2" xfId="37845" xr:uid="{CCE8010A-0152-4547-95D9-24A6595CDCE2}"/>
    <cellStyle name="20% - Énfasis4 27 2 2 4" xfId="37842" xr:uid="{450878B2-D5E0-4DDB-A43C-29DB967833E1}"/>
    <cellStyle name="20% - Énfasis4 27 2 3" xfId="10741" xr:uid="{36731B75-4986-4068-82A5-3F1F21511D35}"/>
    <cellStyle name="20% - Énfasis4 27 2 3 2" xfId="26154" xr:uid="{0C8A8D7E-9E62-410D-8623-90DE07BE23CD}"/>
    <cellStyle name="20% - Énfasis4 27 2 3 2 2" xfId="37847" xr:uid="{DBF81316-AA12-4109-9915-C094959B57C5}"/>
    <cellStyle name="20% - Énfasis4 27 2 3 3" xfId="37846" xr:uid="{0C084094-94C9-4A98-A5D4-7E408E9FE6C3}"/>
    <cellStyle name="20% - Énfasis4 27 2 4" xfId="18449" xr:uid="{3314757C-E2A0-4C55-B3DC-AF6A3309D002}"/>
    <cellStyle name="20% - Énfasis4 27 2 4 2" xfId="37848" xr:uid="{E7828EFA-3F0A-4AC5-91D8-7DF4B5A032BE}"/>
    <cellStyle name="20% - Énfasis4 27 2 5" xfId="37841" xr:uid="{84FC2B10-82D1-47D1-8524-040A4C0AF7EB}"/>
    <cellStyle name="20% - Énfasis4 27 3" xfId="5301" xr:uid="{305F92F3-85ED-415A-8911-00062011EC37}"/>
    <cellStyle name="20% - Énfasis4 27 3 2" xfId="13009" xr:uid="{A81AAE17-EF43-4955-8BFD-175D2FC63B54}"/>
    <cellStyle name="20% - Énfasis4 27 3 2 2" xfId="28421" xr:uid="{1CB973D9-EBDD-4FCE-9F96-5713B69E01D6}"/>
    <cellStyle name="20% - Énfasis4 27 3 2 2 2" xfId="37851" xr:uid="{6EEDD099-C873-4BBE-9BC4-BFA10FDE5841}"/>
    <cellStyle name="20% - Énfasis4 27 3 2 3" xfId="37850" xr:uid="{F8CFE985-80F5-47D9-8C7F-9D6EBBAD7164}"/>
    <cellStyle name="20% - Énfasis4 27 3 3" xfId="20716" xr:uid="{A9A27480-E067-4E8C-BF59-B7C375E8F7D6}"/>
    <cellStyle name="20% - Énfasis4 27 3 3 2" xfId="37852" xr:uid="{D44915EB-E6E5-4DB8-B640-F233B797141E}"/>
    <cellStyle name="20% - Énfasis4 27 3 4" xfId="37849" xr:uid="{51C3636D-F855-4FD7-9DDA-81098C4F946B}"/>
    <cellStyle name="20% - Énfasis4 27 4" xfId="9282" xr:uid="{47C9FECF-F804-4421-9F87-4128DA388FCC}"/>
    <cellStyle name="20% - Énfasis4 27 4 2" xfId="24695" xr:uid="{48566BCA-2187-4AF1-B7EB-3E36AD702F7F}"/>
    <cellStyle name="20% - Énfasis4 27 4 2 2" xfId="37854" xr:uid="{C656ED4A-2F61-4370-8B53-1A86591AAC3F}"/>
    <cellStyle name="20% - Énfasis4 27 4 3" xfId="37853" xr:uid="{17C7A7A7-4870-42D2-9537-D755BE9CA1A9}"/>
    <cellStyle name="20% - Énfasis4 27 5" xfId="16990" xr:uid="{29C1715F-7B57-41EE-AB94-52D320CF4EF5}"/>
    <cellStyle name="20% - Énfasis4 27 5 2" xfId="37855" xr:uid="{2970A1C5-C97E-49CB-8B7C-32ECA93ABA07}"/>
    <cellStyle name="20% - Énfasis4 27 6" xfId="37840" xr:uid="{9701687E-F0F9-49C6-9974-DE8892F5C9AB}"/>
    <cellStyle name="20% - Énfasis4 28" xfId="1586" xr:uid="{97B0FA95-47DE-41FD-B24C-EA798980D460}"/>
    <cellStyle name="20% - Énfasis4 28 2" xfId="3051" xr:uid="{1CDE6595-D9BC-4B82-86D5-6C6AA3F7BDD8}"/>
    <cellStyle name="20% - Énfasis4 28 2 2" xfId="6783" xr:uid="{EAB25BEA-670A-4F27-8D2E-CF0263BC6E97}"/>
    <cellStyle name="20% - Énfasis4 28 2 2 2" xfId="14491" xr:uid="{C1C52B9A-7435-467A-B6F5-60D6519E3688}"/>
    <cellStyle name="20% - Énfasis4 28 2 2 2 2" xfId="29903" xr:uid="{01141A2F-F24C-4912-941A-970FD7CA500A}"/>
    <cellStyle name="20% - Énfasis4 28 2 2 2 2 2" xfId="37860" xr:uid="{9A02ABA8-D3F2-42A7-A9F1-E848DC4FA3F2}"/>
    <cellStyle name="20% - Énfasis4 28 2 2 2 3" xfId="37859" xr:uid="{7AA83CA1-F954-4784-A0E9-9635A2332FDD}"/>
    <cellStyle name="20% - Énfasis4 28 2 2 3" xfId="22198" xr:uid="{DE9343F4-F8E2-48DE-9DBE-302C69361BF9}"/>
    <cellStyle name="20% - Énfasis4 28 2 2 3 2" xfId="37861" xr:uid="{535F2118-D9E8-4918-8F7F-F332CE22740C}"/>
    <cellStyle name="20% - Énfasis4 28 2 2 4" xfId="37858" xr:uid="{A955F336-A903-4CA4-9D6B-414BAB291CC8}"/>
    <cellStyle name="20% - Énfasis4 28 2 3" xfId="10762" xr:uid="{6D165208-2D74-46EA-88C2-43D0A246A6CE}"/>
    <cellStyle name="20% - Énfasis4 28 2 3 2" xfId="26175" xr:uid="{5AEA9789-85C1-4423-807C-88D82113ACCA}"/>
    <cellStyle name="20% - Énfasis4 28 2 3 2 2" xfId="37863" xr:uid="{8AFAC432-48BD-487C-8027-51758BEE6130}"/>
    <cellStyle name="20% - Énfasis4 28 2 3 3" xfId="37862" xr:uid="{1E5DCCE9-0B2F-44CD-85A3-C61BCB1BA6CA}"/>
    <cellStyle name="20% - Énfasis4 28 2 4" xfId="18470" xr:uid="{A011A70B-FC1B-4219-B3EE-A22F61368423}"/>
    <cellStyle name="20% - Énfasis4 28 2 4 2" xfId="37864" xr:uid="{F048E5D7-C582-49E2-A91C-CC9BC4F06BB0}"/>
    <cellStyle name="20% - Énfasis4 28 2 5" xfId="37857" xr:uid="{4CB32956-D7A6-48CE-8A67-D1799646CE73}"/>
    <cellStyle name="20% - Énfasis4 28 3" xfId="5322" xr:uid="{EC664BE5-99F9-4605-BDFF-4B48C943E6BE}"/>
    <cellStyle name="20% - Énfasis4 28 3 2" xfId="13030" xr:uid="{C1DCAEC4-062B-4D23-867A-10BED81D4473}"/>
    <cellStyle name="20% - Énfasis4 28 3 2 2" xfId="28442" xr:uid="{EB88BC9C-1973-41C7-AFDD-883C592C8EAF}"/>
    <cellStyle name="20% - Énfasis4 28 3 2 2 2" xfId="37867" xr:uid="{8396B285-F9CE-49E1-B06C-DB224D0EE25B}"/>
    <cellStyle name="20% - Énfasis4 28 3 2 3" xfId="37866" xr:uid="{A3398789-91BE-4684-AFB3-D582343F3489}"/>
    <cellStyle name="20% - Énfasis4 28 3 3" xfId="20737" xr:uid="{33D15E80-BA1E-497B-A054-22BCE2286E0F}"/>
    <cellStyle name="20% - Énfasis4 28 3 3 2" xfId="37868" xr:uid="{A00560FF-32FE-44DE-B9EA-792783303707}"/>
    <cellStyle name="20% - Énfasis4 28 3 4" xfId="37865" xr:uid="{B2098AC3-C465-4EA6-A614-FD823D24A2ED}"/>
    <cellStyle name="20% - Énfasis4 28 4" xfId="9303" xr:uid="{814302F3-D099-4FB8-9976-8BBE2A374C7B}"/>
    <cellStyle name="20% - Énfasis4 28 4 2" xfId="24716" xr:uid="{850C4B79-7A99-4618-A9BA-0DA532666858}"/>
    <cellStyle name="20% - Énfasis4 28 4 2 2" xfId="37870" xr:uid="{F90E5E77-1222-4251-85F1-414B544A9C1E}"/>
    <cellStyle name="20% - Énfasis4 28 4 3" xfId="37869" xr:uid="{D6396D26-3A21-4408-AD08-BFC3BCEFDD4D}"/>
    <cellStyle name="20% - Énfasis4 28 5" xfId="17011" xr:uid="{89D250E8-BC2A-40F3-BEB5-79D4CEE04925}"/>
    <cellStyle name="20% - Énfasis4 28 5 2" xfId="37871" xr:uid="{D7563ADC-AE0A-4D3E-B01D-3F833DF675DC}"/>
    <cellStyle name="20% - Énfasis4 28 6" xfId="37856" xr:uid="{061239A5-A22A-436B-84E3-00F6829FAB2E}"/>
    <cellStyle name="20% - Énfasis4 29" xfId="3071" xr:uid="{6724F9D7-A655-437A-AFB3-0B3A1D3B644B}"/>
    <cellStyle name="20% - Énfasis4 29 2" xfId="6803" xr:uid="{465E525B-6D1D-486C-9250-517C80532A8A}"/>
    <cellStyle name="20% - Énfasis4 29 2 2" xfId="14511" xr:uid="{1DECFA3B-A0EE-4AB5-8847-3CC86C285500}"/>
    <cellStyle name="20% - Énfasis4 29 2 2 2" xfId="29923" xr:uid="{B8A0F496-1CA5-49A9-94B6-4AA21752FB8A}"/>
    <cellStyle name="20% - Énfasis4 29 2 2 2 2" xfId="37875" xr:uid="{CEDE1207-0514-49D7-B5B2-9F564A6D5F10}"/>
    <cellStyle name="20% - Énfasis4 29 2 2 3" xfId="37874" xr:uid="{904CEABF-4BCA-41F8-82A7-AA358A0769F9}"/>
    <cellStyle name="20% - Énfasis4 29 2 3" xfId="22218" xr:uid="{89DFD217-D32B-4FB2-836D-D3B40BE71943}"/>
    <cellStyle name="20% - Énfasis4 29 2 3 2" xfId="37876" xr:uid="{3BAB48DD-4F57-406F-8DEB-F2ABDD03871B}"/>
    <cellStyle name="20% - Énfasis4 29 2 4" xfId="37873" xr:uid="{AA44483C-8A00-4899-86B0-CAF55B417904}"/>
    <cellStyle name="20% - Énfasis4 29 3" xfId="10782" xr:uid="{2FFA717D-6682-4F28-9D88-6BF143ADC251}"/>
    <cellStyle name="20% - Énfasis4 29 3 2" xfId="26195" xr:uid="{28C5A1F8-1A05-45BD-96B2-B8428A6A4131}"/>
    <cellStyle name="20% - Énfasis4 29 3 2 2" xfId="37878" xr:uid="{8D7122C8-2287-412D-9CE0-F1207CCCB653}"/>
    <cellStyle name="20% - Énfasis4 29 3 3" xfId="37877" xr:uid="{534F13DA-9BB3-4628-9B55-3C848A5D259F}"/>
    <cellStyle name="20% - Énfasis4 29 4" xfId="18490" xr:uid="{A6B7EB72-496D-4ECD-84E2-C665A4BBB701}"/>
    <cellStyle name="20% - Énfasis4 29 4 2" xfId="37879" xr:uid="{9A6B8C47-A8FD-402C-9AEF-83E0464BCBB9}"/>
    <cellStyle name="20% - Énfasis4 29 5" xfId="37872" xr:uid="{30CAE1FC-0206-4309-8CFA-52C239AC6094}"/>
    <cellStyle name="20% - Énfasis4 3" xfId="232" xr:uid="{F73F03F4-251C-49D9-A490-2B110E28B482}"/>
    <cellStyle name="20% - Énfasis4 3 2" xfId="435" xr:uid="{FE9199E4-42EB-4C78-8EC8-A8E2DEF67D49}"/>
    <cellStyle name="20% - Énfasis4 3 2 2" xfId="1096" xr:uid="{D1D0F9D3-9160-46A7-90D6-FA1EB0D6AC33}"/>
    <cellStyle name="20% - Énfasis4 3 2 2 2" xfId="2564" xr:uid="{EDD22ECF-E388-46ED-83E7-1822B9FAC820}"/>
    <cellStyle name="20% - Énfasis4 3 2 2 2 2" xfId="6296" xr:uid="{5A7E352B-4C58-49DD-AAE2-705632A7B337}"/>
    <cellStyle name="20% - Énfasis4 3 2 2 2 2 2" xfId="14004" xr:uid="{002BAA3E-0A87-45DF-B7FE-FC99F1841605}"/>
    <cellStyle name="20% - Énfasis4 3 2 2 2 2 2 2" xfId="29416" xr:uid="{44E121B9-0366-4715-B00C-6357085F9901}"/>
    <cellStyle name="20% - Énfasis4 3 2 2 2 2 2 2 2" xfId="37886" xr:uid="{43CEEB48-1DA3-4FF2-954F-4CCA4F5BED96}"/>
    <cellStyle name="20% - Énfasis4 3 2 2 2 2 2 3" xfId="37885" xr:uid="{08B48C02-4C66-47A3-94D9-C21DE651463B}"/>
    <cellStyle name="20% - Énfasis4 3 2 2 2 2 3" xfId="21711" xr:uid="{7255C44B-5B21-41AA-A9F4-1866C3AA0897}"/>
    <cellStyle name="20% - Énfasis4 3 2 2 2 2 3 2" xfId="37887" xr:uid="{EB6881F8-3317-40BF-BD3F-0D768793E071}"/>
    <cellStyle name="20% - Énfasis4 3 2 2 2 2 4" xfId="37884" xr:uid="{D7D441C8-C7A1-4BF9-AD8D-F795E17A01EC}"/>
    <cellStyle name="20% - Énfasis4 3 2 2 2 3" xfId="10275" xr:uid="{37EB0E84-F049-4CA5-A633-2DD6438A8A40}"/>
    <cellStyle name="20% - Énfasis4 3 2 2 2 3 2" xfId="25688" xr:uid="{3D3964DF-3A78-4FE3-8952-AB467554795F}"/>
    <cellStyle name="20% - Énfasis4 3 2 2 2 3 2 2" xfId="37889" xr:uid="{F3E01316-1E9C-475C-BF17-FC8BFDA61272}"/>
    <cellStyle name="20% - Énfasis4 3 2 2 2 3 3" xfId="37888" xr:uid="{4E55DD39-06DA-426F-9F6C-7EB7DB8ABA8C}"/>
    <cellStyle name="20% - Énfasis4 3 2 2 2 4" xfId="17983" xr:uid="{24269289-F889-425B-8B1F-3672C750C6B9}"/>
    <cellStyle name="20% - Énfasis4 3 2 2 2 4 2" xfId="37890" xr:uid="{F99F25DF-2357-474E-81CE-F75CE4CB3FE9}"/>
    <cellStyle name="20% - Énfasis4 3 2 2 2 5" xfId="37883" xr:uid="{99EADDC0-F238-40EC-8190-29FC5F4D24A7}"/>
    <cellStyle name="20% - Énfasis4 3 2 2 3" xfId="4833" xr:uid="{2AF6DE13-CF38-4DF6-873B-C9821B689057}"/>
    <cellStyle name="20% - Énfasis4 3 2 2 3 2" xfId="12541" xr:uid="{6A91D810-45E5-41D1-9E05-61A564433820}"/>
    <cellStyle name="20% - Énfasis4 3 2 2 3 2 2" xfId="27953" xr:uid="{0F1AAA8E-810B-4BD0-98F3-7EB89CD53553}"/>
    <cellStyle name="20% - Énfasis4 3 2 2 3 2 2 2" xfId="37893" xr:uid="{A0CA32B1-BA36-4A24-BB55-CC232D0A158C}"/>
    <cellStyle name="20% - Énfasis4 3 2 2 3 2 3" xfId="37892" xr:uid="{30A1E4AD-8540-4BB6-A9EB-CF1BF6D55CB4}"/>
    <cellStyle name="20% - Énfasis4 3 2 2 3 3" xfId="20248" xr:uid="{691FF55F-A3A2-4569-86B1-E0261C84C3EA}"/>
    <cellStyle name="20% - Énfasis4 3 2 2 3 3 2" xfId="37894" xr:uid="{79ED9465-08EB-4690-8308-9C3541D38328}"/>
    <cellStyle name="20% - Énfasis4 3 2 2 3 4" xfId="37891" xr:uid="{A1C93951-95A3-44C7-84C3-0EF98B93701F}"/>
    <cellStyle name="20% - Énfasis4 3 2 2 4" xfId="8816" xr:uid="{5918FB80-3E8E-418E-AA2E-D27D2113D83F}"/>
    <cellStyle name="20% - Énfasis4 3 2 2 4 2" xfId="24229" xr:uid="{A5F2EB6C-BC2B-484E-A7DD-14CF188939BC}"/>
    <cellStyle name="20% - Énfasis4 3 2 2 4 2 2" xfId="37896" xr:uid="{47B8352A-22E7-4B46-9FB9-F294E9613AB1}"/>
    <cellStyle name="20% - Énfasis4 3 2 2 4 3" xfId="37895" xr:uid="{097BBBE0-0E00-4605-8210-839634AA30B8}"/>
    <cellStyle name="20% - Énfasis4 3 2 2 5" xfId="16524" xr:uid="{72D5F398-E780-440E-8EC7-33F3EA47127E}"/>
    <cellStyle name="20% - Énfasis4 3 2 2 5 2" xfId="37897" xr:uid="{81DAB41A-984E-4F7E-87CB-F872398DFAA6}"/>
    <cellStyle name="20% - Énfasis4 3 2 2 6" xfId="37882" xr:uid="{3ADB733D-3C72-4B2A-9051-8D6578D85285}"/>
    <cellStyle name="20% - Énfasis4 3 2 3" xfId="1926" xr:uid="{68302EF5-D9CF-405C-B586-EE1298758020}"/>
    <cellStyle name="20% - Énfasis4 3 2 3 2" xfId="5658" xr:uid="{F404CD65-D08F-4BB1-9A6F-6D3ED4C48AFE}"/>
    <cellStyle name="20% - Énfasis4 3 2 3 2 2" xfId="13366" xr:uid="{D0E56F63-4359-4FAF-AAD1-64E47AD80F5E}"/>
    <cellStyle name="20% - Énfasis4 3 2 3 2 2 2" xfId="28778" xr:uid="{01105A82-197A-4A51-B69D-AD218D580878}"/>
    <cellStyle name="20% - Énfasis4 3 2 3 2 2 2 2" xfId="37901" xr:uid="{0537AA38-A226-4E5D-A343-D343C5D13423}"/>
    <cellStyle name="20% - Énfasis4 3 2 3 2 2 3" xfId="37900" xr:uid="{F833C593-CEC2-4F4B-83D0-238A53333BC8}"/>
    <cellStyle name="20% - Énfasis4 3 2 3 2 3" xfId="21073" xr:uid="{2B102F3C-1F5B-49DD-934F-41405BBC4B7A}"/>
    <cellStyle name="20% - Énfasis4 3 2 3 2 3 2" xfId="37902" xr:uid="{6457DC5A-9D60-4898-A18F-521C5F96CE89}"/>
    <cellStyle name="20% - Énfasis4 3 2 3 2 4" xfId="37899" xr:uid="{7A6AD3A0-C676-4D41-8E92-123D873E7ECD}"/>
    <cellStyle name="20% - Énfasis4 3 2 3 3" xfId="9637" xr:uid="{79265231-E24C-4B62-94AB-F594A3AE5898}"/>
    <cellStyle name="20% - Énfasis4 3 2 3 3 2" xfId="25050" xr:uid="{A814321D-9632-4723-B4E3-B5CB37E3D907}"/>
    <cellStyle name="20% - Énfasis4 3 2 3 3 2 2" xfId="37904" xr:uid="{A0A0C350-652E-4A63-80CC-DC2E23CD3BED}"/>
    <cellStyle name="20% - Énfasis4 3 2 3 3 3" xfId="37903" xr:uid="{A64AE77D-1EA5-447C-8E09-2704A5E005D5}"/>
    <cellStyle name="20% - Énfasis4 3 2 3 4" xfId="17345" xr:uid="{B55F0669-13CF-470A-A0E6-80DE27C5E1DF}"/>
    <cellStyle name="20% - Énfasis4 3 2 3 4 2" xfId="37905" xr:uid="{1AF93446-3530-49BF-81A8-E79847AE1ED9}"/>
    <cellStyle name="20% - Énfasis4 3 2 3 5" xfId="37898" xr:uid="{D69A76B6-988A-4519-B904-93EE1989AA6C}"/>
    <cellStyle name="20% - Énfasis4 3 2 4" xfId="4181" xr:uid="{588D5B5B-D947-413F-855F-8796C4AFE856}"/>
    <cellStyle name="20% - Énfasis4 3 2 4 2" xfId="11889" xr:uid="{8B8D0F85-694D-4C77-AFA8-50FAF847BF1F}"/>
    <cellStyle name="20% - Énfasis4 3 2 4 2 2" xfId="27301" xr:uid="{143EDC38-0055-4DD0-8A60-474F130B94D1}"/>
    <cellStyle name="20% - Énfasis4 3 2 4 2 2 2" xfId="37908" xr:uid="{2D8A265D-5F4F-4BEE-BE92-F69639E0AA76}"/>
    <cellStyle name="20% - Énfasis4 3 2 4 2 3" xfId="37907" xr:uid="{CF8FD7C2-E82C-4A72-A630-42D13248E258}"/>
    <cellStyle name="20% - Énfasis4 3 2 4 3" xfId="19596" xr:uid="{123F4815-2ED2-42AC-87C8-82E6F295C6C2}"/>
    <cellStyle name="20% - Énfasis4 3 2 4 3 2" xfId="37909" xr:uid="{05E26C93-8638-4917-BAA8-1110DEBAD3EE}"/>
    <cellStyle name="20% - Énfasis4 3 2 4 4" xfId="37906" xr:uid="{19841230-12AC-4294-9055-7834D152E255}"/>
    <cellStyle name="20% - Énfasis4 3 2 5" xfId="8178" xr:uid="{F39BE3A5-79CE-4607-B250-6BD42BFD4D56}"/>
    <cellStyle name="20% - Énfasis4 3 2 5 2" xfId="23591" xr:uid="{2BD40602-4746-4E95-81B4-8049189F9B0F}"/>
    <cellStyle name="20% - Énfasis4 3 2 5 2 2" xfId="37911" xr:uid="{D19E820B-0D84-473B-8FD4-D87178C0EB42}"/>
    <cellStyle name="20% - Énfasis4 3 2 5 3" xfId="37910" xr:uid="{C2D48BF9-E23B-43D4-9DD4-E534840FF2C3}"/>
    <cellStyle name="20% - Énfasis4 3 2 6" xfId="15886" xr:uid="{55BA13F0-FF0E-40F7-A8C8-08A539EAE869}"/>
    <cellStyle name="20% - Énfasis4 3 2 6 2" xfId="37912" xr:uid="{1EE387FD-E2B1-435A-AA99-10BD9D5028D0}"/>
    <cellStyle name="20% - Énfasis4 3 2 7" xfId="37881" xr:uid="{DD1EDB36-721E-44BB-AB51-BBF9B3D2907B}"/>
    <cellStyle name="20% - Énfasis4 3 3" xfId="896" xr:uid="{4FDA1F9F-A98F-40B7-8D09-A3CD6D2DAF29}"/>
    <cellStyle name="20% - Énfasis4 3 3 2" xfId="2366" xr:uid="{F7383016-38F8-4323-AB80-49CC348648C8}"/>
    <cellStyle name="20% - Énfasis4 3 3 2 2" xfId="6098" xr:uid="{D3FBBC37-9FA6-4EB8-933B-72366FC2EE14}"/>
    <cellStyle name="20% - Énfasis4 3 3 2 2 2" xfId="13806" xr:uid="{45568293-83F7-49FC-B515-62DE5B2989BD}"/>
    <cellStyle name="20% - Énfasis4 3 3 2 2 2 2" xfId="29218" xr:uid="{F5BF7A4C-2269-408C-81E6-F3C2B960B2A0}"/>
    <cellStyle name="20% - Énfasis4 3 3 2 2 2 2 2" xfId="37917" xr:uid="{0C2A852D-E4D2-4FDF-98B8-9E8512EC3B8A}"/>
    <cellStyle name="20% - Énfasis4 3 3 2 2 2 3" xfId="37916" xr:uid="{CE594212-F632-487F-B742-614E4064F6EC}"/>
    <cellStyle name="20% - Énfasis4 3 3 2 2 3" xfId="21513" xr:uid="{BDC6D692-AFEA-4432-AED3-F3D4FED2BCBB}"/>
    <cellStyle name="20% - Énfasis4 3 3 2 2 3 2" xfId="37918" xr:uid="{4FF6721C-8E93-4188-8781-20B40F0D4ABD}"/>
    <cellStyle name="20% - Énfasis4 3 3 2 2 4" xfId="37915" xr:uid="{CE642775-84ED-4D1D-B07C-70CCA866F068}"/>
    <cellStyle name="20% - Énfasis4 3 3 2 3" xfId="10077" xr:uid="{ED0A27E1-13A4-4AE8-A660-FEB7B21D2048}"/>
    <cellStyle name="20% - Énfasis4 3 3 2 3 2" xfId="25490" xr:uid="{8FF65778-851F-405B-A7DD-32C9B6330785}"/>
    <cellStyle name="20% - Énfasis4 3 3 2 3 2 2" xfId="37920" xr:uid="{72D2EDC2-1135-4315-8A1D-040E8735736C}"/>
    <cellStyle name="20% - Énfasis4 3 3 2 3 3" xfId="37919" xr:uid="{B3A76C49-64F5-43B6-AE1F-A478C1712298}"/>
    <cellStyle name="20% - Énfasis4 3 3 2 4" xfId="17785" xr:uid="{BDE532F3-33E0-4743-AA67-CE7A2B40A5E2}"/>
    <cellStyle name="20% - Énfasis4 3 3 2 4 2" xfId="37921" xr:uid="{90BC8915-7174-4298-B812-C875DE724658}"/>
    <cellStyle name="20% - Énfasis4 3 3 2 5" xfId="37914" xr:uid="{B21C123E-31F5-422F-9FD5-FD34EDB3012E}"/>
    <cellStyle name="20% - Énfasis4 3 3 3" xfId="4633" xr:uid="{5DDBA087-C339-41C6-8A38-BC8588AF741E}"/>
    <cellStyle name="20% - Énfasis4 3 3 3 2" xfId="12341" xr:uid="{0FB4FE09-B3C5-404B-AF23-EB626E0403F0}"/>
    <cellStyle name="20% - Énfasis4 3 3 3 2 2" xfId="27753" xr:uid="{0CA16E2E-3BE3-47B6-88FF-021C1A23141D}"/>
    <cellStyle name="20% - Énfasis4 3 3 3 2 2 2" xfId="37924" xr:uid="{EDBD73FF-1B8E-493E-B648-C9C7F5EAF9E2}"/>
    <cellStyle name="20% - Énfasis4 3 3 3 2 3" xfId="37923" xr:uid="{D00A5875-7FE6-4381-B1BC-B5EA5F854814}"/>
    <cellStyle name="20% - Énfasis4 3 3 3 3" xfId="20048" xr:uid="{218D2C85-79EB-496D-B0A0-9AEFC7A528CD}"/>
    <cellStyle name="20% - Énfasis4 3 3 3 3 2" xfId="37925" xr:uid="{B86407BD-D4BD-4BFA-81C4-9E5B66CDF377}"/>
    <cellStyle name="20% - Énfasis4 3 3 3 4" xfId="37922" xr:uid="{CFA23766-796F-449E-B358-4D50E4CD7B84}"/>
    <cellStyle name="20% - Énfasis4 3 3 4" xfId="8618" xr:uid="{9F83189D-4DA0-4F67-A423-6AF88335F4C5}"/>
    <cellStyle name="20% - Énfasis4 3 3 4 2" xfId="24031" xr:uid="{F60BDE1B-6690-4427-BD0A-387713196E69}"/>
    <cellStyle name="20% - Énfasis4 3 3 4 2 2" xfId="37927" xr:uid="{29333A2E-2F46-4BC3-83F4-D90E0896238B}"/>
    <cellStyle name="20% - Énfasis4 3 3 4 3" xfId="37926" xr:uid="{A705C9C9-8767-43C6-B52D-4569D4D46D04}"/>
    <cellStyle name="20% - Énfasis4 3 3 5" xfId="16326" xr:uid="{3495EE27-750D-4F74-BEC2-B5D1A89BA2E4}"/>
    <cellStyle name="20% - Énfasis4 3 3 5 2" xfId="37928" xr:uid="{01D957C2-EA9A-431B-867E-3D24E8E20899}"/>
    <cellStyle name="20% - Énfasis4 3 3 6" xfId="37913" xr:uid="{E10D03CA-8879-4512-B6A3-2006348265D8}"/>
    <cellStyle name="20% - Énfasis4 3 4" xfId="1728" xr:uid="{2656B25B-BD0C-4936-BCBF-450C48B8C8AF}"/>
    <cellStyle name="20% - Énfasis4 3 4 2" xfId="5460" xr:uid="{D225A2DE-C8B4-4D97-AF57-B9C4CA810AC7}"/>
    <cellStyle name="20% - Énfasis4 3 4 2 2" xfId="13168" xr:uid="{A28ECEC5-CFBF-4F02-AE2B-8B5F187749E9}"/>
    <cellStyle name="20% - Énfasis4 3 4 2 2 2" xfId="28580" xr:uid="{94F43213-0BEB-4567-88DB-93F2604BFD90}"/>
    <cellStyle name="20% - Énfasis4 3 4 2 2 2 2" xfId="37932" xr:uid="{D1ED603C-5FF5-413A-A04C-8DF107711E1D}"/>
    <cellStyle name="20% - Énfasis4 3 4 2 2 3" xfId="37931" xr:uid="{B46AEC92-C469-4D12-AA92-B4D26AAE6CDC}"/>
    <cellStyle name="20% - Énfasis4 3 4 2 3" xfId="20875" xr:uid="{8871632F-89F9-4D8A-9758-5AE285AB0E30}"/>
    <cellStyle name="20% - Énfasis4 3 4 2 3 2" xfId="37933" xr:uid="{47753202-7C1B-4C27-9314-23E5DDC2F1E9}"/>
    <cellStyle name="20% - Énfasis4 3 4 2 4" xfId="37930" xr:uid="{D404058C-2E18-40FC-BB1B-0F0BE40A148C}"/>
    <cellStyle name="20% - Énfasis4 3 4 3" xfId="9439" xr:uid="{38D5880F-DBA0-44BF-B4F3-47744C07D86C}"/>
    <cellStyle name="20% - Énfasis4 3 4 3 2" xfId="24852" xr:uid="{4C465666-1D94-4B27-9BDD-9936B709E9F9}"/>
    <cellStyle name="20% - Énfasis4 3 4 3 2 2" xfId="37935" xr:uid="{28B72CA8-9879-42BE-9D20-4A5557510281}"/>
    <cellStyle name="20% - Énfasis4 3 4 3 3" xfId="37934" xr:uid="{E6BCED54-A211-4DB0-8808-1DDFF5B36555}"/>
    <cellStyle name="20% - Énfasis4 3 4 4" xfId="17147" xr:uid="{F9E6E993-038D-42A0-9B71-1EC42D091B17}"/>
    <cellStyle name="20% - Énfasis4 3 4 4 2" xfId="37936" xr:uid="{551BB004-C0FD-439E-AED6-BF278BEE2853}"/>
    <cellStyle name="20% - Énfasis4 3 4 5" xfId="37929" xr:uid="{62EFC6A9-C7A4-4F0C-8BAB-E24FCF9D2A26}"/>
    <cellStyle name="20% - Énfasis4 3 5" xfId="3981" xr:uid="{81FB39ED-F04E-498F-947B-739D705940CA}"/>
    <cellStyle name="20% - Énfasis4 3 5 2" xfId="11689" xr:uid="{EAE7D04E-BFCA-441B-A2D4-FA231BBAC16E}"/>
    <cellStyle name="20% - Énfasis4 3 5 2 2" xfId="27101" xr:uid="{D5417C2A-F3D8-4F27-8E4E-7E24B053DD54}"/>
    <cellStyle name="20% - Énfasis4 3 5 2 2 2" xfId="37939" xr:uid="{E6A3E483-28E9-410D-A483-47A47D455731}"/>
    <cellStyle name="20% - Énfasis4 3 5 2 3" xfId="37938" xr:uid="{7E4E1706-A578-4C9F-A517-964D326CBE8A}"/>
    <cellStyle name="20% - Énfasis4 3 5 3" xfId="19396" xr:uid="{35039806-3404-4AE3-845C-A1941C50197B}"/>
    <cellStyle name="20% - Énfasis4 3 5 3 2" xfId="37940" xr:uid="{7840F4B0-F2D4-4E97-918B-C653D5A09580}"/>
    <cellStyle name="20% - Énfasis4 3 5 4" xfId="37937" xr:uid="{8585A660-F029-449F-B84C-003EC2DB383F}"/>
    <cellStyle name="20% - Énfasis4 3 6" xfId="7980" xr:uid="{1F46CA63-8703-4E39-93A5-A807BDFF9F63}"/>
    <cellStyle name="20% - Énfasis4 3 6 2" xfId="23393" xr:uid="{4F9320BA-DF42-4C7F-A245-86569D6BD537}"/>
    <cellStyle name="20% - Énfasis4 3 6 2 2" xfId="37942" xr:uid="{7177462A-ED5D-4D66-B0F9-5E214DBC4ECA}"/>
    <cellStyle name="20% - Énfasis4 3 6 3" xfId="37941" xr:uid="{BE4B0C09-1F3E-45C4-B1BB-B7A26721D0C4}"/>
    <cellStyle name="20% - Énfasis4 3 7" xfId="15688" xr:uid="{43D2EBC7-C711-4C4B-AA4C-A4A5CFFCC0BB}"/>
    <cellStyle name="20% - Énfasis4 3 7 2" xfId="37943" xr:uid="{3547E3E6-FF4B-403E-9C7B-0837F01DE7C3}"/>
    <cellStyle name="20% - Énfasis4 3 8" xfId="37880" xr:uid="{EA277CBB-5644-4A23-902B-D50EF7643B8E}"/>
    <cellStyle name="20% - Énfasis4 30" xfId="3091" xr:uid="{E25F54B4-B702-4155-9669-10BC5E116D69}"/>
    <cellStyle name="20% - Énfasis4 30 2" xfId="6823" xr:uid="{E3D69045-F327-4A17-A6E4-D97471CB733A}"/>
    <cellStyle name="20% - Énfasis4 30 2 2" xfId="14531" xr:uid="{8A682A97-9271-4AC7-AC33-B8FD0E73B3A5}"/>
    <cellStyle name="20% - Énfasis4 30 2 2 2" xfId="29943" xr:uid="{5872381D-3DFC-4F45-9A35-5ADF6591FBE7}"/>
    <cellStyle name="20% - Énfasis4 30 2 2 2 2" xfId="37947" xr:uid="{1BC43A03-AD48-4D0B-A826-066B6B254563}"/>
    <cellStyle name="20% - Énfasis4 30 2 2 3" xfId="37946" xr:uid="{9F9269E6-66C0-42C7-8D9C-9818098C3E34}"/>
    <cellStyle name="20% - Énfasis4 30 2 3" xfId="22238" xr:uid="{D3DF382D-3A6D-4C99-9D4F-357DBA534C4D}"/>
    <cellStyle name="20% - Énfasis4 30 2 3 2" xfId="37948" xr:uid="{AC70E735-F172-4118-94F2-153E1DAAE5BF}"/>
    <cellStyle name="20% - Énfasis4 30 2 4" xfId="37945" xr:uid="{95891A1B-1882-41B9-AC11-E500F2A9FA0F}"/>
    <cellStyle name="20% - Énfasis4 30 3" xfId="10802" xr:uid="{D46E56FB-88B6-47B6-9830-D7A4E6963665}"/>
    <cellStyle name="20% - Énfasis4 30 3 2" xfId="26215" xr:uid="{11BB8B8E-5398-42D8-933B-5A17CBA8601E}"/>
    <cellStyle name="20% - Énfasis4 30 3 2 2" xfId="37950" xr:uid="{6FD8139C-BD02-41E7-9D06-AE65B37FFE4C}"/>
    <cellStyle name="20% - Énfasis4 30 3 3" xfId="37949" xr:uid="{53F7AAD3-4E0C-4BCE-91B9-4468C64AF27E}"/>
    <cellStyle name="20% - Énfasis4 30 4" xfId="18510" xr:uid="{A7606288-F2AA-488E-A83D-332CB97ACCD4}"/>
    <cellStyle name="20% - Énfasis4 30 4 2" xfId="37951" xr:uid="{E53EF95A-C044-4BD6-B202-09664F2F2286}"/>
    <cellStyle name="20% - Énfasis4 30 5" xfId="37944" xr:uid="{402E741A-F75F-43BF-B581-443AF0862DFF}"/>
    <cellStyle name="20% - Énfasis4 31" xfId="3111" xr:uid="{362C8F84-1CD4-4860-9BD3-4B4424756C42}"/>
    <cellStyle name="20% - Énfasis4 31 2" xfId="6843" xr:uid="{215F1AF0-666A-4495-B488-6DB7D06D717D}"/>
    <cellStyle name="20% - Énfasis4 31 2 2" xfId="14551" xr:uid="{62D11853-DDAA-468D-BE0B-B5BC5E39B01B}"/>
    <cellStyle name="20% - Énfasis4 31 2 2 2" xfId="29963" xr:uid="{26B16006-ED60-4E49-A9B9-2EB785909489}"/>
    <cellStyle name="20% - Énfasis4 31 2 2 2 2" xfId="37955" xr:uid="{8D465F00-17D9-48D6-AC9C-B3EE601C403B}"/>
    <cellStyle name="20% - Énfasis4 31 2 2 3" xfId="37954" xr:uid="{95FE1B18-E43F-4C48-BBBD-A9FCA6281652}"/>
    <cellStyle name="20% - Énfasis4 31 2 3" xfId="22258" xr:uid="{B2DE1526-EEF1-44B2-B981-6B9D9960B66C}"/>
    <cellStyle name="20% - Énfasis4 31 2 3 2" xfId="37956" xr:uid="{5ED1490E-0B0B-4E93-805B-EDEF35BA1929}"/>
    <cellStyle name="20% - Énfasis4 31 2 4" xfId="37953" xr:uid="{5A619A60-F9BE-444F-99FD-D99EC5942C96}"/>
    <cellStyle name="20% - Énfasis4 31 3" xfId="10822" xr:uid="{BF350BC9-A941-443C-A171-4D6330B16B19}"/>
    <cellStyle name="20% - Énfasis4 31 3 2" xfId="26235" xr:uid="{260E13D4-5FC2-46CC-8A33-FED730AC6503}"/>
    <cellStyle name="20% - Énfasis4 31 3 2 2" xfId="37958" xr:uid="{F00DA25A-76C4-4AD3-B4A1-8EFD7C6E04FB}"/>
    <cellStyle name="20% - Énfasis4 31 3 3" xfId="37957" xr:uid="{5916F2B8-DE63-4371-B40E-D3A1737C574A}"/>
    <cellStyle name="20% - Énfasis4 31 4" xfId="18530" xr:uid="{B0827FE6-2295-4F49-A029-3B3FFC3AFC98}"/>
    <cellStyle name="20% - Énfasis4 31 4 2" xfId="37959" xr:uid="{46BEF66C-990B-4606-BEEA-F938710E4F49}"/>
    <cellStyle name="20% - Énfasis4 31 5" xfId="37952" xr:uid="{2515B05D-9705-4584-883F-6632D3F3CAE2}"/>
    <cellStyle name="20% - Énfasis4 32" xfId="3131" xr:uid="{B62B4D2B-81F1-4D91-BAC4-946EF18B4791}"/>
    <cellStyle name="20% - Énfasis4 32 2" xfId="6863" xr:uid="{15D84551-14B1-4186-B20A-10F7DBCE90A1}"/>
    <cellStyle name="20% - Énfasis4 32 2 2" xfId="14571" xr:uid="{430A7A59-E862-4963-B38C-D16FA75BEAA0}"/>
    <cellStyle name="20% - Énfasis4 32 2 2 2" xfId="29983" xr:uid="{90DA9529-CA85-4DE0-A168-444DC86F5171}"/>
    <cellStyle name="20% - Énfasis4 32 2 2 2 2" xfId="37963" xr:uid="{CBC9AB69-91A8-49F6-A412-740CD422BEB7}"/>
    <cellStyle name="20% - Énfasis4 32 2 2 3" xfId="37962" xr:uid="{94E0CA6F-F377-46CC-AAAC-1030BC52E7AA}"/>
    <cellStyle name="20% - Énfasis4 32 2 3" xfId="22278" xr:uid="{E07D06EC-16BB-4A79-9221-552FCEF31D93}"/>
    <cellStyle name="20% - Énfasis4 32 2 3 2" xfId="37964" xr:uid="{E755CFA4-BD02-481C-9C14-A4E94F6A685C}"/>
    <cellStyle name="20% - Énfasis4 32 2 4" xfId="37961" xr:uid="{F18A708F-DC26-45FD-A739-415B1C34B493}"/>
    <cellStyle name="20% - Énfasis4 32 3" xfId="10842" xr:uid="{5F91162B-BC10-4DBF-92FF-44432B6E8BEA}"/>
    <cellStyle name="20% - Énfasis4 32 3 2" xfId="26255" xr:uid="{203517BB-0A72-4156-95A0-EA82A7D3416E}"/>
    <cellStyle name="20% - Énfasis4 32 3 2 2" xfId="37966" xr:uid="{2738069D-659E-4B49-84A2-3AD274214903}"/>
    <cellStyle name="20% - Énfasis4 32 3 3" xfId="37965" xr:uid="{D20F9AD8-D1FD-4EE9-B655-39D8F81A219C}"/>
    <cellStyle name="20% - Énfasis4 32 4" xfId="18550" xr:uid="{33C6E15E-E01E-47E5-8C86-FA28DF4E6A75}"/>
    <cellStyle name="20% - Énfasis4 32 4 2" xfId="37967" xr:uid="{1E7F7577-E447-4AF3-97E2-2F1837A0C15D}"/>
    <cellStyle name="20% - Énfasis4 32 5" xfId="37960" xr:uid="{BECD9AB3-0CDA-4F9F-81DF-AB74626310CA}"/>
    <cellStyle name="20% - Énfasis4 33" xfId="3151" xr:uid="{8C22B5DE-6161-4E47-8C60-01EA75A1FACA}"/>
    <cellStyle name="20% - Énfasis4 33 2" xfId="6883" xr:uid="{000C1491-DB21-48AC-A516-65E15CDEC446}"/>
    <cellStyle name="20% - Énfasis4 33 2 2" xfId="14591" xr:uid="{2C95042A-8250-428D-A662-4363685BF6A1}"/>
    <cellStyle name="20% - Énfasis4 33 2 2 2" xfId="30003" xr:uid="{8A4C1D45-1BF0-4C07-9F28-A843C539E16A}"/>
    <cellStyle name="20% - Énfasis4 33 2 2 2 2" xfId="37971" xr:uid="{66795257-C9CC-4995-8C22-4D08923DD8AB}"/>
    <cellStyle name="20% - Énfasis4 33 2 2 3" xfId="37970" xr:uid="{109C79E7-60B6-4382-B763-0BBD26C4F7F0}"/>
    <cellStyle name="20% - Énfasis4 33 2 3" xfId="22298" xr:uid="{05A07D26-A559-4CEF-81AC-C56943D95300}"/>
    <cellStyle name="20% - Énfasis4 33 2 3 2" xfId="37972" xr:uid="{D2E3CF74-878D-46DA-90F4-AC697DC6B2E2}"/>
    <cellStyle name="20% - Énfasis4 33 2 4" xfId="37969" xr:uid="{4ED6C15F-C0E3-44AB-8DA1-6533D5CB5D73}"/>
    <cellStyle name="20% - Énfasis4 33 3" xfId="10862" xr:uid="{04389706-5692-442D-997E-2E6B07B9FF15}"/>
    <cellStyle name="20% - Énfasis4 33 3 2" xfId="26275" xr:uid="{61FF7D16-7B21-4BAE-B46B-A184878A8A8A}"/>
    <cellStyle name="20% - Énfasis4 33 3 2 2" xfId="37974" xr:uid="{26D048F0-D0F3-4A25-BB53-5ACF9416B00E}"/>
    <cellStyle name="20% - Énfasis4 33 3 3" xfId="37973" xr:uid="{1114CCA8-80FA-498A-9A67-656A73708D69}"/>
    <cellStyle name="20% - Énfasis4 33 4" xfId="18570" xr:uid="{9FBD8825-92BE-48CD-955F-91FA26F1FC15}"/>
    <cellStyle name="20% - Énfasis4 33 4 2" xfId="37975" xr:uid="{59863C67-78C0-44F7-9563-0FB1D4878E78}"/>
    <cellStyle name="20% - Énfasis4 33 5" xfId="37968" xr:uid="{FC319895-0E3D-49CC-9676-09338A182CB1}"/>
    <cellStyle name="20% - Énfasis4 34" xfId="3171" xr:uid="{6F0BDBF4-7B34-4F89-ACF2-C0AAECD599A5}"/>
    <cellStyle name="20% - Énfasis4 34 2" xfId="6903" xr:uid="{F8C78BF6-1610-4043-A76A-BBE376479E0B}"/>
    <cellStyle name="20% - Énfasis4 34 2 2" xfId="14611" xr:uid="{9D29586B-0045-44A3-8A76-642B22BF0410}"/>
    <cellStyle name="20% - Énfasis4 34 2 2 2" xfId="30023" xr:uid="{84D6B258-D9B7-4F6D-9BA1-BAABA0BA88CC}"/>
    <cellStyle name="20% - Énfasis4 34 2 2 2 2" xfId="37979" xr:uid="{C789F63B-7959-4183-82A0-D5912633A5DB}"/>
    <cellStyle name="20% - Énfasis4 34 2 2 3" xfId="37978" xr:uid="{5EFB5131-5326-48CC-B741-0C1E2F824FED}"/>
    <cellStyle name="20% - Énfasis4 34 2 3" xfId="22318" xr:uid="{1D40CB38-2A70-4BB0-9787-00209E5D4142}"/>
    <cellStyle name="20% - Énfasis4 34 2 3 2" xfId="37980" xr:uid="{58BA6300-82C9-40A1-9EF7-8F84DC02EBFF}"/>
    <cellStyle name="20% - Énfasis4 34 2 4" xfId="37977" xr:uid="{0C00788E-FB88-4C58-ACC9-D5734E2ADDC6}"/>
    <cellStyle name="20% - Énfasis4 34 3" xfId="10882" xr:uid="{1B642F5F-3735-4C98-A731-82E07EC26A91}"/>
    <cellStyle name="20% - Énfasis4 34 3 2" xfId="26295" xr:uid="{4031FC24-AE48-45BF-BDB3-63FAA10885E9}"/>
    <cellStyle name="20% - Énfasis4 34 3 2 2" xfId="37982" xr:uid="{62CAC2B8-06AE-4CB2-92D3-5A0539214410}"/>
    <cellStyle name="20% - Énfasis4 34 3 3" xfId="37981" xr:uid="{18950B5D-C668-4D7F-B91B-933C59585EFA}"/>
    <cellStyle name="20% - Énfasis4 34 4" xfId="18590" xr:uid="{E9E8BB16-8173-456E-9D48-D0CE87959453}"/>
    <cellStyle name="20% - Énfasis4 34 4 2" xfId="37983" xr:uid="{9DCA7DB1-0269-47C4-B237-63AAFA6889B9}"/>
    <cellStyle name="20% - Énfasis4 34 5" xfId="37976" xr:uid="{4EA15461-108B-4C65-9CB9-66C145009911}"/>
    <cellStyle name="20% - Énfasis4 35" xfId="3191" xr:uid="{8D851D36-7F67-42A2-BF80-F42D4914523E}"/>
    <cellStyle name="20% - Énfasis4 35 2" xfId="6923" xr:uid="{B889F5FE-F24A-4757-91A0-1D54FFE05FD3}"/>
    <cellStyle name="20% - Énfasis4 35 2 2" xfId="14631" xr:uid="{8DAE6A2B-8339-4094-B7A8-471479C7E286}"/>
    <cellStyle name="20% - Énfasis4 35 2 2 2" xfId="30043" xr:uid="{6B205988-61EF-416C-91CC-6CBEB4BCA4B7}"/>
    <cellStyle name="20% - Énfasis4 35 2 2 2 2" xfId="37987" xr:uid="{4E409A6D-D94B-41A7-A3B7-B9A950D55FAB}"/>
    <cellStyle name="20% - Énfasis4 35 2 2 3" xfId="37986" xr:uid="{5F653E8A-73F7-4806-80C5-0BC60A6DBC46}"/>
    <cellStyle name="20% - Énfasis4 35 2 3" xfId="22338" xr:uid="{BC7BF822-EB92-463E-91A4-CFD9DE60BEE2}"/>
    <cellStyle name="20% - Énfasis4 35 2 3 2" xfId="37988" xr:uid="{BA622564-DE71-4705-B5BC-E27694DF1B9A}"/>
    <cellStyle name="20% - Énfasis4 35 2 4" xfId="37985" xr:uid="{37C9C8BA-FC13-4DEB-806E-F75A48323A17}"/>
    <cellStyle name="20% - Énfasis4 35 3" xfId="10902" xr:uid="{3696AC6F-DC47-44F6-97E5-626B9FE191B1}"/>
    <cellStyle name="20% - Énfasis4 35 3 2" xfId="26315" xr:uid="{EB89D3F3-5DBF-4FB4-B37B-72D3BA96048A}"/>
    <cellStyle name="20% - Énfasis4 35 3 2 2" xfId="37990" xr:uid="{E46C33BF-68DA-4D9B-9BD6-1C436F248643}"/>
    <cellStyle name="20% - Énfasis4 35 3 3" xfId="37989" xr:uid="{6F2504D2-B885-44DD-8A79-6E04376C00F0}"/>
    <cellStyle name="20% - Énfasis4 35 4" xfId="18610" xr:uid="{64BBAF7D-CE75-4618-A45C-B3A42E55C249}"/>
    <cellStyle name="20% - Énfasis4 35 4 2" xfId="37991" xr:uid="{C95F724A-74C2-4CEB-B36C-0308BC6A32BE}"/>
    <cellStyle name="20% - Énfasis4 35 5" xfId="37984" xr:uid="{E88F4354-2A12-49BC-B8C2-93CB39755D54}"/>
    <cellStyle name="20% - Énfasis4 36" xfId="3211" xr:uid="{A5144F21-D4FB-421C-AAB7-157B80A7DFEC}"/>
    <cellStyle name="20% - Énfasis4 36 2" xfId="6943" xr:uid="{1114E2F0-808C-4DBC-BCBE-96B1484E67D6}"/>
    <cellStyle name="20% - Énfasis4 36 2 2" xfId="14651" xr:uid="{EFE85DBE-36B7-4015-B81A-6A4ACD98B1C2}"/>
    <cellStyle name="20% - Énfasis4 36 2 2 2" xfId="30063" xr:uid="{E6FC20A0-B033-4733-AE12-F31FB82EF54C}"/>
    <cellStyle name="20% - Énfasis4 36 2 2 2 2" xfId="37995" xr:uid="{24202B85-BEED-4664-BADE-EA2F6D22BBBF}"/>
    <cellStyle name="20% - Énfasis4 36 2 2 3" xfId="37994" xr:uid="{AA975571-8A69-4D1C-90CC-76A4392DA767}"/>
    <cellStyle name="20% - Énfasis4 36 2 3" xfId="22358" xr:uid="{37C112E4-A842-4E95-8A95-2A5D1442E5C6}"/>
    <cellStyle name="20% - Énfasis4 36 2 3 2" xfId="37996" xr:uid="{4C0A296C-6CD1-478B-90CF-D04A4FFD93BD}"/>
    <cellStyle name="20% - Énfasis4 36 2 4" xfId="37993" xr:uid="{91081864-195A-4D32-9CA9-CE65B973D47E}"/>
    <cellStyle name="20% - Énfasis4 36 3" xfId="10922" xr:uid="{795A91F9-8A06-4534-A3DD-FE324E5C4C56}"/>
    <cellStyle name="20% - Énfasis4 36 3 2" xfId="26335" xr:uid="{CF3CAACD-DD0C-4120-9387-309F431D5FD7}"/>
    <cellStyle name="20% - Énfasis4 36 3 2 2" xfId="37998" xr:uid="{4496EC40-05C0-4936-B45F-F12E1E3550F4}"/>
    <cellStyle name="20% - Énfasis4 36 3 3" xfId="37997" xr:uid="{C8EFC089-44D2-4F18-B61E-80F0F300F8AC}"/>
    <cellStyle name="20% - Énfasis4 36 4" xfId="18630" xr:uid="{D4B02C39-AA6B-4195-B6E7-67F5E729FC1C}"/>
    <cellStyle name="20% - Énfasis4 36 4 2" xfId="37999" xr:uid="{D30D7CB3-D59F-4B7A-9B90-1CCA88289C98}"/>
    <cellStyle name="20% - Énfasis4 36 5" xfId="37992" xr:uid="{6B5AE2CE-35E8-4BE7-A855-FDD562ED3666}"/>
    <cellStyle name="20% - Énfasis4 37" xfId="3231" xr:uid="{FF52C972-31A4-4691-B009-F422D772595A}"/>
    <cellStyle name="20% - Énfasis4 37 2" xfId="6963" xr:uid="{67BC5EC2-1B4C-41D3-B900-157190607EE6}"/>
    <cellStyle name="20% - Énfasis4 37 2 2" xfId="14671" xr:uid="{FEF5403E-FDBC-4F5A-8B89-1090762C1377}"/>
    <cellStyle name="20% - Énfasis4 37 2 2 2" xfId="30083" xr:uid="{E6CD56AD-C0A3-4550-BC6A-160E2F551B91}"/>
    <cellStyle name="20% - Énfasis4 37 2 2 2 2" xfId="38003" xr:uid="{C3495B1A-72B1-4DAD-BF95-E406737902EE}"/>
    <cellStyle name="20% - Énfasis4 37 2 2 3" xfId="38002" xr:uid="{B249D0C1-9340-4627-8FCF-260BF2FAFC2A}"/>
    <cellStyle name="20% - Énfasis4 37 2 3" xfId="22378" xr:uid="{DABE3B52-9D21-4935-AB16-1836CA579C96}"/>
    <cellStyle name="20% - Énfasis4 37 2 3 2" xfId="38004" xr:uid="{F41511A0-B6DC-40FD-875C-FD994A0C0782}"/>
    <cellStyle name="20% - Énfasis4 37 2 4" xfId="38001" xr:uid="{9AC25DE1-76FE-4519-93A1-50F97C9F6424}"/>
    <cellStyle name="20% - Énfasis4 37 3" xfId="10942" xr:uid="{89A5AA4F-E24A-443F-A7C5-C4885450C5BE}"/>
    <cellStyle name="20% - Énfasis4 37 3 2" xfId="26355" xr:uid="{7D1B6531-D7DA-4ACD-BD3C-DCE72BADA4F1}"/>
    <cellStyle name="20% - Énfasis4 37 3 2 2" xfId="38006" xr:uid="{DEC049BB-3EA4-45DE-93E6-0C14000660A6}"/>
    <cellStyle name="20% - Énfasis4 37 3 3" xfId="38005" xr:uid="{4DE9D9C8-7EA7-46C0-BD29-D5B0F685C7C4}"/>
    <cellStyle name="20% - Énfasis4 37 4" xfId="18650" xr:uid="{67BA87B5-106A-41DE-9939-26B7B7CE7C2A}"/>
    <cellStyle name="20% - Énfasis4 37 4 2" xfId="38007" xr:uid="{DCAF3560-E132-4B4F-8F3D-624B2B07D481}"/>
    <cellStyle name="20% - Énfasis4 37 5" xfId="38000" xr:uid="{C656B4B3-F35C-477B-8CC5-0028A50781FB}"/>
    <cellStyle name="20% - Énfasis4 38" xfId="3251" xr:uid="{571DC240-EC04-4D24-AD28-2CCF6F471881}"/>
    <cellStyle name="20% - Énfasis4 38 2" xfId="6983" xr:uid="{94716415-14FA-4096-9BDE-7FEE7A788915}"/>
    <cellStyle name="20% - Énfasis4 38 2 2" xfId="14691" xr:uid="{2F5D297E-A506-4B1F-83BA-157BA74E5231}"/>
    <cellStyle name="20% - Énfasis4 38 2 2 2" xfId="30103" xr:uid="{CE398AF8-3F36-41D1-88BF-8A4067B2FBB0}"/>
    <cellStyle name="20% - Énfasis4 38 2 2 2 2" xfId="38011" xr:uid="{37DC4DB8-BC92-40FB-976B-A9267DEFBAFF}"/>
    <cellStyle name="20% - Énfasis4 38 2 2 3" xfId="38010" xr:uid="{A0D675E1-EDB3-43BD-BEB3-A1EE15AE0F26}"/>
    <cellStyle name="20% - Énfasis4 38 2 3" xfId="22398" xr:uid="{A558EBCA-F46F-43FB-83E2-907681A851EF}"/>
    <cellStyle name="20% - Énfasis4 38 2 3 2" xfId="38012" xr:uid="{2E8A0F7C-46E6-4382-BAD9-ACCD61359DDE}"/>
    <cellStyle name="20% - Énfasis4 38 2 4" xfId="38009" xr:uid="{A3903169-ADCE-4290-9338-629D609A6DDE}"/>
    <cellStyle name="20% - Énfasis4 38 3" xfId="10962" xr:uid="{D83AAB73-4C9A-4D99-87AE-0DA63F823F78}"/>
    <cellStyle name="20% - Énfasis4 38 3 2" xfId="26375" xr:uid="{D5183DDE-B8E0-408D-A275-39A7CDC11307}"/>
    <cellStyle name="20% - Énfasis4 38 3 2 2" xfId="38014" xr:uid="{B8C17776-8F47-43A3-A927-26C26576C656}"/>
    <cellStyle name="20% - Énfasis4 38 3 3" xfId="38013" xr:uid="{F05C80E0-071E-404A-97E0-B297E79F6C9F}"/>
    <cellStyle name="20% - Énfasis4 38 4" xfId="18670" xr:uid="{F890E548-91A0-4EE2-82B0-06BEA31088D6}"/>
    <cellStyle name="20% - Énfasis4 38 4 2" xfId="38015" xr:uid="{2D4E8602-53E6-437F-8624-77E666784CFC}"/>
    <cellStyle name="20% - Énfasis4 38 5" xfId="38008" xr:uid="{93EC5272-BF84-4DCE-9B96-EDD0944962E9}"/>
    <cellStyle name="20% - Énfasis4 39" xfId="3271" xr:uid="{9706557A-3352-4316-81F5-FBD7CEB8F052}"/>
    <cellStyle name="20% - Énfasis4 39 2" xfId="7003" xr:uid="{D9EA580A-BA81-449D-A377-90163EF51D0F}"/>
    <cellStyle name="20% - Énfasis4 39 2 2" xfId="14711" xr:uid="{1FF99C02-2FEC-4A89-B13C-61CE99D66B65}"/>
    <cellStyle name="20% - Énfasis4 39 2 2 2" xfId="30123" xr:uid="{B62AFC36-E970-4772-B774-8589C459F5C8}"/>
    <cellStyle name="20% - Énfasis4 39 2 2 2 2" xfId="38019" xr:uid="{857903BE-3215-4FBA-8FB0-50BEC8670112}"/>
    <cellStyle name="20% - Énfasis4 39 2 2 3" xfId="38018" xr:uid="{4563693C-D82C-44E3-8CCF-450681E7D121}"/>
    <cellStyle name="20% - Énfasis4 39 2 3" xfId="22418" xr:uid="{0B580CB7-416A-4DFA-AADE-79240CF81D5C}"/>
    <cellStyle name="20% - Énfasis4 39 2 3 2" xfId="38020" xr:uid="{7BDEC818-CA82-4DC5-B649-D53931AC6BF1}"/>
    <cellStyle name="20% - Énfasis4 39 2 4" xfId="38017" xr:uid="{AA0D5834-F3EA-4759-8007-67FD6CB7A9FA}"/>
    <cellStyle name="20% - Énfasis4 39 3" xfId="10982" xr:uid="{787D3A64-8333-4561-8537-EBE310554B84}"/>
    <cellStyle name="20% - Énfasis4 39 3 2" xfId="26395" xr:uid="{F37DBBD4-5391-4736-8D1E-E4166286369B}"/>
    <cellStyle name="20% - Énfasis4 39 3 2 2" xfId="38022" xr:uid="{6BACCC37-7456-4F21-AF18-0B0644697355}"/>
    <cellStyle name="20% - Énfasis4 39 3 3" xfId="38021" xr:uid="{00587C66-E20F-454F-B280-B7F707C9F18F}"/>
    <cellStyle name="20% - Énfasis4 39 4" xfId="18690" xr:uid="{82C636B4-8DBD-4C48-89C9-0FE554757962}"/>
    <cellStyle name="20% - Énfasis4 39 4 2" xfId="38023" xr:uid="{0B3EB56F-ACA2-472D-91EE-3EF1577B7825}"/>
    <cellStyle name="20% - Énfasis4 39 5" xfId="38016" xr:uid="{15D31192-A01A-47A8-9D88-03E4DD30205C}"/>
    <cellStyle name="20% - Énfasis4 4" xfId="256" xr:uid="{54CC9AF4-D79A-402C-9365-00A40A9F1053}"/>
    <cellStyle name="20% - Énfasis4 4 2" xfId="459" xr:uid="{A050DA24-6AB7-4F1B-A416-6ADCD2CD0A82}"/>
    <cellStyle name="20% - Énfasis4 4 2 2" xfId="1120" xr:uid="{1205B00C-BA36-4635-B90B-0C2017FDCB64}"/>
    <cellStyle name="20% - Énfasis4 4 2 2 2" xfId="2588" xr:uid="{B4EC87FF-356E-41CD-BC46-70010D854470}"/>
    <cellStyle name="20% - Énfasis4 4 2 2 2 2" xfId="6320" xr:uid="{C9A3A28A-5C69-4462-9FCE-80087B80157E}"/>
    <cellStyle name="20% - Énfasis4 4 2 2 2 2 2" xfId="14028" xr:uid="{5EE5DC01-DD5B-4C90-A5BE-F4502B7BD7B3}"/>
    <cellStyle name="20% - Énfasis4 4 2 2 2 2 2 2" xfId="29440" xr:uid="{75B273FD-A01A-430C-A01E-DED93BA664BC}"/>
    <cellStyle name="20% - Énfasis4 4 2 2 2 2 2 2 2" xfId="38030" xr:uid="{E9206911-5E37-4E1E-AE67-6B60015EF200}"/>
    <cellStyle name="20% - Énfasis4 4 2 2 2 2 2 3" xfId="38029" xr:uid="{86C880C9-7D0F-416F-84BF-1FE51160FA5A}"/>
    <cellStyle name="20% - Énfasis4 4 2 2 2 2 3" xfId="21735" xr:uid="{B24948AF-E023-4CA7-8BA1-FFC4CA73CE13}"/>
    <cellStyle name="20% - Énfasis4 4 2 2 2 2 3 2" xfId="38031" xr:uid="{8C71C4B6-9D36-4516-8B28-00912DA05997}"/>
    <cellStyle name="20% - Énfasis4 4 2 2 2 2 4" xfId="38028" xr:uid="{593159F0-1B54-48BC-A62F-30EFDFFA113A}"/>
    <cellStyle name="20% - Énfasis4 4 2 2 2 3" xfId="10299" xr:uid="{42B46AD6-37E6-40E8-ADAD-01CDE37465C6}"/>
    <cellStyle name="20% - Énfasis4 4 2 2 2 3 2" xfId="25712" xr:uid="{A6D0C076-EBD8-4CE0-9D94-1668969C244F}"/>
    <cellStyle name="20% - Énfasis4 4 2 2 2 3 2 2" xfId="38033" xr:uid="{51EE1C25-616D-4789-A9ED-9F35422DEB49}"/>
    <cellStyle name="20% - Énfasis4 4 2 2 2 3 3" xfId="38032" xr:uid="{C7792F59-7643-43DC-A652-F618439C066B}"/>
    <cellStyle name="20% - Énfasis4 4 2 2 2 4" xfId="18007" xr:uid="{305807D5-3818-4BF1-BB76-2BC6095624A4}"/>
    <cellStyle name="20% - Énfasis4 4 2 2 2 4 2" xfId="38034" xr:uid="{A2CA2D38-62C9-42AA-8F1D-7BF75AD3A0A1}"/>
    <cellStyle name="20% - Énfasis4 4 2 2 2 5" xfId="38027" xr:uid="{183D6468-7263-4B78-B5CE-2727A1A1CDA3}"/>
    <cellStyle name="20% - Énfasis4 4 2 2 3" xfId="4857" xr:uid="{CE15BB60-A71B-48BD-9980-DE92CF881CD9}"/>
    <cellStyle name="20% - Énfasis4 4 2 2 3 2" xfId="12565" xr:uid="{0439C5AD-2C4A-42B6-9BFC-B7DA22411EDF}"/>
    <cellStyle name="20% - Énfasis4 4 2 2 3 2 2" xfId="27977" xr:uid="{5901872D-9F74-44E8-8355-2B9D76584E27}"/>
    <cellStyle name="20% - Énfasis4 4 2 2 3 2 2 2" xfId="38037" xr:uid="{B935C22C-29E0-4B96-BA37-E458935E066C}"/>
    <cellStyle name="20% - Énfasis4 4 2 2 3 2 3" xfId="38036" xr:uid="{30C1A529-B8FC-47FB-ACC0-93270146A095}"/>
    <cellStyle name="20% - Énfasis4 4 2 2 3 3" xfId="20272" xr:uid="{DC890BC0-DF22-47B0-B9D6-ADF5BC04DA6E}"/>
    <cellStyle name="20% - Énfasis4 4 2 2 3 3 2" xfId="38038" xr:uid="{88E4DD62-6E26-4BDC-9ADD-36704DCE9BBB}"/>
    <cellStyle name="20% - Énfasis4 4 2 2 3 4" xfId="38035" xr:uid="{91018A02-B265-450C-ABBF-BA936C9DB6AF}"/>
    <cellStyle name="20% - Énfasis4 4 2 2 4" xfId="8840" xr:uid="{49A9D536-6F94-40D5-A0EB-2C70AA369263}"/>
    <cellStyle name="20% - Énfasis4 4 2 2 4 2" xfId="24253" xr:uid="{88A8D6DB-E4D1-4FA9-8F95-7A026DA0367A}"/>
    <cellStyle name="20% - Énfasis4 4 2 2 4 2 2" xfId="38040" xr:uid="{ED1D1D91-80CB-49D8-8134-7685F326AD01}"/>
    <cellStyle name="20% - Énfasis4 4 2 2 4 3" xfId="38039" xr:uid="{0D5A430B-B2ED-4F11-AB6D-80D7757EDEAA}"/>
    <cellStyle name="20% - Énfasis4 4 2 2 5" xfId="16548" xr:uid="{8425054A-427F-4FEA-AAC7-4B4ABA73C757}"/>
    <cellStyle name="20% - Énfasis4 4 2 2 5 2" xfId="38041" xr:uid="{E159C8F5-339C-4C0C-92A9-8B9ADD43AD7C}"/>
    <cellStyle name="20% - Énfasis4 4 2 2 6" xfId="38026" xr:uid="{76FE67EC-2C6D-4292-A2BC-6967A783B429}"/>
    <cellStyle name="20% - Énfasis4 4 2 3" xfId="1950" xr:uid="{E575818C-E388-4A51-9FF5-F8DA37D9142D}"/>
    <cellStyle name="20% - Énfasis4 4 2 3 2" xfId="5682" xr:uid="{027986F1-C38E-4BEF-9F45-F4E7D2DA381F}"/>
    <cellStyle name="20% - Énfasis4 4 2 3 2 2" xfId="13390" xr:uid="{C445A193-D694-4D9A-A327-78895281E782}"/>
    <cellStyle name="20% - Énfasis4 4 2 3 2 2 2" xfId="28802" xr:uid="{C96B688D-D6F7-49C7-A30D-3C836720CFA1}"/>
    <cellStyle name="20% - Énfasis4 4 2 3 2 2 2 2" xfId="38045" xr:uid="{65BF3285-AAF1-4E77-978C-E2D2427EFE56}"/>
    <cellStyle name="20% - Énfasis4 4 2 3 2 2 3" xfId="38044" xr:uid="{88CF22DB-AD6E-42A6-BBF7-976439F13337}"/>
    <cellStyle name="20% - Énfasis4 4 2 3 2 3" xfId="21097" xr:uid="{EBF03A21-5E6C-477E-A26A-7E4745235E4F}"/>
    <cellStyle name="20% - Énfasis4 4 2 3 2 3 2" xfId="38046" xr:uid="{88EE3911-EA86-482F-87C7-3A9AB27FCE6D}"/>
    <cellStyle name="20% - Énfasis4 4 2 3 2 4" xfId="38043" xr:uid="{3448F2E4-1C2A-4FAA-9419-931C7398641D}"/>
    <cellStyle name="20% - Énfasis4 4 2 3 3" xfId="9661" xr:uid="{0D9EB3BB-BFE7-4AAC-8ABE-37E43C0EC224}"/>
    <cellStyle name="20% - Énfasis4 4 2 3 3 2" xfId="25074" xr:uid="{6A1420D0-1FAA-4630-B4E3-800AEBE0AED6}"/>
    <cellStyle name="20% - Énfasis4 4 2 3 3 2 2" xfId="38048" xr:uid="{F5452B61-7E24-4BC0-A840-DF817441ACBE}"/>
    <cellStyle name="20% - Énfasis4 4 2 3 3 3" xfId="38047" xr:uid="{F4222EA0-ACC9-4047-BCCB-7B721186DCB8}"/>
    <cellStyle name="20% - Énfasis4 4 2 3 4" xfId="17369" xr:uid="{68C4E86E-7653-43FA-9F11-CEC146BF544D}"/>
    <cellStyle name="20% - Énfasis4 4 2 3 4 2" xfId="38049" xr:uid="{F7E27029-99BF-48F5-919F-207BDD5EFC18}"/>
    <cellStyle name="20% - Énfasis4 4 2 3 5" xfId="38042" xr:uid="{B5F4D213-8AE8-4455-833F-D3B64A6E3ABA}"/>
    <cellStyle name="20% - Énfasis4 4 2 4" xfId="4205" xr:uid="{01923B8E-DA17-4F05-9E3E-E6FE2F8A91B0}"/>
    <cellStyle name="20% - Énfasis4 4 2 4 2" xfId="11913" xr:uid="{E1EFEDBA-7E84-4D39-A08C-16065EC655CC}"/>
    <cellStyle name="20% - Énfasis4 4 2 4 2 2" xfId="27325" xr:uid="{2B5BB29E-DB98-4152-BD8C-1870771BD0F4}"/>
    <cellStyle name="20% - Énfasis4 4 2 4 2 2 2" xfId="38052" xr:uid="{472BDF6A-3067-43D8-927E-5D2A5300E799}"/>
    <cellStyle name="20% - Énfasis4 4 2 4 2 3" xfId="38051" xr:uid="{B95EE9D2-1B24-4456-80F0-D04F7A402494}"/>
    <cellStyle name="20% - Énfasis4 4 2 4 3" xfId="19620" xr:uid="{E639C65A-789F-4EF6-8AD3-634C28EC3946}"/>
    <cellStyle name="20% - Énfasis4 4 2 4 3 2" xfId="38053" xr:uid="{2633DF1B-019E-4688-BF09-42338281B785}"/>
    <cellStyle name="20% - Énfasis4 4 2 4 4" xfId="38050" xr:uid="{230E294A-70FE-4FA8-8703-906BB46194D6}"/>
    <cellStyle name="20% - Énfasis4 4 2 5" xfId="8202" xr:uid="{DB067AA8-09AB-4689-95C3-8F744A6C4A1B}"/>
    <cellStyle name="20% - Énfasis4 4 2 5 2" xfId="23615" xr:uid="{0C9B792A-C861-49A6-B60A-F1A1E99DAE40}"/>
    <cellStyle name="20% - Énfasis4 4 2 5 2 2" xfId="38055" xr:uid="{412F54DA-6125-4EE4-B8B4-6D99AE897D7D}"/>
    <cellStyle name="20% - Énfasis4 4 2 5 3" xfId="38054" xr:uid="{E51AFF47-8AA7-4B8A-8789-7F85A13FBDAD}"/>
    <cellStyle name="20% - Énfasis4 4 2 6" xfId="15910" xr:uid="{513902D5-6986-477F-8823-D16B3C77569A}"/>
    <cellStyle name="20% - Énfasis4 4 2 6 2" xfId="38056" xr:uid="{8275A7EF-2E56-42E8-A445-37442E156630}"/>
    <cellStyle name="20% - Énfasis4 4 2 7" xfId="38025" xr:uid="{32A5073B-B672-40BC-971A-3C20B088A4FF}"/>
    <cellStyle name="20% - Énfasis4 4 3" xfId="920" xr:uid="{E6ECC9C8-BCF5-4778-BB7B-DD08475CAB1C}"/>
    <cellStyle name="20% - Énfasis4 4 3 2" xfId="2390" xr:uid="{C07B430E-F224-45EA-808D-12BB5A30B99D}"/>
    <cellStyle name="20% - Énfasis4 4 3 2 2" xfId="6122" xr:uid="{4D5F1506-C3A5-4408-8FA4-196EF05065C9}"/>
    <cellStyle name="20% - Énfasis4 4 3 2 2 2" xfId="13830" xr:uid="{51112076-80FA-4BBA-B2DA-0D83ABCF6FA9}"/>
    <cellStyle name="20% - Énfasis4 4 3 2 2 2 2" xfId="29242" xr:uid="{031DC031-3D81-4A7E-95AC-E81BDB30D890}"/>
    <cellStyle name="20% - Énfasis4 4 3 2 2 2 2 2" xfId="38061" xr:uid="{364A9DAB-49B2-4F26-955A-EA54C3524E8A}"/>
    <cellStyle name="20% - Énfasis4 4 3 2 2 2 3" xfId="38060" xr:uid="{E3093EA9-53BE-45A0-A790-00E924553B07}"/>
    <cellStyle name="20% - Énfasis4 4 3 2 2 3" xfId="21537" xr:uid="{0A60FC43-A775-44A4-9B3A-AF78A501777C}"/>
    <cellStyle name="20% - Énfasis4 4 3 2 2 3 2" xfId="38062" xr:uid="{6EF6CFC3-C25E-4960-B6C7-69A970F47165}"/>
    <cellStyle name="20% - Énfasis4 4 3 2 2 4" xfId="38059" xr:uid="{FAA85839-8D91-4DB8-9335-34CFCA8F5F62}"/>
    <cellStyle name="20% - Énfasis4 4 3 2 3" xfId="10101" xr:uid="{15B7D1FC-D202-495D-BDE5-E9563E36AA0D}"/>
    <cellStyle name="20% - Énfasis4 4 3 2 3 2" xfId="25514" xr:uid="{C6D1CFB0-0257-458A-9658-81E4435EF76C}"/>
    <cellStyle name="20% - Énfasis4 4 3 2 3 2 2" xfId="38064" xr:uid="{76CC8FA8-8C62-466F-BD00-DC07D8FB5411}"/>
    <cellStyle name="20% - Énfasis4 4 3 2 3 3" xfId="38063" xr:uid="{142E5A57-D587-46BA-9192-8898A69A5160}"/>
    <cellStyle name="20% - Énfasis4 4 3 2 4" xfId="17809" xr:uid="{1E87B1DC-0676-40D5-AC92-AD48F3CE7A28}"/>
    <cellStyle name="20% - Énfasis4 4 3 2 4 2" xfId="38065" xr:uid="{CD778A10-F1AC-4671-B34C-3D179C33E303}"/>
    <cellStyle name="20% - Énfasis4 4 3 2 5" xfId="38058" xr:uid="{9DCBC7A8-70C3-42CF-8C3D-2F3FF3CE6187}"/>
    <cellStyle name="20% - Énfasis4 4 3 3" xfId="4657" xr:uid="{5455BB36-65B9-4247-8726-EA0B2392A265}"/>
    <cellStyle name="20% - Énfasis4 4 3 3 2" xfId="12365" xr:uid="{CF5D3561-4FC2-42B0-9964-DA6CA93A86A4}"/>
    <cellStyle name="20% - Énfasis4 4 3 3 2 2" xfId="27777" xr:uid="{EC273518-2693-4FC3-9002-E8BC29460732}"/>
    <cellStyle name="20% - Énfasis4 4 3 3 2 2 2" xfId="38068" xr:uid="{20C0B2CF-AAEF-4439-B0D7-9AB383A929B0}"/>
    <cellStyle name="20% - Énfasis4 4 3 3 2 3" xfId="38067" xr:uid="{ADB998D3-06F8-4969-82CB-BF6781F3DD24}"/>
    <cellStyle name="20% - Énfasis4 4 3 3 3" xfId="20072" xr:uid="{5B3A0230-274E-4B34-8D9E-2C4EA391850F}"/>
    <cellStyle name="20% - Énfasis4 4 3 3 3 2" xfId="38069" xr:uid="{EF2B15FB-8B19-427D-947E-88A29C17349E}"/>
    <cellStyle name="20% - Énfasis4 4 3 3 4" xfId="38066" xr:uid="{1287389F-8926-480D-84DB-48E012C5350E}"/>
    <cellStyle name="20% - Énfasis4 4 3 4" xfId="8642" xr:uid="{7AA02EF7-48F3-4812-89E5-2468E93C889F}"/>
    <cellStyle name="20% - Énfasis4 4 3 4 2" xfId="24055" xr:uid="{CAA22D80-F175-4A87-9917-004D1783DF4F}"/>
    <cellStyle name="20% - Énfasis4 4 3 4 2 2" xfId="38071" xr:uid="{7CD743A2-BE4F-4C2D-9877-E2C73B3430ED}"/>
    <cellStyle name="20% - Énfasis4 4 3 4 3" xfId="38070" xr:uid="{7BE28B45-470C-4E5F-8949-910867A6B397}"/>
    <cellStyle name="20% - Énfasis4 4 3 5" xfId="16350" xr:uid="{4EE9A724-4E2A-4AE1-A0E0-69CCF5B25006}"/>
    <cellStyle name="20% - Énfasis4 4 3 5 2" xfId="38072" xr:uid="{5461FA37-53E0-4764-AD22-ADE17B46FE92}"/>
    <cellStyle name="20% - Énfasis4 4 3 6" xfId="38057" xr:uid="{5E852124-8625-4E69-9BF6-93B194BA2D0F}"/>
    <cellStyle name="20% - Énfasis4 4 4" xfId="1752" xr:uid="{98F8CE9A-CEB0-4DF4-81DD-C8B71C5A334A}"/>
    <cellStyle name="20% - Énfasis4 4 4 2" xfId="5484" xr:uid="{D596B60A-9D01-446A-834C-15BFEFC025AD}"/>
    <cellStyle name="20% - Énfasis4 4 4 2 2" xfId="13192" xr:uid="{55BFBB6B-A2D6-4684-817C-2C22113B3FE4}"/>
    <cellStyle name="20% - Énfasis4 4 4 2 2 2" xfId="28604" xr:uid="{7DFDA0A3-9C74-4A0D-B49B-46DE011749FF}"/>
    <cellStyle name="20% - Énfasis4 4 4 2 2 2 2" xfId="38076" xr:uid="{A825A3C3-7F9B-4C4E-931B-A0498C63C1D9}"/>
    <cellStyle name="20% - Énfasis4 4 4 2 2 3" xfId="38075" xr:uid="{A31E7CF9-15E6-498D-84B1-747AED75CB50}"/>
    <cellStyle name="20% - Énfasis4 4 4 2 3" xfId="20899" xr:uid="{42A7530A-E095-4E88-A35B-238D13059667}"/>
    <cellStyle name="20% - Énfasis4 4 4 2 3 2" xfId="38077" xr:uid="{E0EF5335-720E-4A0A-87E3-997E6A280DE1}"/>
    <cellStyle name="20% - Énfasis4 4 4 2 4" xfId="38074" xr:uid="{6736BDE4-FDAD-431B-8665-A764AFBD74EE}"/>
    <cellStyle name="20% - Énfasis4 4 4 3" xfId="9463" xr:uid="{4BD7F88E-C7A5-48CD-9A7F-158827F1926C}"/>
    <cellStyle name="20% - Énfasis4 4 4 3 2" xfId="24876" xr:uid="{88EA75D5-0C85-468C-B956-F9B3EE602DC8}"/>
    <cellStyle name="20% - Énfasis4 4 4 3 2 2" xfId="38079" xr:uid="{1151C8E1-8E7B-4491-9BFD-DA1D3FAB6717}"/>
    <cellStyle name="20% - Énfasis4 4 4 3 3" xfId="38078" xr:uid="{B0480380-85C1-493B-AC0A-66CC0FB0B0E7}"/>
    <cellStyle name="20% - Énfasis4 4 4 4" xfId="17171" xr:uid="{4B19BE5C-4149-4A97-BB11-E225F416B5BE}"/>
    <cellStyle name="20% - Énfasis4 4 4 4 2" xfId="38080" xr:uid="{C9E5F9F9-3A27-4CA7-BBF4-E3ECA9D37BFF}"/>
    <cellStyle name="20% - Énfasis4 4 4 5" xfId="38073" xr:uid="{CC6E1992-A694-4202-9D2E-77F94AE4B038}"/>
    <cellStyle name="20% - Énfasis4 4 5" xfId="4005" xr:uid="{79C50B3E-1FB2-4304-8A98-FDD6811DF089}"/>
    <cellStyle name="20% - Énfasis4 4 5 2" xfId="11713" xr:uid="{CDB0210C-8D29-4706-8C5F-6CE7E1E17428}"/>
    <cellStyle name="20% - Énfasis4 4 5 2 2" xfId="27125" xr:uid="{93127E99-0AED-4B76-B415-BDA0F4D7A152}"/>
    <cellStyle name="20% - Énfasis4 4 5 2 2 2" xfId="38083" xr:uid="{5D2B58E1-A03C-48A2-A3B7-BC34AA3F0234}"/>
    <cellStyle name="20% - Énfasis4 4 5 2 3" xfId="38082" xr:uid="{1198CCDC-8CE3-44C6-8B35-9D84AF115179}"/>
    <cellStyle name="20% - Énfasis4 4 5 3" xfId="19420" xr:uid="{AC11D771-F2E7-4449-ABEF-21F7727BC109}"/>
    <cellStyle name="20% - Énfasis4 4 5 3 2" xfId="38084" xr:uid="{DC1836E6-8DFF-4053-A01D-9556A4E943E2}"/>
    <cellStyle name="20% - Énfasis4 4 5 4" xfId="38081" xr:uid="{2201165E-1A6B-4AD2-BCD1-29BC88B61393}"/>
    <cellStyle name="20% - Énfasis4 4 6" xfId="8004" xr:uid="{276744A4-4DCF-4B6B-AE01-BB1FEE6295D4}"/>
    <cellStyle name="20% - Énfasis4 4 6 2" xfId="23417" xr:uid="{49B9E722-0649-4BB6-8824-9948A2C9F0F7}"/>
    <cellStyle name="20% - Énfasis4 4 6 2 2" xfId="38086" xr:uid="{B4738CA7-6E6C-43E1-AA76-4A01D50436A5}"/>
    <cellStyle name="20% - Énfasis4 4 6 3" xfId="38085" xr:uid="{0D9AE2A6-0CEE-4E1E-AD93-57769B60CF9E}"/>
    <cellStyle name="20% - Énfasis4 4 7" xfId="15712" xr:uid="{9094DBCA-5D16-4D4A-9E2E-DE86FD472047}"/>
    <cellStyle name="20% - Énfasis4 4 7 2" xfId="38087" xr:uid="{A3E6150F-D498-464F-8ED0-3E65CAD3ECC1}"/>
    <cellStyle name="20% - Énfasis4 4 8" xfId="38024" xr:uid="{691678C5-1440-42F0-BC4E-C046B25D79F6}"/>
    <cellStyle name="20% - Énfasis4 5" xfId="276" xr:uid="{06B428FD-8F9D-411C-BA14-1E60AE717C95}"/>
    <cellStyle name="20% - Énfasis4 5 2" xfId="479" xr:uid="{E845ED57-D996-4CF3-92F1-994D17B99433}"/>
    <cellStyle name="20% - Énfasis4 5 2 2" xfId="1140" xr:uid="{9F21D46E-1410-449A-A17A-CB3A3DA50125}"/>
    <cellStyle name="20% - Énfasis4 5 2 2 2" xfId="2608" xr:uid="{28ECEEF8-D373-4B24-9736-598873CC201F}"/>
    <cellStyle name="20% - Énfasis4 5 2 2 2 2" xfId="6340" xr:uid="{9BE87ED3-E40A-407D-A815-64CEC0AAAAFA}"/>
    <cellStyle name="20% - Énfasis4 5 2 2 2 2 2" xfId="14048" xr:uid="{E7EB8238-BC1A-43EF-BE21-354090B52C9E}"/>
    <cellStyle name="20% - Énfasis4 5 2 2 2 2 2 2" xfId="29460" xr:uid="{A6F9A708-841A-4F0B-9E5A-FBA804952E41}"/>
    <cellStyle name="20% - Énfasis4 5 2 2 2 2 2 2 2" xfId="38094" xr:uid="{85096588-5247-403C-80D2-CF3DBE7F6FE7}"/>
    <cellStyle name="20% - Énfasis4 5 2 2 2 2 2 3" xfId="38093" xr:uid="{99987002-14F8-4197-B613-9B1176B0B843}"/>
    <cellStyle name="20% - Énfasis4 5 2 2 2 2 3" xfId="21755" xr:uid="{839E4B63-5A49-4211-9CDE-B7C9117F1F8B}"/>
    <cellStyle name="20% - Énfasis4 5 2 2 2 2 3 2" xfId="38095" xr:uid="{76AF0ACF-E453-4961-B183-86C4CF0778D6}"/>
    <cellStyle name="20% - Énfasis4 5 2 2 2 2 4" xfId="38092" xr:uid="{C6461CFA-AC05-4407-BD97-A8B71A67AD66}"/>
    <cellStyle name="20% - Énfasis4 5 2 2 2 3" xfId="10319" xr:uid="{8B228789-A200-4F26-BBF3-B8D30C13B772}"/>
    <cellStyle name="20% - Énfasis4 5 2 2 2 3 2" xfId="25732" xr:uid="{CDBA2C48-69E8-4B28-8F4E-22AE525698A1}"/>
    <cellStyle name="20% - Énfasis4 5 2 2 2 3 2 2" xfId="38097" xr:uid="{DAEFE53C-D081-4F02-8DDB-48539CA304AA}"/>
    <cellStyle name="20% - Énfasis4 5 2 2 2 3 3" xfId="38096" xr:uid="{D109BEDA-1F37-491D-9228-6BE5D50A2CFC}"/>
    <cellStyle name="20% - Énfasis4 5 2 2 2 4" xfId="18027" xr:uid="{2BA69797-15EE-4648-B02E-5A4211D9E6E3}"/>
    <cellStyle name="20% - Énfasis4 5 2 2 2 4 2" xfId="38098" xr:uid="{06C45420-26EC-4F84-94BE-BBA708D5F449}"/>
    <cellStyle name="20% - Énfasis4 5 2 2 2 5" xfId="38091" xr:uid="{C19BA0B0-86C2-4291-A7DC-057BF41627AC}"/>
    <cellStyle name="20% - Énfasis4 5 2 2 3" xfId="4877" xr:uid="{D866AEC9-FD00-47B2-93A6-AD683DA6FE8C}"/>
    <cellStyle name="20% - Énfasis4 5 2 2 3 2" xfId="12585" xr:uid="{4A892050-D2BC-4C17-B466-C7CCC0925215}"/>
    <cellStyle name="20% - Énfasis4 5 2 2 3 2 2" xfId="27997" xr:uid="{1A91250E-FA41-440A-BAD6-D0A6C6166215}"/>
    <cellStyle name="20% - Énfasis4 5 2 2 3 2 2 2" xfId="38101" xr:uid="{D8E1CDA0-B07A-4696-8461-40920707EDDA}"/>
    <cellStyle name="20% - Énfasis4 5 2 2 3 2 3" xfId="38100" xr:uid="{B2F0BBE3-6E0B-4B66-A25D-274922E510A2}"/>
    <cellStyle name="20% - Énfasis4 5 2 2 3 3" xfId="20292" xr:uid="{54804267-21DE-4FEB-8DAE-A53A29E2792C}"/>
    <cellStyle name="20% - Énfasis4 5 2 2 3 3 2" xfId="38102" xr:uid="{5E714F97-9D86-45CE-B491-72B46057F553}"/>
    <cellStyle name="20% - Énfasis4 5 2 2 3 4" xfId="38099" xr:uid="{45464063-B7CE-419E-8BF0-1DAFAF57417F}"/>
    <cellStyle name="20% - Énfasis4 5 2 2 4" xfId="8860" xr:uid="{375A7D1B-E093-4FC0-9A22-AFECA59BAD25}"/>
    <cellStyle name="20% - Énfasis4 5 2 2 4 2" xfId="24273" xr:uid="{A377ACED-D84C-4475-A9B4-8DDEDC9EB7D6}"/>
    <cellStyle name="20% - Énfasis4 5 2 2 4 2 2" xfId="38104" xr:uid="{E0614B73-1555-4A93-BB5A-B642179B3AF8}"/>
    <cellStyle name="20% - Énfasis4 5 2 2 4 3" xfId="38103" xr:uid="{76F6E174-F4AF-4DE1-B0A0-358D1FFF7BD0}"/>
    <cellStyle name="20% - Énfasis4 5 2 2 5" xfId="16568" xr:uid="{5A25570C-1E87-4201-A82A-9CDAE409521F}"/>
    <cellStyle name="20% - Énfasis4 5 2 2 5 2" xfId="38105" xr:uid="{9EF7AB60-A90A-4D9E-8683-0974868DBFD7}"/>
    <cellStyle name="20% - Énfasis4 5 2 2 6" xfId="38090" xr:uid="{9A5432F2-1004-48B2-A36F-411AAFF7F64B}"/>
    <cellStyle name="20% - Énfasis4 5 2 3" xfId="1970" xr:uid="{B53C8A8E-D24C-4263-B81C-3695A8E83CC3}"/>
    <cellStyle name="20% - Énfasis4 5 2 3 2" xfId="5702" xr:uid="{D1817EE7-3AA6-4882-822D-CD5A6EC52EA7}"/>
    <cellStyle name="20% - Énfasis4 5 2 3 2 2" xfId="13410" xr:uid="{0641E176-D9EA-4C41-B368-2E59E5F4F6FC}"/>
    <cellStyle name="20% - Énfasis4 5 2 3 2 2 2" xfId="28822" xr:uid="{B4D49FF2-9951-4785-A2D3-0E4B0041CB6D}"/>
    <cellStyle name="20% - Énfasis4 5 2 3 2 2 2 2" xfId="38109" xr:uid="{45A7A432-AB83-4947-ABED-496A590BF8EC}"/>
    <cellStyle name="20% - Énfasis4 5 2 3 2 2 3" xfId="38108" xr:uid="{71FB029B-B07B-4CF8-A578-790A192FE6F7}"/>
    <cellStyle name="20% - Énfasis4 5 2 3 2 3" xfId="21117" xr:uid="{8CC5A1C7-04B7-438F-9971-36EAA230776E}"/>
    <cellStyle name="20% - Énfasis4 5 2 3 2 3 2" xfId="38110" xr:uid="{AFE51F04-19B1-46EE-AADB-DA0C13CCC68F}"/>
    <cellStyle name="20% - Énfasis4 5 2 3 2 4" xfId="38107" xr:uid="{3CE8F89B-B0B1-453C-AA4E-20766A338C85}"/>
    <cellStyle name="20% - Énfasis4 5 2 3 3" xfId="9681" xr:uid="{F121603F-80FA-4B05-8113-978398103226}"/>
    <cellStyle name="20% - Énfasis4 5 2 3 3 2" xfId="25094" xr:uid="{A08E5427-FED7-4273-A5D1-0D7A65A00FA2}"/>
    <cellStyle name="20% - Énfasis4 5 2 3 3 2 2" xfId="38112" xr:uid="{15BF3718-3611-41B0-B8DE-A8CA5555E39B}"/>
    <cellStyle name="20% - Énfasis4 5 2 3 3 3" xfId="38111" xr:uid="{BDBB12E0-94FA-42D6-85B9-CB4DBE445E98}"/>
    <cellStyle name="20% - Énfasis4 5 2 3 4" xfId="17389" xr:uid="{899F0A7E-E212-4B75-A790-9902B94E4174}"/>
    <cellStyle name="20% - Énfasis4 5 2 3 4 2" xfId="38113" xr:uid="{DC500C24-0D3D-4FB7-828A-BD1F75491B70}"/>
    <cellStyle name="20% - Énfasis4 5 2 3 5" xfId="38106" xr:uid="{20042598-C2A5-434B-97CE-7A3F9ED58363}"/>
    <cellStyle name="20% - Énfasis4 5 2 4" xfId="4225" xr:uid="{6A8E33E4-AEEE-4FB9-B13A-76F8301F66FB}"/>
    <cellStyle name="20% - Énfasis4 5 2 4 2" xfId="11933" xr:uid="{8BB5BDD4-42DE-486A-9D97-66E3B0440CFF}"/>
    <cellStyle name="20% - Énfasis4 5 2 4 2 2" xfId="27345" xr:uid="{13D5989C-818A-4CE3-BE3B-332546CAEDC9}"/>
    <cellStyle name="20% - Énfasis4 5 2 4 2 2 2" xfId="38116" xr:uid="{D1A202D7-A8E6-423C-A4E2-D74752D0A6D5}"/>
    <cellStyle name="20% - Énfasis4 5 2 4 2 3" xfId="38115" xr:uid="{F460029D-24F2-42A8-BBF4-B3AB5DED2AEA}"/>
    <cellStyle name="20% - Énfasis4 5 2 4 3" xfId="19640" xr:uid="{BE9B3CC0-E525-4E64-AFB2-A2F665D514F5}"/>
    <cellStyle name="20% - Énfasis4 5 2 4 3 2" xfId="38117" xr:uid="{B42D84E4-5F0C-4DF5-93A6-EB488C084134}"/>
    <cellStyle name="20% - Énfasis4 5 2 4 4" xfId="38114" xr:uid="{55F82E01-9752-459B-9D26-709A58081FAA}"/>
    <cellStyle name="20% - Énfasis4 5 2 5" xfId="8222" xr:uid="{E935A819-6755-48B2-A484-9639BA8B8C54}"/>
    <cellStyle name="20% - Énfasis4 5 2 5 2" xfId="23635" xr:uid="{529E3761-631F-4631-B7B8-25305399E0E4}"/>
    <cellStyle name="20% - Énfasis4 5 2 5 2 2" xfId="38119" xr:uid="{F804B9D2-1774-4B52-9AA0-43053A22CBA9}"/>
    <cellStyle name="20% - Énfasis4 5 2 5 3" xfId="38118" xr:uid="{CD8EF5D6-0F51-48B0-83BD-CF7386F034ED}"/>
    <cellStyle name="20% - Énfasis4 5 2 6" xfId="15930" xr:uid="{FB58CDDE-B58D-4FD4-958C-3213CA60A9E4}"/>
    <cellStyle name="20% - Énfasis4 5 2 6 2" xfId="38120" xr:uid="{E3AC0F52-7CF8-4F33-8BD5-BB1FED5F52AE}"/>
    <cellStyle name="20% - Énfasis4 5 2 7" xfId="38089" xr:uid="{20D0AF90-64BD-424B-8524-48EBF7133CD4}"/>
    <cellStyle name="20% - Énfasis4 5 3" xfId="940" xr:uid="{F5F5AC90-BB84-464B-9348-7AAEE4B8745F}"/>
    <cellStyle name="20% - Énfasis4 5 3 2" xfId="2410" xr:uid="{09BFFF1F-A225-4233-98FE-E7E638D9C42A}"/>
    <cellStyle name="20% - Énfasis4 5 3 2 2" xfId="6142" xr:uid="{42366936-E88C-4C15-BF18-E1C6DF27F40A}"/>
    <cellStyle name="20% - Énfasis4 5 3 2 2 2" xfId="13850" xr:uid="{209D89B1-1B4E-466F-98F9-81AFE326A519}"/>
    <cellStyle name="20% - Énfasis4 5 3 2 2 2 2" xfId="29262" xr:uid="{59998676-DED0-43D2-A6E7-6D4F06B1F66F}"/>
    <cellStyle name="20% - Énfasis4 5 3 2 2 2 2 2" xfId="38125" xr:uid="{0121329A-B603-4559-A651-0E0A645D911D}"/>
    <cellStyle name="20% - Énfasis4 5 3 2 2 2 3" xfId="38124" xr:uid="{E99FB9DA-522B-4BDC-B42E-B6028E1FB783}"/>
    <cellStyle name="20% - Énfasis4 5 3 2 2 3" xfId="21557" xr:uid="{E6275397-0846-4618-9B6B-0E0F3041F62D}"/>
    <cellStyle name="20% - Énfasis4 5 3 2 2 3 2" xfId="38126" xr:uid="{A74FD469-D073-4C14-A215-ABA8E0D3A21D}"/>
    <cellStyle name="20% - Énfasis4 5 3 2 2 4" xfId="38123" xr:uid="{9E2B3082-CB55-4F77-B5D7-6CF728693CDA}"/>
    <cellStyle name="20% - Énfasis4 5 3 2 3" xfId="10121" xr:uid="{0881EE24-8515-4128-AAF0-F5E9E2D903C0}"/>
    <cellStyle name="20% - Énfasis4 5 3 2 3 2" xfId="25534" xr:uid="{A759F47A-9359-4DD7-B7EE-085AFEC5BC8A}"/>
    <cellStyle name="20% - Énfasis4 5 3 2 3 2 2" xfId="38128" xr:uid="{BC55FE81-7D91-4FB4-B288-209845408413}"/>
    <cellStyle name="20% - Énfasis4 5 3 2 3 3" xfId="38127" xr:uid="{9E7EB976-3AB0-4CF6-8B54-B29463BF244A}"/>
    <cellStyle name="20% - Énfasis4 5 3 2 4" xfId="17829" xr:uid="{82F4EA15-93E9-4D2B-B31B-080C7D33DDF4}"/>
    <cellStyle name="20% - Énfasis4 5 3 2 4 2" xfId="38129" xr:uid="{2A388DAC-37DF-412B-A4F4-2FBA56520F66}"/>
    <cellStyle name="20% - Énfasis4 5 3 2 5" xfId="38122" xr:uid="{A3319D74-8EB1-4985-82D2-E720DDE38D51}"/>
    <cellStyle name="20% - Énfasis4 5 3 3" xfId="4677" xr:uid="{90E502B3-FB61-4EE3-BAEC-68A74E951001}"/>
    <cellStyle name="20% - Énfasis4 5 3 3 2" xfId="12385" xr:uid="{1AD9C771-E002-4F3F-A916-5AFFCB45B8D7}"/>
    <cellStyle name="20% - Énfasis4 5 3 3 2 2" xfId="27797" xr:uid="{D49BEF49-4BA2-4D62-8626-6925E1AEBFEC}"/>
    <cellStyle name="20% - Énfasis4 5 3 3 2 2 2" xfId="38132" xr:uid="{090BE47C-05A2-41B5-86A0-F35E02121D07}"/>
    <cellStyle name="20% - Énfasis4 5 3 3 2 3" xfId="38131" xr:uid="{475BC3F6-D7E2-4D12-9153-4AE81288182E}"/>
    <cellStyle name="20% - Énfasis4 5 3 3 3" xfId="20092" xr:uid="{0C0944A0-D419-41E0-84BD-7CC7F966E403}"/>
    <cellStyle name="20% - Énfasis4 5 3 3 3 2" xfId="38133" xr:uid="{AB206D7B-0C4C-43E9-8A9B-9F264B5DD683}"/>
    <cellStyle name="20% - Énfasis4 5 3 3 4" xfId="38130" xr:uid="{09A94C37-0F7B-49A8-8376-5208761AFEDD}"/>
    <cellStyle name="20% - Énfasis4 5 3 4" xfId="8662" xr:uid="{5173CA36-7E22-419B-A537-D586C16BEB27}"/>
    <cellStyle name="20% - Énfasis4 5 3 4 2" xfId="24075" xr:uid="{399A47FB-4D4C-4F08-95BB-47687C0A6E39}"/>
    <cellStyle name="20% - Énfasis4 5 3 4 2 2" xfId="38135" xr:uid="{D65085E2-A1F0-48F7-9C07-A06DE4B0F73E}"/>
    <cellStyle name="20% - Énfasis4 5 3 4 3" xfId="38134" xr:uid="{FEF67FD2-5051-4B82-89DF-4CCBD6F25C56}"/>
    <cellStyle name="20% - Énfasis4 5 3 5" xfId="16370" xr:uid="{71575AAF-C2DE-45EC-B71E-DA3E3CD7DA4A}"/>
    <cellStyle name="20% - Énfasis4 5 3 5 2" xfId="38136" xr:uid="{37603F55-4782-4869-8270-9C44259E028B}"/>
    <cellStyle name="20% - Énfasis4 5 3 6" xfId="38121" xr:uid="{CC1E8291-0183-49A9-A6B2-7C3B52B4F7E3}"/>
    <cellStyle name="20% - Énfasis4 5 4" xfId="1772" xr:uid="{E5173DB6-8AAB-4DB3-9A2D-4B1970049068}"/>
    <cellStyle name="20% - Énfasis4 5 4 2" xfId="5504" xr:uid="{925D9728-7705-46FD-8CC5-D9908067B88B}"/>
    <cellStyle name="20% - Énfasis4 5 4 2 2" xfId="13212" xr:uid="{DC255068-4B2C-4F47-81CE-A4EE7B32C19C}"/>
    <cellStyle name="20% - Énfasis4 5 4 2 2 2" xfId="28624" xr:uid="{7C2E846D-B19C-40A3-BCB3-07F22A7F4EC0}"/>
    <cellStyle name="20% - Énfasis4 5 4 2 2 2 2" xfId="38140" xr:uid="{3D89AAFD-DDB1-498F-8739-93F12C1B5676}"/>
    <cellStyle name="20% - Énfasis4 5 4 2 2 3" xfId="38139" xr:uid="{B925D3CF-C60B-48E0-8F33-72A7F890BA96}"/>
    <cellStyle name="20% - Énfasis4 5 4 2 3" xfId="20919" xr:uid="{E6FA64EE-B02C-40B4-85FB-EA9944B675D6}"/>
    <cellStyle name="20% - Énfasis4 5 4 2 3 2" xfId="38141" xr:uid="{3FC9CBD9-7A29-44BD-A954-A88354BA9412}"/>
    <cellStyle name="20% - Énfasis4 5 4 2 4" xfId="38138" xr:uid="{00341BFF-EA45-4417-AEFC-AFAACCEB995D}"/>
    <cellStyle name="20% - Énfasis4 5 4 3" xfId="9483" xr:uid="{9A4396B6-A14C-4655-BF26-A3D0B84437A1}"/>
    <cellStyle name="20% - Énfasis4 5 4 3 2" xfId="24896" xr:uid="{C7073F2B-F002-4950-A391-C23848A5081B}"/>
    <cellStyle name="20% - Énfasis4 5 4 3 2 2" xfId="38143" xr:uid="{6125F988-7AD2-41B4-BD46-9B3DD3A1ADCB}"/>
    <cellStyle name="20% - Énfasis4 5 4 3 3" xfId="38142" xr:uid="{E6ACEFD9-D9E9-419C-8A47-A0A214FE7734}"/>
    <cellStyle name="20% - Énfasis4 5 4 4" xfId="17191" xr:uid="{A35F2109-E372-4722-9412-BCE75310AF56}"/>
    <cellStyle name="20% - Énfasis4 5 4 4 2" xfId="38144" xr:uid="{EDEDF256-ED4E-4202-9467-B5A2F9F69797}"/>
    <cellStyle name="20% - Énfasis4 5 4 5" xfId="38137" xr:uid="{C0AB4D5E-A704-46B9-9A4A-A0E45B6E2098}"/>
    <cellStyle name="20% - Énfasis4 5 5" xfId="4025" xr:uid="{1E257EF3-F1BD-47FC-A9BD-1FDBECBE752E}"/>
    <cellStyle name="20% - Énfasis4 5 5 2" xfId="11733" xr:uid="{434D89F9-C495-4190-B9FE-6B508B3E73C8}"/>
    <cellStyle name="20% - Énfasis4 5 5 2 2" xfId="27145" xr:uid="{0A241A40-A65F-4619-83E7-A267E0B56BD5}"/>
    <cellStyle name="20% - Énfasis4 5 5 2 2 2" xfId="38147" xr:uid="{D0F887FD-E742-41B9-BE3D-5B47E95D331C}"/>
    <cellStyle name="20% - Énfasis4 5 5 2 3" xfId="38146" xr:uid="{FA52651A-E9CE-4EAD-A03A-7BA8EB1BC7A9}"/>
    <cellStyle name="20% - Énfasis4 5 5 3" xfId="19440" xr:uid="{F828E08C-C8DF-4BE7-86AA-463027371565}"/>
    <cellStyle name="20% - Énfasis4 5 5 3 2" xfId="38148" xr:uid="{BC5F618C-BEF1-42D4-B8AD-E8D69204D385}"/>
    <cellStyle name="20% - Énfasis4 5 5 4" xfId="38145" xr:uid="{5C4263AC-8177-49FE-80B4-8DD6B0A7057C}"/>
    <cellStyle name="20% - Énfasis4 5 6" xfId="8024" xr:uid="{CA0F8398-C7FC-4319-9DF2-B8CFD39902E3}"/>
    <cellStyle name="20% - Énfasis4 5 6 2" xfId="23437" xr:uid="{93E8A3BA-DB1A-4A98-9EFF-88F99FFD2387}"/>
    <cellStyle name="20% - Énfasis4 5 6 2 2" xfId="38150" xr:uid="{07AA39D4-3EF3-41E7-A2EC-26AAEC2C0C10}"/>
    <cellStyle name="20% - Énfasis4 5 6 3" xfId="38149" xr:uid="{80403542-5A2B-4B7F-9AA2-6DDB869FB59A}"/>
    <cellStyle name="20% - Énfasis4 5 7" xfId="15732" xr:uid="{EA265F7B-0604-47F4-9979-465A1F5D6BA6}"/>
    <cellStyle name="20% - Énfasis4 5 7 2" xfId="38151" xr:uid="{FB72F47E-73C7-4F5D-AAFF-D0189CA68727}"/>
    <cellStyle name="20% - Énfasis4 5 8" xfId="38088" xr:uid="{5E74296D-8A24-493D-88D3-05E63D5D878D}"/>
    <cellStyle name="20% - Énfasis4 6" xfId="296" xr:uid="{67E5F120-5EE7-496E-9B46-38DED884F0CD}"/>
    <cellStyle name="20% - Énfasis4 6 2" xfId="499" xr:uid="{71EC5E28-A3D8-42E4-A881-3F270E4FF2A1}"/>
    <cellStyle name="20% - Énfasis4 6 2 2" xfId="1160" xr:uid="{B7FDC013-D4B3-4434-94AA-6B52BFE5A457}"/>
    <cellStyle name="20% - Énfasis4 6 2 2 2" xfId="2628" xr:uid="{7AF1B584-88D9-442E-A7F8-CE069FEB2526}"/>
    <cellStyle name="20% - Énfasis4 6 2 2 2 2" xfId="6360" xr:uid="{C1B63312-B2C7-4C04-99B8-79B64BECA00D}"/>
    <cellStyle name="20% - Énfasis4 6 2 2 2 2 2" xfId="14068" xr:uid="{2B1B3B48-AB48-4F51-A165-4D848DD7027E}"/>
    <cellStyle name="20% - Énfasis4 6 2 2 2 2 2 2" xfId="29480" xr:uid="{E47C568A-55A3-4E33-B74F-170832E0EA6D}"/>
    <cellStyle name="20% - Énfasis4 6 2 2 2 2 2 2 2" xfId="38158" xr:uid="{D2B98371-6EE3-4DF6-A553-63E3F2700609}"/>
    <cellStyle name="20% - Énfasis4 6 2 2 2 2 2 3" xfId="38157" xr:uid="{271FB45D-9239-46F5-98E5-77BFD33E72E1}"/>
    <cellStyle name="20% - Énfasis4 6 2 2 2 2 3" xfId="21775" xr:uid="{176DCE45-381B-4570-94E5-FB11402A4AAC}"/>
    <cellStyle name="20% - Énfasis4 6 2 2 2 2 3 2" xfId="38159" xr:uid="{489F155C-30EE-4E42-A1DB-61791ADF2E20}"/>
    <cellStyle name="20% - Énfasis4 6 2 2 2 2 4" xfId="38156" xr:uid="{641EC0FA-E39D-4B6F-9506-14635ED8738B}"/>
    <cellStyle name="20% - Énfasis4 6 2 2 2 3" xfId="10339" xr:uid="{BC37FA32-9E61-4BB5-B7C7-B4A113191403}"/>
    <cellStyle name="20% - Énfasis4 6 2 2 2 3 2" xfId="25752" xr:uid="{13F7EB7A-B0BF-4B43-8F40-4D1AB841F7F8}"/>
    <cellStyle name="20% - Énfasis4 6 2 2 2 3 2 2" xfId="38161" xr:uid="{2A4F93EE-B916-4BA0-B224-F526242C1164}"/>
    <cellStyle name="20% - Énfasis4 6 2 2 2 3 3" xfId="38160" xr:uid="{D14AAC25-7915-4FE2-B07E-C7C23E295968}"/>
    <cellStyle name="20% - Énfasis4 6 2 2 2 4" xfId="18047" xr:uid="{3CF85C54-521A-45A4-BDB2-DB8AE4C016DB}"/>
    <cellStyle name="20% - Énfasis4 6 2 2 2 4 2" xfId="38162" xr:uid="{84D7D36B-610F-4011-9319-604AE3C8DA0D}"/>
    <cellStyle name="20% - Énfasis4 6 2 2 2 5" xfId="38155" xr:uid="{6F442575-E042-4526-8950-A8462AB68570}"/>
    <cellStyle name="20% - Énfasis4 6 2 2 3" xfId="4897" xr:uid="{4D987070-3A62-45D1-89E4-80FF5F774DB5}"/>
    <cellStyle name="20% - Énfasis4 6 2 2 3 2" xfId="12605" xr:uid="{CB4F5F16-7036-45C7-BD7F-0F9908757D1A}"/>
    <cellStyle name="20% - Énfasis4 6 2 2 3 2 2" xfId="28017" xr:uid="{72535D9A-907F-4934-970C-B9AB81369198}"/>
    <cellStyle name="20% - Énfasis4 6 2 2 3 2 2 2" xfId="38165" xr:uid="{EC83DBBD-4E4E-4186-80D7-2DD20FAE89EC}"/>
    <cellStyle name="20% - Énfasis4 6 2 2 3 2 3" xfId="38164" xr:uid="{16C8ED1F-EC2F-482F-84C6-7BFC2F52CA51}"/>
    <cellStyle name="20% - Énfasis4 6 2 2 3 3" xfId="20312" xr:uid="{14491720-F783-4D32-BC60-0A4AA9522C03}"/>
    <cellStyle name="20% - Énfasis4 6 2 2 3 3 2" xfId="38166" xr:uid="{F1D94B91-C8ED-4D19-8E1A-3519A5F63CCA}"/>
    <cellStyle name="20% - Énfasis4 6 2 2 3 4" xfId="38163" xr:uid="{B4E32F92-33B2-480A-93F4-350775BCBC18}"/>
    <cellStyle name="20% - Énfasis4 6 2 2 4" xfId="8880" xr:uid="{37441252-B66B-4EB9-8B3D-BD0D2843FFC1}"/>
    <cellStyle name="20% - Énfasis4 6 2 2 4 2" xfId="24293" xr:uid="{2217B45F-CB8E-4B1A-9B03-99F5B5BD7EEB}"/>
    <cellStyle name="20% - Énfasis4 6 2 2 4 2 2" xfId="38168" xr:uid="{EEBABBB4-587E-4D52-A8CA-2B6CDA0CE792}"/>
    <cellStyle name="20% - Énfasis4 6 2 2 4 3" xfId="38167" xr:uid="{805292EB-0D2E-44B2-B530-CBF4BE77D04C}"/>
    <cellStyle name="20% - Énfasis4 6 2 2 5" xfId="16588" xr:uid="{33EAF426-7EA6-47C4-806A-74B4D94334E5}"/>
    <cellStyle name="20% - Énfasis4 6 2 2 5 2" xfId="38169" xr:uid="{68AB1A2D-DA20-4952-9EDA-073D3364C638}"/>
    <cellStyle name="20% - Énfasis4 6 2 2 6" xfId="38154" xr:uid="{A69C596C-549B-4090-ABDE-3BEC12999D9B}"/>
    <cellStyle name="20% - Énfasis4 6 2 3" xfId="1990" xr:uid="{987C3A34-3ADD-472D-BAE1-837C24602852}"/>
    <cellStyle name="20% - Énfasis4 6 2 3 2" xfId="5722" xr:uid="{3B553C7B-638F-4A04-A21D-337950B7ECE7}"/>
    <cellStyle name="20% - Énfasis4 6 2 3 2 2" xfId="13430" xr:uid="{B06F30E1-C3DF-4C14-8374-06A815EA01A7}"/>
    <cellStyle name="20% - Énfasis4 6 2 3 2 2 2" xfId="28842" xr:uid="{9B8895A8-5EC1-4AC5-B49E-9C4E5B970C7E}"/>
    <cellStyle name="20% - Énfasis4 6 2 3 2 2 2 2" xfId="38173" xr:uid="{421FF163-13B0-445C-8E76-8256FEBA714E}"/>
    <cellStyle name="20% - Énfasis4 6 2 3 2 2 3" xfId="38172" xr:uid="{4CB71263-C6B9-4109-B03F-FD92B7062D53}"/>
    <cellStyle name="20% - Énfasis4 6 2 3 2 3" xfId="21137" xr:uid="{0AE12780-89A5-4FC0-BF27-5075B59F1B17}"/>
    <cellStyle name="20% - Énfasis4 6 2 3 2 3 2" xfId="38174" xr:uid="{327C98F9-6498-4939-813A-C4DFC1A9C26B}"/>
    <cellStyle name="20% - Énfasis4 6 2 3 2 4" xfId="38171" xr:uid="{2169ED88-7C67-4170-8EEB-211CC2148B17}"/>
    <cellStyle name="20% - Énfasis4 6 2 3 3" xfId="9701" xr:uid="{20C63FE9-A142-483B-8451-4BF11F774AAA}"/>
    <cellStyle name="20% - Énfasis4 6 2 3 3 2" xfId="25114" xr:uid="{07EEA312-EEB1-4A17-8405-D2BA9A2A9CD2}"/>
    <cellStyle name="20% - Énfasis4 6 2 3 3 2 2" xfId="38176" xr:uid="{9C7A9310-CA5D-44D9-927C-36738D0322AC}"/>
    <cellStyle name="20% - Énfasis4 6 2 3 3 3" xfId="38175" xr:uid="{9A96A900-6AD5-4D9C-B544-8BF8D6B69967}"/>
    <cellStyle name="20% - Énfasis4 6 2 3 4" xfId="17409" xr:uid="{802729C1-FF27-41F8-95CE-284FC932F272}"/>
    <cellStyle name="20% - Énfasis4 6 2 3 4 2" xfId="38177" xr:uid="{488819C0-6EE9-477F-A15B-D433EEEB3AEA}"/>
    <cellStyle name="20% - Énfasis4 6 2 3 5" xfId="38170" xr:uid="{50F33D2E-048D-463B-A08D-9A2348A31817}"/>
    <cellStyle name="20% - Énfasis4 6 2 4" xfId="4245" xr:uid="{57FBF26F-294D-4C25-9E68-43B7A39E23A3}"/>
    <cellStyle name="20% - Énfasis4 6 2 4 2" xfId="11953" xr:uid="{D107DDD1-7A03-4216-84B3-3CCCA58C93E7}"/>
    <cellStyle name="20% - Énfasis4 6 2 4 2 2" xfId="27365" xr:uid="{824DD7C1-C116-4FA5-88F3-D9821C334F62}"/>
    <cellStyle name="20% - Énfasis4 6 2 4 2 2 2" xfId="38180" xr:uid="{30A556FE-2836-4550-848E-E95D3C666412}"/>
    <cellStyle name="20% - Énfasis4 6 2 4 2 3" xfId="38179" xr:uid="{ADFFE7AE-ABA6-47B0-B772-74E5EC2F8500}"/>
    <cellStyle name="20% - Énfasis4 6 2 4 3" xfId="19660" xr:uid="{5F9FC9C9-EECD-4025-92E8-ADD59D21EA51}"/>
    <cellStyle name="20% - Énfasis4 6 2 4 3 2" xfId="38181" xr:uid="{40DB4B42-2D8D-4B0A-A84F-A84013CAB603}"/>
    <cellStyle name="20% - Énfasis4 6 2 4 4" xfId="38178" xr:uid="{8222A6FB-8FE3-4337-824B-97B2A7BC8D27}"/>
    <cellStyle name="20% - Énfasis4 6 2 5" xfId="8242" xr:uid="{F7C940CF-FADA-4821-8D96-8EFE140F3022}"/>
    <cellStyle name="20% - Énfasis4 6 2 5 2" xfId="23655" xr:uid="{EBF43908-94AC-46DB-8AE5-FC8AB1D6B34D}"/>
    <cellStyle name="20% - Énfasis4 6 2 5 2 2" xfId="38183" xr:uid="{BFE279CD-189D-4005-812A-A6847168906B}"/>
    <cellStyle name="20% - Énfasis4 6 2 5 3" xfId="38182" xr:uid="{C7703CC6-DAD2-45D1-8163-9A66159D551F}"/>
    <cellStyle name="20% - Énfasis4 6 2 6" xfId="15950" xr:uid="{294E34AD-A0E6-4948-B582-FFF6ED0EF5D0}"/>
    <cellStyle name="20% - Énfasis4 6 2 6 2" xfId="38184" xr:uid="{80E84880-E677-4E7F-BCBF-6E97284FA494}"/>
    <cellStyle name="20% - Énfasis4 6 2 7" xfId="38153" xr:uid="{967D6AB0-46CE-4EBE-B708-648291A83628}"/>
    <cellStyle name="20% - Énfasis4 6 3" xfId="960" xr:uid="{BD7558F3-C34F-4736-A670-0AF6C6BE039C}"/>
    <cellStyle name="20% - Énfasis4 6 3 2" xfId="2430" xr:uid="{B46C1278-79D4-47AA-A6EE-93D759D911A7}"/>
    <cellStyle name="20% - Énfasis4 6 3 2 2" xfId="6162" xr:uid="{16F997FB-8AC6-4DF9-BE27-9F6C57D2343A}"/>
    <cellStyle name="20% - Énfasis4 6 3 2 2 2" xfId="13870" xr:uid="{FF12CC4F-F611-4DF1-8063-00F92607C30E}"/>
    <cellStyle name="20% - Énfasis4 6 3 2 2 2 2" xfId="29282" xr:uid="{90B31D33-13CB-4FBC-B81E-2747426D3767}"/>
    <cellStyle name="20% - Énfasis4 6 3 2 2 2 2 2" xfId="38189" xr:uid="{CC770225-9FFD-471C-A635-CED61AD56287}"/>
    <cellStyle name="20% - Énfasis4 6 3 2 2 2 3" xfId="38188" xr:uid="{683E13BB-A30C-4068-A8B4-F8579B135664}"/>
    <cellStyle name="20% - Énfasis4 6 3 2 2 3" xfId="21577" xr:uid="{0869493F-DBD9-44FE-9651-5C7D3B8CCB34}"/>
    <cellStyle name="20% - Énfasis4 6 3 2 2 3 2" xfId="38190" xr:uid="{E3933670-D605-4F46-85AD-A3E1FE664993}"/>
    <cellStyle name="20% - Énfasis4 6 3 2 2 4" xfId="38187" xr:uid="{E42B31FE-E6AD-4C22-BE3E-4EC736909CFB}"/>
    <cellStyle name="20% - Énfasis4 6 3 2 3" xfId="10141" xr:uid="{4246F657-520C-448C-92AE-5138A5BE12DB}"/>
    <cellStyle name="20% - Énfasis4 6 3 2 3 2" xfId="25554" xr:uid="{9F66CF37-81AF-4FEE-80B2-F2520498C21D}"/>
    <cellStyle name="20% - Énfasis4 6 3 2 3 2 2" xfId="38192" xr:uid="{2E0D48D0-DCDE-439C-8D5A-48E65C1BA4B7}"/>
    <cellStyle name="20% - Énfasis4 6 3 2 3 3" xfId="38191" xr:uid="{99515F46-F3C3-4D95-B5D3-BCC30559A069}"/>
    <cellStyle name="20% - Énfasis4 6 3 2 4" xfId="17849" xr:uid="{1D50E713-6628-451E-A8A5-B5426E98948F}"/>
    <cellStyle name="20% - Énfasis4 6 3 2 4 2" xfId="38193" xr:uid="{DABA477B-408A-4D8E-B155-74229DEB0CF6}"/>
    <cellStyle name="20% - Énfasis4 6 3 2 5" xfId="38186" xr:uid="{2FABCC78-E9E6-403F-8EA0-736151335B7B}"/>
    <cellStyle name="20% - Énfasis4 6 3 3" xfId="4697" xr:uid="{B2DAAFCC-1737-439C-A792-A5B21369BB83}"/>
    <cellStyle name="20% - Énfasis4 6 3 3 2" xfId="12405" xr:uid="{22D380B0-61A8-4191-AA5E-07543CC39B49}"/>
    <cellStyle name="20% - Énfasis4 6 3 3 2 2" xfId="27817" xr:uid="{CD822E61-8658-47E6-8A52-4D71662ABD90}"/>
    <cellStyle name="20% - Énfasis4 6 3 3 2 2 2" xfId="38196" xr:uid="{E80D9079-9509-4B7E-AA88-D9031D51C5A7}"/>
    <cellStyle name="20% - Énfasis4 6 3 3 2 3" xfId="38195" xr:uid="{56185AA3-91E4-4780-9211-8455F44CF696}"/>
    <cellStyle name="20% - Énfasis4 6 3 3 3" xfId="20112" xr:uid="{B99394A1-D6EA-450D-80BA-3A03D0A46F9A}"/>
    <cellStyle name="20% - Énfasis4 6 3 3 3 2" xfId="38197" xr:uid="{29E1FAB2-8A34-48F9-818B-A53C50023A46}"/>
    <cellStyle name="20% - Énfasis4 6 3 3 4" xfId="38194" xr:uid="{6F850A04-4657-4C9C-8130-71825DEFF1C0}"/>
    <cellStyle name="20% - Énfasis4 6 3 4" xfId="8682" xr:uid="{CD9EF56D-57BE-45F2-BD01-23BD167A6892}"/>
    <cellStyle name="20% - Énfasis4 6 3 4 2" xfId="24095" xr:uid="{66EC991E-E669-4016-A9D6-98659A0F1534}"/>
    <cellStyle name="20% - Énfasis4 6 3 4 2 2" xfId="38199" xr:uid="{E56D2D06-F0C5-4C8C-AF29-EABE734C4B4A}"/>
    <cellStyle name="20% - Énfasis4 6 3 4 3" xfId="38198" xr:uid="{75286668-FEBD-4305-8005-BA3FFB3E6E22}"/>
    <cellStyle name="20% - Énfasis4 6 3 5" xfId="16390" xr:uid="{820C0B24-15AB-4BBB-B43E-25EE581CE897}"/>
    <cellStyle name="20% - Énfasis4 6 3 5 2" xfId="38200" xr:uid="{B25AD1EE-96A7-439F-AD7D-B26E2DD13F81}"/>
    <cellStyle name="20% - Énfasis4 6 3 6" xfId="38185" xr:uid="{5EB7A9A9-8433-4FB4-9B3A-6CA4A0E6223F}"/>
    <cellStyle name="20% - Énfasis4 6 4" xfId="1792" xr:uid="{05832F9A-3335-4D15-AE5E-74DC05D90B73}"/>
    <cellStyle name="20% - Énfasis4 6 4 2" xfId="5524" xr:uid="{2DD4981A-1F2C-468C-AE7B-E883DD5FAF29}"/>
    <cellStyle name="20% - Énfasis4 6 4 2 2" xfId="13232" xr:uid="{6FE79F56-E2D0-4EA9-94E6-56754E037E52}"/>
    <cellStyle name="20% - Énfasis4 6 4 2 2 2" xfId="28644" xr:uid="{EB49DDAF-E2EB-4A5D-B6FE-7618DDBF31E9}"/>
    <cellStyle name="20% - Énfasis4 6 4 2 2 2 2" xfId="38204" xr:uid="{71408E49-8E42-4C74-938C-A7688DC8D488}"/>
    <cellStyle name="20% - Énfasis4 6 4 2 2 3" xfId="38203" xr:uid="{72034E5B-C60D-435F-9DF2-C619E8BD0139}"/>
    <cellStyle name="20% - Énfasis4 6 4 2 3" xfId="20939" xr:uid="{048B8ECF-76DD-4387-BD4C-D53379222DCD}"/>
    <cellStyle name="20% - Énfasis4 6 4 2 3 2" xfId="38205" xr:uid="{A78EA8AF-158F-4FB5-B843-6CAE47997E81}"/>
    <cellStyle name="20% - Énfasis4 6 4 2 4" xfId="38202" xr:uid="{60EA14B2-F9B4-4CDB-862B-3AEB2CF105C4}"/>
    <cellStyle name="20% - Énfasis4 6 4 3" xfId="9503" xr:uid="{26AB0851-C20E-400A-9C3C-5DEFFF8E9451}"/>
    <cellStyle name="20% - Énfasis4 6 4 3 2" xfId="24916" xr:uid="{F513E127-8935-4936-A925-214DEA5534E8}"/>
    <cellStyle name="20% - Énfasis4 6 4 3 2 2" xfId="38207" xr:uid="{1DEECDA9-8786-49D6-A3F6-6BDF5A7A4852}"/>
    <cellStyle name="20% - Énfasis4 6 4 3 3" xfId="38206" xr:uid="{B59EA433-6B0B-4E6F-BE23-1D295EC6F3AB}"/>
    <cellStyle name="20% - Énfasis4 6 4 4" xfId="17211" xr:uid="{D84A793F-6B54-4F74-A034-F4D454ACEA82}"/>
    <cellStyle name="20% - Énfasis4 6 4 4 2" xfId="38208" xr:uid="{2A6B7DE6-EB59-4235-928B-0C94F1C664BB}"/>
    <cellStyle name="20% - Énfasis4 6 4 5" xfId="38201" xr:uid="{80BFC486-7EF3-4A7C-805C-9C38A4035B7E}"/>
    <cellStyle name="20% - Énfasis4 6 5" xfId="4045" xr:uid="{C532A45A-0C08-4C83-B1F8-0A0359201750}"/>
    <cellStyle name="20% - Énfasis4 6 5 2" xfId="11753" xr:uid="{9D2ECB58-4D78-45E8-BA96-A8160DA716F1}"/>
    <cellStyle name="20% - Énfasis4 6 5 2 2" xfId="27165" xr:uid="{1975EA71-73AA-41E2-A48B-022FCED8A94A}"/>
    <cellStyle name="20% - Énfasis4 6 5 2 2 2" xfId="38211" xr:uid="{7598C52B-87EE-49D9-B82A-1C383D1EEBF3}"/>
    <cellStyle name="20% - Énfasis4 6 5 2 3" xfId="38210" xr:uid="{95021304-DF9A-4453-ABBD-D3F65DFE8F8C}"/>
    <cellStyle name="20% - Énfasis4 6 5 3" xfId="19460" xr:uid="{00472960-0840-4FF1-901C-5A2DDA1AE7B0}"/>
    <cellStyle name="20% - Énfasis4 6 5 3 2" xfId="38212" xr:uid="{72E53C53-FC75-4781-8114-16347443D7C4}"/>
    <cellStyle name="20% - Énfasis4 6 5 4" xfId="38209" xr:uid="{4AFDF886-E0A6-4AC7-AF29-BC6536F0696C}"/>
    <cellStyle name="20% - Énfasis4 6 6" xfId="8044" xr:uid="{407F29F7-2249-40DA-BA83-D683173DEF74}"/>
    <cellStyle name="20% - Énfasis4 6 6 2" xfId="23457" xr:uid="{EBCF6D89-FD47-4948-9ECB-E0DF7C3F301A}"/>
    <cellStyle name="20% - Énfasis4 6 6 2 2" xfId="38214" xr:uid="{51BEA8A3-5A59-4B6D-BABE-0D0044DB4ABE}"/>
    <cellStyle name="20% - Énfasis4 6 6 3" xfId="38213" xr:uid="{4EB90B8B-43C2-4650-81BE-D479CBFC315D}"/>
    <cellStyle name="20% - Énfasis4 6 7" xfId="15752" xr:uid="{966BCE93-EB26-4C2D-B960-8CF36AFFC3C3}"/>
    <cellStyle name="20% - Énfasis4 6 7 2" xfId="38215" xr:uid="{DAEFE168-3274-484A-B824-AC003340E5A1}"/>
    <cellStyle name="20% - Énfasis4 6 8" xfId="38152" xr:uid="{8A74A4D6-DE36-47A6-92C1-DD8C4091E21B}"/>
    <cellStyle name="20% - Énfasis4 7" xfId="519" xr:uid="{BB8D6B47-CB7B-41BB-B26E-DC6B3206B7D7}"/>
    <cellStyle name="20% - Énfasis4 7 2" xfId="1180" xr:uid="{E6CDF597-3E3D-49C2-9BE5-2AFD2D0D5645}"/>
    <cellStyle name="20% - Énfasis4 7 2 2" xfId="2648" xr:uid="{8B605970-B2DA-452A-967E-E765B48E16B1}"/>
    <cellStyle name="20% - Énfasis4 7 2 2 2" xfId="6380" xr:uid="{8C93B719-51EE-47B3-B237-AB91FC599D69}"/>
    <cellStyle name="20% - Énfasis4 7 2 2 2 2" xfId="14088" xr:uid="{84C51AD3-5571-480F-9EAA-72920983FBE4}"/>
    <cellStyle name="20% - Énfasis4 7 2 2 2 2 2" xfId="29500" xr:uid="{12F7DCC8-0F08-4E03-8F89-B8E9B51CFDEC}"/>
    <cellStyle name="20% - Énfasis4 7 2 2 2 2 2 2" xfId="38221" xr:uid="{F0C4839C-5356-4471-9883-A46F39F819F7}"/>
    <cellStyle name="20% - Énfasis4 7 2 2 2 2 3" xfId="38220" xr:uid="{508AC51F-3A21-439C-AF98-76C04B3C3471}"/>
    <cellStyle name="20% - Énfasis4 7 2 2 2 3" xfId="21795" xr:uid="{AC1E6F7E-5CDB-4843-8758-A404688A78E9}"/>
    <cellStyle name="20% - Énfasis4 7 2 2 2 3 2" xfId="38222" xr:uid="{8C6B61AB-592A-4693-AF5C-EA5DDFA37155}"/>
    <cellStyle name="20% - Énfasis4 7 2 2 2 4" xfId="38219" xr:uid="{8F1DAD3C-7DE8-4114-A621-346972274861}"/>
    <cellStyle name="20% - Énfasis4 7 2 2 3" xfId="10359" xr:uid="{50678BA9-0C7A-4556-8AE5-BFB844EAAA3C}"/>
    <cellStyle name="20% - Énfasis4 7 2 2 3 2" xfId="25772" xr:uid="{CC3692DF-2DE5-46B5-8B5C-9A5B84BA7B84}"/>
    <cellStyle name="20% - Énfasis4 7 2 2 3 2 2" xfId="38224" xr:uid="{C2051BD5-4B8A-4627-8F39-E8AB3FACDD37}"/>
    <cellStyle name="20% - Énfasis4 7 2 2 3 3" xfId="38223" xr:uid="{E0276DF0-4C3D-429C-A6A7-1970BF45A372}"/>
    <cellStyle name="20% - Énfasis4 7 2 2 4" xfId="18067" xr:uid="{64A1A6B6-7064-4D18-9281-153C7CED1E59}"/>
    <cellStyle name="20% - Énfasis4 7 2 2 4 2" xfId="38225" xr:uid="{CF121FD0-1F6D-4FF2-BF5E-A31258FFBEF8}"/>
    <cellStyle name="20% - Énfasis4 7 2 2 5" xfId="38218" xr:uid="{1690B6E9-C55C-4E37-9CF9-371CF1DBF7ED}"/>
    <cellStyle name="20% - Énfasis4 7 2 3" xfId="4917" xr:uid="{6EAB433F-D05E-402A-A734-26E807BAFF45}"/>
    <cellStyle name="20% - Énfasis4 7 2 3 2" xfId="12625" xr:uid="{8DA7AC19-119B-4223-9458-E3A372A4B9E1}"/>
    <cellStyle name="20% - Énfasis4 7 2 3 2 2" xfId="28037" xr:uid="{2CDD6037-E470-45C5-A880-00875934E887}"/>
    <cellStyle name="20% - Énfasis4 7 2 3 2 2 2" xfId="38228" xr:uid="{67A42C0B-450C-4259-965B-E26ACE303EC7}"/>
    <cellStyle name="20% - Énfasis4 7 2 3 2 3" xfId="38227" xr:uid="{91BA9F5F-02AF-4AC6-8369-CB7247B07A98}"/>
    <cellStyle name="20% - Énfasis4 7 2 3 3" xfId="20332" xr:uid="{E60FA99A-5763-49D8-95D3-A68D8B718637}"/>
    <cellStyle name="20% - Énfasis4 7 2 3 3 2" xfId="38229" xr:uid="{87C250F7-F113-46E0-BA34-4F1101C7EBB9}"/>
    <cellStyle name="20% - Énfasis4 7 2 3 4" xfId="38226" xr:uid="{4D30AFA3-EF57-4BBD-8C53-B000B7C8AFFA}"/>
    <cellStyle name="20% - Énfasis4 7 2 4" xfId="8900" xr:uid="{C7C00180-7071-471C-8355-73BDBB2D430F}"/>
    <cellStyle name="20% - Énfasis4 7 2 4 2" xfId="24313" xr:uid="{927470B1-82DD-4DE1-89DE-5400048987E6}"/>
    <cellStyle name="20% - Énfasis4 7 2 4 2 2" xfId="38231" xr:uid="{BC209950-62CA-4CCD-AB59-F83A5F01A6EB}"/>
    <cellStyle name="20% - Énfasis4 7 2 4 3" xfId="38230" xr:uid="{9D2A51B0-1BD1-4157-B788-82413B98D452}"/>
    <cellStyle name="20% - Énfasis4 7 2 5" xfId="16608" xr:uid="{0454F67C-BAB0-4F9F-A8B8-F49ED31AC64C}"/>
    <cellStyle name="20% - Énfasis4 7 2 5 2" xfId="38232" xr:uid="{52C4AC76-E87C-4AC5-B54F-1CCF9B59BEB1}"/>
    <cellStyle name="20% - Énfasis4 7 2 6" xfId="38217" xr:uid="{E1A06670-01C3-4936-9464-41EC10DE8233}"/>
    <cellStyle name="20% - Énfasis4 7 3" xfId="2010" xr:uid="{DB606BBF-7E5A-462B-9D1A-DD265187C959}"/>
    <cellStyle name="20% - Énfasis4 7 3 2" xfId="5742" xr:uid="{FF947A68-3770-42AD-8755-5BD95C71B297}"/>
    <cellStyle name="20% - Énfasis4 7 3 2 2" xfId="13450" xr:uid="{5CFCFA60-DB26-4F3E-BC06-727A550522B6}"/>
    <cellStyle name="20% - Énfasis4 7 3 2 2 2" xfId="28862" xr:uid="{1A256CAE-C046-48BF-A608-B6AFBF5E868B}"/>
    <cellStyle name="20% - Énfasis4 7 3 2 2 2 2" xfId="38236" xr:uid="{8B401F79-83F9-4580-AE4B-418DF9752DDD}"/>
    <cellStyle name="20% - Énfasis4 7 3 2 2 3" xfId="38235" xr:uid="{80DC869E-42BC-469F-A3E1-B921D2844F54}"/>
    <cellStyle name="20% - Énfasis4 7 3 2 3" xfId="21157" xr:uid="{AC806886-D6EA-4E02-8AD8-CEEE23F4A8D5}"/>
    <cellStyle name="20% - Énfasis4 7 3 2 3 2" xfId="38237" xr:uid="{96AF990F-0949-4C3A-80AE-B2320673F554}"/>
    <cellStyle name="20% - Énfasis4 7 3 2 4" xfId="38234" xr:uid="{7635476D-A311-4F8F-B493-B5F978FFF77C}"/>
    <cellStyle name="20% - Énfasis4 7 3 3" xfId="9721" xr:uid="{9A9DE630-73F7-4A1F-8E2E-574EDC4BFAAA}"/>
    <cellStyle name="20% - Énfasis4 7 3 3 2" xfId="25134" xr:uid="{E2015518-49E7-4519-A155-707F7819C273}"/>
    <cellStyle name="20% - Énfasis4 7 3 3 2 2" xfId="38239" xr:uid="{27532CBF-19AD-4C10-9E5D-7D740F288A81}"/>
    <cellStyle name="20% - Énfasis4 7 3 3 3" xfId="38238" xr:uid="{4469C6CB-DA1F-4067-AEF2-411335247F6A}"/>
    <cellStyle name="20% - Énfasis4 7 3 4" xfId="17429" xr:uid="{82F36304-EA59-4A0D-A71C-8FBE73D0A249}"/>
    <cellStyle name="20% - Énfasis4 7 3 4 2" xfId="38240" xr:uid="{1E316267-45AC-4B05-AF3E-343515D074CE}"/>
    <cellStyle name="20% - Énfasis4 7 3 5" xfId="38233" xr:uid="{90F0352E-A01F-4C54-9B95-A81F54D273BF}"/>
    <cellStyle name="20% - Énfasis4 7 4" xfId="4265" xr:uid="{B36A24A5-0FA5-4C41-8C04-9947D686E266}"/>
    <cellStyle name="20% - Énfasis4 7 4 2" xfId="11973" xr:uid="{41AAB020-91C8-4F1C-BEC0-854DA572F5BE}"/>
    <cellStyle name="20% - Énfasis4 7 4 2 2" xfId="27385" xr:uid="{F677EF8D-A261-4B5E-8FE7-44BA9AE40723}"/>
    <cellStyle name="20% - Énfasis4 7 4 2 2 2" xfId="38243" xr:uid="{B273B7E9-D17C-43E5-8585-A56D8DDBAB7F}"/>
    <cellStyle name="20% - Énfasis4 7 4 2 3" xfId="38242" xr:uid="{EFAB61BB-C307-469C-9464-9D0087224282}"/>
    <cellStyle name="20% - Énfasis4 7 4 3" xfId="19680" xr:uid="{302B3189-450F-4F5F-BD87-A8CD57078143}"/>
    <cellStyle name="20% - Énfasis4 7 4 3 2" xfId="38244" xr:uid="{E7513BF5-FED3-41AE-BCEB-A3AA13957641}"/>
    <cellStyle name="20% - Énfasis4 7 4 4" xfId="38241" xr:uid="{85033270-4E77-49F6-A19D-1EDFE0EF8D2D}"/>
    <cellStyle name="20% - Énfasis4 7 5" xfId="8262" xr:uid="{902ED8AF-AF81-469A-8A04-E743F41B498F}"/>
    <cellStyle name="20% - Énfasis4 7 5 2" xfId="23675" xr:uid="{E9451B90-4680-4B79-8B4B-34A2EB79FECD}"/>
    <cellStyle name="20% - Énfasis4 7 5 2 2" xfId="38246" xr:uid="{B73037A0-BD2D-49D4-890D-844D76EEA49B}"/>
    <cellStyle name="20% - Énfasis4 7 5 3" xfId="38245" xr:uid="{62940DD5-0E22-410C-9F6E-11188A18D298}"/>
    <cellStyle name="20% - Énfasis4 7 6" xfId="15970" xr:uid="{E0807D6E-BBE5-4F91-91D5-AC2CD2A76A75}"/>
    <cellStyle name="20% - Énfasis4 7 6 2" xfId="38247" xr:uid="{B0046976-86F8-4B13-A169-9C290A1C2F19}"/>
    <cellStyle name="20% - Énfasis4 7 7" xfId="38216" xr:uid="{04D4C42D-15F7-4495-A09C-3E0633631EFA}"/>
    <cellStyle name="20% - Énfasis4 8" xfId="539" xr:uid="{8F758226-73F4-4BD8-B0E3-047C995E4D64}"/>
    <cellStyle name="20% - Énfasis4 8 2" xfId="1200" xr:uid="{E0040FBD-579A-4A64-888C-0864E41B9940}"/>
    <cellStyle name="20% - Énfasis4 8 2 2" xfId="2668" xr:uid="{0294C22D-3FB7-48F2-8779-E37F03C26D0F}"/>
    <cellStyle name="20% - Énfasis4 8 2 2 2" xfId="6400" xr:uid="{193722EF-1A54-4243-AF35-F2EDFCCD2C7F}"/>
    <cellStyle name="20% - Énfasis4 8 2 2 2 2" xfId="14108" xr:uid="{0D7B561A-4DC7-4CC5-A148-484A6EC915A2}"/>
    <cellStyle name="20% - Énfasis4 8 2 2 2 2 2" xfId="29520" xr:uid="{D8CF55D4-4C43-42FF-93E6-99B4D57AD711}"/>
    <cellStyle name="20% - Énfasis4 8 2 2 2 2 2 2" xfId="38253" xr:uid="{AB08CD05-060F-45D4-8130-B3BC02DAAC6A}"/>
    <cellStyle name="20% - Énfasis4 8 2 2 2 2 3" xfId="38252" xr:uid="{977FBEC0-1FD8-4077-B302-C472BE600DE2}"/>
    <cellStyle name="20% - Énfasis4 8 2 2 2 3" xfId="21815" xr:uid="{A5C0B94D-0155-4D4E-B0F9-A31E7782B565}"/>
    <cellStyle name="20% - Énfasis4 8 2 2 2 3 2" xfId="38254" xr:uid="{B24A674A-FC64-47DB-A03E-66C542913032}"/>
    <cellStyle name="20% - Énfasis4 8 2 2 2 4" xfId="38251" xr:uid="{746996A0-0C7F-4DBF-AF81-583905AA1149}"/>
    <cellStyle name="20% - Énfasis4 8 2 2 3" xfId="10379" xr:uid="{75ABA499-5DAE-408D-A4AF-0F0527EEF842}"/>
    <cellStyle name="20% - Énfasis4 8 2 2 3 2" xfId="25792" xr:uid="{5F253A65-E68F-416D-8617-DC8B98F15D4F}"/>
    <cellStyle name="20% - Énfasis4 8 2 2 3 2 2" xfId="38256" xr:uid="{50C5B68C-2600-497E-B93F-407568938682}"/>
    <cellStyle name="20% - Énfasis4 8 2 2 3 3" xfId="38255" xr:uid="{6A0B1EE5-63E1-40CE-9B08-B6DD2D2B620E}"/>
    <cellStyle name="20% - Énfasis4 8 2 2 4" xfId="18087" xr:uid="{EA79CC16-5A0D-4D97-8067-C5163E8AF10E}"/>
    <cellStyle name="20% - Énfasis4 8 2 2 4 2" xfId="38257" xr:uid="{D9C200E2-519E-4AC2-8BB0-B4D0C3BD687F}"/>
    <cellStyle name="20% - Énfasis4 8 2 2 5" xfId="38250" xr:uid="{C4ADB898-7F3A-46ED-B1B4-C131D7768D6D}"/>
    <cellStyle name="20% - Énfasis4 8 2 3" xfId="4937" xr:uid="{EAD0E935-F6E4-48C7-82CD-77E61D57321E}"/>
    <cellStyle name="20% - Énfasis4 8 2 3 2" xfId="12645" xr:uid="{83C2FDF7-91C9-450B-8705-20E14C491DB3}"/>
    <cellStyle name="20% - Énfasis4 8 2 3 2 2" xfId="28057" xr:uid="{5FAF12B1-BEAF-4F99-916B-263689487561}"/>
    <cellStyle name="20% - Énfasis4 8 2 3 2 2 2" xfId="38260" xr:uid="{237476F1-21BB-47F0-8EA8-F5D53CE197B4}"/>
    <cellStyle name="20% - Énfasis4 8 2 3 2 3" xfId="38259" xr:uid="{686AFF71-6C66-404B-AC59-471A75656ABB}"/>
    <cellStyle name="20% - Énfasis4 8 2 3 3" xfId="20352" xr:uid="{2D37AD5B-41CF-4EFC-A832-8DFF1B545DD5}"/>
    <cellStyle name="20% - Énfasis4 8 2 3 3 2" xfId="38261" xr:uid="{92C7F338-8A91-4DBE-A92B-55E96AF58C4C}"/>
    <cellStyle name="20% - Énfasis4 8 2 3 4" xfId="38258" xr:uid="{291D00A3-95B1-48D1-A6CF-B6E25515F941}"/>
    <cellStyle name="20% - Énfasis4 8 2 4" xfId="8920" xr:uid="{C351247B-D0DD-462E-AC65-2C91B94531EA}"/>
    <cellStyle name="20% - Énfasis4 8 2 4 2" xfId="24333" xr:uid="{5CE83769-0E9C-4030-B9BC-C31A84B8A17C}"/>
    <cellStyle name="20% - Énfasis4 8 2 4 2 2" xfId="38263" xr:uid="{66E12A7F-624D-46B2-870B-07676BD998B2}"/>
    <cellStyle name="20% - Énfasis4 8 2 4 3" xfId="38262" xr:uid="{6BCACE10-E1F4-497E-B12E-FECE0A81726C}"/>
    <cellStyle name="20% - Énfasis4 8 2 5" xfId="16628" xr:uid="{CAB5EFCB-0107-420B-80D2-4736A2BCB019}"/>
    <cellStyle name="20% - Énfasis4 8 2 5 2" xfId="38264" xr:uid="{B6D7A2AF-C106-4C05-9EB8-96F48767101A}"/>
    <cellStyle name="20% - Énfasis4 8 2 6" xfId="38249" xr:uid="{98BB6BFD-9114-4EBE-9727-E2C812AE9D20}"/>
    <cellStyle name="20% - Énfasis4 8 3" xfId="2030" xr:uid="{9742C9BE-B0AC-4330-A7A6-FEA5A6DEA0CD}"/>
    <cellStyle name="20% - Énfasis4 8 3 2" xfId="5762" xr:uid="{47111AE0-2580-4012-A542-79AF8986E2A7}"/>
    <cellStyle name="20% - Énfasis4 8 3 2 2" xfId="13470" xr:uid="{EDD2BC45-C7E4-4599-A920-7FA0C40B599D}"/>
    <cellStyle name="20% - Énfasis4 8 3 2 2 2" xfId="28882" xr:uid="{E2E2C759-CFAF-48F6-90C6-406A8ACFF143}"/>
    <cellStyle name="20% - Énfasis4 8 3 2 2 2 2" xfId="38268" xr:uid="{6D256D14-6F03-4A96-AA01-CA7BE5910376}"/>
    <cellStyle name="20% - Énfasis4 8 3 2 2 3" xfId="38267" xr:uid="{A5EFC035-CC9B-408B-8092-A88810EFED10}"/>
    <cellStyle name="20% - Énfasis4 8 3 2 3" xfId="21177" xr:uid="{CFE6E17A-3CF5-4FDC-96FF-8614BF0750B4}"/>
    <cellStyle name="20% - Énfasis4 8 3 2 3 2" xfId="38269" xr:uid="{E181C527-66E8-4F0D-9DAB-3858F275739C}"/>
    <cellStyle name="20% - Énfasis4 8 3 2 4" xfId="38266" xr:uid="{519DEFF9-4B46-4A21-9706-BA1A0F6DE9A4}"/>
    <cellStyle name="20% - Énfasis4 8 3 3" xfId="9741" xr:uid="{B531C3E9-C94D-4BA3-87B6-7E847958E43D}"/>
    <cellStyle name="20% - Énfasis4 8 3 3 2" xfId="25154" xr:uid="{5B39DC00-DCF5-479E-8676-A3CC73F05152}"/>
    <cellStyle name="20% - Énfasis4 8 3 3 2 2" xfId="38271" xr:uid="{E53C4E6A-823C-417B-88DB-6AF87417702F}"/>
    <cellStyle name="20% - Énfasis4 8 3 3 3" xfId="38270" xr:uid="{03E791AA-88A0-4031-A05A-12218AAFF038}"/>
    <cellStyle name="20% - Énfasis4 8 3 4" xfId="17449" xr:uid="{28402C44-3085-4D67-B5E8-70C5681EF648}"/>
    <cellStyle name="20% - Énfasis4 8 3 4 2" xfId="38272" xr:uid="{1E07BB30-6624-4C12-BB6C-B3D735CC2700}"/>
    <cellStyle name="20% - Énfasis4 8 3 5" xfId="38265" xr:uid="{FEF9D011-AEE8-4307-869F-91FA856A2995}"/>
    <cellStyle name="20% - Énfasis4 8 4" xfId="4285" xr:uid="{CB1571F8-4CAD-4CE9-9B9C-459FAC89E266}"/>
    <cellStyle name="20% - Énfasis4 8 4 2" xfId="11993" xr:uid="{5C1B2E0F-F0EF-48FE-8407-3254D90CA770}"/>
    <cellStyle name="20% - Énfasis4 8 4 2 2" xfId="27405" xr:uid="{45B41BDF-4728-4231-B029-342EB23149B9}"/>
    <cellStyle name="20% - Énfasis4 8 4 2 2 2" xfId="38275" xr:uid="{3F78CB93-ACF7-4572-BC88-FA54FA842C91}"/>
    <cellStyle name="20% - Énfasis4 8 4 2 3" xfId="38274" xr:uid="{2437AD00-74A8-4FD1-B7D9-D8DFE780C61E}"/>
    <cellStyle name="20% - Énfasis4 8 4 3" xfId="19700" xr:uid="{58304B8E-05BF-4F51-89D3-68CFEF7E720F}"/>
    <cellStyle name="20% - Énfasis4 8 4 3 2" xfId="38276" xr:uid="{B4EB82DB-207D-42A8-A4B7-71CEDF9116A3}"/>
    <cellStyle name="20% - Énfasis4 8 4 4" xfId="38273" xr:uid="{8882FED1-33E1-4D06-B00E-AE7AB06152BF}"/>
    <cellStyle name="20% - Énfasis4 8 5" xfId="8282" xr:uid="{20BB18ED-B826-496B-B9E7-6143D669D9F1}"/>
    <cellStyle name="20% - Énfasis4 8 5 2" xfId="23695" xr:uid="{BC9BFC4E-A71D-4128-95FC-34A7C05B5FFE}"/>
    <cellStyle name="20% - Énfasis4 8 5 2 2" xfId="38278" xr:uid="{167141D4-054A-4EA6-BDBE-1707361CD884}"/>
    <cellStyle name="20% - Énfasis4 8 5 3" xfId="38277" xr:uid="{2A2FD8AD-3C99-4A36-B7D1-606E8767EB62}"/>
    <cellStyle name="20% - Énfasis4 8 6" xfId="15990" xr:uid="{9398E4A2-D415-48FB-AF6C-5CE68E2A38D5}"/>
    <cellStyle name="20% - Énfasis4 8 6 2" xfId="38279" xr:uid="{1019E9BE-4C5A-4E9E-B8BC-3EBCFFFCBFF9}"/>
    <cellStyle name="20% - Énfasis4 8 7" xfId="38248" xr:uid="{2DF1FF2A-A0DE-48B8-A861-51F7C29EAC98}"/>
    <cellStyle name="20% - Énfasis4 9" xfId="559" xr:uid="{FE062033-D599-4ADD-80FF-47392E98E525}"/>
    <cellStyle name="20% - Énfasis4 9 2" xfId="1220" xr:uid="{D84C5D99-1F99-4959-A862-AB1CCF1EB149}"/>
    <cellStyle name="20% - Énfasis4 9 2 2" xfId="2688" xr:uid="{E8AF8908-8AA0-45B9-B13F-846EEB9C1D27}"/>
    <cellStyle name="20% - Énfasis4 9 2 2 2" xfId="6420" xr:uid="{ED1B0468-7305-417E-BC9C-C00439ADB1DE}"/>
    <cellStyle name="20% - Énfasis4 9 2 2 2 2" xfId="14128" xr:uid="{B0BADDBF-8E80-4803-A763-0259C1F8B39A}"/>
    <cellStyle name="20% - Énfasis4 9 2 2 2 2 2" xfId="29540" xr:uid="{ECBC4F4F-9AA5-4AF8-AA41-FD434202AEC1}"/>
    <cellStyle name="20% - Énfasis4 9 2 2 2 2 2 2" xfId="38285" xr:uid="{BD2A2258-B7B1-4452-9B7D-63EB326B8DE4}"/>
    <cellStyle name="20% - Énfasis4 9 2 2 2 2 3" xfId="38284" xr:uid="{0F004149-1E5A-47E9-904A-69A8EA6E158C}"/>
    <cellStyle name="20% - Énfasis4 9 2 2 2 3" xfId="21835" xr:uid="{8E859E25-C2A2-423F-87DD-17CB3BF3DF6D}"/>
    <cellStyle name="20% - Énfasis4 9 2 2 2 3 2" xfId="38286" xr:uid="{9D2E0E45-A828-4E49-95D6-A8CC2A98C37D}"/>
    <cellStyle name="20% - Énfasis4 9 2 2 2 4" xfId="38283" xr:uid="{489ED113-B339-43C8-9833-FCC7C6562395}"/>
    <cellStyle name="20% - Énfasis4 9 2 2 3" xfId="10399" xr:uid="{B8053BF5-CE40-4575-A0A7-5842934F9347}"/>
    <cellStyle name="20% - Énfasis4 9 2 2 3 2" xfId="25812" xr:uid="{9F15D71D-B85A-43E0-9E28-AE9CD39D2A5C}"/>
    <cellStyle name="20% - Énfasis4 9 2 2 3 2 2" xfId="38288" xr:uid="{4B8390DB-5D31-4539-AA32-EA5DFCCC4111}"/>
    <cellStyle name="20% - Énfasis4 9 2 2 3 3" xfId="38287" xr:uid="{5A48FB29-8B32-4F4C-9593-B954490CB28B}"/>
    <cellStyle name="20% - Énfasis4 9 2 2 4" xfId="18107" xr:uid="{D918E95B-0BBB-4C6A-BB3D-DFCCE29CA157}"/>
    <cellStyle name="20% - Énfasis4 9 2 2 4 2" xfId="38289" xr:uid="{3EB104F9-4731-47C2-BB76-77840FFAA922}"/>
    <cellStyle name="20% - Énfasis4 9 2 2 5" xfId="38282" xr:uid="{5237C7B3-8C40-4C72-BB2B-5FE3E963DE30}"/>
    <cellStyle name="20% - Énfasis4 9 2 3" xfId="4957" xr:uid="{FEDFFEC2-5502-4084-BAE6-FEB54936AB30}"/>
    <cellStyle name="20% - Énfasis4 9 2 3 2" xfId="12665" xr:uid="{E064F327-2EF7-4284-9B6E-712D21A3E647}"/>
    <cellStyle name="20% - Énfasis4 9 2 3 2 2" xfId="28077" xr:uid="{510D4AAF-9F88-478B-9E2F-213C2FBFEE46}"/>
    <cellStyle name="20% - Énfasis4 9 2 3 2 2 2" xfId="38292" xr:uid="{59F1D464-93E5-44AD-ADA7-7F78FD9118C6}"/>
    <cellStyle name="20% - Énfasis4 9 2 3 2 3" xfId="38291" xr:uid="{86634DAA-F37F-4E3C-AACD-5A36D23B6A36}"/>
    <cellStyle name="20% - Énfasis4 9 2 3 3" xfId="20372" xr:uid="{69018C98-82C6-4DC4-950A-C06FAB8689E2}"/>
    <cellStyle name="20% - Énfasis4 9 2 3 3 2" xfId="38293" xr:uid="{D0FD1447-38B0-43AE-8A38-881B74A1EC94}"/>
    <cellStyle name="20% - Énfasis4 9 2 3 4" xfId="38290" xr:uid="{90BE6772-D3C8-4423-8E89-53DBF01F75AA}"/>
    <cellStyle name="20% - Énfasis4 9 2 4" xfId="8940" xr:uid="{052529D8-DEB7-429D-83F7-2C270CDB10A0}"/>
    <cellStyle name="20% - Énfasis4 9 2 4 2" xfId="24353" xr:uid="{EA30A850-84AE-4592-974B-AFFE05200366}"/>
    <cellStyle name="20% - Énfasis4 9 2 4 2 2" xfId="38295" xr:uid="{7217C6C2-B7FD-4B27-8F1A-41E334F59703}"/>
    <cellStyle name="20% - Énfasis4 9 2 4 3" xfId="38294" xr:uid="{27589F9D-4AEC-4090-A394-168AF5439E55}"/>
    <cellStyle name="20% - Énfasis4 9 2 5" xfId="16648" xr:uid="{9E092A8D-15C1-46A9-A8D2-BB321B3FA107}"/>
    <cellStyle name="20% - Énfasis4 9 2 5 2" xfId="38296" xr:uid="{CC27EEE9-C864-448E-8287-6384B240F0D0}"/>
    <cellStyle name="20% - Énfasis4 9 2 6" xfId="38281" xr:uid="{E6C45144-E65C-4C92-9536-199C4B19C955}"/>
    <cellStyle name="20% - Énfasis4 9 3" xfId="2050" xr:uid="{F5F01447-A0EF-4606-9BF2-4249661E3DBA}"/>
    <cellStyle name="20% - Énfasis4 9 3 2" xfId="5782" xr:uid="{1413321D-3776-4689-A675-607F5CCA9DAF}"/>
    <cellStyle name="20% - Énfasis4 9 3 2 2" xfId="13490" xr:uid="{19AA79FF-570A-4558-80F4-515B2359F7A5}"/>
    <cellStyle name="20% - Énfasis4 9 3 2 2 2" xfId="28902" xr:uid="{BB215052-A9D6-44FF-8F2E-1900FBDB5B29}"/>
    <cellStyle name="20% - Énfasis4 9 3 2 2 2 2" xfId="38300" xr:uid="{CD59D6C0-FC58-40EA-B68B-11A9D3F79A08}"/>
    <cellStyle name="20% - Énfasis4 9 3 2 2 3" xfId="38299" xr:uid="{CC47F8DC-C37F-448E-9FCA-7A38C576F6A4}"/>
    <cellStyle name="20% - Énfasis4 9 3 2 3" xfId="21197" xr:uid="{E54752D3-08BF-4977-BF3E-CBA018313520}"/>
    <cellStyle name="20% - Énfasis4 9 3 2 3 2" xfId="38301" xr:uid="{B3765A1D-908A-4D33-9E4A-770819CF49C7}"/>
    <cellStyle name="20% - Énfasis4 9 3 2 4" xfId="38298" xr:uid="{AACC25E4-38D2-4CD2-95E4-FC88EE2CE6C8}"/>
    <cellStyle name="20% - Énfasis4 9 3 3" xfId="9761" xr:uid="{9ED24A6E-7960-43BD-A8C1-7B0B32F028D0}"/>
    <cellStyle name="20% - Énfasis4 9 3 3 2" xfId="25174" xr:uid="{1C683D33-12A9-497F-89A7-503F57390D26}"/>
    <cellStyle name="20% - Énfasis4 9 3 3 2 2" xfId="38303" xr:uid="{CF39FCBB-CC7F-4D3F-8746-2B8B9B9207B5}"/>
    <cellStyle name="20% - Énfasis4 9 3 3 3" xfId="38302" xr:uid="{6B3633C0-69CB-4C18-A21A-491E1F476BFF}"/>
    <cellStyle name="20% - Énfasis4 9 3 4" xfId="17469" xr:uid="{B787AF47-9B8E-48A3-934E-5E827B3EE1F3}"/>
    <cellStyle name="20% - Énfasis4 9 3 4 2" xfId="38304" xr:uid="{AEEF13B2-F65D-4867-87F1-1839EDA2C410}"/>
    <cellStyle name="20% - Énfasis4 9 3 5" xfId="38297" xr:uid="{FEAAAA74-1EE6-48F9-BD86-EB080E70BDA7}"/>
    <cellStyle name="20% - Énfasis4 9 4" xfId="4305" xr:uid="{16391A97-9708-4CDC-9398-84DF5DCFA8E8}"/>
    <cellStyle name="20% - Énfasis4 9 4 2" xfId="12013" xr:uid="{3CE3BB90-8543-43D7-BAD0-ED0434C2784B}"/>
    <cellStyle name="20% - Énfasis4 9 4 2 2" xfId="27425" xr:uid="{1D32D58F-AFDF-4952-945B-2EEB1AE79D25}"/>
    <cellStyle name="20% - Énfasis4 9 4 2 2 2" xfId="38307" xr:uid="{1A686EE2-E663-4F4B-A2D2-6C13E3FDC8C3}"/>
    <cellStyle name="20% - Énfasis4 9 4 2 3" xfId="38306" xr:uid="{4BF195B2-F16D-43BA-81F1-43B2295DBE3E}"/>
    <cellStyle name="20% - Énfasis4 9 4 3" xfId="19720" xr:uid="{7373B64D-CB3D-4491-816D-E39489017F1E}"/>
    <cellStyle name="20% - Énfasis4 9 4 3 2" xfId="38308" xr:uid="{FB8DF32E-CF2B-4A2E-816A-553417DE2495}"/>
    <cellStyle name="20% - Énfasis4 9 4 4" xfId="38305" xr:uid="{41D40D29-16F3-444A-A450-55CFA3D44158}"/>
    <cellStyle name="20% - Énfasis4 9 5" xfId="8302" xr:uid="{63224A0D-B5C9-4C4B-84C5-756323F17C06}"/>
    <cellStyle name="20% - Énfasis4 9 5 2" xfId="23715" xr:uid="{E14FCA88-5764-4BBF-9114-CE0DCBC28491}"/>
    <cellStyle name="20% - Énfasis4 9 5 2 2" xfId="38310" xr:uid="{63FD9F82-47E3-427F-A795-F6D53D65641F}"/>
    <cellStyle name="20% - Énfasis4 9 5 3" xfId="38309" xr:uid="{068EDED1-21CC-47E4-9FC1-1CAD4FEAE504}"/>
    <cellStyle name="20% - Énfasis4 9 6" xfId="16010" xr:uid="{462F18B8-5A67-40BC-8F4A-D6369FCD8470}"/>
    <cellStyle name="20% - Énfasis4 9 6 2" xfId="38311" xr:uid="{6CE64CB2-A165-42B9-B9EF-39CC37D0B30B}"/>
    <cellStyle name="20% - Énfasis4 9 7" xfId="38280" xr:uid="{024B1D21-96B8-422F-8413-11B018D748D9}"/>
    <cellStyle name="20% - Énfasis5 10" xfId="582" xr:uid="{DF6F6383-39F5-4224-8714-DFD1DD62ABDB}"/>
    <cellStyle name="20% - Énfasis5 10 2" xfId="1243" xr:uid="{9F61B210-3362-4580-8175-61CF905BEE17}"/>
    <cellStyle name="20% - Énfasis5 10 2 2" xfId="2711" xr:uid="{794A8397-FCAB-4B33-A058-C76AA9029B3C}"/>
    <cellStyle name="20% - Énfasis5 10 2 2 2" xfId="6443" xr:uid="{9F8AD17D-7A8A-4817-9394-281BCB39416E}"/>
    <cellStyle name="20% - Énfasis5 10 2 2 2 2" xfId="14151" xr:uid="{CB19507F-EE49-462B-9B46-DEF023BA3B3A}"/>
    <cellStyle name="20% - Énfasis5 10 2 2 2 2 2" xfId="29563" xr:uid="{A8CCFC16-38CC-45A3-93FA-61FD95D25CAC}"/>
    <cellStyle name="20% - Énfasis5 10 2 2 2 2 2 2" xfId="38317" xr:uid="{A91C2C9F-78BD-4327-98CB-884BE4C2E1D9}"/>
    <cellStyle name="20% - Énfasis5 10 2 2 2 2 3" xfId="38316" xr:uid="{E8961525-C388-4E38-B81C-7E78BDA645C8}"/>
    <cellStyle name="20% - Énfasis5 10 2 2 2 3" xfId="21858" xr:uid="{78CAB8D5-BE26-4EBD-9416-78B072FA0712}"/>
    <cellStyle name="20% - Énfasis5 10 2 2 2 3 2" xfId="38318" xr:uid="{53F95C53-C403-4E13-8AC5-A9505564AC5A}"/>
    <cellStyle name="20% - Énfasis5 10 2 2 2 4" xfId="38315" xr:uid="{6E4791D6-9994-4D7C-94BD-CEC680327AED}"/>
    <cellStyle name="20% - Énfasis5 10 2 2 3" xfId="10422" xr:uid="{D7A873A8-A95C-4AE7-B38B-F2CA5A0EC104}"/>
    <cellStyle name="20% - Énfasis5 10 2 2 3 2" xfId="25835" xr:uid="{61D58C2E-9291-4058-90D4-F42CC63C0FA4}"/>
    <cellStyle name="20% - Énfasis5 10 2 2 3 2 2" xfId="38320" xr:uid="{C35F74EE-E017-42B7-B4B4-616E19A8D27A}"/>
    <cellStyle name="20% - Énfasis5 10 2 2 3 3" xfId="38319" xr:uid="{83703687-4246-4B2F-8B2E-05B71B436DFF}"/>
    <cellStyle name="20% - Énfasis5 10 2 2 4" xfId="18130" xr:uid="{1AA6741C-184E-4335-8F1E-BBD38A1EEA96}"/>
    <cellStyle name="20% - Énfasis5 10 2 2 4 2" xfId="38321" xr:uid="{BA3795B8-6DD3-4213-BBCE-34D7DA79AB1B}"/>
    <cellStyle name="20% - Énfasis5 10 2 2 5" xfId="38314" xr:uid="{AAE91838-9952-43D0-90C4-52DDBB63FA5A}"/>
    <cellStyle name="20% - Énfasis5 10 2 3" xfId="4980" xr:uid="{5C02C1D3-EA9E-45F7-8AD3-D70AF1CA2AAF}"/>
    <cellStyle name="20% - Énfasis5 10 2 3 2" xfId="12688" xr:uid="{70A0E516-9E78-4499-B22C-2F8D88891E5C}"/>
    <cellStyle name="20% - Énfasis5 10 2 3 2 2" xfId="28100" xr:uid="{413A54AE-ECEC-48CE-9F0C-DD12BB5F58BD}"/>
    <cellStyle name="20% - Énfasis5 10 2 3 2 2 2" xfId="38324" xr:uid="{5E188735-EAC8-4F8E-B0B3-BDEE32730FF9}"/>
    <cellStyle name="20% - Énfasis5 10 2 3 2 3" xfId="38323" xr:uid="{83FE2A20-3F1F-424C-B955-D67AE14D9FAB}"/>
    <cellStyle name="20% - Énfasis5 10 2 3 3" xfId="20395" xr:uid="{E6068C8F-BC10-4639-8F30-FF0DCF262229}"/>
    <cellStyle name="20% - Énfasis5 10 2 3 3 2" xfId="38325" xr:uid="{0D722F6A-F211-4AD8-A9FB-C1E3808F8F85}"/>
    <cellStyle name="20% - Énfasis5 10 2 3 4" xfId="38322" xr:uid="{80550959-2896-4619-9046-EC19338A9094}"/>
    <cellStyle name="20% - Énfasis5 10 2 4" xfId="8963" xr:uid="{B6EA1A30-F7D4-4A31-8155-57FAFDE009ED}"/>
    <cellStyle name="20% - Énfasis5 10 2 4 2" xfId="24376" xr:uid="{C0A6BF4F-5842-4295-9EC3-34F7B39A2AA7}"/>
    <cellStyle name="20% - Énfasis5 10 2 4 2 2" xfId="38327" xr:uid="{DA38F14A-4EEA-4F5D-B15C-EEE0693113BA}"/>
    <cellStyle name="20% - Énfasis5 10 2 4 3" xfId="38326" xr:uid="{40D805CD-73AA-48D6-B99F-6D3098E193A8}"/>
    <cellStyle name="20% - Énfasis5 10 2 5" xfId="16671" xr:uid="{1CE6C7EC-0617-4C2A-9D2E-19C97796D882}"/>
    <cellStyle name="20% - Énfasis5 10 2 5 2" xfId="38328" xr:uid="{4630A619-9969-4ACC-A104-470FB6F6C2EC}"/>
    <cellStyle name="20% - Énfasis5 10 2 6" xfId="38313" xr:uid="{D257AD6F-5830-4307-9EB1-786C21670081}"/>
    <cellStyle name="20% - Énfasis5 10 3" xfId="2073" xr:uid="{CAB68A4B-0254-468F-9A5A-23D3DC4AD6F0}"/>
    <cellStyle name="20% - Énfasis5 10 3 2" xfId="5805" xr:uid="{3802101C-F9C7-4FA2-A339-C8B4D417C8D2}"/>
    <cellStyle name="20% - Énfasis5 10 3 2 2" xfId="13513" xr:uid="{C9C725FE-36B8-4E18-BA98-B6BC6EED1CF2}"/>
    <cellStyle name="20% - Énfasis5 10 3 2 2 2" xfId="28925" xr:uid="{799E3DB4-61BF-4627-AE7B-691F5AA38FA4}"/>
    <cellStyle name="20% - Énfasis5 10 3 2 2 2 2" xfId="38332" xr:uid="{47413A50-D2B4-4CAC-AFBD-EECE10CEC0D3}"/>
    <cellStyle name="20% - Énfasis5 10 3 2 2 3" xfId="38331" xr:uid="{148DBA62-A99C-4257-A03F-DE2ACDF5CEBE}"/>
    <cellStyle name="20% - Énfasis5 10 3 2 3" xfId="21220" xr:uid="{C6F2B8CB-292E-4128-8138-3C4DC382A5E8}"/>
    <cellStyle name="20% - Énfasis5 10 3 2 3 2" xfId="38333" xr:uid="{7D1DB8C6-B938-4351-A8AC-66E4703058F9}"/>
    <cellStyle name="20% - Énfasis5 10 3 2 4" xfId="38330" xr:uid="{7D5F5A07-9200-4F51-B88E-8A6A62C8541E}"/>
    <cellStyle name="20% - Énfasis5 10 3 3" xfId="9784" xr:uid="{F77748D6-D619-4A11-B927-8D29248836E0}"/>
    <cellStyle name="20% - Énfasis5 10 3 3 2" xfId="25197" xr:uid="{CB28E48A-864C-4FB6-B08D-B05D27C3B227}"/>
    <cellStyle name="20% - Énfasis5 10 3 3 2 2" xfId="38335" xr:uid="{A11E5C32-4536-4434-B12D-210709976BB8}"/>
    <cellStyle name="20% - Énfasis5 10 3 3 3" xfId="38334" xr:uid="{E9C88954-6B0C-4978-AAA3-D524F9CE9DAE}"/>
    <cellStyle name="20% - Énfasis5 10 3 4" xfId="17492" xr:uid="{2EDB6A4A-293D-4E1D-BB32-F3712FF7F633}"/>
    <cellStyle name="20% - Énfasis5 10 3 4 2" xfId="38336" xr:uid="{651CB4D9-9505-4667-B48D-5F53E7A601CD}"/>
    <cellStyle name="20% - Énfasis5 10 3 5" xfId="38329" xr:uid="{4E2AB8B6-8BE6-494A-B8C6-4E0C0C2468CE}"/>
    <cellStyle name="20% - Énfasis5 10 4" xfId="4328" xr:uid="{EC321B75-E8B1-4C36-9AFF-E6AF3D040D16}"/>
    <cellStyle name="20% - Énfasis5 10 4 2" xfId="12036" xr:uid="{FBA27FA6-75B1-49FB-907F-220CE949DB10}"/>
    <cellStyle name="20% - Énfasis5 10 4 2 2" xfId="27448" xr:uid="{7807BAF5-C394-4088-B50B-6DA636EFC614}"/>
    <cellStyle name="20% - Énfasis5 10 4 2 2 2" xfId="38339" xr:uid="{E70F6EDC-ABDD-441A-BC69-AA60B7475C72}"/>
    <cellStyle name="20% - Énfasis5 10 4 2 3" xfId="38338" xr:uid="{98689C0D-7EF5-4E1F-91A8-C73981730EA4}"/>
    <cellStyle name="20% - Énfasis5 10 4 3" xfId="19743" xr:uid="{10455A5E-973E-4ED8-B1CA-055D5A2BEB1E}"/>
    <cellStyle name="20% - Énfasis5 10 4 3 2" xfId="38340" xr:uid="{2B4D7EA8-6985-431A-B56D-558F05665A5F}"/>
    <cellStyle name="20% - Énfasis5 10 4 4" xfId="38337" xr:uid="{D05ADA2C-7CFB-471E-AC24-ED56F7EF21F0}"/>
    <cellStyle name="20% - Énfasis5 10 5" xfId="8325" xr:uid="{16941F9C-8259-4859-8792-ADB7604105CF}"/>
    <cellStyle name="20% - Énfasis5 10 5 2" xfId="23738" xr:uid="{EE3A64D1-EF5A-4A83-92C8-39F8BDFBAD75}"/>
    <cellStyle name="20% - Énfasis5 10 5 2 2" xfId="38342" xr:uid="{953CA1A7-9042-4C6E-973D-DA46E6FA0651}"/>
    <cellStyle name="20% - Énfasis5 10 5 3" xfId="38341" xr:uid="{103E0866-B4F5-440E-9603-B3CA6EDFEC79}"/>
    <cellStyle name="20% - Énfasis5 10 6" xfId="16033" xr:uid="{0B889C08-8507-4839-8E63-54C337DBD795}"/>
    <cellStyle name="20% - Énfasis5 10 6 2" xfId="38343" xr:uid="{72E20E6C-3032-4E48-93EF-DF253FD442EC}"/>
    <cellStyle name="20% - Énfasis5 10 7" xfId="38312" xr:uid="{E0B6F496-AB29-4F4D-94FC-4F8C1D9459F6}"/>
    <cellStyle name="20% - Énfasis5 11" xfId="603" xr:uid="{0D4C0619-9D0D-43D9-9CA2-0E6A5BDC3D99}"/>
    <cellStyle name="20% - Énfasis5 11 2" xfId="1264" xr:uid="{779B4119-92D8-4998-A973-0267EE62DE9F}"/>
    <cellStyle name="20% - Énfasis5 11 2 2" xfId="2731" xr:uid="{0CB5FAFD-B175-4F8A-9FCA-61CED742925C}"/>
    <cellStyle name="20% - Énfasis5 11 2 2 2" xfId="6463" xr:uid="{F3CF7DBA-4B3F-4E89-AB3D-ADA26BEF806C}"/>
    <cellStyle name="20% - Énfasis5 11 2 2 2 2" xfId="14171" xr:uid="{7FA16698-CC0A-4E88-9C7D-092D0B2B580E}"/>
    <cellStyle name="20% - Énfasis5 11 2 2 2 2 2" xfId="29583" xr:uid="{18392F56-50CE-45B1-972D-BF4B5458B79F}"/>
    <cellStyle name="20% - Énfasis5 11 2 2 2 2 2 2" xfId="38349" xr:uid="{A2CF21E6-BAA3-4BED-8780-07A567FF94D2}"/>
    <cellStyle name="20% - Énfasis5 11 2 2 2 2 3" xfId="38348" xr:uid="{DC627244-2662-40C9-94D0-F6B8AB90635F}"/>
    <cellStyle name="20% - Énfasis5 11 2 2 2 3" xfId="21878" xr:uid="{01FDC211-4709-4FEA-B0AF-F5F7702873EC}"/>
    <cellStyle name="20% - Énfasis5 11 2 2 2 3 2" xfId="38350" xr:uid="{65FA46E9-0615-4261-B3FA-B778CAE1425F}"/>
    <cellStyle name="20% - Énfasis5 11 2 2 2 4" xfId="38347" xr:uid="{256E735E-C718-4875-B3B9-9F846AC59BCD}"/>
    <cellStyle name="20% - Énfasis5 11 2 2 3" xfId="10442" xr:uid="{87FF007E-4D05-4A05-B6DD-91BB5E4F7D67}"/>
    <cellStyle name="20% - Énfasis5 11 2 2 3 2" xfId="25855" xr:uid="{26DE1E8F-587E-473E-81C7-1DFE157241A4}"/>
    <cellStyle name="20% - Énfasis5 11 2 2 3 2 2" xfId="38352" xr:uid="{5FD0910D-278C-4F05-B0DA-BB8B62E055A5}"/>
    <cellStyle name="20% - Énfasis5 11 2 2 3 3" xfId="38351" xr:uid="{894A6633-29D1-4902-AA9B-4AC6D716FC8E}"/>
    <cellStyle name="20% - Énfasis5 11 2 2 4" xfId="18150" xr:uid="{2044123A-03DA-4166-A0FB-84C199C95587}"/>
    <cellStyle name="20% - Énfasis5 11 2 2 4 2" xfId="38353" xr:uid="{4B9D7E65-E550-4110-BD18-CC6728C246BA}"/>
    <cellStyle name="20% - Énfasis5 11 2 2 5" xfId="38346" xr:uid="{6674A611-A2F5-4F80-A77C-E8EF54AE9A0F}"/>
    <cellStyle name="20% - Énfasis5 11 2 3" xfId="5000" xr:uid="{24320A60-C745-43ED-9021-82AEB391CDF0}"/>
    <cellStyle name="20% - Énfasis5 11 2 3 2" xfId="12708" xr:uid="{77B9C93C-4856-48A5-A46B-F3EB53785F0A}"/>
    <cellStyle name="20% - Énfasis5 11 2 3 2 2" xfId="28120" xr:uid="{F7390AC2-6DFE-454D-ABF2-75D562193CE3}"/>
    <cellStyle name="20% - Énfasis5 11 2 3 2 2 2" xfId="38356" xr:uid="{70EAE9EB-1358-4DA3-A60F-1BE291EFD434}"/>
    <cellStyle name="20% - Énfasis5 11 2 3 2 3" xfId="38355" xr:uid="{D8C10C5A-84C3-4767-A73D-32684E335640}"/>
    <cellStyle name="20% - Énfasis5 11 2 3 3" xfId="20415" xr:uid="{E6C13392-DEB3-46E2-ACF5-A2B9BD3D704B}"/>
    <cellStyle name="20% - Énfasis5 11 2 3 3 2" xfId="38357" xr:uid="{856B34A5-0D95-4F42-8788-5C6F394F2FD7}"/>
    <cellStyle name="20% - Énfasis5 11 2 3 4" xfId="38354" xr:uid="{D6A60B8B-B304-41AF-8B2D-3108812E05BB}"/>
    <cellStyle name="20% - Énfasis5 11 2 4" xfId="8983" xr:uid="{92413151-FEE6-45FB-866C-AEB3FAFB5842}"/>
    <cellStyle name="20% - Énfasis5 11 2 4 2" xfId="24396" xr:uid="{AA613B6F-2625-446E-8365-2663E45CB450}"/>
    <cellStyle name="20% - Énfasis5 11 2 4 2 2" xfId="38359" xr:uid="{8BE8DB5B-CA18-4B2A-B7FA-2EE8760D74EF}"/>
    <cellStyle name="20% - Énfasis5 11 2 4 3" xfId="38358" xr:uid="{0C2C78D4-22D0-4FC0-BBFE-BB1CEA5BCC10}"/>
    <cellStyle name="20% - Énfasis5 11 2 5" xfId="16691" xr:uid="{A3BC14C7-0595-475E-A3C5-00D0A5CD45FA}"/>
    <cellStyle name="20% - Énfasis5 11 2 5 2" xfId="38360" xr:uid="{2B5CA1C2-5127-4676-88F5-40BD0C4D299F}"/>
    <cellStyle name="20% - Énfasis5 11 2 6" xfId="38345" xr:uid="{3F01A9EF-6A91-4E6D-9CB1-155E4337414A}"/>
    <cellStyle name="20% - Énfasis5 11 3" xfId="2093" xr:uid="{78046EC1-60AB-46A2-ABDD-7D97929101D2}"/>
    <cellStyle name="20% - Énfasis5 11 3 2" xfId="5825" xr:uid="{D427080F-FA09-44EA-91AB-326CBC66BDF2}"/>
    <cellStyle name="20% - Énfasis5 11 3 2 2" xfId="13533" xr:uid="{7E8FC5F6-80B2-4359-AD1D-39384BA79D42}"/>
    <cellStyle name="20% - Énfasis5 11 3 2 2 2" xfId="28945" xr:uid="{B6E432C8-E7CF-462F-BDF8-CABB5696505B}"/>
    <cellStyle name="20% - Énfasis5 11 3 2 2 2 2" xfId="38364" xr:uid="{245945F1-378F-4656-B18B-0F42B67724CF}"/>
    <cellStyle name="20% - Énfasis5 11 3 2 2 3" xfId="38363" xr:uid="{B1F6A6DF-15E4-4CFB-9B0E-90F32F1E56B3}"/>
    <cellStyle name="20% - Énfasis5 11 3 2 3" xfId="21240" xr:uid="{CBA20B46-2021-486C-B938-854FB8E0A711}"/>
    <cellStyle name="20% - Énfasis5 11 3 2 3 2" xfId="38365" xr:uid="{E1DC3970-FB14-40CB-95F1-36A59C55C5FA}"/>
    <cellStyle name="20% - Énfasis5 11 3 2 4" xfId="38362" xr:uid="{8B247AB2-B155-4198-84C3-208A56C059FB}"/>
    <cellStyle name="20% - Énfasis5 11 3 3" xfId="9804" xr:uid="{BB4B118F-9CD1-43AD-B7D9-6583B143A3CF}"/>
    <cellStyle name="20% - Énfasis5 11 3 3 2" xfId="25217" xr:uid="{60AB499B-67BB-41ED-AE63-15C01AEE7F99}"/>
    <cellStyle name="20% - Énfasis5 11 3 3 2 2" xfId="38367" xr:uid="{A75B0006-1C0B-46B2-A6F6-05E112093C26}"/>
    <cellStyle name="20% - Énfasis5 11 3 3 3" xfId="38366" xr:uid="{3FF79E51-2CE9-461F-9593-697357676384}"/>
    <cellStyle name="20% - Énfasis5 11 3 4" xfId="17512" xr:uid="{1492A70D-4B38-4AB6-BD0A-F41990934E8E}"/>
    <cellStyle name="20% - Énfasis5 11 3 4 2" xfId="38368" xr:uid="{FA4B29A6-3A36-4E3D-9BCE-46BD40FA961C}"/>
    <cellStyle name="20% - Énfasis5 11 3 5" xfId="38361" xr:uid="{3B1B31A5-210B-4B1E-A912-7381DAF70B9F}"/>
    <cellStyle name="20% - Énfasis5 11 4" xfId="4348" xr:uid="{4476ABB2-3938-406B-B64C-2F2EA7BDFC9B}"/>
    <cellStyle name="20% - Énfasis5 11 4 2" xfId="12056" xr:uid="{27D15977-9948-4559-B258-521338CD4A2C}"/>
    <cellStyle name="20% - Énfasis5 11 4 2 2" xfId="27468" xr:uid="{B6C515DF-4852-4EAA-A789-7CD851A3F06D}"/>
    <cellStyle name="20% - Énfasis5 11 4 2 2 2" xfId="38371" xr:uid="{38D29BB2-189E-48A4-B581-FAEA1381E686}"/>
    <cellStyle name="20% - Énfasis5 11 4 2 3" xfId="38370" xr:uid="{8943AFC5-51D2-4EB1-9A0D-AC137F6E0FF2}"/>
    <cellStyle name="20% - Énfasis5 11 4 3" xfId="19763" xr:uid="{F3B9F77C-E710-4053-AB8E-646159B55381}"/>
    <cellStyle name="20% - Énfasis5 11 4 3 2" xfId="38372" xr:uid="{D39E4284-2A51-4AD8-9F84-8302F9EAA3DA}"/>
    <cellStyle name="20% - Énfasis5 11 4 4" xfId="38369" xr:uid="{EF8952E6-BE57-41BC-8082-D813F0911B80}"/>
    <cellStyle name="20% - Énfasis5 11 5" xfId="8345" xr:uid="{544A5A61-4293-497A-A391-F36F072B92CC}"/>
    <cellStyle name="20% - Énfasis5 11 5 2" xfId="23758" xr:uid="{CDC37179-536C-4F19-AF7F-47A6DE497F6B}"/>
    <cellStyle name="20% - Énfasis5 11 5 2 2" xfId="38374" xr:uid="{5343659A-9E5D-48D7-B9CB-FEC1F6469FE2}"/>
    <cellStyle name="20% - Énfasis5 11 5 3" xfId="38373" xr:uid="{150B898B-A95F-4594-83F1-E606D133BCF3}"/>
    <cellStyle name="20% - Énfasis5 11 6" xfId="16053" xr:uid="{C9634F29-1044-4409-825E-A068164FCFB4}"/>
    <cellStyle name="20% - Énfasis5 11 6 2" xfId="38375" xr:uid="{E2922468-816A-4C79-99BF-E5057AB79356}"/>
    <cellStyle name="20% - Énfasis5 11 7" xfId="38344" xr:uid="{C2B9F382-B0A8-4E38-ACF8-C39B64FE287B}"/>
    <cellStyle name="20% - Énfasis5 12" xfId="623" xr:uid="{CC3D608E-71FA-4104-AD9D-BAA2220387F7}"/>
    <cellStyle name="20% - Énfasis5 12 2" xfId="1284" xr:uid="{F472EB34-99D3-464C-A18C-298437EF14B9}"/>
    <cellStyle name="20% - Énfasis5 12 2 2" xfId="2751" xr:uid="{0C850459-10A9-45C9-85A3-C93CBF2924DE}"/>
    <cellStyle name="20% - Énfasis5 12 2 2 2" xfId="6483" xr:uid="{F0611B27-A465-4062-AB3D-A7DDBD2E2F09}"/>
    <cellStyle name="20% - Énfasis5 12 2 2 2 2" xfId="14191" xr:uid="{A4148EA4-AC71-449E-9994-5982F3CBD5C4}"/>
    <cellStyle name="20% - Énfasis5 12 2 2 2 2 2" xfId="29603" xr:uid="{7D994688-36F1-49FE-A511-D3F0FD58EC5D}"/>
    <cellStyle name="20% - Énfasis5 12 2 2 2 2 2 2" xfId="38381" xr:uid="{54824728-8DCE-478A-9E94-C97805C6ABEE}"/>
    <cellStyle name="20% - Énfasis5 12 2 2 2 2 3" xfId="38380" xr:uid="{92D4BA0D-FCDA-4FF0-B084-129DADA76FBB}"/>
    <cellStyle name="20% - Énfasis5 12 2 2 2 3" xfId="21898" xr:uid="{3DE40D1E-6E70-457C-97CF-4E24BA23C543}"/>
    <cellStyle name="20% - Énfasis5 12 2 2 2 3 2" xfId="38382" xr:uid="{481C7BE2-E76F-40B1-902D-0E5C0604EC57}"/>
    <cellStyle name="20% - Énfasis5 12 2 2 2 4" xfId="38379" xr:uid="{A06AEEC0-2F38-481D-BCAB-72C4AF8001C5}"/>
    <cellStyle name="20% - Énfasis5 12 2 2 3" xfId="10462" xr:uid="{5CBBB5A8-CD29-4D43-B01D-5CB9DEDF7B55}"/>
    <cellStyle name="20% - Énfasis5 12 2 2 3 2" xfId="25875" xr:uid="{E41E3202-5422-4EAF-9BE7-3691190155D4}"/>
    <cellStyle name="20% - Énfasis5 12 2 2 3 2 2" xfId="38384" xr:uid="{13379E2F-FBFD-4D03-8C12-12F83967A84F}"/>
    <cellStyle name="20% - Énfasis5 12 2 2 3 3" xfId="38383" xr:uid="{109825EB-D95B-4AB7-BECE-CBE279087886}"/>
    <cellStyle name="20% - Énfasis5 12 2 2 4" xfId="18170" xr:uid="{1166C204-6BD3-4B6A-BEE5-1C7B63E1D95C}"/>
    <cellStyle name="20% - Énfasis5 12 2 2 4 2" xfId="38385" xr:uid="{D7CB2881-35B4-4C05-8F84-D9248140701B}"/>
    <cellStyle name="20% - Énfasis5 12 2 2 5" xfId="38378" xr:uid="{A4E8520D-905B-4E31-8D08-826DDBDAED57}"/>
    <cellStyle name="20% - Énfasis5 12 2 3" xfId="5020" xr:uid="{5DC83CB5-A6D6-445D-B1D1-6BD6CEA3CE61}"/>
    <cellStyle name="20% - Énfasis5 12 2 3 2" xfId="12728" xr:uid="{C26220B6-641D-4980-8790-4A3ADE417B1B}"/>
    <cellStyle name="20% - Énfasis5 12 2 3 2 2" xfId="28140" xr:uid="{DE6198B9-E2C4-467F-8472-8C4CC1066EA9}"/>
    <cellStyle name="20% - Énfasis5 12 2 3 2 2 2" xfId="38388" xr:uid="{18545505-63E9-43C5-BDC3-769F497F8C7C}"/>
    <cellStyle name="20% - Énfasis5 12 2 3 2 3" xfId="38387" xr:uid="{2C30EE7E-49C5-47C2-BE98-6EF4E9662420}"/>
    <cellStyle name="20% - Énfasis5 12 2 3 3" xfId="20435" xr:uid="{0BBEA3FC-7FE4-4B78-A761-2FF9461B8053}"/>
    <cellStyle name="20% - Énfasis5 12 2 3 3 2" xfId="38389" xr:uid="{BF473A2F-4E67-48C4-B999-19AFE455C505}"/>
    <cellStyle name="20% - Énfasis5 12 2 3 4" xfId="38386" xr:uid="{DA6C9990-DA4A-4AC0-AF83-77EAC925537B}"/>
    <cellStyle name="20% - Énfasis5 12 2 4" xfId="9003" xr:uid="{48CCB077-763B-42B8-B186-D40D03BC83BD}"/>
    <cellStyle name="20% - Énfasis5 12 2 4 2" xfId="24416" xr:uid="{5702AD4F-8A4C-4420-9428-FDC27107A732}"/>
    <cellStyle name="20% - Énfasis5 12 2 4 2 2" xfId="38391" xr:uid="{D7A66AF7-3D64-4FBD-BB50-D6EA2ACEFAEA}"/>
    <cellStyle name="20% - Énfasis5 12 2 4 3" xfId="38390" xr:uid="{EAA45EBD-2E0E-47AD-97C2-F976BDD4267C}"/>
    <cellStyle name="20% - Énfasis5 12 2 5" xfId="16711" xr:uid="{7D684E0B-9975-4CB9-96F7-A39055968825}"/>
    <cellStyle name="20% - Énfasis5 12 2 5 2" xfId="38392" xr:uid="{0367F5FE-6ECF-418B-9EFE-99E99B397620}"/>
    <cellStyle name="20% - Énfasis5 12 2 6" xfId="38377" xr:uid="{5F70796E-3B5B-481D-852F-D2BE9E8A54B1}"/>
    <cellStyle name="20% - Énfasis5 12 3" xfId="2113" xr:uid="{38C13E14-DE24-4A21-95D5-B4C96EC99E96}"/>
    <cellStyle name="20% - Énfasis5 12 3 2" xfId="5845" xr:uid="{8732E7AD-E679-4564-9FCF-9C7F708D3B6B}"/>
    <cellStyle name="20% - Énfasis5 12 3 2 2" xfId="13553" xr:uid="{7AE72DF7-1CA3-4EC7-AE79-1BEF6A89251D}"/>
    <cellStyle name="20% - Énfasis5 12 3 2 2 2" xfId="28965" xr:uid="{DEE6A6C3-F9BC-4DA1-86C8-724E83786948}"/>
    <cellStyle name="20% - Énfasis5 12 3 2 2 2 2" xfId="38396" xr:uid="{D16A7E0B-9F08-42B2-B7D0-919F37D43398}"/>
    <cellStyle name="20% - Énfasis5 12 3 2 2 3" xfId="38395" xr:uid="{55AD1E1A-932D-4EB7-9C9A-EA17C17C1925}"/>
    <cellStyle name="20% - Énfasis5 12 3 2 3" xfId="21260" xr:uid="{C1A16D74-AA98-4C74-9C29-92E94832EE9F}"/>
    <cellStyle name="20% - Énfasis5 12 3 2 3 2" xfId="38397" xr:uid="{AEAF3946-5E2F-4127-BED4-9FB48638C1BC}"/>
    <cellStyle name="20% - Énfasis5 12 3 2 4" xfId="38394" xr:uid="{703A0728-1FF4-47DB-A0E8-31E40C2D25CB}"/>
    <cellStyle name="20% - Énfasis5 12 3 3" xfId="9824" xr:uid="{4BCFFF3F-D322-497F-9C30-074119335CF2}"/>
    <cellStyle name="20% - Énfasis5 12 3 3 2" xfId="25237" xr:uid="{A433D99C-466F-469B-ADC4-766D1A09A9F7}"/>
    <cellStyle name="20% - Énfasis5 12 3 3 2 2" xfId="38399" xr:uid="{7476036A-D213-43AC-BDBB-50E1EE95CC24}"/>
    <cellStyle name="20% - Énfasis5 12 3 3 3" xfId="38398" xr:uid="{439155DF-0F2D-445D-B37A-D79A018F1B6A}"/>
    <cellStyle name="20% - Énfasis5 12 3 4" xfId="17532" xr:uid="{C7C1F7BB-0022-45A1-A65B-175D01081BAE}"/>
    <cellStyle name="20% - Énfasis5 12 3 4 2" xfId="38400" xr:uid="{6EEED7E3-C500-43A2-9DCF-29C3B18A1F7F}"/>
    <cellStyle name="20% - Énfasis5 12 3 5" xfId="38393" xr:uid="{CE9B551F-EBC7-4CFD-93EA-D15A12D4D018}"/>
    <cellStyle name="20% - Énfasis5 12 4" xfId="4368" xr:uid="{D2574E0F-6288-4EDC-83E9-FB8332A3E721}"/>
    <cellStyle name="20% - Énfasis5 12 4 2" xfId="12076" xr:uid="{5CBB8353-7123-4BA7-9909-BDB2BD99EAC0}"/>
    <cellStyle name="20% - Énfasis5 12 4 2 2" xfId="27488" xr:uid="{62D5C639-A0BB-47C4-AF62-BCEDC21B7D2E}"/>
    <cellStyle name="20% - Énfasis5 12 4 2 2 2" xfId="38403" xr:uid="{5133E8D2-62A4-4CF9-BE51-EB2FA3954BD9}"/>
    <cellStyle name="20% - Énfasis5 12 4 2 3" xfId="38402" xr:uid="{F44A2F56-1E15-4D93-B3B1-BDC9EF3170F3}"/>
    <cellStyle name="20% - Énfasis5 12 4 3" xfId="19783" xr:uid="{78F6A08E-E17F-4A5F-BC55-B266F88AC5C8}"/>
    <cellStyle name="20% - Énfasis5 12 4 3 2" xfId="38404" xr:uid="{46F25531-87B6-43E0-8D5E-476877D4AEEB}"/>
    <cellStyle name="20% - Énfasis5 12 4 4" xfId="38401" xr:uid="{820585B8-B226-4DA1-A345-334826FEF732}"/>
    <cellStyle name="20% - Énfasis5 12 5" xfId="8365" xr:uid="{94F90ADE-8FAE-4211-B98A-0CAEDBFEFF1A}"/>
    <cellStyle name="20% - Énfasis5 12 5 2" xfId="23778" xr:uid="{A21AA62C-2DA7-4FF2-85DE-12D0B52D89FF}"/>
    <cellStyle name="20% - Énfasis5 12 5 2 2" xfId="38406" xr:uid="{232FC264-EF84-4DFE-BA24-28CBABA12FDB}"/>
    <cellStyle name="20% - Énfasis5 12 5 3" xfId="38405" xr:uid="{09D787C2-C430-418C-8ABD-2FDBDBD6B192}"/>
    <cellStyle name="20% - Énfasis5 12 6" xfId="16073" xr:uid="{071536CB-3709-4AD2-A951-F18C4C6D7A33}"/>
    <cellStyle name="20% - Énfasis5 12 6 2" xfId="38407" xr:uid="{973C1651-4FD3-444E-AD5C-9AF99D41C282}"/>
    <cellStyle name="20% - Énfasis5 12 7" xfId="38376" xr:uid="{A969775F-B2CC-4FFE-80E9-954606029419}"/>
    <cellStyle name="20% - Énfasis5 13" xfId="644" xr:uid="{284B8957-92E1-4AB4-AC7C-3AA20147EB88}"/>
    <cellStyle name="20% - Énfasis5 13 2" xfId="1305" xr:uid="{A16CA8AD-1D3F-45C2-98F3-B1C53A0068C8}"/>
    <cellStyle name="20% - Énfasis5 13 2 2" xfId="2772" xr:uid="{3568AD9C-CEE9-4507-8861-3CADDB56F2E8}"/>
    <cellStyle name="20% - Énfasis5 13 2 2 2" xfId="6504" xr:uid="{7527D005-1A37-4324-B30A-D60E7E104432}"/>
    <cellStyle name="20% - Énfasis5 13 2 2 2 2" xfId="14212" xr:uid="{A7E427E9-3DA4-4EB1-B9C9-BB23562EE485}"/>
    <cellStyle name="20% - Énfasis5 13 2 2 2 2 2" xfId="29624" xr:uid="{91608991-5EBF-4D5A-92BD-D991D91DD9BA}"/>
    <cellStyle name="20% - Énfasis5 13 2 2 2 2 2 2" xfId="38413" xr:uid="{135694B3-9A73-4CDD-A405-964979881D33}"/>
    <cellStyle name="20% - Énfasis5 13 2 2 2 2 3" xfId="38412" xr:uid="{AEAF42F8-4E17-4431-A7DD-1FB030297895}"/>
    <cellStyle name="20% - Énfasis5 13 2 2 2 3" xfId="21919" xr:uid="{8AF8E75B-8AAE-4615-89DB-77DF11C18B72}"/>
    <cellStyle name="20% - Énfasis5 13 2 2 2 3 2" xfId="38414" xr:uid="{44C89396-E808-4728-9371-3B595DCB190E}"/>
    <cellStyle name="20% - Énfasis5 13 2 2 2 4" xfId="38411" xr:uid="{CF81A937-719E-4DED-A9B3-49447F1CB5D1}"/>
    <cellStyle name="20% - Énfasis5 13 2 2 3" xfId="10483" xr:uid="{0E34BB63-7C8C-401A-AF8E-D83C8C760385}"/>
    <cellStyle name="20% - Énfasis5 13 2 2 3 2" xfId="25896" xr:uid="{37EABD48-11F0-4B01-84A9-35608402C044}"/>
    <cellStyle name="20% - Énfasis5 13 2 2 3 2 2" xfId="38416" xr:uid="{83ED86DF-1D25-41E6-B1F8-3C98C1997840}"/>
    <cellStyle name="20% - Énfasis5 13 2 2 3 3" xfId="38415" xr:uid="{46C4CCDA-D233-4A1B-B0B6-CBEE078D1B10}"/>
    <cellStyle name="20% - Énfasis5 13 2 2 4" xfId="18191" xr:uid="{2BA64289-5F3E-4713-9DDC-0A80ED00CD08}"/>
    <cellStyle name="20% - Énfasis5 13 2 2 4 2" xfId="38417" xr:uid="{E05AE371-BC4D-4686-AE4D-5E582EC92B97}"/>
    <cellStyle name="20% - Énfasis5 13 2 2 5" xfId="38410" xr:uid="{01ACA48B-7BDE-4751-8007-6B252DA3ED42}"/>
    <cellStyle name="20% - Énfasis5 13 2 3" xfId="5041" xr:uid="{FB70CF5C-8EE2-49C3-A004-981BE80EE703}"/>
    <cellStyle name="20% - Énfasis5 13 2 3 2" xfId="12749" xr:uid="{636CB53C-2EC0-41E5-B216-A4290818360E}"/>
    <cellStyle name="20% - Énfasis5 13 2 3 2 2" xfId="28161" xr:uid="{BCB5DEE9-90A2-43B1-85BE-B76C9FE1615D}"/>
    <cellStyle name="20% - Énfasis5 13 2 3 2 2 2" xfId="38420" xr:uid="{AAF21789-A164-4869-8DEA-A972ABA98C91}"/>
    <cellStyle name="20% - Énfasis5 13 2 3 2 3" xfId="38419" xr:uid="{D9F78599-19FC-4106-9724-43059B29C02C}"/>
    <cellStyle name="20% - Énfasis5 13 2 3 3" xfId="20456" xr:uid="{DA7E49E8-8C40-4DA2-AD3A-08B1C644F386}"/>
    <cellStyle name="20% - Énfasis5 13 2 3 3 2" xfId="38421" xr:uid="{70A08ADD-9AC6-4C82-AE5C-AF00AA745F38}"/>
    <cellStyle name="20% - Énfasis5 13 2 3 4" xfId="38418" xr:uid="{94F122C3-D227-4CFE-8C50-D29C1DA92699}"/>
    <cellStyle name="20% - Énfasis5 13 2 4" xfId="9024" xr:uid="{28444C02-BBEE-4C3D-86FD-1AF1544FCF04}"/>
    <cellStyle name="20% - Énfasis5 13 2 4 2" xfId="24437" xr:uid="{DD139794-D5E7-4849-B30E-B30528ADFBD6}"/>
    <cellStyle name="20% - Énfasis5 13 2 4 2 2" xfId="38423" xr:uid="{4B7F4893-5F58-464D-800C-C0F830B37107}"/>
    <cellStyle name="20% - Énfasis5 13 2 4 3" xfId="38422" xr:uid="{F8E06394-32FD-4700-A2F7-3BD04224D5D9}"/>
    <cellStyle name="20% - Énfasis5 13 2 5" xfId="16732" xr:uid="{6A8D607F-A752-47C3-BF4E-84C5DDD144F2}"/>
    <cellStyle name="20% - Énfasis5 13 2 5 2" xfId="38424" xr:uid="{54DA2D31-3C6B-4881-9B2A-EA10B06C85F6}"/>
    <cellStyle name="20% - Énfasis5 13 2 6" xfId="38409" xr:uid="{62CFBBEA-CF6D-410E-AF10-4563EE11F659}"/>
    <cellStyle name="20% - Énfasis5 13 3" xfId="2134" xr:uid="{2C17B578-3B93-4AA2-A3B7-D4377CC0C9E6}"/>
    <cellStyle name="20% - Énfasis5 13 3 2" xfId="5866" xr:uid="{B0283180-07E9-4985-8549-D937F237B0AD}"/>
    <cellStyle name="20% - Énfasis5 13 3 2 2" xfId="13574" xr:uid="{C3FC99E0-4578-4F92-90F7-18BADF447E49}"/>
    <cellStyle name="20% - Énfasis5 13 3 2 2 2" xfId="28986" xr:uid="{8465AB4D-ED74-4417-B2A3-DBDB0A4FF1EE}"/>
    <cellStyle name="20% - Énfasis5 13 3 2 2 2 2" xfId="38428" xr:uid="{9C12098B-BFDA-4CB5-88AE-7AA36F681653}"/>
    <cellStyle name="20% - Énfasis5 13 3 2 2 3" xfId="38427" xr:uid="{9FB5819E-0426-42F2-91F2-455B5FFA39A3}"/>
    <cellStyle name="20% - Énfasis5 13 3 2 3" xfId="21281" xr:uid="{1DC32E58-187C-4535-B0F0-AC742C2C45B9}"/>
    <cellStyle name="20% - Énfasis5 13 3 2 3 2" xfId="38429" xr:uid="{9B1F717C-9A3B-4980-9744-2E7553172B19}"/>
    <cellStyle name="20% - Énfasis5 13 3 2 4" xfId="38426" xr:uid="{A8F42E49-BFF6-4D0E-8A87-F74745DC50FB}"/>
    <cellStyle name="20% - Énfasis5 13 3 3" xfId="9845" xr:uid="{D8A959C5-EED8-457A-BC57-B7675D0E6F93}"/>
    <cellStyle name="20% - Énfasis5 13 3 3 2" xfId="25258" xr:uid="{88EDCADA-FA63-4EE5-854C-ABE471DC22C7}"/>
    <cellStyle name="20% - Énfasis5 13 3 3 2 2" xfId="38431" xr:uid="{EDDC49EF-2413-47B4-BD08-3904DD37AD07}"/>
    <cellStyle name="20% - Énfasis5 13 3 3 3" xfId="38430" xr:uid="{BAB7A408-8811-4443-A78A-6E2D62046363}"/>
    <cellStyle name="20% - Énfasis5 13 3 4" xfId="17553" xr:uid="{663F5F40-7280-4F82-9336-515D93F17D94}"/>
    <cellStyle name="20% - Énfasis5 13 3 4 2" xfId="38432" xr:uid="{7B920774-61DC-4315-BAA2-303420BE460E}"/>
    <cellStyle name="20% - Énfasis5 13 3 5" xfId="38425" xr:uid="{5D6CE76C-9247-4084-9187-70E49A53F02F}"/>
    <cellStyle name="20% - Énfasis5 13 4" xfId="4389" xr:uid="{28F5F238-1EC7-4545-B463-7F668F931844}"/>
    <cellStyle name="20% - Énfasis5 13 4 2" xfId="12097" xr:uid="{729114AA-E293-40C5-966F-A24F04BA88FF}"/>
    <cellStyle name="20% - Énfasis5 13 4 2 2" xfId="27509" xr:uid="{1430F1C8-0578-452A-90FE-D39109AF3B72}"/>
    <cellStyle name="20% - Énfasis5 13 4 2 2 2" xfId="38435" xr:uid="{D2BFCC05-7F00-4A8E-B82A-2D402091BCA6}"/>
    <cellStyle name="20% - Énfasis5 13 4 2 3" xfId="38434" xr:uid="{81A18ACF-0C70-44BF-86EB-BBA456C30A43}"/>
    <cellStyle name="20% - Énfasis5 13 4 3" xfId="19804" xr:uid="{A8BC6FEE-1955-4C9B-BDFF-CE1CD0962C95}"/>
    <cellStyle name="20% - Énfasis5 13 4 3 2" xfId="38436" xr:uid="{ED0764A4-B59B-4A82-BDBF-C1F2D19FC9C0}"/>
    <cellStyle name="20% - Énfasis5 13 4 4" xfId="38433" xr:uid="{B45DC484-6268-4E5B-A5FA-2D09F1DCC49E}"/>
    <cellStyle name="20% - Énfasis5 13 5" xfId="8386" xr:uid="{F042F6EA-1B33-4C02-B05B-577C281E8C5C}"/>
    <cellStyle name="20% - Énfasis5 13 5 2" xfId="23799" xr:uid="{A08C3C5D-EC0C-4846-BF4A-665A55DA4D6F}"/>
    <cellStyle name="20% - Énfasis5 13 5 2 2" xfId="38438" xr:uid="{EFB7914C-5C58-4826-885C-06F3A573E793}"/>
    <cellStyle name="20% - Énfasis5 13 5 3" xfId="38437" xr:uid="{5F52FF75-8334-4962-A8AA-24D1D8383714}"/>
    <cellStyle name="20% - Énfasis5 13 6" xfId="16094" xr:uid="{E0E5BC28-EAF2-4CFA-97FB-CF37AA666E6C}"/>
    <cellStyle name="20% - Énfasis5 13 6 2" xfId="38439" xr:uid="{3724F6E3-C6C3-44CB-BC32-2683B1BF4C9D}"/>
    <cellStyle name="20% - Énfasis5 13 7" xfId="38408" xr:uid="{D0198391-B01C-487F-A30F-9863C652A33A}"/>
    <cellStyle name="20% - Énfasis5 14" xfId="664" xr:uid="{225FC93E-5F27-4C56-90F5-7B3C5286E983}"/>
    <cellStyle name="20% - Énfasis5 14 2" xfId="1325" xr:uid="{985F0E8E-DE00-4AF9-A5F7-F7B19FCB4506}"/>
    <cellStyle name="20% - Énfasis5 14 2 2" xfId="2792" xr:uid="{A6EB6BB4-AE85-423F-BA50-3C73B9B9199B}"/>
    <cellStyle name="20% - Énfasis5 14 2 2 2" xfId="6524" xr:uid="{25C4B60D-6BD5-4EA0-9E4C-72D74E8D1D28}"/>
    <cellStyle name="20% - Énfasis5 14 2 2 2 2" xfId="14232" xr:uid="{CBE3B23F-B642-4B4B-A5BB-C6429509641B}"/>
    <cellStyle name="20% - Énfasis5 14 2 2 2 2 2" xfId="29644" xr:uid="{D7DE3DB4-4628-41C7-9202-378EF2C4FA93}"/>
    <cellStyle name="20% - Énfasis5 14 2 2 2 2 2 2" xfId="38445" xr:uid="{E798FD49-46F2-441F-BF29-0B2D8E8312CE}"/>
    <cellStyle name="20% - Énfasis5 14 2 2 2 2 3" xfId="38444" xr:uid="{DDB9BA00-164B-4F65-9BAD-3927FE516720}"/>
    <cellStyle name="20% - Énfasis5 14 2 2 2 3" xfId="21939" xr:uid="{669D6929-5B24-449A-B1AC-156190E0B56E}"/>
    <cellStyle name="20% - Énfasis5 14 2 2 2 3 2" xfId="38446" xr:uid="{190EEFC1-7C9B-46C1-B61B-001698C75FCF}"/>
    <cellStyle name="20% - Énfasis5 14 2 2 2 4" xfId="38443" xr:uid="{189DC5BB-5A33-47D8-B62A-8E6E605C4D0D}"/>
    <cellStyle name="20% - Énfasis5 14 2 2 3" xfId="10503" xr:uid="{ED258D41-E470-416B-93EF-A4DDACBC9DD4}"/>
    <cellStyle name="20% - Énfasis5 14 2 2 3 2" xfId="25916" xr:uid="{AA19DDC2-55A6-4F71-90E1-7030F93755E5}"/>
    <cellStyle name="20% - Énfasis5 14 2 2 3 2 2" xfId="38448" xr:uid="{C670F435-2963-45AC-8C9E-E70C9453773B}"/>
    <cellStyle name="20% - Énfasis5 14 2 2 3 3" xfId="38447" xr:uid="{4313624B-F109-473E-A57B-07BC0DF67961}"/>
    <cellStyle name="20% - Énfasis5 14 2 2 4" xfId="18211" xr:uid="{39F66183-39AD-40A7-80CA-BBDB97254791}"/>
    <cellStyle name="20% - Énfasis5 14 2 2 4 2" xfId="38449" xr:uid="{B35705CA-2EAC-4963-B165-54EE4D301DBD}"/>
    <cellStyle name="20% - Énfasis5 14 2 2 5" xfId="38442" xr:uid="{0384E47A-0780-4377-BD7D-9FA64EA8CD59}"/>
    <cellStyle name="20% - Énfasis5 14 2 3" xfId="5061" xr:uid="{E32E161F-ADAF-4629-8C60-9E77A72D6AA8}"/>
    <cellStyle name="20% - Énfasis5 14 2 3 2" xfId="12769" xr:uid="{246982DA-41A4-49AA-9A57-A5CB5098A82D}"/>
    <cellStyle name="20% - Énfasis5 14 2 3 2 2" xfId="28181" xr:uid="{880F4E0F-AC3A-4C98-89D1-393083514527}"/>
    <cellStyle name="20% - Énfasis5 14 2 3 2 2 2" xfId="38452" xr:uid="{9677EA61-BDCE-4E3E-AFD4-21742D65662C}"/>
    <cellStyle name="20% - Énfasis5 14 2 3 2 3" xfId="38451" xr:uid="{4BCB626C-BAC9-4C23-B55C-BE89D44ECF12}"/>
    <cellStyle name="20% - Énfasis5 14 2 3 3" xfId="20476" xr:uid="{2B0FD8CD-DA49-4432-8696-A34F552006C1}"/>
    <cellStyle name="20% - Énfasis5 14 2 3 3 2" xfId="38453" xr:uid="{C30B3594-638B-4875-84D6-654249C7D51B}"/>
    <cellStyle name="20% - Énfasis5 14 2 3 4" xfId="38450" xr:uid="{2E3BE282-D959-406A-A49C-3C58F48963E3}"/>
    <cellStyle name="20% - Énfasis5 14 2 4" xfId="9044" xr:uid="{B8533C44-2D74-45EF-AF42-CD6993C86CE8}"/>
    <cellStyle name="20% - Énfasis5 14 2 4 2" xfId="24457" xr:uid="{A208833F-7E84-4823-AA26-16FA30A0945E}"/>
    <cellStyle name="20% - Énfasis5 14 2 4 2 2" xfId="38455" xr:uid="{35560360-EA68-4104-9F42-4D6A4CF0D019}"/>
    <cellStyle name="20% - Énfasis5 14 2 4 3" xfId="38454" xr:uid="{D3C745A8-1996-47B6-8961-744B51BC4861}"/>
    <cellStyle name="20% - Énfasis5 14 2 5" xfId="16752" xr:uid="{917C555B-C714-4EAF-B93C-A6645738901B}"/>
    <cellStyle name="20% - Énfasis5 14 2 5 2" xfId="38456" xr:uid="{969CEA09-A6CD-447F-A036-7C4E8FAE255A}"/>
    <cellStyle name="20% - Énfasis5 14 2 6" xfId="38441" xr:uid="{80E20586-791E-4A18-A873-52D7D285EAE0}"/>
    <cellStyle name="20% - Énfasis5 14 3" xfId="2154" xr:uid="{036C1842-F88D-418A-A668-410CC099AF68}"/>
    <cellStyle name="20% - Énfasis5 14 3 2" xfId="5886" xr:uid="{437E9804-A676-4A7C-885D-517C3A72EDA2}"/>
    <cellStyle name="20% - Énfasis5 14 3 2 2" xfId="13594" xr:uid="{E13E7EB4-3B02-434B-A467-1C90AB79FCA9}"/>
    <cellStyle name="20% - Énfasis5 14 3 2 2 2" xfId="29006" xr:uid="{5B3FE9B6-6922-4EA7-A09E-9E73F8DC7EAB}"/>
    <cellStyle name="20% - Énfasis5 14 3 2 2 2 2" xfId="38460" xr:uid="{9A6815C8-DBD5-4407-8852-F3DCCF3FDAC8}"/>
    <cellStyle name="20% - Énfasis5 14 3 2 2 3" xfId="38459" xr:uid="{122D72A2-3405-4008-BFDC-79D1C34E8C90}"/>
    <cellStyle name="20% - Énfasis5 14 3 2 3" xfId="21301" xr:uid="{12501AA1-7EBC-4AD7-AC55-F4E4B6B5DC9E}"/>
    <cellStyle name="20% - Énfasis5 14 3 2 3 2" xfId="38461" xr:uid="{602D05E9-A6E6-439E-930D-E51682F12728}"/>
    <cellStyle name="20% - Énfasis5 14 3 2 4" xfId="38458" xr:uid="{591DCEE1-073F-4528-8E7A-A88895B660AB}"/>
    <cellStyle name="20% - Énfasis5 14 3 3" xfId="9865" xr:uid="{D443BF6D-7536-40DD-B133-39F2673D7E4B}"/>
    <cellStyle name="20% - Énfasis5 14 3 3 2" xfId="25278" xr:uid="{6211C327-069C-4D06-9972-D8242772858E}"/>
    <cellStyle name="20% - Énfasis5 14 3 3 2 2" xfId="38463" xr:uid="{0F1AB78B-401C-4C0F-AE7B-E9C0F9211493}"/>
    <cellStyle name="20% - Énfasis5 14 3 3 3" xfId="38462" xr:uid="{47379C9B-2EB7-4522-8D04-4F87994C8D09}"/>
    <cellStyle name="20% - Énfasis5 14 3 4" xfId="17573" xr:uid="{0A51615D-0D83-4BA4-B112-2EDE5848EC80}"/>
    <cellStyle name="20% - Énfasis5 14 3 4 2" xfId="38464" xr:uid="{FA4FD3BE-1673-4CEA-A7AA-28B9E7C8E8A1}"/>
    <cellStyle name="20% - Énfasis5 14 3 5" xfId="38457" xr:uid="{69058D1C-FAAF-49EC-AF6D-E0769F827195}"/>
    <cellStyle name="20% - Énfasis5 14 4" xfId="4409" xr:uid="{08EC345C-2995-4AF1-A13C-B1D7F3471CFA}"/>
    <cellStyle name="20% - Énfasis5 14 4 2" xfId="12117" xr:uid="{B0368D5B-AEE8-496B-A887-A6D814CEA7EC}"/>
    <cellStyle name="20% - Énfasis5 14 4 2 2" xfId="27529" xr:uid="{B4190224-7B31-453D-9FFA-455AF0A476C6}"/>
    <cellStyle name="20% - Énfasis5 14 4 2 2 2" xfId="38467" xr:uid="{F84A830D-9CAB-4442-9227-4B0104A88A4B}"/>
    <cellStyle name="20% - Énfasis5 14 4 2 3" xfId="38466" xr:uid="{5DE743DB-6753-498A-AD61-91EA1A7D3ECC}"/>
    <cellStyle name="20% - Énfasis5 14 4 3" xfId="19824" xr:uid="{AD17FECB-6445-4CF9-8298-9CEDEB22A0EE}"/>
    <cellStyle name="20% - Énfasis5 14 4 3 2" xfId="38468" xr:uid="{9302B0A4-806E-4B76-BAE0-2DB5DF866113}"/>
    <cellStyle name="20% - Énfasis5 14 4 4" xfId="38465" xr:uid="{C4BB40C1-8CB9-4327-9A14-3D28B5B62E26}"/>
    <cellStyle name="20% - Énfasis5 14 5" xfId="8406" xr:uid="{A5EE8D17-054D-4B76-A3A3-1D1F19B3114E}"/>
    <cellStyle name="20% - Énfasis5 14 5 2" xfId="23819" xr:uid="{284F45B6-8979-4513-A819-7EA7F9FC0853}"/>
    <cellStyle name="20% - Énfasis5 14 5 2 2" xfId="38470" xr:uid="{3128E829-1095-4851-8DF8-84F72BB0D2D4}"/>
    <cellStyle name="20% - Énfasis5 14 5 3" xfId="38469" xr:uid="{98D217A5-C5AC-4208-9CFD-3340B12C8046}"/>
    <cellStyle name="20% - Énfasis5 14 6" xfId="16114" xr:uid="{46A13518-029E-46B9-BFAC-2F83C573E7BB}"/>
    <cellStyle name="20% - Énfasis5 14 6 2" xfId="38471" xr:uid="{B571E8D0-03FD-424B-BC23-78747A2DA818}"/>
    <cellStyle name="20% - Énfasis5 14 7" xfId="38440" xr:uid="{509FFD08-2C73-458F-99B5-18B930E6628E}"/>
    <cellStyle name="20% - Énfasis5 15" xfId="684" xr:uid="{29255542-7F63-40F6-AA5E-EB640F62F21F}"/>
    <cellStyle name="20% - Énfasis5 15 2" xfId="1345" xr:uid="{F19C85D6-A8F4-40FB-9739-6D6D9F78DA94}"/>
    <cellStyle name="20% - Énfasis5 15 2 2" xfId="2812" xr:uid="{2430A126-2243-4784-8A4F-D04422E40EFC}"/>
    <cellStyle name="20% - Énfasis5 15 2 2 2" xfId="6544" xr:uid="{5437860E-7585-444D-9D1F-FB4B2CA09712}"/>
    <cellStyle name="20% - Énfasis5 15 2 2 2 2" xfId="14252" xr:uid="{BAAE6F72-D6EE-4365-BE50-292972E37F9C}"/>
    <cellStyle name="20% - Énfasis5 15 2 2 2 2 2" xfId="29664" xr:uid="{EA68C2A2-36E5-49C1-9C7B-23264E1A526E}"/>
    <cellStyle name="20% - Énfasis5 15 2 2 2 2 2 2" xfId="38477" xr:uid="{D9DB75C2-B3B9-464E-B479-8FD255B4B2A2}"/>
    <cellStyle name="20% - Énfasis5 15 2 2 2 2 3" xfId="38476" xr:uid="{59E0A780-3CE5-42AD-876B-E81313AA20FE}"/>
    <cellStyle name="20% - Énfasis5 15 2 2 2 3" xfId="21959" xr:uid="{B854F635-6BCE-4778-A868-446F98D019DB}"/>
    <cellStyle name="20% - Énfasis5 15 2 2 2 3 2" xfId="38478" xr:uid="{C14DFA1A-95B0-47E3-86D5-E2D2AABFE9AF}"/>
    <cellStyle name="20% - Énfasis5 15 2 2 2 4" xfId="38475" xr:uid="{101A9C3C-04C7-4B2C-A969-8F8921E07C9F}"/>
    <cellStyle name="20% - Énfasis5 15 2 2 3" xfId="10523" xr:uid="{CB812447-AD3C-4717-A019-4EC63BF8B211}"/>
    <cellStyle name="20% - Énfasis5 15 2 2 3 2" xfId="25936" xr:uid="{99E1E93F-209A-4929-A742-FFBFA5FC6C16}"/>
    <cellStyle name="20% - Énfasis5 15 2 2 3 2 2" xfId="38480" xr:uid="{12B485C6-626B-43F6-B40D-A0302A41A866}"/>
    <cellStyle name="20% - Énfasis5 15 2 2 3 3" xfId="38479" xr:uid="{9A620F79-D544-48EC-A077-5C04FA4A65B4}"/>
    <cellStyle name="20% - Énfasis5 15 2 2 4" xfId="18231" xr:uid="{2354C83A-021A-4E6E-8B50-BA2C44D8EB5C}"/>
    <cellStyle name="20% - Énfasis5 15 2 2 4 2" xfId="38481" xr:uid="{702CD06F-1D30-495A-81F2-304DD7B0AC60}"/>
    <cellStyle name="20% - Énfasis5 15 2 2 5" xfId="38474" xr:uid="{34B67D5F-2641-4ACD-B4FD-BC8F1C6FB64E}"/>
    <cellStyle name="20% - Énfasis5 15 2 3" xfId="5081" xr:uid="{F619BBDD-FD58-474B-A6F7-6E0F9250A7CB}"/>
    <cellStyle name="20% - Énfasis5 15 2 3 2" xfId="12789" xr:uid="{01F03D79-E1AC-417B-B79A-D65ADEC02AE9}"/>
    <cellStyle name="20% - Énfasis5 15 2 3 2 2" xfId="28201" xr:uid="{A98D3584-8548-419A-9CDA-8FC2D3E6501B}"/>
    <cellStyle name="20% - Énfasis5 15 2 3 2 2 2" xfId="38484" xr:uid="{E8156159-3971-4925-A6D2-B46288C07563}"/>
    <cellStyle name="20% - Énfasis5 15 2 3 2 3" xfId="38483" xr:uid="{6A802E92-EA67-48E5-BB07-77E96B04C039}"/>
    <cellStyle name="20% - Énfasis5 15 2 3 3" xfId="20496" xr:uid="{E406B23A-2DB3-4240-BE6B-2950257CBE73}"/>
    <cellStyle name="20% - Énfasis5 15 2 3 3 2" xfId="38485" xr:uid="{FF2DDD92-BF20-4CF0-A0C0-9F37A37C7C58}"/>
    <cellStyle name="20% - Énfasis5 15 2 3 4" xfId="38482" xr:uid="{CEE94FE1-E415-4ECD-99A5-9CFD2D904D03}"/>
    <cellStyle name="20% - Énfasis5 15 2 4" xfId="9064" xr:uid="{3ACC4A44-6377-4ECC-82D0-3712A89D035F}"/>
    <cellStyle name="20% - Énfasis5 15 2 4 2" xfId="24477" xr:uid="{7B4C120F-5A1D-45F7-9EAD-A54917F12646}"/>
    <cellStyle name="20% - Énfasis5 15 2 4 2 2" xfId="38487" xr:uid="{E724BD20-B89C-4F50-9627-2EBCD8F3AB4D}"/>
    <cellStyle name="20% - Énfasis5 15 2 4 3" xfId="38486" xr:uid="{FA3F6517-4B74-41A6-841D-D72E1EEB2424}"/>
    <cellStyle name="20% - Énfasis5 15 2 5" xfId="16772" xr:uid="{BE08AC0A-09F0-4CBD-9AA7-F94F46E9EE3A}"/>
    <cellStyle name="20% - Énfasis5 15 2 5 2" xfId="38488" xr:uid="{75E53EF6-122B-45A0-80F9-AA8E5FC6D20A}"/>
    <cellStyle name="20% - Énfasis5 15 2 6" xfId="38473" xr:uid="{AC43E269-5CD5-448A-ABCE-FDAE5FADC7CE}"/>
    <cellStyle name="20% - Énfasis5 15 3" xfId="2174" xr:uid="{701009F0-3DC6-49D4-A3AA-4103B5EA7438}"/>
    <cellStyle name="20% - Énfasis5 15 3 2" xfId="5906" xr:uid="{FD360E34-26FD-43D7-967E-7CB0A5825096}"/>
    <cellStyle name="20% - Énfasis5 15 3 2 2" xfId="13614" xr:uid="{6A02D4B8-656F-4252-A16A-336E5738B3EE}"/>
    <cellStyle name="20% - Énfasis5 15 3 2 2 2" xfId="29026" xr:uid="{9FEE6673-5169-49F8-B20C-22FFDEDBFDB5}"/>
    <cellStyle name="20% - Énfasis5 15 3 2 2 2 2" xfId="38492" xr:uid="{7E598EAF-E730-45C1-820C-78F9465D7B19}"/>
    <cellStyle name="20% - Énfasis5 15 3 2 2 3" xfId="38491" xr:uid="{6E703E4D-4A2B-4F9F-A35D-34570C0FA3C8}"/>
    <cellStyle name="20% - Énfasis5 15 3 2 3" xfId="21321" xr:uid="{BA435886-18D9-4F42-A613-814908001583}"/>
    <cellStyle name="20% - Énfasis5 15 3 2 3 2" xfId="38493" xr:uid="{EFC9922D-FBE2-4B03-AF63-7E04CEA0F40B}"/>
    <cellStyle name="20% - Énfasis5 15 3 2 4" xfId="38490" xr:uid="{58C892DF-E552-4EB1-8763-FB87C539DD24}"/>
    <cellStyle name="20% - Énfasis5 15 3 3" xfId="9885" xr:uid="{91EEB0E9-9565-4C9E-869E-F5E0A7439BEF}"/>
    <cellStyle name="20% - Énfasis5 15 3 3 2" xfId="25298" xr:uid="{225E1700-B252-41FD-8114-39CC9780B99D}"/>
    <cellStyle name="20% - Énfasis5 15 3 3 2 2" xfId="38495" xr:uid="{8BC9141D-1CCF-4A33-BFFC-3A248792D2DD}"/>
    <cellStyle name="20% - Énfasis5 15 3 3 3" xfId="38494" xr:uid="{A50C5C34-0E64-4A72-A02E-51248450475C}"/>
    <cellStyle name="20% - Énfasis5 15 3 4" xfId="17593" xr:uid="{B24FE8BB-6277-4F78-A260-94069885F7B9}"/>
    <cellStyle name="20% - Énfasis5 15 3 4 2" xfId="38496" xr:uid="{2794357F-E702-4556-AC16-05E27CBD73BA}"/>
    <cellStyle name="20% - Énfasis5 15 3 5" xfId="38489" xr:uid="{3FB0DD60-0A55-49BC-8410-D1E3CBABC496}"/>
    <cellStyle name="20% - Énfasis5 15 4" xfId="4429" xr:uid="{DD149213-28FA-48A9-888F-17428A1C535C}"/>
    <cellStyle name="20% - Énfasis5 15 4 2" xfId="12137" xr:uid="{93B367BE-B192-42EB-8E18-6B9792002EF2}"/>
    <cellStyle name="20% - Énfasis5 15 4 2 2" xfId="27549" xr:uid="{E96BEFCE-0A24-429A-A20C-D60D8A5B5129}"/>
    <cellStyle name="20% - Énfasis5 15 4 2 2 2" xfId="38499" xr:uid="{E3219CB8-BFFD-4319-953F-24631592F0A1}"/>
    <cellStyle name="20% - Énfasis5 15 4 2 3" xfId="38498" xr:uid="{4D6A4C27-B53C-492C-9E43-D2E24A5B1B47}"/>
    <cellStyle name="20% - Énfasis5 15 4 3" xfId="19844" xr:uid="{F068C93D-899E-4494-A475-69347133DE5C}"/>
    <cellStyle name="20% - Énfasis5 15 4 3 2" xfId="38500" xr:uid="{B2D9C1E4-CD5C-4949-B07E-9AFA91256099}"/>
    <cellStyle name="20% - Énfasis5 15 4 4" xfId="38497" xr:uid="{5BCC1F8B-F806-4CA4-8001-B3D50A3CDFA3}"/>
    <cellStyle name="20% - Énfasis5 15 5" xfId="8426" xr:uid="{B2EBA123-4ED2-42CB-B658-425D2B41A236}"/>
    <cellStyle name="20% - Énfasis5 15 5 2" xfId="23839" xr:uid="{EE17184A-0AB1-480E-A2D0-465AECCE5C86}"/>
    <cellStyle name="20% - Énfasis5 15 5 2 2" xfId="38502" xr:uid="{E984CA82-BED8-4329-A674-A57018E5D16A}"/>
    <cellStyle name="20% - Énfasis5 15 5 3" xfId="38501" xr:uid="{5D131BB0-3981-421B-9D4C-3A221E4DE042}"/>
    <cellStyle name="20% - Énfasis5 15 6" xfId="16134" xr:uid="{89CDB6F0-9556-469E-A150-5CD480FB90A0}"/>
    <cellStyle name="20% - Énfasis5 15 6 2" xfId="38503" xr:uid="{17BFDA14-C5A4-4C17-B3FA-991C39BE262B}"/>
    <cellStyle name="20% - Énfasis5 15 7" xfId="38472" xr:uid="{ED30C1F8-1322-424A-B01D-2702487994C4}"/>
    <cellStyle name="20% - Énfasis5 16" xfId="705" xr:uid="{C672788B-D80D-41EC-A60E-7468286C017A}"/>
    <cellStyle name="20% - Énfasis5 16 2" xfId="1366" xr:uid="{304102CB-8400-4B06-9FDB-3F4F87FCDCD3}"/>
    <cellStyle name="20% - Énfasis5 16 2 2" xfId="2833" xr:uid="{C3586BD5-ED24-445D-BCA1-3E13B7865A7E}"/>
    <cellStyle name="20% - Énfasis5 16 2 2 2" xfId="6565" xr:uid="{789FA601-733C-4AE1-A787-FC39B41E76E8}"/>
    <cellStyle name="20% - Énfasis5 16 2 2 2 2" xfId="14273" xr:uid="{91797768-CD27-4B59-AF7C-BE3DD54D3281}"/>
    <cellStyle name="20% - Énfasis5 16 2 2 2 2 2" xfId="29685" xr:uid="{4A84FD75-B13F-4D31-9797-36CAF3187EDE}"/>
    <cellStyle name="20% - Énfasis5 16 2 2 2 2 2 2" xfId="38509" xr:uid="{721547C8-912B-49B1-A785-AA45C578B5DD}"/>
    <cellStyle name="20% - Énfasis5 16 2 2 2 2 3" xfId="38508" xr:uid="{8F0F919F-4FBF-451A-AEEA-C2C4748F0A76}"/>
    <cellStyle name="20% - Énfasis5 16 2 2 2 3" xfId="21980" xr:uid="{96987CE3-9628-4705-B9ED-5F625E2151E3}"/>
    <cellStyle name="20% - Énfasis5 16 2 2 2 3 2" xfId="38510" xr:uid="{815576EF-9591-440B-A9EE-E18B1A1A1D3E}"/>
    <cellStyle name="20% - Énfasis5 16 2 2 2 4" xfId="38507" xr:uid="{9D1E9D58-B52E-42BB-BFCB-A13B8AE7B78E}"/>
    <cellStyle name="20% - Énfasis5 16 2 2 3" xfId="10544" xr:uid="{3430A513-372E-4771-8519-6605BBB3F13B}"/>
    <cellStyle name="20% - Énfasis5 16 2 2 3 2" xfId="25957" xr:uid="{8CA12417-8BE3-4CA7-9BE1-D413F906BC11}"/>
    <cellStyle name="20% - Énfasis5 16 2 2 3 2 2" xfId="38512" xr:uid="{6345C8E6-5FE7-46C3-95F2-B2CB3DE4A542}"/>
    <cellStyle name="20% - Énfasis5 16 2 2 3 3" xfId="38511" xr:uid="{C79D44FD-57A1-46D6-BA0C-1E3ADAC69523}"/>
    <cellStyle name="20% - Énfasis5 16 2 2 4" xfId="18252" xr:uid="{FC3D091D-C94D-43C7-B172-1C84418B87B0}"/>
    <cellStyle name="20% - Énfasis5 16 2 2 4 2" xfId="38513" xr:uid="{AA155C0B-7902-468D-A4B5-9BD5A0E15D8E}"/>
    <cellStyle name="20% - Énfasis5 16 2 2 5" xfId="38506" xr:uid="{BE22A4C2-6277-4AEB-990E-A6430D31AA5E}"/>
    <cellStyle name="20% - Énfasis5 16 2 3" xfId="5102" xr:uid="{02C7EB5C-9270-41ED-A184-2D88097AB63A}"/>
    <cellStyle name="20% - Énfasis5 16 2 3 2" xfId="12810" xr:uid="{A3BD5112-3032-4DE8-BA18-B10BD59B2ED8}"/>
    <cellStyle name="20% - Énfasis5 16 2 3 2 2" xfId="28222" xr:uid="{B2A35456-AE99-439C-8080-660E2B41F1D2}"/>
    <cellStyle name="20% - Énfasis5 16 2 3 2 2 2" xfId="38516" xr:uid="{6CA8BD71-A8BD-4EF0-BD7B-C0B569E1562F}"/>
    <cellStyle name="20% - Énfasis5 16 2 3 2 3" xfId="38515" xr:uid="{6C9DB15D-5672-4B9D-B2C2-98C59845F68B}"/>
    <cellStyle name="20% - Énfasis5 16 2 3 3" xfId="20517" xr:uid="{7A0E44D6-B318-471A-B490-5309BF0AEC96}"/>
    <cellStyle name="20% - Énfasis5 16 2 3 3 2" xfId="38517" xr:uid="{693152FC-EDAD-4904-8BB2-63E091F49A99}"/>
    <cellStyle name="20% - Énfasis5 16 2 3 4" xfId="38514" xr:uid="{658AC743-4914-4208-92EA-1DA5166DE605}"/>
    <cellStyle name="20% - Énfasis5 16 2 4" xfId="9085" xr:uid="{A8FE5C0C-570B-4C2C-8248-BD458B0949BF}"/>
    <cellStyle name="20% - Énfasis5 16 2 4 2" xfId="24498" xr:uid="{862AF27E-C67F-4334-B0BA-A72C6C220D61}"/>
    <cellStyle name="20% - Énfasis5 16 2 4 2 2" xfId="38519" xr:uid="{AAD40BE3-D4F2-41A9-A637-FD1967743AFE}"/>
    <cellStyle name="20% - Énfasis5 16 2 4 3" xfId="38518" xr:uid="{C1D96427-A898-4552-AE52-AFA9D65D5876}"/>
    <cellStyle name="20% - Énfasis5 16 2 5" xfId="16793" xr:uid="{2E6F4BE3-5674-4AFD-AF8D-6BE5EE298D82}"/>
    <cellStyle name="20% - Énfasis5 16 2 5 2" xfId="38520" xr:uid="{79F99CFD-A446-409F-AFFF-14C058919B97}"/>
    <cellStyle name="20% - Énfasis5 16 2 6" xfId="38505" xr:uid="{FDDF2D2E-51DE-41FA-90B5-CFBD7F344CA9}"/>
    <cellStyle name="20% - Énfasis5 16 3" xfId="2195" xr:uid="{4615DEC8-ECB1-486B-86FA-341B39A0280D}"/>
    <cellStyle name="20% - Énfasis5 16 3 2" xfId="5927" xr:uid="{FE40554D-4BD0-411A-B20C-654BE5855CE5}"/>
    <cellStyle name="20% - Énfasis5 16 3 2 2" xfId="13635" xr:uid="{0B3C848B-77BC-44A4-A133-FEEFD895BCC6}"/>
    <cellStyle name="20% - Énfasis5 16 3 2 2 2" xfId="29047" xr:uid="{FFD2C194-838B-495B-B21B-A2C27EEFC0E4}"/>
    <cellStyle name="20% - Énfasis5 16 3 2 2 2 2" xfId="38524" xr:uid="{904ADEBF-91C9-4A05-A399-D1FC59A13989}"/>
    <cellStyle name="20% - Énfasis5 16 3 2 2 3" xfId="38523" xr:uid="{221D4D1D-9A91-4E60-8C6D-948B91639856}"/>
    <cellStyle name="20% - Énfasis5 16 3 2 3" xfId="21342" xr:uid="{47B172BE-EC5C-4B2F-9BC3-59B77F8B35D4}"/>
    <cellStyle name="20% - Énfasis5 16 3 2 3 2" xfId="38525" xr:uid="{F327A729-7C36-476B-BD69-5490EFCCBA21}"/>
    <cellStyle name="20% - Énfasis5 16 3 2 4" xfId="38522" xr:uid="{64AD8758-A11D-4A9A-9E38-F29E50A8A53E}"/>
    <cellStyle name="20% - Énfasis5 16 3 3" xfId="9906" xr:uid="{211186C8-2D40-44C5-85EE-1041C9F6E349}"/>
    <cellStyle name="20% - Énfasis5 16 3 3 2" xfId="25319" xr:uid="{E866273B-0323-4F38-AA2B-FC77C8E4CF01}"/>
    <cellStyle name="20% - Énfasis5 16 3 3 2 2" xfId="38527" xr:uid="{FAFA9CBE-B4B2-480B-BD51-C74A903A6711}"/>
    <cellStyle name="20% - Énfasis5 16 3 3 3" xfId="38526" xr:uid="{AEF0FEF3-B693-40D8-88A1-78732BA43D8F}"/>
    <cellStyle name="20% - Énfasis5 16 3 4" xfId="17614" xr:uid="{5604FE8A-09EF-4521-9BDD-A9A974F4A154}"/>
    <cellStyle name="20% - Énfasis5 16 3 4 2" xfId="38528" xr:uid="{F5230B53-8B01-4FFF-9701-2B244EA4EBE1}"/>
    <cellStyle name="20% - Énfasis5 16 3 5" xfId="38521" xr:uid="{0041214C-46BA-4EC1-903D-D55D32389425}"/>
    <cellStyle name="20% - Énfasis5 16 4" xfId="4450" xr:uid="{99C676A9-2DA9-43E8-9D14-D8040D473AEB}"/>
    <cellStyle name="20% - Énfasis5 16 4 2" xfId="12158" xr:uid="{EA9DDF1C-EB2A-40CF-BE1E-269A06FD2E3E}"/>
    <cellStyle name="20% - Énfasis5 16 4 2 2" xfId="27570" xr:uid="{909B1B1A-31C5-459B-AB77-4FACCF15F1FD}"/>
    <cellStyle name="20% - Énfasis5 16 4 2 2 2" xfId="38531" xr:uid="{7DA3AEB7-E14A-4585-B4A8-F104FA601BED}"/>
    <cellStyle name="20% - Énfasis5 16 4 2 3" xfId="38530" xr:uid="{5E3DBB55-1EB6-4C7C-A08B-C00C62FC26A1}"/>
    <cellStyle name="20% - Énfasis5 16 4 3" xfId="19865" xr:uid="{800F369B-12C1-4752-8F9A-1E713A5DE303}"/>
    <cellStyle name="20% - Énfasis5 16 4 3 2" xfId="38532" xr:uid="{0A8FF34F-85EC-475E-8C09-23EEC4628C18}"/>
    <cellStyle name="20% - Énfasis5 16 4 4" xfId="38529" xr:uid="{F7F5FCCE-2120-4486-9AE1-CA611CBBC819}"/>
    <cellStyle name="20% - Énfasis5 16 5" xfId="8447" xr:uid="{B17906F7-F3AA-430A-9F74-5DCDEC11C39D}"/>
    <cellStyle name="20% - Énfasis5 16 5 2" xfId="23860" xr:uid="{A0B2C59E-CDC0-4309-9204-17788A1F5B38}"/>
    <cellStyle name="20% - Énfasis5 16 5 2 2" xfId="38534" xr:uid="{3B61442B-124C-46FC-90C0-E244F92F76A4}"/>
    <cellStyle name="20% - Énfasis5 16 5 3" xfId="38533" xr:uid="{287D73A9-0033-48D7-B539-70FC90DE7EFC}"/>
    <cellStyle name="20% - Énfasis5 16 6" xfId="16155" xr:uid="{D829533E-0656-439F-85D1-A0984CE401FB}"/>
    <cellStyle name="20% - Énfasis5 16 6 2" xfId="38535" xr:uid="{BE740BD9-3BF9-4DFD-96BB-8E89B77B07D8}"/>
    <cellStyle name="20% - Énfasis5 16 7" xfId="38504" xr:uid="{14A92F8D-AA70-4E1F-AD35-EE8678C7D49E}"/>
    <cellStyle name="20% - Énfasis5 17" xfId="725" xr:uid="{969BCA99-BBA5-4BCB-8396-2B7336CAEA17}"/>
    <cellStyle name="20% - Énfasis5 17 2" xfId="1386" xr:uid="{DDB1674B-FAB4-465B-A6E1-B24F87D128A9}"/>
    <cellStyle name="20% - Énfasis5 17 2 2" xfId="2853" xr:uid="{2AE3047A-10E8-4D60-B693-7F4CB1A1AA5F}"/>
    <cellStyle name="20% - Énfasis5 17 2 2 2" xfId="6585" xr:uid="{6A4E30E8-DEDF-4857-82BB-07F9A61B1237}"/>
    <cellStyle name="20% - Énfasis5 17 2 2 2 2" xfId="14293" xr:uid="{038166F7-2EB0-48BA-BD52-50BC6EA41DB6}"/>
    <cellStyle name="20% - Énfasis5 17 2 2 2 2 2" xfId="29705" xr:uid="{4BB3BF12-384F-4C1B-987D-D9B06FA42C68}"/>
    <cellStyle name="20% - Énfasis5 17 2 2 2 2 2 2" xfId="38541" xr:uid="{068B5CA9-0CE3-4EDD-B659-5DE1AE85A598}"/>
    <cellStyle name="20% - Énfasis5 17 2 2 2 2 3" xfId="38540" xr:uid="{A3FF5BA4-03AE-4A5E-98B9-AC81C4144B82}"/>
    <cellStyle name="20% - Énfasis5 17 2 2 2 3" xfId="22000" xr:uid="{7C279C1F-0620-47C3-98EE-8D007A500EF7}"/>
    <cellStyle name="20% - Énfasis5 17 2 2 2 3 2" xfId="38542" xr:uid="{906AF323-3E6B-4139-83B3-2860E23E14D7}"/>
    <cellStyle name="20% - Énfasis5 17 2 2 2 4" xfId="38539" xr:uid="{2571AA4D-EEB4-405A-A910-02891DE57EC3}"/>
    <cellStyle name="20% - Énfasis5 17 2 2 3" xfId="10564" xr:uid="{B86EDB50-740B-405C-90B8-2DB6EC5B228F}"/>
    <cellStyle name="20% - Énfasis5 17 2 2 3 2" xfId="25977" xr:uid="{97AE7006-F253-4D84-BC94-284A8D097518}"/>
    <cellStyle name="20% - Énfasis5 17 2 2 3 2 2" xfId="38544" xr:uid="{A7F0F019-7930-4E1E-ABD1-466C729921B8}"/>
    <cellStyle name="20% - Énfasis5 17 2 2 3 3" xfId="38543" xr:uid="{92CC31EB-F48D-47A5-BF6D-E1E895A2E8E2}"/>
    <cellStyle name="20% - Énfasis5 17 2 2 4" xfId="18272" xr:uid="{4F853F96-C6F0-4DA7-A5D3-B3E4B3B13C14}"/>
    <cellStyle name="20% - Énfasis5 17 2 2 4 2" xfId="38545" xr:uid="{27381DE5-A405-41DE-AEF2-9C56C57E4C26}"/>
    <cellStyle name="20% - Énfasis5 17 2 2 5" xfId="38538" xr:uid="{B2E32EF2-E9F1-4266-81D0-4A41E9EE7346}"/>
    <cellStyle name="20% - Énfasis5 17 2 3" xfId="5122" xr:uid="{4E4FF662-F3A7-4931-A5E9-F21CB5A3BD68}"/>
    <cellStyle name="20% - Énfasis5 17 2 3 2" xfId="12830" xr:uid="{8FED837E-E304-4260-AE1B-ABEA6ABFC384}"/>
    <cellStyle name="20% - Énfasis5 17 2 3 2 2" xfId="28242" xr:uid="{5327429E-60F3-442D-9AD0-D0F7EECBECB5}"/>
    <cellStyle name="20% - Énfasis5 17 2 3 2 2 2" xfId="38548" xr:uid="{01ECE2CF-C10D-40CD-AFD5-5B5435C716B2}"/>
    <cellStyle name="20% - Énfasis5 17 2 3 2 3" xfId="38547" xr:uid="{ED23F4AB-B1A5-46A3-81FD-F4F1ACB24D5F}"/>
    <cellStyle name="20% - Énfasis5 17 2 3 3" xfId="20537" xr:uid="{D37D713E-2435-48E0-BA2E-613BA158B468}"/>
    <cellStyle name="20% - Énfasis5 17 2 3 3 2" xfId="38549" xr:uid="{3B8E35DB-1E1A-47DF-BB40-3C8E30A2468B}"/>
    <cellStyle name="20% - Énfasis5 17 2 3 4" xfId="38546" xr:uid="{A77D972F-C5C0-4C0A-898B-C38FD04AFE38}"/>
    <cellStyle name="20% - Énfasis5 17 2 4" xfId="9105" xr:uid="{2638BDCF-D0B7-446B-91CA-1C982730C9E5}"/>
    <cellStyle name="20% - Énfasis5 17 2 4 2" xfId="24518" xr:uid="{CC9FAAB1-3746-4E65-B318-3ED6051A8953}"/>
    <cellStyle name="20% - Énfasis5 17 2 4 2 2" xfId="38551" xr:uid="{05C94B30-0C3E-4BBC-8522-204B8BB73ACC}"/>
    <cellStyle name="20% - Énfasis5 17 2 4 3" xfId="38550" xr:uid="{CB808DBC-4672-45E4-ADD0-1C9549EA0A2D}"/>
    <cellStyle name="20% - Énfasis5 17 2 5" xfId="16813" xr:uid="{8FFA7D40-1121-4839-B753-16F134579D08}"/>
    <cellStyle name="20% - Énfasis5 17 2 5 2" xfId="38552" xr:uid="{F5BAC942-C5E7-4251-9B9E-02592CA0C1C7}"/>
    <cellStyle name="20% - Énfasis5 17 2 6" xfId="38537" xr:uid="{BFA33B33-0104-43B6-ABD7-6E4D46BC6E88}"/>
    <cellStyle name="20% - Énfasis5 17 3" xfId="2215" xr:uid="{C4BAF039-9DD1-4CC2-AC9D-930C579D1E65}"/>
    <cellStyle name="20% - Énfasis5 17 3 2" xfId="5947" xr:uid="{8171A8D9-F16E-4E81-8BC2-7CC47429D002}"/>
    <cellStyle name="20% - Énfasis5 17 3 2 2" xfId="13655" xr:uid="{F97B7C2B-26E9-4C27-94FF-B0432CA37B4C}"/>
    <cellStyle name="20% - Énfasis5 17 3 2 2 2" xfId="29067" xr:uid="{6AEBEE48-368B-4C3B-AF42-FEC2BCE436DE}"/>
    <cellStyle name="20% - Énfasis5 17 3 2 2 2 2" xfId="38556" xr:uid="{9E615063-E0ED-495E-909C-A706FB4DE31A}"/>
    <cellStyle name="20% - Énfasis5 17 3 2 2 3" xfId="38555" xr:uid="{87DB460D-95F9-4183-BB41-A56B641BF133}"/>
    <cellStyle name="20% - Énfasis5 17 3 2 3" xfId="21362" xr:uid="{666299B0-3439-4137-ADDA-70DC2ECA9989}"/>
    <cellStyle name="20% - Énfasis5 17 3 2 3 2" xfId="38557" xr:uid="{89A6453C-91E2-40EA-BA2E-3F7D4A5E6D74}"/>
    <cellStyle name="20% - Énfasis5 17 3 2 4" xfId="38554" xr:uid="{5C11FFD6-4A93-4638-86E3-F0F488537117}"/>
    <cellStyle name="20% - Énfasis5 17 3 3" xfId="9926" xr:uid="{3F240D93-D47A-4008-B93D-FD460CAA645E}"/>
    <cellStyle name="20% - Énfasis5 17 3 3 2" xfId="25339" xr:uid="{2EEECC30-29E9-450C-BE58-E84E537F0012}"/>
    <cellStyle name="20% - Énfasis5 17 3 3 2 2" xfId="38559" xr:uid="{AD10A27C-43F7-411B-BDE6-D1BFC17E3822}"/>
    <cellStyle name="20% - Énfasis5 17 3 3 3" xfId="38558" xr:uid="{0ADEE80A-DFAE-400C-8144-7A28758CFBA7}"/>
    <cellStyle name="20% - Énfasis5 17 3 4" xfId="17634" xr:uid="{C386A6B3-1653-41CA-A2D1-C3D0F2A9E62E}"/>
    <cellStyle name="20% - Énfasis5 17 3 4 2" xfId="38560" xr:uid="{0F30D93B-D355-4B64-ACEF-5AD0771DA139}"/>
    <cellStyle name="20% - Énfasis5 17 3 5" xfId="38553" xr:uid="{CB3EB3DA-6518-4977-A137-4A9337F5A29E}"/>
    <cellStyle name="20% - Énfasis5 17 4" xfId="4470" xr:uid="{64A5D5A0-8928-4E95-8787-0354D4A10A7C}"/>
    <cellStyle name="20% - Énfasis5 17 4 2" xfId="12178" xr:uid="{E15F0D62-E8A0-472C-B861-AD2E82BDF13F}"/>
    <cellStyle name="20% - Énfasis5 17 4 2 2" xfId="27590" xr:uid="{94C58DE9-E515-44BD-B05E-50B4E9012E2F}"/>
    <cellStyle name="20% - Énfasis5 17 4 2 2 2" xfId="38563" xr:uid="{F1F8E50D-2180-4EC0-8231-4F84C1CE79F0}"/>
    <cellStyle name="20% - Énfasis5 17 4 2 3" xfId="38562" xr:uid="{97A57CF6-9058-453F-9A81-D5AE2159DDF6}"/>
    <cellStyle name="20% - Énfasis5 17 4 3" xfId="19885" xr:uid="{38E98767-12DE-439B-A69E-119634812A43}"/>
    <cellStyle name="20% - Énfasis5 17 4 3 2" xfId="38564" xr:uid="{5FD86C46-56F6-472A-93B4-4F0911C46876}"/>
    <cellStyle name="20% - Énfasis5 17 4 4" xfId="38561" xr:uid="{4CCD365E-02E9-4B96-ABAA-7DFB3100D880}"/>
    <cellStyle name="20% - Énfasis5 17 5" xfId="8467" xr:uid="{C58CD4BA-F929-4004-9C79-1CF34136FC75}"/>
    <cellStyle name="20% - Énfasis5 17 5 2" xfId="23880" xr:uid="{2CCFBDE7-412F-4F08-92B9-EABC2E955B0A}"/>
    <cellStyle name="20% - Énfasis5 17 5 2 2" xfId="38566" xr:uid="{C2C8BC88-3228-4FB0-8133-6F67827DCF31}"/>
    <cellStyle name="20% - Énfasis5 17 5 3" xfId="38565" xr:uid="{91413B4D-C8B6-4558-83F5-2413039D4E9A}"/>
    <cellStyle name="20% - Énfasis5 17 6" xfId="16175" xr:uid="{0DDE1851-396B-4CEE-B407-D3257476941E}"/>
    <cellStyle name="20% - Énfasis5 17 6 2" xfId="38567" xr:uid="{745930DA-9803-4E7A-A5EC-432782653EA5}"/>
    <cellStyle name="20% - Énfasis5 17 7" xfId="38536" xr:uid="{30335204-1DC4-4B27-A6BF-F9E56C29F26B}"/>
    <cellStyle name="20% - Énfasis5 18" xfId="745" xr:uid="{BA298DFD-59E7-49F9-A6DB-0381C0E5B8C1}"/>
    <cellStyle name="20% - Énfasis5 18 2" xfId="1406" xr:uid="{7E1CEC7D-8D9C-4481-BE0A-FDCF3B4A6302}"/>
    <cellStyle name="20% - Énfasis5 18 2 2" xfId="2873" xr:uid="{8C9D1385-C9FE-47B7-A798-3EF6B365BA79}"/>
    <cellStyle name="20% - Énfasis5 18 2 2 2" xfId="6605" xr:uid="{65EFF881-1F3D-4D92-B0C6-8C6A00B7CE9A}"/>
    <cellStyle name="20% - Énfasis5 18 2 2 2 2" xfId="14313" xr:uid="{2C03BD0A-9F60-474E-B43D-99237DE3130A}"/>
    <cellStyle name="20% - Énfasis5 18 2 2 2 2 2" xfId="29725" xr:uid="{85DFAA4A-AFBF-43DA-A2EB-8A9E39181C3A}"/>
    <cellStyle name="20% - Énfasis5 18 2 2 2 2 2 2" xfId="38573" xr:uid="{B5DE1BAD-94C2-4E45-96B5-BF31A64DFFB9}"/>
    <cellStyle name="20% - Énfasis5 18 2 2 2 2 3" xfId="38572" xr:uid="{A40FE51E-0DEA-4DE0-8B78-F8D2561A38D3}"/>
    <cellStyle name="20% - Énfasis5 18 2 2 2 3" xfId="22020" xr:uid="{B0D59D37-751F-48FD-9930-4D176D97A1C8}"/>
    <cellStyle name="20% - Énfasis5 18 2 2 2 3 2" xfId="38574" xr:uid="{B4507C47-33EA-4B62-B393-4FA1BDD1044F}"/>
    <cellStyle name="20% - Énfasis5 18 2 2 2 4" xfId="38571" xr:uid="{0ED34445-2A5A-49E5-B67B-9921E8621D3E}"/>
    <cellStyle name="20% - Énfasis5 18 2 2 3" xfId="10584" xr:uid="{25FE57D2-3EF9-4CEE-8AEF-19370261E210}"/>
    <cellStyle name="20% - Énfasis5 18 2 2 3 2" xfId="25997" xr:uid="{EA3FE8D3-2CF5-41DF-865E-D1FDEA10902E}"/>
    <cellStyle name="20% - Énfasis5 18 2 2 3 2 2" xfId="38576" xr:uid="{A69EF8E1-BA55-4BB2-AE9B-F15C95717D33}"/>
    <cellStyle name="20% - Énfasis5 18 2 2 3 3" xfId="38575" xr:uid="{EE589D0B-8567-4C9E-8885-DB2EC5761C97}"/>
    <cellStyle name="20% - Énfasis5 18 2 2 4" xfId="18292" xr:uid="{D7A234B0-873F-4494-872C-B8D2B579BDBF}"/>
    <cellStyle name="20% - Énfasis5 18 2 2 4 2" xfId="38577" xr:uid="{35FBBF75-99A1-472C-A6C6-FB4ADC485BA5}"/>
    <cellStyle name="20% - Énfasis5 18 2 2 5" xfId="38570" xr:uid="{59DE11CB-0159-44AC-B280-B1DA7EF71B8B}"/>
    <cellStyle name="20% - Énfasis5 18 2 3" xfId="5142" xr:uid="{3CAB0CD3-F23B-40E9-9F1D-C524DAD21C3A}"/>
    <cellStyle name="20% - Énfasis5 18 2 3 2" xfId="12850" xr:uid="{AF3DCE7B-FAF6-4CFC-A18A-343FF052211D}"/>
    <cellStyle name="20% - Énfasis5 18 2 3 2 2" xfId="28262" xr:uid="{FB266780-FDBA-48EC-A41C-C27CAADDE5FC}"/>
    <cellStyle name="20% - Énfasis5 18 2 3 2 2 2" xfId="38580" xr:uid="{8E62C54B-32F1-4422-8FEB-810227BD9B6A}"/>
    <cellStyle name="20% - Énfasis5 18 2 3 2 3" xfId="38579" xr:uid="{577C95C8-186D-4C6B-A690-33FB0499D7B6}"/>
    <cellStyle name="20% - Énfasis5 18 2 3 3" xfId="20557" xr:uid="{055E593C-849D-4216-A9C6-E7020C225670}"/>
    <cellStyle name="20% - Énfasis5 18 2 3 3 2" xfId="38581" xr:uid="{3852BA70-AE0D-4F54-99EC-4B6EDF83288B}"/>
    <cellStyle name="20% - Énfasis5 18 2 3 4" xfId="38578" xr:uid="{4C5090FE-B861-4DBB-96B3-5CC5666DD97F}"/>
    <cellStyle name="20% - Énfasis5 18 2 4" xfId="9125" xr:uid="{2D8A3879-E5B1-4A89-89BE-FDC421DDE610}"/>
    <cellStyle name="20% - Énfasis5 18 2 4 2" xfId="24538" xr:uid="{0F2BD857-1D24-46D0-AB1A-76B4A509207E}"/>
    <cellStyle name="20% - Énfasis5 18 2 4 2 2" xfId="38583" xr:uid="{B691230D-B332-419B-ADE6-B56C1D5B0C4A}"/>
    <cellStyle name="20% - Énfasis5 18 2 4 3" xfId="38582" xr:uid="{F029AB9E-40C7-4569-BB75-CEE9DC93C452}"/>
    <cellStyle name="20% - Énfasis5 18 2 5" xfId="16833" xr:uid="{F34073C1-28E4-4CE9-8FF8-35DED4738309}"/>
    <cellStyle name="20% - Énfasis5 18 2 5 2" xfId="38584" xr:uid="{E24C92DA-2FDC-4B7B-A821-1E272178CA77}"/>
    <cellStyle name="20% - Énfasis5 18 2 6" xfId="38569" xr:uid="{1AC39435-2AD8-4E85-8D11-8363251E52D6}"/>
    <cellStyle name="20% - Énfasis5 18 3" xfId="2235" xr:uid="{B86A1D27-520B-44CF-B10F-6E2D49626F86}"/>
    <cellStyle name="20% - Énfasis5 18 3 2" xfId="5967" xr:uid="{095CE1B5-C6B7-4DC2-8D23-44DEF020FC6E}"/>
    <cellStyle name="20% - Énfasis5 18 3 2 2" xfId="13675" xr:uid="{009BC73B-7C51-4F48-A3D4-CCF04C1A3E3A}"/>
    <cellStyle name="20% - Énfasis5 18 3 2 2 2" xfId="29087" xr:uid="{3378546E-49EC-48CD-BCA6-D0013BD739AD}"/>
    <cellStyle name="20% - Énfasis5 18 3 2 2 2 2" xfId="38588" xr:uid="{64B1C2F7-61E3-4990-B139-CED6703FFF87}"/>
    <cellStyle name="20% - Énfasis5 18 3 2 2 3" xfId="38587" xr:uid="{9550807F-C130-4137-9F9E-FB588B8D5599}"/>
    <cellStyle name="20% - Énfasis5 18 3 2 3" xfId="21382" xr:uid="{C6976B82-966B-4F92-96CF-AAA8E70521E7}"/>
    <cellStyle name="20% - Énfasis5 18 3 2 3 2" xfId="38589" xr:uid="{D4F5EC7F-8F6F-4473-99AA-383EAC1A7EC3}"/>
    <cellStyle name="20% - Énfasis5 18 3 2 4" xfId="38586" xr:uid="{D1C71C4A-00D1-424B-9962-0612F1F6E2CD}"/>
    <cellStyle name="20% - Énfasis5 18 3 3" xfId="9946" xr:uid="{F70A33B4-E049-4F97-95E6-E7963BE7D072}"/>
    <cellStyle name="20% - Énfasis5 18 3 3 2" xfId="25359" xr:uid="{32FA082C-AF75-4227-A3F0-715A6BF80551}"/>
    <cellStyle name="20% - Énfasis5 18 3 3 2 2" xfId="38591" xr:uid="{43071F1B-B854-4E23-B04A-E1379480F89C}"/>
    <cellStyle name="20% - Énfasis5 18 3 3 3" xfId="38590" xr:uid="{6AFA667E-62C1-499C-BB00-2EB46B4A59CD}"/>
    <cellStyle name="20% - Énfasis5 18 3 4" xfId="17654" xr:uid="{ABF1893C-FF7E-4D59-B181-C6B711546F4A}"/>
    <cellStyle name="20% - Énfasis5 18 3 4 2" xfId="38592" xr:uid="{C495CBD9-6B14-453A-909E-DC38B61D1DDA}"/>
    <cellStyle name="20% - Énfasis5 18 3 5" xfId="38585" xr:uid="{E7744286-920E-4857-BE65-4D26ED40FCEC}"/>
    <cellStyle name="20% - Énfasis5 18 4" xfId="4490" xr:uid="{CF30AEAA-3F3D-4197-A654-98BB2B23B6AD}"/>
    <cellStyle name="20% - Énfasis5 18 4 2" xfId="12198" xr:uid="{C307D508-5BD0-4854-B436-CCD5128B1F42}"/>
    <cellStyle name="20% - Énfasis5 18 4 2 2" xfId="27610" xr:uid="{03E99DF5-4C48-4BF3-BE66-2D482B2A270C}"/>
    <cellStyle name="20% - Énfasis5 18 4 2 2 2" xfId="38595" xr:uid="{78FB80CA-3851-4014-A85C-9B58D16041C2}"/>
    <cellStyle name="20% - Énfasis5 18 4 2 3" xfId="38594" xr:uid="{62865DBF-B79F-4DBC-B939-5C28072A113C}"/>
    <cellStyle name="20% - Énfasis5 18 4 3" xfId="19905" xr:uid="{EB3B0E43-CA5C-4585-B53C-0A7D0885FFA3}"/>
    <cellStyle name="20% - Énfasis5 18 4 3 2" xfId="38596" xr:uid="{7CF6ACC2-F598-4EEB-80DE-B4682C4959AB}"/>
    <cellStyle name="20% - Énfasis5 18 4 4" xfId="38593" xr:uid="{713F32AF-DA74-4B68-9701-E2F6EB6FA50B}"/>
    <cellStyle name="20% - Énfasis5 18 5" xfId="8487" xr:uid="{2C18A6C8-0BE6-4377-9D8F-003993295D2A}"/>
    <cellStyle name="20% - Énfasis5 18 5 2" xfId="23900" xr:uid="{286F19A3-12DD-473D-BF4A-DBE30A1498ED}"/>
    <cellStyle name="20% - Énfasis5 18 5 2 2" xfId="38598" xr:uid="{2A56B7C5-8429-4704-A959-58FD85CC888E}"/>
    <cellStyle name="20% - Énfasis5 18 5 3" xfId="38597" xr:uid="{FE755AA6-41C8-4A1D-A4E5-28C9487B4F1B}"/>
    <cellStyle name="20% - Énfasis5 18 6" xfId="16195" xr:uid="{25A44C38-6651-4267-8B5F-6CFFDCA35831}"/>
    <cellStyle name="20% - Énfasis5 18 6 2" xfId="38599" xr:uid="{7A390362-2AF9-4B53-A1E7-F4F7981FDEA4}"/>
    <cellStyle name="20% - Énfasis5 18 7" xfId="38568" xr:uid="{5399F565-1246-400A-8269-BF1D3C624071}"/>
    <cellStyle name="20% - Énfasis5 19" xfId="764" xr:uid="{1C69F387-A5EA-4C21-8514-24D2787A0B65}"/>
    <cellStyle name="20% - Énfasis5 19 2" xfId="2254" xr:uid="{70A03A30-F74E-4DC8-9DD3-1231BD016087}"/>
    <cellStyle name="20% - Énfasis5 19 2 2" xfId="5986" xr:uid="{A9105685-8158-4373-9D7D-68A2CBE5042E}"/>
    <cellStyle name="20% - Énfasis5 19 2 2 2" xfId="13694" xr:uid="{6A19396A-EA33-4873-B766-5A8F34B42293}"/>
    <cellStyle name="20% - Énfasis5 19 2 2 2 2" xfId="29106" xr:uid="{171CBB97-78D3-4EC5-87DA-F7D55A914FF1}"/>
    <cellStyle name="20% - Énfasis5 19 2 2 2 2 2" xfId="38604" xr:uid="{BE3648AA-519B-4DD4-8EE6-609479961C5A}"/>
    <cellStyle name="20% - Énfasis5 19 2 2 2 3" xfId="38603" xr:uid="{BAA835E3-8BC6-4FF2-B9B6-5B9DACDD8E6D}"/>
    <cellStyle name="20% - Énfasis5 19 2 2 3" xfId="21401" xr:uid="{14BCE1B3-EEBD-48FB-81A7-C7BBFCF2A31B}"/>
    <cellStyle name="20% - Énfasis5 19 2 2 3 2" xfId="38605" xr:uid="{A39392EC-2594-430C-B1A2-7B303FD877CA}"/>
    <cellStyle name="20% - Énfasis5 19 2 2 4" xfId="38602" xr:uid="{D67B291F-CB33-4331-B31E-DBF739DCD1C2}"/>
    <cellStyle name="20% - Énfasis5 19 2 3" xfId="9965" xr:uid="{4FD8F48D-8F9F-4738-844F-1D8DE35F1923}"/>
    <cellStyle name="20% - Énfasis5 19 2 3 2" xfId="25378" xr:uid="{625EC72B-036E-46AA-9841-1E035781AD48}"/>
    <cellStyle name="20% - Énfasis5 19 2 3 2 2" xfId="38607" xr:uid="{7DC21E91-8812-4BFE-8783-EFA103017A8F}"/>
    <cellStyle name="20% - Énfasis5 19 2 3 3" xfId="38606" xr:uid="{29D1C360-58EC-48BC-B44E-2031161E5D7C}"/>
    <cellStyle name="20% - Énfasis5 19 2 4" xfId="17673" xr:uid="{BC67B08F-DB3A-427C-B5B2-A6C3BE12C5E2}"/>
    <cellStyle name="20% - Énfasis5 19 2 4 2" xfId="38608" xr:uid="{9E151B01-8130-4D5C-8866-737EBDAC8367}"/>
    <cellStyle name="20% - Énfasis5 19 2 5" xfId="38601" xr:uid="{DF8349DD-C0E8-49C0-9BDA-5A864C6010A2}"/>
    <cellStyle name="20% - Énfasis5 19 3" xfId="4509" xr:uid="{DF5A080E-EF49-47A1-A5E6-8602DF3B1D64}"/>
    <cellStyle name="20% - Énfasis5 19 3 2" xfId="12217" xr:uid="{57D9B0EF-F972-487A-9534-5465AF4A20E3}"/>
    <cellStyle name="20% - Énfasis5 19 3 2 2" xfId="27629" xr:uid="{AA4EE852-5AC4-4D2C-A11C-EA3F95B58302}"/>
    <cellStyle name="20% - Énfasis5 19 3 2 2 2" xfId="38611" xr:uid="{6C7A1CBA-ABEC-4D0A-B240-493C3FFC16EB}"/>
    <cellStyle name="20% - Énfasis5 19 3 2 3" xfId="38610" xr:uid="{ABD97566-CAA1-4AFB-992A-7F8DD4DBEE0A}"/>
    <cellStyle name="20% - Énfasis5 19 3 3" xfId="19924" xr:uid="{197DF2F6-B5DA-4A3C-8E54-FF9110480CA1}"/>
    <cellStyle name="20% - Énfasis5 19 3 3 2" xfId="38612" xr:uid="{33D599AA-9988-455E-AC08-D4FCBB5E4577}"/>
    <cellStyle name="20% - Énfasis5 19 3 4" xfId="38609" xr:uid="{75521C97-0019-456C-BFDA-B2160CFC81F2}"/>
    <cellStyle name="20% - Énfasis5 19 4" xfId="8506" xr:uid="{03BB5576-20E5-43C0-BD5D-30EC8FACF88A}"/>
    <cellStyle name="20% - Énfasis5 19 4 2" xfId="23919" xr:uid="{8D6AB9DF-9E9F-4BAA-B03C-F569F3079925}"/>
    <cellStyle name="20% - Énfasis5 19 4 2 2" xfId="38614" xr:uid="{32065B99-F74D-40B4-AA6B-0E1BB5F87CCA}"/>
    <cellStyle name="20% - Énfasis5 19 4 3" xfId="38613" xr:uid="{7888FAA5-5FEF-46DE-BAB6-BDCEB2335555}"/>
    <cellStyle name="20% - Énfasis5 19 5" xfId="16214" xr:uid="{37E03C7A-ECB2-4869-AEC3-AEFFB8531371}"/>
    <cellStyle name="20% - Énfasis5 19 5 2" xfId="38615" xr:uid="{59576074-B9CD-4751-92EA-0013F6CA8810}"/>
    <cellStyle name="20% - Énfasis5 19 6" xfId="38600" xr:uid="{0D5973C2-E71E-4387-9A48-C275D2425CB7}"/>
    <cellStyle name="20% - Énfasis5 2" xfId="163" xr:uid="{35B2CE32-33B5-40FC-9813-AC6D3323F9DD}"/>
    <cellStyle name="20% - Énfasis5 2 2" xfId="374" xr:uid="{E516ED5D-BD89-4D86-88B9-0F0BA4B84F6D}"/>
    <cellStyle name="20% - Énfasis5 2 2 2" xfId="1036" xr:uid="{837E6002-CB44-4DFC-911A-F031CECD21D6}"/>
    <cellStyle name="20% - Énfasis5 2 2 2 2" xfId="2504" xr:uid="{3FA06559-4AF7-4747-B8E2-563946768275}"/>
    <cellStyle name="20% - Énfasis5 2 2 2 2 2" xfId="6236" xr:uid="{5BAE20D7-3C6F-4E93-9B8C-D4B166D4789C}"/>
    <cellStyle name="20% - Énfasis5 2 2 2 2 2 2" xfId="13944" xr:uid="{4CF3BBC8-EF17-4961-8F80-89315565B55B}"/>
    <cellStyle name="20% - Énfasis5 2 2 2 2 2 2 2" xfId="29356" xr:uid="{368FB195-6A61-4E09-84A6-230D89E962BA}"/>
    <cellStyle name="20% - Énfasis5 2 2 2 2 2 2 2 2" xfId="38622" xr:uid="{B891BBCC-077E-495E-A5BB-A8DFCA87ACB3}"/>
    <cellStyle name="20% - Énfasis5 2 2 2 2 2 2 3" xfId="38621" xr:uid="{F65B338E-AD20-48C0-AEDF-C8F587809040}"/>
    <cellStyle name="20% - Énfasis5 2 2 2 2 2 3" xfId="21651" xr:uid="{7DEF94E2-5098-4DB2-9A0C-D2761003CCE0}"/>
    <cellStyle name="20% - Énfasis5 2 2 2 2 2 3 2" xfId="38623" xr:uid="{9A1B2693-F9F0-4ABF-B166-3B2B2C191025}"/>
    <cellStyle name="20% - Énfasis5 2 2 2 2 2 4" xfId="38620" xr:uid="{2FBB69F1-E291-43E8-AFB1-1FB7391959C0}"/>
    <cellStyle name="20% - Énfasis5 2 2 2 2 3" xfId="10215" xr:uid="{618B00F4-E9B2-493B-BC73-1106C954442B}"/>
    <cellStyle name="20% - Énfasis5 2 2 2 2 3 2" xfId="25628" xr:uid="{166CD210-AE6D-4D81-8DB2-48822492F30B}"/>
    <cellStyle name="20% - Énfasis5 2 2 2 2 3 2 2" xfId="38625" xr:uid="{44F6CCDC-1269-4D55-B246-2B76A1AE8264}"/>
    <cellStyle name="20% - Énfasis5 2 2 2 2 3 3" xfId="38624" xr:uid="{A5CE7ADE-3B55-4CD2-A110-3280489F8FDD}"/>
    <cellStyle name="20% - Énfasis5 2 2 2 2 4" xfId="17923" xr:uid="{7DE8A0DC-8CF0-4540-88BA-0A077FCCB737}"/>
    <cellStyle name="20% - Énfasis5 2 2 2 2 4 2" xfId="38626" xr:uid="{70625259-0A5C-4E0A-A5B1-15D03F0059CD}"/>
    <cellStyle name="20% - Énfasis5 2 2 2 2 5" xfId="38619" xr:uid="{EA99625B-8DC2-4ADE-91FE-0379C891A4C8}"/>
    <cellStyle name="20% - Énfasis5 2 2 2 3" xfId="4773" xr:uid="{FFFECB3A-6E88-44E7-966D-84C14CF9C4F7}"/>
    <cellStyle name="20% - Énfasis5 2 2 2 3 2" xfId="12481" xr:uid="{30F4D299-74B0-457F-A0BA-B4316BFF6A56}"/>
    <cellStyle name="20% - Énfasis5 2 2 2 3 2 2" xfId="27893" xr:uid="{0D29CFB0-426C-435F-8C5A-7B222C7942B4}"/>
    <cellStyle name="20% - Énfasis5 2 2 2 3 2 2 2" xfId="38629" xr:uid="{77425107-8069-4B96-BBA6-E08D5E1AA776}"/>
    <cellStyle name="20% - Énfasis5 2 2 2 3 2 3" xfId="38628" xr:uid="{C2282C2E-253C-49AC-89D8-BD3AC6B22ED4}"/>
    <cellStyle name="20% - Énfasis5 2 2 2 3 3" xfId="20188" xr:uid="{48367B7A-F2CF-4A4B-BFA7-40EBB64C1836}"/>
    <cellStyle name="20% - Énfasis5 2 2 2 3 3 2" xfId="38630" xr:uid="{ABEE62E7-1A8B-470A-A768-E27ED537C74C}"/>
    <cellStyle name="20% - Énfasis5 2 2 2 3 4" xfId="38627" xr:uid="{9A807AF0-AFF1-426F-8641-7C7C698921E8}"/>
    <cellStyle name="20% - Énfasis5 2 2 2 4" xfId="8756" xr:uid="{11082128-3D02-44C5-9C4A-EA8564ABCAFA}"/>
    <cellStyle name="20% - Énfasis5 2 2 2 4 2" xfId="24169" xr:uid="{AF7657F1-C3F7-4CC0-B99C-B471B14E1D80}"/>
    <cellStyle name="20% - Énfasis5 2 2 2 4 2 2" xfId="38632" xr:uid="{6E449B77-BAD4-41D0-9F53-4B990F78CFE4}"/>
    <cellStyle name="20% - Énfasis5 2 2 2 4 3" xfId="38631" xr:uid="{EDBE59A7-CCB4-43DC-B4C9-8F54716D1312}"/>
    <cellStyle name="20% - Énfasis5 2 2 2 5" xfId="16464" xr:uid="{8F532763-646F-4FB4-88F1-CB8D48A71BF3}"/>
    <cellStyle name="20% - Énfasis5 2 2 2 5 2" xfId="38633" xr:uid="{31E8E24E-01CF-41C8-9467-26CADF541782}"/>
    <cellStyle name="20% - Énfasis5 2 2 2 6" xfId="38618" xr:uid="{A429DCC0-6A40-45C2-B8F1-2947F625742A}"/>
    <cellStyle name="20% - Énfasis5 2 2 3" xfId="1866" xr:uid="{E373953F-3035-4054-9879-BEE9D12F8FB3}"/>
    <cellStyle name="20% - Énfasis5 2 2 3 2" xfId="5598" xr:uid="{26BB1108-A84E-42D8-A19A-132E81390BDE}"/>
    <cellStyle name="20% - Énfasis5 2 2 3 2 2" xfId="13306" xr:uid="{CB4E8C57-BB4A-45D0-BFAC-2EB1EA990944}"/>
    <cellStyle name="20% - Énfasis5 2 2 3 2 2 2" xfId="28718" xr:uid="{D1D5FA7B-0113-4EBE-9383-52CF7C21838E}"/>
    <cellStyle name="20% - Énfasis5 2 2 3 2 2 2 2" xfId="38637" xr:uid="{85A53C68-2BD1-4894-B657-C5A2EA2C40CD}"/>
    <cellStyle name="20% - Énfasis5 2 2 3 2 2 3" xfId="38636" xr:uid="{5820562C-B140-4B55-8F91-EF1DF9D3316F}"/>
    <cellStyle name="20% - Énfasis5 2 2 3 2 3" xfId="21013" xr:uid="{0D8C8043-C5C0-4AB7-898A-6AEE00DE4306}"/>
    <cellStyle name="20% - Énfasis5 2 2 3 2 3 2" xfId="38638" xr:uid="{D50F2B98-AAA4-4A37-B0E5-8FCF768DF37D}"/>
    <cellStyle name="20% - Énfasis5 2 2 3 2 4" xfId="38635" xr:uid="{680F055A-8F47-404A-96D8-C0542FE79167}"/>
    <cellStyle name="20% - Énfasis5 2 2 3 3" xfId="9577" xr:uid="{B998E49A-F0A8-4AB5-A7B2-5952854EC023}"/>
    <cellStyle name="20% - Énfasis5 2 2 3 3 2" xfId="24990" xr:uid="{C060755F-9B0B-48BB-86FC-3BF73FB30039}"/>
    <cellStyle name="20% - Énfasis5 2 2 3 3 2 2" xfId="38640" xr:uid="{00A134E9-C6E1-4C8A-8159-9595CD698F9B}"/>
    <cellStyle name="20% - Énfasis5 2 2 3 3 3" xfId="38639" xr:uid="{B56BB04F-75FE-44E1-A679-97EDC0B7FA89}"/>
    <cellStyle name="20% - Énfasis5 2 2 3 4" xfId="17285" xr:uid="{93958B12-4936-4583-B6DE-B7026DAAFEB3}"/>
    <cellStyle name="20% - Énfasis5 2 2 3 4 2" xfId="38641" xr:uid="{A0B671D6-A822-492B-B1EE-0916FDB27C19}"/>
    <cellStyle name="20% - Énfasis5 2 2 3 5" xfId="38634" xr:uid="{3167E80A-8A44-4256-AEA4-5344F404B801}"/>
    <cellStyle name="20% - Énfasis5 2 2 4" xfId="4121" xr:uid="{061C4FFE-A0C1-4DFF-937E-BDB87DCEB177}"/>
    <cellStyle name="20% - Énfasis5 2 2 4 2" xfId="11829" xr:uid="{4801BFC0-BBFB-4149-B844-535FE02494E0}"/>
    <cellStyle name="20% - Énfasis5 2 2 4 2 2" xfId="27241" xr:uid="{53A5A99D-D945-48F4-BEAC-1F548F7BCA95}"/>
    <cellStyle name="20% - Énfasis5 2 2 4 2 2 2" xfId="38644" xr:uid="{3B2C84E2-52DA-494A-A0E0-A27FEDEA968A}"/>
    <cellStyle name="20% - Énfasis5 2 2 4 2 3" xfId="38643" xr:uid="{88C6EED9-C327-4831-925C-1E0FAC0B096C}"/>
    <cellStyle name="20% - Énfasis5 2 2 4 3" xfId="19536" xr:uid="{2E5D02B5-3B6C-41C1-83DA-54702D18D96E}"/>
    <cellStyle name="20% - Énfasis5 2 2 4 3 2" xfId="38645" xr:uid="{9C386E04-0862-4B56-A60F-F4B4E6547B5E}"/>
    <cellStyle name="20% - Énfasis5 2 2 4 4" xfId="38642" xr:uid="{4E46859B-2B85-4DBA-A076-9D80A9B49556}"/>
    <cellStyle name="20% - Énfasis5 2 2 5" xfId="8118" xr:uid="{A7810667-BC16-4C1E-A899-E683EA4349CE}"/>
    <cellStyle name="20% - Énfasis5 2 2 5 2" xfId="23531" xr:uid="{96C0DBD3-CD9F-4171-9DE5-73CEE20B3075}"/>
    <cellStyle name="20% - Énfasis5 2 2 5 2 2" xfId="38647" xr:uid="{7AB6D19A-913A-4B53-BF61-7A1BDD1B3034}"/>
    <cellStyle name="20% - Énfasis5 2 2 5 3" xfId="38646" xr:uid="{67854FB9-E2FA-4B75-8713-88ECC64219DA}"/>
    <cellStyle name="20% - Énfasis5 2 2 6" xfId="15826" xr:uid="{A0EA58D0-86F1-4074-9CDE-D1B88916C016}"/>
    <cellStyle name="20% - Énfasis5 2 2 6 2" xfId="38648" xr:uid="{D42D8642-D660-4531-9143-1FC850461D4D}"/>
    <cellStyle name="20% - Énfasis5 2 2 7" xfId="38617" xr:uid="{33D52A16-BD35-445A-954C-463A1D1E2A79}"/>
    <cellStyle name="20% - Énfasis5 2 3" xfId="831" xr:uid="{35095B5C-A978-4BD5-B45B-947967AEC91A}"/>
    <cellStyle name="20% - Énfasis5 2 3 2" xfId="2306" xr:uid="{C83D93ED-A758-4BD0-8503-206968588B97}"/>
    <cellStyle name="20% - Énfasis5 2 3 2 2" xfId="6038" xr:uid="{DAE15521-36E7-4457-BAC6-69EBB25EBC21}"/>
    <cellStyle name="20% - Énfasis5 2 3 2 2 2" xfId="13746" xr:uid="{938ECB17-C70E-4203-B58A-F73404A674DC}"/>
    <cellStyle name="20% - Énfasis5 2 3 2 2 2 2" xfId="29158" xr:uid="{D8AAD0A7-0E3A-4DA7-A5FE-9557F500A6B3}"/>
    <cellStyle name="20% - Énfasis5 2 3 2 2 2 2 2" xfId="38653" xr:uid="{D0FB46A6-7CB9-4422-9CB9-752F3802EC95}"/>
    <cellStyle name="20% - Énfasis5 2 3 2 2 2 3" xfId="38652" xr:uid="{73D610ED-3A2E-4ED0-8AF1-F46B1C4BCF96}"/>
    <cellStyle name="20% - Énfasis5 2 3 2 2 3" xfId="21453" xr:uid="{8DE6FEA1-43EB-4724-A077-C3196AB7863E}"/>
    <cellStyle name="20% - Énfasis5 2 3 2 2 3 2" xfId="38654" xr:uid="{49F4F7A8-70EA-49F0-A7EA-E925AF8931EC}"/>
    <cellStyle name="20% - Énfasis5 2 3 2 2 4" xfId="38651" xr:uid="{A2F09D62-C232-4519-9197-97F40D9C6AAB}"/>
    <cellStyle name="20% - Énfasis5 2 3 2 3" xfId="10017" xr:uid="{89F6FA3C-D72B-4FF1-8F94-C618E6C6E792}"/>
    <cellStyle name="20% - Énfasis5 2 3 2 3 2" xfId="25430" xr:uid="{51ADB5D6-6AC1-4772-B5AE-D3663588E591}"/>
    <cellStyle name="20% - Énfasis5 2 3 2 3 2 2" xfId="38656" xr:uid="{3AF824E7-BFE1-472A-8F27-E81F919E1409}"/>
    <cellStyle name="20% - Énfasis5 2 3 2 3 3" xfId="38655" xr:uid="{63EF160F-8BA8-43CA-B6D7-8801D4AB77B8}"/>
    <cellStyle name="20% - Énfasis5 2 3 2 4" xfId="17725" xr:uid="{AB1652C5-BC4C-4020-94A4-1D07B75BA895}"/>
    <cellStyle name="20% - Énfasis5 2 3 2 4 2" xfId="38657" xr:uid="{1A3F70B3-EB66-4C05-9542-27F8FFEAD37C}"/>
    <cellStyle name="20% - Énfasis5 2 3 2 5" xfId="38650" xr:uid="{098A2E3B-CDDC-4A9F-8E48-4760A7B847F4}"/>
    <cellStyle name="20% - Énfasis5 2 3 3" xfId="4568" xr:uid="{12163117-87A5-4619-A868-A1A87F294AE6}"/>
    <cellStyle name="20% - Énfasis5 2 3 3 2" xfId="12276" xr:uid="{35D7FA92-BF51-4FBC-9847-B80B057B43C4}"/>
    <cellStyle name="20% - Énfasis5 2 3 3 2 2" xfId="27688" xr:uid="{9BBBD993-2259-45E7-83D8-7F2ED0AA7427}"/>
    <cellStyle name="20% - Énfasis5 2 3 3 2 2 2" xfId="38660" xr:uid="{9B1F221A-31B6-4311-BE91-702C53941B7F}"/>
    <cellStyle name="20% - Énfasis5 2 3 3 2 3" xfId="38659" xr:uid="{A8AB41BD-FD61-49C2-83E8-EBDB081BC877}"/>
    <cellStyle name="20% - Énfasis5 2 3 3 3" xfId="19983" xr:uid="{BD9FF436-555C-418C-BB63-645120A43565}"/>
    <cellStyle name="20% - Énfasis5 2 3 3 3 2" xfId="38661" xr:uid="{C066D1B1-AE94-46B6-ACE0-EF60A916865D}"/>
    <cellStyle name="20% - Énfasis5 2 3 3 4" xfId="38658" xr:uid="{34AE2DFA-FB61-48AF-8808-2B73D1603AFB}"/>
    <cellStyle name="20% - Énfasis5 2 3 4" xfId="8558" xr:uid="{BECBFBF9-2748-42B7-8222-E810DEAA50EE}"/>
    <cellStyle name="20% - Énfasis5 2 3 4 2" xfId="23971" xr:uid="{F2BE9728-9556-48DD-9D64-58C08DD13DB6}"/>
    <cellStyle name="20% - Énfasis5 2 3 4 2 2" xfId="38663" xr:uid="{EFC91D08-7BB7-45DD-BC9F-EE83A39F0D52}"/>
    <cellStyle name="20% - Énfasis5 2 3 4 3" xfId="38662" xr:uid="{CB6E45F8-4F41-4617-B808-F47FF6AF3F94}"/>
    <cellStyle name="20% - Énfasis5 2 3 5" xfId="16266" xr:uid="{E32F8042-36D7-43AB-BE59-6D851CEEF36E}"/>
    <cellStyle name="20% - Énfasis5 2 3 5 2" xfId="38664" xr:uid="{AA0E9B49-DA3E-45CF-8167-DD3790064D7B}"/>
    <cellStyle name="20% - Énfasis5 2 3 6" xfId="38649" xr:uid="{EB449E63-FDCD-430C-B253-CD53A99E0495}"/>
    <cellStyle name="20% - Énfasis5 2 4" xfId="1668" xr:uid="{F9550C7C-0923-42C6-AB6C-4B1CCD018E7E}"/>
    <cellStyle name="20% - Énfasis5 2 4 2" xfId="5400" xr:uid="{A45EBC6C-8C66-4BAF-8ABC-729FED07E041}"/>
    <cellStyle name="20% - Énfasis5 2 4 2 2" xfId="13108" xr:uid="{C88CE585-BDFD-42CA-92FF-8E2193B9FC51}"/>
    <cellStyle name="20% - Énfasis5 2 4 2 2 2" xfId="28520" xr:uid="{2524053E-5997-4BE0-9721-725EB243D674}"/>
    <cellStyle name="20% - Énfasis5 2 4 2 2 2 2" xfId="38668" xr:uid="{A5AB24B9-225F-4436-B754-DD3395F084D5}"/>
    <cellStyle name="20% - Énfasis5 2 4 2 2 3" xfId="38667" xr:uid="{3392CF44-29D5-4790-9D8D-B818E8B06926}"/>
    <cellStyle name="20% - Énfasis5 2 4 2 3" xfId="20815" xr:uid="{A799D93F-6720-4F4A-9762-ACAEA1B6D95F}"/>
    <cellStyle name="20% - Énfasis5 2 4 2 3 2" xfId="38669" xr:uid="{E0C3EA58-EDD0-4179-9B5B-0D0BE96B2ED9}"/>
    <cellStyle name="20% - Énfasis5 2 4 2 4" xfId="38666" xr:uid="{1B27ACC7-4D30-4822-BA10-FB48874E8E8A}"/>
    <cellStyle name="20% - Énfasis5 2 4 3" xfId="9379" xr:uid="{96552D6A-578D-4D9A-9815-148362DA5082}"/>
    <cellStyle name="20% - Énfasis5 2 4 3 2" xfId="24792" xr:uid="{2FC90C65-703C-46C0-BC8E-B530A034EE96}"/>
    <cellStyle name="20% - Énfasis5 2 4 3 2 2" xfId="38671" xr:uid="{382CA7FE-D710-4DB0-BD18-72BB32224350}"/>
    <cellStyle name="20% - Énfasis5 2 4 3 3" xfId="38670" xr:uid="{9F516CA5-C91F-4BA7-9B52-0FDB43D57C1A}"/>
    <cellStyle name="20% - Énfasis5 2 4 4" xfId="17087" xr:uid="{48355132-DADA-49F9-A1B3-0345B2FBB6DC}"/>
    <cellStyle name="20% - Énfasis5 2 4 4 2" xfId="38672" xr:uid="{E4649D2D-56C4-4DBC-990F-3E90D7284006}"/>
    <cellStyle name="20% - Énfasis5 2 4 5" xfId="38665" xr:uid="{66AD7B7A-371D-43A4-B1BD-C8C512CAF632}"/>
    <cellStyle name="20% - Énfasis5 2 5" xfId="3916" xr:uid="{C801DB6A-C3FB-4C16-B61F-E9EACED37BE1}"/>
    <cellStyle name="20% - Énfasis5 2 5 2" xfId="11624" xr:uid="{8908E0CE-E2D3-4DB4-8F7A-CDF8F091FE1F}"/>
    <cellStyle name="20% - Énfasis5 2 5 2 2" xfId="27036" xr:uid="{393E96C2-342D-4063-B0AF-6A6B27424F34}"/>
    <cellStyle name="20% - Énfasis5 2 5 2 2 2" xfId="38675" xr:uid="{04222E4A-5B68-47EF-9AB3-DBC0241179F6}"/>
    <cellStyle name="20% - Énfasis5 2 5 2 3" xfId="38674" xr:uid="{DCC9B577-3EE7-4AA0-A976-F06816E99DEE}"/>
    <cellStyle name="20% - Énfasis5 2 5 3" xfId="19331" xr:uid="{AFC3508B-9082-49CD-A177-3EF82F623A3E}"/>
    <cellStyle name="20% - Énfasis5 2 5 3 2" xfId="38676" xr:uid="{C72B3FF2-A0B0-41DE-BBDF-52E6E1DF8863}"/>
    <cellStyle name="20% - Énfasis5 2 5 4" xfId="38673" xr:uid="{9B656878-EC28-4DF9-A4A9-ED94EC8CB3CC}"/>
    <cellStyle name="20% - Énfasis5 2 6" xfId="7920" xr:uid="{8068ABF5-6ED7-432A-BFFE-E2455D558390}"/>
    <cellStyle name="20% - Énfasis5 2 6 2" xfId="23333" xr:uid="{77D4F1CC-D7F1-46F6-A7A3-C89BCEAC6BD4}"/>
    <cellStyle name="20% - Énfasis5 2 6 2 2" xfId="38678" xr:uid="{2C083591-18D9-448A-A1C4-A6E884A3A5B6}"/>
    <cellStyle name="20% - Énfasis5 2 6 3" xfId="38677" xr:uid="{6846A928-ECC9-4693-A225-F15D7DCE1F52}"/>
    <cellStyle name="20% - Énfasis5 2 7" xfId="15628" xr:uid="{9F5AB97A-8C62-4865-B62A-8EB6EC13D596}"/>
    <cellStyle name="20% - Énfasis5 2 7 2" xfId="38679" xr:uid="{316344F9-BB78-4E36-A66D-E5C9A0314CBB}"/>
    <cellStyle name="20% - Énfasis5 2 8" xfId="38616" xr:uid="{4D2B19BC-251E-44B7-869E-E2D8A3D5565E}"/>
    <cellStyle name="20% - Énfasis5 20" xfId="1428" xr:uid="{1EFBC680-D08D-496D-A096-DB098FD29031}"/>
    <cellStyle name="20% - Énfasis5 20 2" xfId="2893" xr:uid="{613C1319-EA16-470C-B032-C8A513A6F010}"/>
    <cellStyle name="20% - Énfasis5 20 2 2" xfId="6625" xr:uid="{FCC69585-A430-495E-A904-EA4ADAA9E7E5}"/>
    <cellStyle name="20% - Énfasis5 20 2 2 2" xfId="14333" xr:uid="{B630B7DA-0B6A-4A46-8891-C4F84916C4BF}"/>
    <cellStyle name="20% - Énfasis5 20 2 2 2 2" xfId="29745" xr:uid="{2E5BEA3A-DC1C-4251-B2AC-A076CCD34C7C}"/>
    <cellStyle name="20% - Énfasis5 20 2 2 2 2 2" xfId="38684" xr:uid="{45A829A7-E47A-48C6-948B-2E99941766D2}"/>
    <cellStyle name="20% - Énfasis5 20 2 2 2 3" xfId="38683" xr:uid="{68EE9090-E182-40BE-AB92-AD7DEE4CF5B3}"/>
    <cellStyle name="20% - Énfasis5 20 2 2 3" xfId="22040" xr:uid="{7E63CE19-D374-4336-9464-FF83A62BB927}"/>
    <cellStyle name="20% - Énfasis5 20 2 2 3 2" xfId="38685" xr:uid="{55A94273-F897-4E67-AD62-869CEA6F38A4}"/>
    <cellStyle name="20% - Énfasis5 20 2 2 4" xfId="38682" xr:uid="{045C9687-5680-40FE-AB2D-31828E212FC0}"/>
    <cellStyle name="20% - Énfasis5 20 2 3" xfId="10604" xr:uid="{69812CBD-F0EB-4879-82F7-1CE7B927E65F}"/>
    <cellStyle name="20% - Énfasis5 20 2 3 2" xfId="26017" xr:uid="{224141F0-3565-4EBB-A964-D3E906D7AC0B}"/>
    <cellStyle name="20% - Énfasis5 20 2 3 2 2" xfId="38687" xr:uid="{FD73D8BE-62DA-4485-91BA-80768D8A4140}"/>
    <cellStyle name="20% - Énfasis5 20 2 3 3" xfId="38686" xr:uid="{F781A791-82CB-4316-8798-742A0502D26F}"/>
    <cellStyle name="20% - Énfasis5 20 2 4" xfId="18312" xr:uid="{D14194E5-CC23-4F88-A563-786C5A3F8D03}"/>
    <cellStyle name="20% - Énfasis5 20 2 4 2" xfId="38688" xr:uid="{9828BBBF-DAAF-42D8-9A71-7C78844DE3A5}"/>
    <cellStyle name="20% - Énfasis5 20 2 5" xfId="38681" xr:uid="{20496EEE-F94E-4691-9EAD-6AF8BFEB0BB4}"/>
    <cellStyle name="20% - Énfasis5 20 3" xfId="5164" xr:uid="{C7416C9A-CCED-4B65-9379-3BF9E3C326D2}"/>
    <cellStyle name="20% - Énfasis5 20 3 2" xfId="12872" xr:uid="{FA83ABD3-3B31-4B68-A20F-FB24BD4FE85A}"/>
    <cellStyle name="20% - Énfasis5 20 3 2 2" xfId="28284" xr:uid="{2F945A51-919E-4E5C-9595-8FF08A91A185}"/>
    <cellStyle name="20% - Énfasis5 20 3 2 2 2" xfId="38691" xr:uid="{F9C2F45B-3711-4E82-A389-983E57A65302}"/>
    <cellStyle name="20% - Énfasis5 20 3 2 3" xfId="38690" xr:uid="{7717E6C2-86E3-457B-ABA3-55E396E28AD6}"/>
    <cellStyle name="20% - Énfasis5 20 3 3" xfId="20579" xr:uid="{DDFA96DF-583E-4BBE-B15C-5A86701B006F}"/>
    <cellStyle name="20% - Énfasis5 20 3 3 2" xfId="38692" xr:uid="{8A8F300A-DCD6-4FAF-9EA7-FE1CEEA34377}"/>
    <cellStyle name="20% - Énfasis5 20 3 4" xfId="38689" xr:uid="{E29A19F4-456C-4C9A-953B-FD215D5DE3B2}"/>
    <cellStyle name="20% - Énfasis5 20 4" xfId="9145" xr:uid="{220DAD88-EB65-4268-BF5F-D9606C633374}"/>
    <cellStyle name="20% - Énfasis5 20 4 2" xfId="24558" xr:uid="{EAE5FDD2-7DE5-4A81-ABFB-8A77F29621E0}"/>
    <cellStyle name="20% - Énfasis5 20 4 2 2" xfId="38694" xr:uid="{167D7894-4370-4B7B-A88F-0E77B7FB6A3D}"/>
    <cellStyle name="20% - Énfasis5 20 4 3" xfId="38693" xr:uid="{9FC4AC73-03ED-4EEB-B62B-F0100A8DD988}"/>
    <cellStyle name="20% - Énfasis5 20 5" xfId="16853" xr:uid="{0D1F8FE5-C87D-4E42-B4E1-4224624069DD}"/>
    <cellStyle name="20% - Énfasis5 20 5 2" xfId="38695" xr:uid="{784B5D1B-BC5D-40E0-A67C-BE86541556CA}"/>
    <cellStyle name="20% - Énfasis5 20 6" xfId="38680" xr:uid="{486205C7-93B6-4041-9461-5EE0D2CFECB7}"/>
    <cellStyle name="20% - Énfasis5 21" xfId="1448" xr:uid="{83E82E4D-3F1A-42FF-8B43-2BE6DE555DB6}"/>
    <cellStyle name="20% - Énfasis5 21 2" xfId="2913" xr:uid="{F1D5302D-22E4-4CC9-BD86-ABFB1062E1CC}"/>
    <cellStyle name="20% - Énfasis5 21 2 2" xfId="6645" xr:uid="{BA19A8B3-A44A-49A3-8283-300EEFF25F6F}"/>
    <cellStyle name="20% - Énfasis5 21 2 2 2" xfId="14353" xr:uid="{D12E8D0A-1BD4-4DB4-ADFB-5349DDA65D92}"/>
    <cellStyle name="20% - Énfasis5 21 2 2 2 2" xfId="29765" xr:uid="{B4C7E7D5-3697-4E0E-A4B4-69C9041D2F81}"/>
    <cellStyle name="20% - Énfasis5 21 2 2 2 2 2" xfId="38700" xr:uid="{C5EB1166-8801-47B0-9BB6-F2A347F0A098}"/>
    <cellStyle name="20% - Énfasis5 21 2 2 2 3" xfId="38699" xr:uid="{9B88644B-E3EC-4EB3-8F82-2811D0154B63}"/>
    <cellStyle name="20% - Énfasis5 21 2 2 3" xfId="22060" xr:uid="{8117C8F1-79A8-40DE-993A-A9F15C60F680}"/>
    <cellStyle name="20% - Énfasis5 21 2 2 3 2" xfId="38701" xr:uid="{B6B76407-3E3F-411D-9530-CDF3F073088C}"/>
    <cellStyle name="20% - Énfasis5 21 2 2 4" xfId="38698" xr:uid="{6D11B4EC-79F8-46A3-941D-52DA9C79AD4B}"/>
    <cellStyle name="20% - Énfasis5 21 2 3" xfId="10624" xr:uid="{6B7D2CA1-F4A3-41A1-8858-F369414D24EA}"/>
    <cellStyle name="20% - Énfasis5 21 2 3 2" xfId="26037" xr:uid="{9B9E4AF4-8840-4963-84DC-7C5D6669C27F}"/>
    <cellStyle name="20% - Énfasis5 21 2 3 2 2" xfId="38703" xr:uid="{3750F917-028A-49AE-B475-81D4D415DAB5}"/>
    <cellStyle name="20% - Énfasis5 21 2 3 3" xfId="38702" xr:uid="{80330C8E-89ED-46C3-9FA3-96C61AE39D7F}"/>
    <cellStyle name="20% - Énfasis5 21 2 4" xfId="18332" xr:uid="{0A0EC574-6FDD-4BB1-A99B-8750140A1514}"/>
    <cellStyle name="20% - Énfasis5 21 2 4 2" xfId="38704" xr:uid="{FA8996B1-286F-44CA-B841-F19CC1710CEB}"/>
    <cellStyle name="20% - Énfasis5 21 2 5" xfId="38697" xr:uid="{029499BD-01B9-44AA-B0A2-66DCDC1F2FC4}"/>
    <cellStyle name="20% - Énfasis5 21 3" xfId="5184" xr:uid="{F90CB047-DFDC-4617-837E-5B26A5CF11FA}"/>
    <cellStyle name="20% - Énfasis5 21 3 2" xfId="12892" xr:uid="{3935BBFA-D118-43A6-8D10-413AE6B7810F}"/>
    <cellStyle name="20% - Énfasis5 21 3 2 2" xfId="28304" xr:uid="{4BB5B4F2-6FBD-4536-B1D4-7A9FB36C1BA3}"/>
    <cellStyle name="20% - Énfasis5 21 3 2 2 2" xfId="38707" xr:uid="{CE706239-ABA6-4B48-B988-72DB88470CA1}"/>
    <cellStyle name="20% - Énfasis5 21 3 2 3" xfId="38706" xr:uid="{BF998F62-46C6-4725-82B6-89ACB581672D}"/>
    <cellStyle name="20% - Énfasis5 21 3 3" xfId="20599" xr:uid="{3FF6FAAC-7E0F-4FB7-AEE7-54961B48A871}"/>
    <cellStyle name="20% - Énfasis5 21 3 3 2" xfId="38708" xr:uid="{BFBC7DD4-4A32-4A17-B913-6A634769BD94}"/>
    <cellStyle name="20% - Énfasis5 21 3 4" xfId="38705" xr:uid="{A206C685-B39B-4A87-9806-FF97438435F4}"/>
    <cellStyle name="20% - Énfasis5 21 4" xfId="9165" xr:uid="{123E1F1F-0060-421A-A354-B59F3CD7D68A}"/>
    <cellStyle name="20% - Énfasis5 21 4 2" xfId="24578" xr:uid="{F21F2275-2A43-415D-A9F2-66B9C4E98CFE}"/>
    <cellStyle name="20% - Énfasis5 21 4 2 2" xfId="38710" xr:uid="{F4CBC975-ED4F-43DC-93B7-B66C3E77B39F}"/>
    <cellStyle name="20% - Énfasis5 21 4 3" xfId="38709" xr:uid="{977E56D5-8416-4BF9-8FC9-6F5D8699A2B8}"/>
    <cellStyle name="20% - Énfasis5 21 5" xfId="16873" xr:uid="{54D67285-6002-4247-9C89-9A4ADFB1D5A1}"/>
    <cellStyle name="20% - Énfasis5 21 5 2" xfId="38711" xr:uid="{5F7A73A7-5F85-4554-8098-07A25F60183C}"/>
    <cellStyle name="20% - Énfasis5 21 6" xfId="38696" xr:uid="{112BC039-F96D-47A5-B4CB-A810BEC0724F}"/>
    <cellStyle name="20% - Énfasis5 22" xfId="1468" xr:uid="{46F87D8F-838A-4834-A2E7-067CEDA39804}"/>
    <cellStyle name="20% - Énfasis5 22 2" xfId="2933" xr:uid="{BA608CB2-8DEF-4687-9E1A-D846E9A93490}"/>
    <cellStyle name="20% - Énfasis5 22 2 2" xfId="6665" xr:uid="{FCFC33CF-6573-41B8-9444-CEB6E0FDD9C5}"/>
    <cellStyle name="20% - Énfasis5 22 2 2 2" xfId="14373" xr:uid="{4D46B0CB-94AB-4732-A236-12E0BE48100A}"/>
    <cellStyle name="20% - Énfasis5 22 2 2 2 2" xfId="29785" xr:uid="{3AE02670-1B21-4603-B088-29584A2421D1}"/>
    <cellStyle name="20% - Énfasis5 22 2 2 2 2 2" xfId="38716" xr:uid="{6F50994D-1B9A-4A8E-9E09-CF17797DAC03}"/>
    <cellStyle name="20% - Énfasis5 22 2 2 2 3" xfId="38715" xr:uid="{1EE0BECA-F2A7-45E5-AD9A-F3C0A89B988E}"/>
    <cellStyle name="20% - Énfasis5 22 2 2 3" xfId="22080" xr:uid="{319657A7-FFD4-440D-BC20-C39471AAA196}"/>
    <cellStyle name="20% - Énfasis5 22 2 2 3 2" xfId="38717" xr:uid="{3BC6DB82-7CD8-446D-8D92-BA66D9D48AD4}"/>
    <cellStyle name="20% - Énfasis5 22 2 2 4" xfId="38714" xr:uid="{B07CC157-4BAA-4AEF-A0B9-93D33D79689D}"/>
    <cellStyle name="20% - Énfasis5 22 2 3" xfId="10644" xr:uid="{86B93436-340A-44D0-8688-641E94E73C7B}"/>
    <cellStyle name="20% - Énfasis5 22 2 3 2" xfId="26057" xr:uid="{3DD68D90-1457-489A-B5A5-FAEF8938E09C}"/>
    <cellStyle name="20% - Énfasis5 22 2 3 2 2" xfId="38719" xr:uid="{2A4232C3-84F6-4D35-A9DC-F4F2185CC82D}"/>
    <cellStyle name="20% - Énfasis5 22 2 3 3" xfId="38718" xr:uid="{DBEA1312-D1B4-4D64-A9EB-6F49DE687711}"/>
    <cellStyle name="20% - Énfasis5 22 2 4" xfId="18352" xr:uid="{340BBAE1-7B3D-4D89-88F6-C46F5909FF4D}"/>
    <cellStyle name="20% - Énfasis5 22 2 4 2" xfId="38720" xr:uid="{ADC92F68-4320-484B-8843-D1080272C138}"/>
    <cellStyle name="20% - Énfasis5 22 2 5" xfId="38713" xr:uid="{55F7BC9D-AFFC-4CD7-9452-9F8A52A27C21}"/>
    <cellStyle name="20% - Énfasis5 22 3" xfId="5204" xr:uid="{42B0F412-07B5-4005-84BF-7DA4C7BD7F1B}"/>
    <cellStyle name="20% - Énfasis5 22 3 2" xfId="12912" xr:uid="{AA08349B-98BB-41AC-BD8B-E9E851EB765B}"/>
    <cellStyle name="20% - Énfasis5 22 3 2 2" xfId="28324" xr:uid="{F39AF0AB-280A-409F-8156-E65BEC1C457A}"/>
    <cellStyle name="20% - Énfasis5 22 3 2 2 2" xfId="38723" xr:uid="{FD2EFDBA-AB10-4FCF-8E66-AD9467546DF4}"/>
    <cellStyle name="20% - Énfasis5 22 3 2 3" xfId="38722" xr:uid="{08B22FCA-7A1E-4C81-A4F8-130411D5963B}"/>
    <cellStyle name="20% - Énfasis5 22 3 3" xfId="20619" xr:uid="{98AB8EE5-6377-480C-82A1-B89E1AAA0EF1}"/>
    <cellStyle name="20% - Énfasis5 22 3 3 2" xfId="38724" xr:uid="{5B55B7BF-9087-4967-B839-A3FA078754E5}"/>
    <cellStyle name="20% - Énfasis5 22 3 4" xfId="38721" xr:uid="{1E85A8B7-3A00-46A8-8AF8-60EBAEF2E61A}"/>
    <cellStyle name="20% - Énfasis5 22 4" xfId="9185" xr:uid="{00A694E2-733F-4AB5-A96E-3A23A34DA4E0}"/>
    <cellStyle name="20% - Énfasis5 22 4 2" xfId="24598" xr:uid="{E10571EE-38DA-46B5-9841-0444E4A22226}"/>
    <cellStyle name="20% - Énfasis5 22 4 2 2" xfId="38726" xr:uid="{19BA77B4-DE25-48DE-9B48-D542715C3743}"/>
    <cellStyle name="20% - Énfasis5 22 4 3" xfId="38725" xr:uid="{EF135B26-5961-4DE1-9C94-41196B0EFDF1}"/>
    <cellStyle name="20% - Énfasis5 22 5" xfId="16893" xr:uid="{CB8BAAD0-FD73-4511-BFB0-499A0F845B3F}"/>
    <cellStyle name="20% - Énfasis5 22 5 2" xfId="38727" xr:uid="{79CC7569-4927-4BAF-B140-F3613589B4B2}"/>
    <cellStyle name="20% - Énfasis5 22 6" xfId="38712" xr:uid="{3D0A9BE0-B8C1-4F2E-8CD1-9945AD0E6BF5}"/>
    <cellStyle name="20% - Énfasis5 23" xfId="1488" xr:uid="{192C8C6B-B924-4229-AAA4-E61EEB6E48EE}"/>
    <cellStyle name="20% - Énfasis5 23 2" xfId="2953" xr:uid="{3E691B41-6CB6-45C8-8D99-D48A55B46085}"/>
    <cellStyle name="20% - Énfasis5 23 2 2" xfId="6685" xr:uid="{FC6B6240-CDAD-47C3-914F-C1C94401B37B}"/>
    <cellStyle name="20% - Énfasis5 23 2 2 2" xfId="14393" xr:uid="{D9ACDCA9-0B75-402A-B6AB-2306A02C279C}"/>
    <cellStyle name="20% - Énfasis5 23 2 2 2 2" xfId="29805" xr:uid="{53F66A3D-59B7-4DB3-905F-2EE2E48E6002}"/>
    <cellStyle name="20% - Énfasis5 23 2 2 2 2 2" xfId="38732" xr:uid="{B5060867-9146-4D1B-9278-DC8C1CD6C393}"/>
    <cellStyle name="20% - Énfasis5 23 2 2 2 3" xfId="38731" xr:uid="{6F6D3B9B-CC6B-4886-B315-7806831CD2A6}"/>
    <cellStyle name="20% - Énfasis5 23 2 2 3" xfId="22100" xr:uid="{CE01E8FA-23E6-442F-A59E-5380D0EEB927}"/>
    <cellStyle name="20% - Énfasis5 23 2 2 3 2" xfId="38733" xr:uid="{AA0AA22B-367E-4B9C-9083-6907663DE622}"/>
    <cellStyle name="20% - Énfasis5 23 2 2 4" xfId="38730" xr:uid="{A83A0EBE-0321-4568-ACE2-E868DE9B713D}"/>
    <cellStyle name="20% - Énfasis5 23 2 3" xfId="10664" xr:uid="{3E0B224C-C591-46AC-ACB4-F872701B4CAD}"/>
    <cellStyle name="20% - Énfasis5 23 2 3 2" xfId="26077" xr:uid="{061B8DA1-E3E4-4443-8B13-26D326B03F7E}"/>
    <cellStyle name="20% - Énfasis5 23 2 3 2 2" xfId="38735" xr:uid="{23ED2D29-CF86-47CE-9367-5D6A6FE80CC5}"/>
    <cellStyle name="20% - Énfasis5 23 2 3 3" xfId="38734" xr:uid="{389E8872-27BA-4D0B-83F0-860D22E307D2}"/>
    <cellStyle name="20% - Énfasis5 23 2 4" xfId="18372" xr:uid="{2512E4A6-8071-4A1B-B988-FA8522537FA6}"/>
    <cellStyle name="20% - Énfasis5 23 2 4 2" xfId="38736" xr:uid="{E090B2F2-079F-4A6A-9800-F2A44CA66940}"/>
    <cellStyle name="20% - Énfasis5 23 2 5" xfId="38729" xr:uid="{32BCA4AF-A5C2-42E9-9152-C577E02AD2C9}"/>
    <cellStyle name="20% - Énfasis5 23 3" xfId="5224" xr:uid="{96F2746F-1D9F-48A5-9731-B616A2834E34}"/>
    <cellStyle name="20% - Énfasis5 23 3 2" xfId="12932" xr:uid="{378D95F0-89EC-49AF-9897-EA0392E991F8}"/>
    <cellStyle name="20% - Énfasis5 23 3 2 2" xfId="28344" xr:uid="{1F2A279D-3D97-4C3A-B0DC-8DD448C744CA}"/>
    <cellStyle name="20% - Énfasis5 23 3 2 2 2" xfId="38739" xr:uid="{ACD4C578-DB99-46AB-82CA-418F7F120D02}"/>
    <cellStyle name="20% - Énfasis5 23 3 2 3" xfId="38738" xr:uid="{878BA356-EACB-4A45-A344-FE539E0AB43D}"/>
    <cellStyle name="20% - Énfasis5 23 3 3" xfId="20639" xr:uid="{97500207-A85C-4209-92FE-E3EBA35FAB7C}"/>
    <cellStyle name="20% - Énfasis5 23 3 3 2" xfId="38740" xr:uid="{97680A99-402B-45A7-AEB6-6A2A8CCD7CC1}"/>
    <cellStyle name="20% - Énfasis5 23 3 4" xfId="38737" xr:uid="{C47A144A-47F6-4097-82E9-5C0F18AF5DC4}"/>
    <cellStyle name="20% - Énfasis5 23 4" xfId="9205" xr:uid="{F67F46BB-8A14-4C2A-B0B6-CF571021A738}"/>
    <cellStyle name="20% - Énfasis5 23 4 2" xfId="24618" xr:uid="{2AAD0AD0-219E-4E21-9118-193360B23C08}"/>
    <cellStyle name="20% - Énfasis5 23 4 2 2" xfId="38742" xr:uid="{166534CE-83F0-4299-9EF5-247C0B84D4AC}"/>
    <cellStyle name="20% - Énfasis5 23 4 3" xfId="38741" xr:uid="{4D4892C3-DE63-4B6C-A689-DF6DCDB47113}"/>
    <cellStyle name="20% - Énfasis5 23 5" xfId="16913" xr:uid="{ECC3649E-F408-453B-AB48-559EB8434497}"/>
    <cellStyle name="20% - Énfasis5 23 5 2" xfId="38743" xr:uid="{CBD77A55-EF1F-4849-9748-3D9986AFC2B6}"/>
    <cellStyle name="20% - Énfasis5 23 6" xfId="38728" xr:uid="{7DA6F855-ABA7-4FAD-B07E-56592D5334A4}"/>
    <cellStyle name="20% - Énfasis5 24" xfId="1508" xr:uid="{88D27CD0-ECD7-4647-B8D6-BA92DB77F0F4}"/>
    <cellStyle name="20% - Énfasis5 24 2" xfId="2973" xr:uid="{66C65340-5BED-49F5-A61E-EF67DDD8143F}"/>
    <cellStyle name="20% - Énfasis5 24 2 2" xfId="6705" xr:uid="{3A9C35DB-DFC3-4F6D-889B-11265FE131BD}"/>
    <cellStyle name="20% - Énfasis5 24 2 2 2" xfId="14413" xr:uid="{EB4897AE-36DF-46CC-8962-417CCCBFDFFC}"/>
    <cellStyle name="20% - Énfasis5 24 2 2 2 2" xfId="29825" xr:uid="{FBE25E9F-BFD3-4582-889C-969320A14EEB}"/>
    <cellStyle name="20% - Énfasis5 24 2 2 2 2 2" xfId="38748" xr:uid="{579B20B1-A5B5-469B-9248-E3688DD78EB0}"/>
    <cellStyle name="20% - Énfasis5 24 2 2 2 3" xfId="38747" xr:uid="{3ADD9769-126B-42D0-8982-C6C75FD1BCB5}"/>
    <cellStyle name="20% - Énfasis5 24 2 2 3" xfId="22120" xr:uid="{7AE6E16D-BB1A-4ECD-9BEB-97A7805B377C}"/>
    <cellStyle name="20% - Énfasis5 24 2 2 3 2" xfId="38749" xr:uid="{52B65A3D-A134-40A2-A36B-9A5A1FBDDB13}"/>
    <cellStyle name="20% - Énfasis5 24 2 2 4" xfId="38746" xr:uid="{DC44F7F6-4C3B-4512-8675-0C758CEB902B}"/>
    <cellStyle name="20% - Énfasis5 24 2 3" xfId="10684" xr:uid="{26CA0A5A-7C50-4124-96CA-93E5A3B9EFA8}"/>
    <cellStyle name="20% - Énfasis5 24 2 3 2" xfId="26097" xr:uid="{A0D0873B-5517-4231-AA4C-0AA00A44A8C7}"/>
    <cellStyle name="20% - Énfasis5 24 2 3 2 2" xfId="38751" xr:uid="{E6A18223-0BF2-4A31-BACF-BF2777EF6E6B}"/>
    <cellStyle name="20% - Énfasis5 24 2 3 3" xfId="38750" xr:uid="{B326CD36-0BEA-477C-BE84-1BF5509E69AC}"/>
    <cellStyle name="20% - Énfasis5 24 2 4" xfId="18392" xr:uid="{E9110244-3592-44F7-94B4-ABB0E38F48EB}"/>
    <cellStyle name="20% - Énfasis5 24 2 4 2" xfId="38752" xr:uid="{C2C4E610-B3B4-4714-879C-C5752EC1BC7A}"/>
    <cellStyle name="20% - Énfasis5 24 2 5" xfId="38745" xr:uid="{CEB9770E-6B08-451C-9860-247CF7F5119E}"/>
    <cellStyle name="20% - Énfasis5 24 3" xfId="5244" xr:uid="{17504DA3-821F-46E6-B21F-252003E26241}"/>
    <cellStyle name="20% - Énfasis5 24 3 2" xfId="12952" xr:uid="{282D742F-C33D-4BCC-BB24-D0E167459E07}"/>
    <cellStyle name="20% - Énfasis5 24 3 2 2" xfId="28364" xr:uid="{B77B0FE2-2160-420E-A94E-F1DE8088DC6E}"/>
    <cellStyle name="20% - Énfasis5 24 3 2 2 2" xfId="38755" xr:uid="{1DBF17D9-DC46-442B-8401-2A1B8830A221}"/>
    <cellStyle name="20% - Énfasis5 24 3 2 3" xfId="38754" xr:uid="{ED39D8F6-08F1-4D6D-85CF-D386EE15DE29}"/>
    <cellStyle name="20% - Énfasis5 24 3 3" xfId="20659" xr:uid="{3DF6A745-82A1-49B2-A74A-92AAAF11480F}"/>
    <cellStyle name="20% - Énfasis5 24 3 3 2" xfId="38756" xr:uid="{1613A72E-F413-4F75-9E20-7F5D09CC98FD}"/>
    <cellStyle name="20% - Énfasis5 24 3 4" xfId="38753" xr:uid="{E38FA579-F4A2-4326-AB3C-3A7F16AD708D}"/>
    <cellStyle name="20% - Énfasis5 24 4" xfId="9225" xr:uid="{E9514F12-ED0B-4F33-A322-3B4B07553505}"/>
    <cellStyle name="20% - Énfasis5 24 4 2" xfId="24638" xr:uid="{30AC39C7-38A4-4B85-8189-BBC794F94C3B}"/>
    <cellStyle name="20% - Énfasis5 24 4 2 2" xfId="38758" xr:uid="{F8D8D48C-B4BA-4AB5-B432-001814237386}"/>
    <cellStyle name="20% - Énfasis5 24 4 3" xfId="38757" xr:uid="{C09E9428-3BB7-45BF-A1F4-04D819E6B6B2}"/>
    <cellStyle name="20% - Énfasis5 24 5" xfId="16933" xr:uid="{F9B788EC-D6AB-4CE6-BD04-03600CAADEAC}"/>
    <cellStyle name="20% - Énfasis5 24 5 2" xfId="38759" xr:uid="{0D1E6B09-FE66-4A15-BEE9-E91A49953182}"/>
    <cellStyle name="20% - Énfasis5 24 6" xfId="38744" xr:uid="{E0EA9323-C2C1-4888-A507-E092A643EB31}"/>
    <cellStyle name="20% - Énfasis5 25" xfId="1528" xr:uid="{4F6B569A-D391-4A0F-B6EA-82A9F96D0725}"/>
    <cellStyle name="20% - Énfasis5 25 2" xfId="2993" xr:uid="{7E26580E-E73A-4B10-893D-17F57EAE4192}"/>
    <cellStyle name="20% - Énfasis5 25 2 2" xfId="6725" xr:uid="{31CC3876-C3ED-4993-9C34-9DA6E71239F0}"/>
    <cellStyle name="20% - Énfasis5 25 2 2 2" xfId="14433" xr:uid="{71224397-43A1-4F4F-B853-B933FE1B036C}"/>
    <cellStyle name="20% - Énfasis5 25 2 2 2 2" xfId="29845" xr:uid="{96919B85-7D51-4AEA-8E04-7A4D701A8E25}"/>
    <cellStyle name="20% - Énfasis5 25 2 2 2 2 2" xfId="38764" xr:uid="{DB6AD809-71FD-45D2-8961-5E98260CBCF1}"/>
    <cellStyle name="20% - Énfasis5 25 2 2 2 3" xfId="38763" xr:uid="{356FFEE4-B9AB-4A8C-B21F-9286BD6A1122}"/>
    <cellStyle name="20% - Énfasis5 25 2 2 3" xfId="22140" xr:uid="{9D7ECEDD-CAC4-474B-A053-3384CA0C91E6}"/>
    <cellStyle name="20% - Énfasis5 25 2 2 3 2" xfId="38765" xr:uid="{14EF435B-C3F4-4DA8-ABAB-15DC1FD83899}"/>
    <cellStyle name="20% - Énfasis5 25 2 2 4" xfId="38762" xr:uid="{6C87747D-347A-4C4F-AB0E-ACD6209E6A27}"/>
    <cellStyle name="20% - Énfasis5 25 2 3" xfId="10704" xr:uid="{54893B44-1C1D-4B26-BB9F-59C3273E9644}"/>
    <cellStyle name="20% - Énfasis5 25 2 3 2" xfId="26117" xr:uid="{29F5C1CE-5140-4CA2-87D0-DD657C1FD060}"/>
    <cellStyle name="20% - Énfasis5 25 2 3 2 2" xfId="38767" xr:uid="{B4CC775A-A40E-413E-9316-584232A420A5}"/>
    <cellStyle name="20% - Énfasis5 25 2 3 3" xfId="38766" xr:uid="{FB852D22-402B-4989-8973-5707A444CF1F}"/>
    <cellStyle name="20% - Énfasis5 25 2 4" xfId="18412" xr:uid="{3157CB10-681E-4780-8EAF-FE972A62EACE}"/>
    <cellStyle name="20% - Énfasis5 25 2 4 2" xfId="38768" xr:uid="{F60B0E2C-B50C-49D9-8558-C4EF39E2F2AD}"/>
    <cellStyle name="20% - Énfasis5 25 2 5" xfId="38761" xr:uid="{9FFD78B6-ED2D-4BD9-96F8-4382D94651C1}"/>
    <cellStyle name="20% - Énfasis5 25 3" xfId="5264" xr:uid="{D8DB7C08-0331-4BBA-BCDD-95BDFD76F585}"/>
    <cellStyle name="20% - Énfasis5 25 3 2" xfId="12972" xr:uid="{3C7EF9F6-E249-4F5F-B21D-264729818E45}"/>
    <cellStyle name="20% - Énfasis5 25 3 2 2" xfId="28384" xr:uid="{1A29D4B9-EA35-43CF-84C1-6AC5CC357D1B}"/>
    <cellStyle name="20% - Énfasis5 25 3 2 2 2" xfId="38771" xr:uid="{4AB38F30-D6F1-48BD-A28E-A53F46416AE5}"/>
    <cellStyle name="20% - Énfasis5 25 3 2 3" xfId="38770" xr:uid="{7624472D-8846-4D0E-A79A-5C4DEE8F379C}"/>
    <cellStyle name="20% - Énfasis5 25 3 3" xfId="20679" xr:uid="{1434664E-0F80-4383-8795-E87AC9F8C5ED}"/>
    <cellStyle name="20% - Énfasis5 25 3 3 2" xfId="38772" xr:uid="{E373766C-9069-48F6-B9A9-E755E28681B0}"/>
    <cellStyle name="20% - Énfasis5 25 3 4" xfId="38769" xr:uid="{CDC69BA9-C70C-4F39-8C3F-6F65CE03B810}"/>
    <cellStyle name="20% - Énfasis5 25 4" xfId="9245" xr:uid="{2C703D1F-99F3-453D-9353-C692F32E0D5E}"/>
    <cellStyle name="20% - Énfasis5 25 4 2" xfId="24658" xr:uid="{FBDF3AB2-D354-4513-BBE1-D214A732BC31}"/>
    <cellStyle name="20% - Énfasis5 25 4 2 2" xfId="38774" xr:uid="{C7FA8C2C-68EE-46CE-88BC-D14C1FF28B17}"/>
    <cellStyle name="20% - Énfasis5 25 4 3" xfId="38773" xr:uid="{88A0BFD1-0F96-47CD-A3C8-627173250833}"/>
    <cellStyle name="20% - Énfasis5 25 5" xfId="16953" xr:uid="{64FF3FEE-2AFF-4ADD-BC96-DE425A0835BC}"/>
    <cellStyle name="20% - Énfasis5 25 5 2" xfId="38775" xr:uid="{DB691DA4-157D-4673-920A-70F55564394E}"/>
    <cellStyle name="20% - Énfasis5 25 6" xfId="38760" xr:uid="{44795A38-01E2-47A2-BD01-7C879CAF12C5}"/>
    <cellStyle name="20% - Énfasis5 26" xfId="1548" xr:uid="{C55F07F6-55E6-41E7-B9B7-A774B2547FC9}"/>
    <cellStyle name="20% - Énfasis5 26 2" xfId="3013" xr:uid="{C1001DBB-4BC7-4533-883B-3928D452F66F}"/>
    <cellStyle name="20% - Énfasis5 26 2 2" xfId="6745" xr:uid="{2477975C-7F61-4F7A-B89E-4A5F9FBF2265}"/>
    <cellStyle name="20% - Énfasis5 26 2 2 2" xfId="14453" xr:uid="{720C4C9C-5EF3-4ED7-B6F3-C3E951588EC9}"/>
    <cellStyle name="20% - Énfasis5 26 2 2 2 2" xfId="29865" xr:uid="{82E991DF-E87D-423C-B2C1-B9E7E4937204}"/>
    <cellStyle name="20% - Énfasis5 26 2 2 2 2 2" xfId="38780" xr:uid="{F2ACDDA2-25AD-4461-8166-74703C416B62}"/>
    <cellStyle name="20% - Énfasis5 26 2 2 2 3" xfId="38779" xr:uid="{FACEE59B-489B-4672-AC87-985CFE053A0B}"/>
    <cellStyle name="20% - Énfasis5 26 2 2 3" xfId="22160" xr:uid="{E9204CED-7795-41FE-9ACE-7DCF09216709}"/>
    <cellStyle name="20% - Énfasis5 26 2 2 3 2" xfId="38781" xr:uid="{B5B29523-F4C5-489F-920C-100B0615A41E}"/>
    <cellStyle name="20% - Énfasis5 26 2 2 4" xfId="38778" xr:uid="{1FE03CFA-9320-47EC-8690-75C0EDA30D8B}"/>
    <cellStyle name="20% - Énfasis5 26 2 3" xfId="10724" xr:uid="{D98324A1-7B44-4AE4-9ABE-65B8150F2EE4}"/>
    <cellStyle name="20% - Énfasis5 26 2 3 2" xfId="26137" xr:uid="{7E5D350D-0321-4330-8589-011182BC0E43}"/>
    <cellStyle name="20% - Énfasis5 26 2 3 2 2" xfId="38783" xr:uid="{5178ED0E-53CD-4340-B0D3-8C9DEB5428A4}"/>
    <cellStyle name="20% - Énfasis5 26 2 3 3" xfId="38782" xr:uid="{2E2A780F-000C-49FD-82C9-2D1A8042D292}"/>
    <cellStyle name="20% - Énfasis5 26 2 4" xfId="18432" xr:uid="{4EFB414F-0B5E-497A-80D9-D7692DF4DD87}"/>
    <cellStyle name="20% - Énfasis5 26 2 4 2" xfId="38784" xr:uid="{F9E30462-AB47-459C-AF92-0AFB35CC54ED}"/>
    <cellStyle name="20% - Énfasis5 26 2 5" xfId="38777" xr:uid="{80822F84-5878-40E3-9FFA-0547464E6E10}"/>
    <cellStyle name="20% - Énfasis5 26 3" xfId="5284" xr:uid="{7374B66F-6ADE-4257-8508-80BF13A224F1}"/>
    <cellStyle name="20% - Énfasis5 26 3 2" xfId="12992" xr:uid="{4E357050-94F8-45F2-8A09-57474902B17F}"/>
    <cellStyle name="20% - Énfasis5 26 3 2 2" xfId="28404" xr:uid="{CECD7FA4-ADE5-444B-BEAF-D48CCF3C3381}"/>
    <cellStyle name="20% - Énfasis5 26 3 2 2 2" xfId="38787" xr:uid="{019C87B5-FCC8-4ED2-BCFA-BC2C5705ED35}"/>
    <cellStyle name="20% - Énfasis5 26 3 2 3" xfId="38786" xr:uid="{E94C0027-EE74-4457-BD86-CDC7308C5A66}"/>
    <cellStyle name="20% - Énfasis5 26 3 3" xfId="20699" xr:uid="{9E57B34E-1AB5-4321-896B-ADFADE04787C}"/>
    <cellStyle name="20% - Énfasis5 26 3 3 2" xfId="38788" xr:uid="{218628DF-5EE5-410B-9A45-B4F49D6DFA04}"/>
    <cellStyle name="20% - Énfasis5 26 3 4" xfId="38785" xr:uid="{856A4ECB-FD9C-4A7E-8452-8D1E329D5585}"/>
    <cellStyle name="20% - Énfasis5 26 4" xfId="9265" xr:uid="{9E341D33-F0D5-4938-82D5-0141B8BF8E70}"/>
    <cellStyle name="20% - Énfasis5 26 4 2" xfId="24678" xr:uid="{8716CB1F-2E41-46CA-9C9B-5B6FF3522462}"/>
    <cellStyle name="20% - Énfasis5 26 4 2 2" xfId="38790" xr:uid="{37701609-774B-4D2E-9F78-1D3252F302E6}"/>
    <cellStyle name="20% - Énfasis5 26 4 3" xfId="38789" xr:uid="{16866438-EA1C-4CCD-8F35-C7CE8DED82A3}"/>
    <cellStyle name="20% - Énfasis5 26 5" xfId="16973" xr:uid="{7ABE700D-CFFB-4887-858B-29B44A992526}"/>
    <cellStyle name="20% - Énfasis5 26 5 2" xfId="38791" xr:uid="{D9253988-8AC2-422A-AC3A-D81EF3E855B4}"/>
    <cellStyle name="20% - Énfasis5 26 6" xfId="38776" xr:uid="{FCB5CC71-BCFC-4992-8CC5-4B9785913CB1}"/>
    <cellStyle name="20% - Énfasis5 27" xfId="1568" xr:uid="{97C959EF-39FB-42E3-9716-883499240642}"/>
    <cellStyle name="20% - Énfasis5 27 2" xfId="3033" xr:uid="{DB7E7913-0512-4DEA-843F-C915F94DED14}"/>
    <cellStyle name="20% - Énfasis5 27 2 2" xfId="6765" xr:uid="{85E738FE-9B52-4194-879C-BC182B5D7D39}"/>
    <cellStyle name="20% - Énfasis5 27 2 2 2" xfId="14473" xr:uid="{2C603261-A4EC-4643-B680-DA766BB4D938}"/>
    <cellStyle name="20% - Énfasis5 27 2 2 2 2" xfId="29885" xr:uid="{FCF60116-1519-41FC-8494-0FA5B5FC81BE}"/>
    <cellStyle name="20% - Énfasis5 27 2 2 2 2 2" xfId="38796" xr:uid="{D1282FF9-A373-451F-9D72-AEE9945113D0}"/>
    <cellStyle name="20% - Énfasis5 27 2 2 2 3" xfId="38795" xr:uid="{62DF5934-64D8-4719-9994-C61725B55BF5}"/>
    <cellStyle name="20% - Énfasis5 27 2 2 3" xfId="22180" xr:uid="{32AC35B9-F446-4656-A764-33FA6DB807C5}"/>
    <cellStyle name="20% - Énfasis5 27 2 2 3 2" xfId="38797" xr:uid="{F23DB231-2B47-4482-9689-2DC2511A67D4}"/>
    <cellStyle name="20% - Énfasis5 27 2 2 4" xfId="38794" xr:uid="{A8FD8637-CC51-40C5-8191-33B814E5B058}"/>
    <cellStyle name="20% - Énfasis5 27 2 3" xfId="10744" xr:uid="{5F8B1074-AC1F-441C-B05C-20A10A5D4FC9}"/>
    <cellStyle name="20% - Énfasis5 27 2 3 2" xfId="26157" xr:uid="{8735791F-03E3-4E1D-A767-5D164F3A2D61}"/>
    <cellStyle name="20% - Énfasis5 27 2 3 2 2" xfId="38799" xr:uid="{A98AA7E3-562D-4B7F-830D-91AA139190D9}"/>
    <cellStyle name="20% - Énfasis5 27 2 3 3" xfId="38798" xr:uid="{3A8DA1A4-C5EE-4513-8A31-D9314B112FD8}"/>
    <cellStyle name="20% - Énfasis5 27 2 4" xfId="18452" xr:uid="{4EE7AF24-6D56-465C-AB6F-E2486F2C7789}"/>
    <cellStyle name="20% - Énfasis5 27 2 4 2" xfId="38800" xr:uid="{6C7DE691-C59A-43C8-9E99-2C34549D3390}"/>
    <cellStyle name="20% - Énfasis5 27 2 5" xfId="38793" xr:uid="{D7867828-0B34-492C-9746-5EB172D8848A}"/>
    <cellStyle name="20% - Énfasis5 27 3" xfId="5304" xr:uid="{0ADAAFD3-AED7-4929-9892-3AD196EAC296}"/>
    <cellStyle name="20% - Énfasis5 27 3 2" xfId="13012" xr:uid="{26037D59-4FAD-490E-84EC-D3B6D9606B7A}"/>
    <cellStyle name="20% - Énfasis5 27 3 2 2" xfId="28424" xr:uid="{0BAB3B46-F123-4DE5-90BB-5421182CE576}"/>
    <cellStyle name="20% - Énfasis5 27 3 2 2 2" xfId="38803" xr:uid="{784412DA-BF54-4DC4-90FA-BE8337265E37}"/>
    <cellStyle name="20% - Énfasis5 27 3 2 3" xfId="38802" xr:uid="{113518F9-B7C4-45B6-BC41-1A005FA98D87}"/>
    <cellStyle name="20% - Énfasis5 27 3 3" xfId="20719" xr:uid="{A57AE736-3007-431A-96F6-6A4F7595F66A}"/>
    <cellStyle name="20% - Énfasis5 27 3 3 2" xfId="38804" xr:uid="{64BDB7CD-4CCB-456C-A23A-E5B78FBB3046}"/>
    <cellStyle name="20% - Énfasis5 27 3 4" xfId="38801" xr:uid="{3763C436-86E2-4164-A287-A7DE7BAB4B32}"/>
    <cellStyle name="20% - Énfasis5 27 4" xfId="9285" xr:uid="{A0F2833D-4A60-46B7-8698-CE1076755058}"/>
    <cellStyle name="20% - Énfasis5 27 4 2" xfId="24698" xr:uid="{E0155747-F1CD-4C9A-BA1A-3CF6049F27D3}"/>
    <cellStyle name="20% - Énfasis5 27 4 2 2" xfId="38806" xr:uid="{1A579606-7B60-442F-9BC6-885DFD1D0497}"/>
    <cellStyle name="20% - Énfasis5 27 4 3" xfId="38805" xr:uid="{E04F2B9A-3BBE-41CD-9AE2-93C2BBE9858F}"/>
    <cellStyle name="20% - Énfasis5 27 5" xfId="16993" xr:uid="{F8A4FA75-72F0-472B-A601-553834BBA551}"/>
    <cellStyle name="20% - Énfasis5 27 5 2" xfId="38807" xr:uid="{AAAB355E-00F6-4531-A252-2406ED97930F}"/>
    <cellStyle name="20% - Énfasis5 27 6" xfId="38792" xr:uid="{95954623-66D6-46A1-9FDB-BC78487F4A03}"/>
    <cellStyle name="20% - Énfasis5 28" xfId="1589" xr:uid="{3957C603-ADBD-434A-BADE-DF0A79B5BA5F}"/>
    <cellStyle name="20% - Énfasis5 28 2" xfId="3054" xr:uid="{1D121DE4-61DE-4ABF-B492-48A6E6367815}"/>
    <cellStyle name="20% - Énfasis5 28 2 2" xfId="6786" xr:uid="{5F7176FB-AA1E-4435-A203-AEB5EF01DB5D}"/>
    <cellStyle name="20% - Énfasis5 28 2 2 2" xfId="14494" xr:uid="{BC488548-93BC-455B-BFBF-82971DAA8BF3}"/>
    <cellStyle name="20% - Énfasis5 28 2 2 2 2" xfId="29906" xr:uid="{CFFAB57E-C4F2-4EE6-916B-FEE55C12B1EF}"/>
    <cellStyle name="20% - Énfasis5 28 2 2 2 2 2" xfId="38812" xr:uid="{629F4572-C627-4D36-B0B5-3D43923226FA}"/>
    <cellStyle name="20% - Énfasis5 28 2 2 2 3" xfId="38811" xr:uid="{DAAF9B36-94B2-4094-A7D3-214629D16F56}"/>
    <cellStyle name="20% - Énfasis5 28 2 2 3" xfId="22201" xr:uid="{DF01F64C-79F5-480E-831D-6CFC0AF40896}"/>
    <cellStyle name="20% - Énfasis5 28 2 2 3 2" xfId="38813" xr:uid="{0F8438C2-CCCA-4E23-9AD8-18A3CFBF8223}"/>
    <cellStyle name="20% - Énfasis5 28 2 2 4" xfId="38810" xr:uid="{EA6E50AB-B21D-4EF2-A1D3-81E5FAFBF4D3}"/>
    <cellStyle name="20% - Énfasis5 28 2 3" xfId="10765" xr:uid="{5791B324-C4B9-4343-B6A3-BA63B71ABAA9}"/>
    <cellStyle name="20% - Énfasis5 28 2 3 2" xfId="26178" xr:uid="{1DEFA956-0F2E-475D-84F9-848E0F098A21}"/>
    <cellStyle name="20% - Énfasis5 28 2 3 2 2" xfId="38815" xr:uid="{CCAE3C81-8171-44E9-A69C-C55870D3D887}"/>
    <cellStyle name="20% - Énfasis5 28 2 3 3" xfId="38814" xr:uid="{C37F08DF-2145-4FA6-89A8-1BF35AF30D1F}"/>
    <cellStyle name="20% - Énfasis5 28 2 4" xfId="18473" xr:uid="{A18D4FAA-900A-495D-AEC7-BE2D9B8CD950}"/>
    <cellStyle name="20% - Énfasis5 28 2 4 2" xfId="38816" xr:uid="{7633B864-2A26-43A2-B574-78100B2051A6}"/>
    <cellStyle name="20% - Énfasis5 28 2 5" xfId="38809" xr:uid="{325DC78A-265D-437F-BD72-C0C8B767FF3B}"/>
    <cellStyle name="20% - Énfasis5 28 3" xfId="5325" xr:uid="{86238C39-5F71-481E-B3FF-C5224FB72FA1}"/>
    <cellStyle name="20% - Énfasis5 28 3 2" xfId="13033" xr:uid="{CEF23A39-B0AF-45CA-BAD2-867966149C7F}"/>
    <cellStyle name="20% - Énfasis5 28 3 2 2" xfId="28445" xr:uid="{CD7E303E-9C01-4BFC-BFCC-B76FEA83072A}"/>
    <cellStyle name="20% - Énfasis5 28 3 2 2 2" xfId="38819" xr:uid="{24BAAED8-92F8-4A24-9BB5-23767B4D23E8}"/>
    <cellStyle name="20% - Énfasis5 28 3 2 3" xfId="38818" xr:uid="{FED649A6-A033-4839-9206-4381A592F60D}"/>
    <cellStyle name="20% - Énfasis5 28 3 3" xfId="20740" xr:uid="{A639CC66-B947-4E98-863F-F5C9D2015DA8}"/>
    <cellStyle name="20% - Énfasis5 28 3 3 2" xfId="38820" xr:uid="{4D102153-607E-4EF9-A001-C2A6FF579B19}"/>
    <cellStyle name="20% - Énfasis5 28 3 4" xfId="38817" xr:uid="{109FFD73-7990-4C71-A183-7BE90DF046A6}"/>
    <cellStyle name="20% - Énfasis5 28 4" xfId="9306" xr:uid="{813F68C2-752F-4798-9591-84FCDBE4F8DA}"/>
    <cellStyle name="20% - Énfasis5 28 4 2" xfId="24719" xr:uid="{4AD85A1B-E96C-4A27-9811-899F6FA2FE0E}"/>
    <cellStyle name="20% - Énfasis5 28 4 2 2" xfId="38822" xr:uid="{EE3381DD-74BA-4517-9CC7-246EC68EB20B}"/>
    <cellStyle name="20% - Énfasis5 28 4 3" xfId="38821" xr:uid="{9D82650C-5EA6-431E-9376-B7FE029DB5F5}"/>
    <cellStyle name="20% - Énfasis5 28 5" xfId="17014" xr:uid="{407267C2-2B13-4EFE-A526-EEB0D89EB516}"/>
    <cellStyle name="20% - Énfasis5 28 5 2" xfId="38823" xr:uid="{B3224792-7512-4F86-8920-2F67EA60B883}"/>
    <cellStyle name="20% - Énfasis5 28 6" xfId="38808" xr:uid="{621C6D05-A5E2-4189-8D7E-B0AC5C6FAF1C}"/>
    <cellStyle name="20% - Énfasis5 29" xfId="3074" xr:uid="{99F53CA4-5B67-452D-A3AA-85C5FA1C5DA3}"/>
    <cellStyle name="20% - Énfasis5 29 2" xfId="6806" xr:uid="{91FE2780-2CA1-461C-A684-C0BC02D0696B}"/>
    <cellStyle name="20% - Énfasis5 29 2 2" xfId="14514" xr:uid="{1FF9AAC4-EE1E-4ACE-B523-718B49EDD2D3}"/>
    <cellStyle name="20% - Énfasis5 29 2 2 2" xfId="29926" xr:uid="{C338E504-FA3A-407F-B5A4-D0CCC33AE052}"/>
    <cellStyle name="20% - Énfasis5 29 2 2 2 2" xfId="38827" xr:uid="{68A1F47F-9788-44F5-9397-B5B00323E3E3}"/>
    <cellStyle name="20% - Énfasis5 29 2 2 3" xfId="38826" xr:uid="{53036591-CA50-48DB-99B3-9E5C608FA8B2}"/>
    <cellStyle name="20% - Énfasis5 29 2 3" xfId="22221" xr:uid="{FCCF7740-0AEC-4F8F-A7B3-8099FCA4D49C}"/>
    <cellStyle name="20% - Énfasis5 29 2 3 2" xfId="38828" xr:uid="{052A5CD8-27E6-4A90-8669-CBAAD33E1A39}"/>
    <cellStyle name="20% - Énfasis5 29 2 4" xfId="38825" xr:uid="{5CBD3F9A-2F8F-4C08-B539-196A6F442DA3}"/>
    <cellStyle name="20% - Énfasis5 29 3" xfId="10785" xr:uid="{BDF23DB7-A8FE-4331-A18A-093B40FA97EF}"/>
    <cellStyle name="20% - Énfasis5 29 3 2" xfId="26198" xr:uid="{BBAD57C2-307E-44B9-B719-84E0F5CC1F38}"/>
    <cellStyle name="20% - Énfasis5 29 3 2 2" xfId="38830" xr:uid="{CDC42E0E-331B-4BDB-80C1-41DF7AE411C4}"/>
    <cellStyle name="20% - Énfasis5 29 3 3" xfId="38829" xr:uid="{A42B1D38-4059-4760-B112-4DBD7F2040FF}"/>
    <cellStyle name="20% - Énfasis5 29 4" xfId="18493" xr:uid="{638FFB85-25B8-4625-8897-D0DB025F9B1D}"/>
    <cellStyle name="20% - Énfasis5 29 4 2" xfId="38831" xr:uid="{C58F50AE-5342-4B9D-90B2-CC5C44C27F69}"/>
    <cellStyle name="20% - Énfasis5 29 5" xfId="38824" xr:uid="{82658EED-5C7F-4A35-9246-E8EB28D06198}"/>
    <cellStyle name="20% - Énfasis5 3" xfId="235" xr:uid="{22253C9D-018A-4206-822F-9C6CE07949D1}"/>
    <cellStyle name="20% - Énfasis5 3 2" xfId="438" xr:uid="{8C9991D1-E368-4F84-BED7-0E127616FB4F}"/>
    <cellStyle name="20% - Énfasis5 3 2 2" xfId="1099" xr:uid="{0B34F569-2AA4-4222-B292-B75C5850232E}"/>
    <cellStyle name="20% - Énfasis5 3 2 2 2" xfId="2567" xr:uid="{F743DB11-7523-4365-A89A-BB914B8426C1}"/>
    <cellStyle name="20% - Énfasis5 3 2 2 2 2" xfId="6299" xr:uid="{A0C99164-0861-45D4-881A-42F1D2DB2D9E}"/>
    <cellStyle name="20% - Énfasis5 3 2 2 2 2 2" xfId="14007" xr:uid="{E82FED71-6D69-4CDB-A1A6-2579B91ACC9D}"/>
    <cellStyle name="20% - Énfasis5 3 2 2 2 2 2 2" xfId="29419" xr:uid="{CB029EA7-0404-4F26-B37C-0FF33097F115}"/>
    <cellStyle name="20% - Énfasis5 3 2 2 2 2 2 2 2" xfId="38838" xr:uid="{A8189D4D-8A7C-4C9C-8944-0ED32E4801E5}"/>
    <cellStyle name="20% - Énfasis5 3 2 2 2 2 2 3" xfId="38837" xr:uid="{FCA4A11A-55D4-4647-8552-40B441142A6B}"/>
    <cellStyle name="20% - Énfasis5 3 2 2 2 2 3" xfId="21714" xr:uid="{E27D1CDE-E000-4910-8611-047E86195DE5}"/>
    <cellStyle name="20% - Énfasis5 3 2 2 2 2 3 2" xfId="38839" xr:uid="{91FFE494-C101-4267-9D84-A16B0F62E4F1}"/>
    <cellStyle name="20% - Énfasis5 3 2 2 2 2 4" xfId="38836" xr:uid="{15FE47CD-A0AD-4F18-B911-0DF3D24E876F}"/>
    <cellStyle name="20% - Énfasis5 3 2 2 2 3" xfId="10278" xr:uid="{4E5D7E3A-492B-4386-B4AB-59D1F627733A}"/>
    <cellStyle name="20% - Énfasis5 3 2 2 2 3 2" xfId="25691" xr:uid="{CBFE3676-AA9C-4BED-86D6-5FF6380C6DAE}"/>
    <cellStyle name="20% - Énfasis5 3 2 2 2 3 2 2" xfId="38841" xr:uid="{1E446534-FD1E-4665-A938-3C3DA5CF6042}"/>
    <cellStyle name="20% - Énfasis5 3 2 2 2 3 3" xfId="38840" xr:uid="{2FC74DD7-B581-4028-9ED4-62B3513CE68B}"/>
    <cellStyle name="20% - Énfasis5 3 2 2 2 4" xfId="17986" xr:uid="{88BAFE72-F843-4B20-AECF-E4EB05CD5165}"/>
    <cellStyle name="20% - Énfasis5 3 2 2 2 4 2" xfId="38842" xr:uid="{DBB9AEDE-7F1C-4FEA-8B90-288AFF87B6BF}"/>
    <cellStyle name="20% - Énfasis5 3 2 2 2 5" xfId="38835" xr:uid="{7C36D6E4-072D-4D75-9A5F-A216553B03C9}"/>
    <cellStyle name="20% - Énfasis5 3 2 2 3" xfId="4836" xr:uid="{86289551-693D-41B6-99C2-71180A5F189A}"/>
    <cellStyle name="20% - Énfasis5 3 2 2 3 2" xfId="12544" xr:uid="{6B650B7D-7DFA-48B4-A0C0-E7B61EE7C7BA}"/>
    <cellStyle name="20% - Énfasis5 3 2 2 3 2 2" xfId="27956" xr:uid="{849CBF83-BA51-46F0-BAEB-A20D02176F5A}"/>
    <cellStyle name="20% - Énfasis5 3 2 2 3 2 2 2" xfId="38845" xr:uid="{7E238AFE-2173-44BA-92F4-0523F5537675}"/>
    <cellStyle name="20% - Énfasis5 3 2 2 3 2 3" xfId="38844" xr:uid="{07157F4B-6FCC-4101-82E2-CDC775EFAAF6}"/>
    <cellStyle name="20% - Énfasis5 3 2 2 3 3" xfId="20251" xr:uid="{BBFC79D3-0BC3-4DAC-9703-15429A696B03}"/>
    <cellStyle name="20% - Énfasis5 3 2 2 3 3 2" xfId="38846" xr:uid="{1852114F-7682-456B-AE1B-70230900EFC4}"/>
    <cellStyle name="20% - Énfasis5 3 2 2 3 4" xfId="38843" xr:uid="{1347376E-68B5-4CFF-8411-73D1339186AA}"/>
    <cellStyle name="20% - Énfasis5 3 2 2 4" xfId="8819" xr:uid="{3656E583-D3BD-4FDA-A2B4-0BDDBC9321B6}"/>
    <cellStyle name="20% - Énfasis5 3 2 2 4 2" xfId="24232" xr:uid="{DE7A717E-6861-4591-8F2F-966BAE52565D}"/>
    <cellStyle name="20% - Énfasis5 3 2 2 4 2 2" xfId="38848" xr:uid="{83A2FD47-A52A-4815-B1C3-D43F7F0E3BFC}"/>
    <cellStyle name="20% - Énfasis5 3 2 2 4 3" xfId="38847" xr:uid="{92D2205A-F563-487D-9954-453FCADE81D6}"/>
    <cellStyle name="20% - Énfasis5 3 2 2 5" xfId="16527" xr:uid="{96580A30-5676-46C6-BA82-C2BE9C5249D6}"/>
    <cellStyle name="20% - Énfasis5 3 2 2 5 2" xfId="38849" xr:uid="{C4E104E8-32D6-4560-B573-A56BB3A5E108}"/>
    <cellStyle name="20% - Énfasis5 3 2 2 6" xfId="38834" xr:uid="{4131A269-7403-454C-B485-D9E2D9615C89}"/>
    <cellStyle name="20% - Énfasis5 3 2 3" xfId="1929" xr:uid="{23868573-AA3B-41B2-BDA4-A6A2BBCAA162}"/>
    <cellStyle name="20% - Énfasis5 3 2 3 2" xfId="5661" xr:uid="{F0FA6430-EE94-4D61-8514-B6DF3723E423}"/>
    <cellStyle name="20% - Énfasis5 3 2 3 2 2" xfId="13369" xr:uid="{23E5D651-AEAC-4B2A-A267-0BC1886AF674}"/>
    <cellStyle name="20% - Énfasis5 3 2 3 2 2 2" xfId="28781" xr:uid="{20AF64E9-1000-4743-BD32-DB733C3C220D}"/>
    <cellStyle name="20% - Énfasis5 3 2 3 2 2 2 2" xfId="38853" xr:uid="{BBFE464E-C310-463C-B1C5-3EFB36340F2C}"/>
    <cellStyle name="20% - Énfasis5 3 2 3 2 2 3" xfId="38852" xr:uid="{B788B886-76A7-4201-892C-328B99F7D61A}"/>
    <cellStyle name="20% - Énfasis5 3 2 3 2 3" xfId="21076" xr:uid="{B3E0A146-8E45-4C6C-B0CB-C0463676F241}"/>
    <cellStyle name="20% - Énfasis5 3 2 3 2 3 2" xfId="38854" xr:uid="{6F5A4EF6-E05E-4492-97E7-92A83E97834C}"/>
    <cellStyle name="20% - Énfasis5 3 2 3 2 4" xfId="38851" xr:uid="{BBCAAB2E-3785-4340-B1C1-CADCF5B328AC}"/>
    <cellStyle name="20% - Énfasis5 3 2 3 3" xfId="9640" xr:uid="{A3869307-6277-481C-AABA-9F72A5B18938}"/>
    <cellStyle name="20% - Énfasis5 3 2 3 3 2" xfId="25053" xr:uid="{589629DE-F203-484D-B367-DB9B7C50A5C9}"/>
    <cellStyle name="20% - Énfasis5 3 2 3 3 2 2" xfId="38856" xr:uid="{07F9FD1E-D092-469C-9842-96E805850EFA}"/>
    <cellStyle name="20% - Énfasis5 3 2 3 3 3" xfId="38855" xr:uid="{ABBB9E9F-65F5-422D-8DE7-2DC8CD950FB6}"/>
    <cellStyle name="20% - Énfasis5 3 2 3 4" xfId="17348" xr:uid="{05D0807F-C343-4A8F-B724-050490F015CE}"/>
    <cellStyle name="20% - Énfasis5 3 2 3 4 2" xfId="38857" xr:uid="{421813A2-657F-4666-B75B-EABAB09BF0EE}"/>
    <cellStyle name="20% - Énfasis5 3 2 3 5" xfId="38850" xr:uid="{1A16E1B1-284A-448E-962A-4C3D6B87911F}"/>
    <cellStyle name="20% - Énfasis5 3 2 4" xfId="4184" xr:uid="{04CFAA40-0F97-4FBB-9CFD-43ECE428D27C}"/>
    <cellStyle name="20% - Énfasis5 3 2 4 2" xfId="11892" xr:uid="{2E0135ED-6BE0-4476-939F-BD02B90C0205}"/>
    <cellStyle name="20% - Énfasis5 3 2 4 2 2" xfId="27304" xr:uid="{5E7D71B7-E7BA-46FC-9D07-96C2E415EABA}"/>
    <cellStyle name="20% - Énfasis5 3 2 4 2 2 2" xfId="38860" xr:uid="{7B28A81A-03BC-41EF-B3C0-68915D191E11}"/>
    <cellStyle name="20% - Énfasis5 3 2 4 2 3" xfId="38859" xr:uid="{EAD1F503-2892-4542-9A74-7F1BB6BDA2B9}"/>
    <cellStyle name="20% - Énfasis5 3 2 4 3" xfId="19599" xr:uid="{D8E0B49B-BF17-4BEB-8860-466FC4DA3AA2}"/>
    <cellStyle name="20% - Énfasis5 3 2 4 3 2" xfId="38861" xr:uid="{721FC2CA-5CC5-48AE-AFE4-A5894A8A3D39}"/>
    <cellStyle name="20% - Énfasis5 3 2 4 4" xfId="38858" xr:uid="{B00D8DDC-3317-41C3-9AA8-6B289F7DBE1D}"/>
    <cellStyle name="20% - Énfasis5 3 2 5" xfId="8181" xr:uid="{1FFD355F-7516-4DC4-BD40-8E47E6F84510}"/>
    <cellStyle name="20% - Énfasis5 3 2 5 2" xfId="23594" xr:uid="{8B8B5F11-18AB-4694-8449-448583289AAA}"/>
    <cellStyle name="20% - Énfasis5 3 2 5 2 2" xfId="38863" xr:uid="{FBE1307A-005F-479C-81D9-51FEF7985CF8}"/>
    <cellStyle name="20% - Énfasis5 3 2 5 3" xfId="38862" xr:uid="{7DDF6961-240A-4780-9D66-396A123078EF}"/>
    <cellStyle name="20% - Énfasis5 3 2 6" xfId="15889" xr:uid="{4A99F819-1EC0-4ED0-9B41-E834E285FD01}"/>
    <cellStyle name="20% - Énfasis5 3 2 6 2" xfId="38864" xr:uid="{0DC45A2A-519F-4724-AAF8-D3AB89D5A24B}"/>
    <cellStyle name="20% - Énfasis5 3 2 7" xfId="38833" xr:uid="{AEFEBB72-EFE3-4D6C-99DB-60BDB22D6F32}"/>
    <cellStyle name="20% - Énfasis5 3 3" xfId="899" xr:uid="{7D71C7CC-5A87-4337-8039-DABFD2C66AEF}"/>
    <cellStyle name="20% - Énfasis5 3 3 2" xfId="2369" xr:uid="{25123F13-7E83-4598-AD40-6444BDB5C62F}"/>
    <cellStyle name="20% - Énfasis5 3 3 2 2" xfId="6101" xr:uid="{D3CD2119-6111-4656-B900-E140F310AE85}"/>
    <cellStyle name="20% - Énfasis5 3 3 2 2 2" xfId="13809" xr:uid="{B3720423-66D8-451D-83E3-EE50462CB737}"/>
    <cellStyle name="20% - Énfasis5 3 3 2 2 2 2" xfId="29221" xr:uid="{D769E86E-B02C-42E2-A24A-653F7F24B24F}"/>
    <cellStyle name="20% - Énfasis5 3 3 2 2 2 2 2" xfId="38869" xr:uid="{06712B04-0864-4CCA-80B7-6513EA829D8A}"/>
    <cellStyle name="20% - Énfasis5 3 3 2 2 2 3" xfId="38868" xr:uid="{1FB4AC81-1D3B-4ADA-BD9E-7FDCD9DBBB11}"/>
    <cellStyle name="20% - Énfasis5 3 3 2 2 3" xfId="21516" xr:uid="{ECC22105-D0A3-4529-82CB-D729DF9009E7}"/>
    <cellStyle name="20% - Énfasis5 3 3 2 2 3 2" xfId="38870" xr:uid="{70987FFE-D776-4BD5-8E65-ECA20548E756}"/>
    <cellStyle name="20% - Énfasis5 3 3 2 2 4" xfId="38867" xr:uid="{8B84B0F7-D347-4DE2-AE8F-D382A98A4594}"/>
    <cellStyle name="20% - Énfasis5 3 3 2 3" xfId="10080" xr:uid="{6E3CDE9F-D7F8-48FC-9F98-0A23A71E59BC}"/>
    <cellStyle name="20% - Énfasis5 3 3 2 3 2" xfId="25493" xr:uid="{55B092C5-338B-4823-8A67-615D8FC77FB2}"/>
    <cellStyle name="20% - Énfasis5 3 3 2 3 2 2" xfId="38872" xr:uid="{2DC0ABD8-E82A-4879-B4AA-361620138FFC}"/>
    <cellStyle name="20% - Énfasis5 3 3 2 3 3" xfId="38871" xr:uid="{DD81CBD1-04FE-4ADD-9EFA-B14FA17DB8C9}"/>
    <cellStyle name="20% - Énfasis5 3 3 2 4" xfId="17788" xr:uid="{F54153CC-AE17-409F-BB22-CB2B6FBC5290}"/>
    <cellStyle name="20% - Énfasis5 3 3 2 4 2" xfId="38873" xr:uid="{C7690E33-F454-471E-A051-DF13EF667E7F}"/>
    <cellStyle name="20% - Énfasis5 3 3 2 5" xfId="38866" xr:uid="{84CF5E12-2B29-49D2-9FBA-C54B6E07D24C}"/>
    <cellStyle name="20% - Énfasis5 3 3 3" xfId="4636" xr:uid="{E24F9398-C34C-4EF4-8FA4-7B5289501059}"/>
    <cellStyle name="20% - Énfasis5 3 3 3 2" xfId="12344" xr:uid="{0499C472-F234-462C-B8D4-21EB854D4FA5}"/>
    <cellStyle name="20% - Énfasis5 3 3 3 2 2" xfId="27756" xr:uid="{0EC35151-C8EC-4421-8FC1-C2E86CEC0AC6}"/>
    <cellStyle name="20% - Énfasis5 3 3 3 2 2 2" xfId="38876" xr:uid="{8E8410C2-6065-4656-96AD-83980DC6EB59}"/>
    <cellStyle name="20% - Énfasis5 3 3 3 2 3" xfId="38875" xr:uid="{10BDB339-FAF8-47F4-853E-918EEDC5756A}"/>
    <cellStyle name="20% - Énfasis5 3 3 3 3" xfId="20051" xr:uid="{57E10790-0B2B-4A2C-BB3F-CC56798B1323}"/>
    <cellStyle name="20% - Énfasis5 3 3 3 3 2" xfId="38877" xr:uid="{3271AF32-72D8-431B-9065-A4159A1C29FC}"/>
    <cellStyle name="20% - Énfasis5 3 3 3 4" xfId="38874" xr:uid="{FF263CA8-3311-49BB-B071-F629950D055F}"/>
    <cellStyle name="20% - Énfasis5 3 3 4" xfId="8621" xr:uid="{E80D27AB-E78C-4D2D-ACBC-21CBB8106CAF}"/>
    <cellStyle name="20% - Énfasis5 3 3 4 2" xfId="24034" xr:uid="{0689F5FF-23A5-40C9-B1EA-B96D22F9CCEF}"/>
    <cellStyle name="20% - Énfasis5 3 3 4 2 2" xfId="38879" xr:uid="{4CC58E1E-A862-4545-9167-BAFE8278E3A4}"/>
    <cellStyle name="20% - Énfasis5 3 3 4 3" xfId="38878" xr:uid="{4C5C8794-D846-43F6-B65A-2E6D098F840D}"/>
    <cellStyle name="20% - Énfasis5 3 3 5" xfId="16329" xr:uid="{E6CDF44C-6D15-4EA0-83A3-CF75FA84328B}"/>
    <cellStyle name="20% - Énfasis5 3 3 5 2" xfId="38880" xr:uid="{EE47C59F-F80C-4A64-BDF4-0847FF539633}"/>
    <cellStyle name="20% - Énfasis5 3 3 6" xfId="38865" xr:uid="{219333A1-20E6-4D7C-BA6F-4E63CFDE0CCE}"/>
    <cellStyle name="20% - Énfasis5 3 4" xfId="1731" xr:uid="{020EBD8E-45E6-4DCF-8D5E-B01976E7E937}"/>
    <cellStyle name="20% - Énfasis5 3 4 2" xfId="5463" xr:uid="{89C732C3-CAD8-41BD-839D-8896F44379E9}"/>
    <cellStyle name="20% - Énfasis5 3 4 2 2" xfId="13171" xr:uid="{585C930D-9CCD-40CE-B4A4-8040B681C5B6}"/>
    <cellStyle name="20% - Énfasis5 3 4 2 2 2" xfId="28583" xr:uid="{AC731DAE-00AE-459D-82A2-E3D2D7C1A061}"/>
    <cellStyle name="20% - Énfasis5 3 4 2 2 2 2" xfId="38884" xr:uid="{2601C147-AF32-4803-8F9B-E7E5E6803379}"/>
    <cellStyle name="20% - Énfasis5 3 4 2 2 3" xfId="38883" xr:uid="{4E7DE841-0DA7-4918-8DFB-AE17FD6C0CCB}"/>
    <cellStyle name="20% - Énfasis5 3 4 2 3" xfId="20878" xr:uid="{5986F9EF-694B-4F0F-A31B-4C6089ACAD31}"/>
    <cellStyle name="20% - Énfasis5 3 4 2 3 2" xfId="38885" xr:uid="{0D90CF04-E3A9-4EF9-B589-6134686F08CF}"/>
    <cellStyle name="20% - Énfasis5 3 4 2 4" xfId="38882" xr:uid="{17440C89-D76B-45F5-A29C-37F8A4340F86}"/>
    <cellStyle name="20% - Énfasis5 3 4 3" xfId="9442" xr:uid="{E2C9A7FB-2906-4AFC-911C-BCAC6C15D578}"/>
    <cellStyle name="20% - Énfasis5 3 4 3 2" xfId="24855" xr:uid="{D9A0E0B8-4C8E-4A5E-9B9F-6963EC110AEA}"/>
    <cellStyle name="20% - Énfasis5 3 4 3 2 2" xfId="38887" xr:uid="{487284B3-E9E8-4E80-A8CE-F3EA15EA7558}"/>
    <cellStyle name="20% - Énfasis5 3 4 3 3" xfId="38886" xr:uid="{33D7DA4D-E46D-4876-98E7-C07EE5C4E0E5}"/>
    <cellStyle name="20% - Énfasis5 3 4 4" xfId="17150" xr:uid="{46A05B7F-FCC0-47C1-ADE3-CC146DC8CB38}"/>
    <cellStyle name="20% - Énfasis5 3 4 4 2" xfId="38888" xr:uid="{13E505E6-E2B9-430F-A5D6-706CB969157B}"/>
    <cellStyle name="20% - Énfasis5 3 4 5" xfId="38881" xr:uid="{A885666D-CC40-4A61-A26D-6553AF45B084}"/>
    <cellStyle name="20% - Énfasis5 3 5" xfId="3984" xr:uid="{DBB9F418-47FF-40FA-BA91-95BFDA7E9774}"/>
    <cellStyle name="20% - Énfasis5 3 5 2" xfId="11692" xr:uid="{3D13B4D0-4543-4D59-825F-66151FB2C07A}"/>
    <cellStyle name="20% - Énfasis5 3 5 2 2" xfId="27104" xr:uid="{616F991B-D4EC-4C76-ADE3-C23CC1DBB24C}"/>
    <cellStyle name="20% - Énfasis5 3 5 2 2 2" xfId="38891" xr:uid="{01235982-370A-49B8-A68B-FE2F46496759}"/>
    <cellStyle name="20% - Énfasis5 3 5 2 3" xfId="38890" xr:uid="{6EA3B6DE-DDD3-40ED-BA1C-852E70F95ACD}"/>
    <cellStyle name="20% - Énfasis5 3 5 3" xfId="19399" xr:uid="{3B374CC2-5DC6-435D-AACD-C74F28EFD098}"/>
    <cellStyle name="20% - Énfasis5 3 5 3 2" xfId="38892" xr:uid="{C308E087-8C1A-4A92-8E19-4B963EF867F0}"/>
    <cellStyle name="20% - Énfasis5 3 5 4" xfId="38889" xr:uid="{3B0DCC4B-9AC1-410C-8928-FC12D8EDC621}"/>
    <cellStyle name="20% - Énfasis5 3 6" xfId="7983" xr:uid="{57106D0B-992C-4D31-B80E-F8F078EE8E56}"/>
    <cellStyle name="20% - Énfasis5 3 6 2" xfId="23396" xr:uid="{AC8C7E72-0539-4311-AAAC-016F29F470E3}"/>
    <cellStyle name="20% - Énfasis5 3 6 2 2" xfId="38894" xr:uid="{D4F176D2-246F-4DAC-AF5D-8CE93F797597}"/>
    <cellStyle name="20% - Énfasis5 3 6 3" xfId="38893" xr:uid="{5D9650C8-301E-4D07-84A4-7961271690DF}"/>
    <cellStyle name="20% - Énfasis5 3 7" xfId="15691" xr:uid="{D8A92580-D81A-46F4-A0D7-4A6A5BF719A7}"/>
    <cellStyle name="20% - Énfasis5 3 7 2" xfId="38895" xr:uid="{ED17029A-9AA5-4894-B8C3-503A33F09086}"/>
    <cellStyle name="20% - Énfasis5 3 8" xfId="38832" xr:uid="{A3B2C04F-3C6B-40D5-81E9-713040DD8354}"/>
    <cellStyle name="20% - Énfasis5 30" xfId="3094" xr:uid="{25C86758-9AB4-460E-8064-B0DA9B65D9C5}"/>
    <cellStyle name="20% - Énfasis5 30 2" xfId="6826" xr:uid="{1D393AAF-A3FA-482E-B4EB-05E1471234D3}"/>
    <cellStyle name="20% - Énfasis5 30 2 2" xfId="14534" xr:uid="{0DDAE707-010B-48EF-BCB7-C647983ED57F}"/>
    <cellStyle name="20% - Énfasis5 30 2 2 2" xfId="29946" xr:uid="{5AC95366-2F12-4A6A-8518-C5D78DB48BFF}"/>
    <cellStyle name="20% - Énfasis5 30 2 2 2 2" xfId="38899" xr:uid="{8811C888-F2FA-4AB3-8CE3-AAECA28440CF}"/>
    <cellStyle name="20% - Énfasis5 30 2 2 3" xfId="38898" xr:uid="{B4FF5E8C-06B0-4912-863A-76B294E486DE}"/>
    <cellStyle name="20% - Énfasis5 30 2 3" xfId="22241" xr:uid="{89AD6786-CDDE-4A8E-86E2-EE7B8C349827}"/>
    <cellStyle name="20% - Énfasis5 30 2 3 2" xfId="38900" xr:uid="{068739A5-EA3E-4522-B194-64B630EDA8B5}"/>
    <cellStyle name="20% - Énfasis5 30 2 4" xfId="38897" xr:uid="{2FB0B1E9-1391-4EA6-895D-3984E3CD15A9}"/>
    <cellStyle name="20% - Énfasis5 30 3" xfId="10805" xr:uid="{9D8181D4-D1F3-4E71-9391-4EB43F7506AF}"/>
    <cellStyle name="20% - Énfasis5 30 3 2" xfId="26218" xr:uid="{E564CF2D-7698-4025-B532-39587BC94F55}"/>
    <cellStyle name="20% - Énfasis5 30 3 2 2" xfId="38902" xr:uid="{0CBB701C-9F5B-4B0F-A098-8D19137D6CD4}"/>
    <cellStyle name="20% - Énfasis5 30 3 3" xfId="38901" xr:uid="{5F32B29F-0639-4414-AF62-576CF64526CA}"/>
    <cellStyle name="20% - Énfasis5 30 4" xfId="18513" xr:uid="{72143727-14E3-47CD-B11C-49FB2994F730}"/>
    <cellStyle name="20% - Énfasis5 30 4 2" xfId="38903" xr:uid="{69CA52B5-015A-40E3-BBD5-1C103436F8F5}"/>
    <cellStyle name="20% - Énfasis5 30 5" xfId="38896" xr:uid="{21C9DF9B-D338-41FB-AA9B-102060A60D78}"/>
    <cellStyle name="20% - Énfasis5 31" xfId="3114" xr:uid="{9985FFEE-E2D9-4B02-B8BB-96025B99DAD8}"/>
    <cellStyle name="20% - Énfasis5 31 2" xfId="6846" xr:uid="{59A27ACC-D5B1-4461-87A1-826932D3245C}"/>
    <cellStyle name="20% - Énfasis5 31 2 2" xfId="14554" xr:uid="{A9050646-2BDE-49D0-A9E6-8E5BEE09BE79}"/>
    <cellStyle name="20% - Énfasis5 31 2 2 2" xfId="29966" xr:uid="{F606B0D6-0524-4A76-864B-4B8BB01CD8E0}"/>
    <cellStyle name="20% - Énfasis5 31 2 2 2 2" xfId="38907" xr:uid="{FF4F7644-DE37-4793-9603-46D1F6376379}"/>
    <cellStyle name="20% - Énfasis5 31 2 2 3" xfId="38906" xr:uid="{4F6EA406-F45F-4292-9FCA-0E0CF82351AD}"/>
    <cellStyle name="20% - Énfasis5 31 2 3" xfId="22261" xr:uid="{E6F0E5A1-3445-41BD-A4E4-B36C052C9124}"/>
    <cellStyle name="20% - Énfasis5 31 2 3 2" xfId="38908" xr:uid="{BDD52090-0308-4CBE-8A91-D4244E93B2BA}"/>
    <cellStyle name="20% - Énfasis5 31 2 4" xfId="38905" xr:uid="{67C1792F-C24C-42D6-ABE2-0E3DBB4EEA3D}"/>
    <cellStyle name="20% - Énfasis5 31 3" xfId="10825" xr:uid="{51980920-E122-41BC-817E-D50A9D145E34}"/>
    <cellStyle name="20% - Énfasis5 31 3 2" xfId="26238" xr:uid="{348097ED-5834-4632-800F-43B8F4DAEB90}"/>
    <cellStyle name="20% - Énfasis5 31 3 2 2" xfId="38910" xr:uid="{CF605C41-BC58-4A55-9035-17322D2C5045}"/>
    <cellStyle name="20% - Énfasis5 31 3 3" xfId="38909" xr:uid="{E2E3242F-DC97-4B24-BDE1-AB85DD97409D}"/>
    <cellStyle name="20% - Énfasis5 31 4" xfId="18533" xr:uid="{C8D4257E-4249-421E-98D4-D5BF296A17ED}"/>
    <cellStyle name="20% - Énfasis5 31 4 2" xfId="38911" xr:uid="{EB67B8DD-9DBD-49B0-BFE8-BC0E0BAF9875}"/>
    <cellStyle name="20% - Énfasis5 31 5" xfId="38904" xr:uid="{838E1016-738A-415A-BC89-F306723CDF36}"/>
    <cellStyle name="20% - Énfasis5 32" xfId="3134" xr:uid="{DA763EFE-F941-4383-95BD-5FA09B9496AD}"/>
    <cellStyle name="20% - Énfasis5 32 2" xfId="6866" xr:uid="{DD122574-E629-467A-98AD-A4AAEF48D902}"/>
    <cellStyle name="20% - Énfasis5 32 2 2" xfId="14574" xr:uid="{7A06E04D-565D-4EBB-AF68-7F05AAEC9A85}"/>
    <cellStyle name="20% - Énfasis5 32 2 2 2" xfId="29986" xr:uid="{77093EB1-B107-4BB7-988E-65BFE1131EB0}"/>
    <cellStyle name="20% - Énfasis5 32 2 2 2 2" xfId="38915" xr:uid="{B7206000-24F9-4B9E-81C0-ACAC160B497B}"/>
    <cellStyle name="20% - Énfasis5 32 2 2 3" xfId="38914" xr:uid="{461E8B38-1821-4EE2-B09C-2148C9F472F0}"/>
    <cellStyle name="20% - Énfasis5 32 2 3" xfId="22281" xr:uid="{B51BA4B5-E6CC-4F32-8059-5465FFF5542A}"/>
    <cellStyle name="20% - Énfasis5 32 2 3 2" xfId="38916" xr:uid="{3A220C64-550A-4EE1-92E3-6C38813182E1}"/>
    <cellStyle name="20% - Énfasis5 32 2 4" xfId="38913" xr:uid="{1B4E3209-D355-497F-A521-AEA95AE20CD1}"/>
    <cellStyle name="20% - Énfasis5 32 3" xfId="10845" xr:uid="{6BCF2640-38CD-4427-8D90-F7C536DBE85D}"/>
    <cellStyle name="20% - Énfasis5 32 3 2" xfId="26258" xr:uid="{2AE40BF7-0107-48A9-85CE-0C3062F82A5D}"/>
    <cellStyle name="20% - Énfasis5 32 3 2 2" xfId="38918" xr:uid="{1003F257-8C87-47F7-9647-7FD260A15412}"/>
    <cellStyle name="20% - Énfasis5 32 3 3" xfId="38917" xr:uid="{213CAA10-764A-4C8F-A5C1-E64FCAB4D9F8}"/>
    <cellStyle name="20% - Énfasis5 32 4" xfId="18553" xr:uid="{8BAFF858-F89E-4574-83ED-A63D5F13466A}"/>
    <cellStyle name="20% - Énfasis5 32 4 2" xfId="38919" xr:uid="{282E246F-19BD-4592-AFAF-EF0289CBC285}"/>
    <cellStyle name="20% - Énfasis5 32 5" xfId="38912" xr:uid="{2754113C-E015-4D09-8163-8E0CE61C78E1}"/>
    <cellStyle name="20% - Énfasis5 33" xfId="3154" xr:uid="{87778079-A4C9-42B4-9742-BC8B542EB938}"/>
    <cellStyle name="20% - Énfasis5 33 2" xfId="6886" xr:uid="{727D64C6-C4E6-428E-BC40-91C47477044D}"/>
    <cellStyle name="20% - Énfasis5 33 2 2" xfId="14594" xr:uid="{9CFAFED0-A61D-4D7F-9CEE-48C1C3093250}"/>
    <cellStyle name="20% - Énfasis5 33 2 2 2" xfId="30006" xr:uid="{7971A27D-23F7-4D72-BC75-22DDE19B78B1}"/>
    <cellStyle name="20% - Énfasis5 33 2 2 2 2" xfId="38923" xr:uid="{9684D5A9-D8B7-47DC-BA5C-91F1C6C4B8F3}"/>
    <cellStyle name="20% - Énfasis5 33 2 2 3" xfId="38922" xr:uid="{ADA8DEFB-E00E-4C78-B92C-EA89F0B3A7F0}"/>
    <cellStyle name="20% - Énfasis5 33 2 3" xfId="22301" xr:uid="{66822A17-8F3C-446D-BD7A-759B1A1697A7}"/>
    <cellStyle name="20% - Énfasis5 33 2 3 2" xfId="38924" xr:uid="{C2B1A40A-3616-40BE-8F70-8054202B6F03}"/>
    <cellStyle name="20% - Énfasis5 33 2 4" xfId="38921" xr:uid="{2705409F-03E6-41C5-ACC2-E25EB3FF6AD1}"/>
    <cellStyle name="20% - Énfasis5 33 3" xfId="10865" xr:uid="{CAF42154-7144-4103-8A74-068C0508E803}"/>
    <cellStyle name="20% - Énfasis5 33 3 2" xfId="26278" xr:uid="{D8A6CDFF-CEF8-4652-970E-EEE1CB1A4D24}"/>
    <cellStyle name="20% - Énfasis5 33 3 2 2" xfId="38926" xr:uid="{F3215DB8-F66D-452D-AE52-2D8AFD79A6E1}"/>
    <cellStyle name="20% - Énfasis5 33 3 3" xfId="38925" xr:uid="{12908056-73AE-4106-A310-FAFE55945F0F}"/>
    <cellStyle name="20% - Énfasis5 33 4" xfId="18573" xr:uid="{0805508C-4402-406C-B857-78AC4996742B}"/>
    <cellStyle name="20% - Énfasis5 33 4 2" xfId="38927" xr:uid="{FD89A94C-BDE5-4F6E-BAF7-0498003D1A0E}"/>
    <cellStyle name="20% - Énfasis5 33 5" xfId="38920" xr:uid="{ECF73652-293B-46FC-B419-53C2FCDF6747}"/>
    <cellStyle name="20% - Énfasis5 34" xfId="3174" xr:uid="{E24F4DBF-E1C9-457F-835C-DE648689548A}"/>
    <cellStyle name="20% - Énfasis5 34 2" xfId="6906" xr:uid="{662FF4FF-9E43-4468-8D3F-34C998CDE59B}"/>
    <cellStyle name="20% - Énfasis5 34 2 2" xfId="14614" xr:uid="{910148FF-0984-42E8-8EFB-72A3EDCCA64B}"/>
    <cellStyle name="20% - Énfasis5 34 2 2 2" xfId="30026" xr:uid="{1205B6AA-F3B9-4C45-909C-19946BCA8523}"/>
    <cellStyle name="20% - Énfasis5 34 2 2 2 2" xfId="38931" xr:uid="{1AC6BC11-832C-4475-A65B-42E77C5614DB}"/>
    <cellStyle name="20% - Énfasis5 34 2 2 3" xfId="38930" xr:uid="{E598AB59-53A2-4E2A-B881-ECB3CA4C3B26}"/>
    <cellStyle name="20% - Énfasis5 34 2 3" xfId="22321" xr:uid="{710A5F46-F42B-488A-AD04-C4C770606AC0}"/>
    <cellStyle name="20% - Énfasis5 34 2 3 2" xfId="38932" xr:uid="{DF9B467E-D7F4-424A-8944-633965AFA693}"/>
    <cellStyle name="20% - Énfasis5 34 2 4" xfId="38929" xr:uid="{A17A7275-1C63-4A27-877D-1146871CFD3D}"/>
    <cellStyle name="20% - Énfasis5 34 3" xfId="10885" xr:uid="{88A8CB19-FE5E-48D4-90E7-94A71564CC64}"/>
    <cellStyle name="20% - Énfasis5 34 3 2" xfId="26298" xr:uid="{6F052AC0-E03F-4393-8F50-12E45449E563}"/>
    <cellStyle name="20% - Énfasis5 34 3 2 2" xfId="38934" xr:uid="{80E70304-1279-43E9-9C51-6B588EA9BBFC}"/>
    <cellStyle name="20% - Énfasis5 34 3 3" xfId="38933" xr:uid="{E55CA140-E1E8-4E75-A5D2-A29C3B835D6A}"/>
    <cellStyle name="20% - Énfasis5 34 4" xfId="18593" xr:uid="{C4CE6C8D-A38A-464A-BE8A-32FF1280232A}"/>
    <cellStyle name="20% - Énfasis5 34 4 2" xfId="38935" xr:uid="{D6C00DB6-D474-4BCF-B207-934B3BAED213}"/>
    <cellStyle name="20% - Énfasis5 34 5" xfId="38928" xr:uid="{B037CCCB-D5DF-4D2C-B0D7-2BD8A673C78F}"/>
    <cellStyle name="20% - Énfasis5 35" xfId="3194" xr:uid="{3BE1EE74-0389-4B71-A52D-64B0B782E6FB}"/>
    <cellStyle name="20% - Énfasis5 35 2" xfId="6926" xr:uid="{72C07863-9B6A-4E17-B6D5-DBE6E1456303}"/>
    <cellStyle name="20% - Énfasis5 35 2 2" xfId="14634" xr:uid="{E9FE3FBF-CCBA-484C-A7A9-47E30CD95434}"/>
    <cellStyle name="20% - Énfasis5 35 2 2 2" xfId="30046" xr:uid="{5E6BE6F5-56D7-4FDE-BA18-1A8570790FFF}"/>
    <cellStyle name="20% - Énfasis5 35 2 2 2 2" xfId="38939" xr:uid="{7F0B2B43-1A45-47DD-8A7D-EDC8C509F3D3}"/>
    <cellStyle name="20% - Énfasis5 35 2 2 3" xfId="38938" xr:uid="{4A5613FB-9354-4E7A-AB2F-B389B5AACADB}"/>
    <cellStyle name="20% - Énfasis5 35 2 3" xfId="22341" xr:uid="{8DB9F6F5-5E45-44F0-84BE-60F3DBB2F5D7}"/>
    <cellStyle name="20% - Énfasis5 35 2 3 2" xfId="38940" xr:uid="{C22EDC2B-ADBA-4AD1-A257-A74982F52CE1}"/>
    <cellStyle name="20% - Énfasis5 35 2 4" xfId="38937" xr:uid="{236668A3-9932-4AE4-A033-305A73987F6A}"/>
    <cellStyle name="20% - Énfasis5 35 3" xfId="10905" xr:uid="{C9225161-6658-4734-B0BC-896945E93C6F}"/>
    <cellStyle name="20% - Énfasis5 35 3 2" xfId="26318" xr:uid="{A7EA7925-2FC3-4EC9-8A46-DCA0329D9FD5}"/>
    <cellStyle name="20% - Énfasis5 35 3 2 2" xfId="38942" xr:uid="{9B73AD54-2B22-4FB2-B446-9B73C8B5A9AA}"/>
    <cellStyle name="20% - Énfasis5 35 3 3" xfId="38941" xr:uid="{424F88B0-ADE7-49D9-BBA1-92D740A8E2B9}"/>
    <cellStyle name="20% - Énfasis5 35 4" xfId="18613" xr:uid="{D208DDA5-0006-4365-B523-5F3DC8E220BA}"/>
    <cellStyle name="20% - Énfasis5 35 4 2" xfId="38943" xr:uid="{4EFD38C4-C9C0-4BF3-86D2-AE57B6E2A5D5}"/>
    <cellStyle name="20% - Énfasis5 35 5" xfId="38936" xr:uid="{55D485B2-7795-4B19-B658-5963276BB777}"/>
    <cellStyle name="20% - Énfasis5 36" xfId="3214" xr:uid="{4A721980-F5FA-4E35-B89D-629A2858871C}"/>
    <cellStyle name="20% - Énfasis5 36 2" xfId="6946" xr:uid="{CA44380B-997A-454B-BECB-4FC37503C45C}"/>
    <cellStyle name="20% - Énfasis5 36 2 2" xfId="14654" xr:uid="{DEC13C1D-29CF-44D7-93D6-D15AB230CE4F}"/>
    <cellStyle name="20% - Énfasis5 36 2 2 2" xfId="30066" xr:uid="{BEC5072D-4A6F-48E8-822B-5E5C158DB670}"/>
    <cellStyle name="20% - Énfasis5 36 2 2 2 2" xfId="38947" xr:uid="{ADD6033A-4EF1-49B0-B3C8-D6C5145F4C84}"/>
    <cellStyle name="20% - Énfasis5 36 2 2 3" xfId="38946" xr:uid="{67A3B086-7F32-46C3-9679-5C88F4BF4060}"/>
    <cellStyle name="20% - Énfasis5 36 2 3" xfId="22361" xr:uid="{9BF781A2-68AD-429C-B792-FA2687310F4F}"/>
    <cellStyle name="20% - Énfasis5 36 2 3 2" xfId="38948" xr:uid="{E5E39386-B08E-4D4E-A34C-69B467961669}"/>
    <cellStyle name="20% - Énfasis5 36 2 4" xfId="38945" xr:uid="{1D6B9A60-51B1-42AD-A74A-EDF386E0E233}"/>
    <cellStyle name="20% - Énfasis5 36 3" xfId="10925" xr:uid="{0D4A2068-4530-4879-B4A1-3A9AC3F57BC3}"/>
    <cellStyle name="20% - Énfasis5 36 3 2" xfId="26338" xr:uid="{5414DAD3-8F8E-4E7B-B963-E104232405CE}"/>
    <cellStyle name="20% - Énfasis5 36 3 2 2" xfId="38950" xr:uid="{96D6F4D8-E53F-447A-9352-2C29230377E8}"/>
    <cellStyle name="20% - Énfasis5 36 3 3" xfId="38949" xr:uid="{B5AF3921-66E3-48AC-83F5-1DBFA4FB086E}"/>
    <cellStyle name="20% - Énfasis5 36 4" xfId="18633" xr:uid="{1C6F9362-DC92-4B43-B111-1C8920D24EA9}"/>
    <cellStyle name="20% - Énfasis5 36 4 2" xfId="38951" xr:uid="{AE3571D9-FFC7-403D-AA76-6785243DE9DA}"/>
    <cellStyle name="20% - Énfasis5 36 5" xfId="38944" xr:uid="{49868865-02C7-48DC-A622-B807C31ABA94}"/>
    <cellStyle name="20% - Énfasis5 37" xfId="3234" xr:uid="{E9287308-A3AC-4482-B21F-9B18D54E0B4E}"/>
    <cellStyle name="20% - Énfasis5 37 2" xfId="6966" xr:uid="{FD1E5C25-A445-49E1-92CC-1C54500D4AAB}"/>
    <cellStyle name="20% - Énfasis5 37 2 2" xfId="14674" xr:uid="{0B133445-0F49-41C5-B6A4-E774B762A1E3}"/>
    <cellStyle name="20% - Énfasis5 37 2 2 2" xfId="30086" xr:uid="{20CFE5EE-1BE1-4CCB-A59D-1B6F544B792C}"/>
    <cellStyle name="20% - Énfasis5 37 2 2 2 2" xfId="38955" xr:uid="{4B568C34-6613-40B8-B74B-D10805128FF4}"/>
    <cellStyle name="20% - Énfasis5 37 2 2 3" xfId="38954" xr:uid="{450FE5D2-3F45-4F45-9807-40D93290EADD}"/>
    <cellStyle name="20% - Énfasis5 37 2 3" xfId="22381" xr:uid="{40636ED7-6772-4F5D-91B4-9336D2843340}"/>
    <cellStyle name="20% - Énfasis5 37 2 3 2" xfId="38956" xr:uid="{559062E2-F81A-4C36-B015-F243AD4F0FBD}"/>
    <cellStyle name="20% - Énfasis5 37 2 4" xfId="38953" xr:uid="{AD1AE755-B56A-497A-93E9-3D32B679D50A}"/>
    <cellStyle name="20% - Énfasis5 37 3" xfId="10945" xr:uid="{3F76CE81-C032-46D5-91C7-53071551AC02}"/>
    <cellStyle name="20% - Énfasis5 37 3 2" xfId="26358" xr:uid="{BDE897C8-C2DB-473D-A7AA-23460462806C}"/>
    <cellStyle name="20% - Énfasis5 37 3 2 2" xfId="38958" xr:uid="{86360BD8-EECC-4E50-8699-267C2C878E05}"/>
    <cellStyle name="20% - Énfasis5 37 3 3" xfId="38957" xr:uid="{BE47B138-DD16-4F08-81AD-307A6E1E3EE4}"/>
    <cellStyle name="20% - Énfasis5 37 4" xfId="18653" xr:uid="{F2359E10-4C98-4D93-9CED-BF29BD1AA5E8}"/>
    <cellStyle name="20% - Énfasis5 37 4 2" xfId="38959" xr:uid="{1C1B0C72-76D9-412B-AFF7-A3834ED6959D}"/>
    <cellStyle name="20% - Énfasis5 37 5" xfId="38952" xr:uid="{B0BD3183-4584-483C-A2DC-AE0993E476E5}"/>
    <cellStyle name="20% - Énfasis5 38" xfId="3254" xr:uid="{5D0ED1DF-C3DA-4959-A682-317A58A65518}"/>
    <cellStyle name="20% - Énfasis5 38 2" xfId="6986" xr:uid="{FA3F02CF-78F4-4AFE-80B7-E9AF75CFBCC9}"/>
    <cellStyle name="20% - Énfasis5 38 2 2" xfId="14694" xr:uid="{FD8BF2A9-FCFE-4579-9BB6-1FCDE05EABE1}"/>
    <cellStyle name="20% - Énfasis5 38 2 2 2" xfId="30106" xr:uid="{EA6BA998-A465-4C7B-B7AF-6449D89058EC}"/>
    <cellStyle name="20% - Énfasis5 38 2 2 2 2" xfId="38963" xr:uid="{A5E729DF-F8A4-4D9C-B407-62C34D0BC5F1}"/>
    <cellStyle name="20% - Énfasis5 38 2 2 3" xfId="38962" xr:uid="{6792AB35-A6A6-4BA9-97D9-F14A97F21D1C}"/>
    <cellStyle name="20% - Énfasis5 38 2 3" xfId="22401" xr:uid="{543FEEE0-A77B-4145-9EDA-C754B7171848}"/>
    <cellStyle name="20% - Énfasis5 38 2 3 2" xfId="38964" xr:uid="{2218EE78-1327-4688-A711-777598F36841}"/>
    <cellStyle name="20% - Énfasis5 38 2 4" xfId="38961" xr:uid="{22577C04-0884-48C7-BB13-C339C28D529F}"/>
    <cellStyle name="20% - Énfasis5 38 3" xfId="10965" xr:uid="{75AE51C0-F254-4B0D-9AB0-0D209907510A}"/>
    <cellStyle name="20% - Énfasis5 38 3 2" xfId="26378" xr:uid="{EA1D976C-B381-4F82-8F6A-7961C89CA26E}"/>
    <cellStyle name="20% - Énfasis5 38 3 2 2" xfId="38966" xr:uid="{3D92993C-6C6A-4851-BF7C-E7DCCC8F4423}"/>
    <cellStyle name="20% - Énfasis5 38 3 3" xfId="38965" xr:uid="{C3FDB35D-BE4F-4772-91AE-C6FAD8318AA6}"/>
    <cellStyle name="20% - Énfasis5 38 4" xfId="18673" xr:uid="{A56A4BB5-E49A-4FF2-95C6-2C8B226972AD}"/>
    <cellStyle name="20% - Énfasis5 38 4 2" xfId="38967" xr:uid="{BD866D36-FB9B-4388-B1C1-4F465DB2A0A7}"/>
    <cellStyle name="20% - Énfasis5 38 5" xfId="38960" xr:uid="{1CFEDD1D-81D4-44C1-A4C7-78971156F551}"/>
    <cellStyle name="20% - Énfasis5 39" xfId="3274" xr:uid="{B42981AE-DEE6-4F2B-AF67-75159020E17A}"/>
    <cellStyle name="20% - Énfasis5 39 2" xfId="7006" xr:uid="{9D31CEC0-6629-4891-8CEB-96D6B7B311A8}"/>
    <cellStyle name="20% - Énfasis5 39 2 2" xfId="14714" xr:uid="{C9BEEBF5-D1AB-4DB6-831F-4ADE5929584D}"/>
    <cellStyle name="20% - Énfasis5 39 2 2 2" xfId="30126" xr:uid="{60A79716-AA08-4D47-B088-2C18A94061E0}"/>
    <cellStyle name="20% - Énfasis5 39 2 2 2 2" xfId="38971" xr:uid="{ACAEF5E9-4EDD-45BE-8E52-45D0684A6B19}"/>
    <cellStyle name="20% - Énfasis5 39 2 2 3" xfId="38970" xr:uid="{AF3557C0-C88C-489E-9165-D7C0C12360CF}"/>
    <cellStyle name="20% - Énfasis5 39 2 3" xfId="22421" xr:uid="{81E2B445-8E79-490C-B823-B5751A6C8B3F}"/>
    <cellStyle name="20% - Énfasis5 39 2 3 2" xfId="38972" xr:uid="{1375B3DF-101C-490F-B221-B5B61B8A29D6}"/>
    <cellStyle name="20% - Énfasis5 39 2 4" xfId="38969" xr:uid="{3C691EEB-C033-4425-9176-D98495DCFC96}"/>
    <cellStyle name="20% - Énfasis5 39 3" xfId="10985" xr:uid="{AC21B8D9-59E0-4B00-BD58-A661157F9E82}"/>
    <cellStyle name="20% - Énfasis5 39 3 2" xfId="26398" xr:uid="{C65B46FC-7340-462F-AA25-E00B91196932}"/>
    <cellStyle name="20% - Énfasis5 39 3 2 2" xfId="38974" xr:uid="{02BE88F2-8497-4578-9036-1C471D21E693}"/>
    <cellStyle name="20% - Énfasis5 39 3 3" xfId="38973" xr:uid="{8D48C7BD-9E38-479C-AF59-20B0C9AA3B45}"/>
    <cellStyle name="20% - Énfasis5 39 4" xfId="18693" xr:uid="{C4E0BA9F-3782-4627-8304-451A981FD6B3}"/>
    <cellStyle name="20% - Énfasis5 39 4 2" xfId="38975" xr:uid="{3AF83F93-D065-4D30-B747-32663DA0D3CA}"/>
    <cellStyle name="20% - Énfasis5 39 5" xfId="38968" xr:uid="{E5F323BE-7383-4A09-B698-69C4DEA067BF}"/>
    <cellStyle name="20% - Énfasis5 4" xfId="259" xr:uid="{69E7FB97-90DB-4F73-86FE-710E3BA0B212}"/>
    <cellStyle name="20% - Énfasis5 4 2" xfId="462" xr:uid="{8F0CCA30-7613-4D3D-AC5C-8E137600F125}"/>
    <cellStyle name="20% - Énfasis5 4 2 2" xfId="1123" xr:uid="{FA47A782-82FE-4EB0-B973-13BF877E1625}"/>
    <cellStyle name="20% - Énfasis5 4 2 2 2" xfId="2591" xr:uid="{DF09AD14-F781-432D-BAF2-B1A3F2A286A4}"/>
    <cellStyle name="20% - Énfasis5 4 2 2 2 2" xfId="6323" xr:uid="{41B4F46C-75B0-49E2-81AF-C7F3F4116995}"/>
    <cellStyle name="20% - Énfasis5 4 2 2 2 2 2" xfId="14031" xr:uid="{992CC714-411A-4C4F-A447-0BB7662FDD59}"/>
    <cellStyle name="20% - Énfasis5 4 2 2 2 2 2 2" xfId="29443" xr:uid="{40DA902A-9704-4E91-A058-80745894CC36}"/>
    <cellStyle name="20% - Énfasis5 4 2 2 2 2 2 2 2" xfId="38982" xr:uid="{B1A60DB2-EB52-482E-97D7-5139B4BCAD7A}"/>
    <cellStyle name="20% - Énfasis5 4 2 2 2 2 2 3" xfId="38981" xr:uid="{F9CADF77-2CF2-46F5-950F-98A646461BC3}"/>
    <cellStyle name="20% - Énfasis5 4 2 2 2 2 3" xfId="21738" xr:uid="{C76E8736-5F13-4FAE-B7EC-BEE594E41EF6}"/>
    <cellStyle name="20% - Énfasis5 4 2 2 2 2 3 2" xfId="38983" xr:uid="{B1EEB088-0FFF-4A65-9556-88363F515889}"/>
    <cellStyle name="20% - Énfasis5 4 2 2 2 2 4" xfId="38980" xr:uid="{42EAF057-32A9-4109-8E0C-62F7FCDF9976}"/>
    <cellStyle name="20% - Énfasis5 4 2 2 2 3" xfId="10302" xr:uid="{DAA6CDCB-3E49-4F22-BCC7-88E20D53074E}"/>
    <cellStyle name="20% - Énfasis5 4 2 2 2 3 2" xfId="25715" xr:uid="{B70EF720-F3CD-4359-BE54-17FC866BA37D}"/>
    <cellStyle name="20% - Énfasis5 4 2 2 2 3 2 2" xfId="38985" xr:uid="{CB434048-E801-4BAB-9976-87DDC08AD552}"/>
    <cellStyle name="20% - Énfasis5 4 2 2 2 3 3" xfId="38984" xr:uid="{65B7B3A7-EED2-400F-88F2-44738FF29B2C}"/>
    <cellStyle name="20% - Énfasis5 4 2 2 2 4" xfId="18010" xr:uid="{2734E3B4-2210-481C-944D-A4F8B45222F3}"/>
    <cellStyle name="20% - Énfasis5 4 2 2 2 4 2" xfId="38986" xr:uid="{9F9342C8-C654-4171-B177-42584F8599AE}"/>
    <cellStyle name="20% - Énfasis5 4 2 2 2 5" xfId="38979" xr:uid="{1EA279D9-C459-41AC-AAF7-04E2A30977E2}"/>
    <cellStyle name="20% - Énfasis5 4 2 2 3" xfId="4860" xr:uid="{63F3A4B7-8613-4DFE-8B35-6C49E2BF3CF2}"/>
    <cellStyle name="20% - Énfasis5 4 2 2 3 2" xfId="12568" xr:uid="{6AC855B3-C373-48A8-96EE-FA14D999B9A4}"/>
    <cellStyle name="20% - Énfasis5 4 2 2 3 2 2" xfId="27980" xr:uid="{E34266FD-F6F7-4F4B-84D4-EB1CF6E06597}"/>
    <cellStyle name="20% - Énfasis5 4 2 2 3 2 2 2" xfId="38989" xr:uid="{D906094E-E931-4EF5-8BEA-178C962D7950}"/>
    <cellStyle name="20% - Énfasis5 4 2 2 3 2 3" xfId="38988" xr:uid="{9003E31B-DB99-4F95-803F-EE6BECE7354B}"/>
    <cellStyle name="20% - Énfasis5 4 2 2 3 3" xfId="20275" xr:uid="{DBC5DB36-4D11-4A6C-ABBC-25CB69F281C8}"/>
    <cellStyle name="20% - Énfasis5 4 2 2 3 3 2" xfId="38990" xr:uid="{4DF54E3E-FE77-4305-9C8B-F1C7CA813F5A}"/>
    <cellStyle name="20% - Énfasis5 4 2 2 3 4" xfId="38987" xr:uid="{90E037B1-5710-4733-B0B3-CC8C27DB1AA8}"/>
    <cellStyle name="20% - Énfasis5 4 2 2 4" xfId="8843" xr:uid="{B83E6629-A9B3-4227-BBB5-2FAB30C13E4B}"/>
    <cellStyle name="20% - Énfasis5 4 2 2 4 2" xfId="24256" xr:uid="{148953EB-C33D-4D77-9B39-B3E9B49A9951}"/>
    <cellStyle name="20% - Énfasis5 4 2 2 4 2 2" xfId="38992" xr:uid="{2129C343-7467-4A19-9F57-BFEA0FA15131}"/>
    <cellStyle name="20% - Énfasis5 4 2 2 4 3" xfId="38991" xr:uid="{7AAB8258-BCBB-437C-A03B-907E2BA55147}"/>
    <cellStyle name="20% - Énfasis5 4 2 2 5" xfId="16551" xr:uid="{02898837-105E-4E33-A5EA-02ACCBA181AE}"/>
    <cellStyle name="20% - Énfasis5 4 2 2 5 2" xfId="38993" xr:uid="{1E17AAFC-548D-477D-AAD2-78D58C70709A}"/>
    <cellStyle name="20% - Énfasis5 4 2 2 6" xfId="38978" xr:uid="{1142DB8C-7790-4D87-8AD5-45D94BCF3AF5}"/>
    <cellStyle name="20% - Énfasis5 4 2 3" xfId="1953" xr:uid="{CB80BAFD-8E3F-405D-B1AC-99BB22814A3F}"/>
    <cellStyle name="20% - Énfasis5 4 2 3 2" xfId="5685" xr:uid="{23A171EB-6DC4-4E2A-B719-F4173A6E28DA}"/>
    <cellStyle name="20% - Énfasis5 4 2 3 2 2" xfId="13393" xr:uid="{320DEE3A-EFE2-4DBB-B245-F41AD46A6947}"/>
    <cellStyle name="20% - Énfasis5 4 2 3 2 2 2" xfId="28805" xr:uid="{224EB814-7A6B-40BE-B0AD-ED19DC0F944B}"/>
    <cellStyle name="20% - Énfasis5 4 2 3 2 2 2 2" xfId="38997" xr:uid="{F4D178B8-0800-438E-BD4F-68B0B617E1EB}"/>
    <cellStyle name="20% - Énfasis5 4 2 3 2 2 3" xfId="38996" xr:uid="{6B7DDA1F-A3A6-41A3-A64C-7CE6A9FFD437}"/>
    <cellStyle name="20% - Énfasis5 4 2 3 2 3" xfId="21100" xr:uid="{D893069E-8C26-4965-89E1-8BB4AD830F68}"/>
    <cellStyle name="20% - Énfasis5 4 2 3 2 3 2" xfId="38998" xr:uid="{D631597B-88F2-4939-A2D6-31FD36E73C73}"/>
    <cellStyle name="20% - Énfasis5 4 2 3 2 4" xfId="38995" xr:uid="{9B36828F-ACDF-4543-BC11-75DE9E177AEC}"/>
    <cellStyle name="20% - Énfasis5 4 2 3 3" xfId="9664" xr:uid="{768CA289-6F03-470E-8979-8969B21E8AFB}"/>
    <cellStyle name="20% - Énfasis5 4 2 3 3 2" xfId="25077" xr:uid="{7CE23C48-F2ED-47F9-94F7-2FE238C4ED80}"/>
    <cellStyle name="20% - Énfasis5 4 2 3 3 2 2" xfId="39000" xr:uid="{1D561D13-1F7F-4BB7-8D97-A4515D9ECF65}"/>
    <cellStyle name="20% - Énfasis5 4 2 3 3 3" xfId="38999" xr:uid="{A55E337A-9F98-4B0D-954D-526777332A7C}"/>
    <cellStyle name="20% - Énfasis5 4 2 3 4" xfId="17372" xr:uid="{D1ED206F-5AAC-45FE-B94A-8C305B4F70B7}"/>
    <cellStyle name="20% - Énfasis5 4 2 3 4 2" xfId="39001" xr:uid="{35C93BCB-34FD-422F-8E73-AC6E7E69650C}"/>
    <cellStyle name="20% - Énfasis5 4 2 3 5" xfId="38994" xr:uid="{EC2FBE87-DBBA-4198-BA53-633218D29820}"/>
    <cellStyle name="20% - Énfasis5 4 2 4" xfId="4208" xr:uid="{E08463CA-0EB9-466F-9E5E-AB1A512AE7E7}"/>
    <cellStyle name="20% - Énfasis5 4 2 4 2" xfId="11916" xr:uid="{4030951F-F2E0-4AA2-BA1B-E615664A3D72}"/>
    <cellStyle name="20% - Énfasis5 4 2 4 2 2" xfId="27328" xr:uid="{C6329543-F50E-4BEC-B535-F5D16FB66156}"/>
    <cellStyle name="20% - Énfasis5 4 2 4 2 2 2" xfId="39004" xr:uid="{A90CE997-99E1-403E-BAD7-BB855E0DAB4E}"/>
    <cellStyle name="20% - Énfasis5 4 2 4 2 3" xfId="39003" xr:uid="{A0BB0D09-7E39-45CA-B8F3-FED8C6C51ECC}"/>
    <cellStyle name="20% - Énfasis5 4 2 4 3" xfId="19623" xr:uid="{FD554B4C-C46F-42B3-B969-215BF471ECBE}"/>
    <cellStyle name="20% - Énfasis5 4 2 4 3 2" xfId="39005" xr:uid="{3D0FE528-64B5-4D05-90AA-F88B5B8A5EB2}"/>
    <cellStyle name="20% - Énfasis5 4 2 4 4" xfId="39002" xr:uid="{9D8B54DE-DF10-435E-9EFE-B58C7EA33652}"/>
    <cellStyle name="20% - Énfasis5 4 2 5" xfId="8205" xr:uid="{CF06B58D-1029-4B8C-9761-6FC87F1264D6}"/>
    <cellStyle name="20% - Énfasis5 4 2 5 2" xfId="23618" xr:uid="{FF3D65F4-D336-4398-9739-3696C121F2B5}"/>
    <cellStyle name="20% - Énfasis5 4 2 5 2 2" xfId="39007" xr:uid="{AD806CEC-8F55-4697-8525-00395BEE6D82}"/>
    <cellStyle name="20% - Énfasis5 4 2 5 3" xfId="39006" xr:uid="{EEB777EF-0609-4A2C-A5BB-77D67B919762}"/>
    <cellStyle name="20% - Énfasis5 4 2 6" xfId="15913" xr:uid="{7425EE3F-B015-470B-883F-82565DB1AE1E}"/>
    <cellStyle name="20% - Énfasis5 4 2 6 2" xfId="39008" xr:uid="{A1628213-DDF4-4A03-A071-7E5AC2164061}"/>
    <cellStyle name="20% - Énfasis5 4 2 7" xfId="38977" xr:uid="{96190857-30D7-4473-A5C0-5EDC0D5D0F21}"/>
    <cellStyle name="20% - Énfasis5 4 3" xfId="923" xr:uid="{EDCB6291-DD84-4D6E-8C60-2B91AD55C9D2}"/>
    <cellStyle name="20% - Énfasis5 4 3 2" xfId="2393" xr:uid="{FE66CE6E-357C-40D9-8595-7EEEB59AFDF2}"/>
    <cellStyle name="20% - Énfasis5 4 3 2 2" xfId="6125" xr:uid="{6BB323A4-F05F-47B4-87DA-45B573C9774C}"/>
    <cellStyle name="20% - Énfasis5 4 3 2 2 2" xfId="13833" xr:uid="{03D74745-3374-4AAD-9C8E-70CB3E1CBF47}"/>
    <cellStyle name="20% - Énfasis5 4 3 2 2 2 2" xfId="29245" xr:uid="{2DE01CFB-BBB6-4309-BA0C-94103D36A795}"/>
    <cellStyle name="20% - Énfasis5 4 3 2 2 2 2 2" xfId="39013" xr:uid="{B6B6FA2C-EF9D-48BF-A831-CE1964C0D78B}"/>
    <cellStyle name="20% - Énfasis5 4 3 2 2 2 3" xfId="39012" xr:uid="{659E28FC-3A12-4D17-AA17-AC42C642627A}"/>
    <cellStyle name="20% - Énfasis5 4 3 2 2 3" xfId="21540" xr:uid="{C28FFCDC-0F87-4FF3-B37C-D47595B4CB03}"/>
    <cellStyle name="20% - Énfasis5 4 3 2 2 3 2" xfId="39014" xr:uid="{53B2820C-7B39-4784-9102-58EC9ED905BB}"/>
    <cellStyle name="20% - Énfasis5 4 3 2 2 4" xfId="39011" xr:uid="{A6982984-DE19-43D1-B062-D1AD79C6B39A}"/>
    <cellStyle name="20% - Énfasis5 4 3 2 3" xfId="10104" xr:uid="{0A92AFF3-1F14-44D5-8467-379D71A7F94C}"/>
    <cellStyle name="20% - Énfasis5 4 3 2 3 2" xfId="25517" xr:uid="{5CFB5C08-D969-4E96-B884-BCA5800F22BE}"/>
    <cellStyle name="20% - Énfasis5 4 3 2 3 2 2" xfId="39016" xr:uid="{8A00743C-B2ED-4082-AA2C-16AEA09CDD77}"/>
    <cellStyle name="20% - Énfasis5 4 3 2 3 3" xfId="39015" xr:uid="{E3981698-F902-438B-BF98-8815E91706A1}"/>
    <cellStyle name="20% - Énfasis5 4 3 2 4" xfId="17812" xr:uid="{84AED97D-9E41-4737-8D86-A83613CC6314}"/>
    <cellStyle name="20% - Énfasis5 4 3 2 4 2" xfId="39017" xr:uid="{75869010-88B5-4C46-BB33-9B691B0ED723}"/>
    <cellStyle name="20% - Énfasis5 4 3 2 5" xfId="39010" xr:uid="{53571B9C-6A1C-41D0-A11E-2AD7AEF604C9}"/>
    <cellStyle name="20% - Énfasis5 4 3 3" xfId="4660" xr:uid="{9E477DB4-87B4-4213-9B39-C0AF6AA4EF61}"/>
    <cellStyle name="20% - Énfasis5 4 3 3 2" xfId="12368" xr:uid="{1359F852-AE26-4845-BE3A-09F8B01A9908}"/>
    <cellStyle name="20% - Énfasis5 4 3 3 2 2" xfId="27780" xr:uid="{F831590A-F5F7-43A9-86E3-B07135370EDB}"/>
    <cellStyle name="20% - Énfasis5 4 3 3 2 2 2" xfId="39020" xr:uid="{94163DF9-3587-4A3B-B9D2-1CFFD2F0B8A8}"/>
    <cellStyle name="20% - Énfasis5 4 3 3 2 3" xfId="39019" xr:uid="{34AC9185-8D89-48C7-B067-B3630EABB1A1}"/>
    <cellStyle name="20% - Énfasis5 4 3 3 3" xfId="20075" xr:uid="{91342834-6B14-41E8-A834-70BF3A3DE68F}"/>
    <cellStyle name="20% - Énfasis5 4 3 3 3 2" xfId="39021" xr:uid="{DC206186-A5D3-4386-8EA3-942CED12F1B2}"/>
    <cellStyle name="20% - Énfasis5 4 3 3 4" xfId="39018" xr:uid="{D8DB43A9-7446-4431-9BAF-9706C8718C03}"/>
    <cellStyle name="20% - Énfasis5 4 3 4" xfId="8645" xr:uid="{F386E680-5A88-4B5A-877E-20C6377DFA2A}"/>
    <cellStyle name="20% - Énfasis5 4 3 4 2" xfId="24058" xr:uid="{27B79650-E317-4C86-9BBF-EACE3DB6FCE8}"/>
    <cellStyle name="20% - Énfasis5 4 3 4 2 2" xfId="39023" xr:uid="{E61A6E0D-A308-4A8B-B511-207FB18CF9CB}"/>
    <cellStyle name="20% - Énfasis5 4 3 4 3" xfId="39022" xr:uid="{3083FCF3-0127-4906-9DAE-C403B083F8F3}"/>
    <cellStyle name="20% - Énfasis5 4 3 5" xfId="16353" xr:uid="{2C6C668D-4DDB-4529-A9F9-3C99B6E74C19}"/>
    <cellStyle name="20% - Énfasis5 4 3 5 2" xfId="39024" xr:uid="{FD5A0F52-7ABE-47CB-923E-A6373384BCBA}"/>
    <cellStyle name="20% - Énfasis5 4 3 6" xfId="39009" xr:uid="{C49E9B5A-D7FB-4049-92E6-5B8FD03DB38E}"/>
    <cellStyle name="20% - Énfasis5 4 4" xfId="1755" xr:uid="{D7763B1A-3431-4B82-8EC8-F0A49C07251E}"/>
    <cellStyle name="20% - Énfasis5 4 4 2" xfId="5487" xr:uid="{FD9FF38F-A9D5-47EE-BF54-8C123D623FDB}"/>
    <cellStyle name="20% - Énfasis5 4 4 2 2" xfId="13195" xr:uid="{06C82364-64C7-462E-BEE5-9B82DC141B94}"/>
    <cellStyle name="20% - Énfasis5 4 4 2 2 2" xfId="28607" xr:uid="{37979B95-3F8C-4B5E-B93B-01DFCC6A734E}"/>
    <cellStyle name="20% - Énfasis5 4 4 2 2 2 2" xfId="39028" xr:uid="{BC9A101F-C695-4D43-8F95-CE1BBF646D33}"/>
    <cellStyle name="20% - Énfasis5 4 4 2 2 3" xfId="39027" xr:uid="{82FF8748-8415-4F84-80DC-6ADE323663B8}"/>
    <cellStyle name="20% - Énfasis5 4 4 2 3" xfId="20902" xr:uid="{A8FA15A2-75C8-465C-A3E8-CA7BB2F90D7E}"/>
    <cellStyle name="20% - Énfasis5 4 4 2 3 2" xfId="39029" xr:uid="{FCDFB24A-344B-46D2-A641-6066CC449EAF}"/>
    <cellStyle name="20% - Énfasis5 4 4 2 4" xfId="39026" xr:uid="{207D4362-23DF-49EA-BA42-89D5BB1F6757}"/>
    <cellStyle name="20% - Énfasis5 4 4 3" xfId="9466" xr:uid="{EDAC0C08-7717-483D-AD3A-84F62A8130F9}"/>
    <cellStyle name="20% - Énfasis5 4 4 3 2" xfId="24879" xr:uid="{CD46F253-3EB3-462B-9F24-5F789CCD6BAD}"/>
    <cellStyle name="20% - Énfasis5 4 4 3 2 2" xfId="39031" xr:uid="{090CFB5F-34A8-4A17-BCA4-881275008A0F}"/>
    <cellStyle name="20% - Énfasis5 4 4 3 3" xfId="39030" xr:uid="{6D1FE1C0-4770-42DD-9A84-3BE392760944}"/>
    <cellStyle name="20% - Énfasis5 4 4 4" xfId="17174" xr:uid="{7E4AFDE2-87CF-47EE-AFCD-193D3DE67B23}"/>
    <cellStyle name="20% - Énfasis5 4 4 4 2" xfId="39032" xr:uid="{23EC980C-2822-4221-A6ED-DB4EEBA11248}"/>
    <cellStyle name="20% - Énfasis5 4 4 5" xfId="39025" xr:uid="{03ACB9AB-E554-4BBB-B815-DAB7CCDC7D60}"/>
    <cellStyle name="20% - Énfasis5 4 5" xfId="4008" xr:uid="{0D127703-E1F4-4B63-A9DD-DB4C810076B4}"/>
    <cellStyle name="20% - Énfasis5 4 5 2" xfId="11716" xr:uid="{2EA38259-7D8E-439F-B199-E750BE06B902}"/>
    <cellStyle name="20% - Énfasis5 4 5 2 2" xfId="27128" xr:uid="{020C7DC0-3EAB-4C8F-86B6-24BC0FC06B67}"/>
    <cellStyle name="20% - Énfasis5 4 5 2 2 2" xfId="39035" xr:uid="{EE01312C-66AB-46AF-85A3-DFA7C747C6C7}"/>
    <cellStyle name="20% - Énfasis5 4 5 2 3" xfId="39034" xr:uid="{2320643A-9F55-4824-8627-20912C73AAF9}"/>
    <cellStyle name="20% - Énfasis5 4 5 3" xfId="19423" xr:uid="{4847F007-A8D7-40AC-A38F-133D3E9CE69C}"/>
    <cellStyle name="20% - Énfasis5 4 5 3 2" xfId="39036" xr:uid="{8008631D-FC62-4628-97C9-A9968F9C58C6}"/>
    <cellStyle name="20% - Énfasis5 4 5 4" xfId="39033" xr:uid="{9DE324F3-22F3-40C6-8E7B-A30A042050DE}"/>
    <cellStyle name="20% - Énfasis5 4 6" xfId="8007" xr:uid="{8351B6A9-E48B-48C9-9208-DB9FB0EB6789}"/>
    <cellStyle name="20% - Énfasis5 4 6 2" xfId="23420" xr:uid="{03AF4B6E-7722-4964-B3B7-40F8AAECF8DD}"/>
    <cellStyle name="20% - Énfasis5 4 6 2 2" xfId="39038" xr:uid="{A74AC439-6B89-416C-B530-F516547455B5}"/>
    <cellStyle name="20% - Énfasis5 4 6 3" xfId="39037" xr:uid="{366875A8-DED4-4AB2-9760-21ECBD4AE2F5}"/>
    <cellStyle name="20% - Énfasis5 4 7" xfId="15715" xr:uid="{D551EDE5-912C-407E-82FD-037F346E535B}"/>
    <cellStyle name="20% - Énfasis5 4 7 2" xfId="39039" xr:uid="{AB76F277-A709-4D51-886D-0F8BE63E2E1B}"/>
    <cellStyle name="20% - Énfasis5 4 8" xfId="38976" xr:uid="{0A1AFE9E-862F-4325-9422-FCF63AB294A8}"/>
    <cellStyle name="20% - Énfasis5 5" xfId="279" xr:uid="{8B31BE53-820F-46BC-BCC2-F4F49979E7E7}"/>
    <cellStyle name="20% - Énfasis5 5 2" xfId="482" xr:uid="{F411A5B2-DA91-43F0-8F6A-F59FF8453CA0}"/>
    <cellStyle name="20% - Énfasis5 5 2 2" xfId="1143" xr:uid="{FC6C95BA-5D75-45AA-ACC5-6E2098385AFF}"/>
    <cellStyle name="20% - Énfasis5 5 2 2 2" xfId="2611" xr:uid="{5DE0153D-0C23-4CD3-9A6E-0073C8ACFCE4}"/>
    <cellStyle name="20% - Énfasis5 5 2 2 2 2" xfId="6343" xr:uid="{07B0AD9F-A3AC-4E21-9437-C1EA436C8A07}"/>
    <cellStyle name="20% - Énfasis5 5 2 2 2 2 2" xfId="14051" xr:uid="{EEED620E-A953-4EE9-B34E-74331B4EF622}"/>
    <cellStyle name="20% - Énfasis5 5 2 2 2 2 2 2" xfId="29463" xr:uid="{E601841C-AB33-4FCB-A04E-CBBCDACDE372}"/>
    <cellStyle name="20% - Énfasis5 5 2 2 2 2 2 2 2" xfId="39046" xr:uid="{5020A602-AD31-43E0-BFC9-35C25FE02CBB}"/>
    <cellStyle name="20% - Énfasis5 5 2 2 2 2 2 3" xfId="39045" xr:uid="{471ED016-6EAA-4086-85DB-2CD609377459}"/>
    <cellStyle name="20% - Énfasis5 5 2 2 2 2 3" xfId="21758" xr:uid="{A01D2F58-0CDC-4EC4-AC5E-7CB0B4B8DCAF}"/>
    <cellStyle name="20% - Énfasis5 5 2 2 2 2 3 2" xfId="39047" xr:uid="{EC94AB4B-A811-4D68-9871-FD9E6FAB1997}"/>
    <cellStyle name="20% - Énfasis5 5 2 2 2 2 4" xfId="39044" xr:uid="{BA97D2C2-AE00-460D-9110-377B8FB5E4E2}"/>
    <cellStyle name="20% - Énfasis5 5 2 2 2 3" xfId="10322" xr:uid="{1A0BD75D-0288-4F08-8D05-7DB50C3DBFFD}"/>
    <cellStyle name="20% - Énfasis5 5 2 2 2 3 2" xfId="25735" xr:uid="{154C239F-0763-47FB-B180-0A5C5B26E3EF}"/>
    <cellStyle name="20% - Énfasis5 5 2 2 2 3 2 2" xfId="39049" xr:uid="{F20F06E3-53DF-4E3C-951B-C23F798990FD}"/>
    <cellStyle name="20% - Énfasis5 5 2 2 2 3 3" xfId="39048" xr:uid="{70FED475-692A-494C-9E63-F121D03935A1}"/>
    <cellStyle name="20% - Énfasis5 5 2 2 2 4" xfId="18030" xr:uid="{79CA0CA2-72BD-4FBE-AB7F-983D6442B438}"/>
    <cellStyle name="20% - Énfasis5 5 2 2 2 4 2" xfId="39050" xr:uid="{60EFE2F4-1336-4FA9-BD83-39DE8F108680}"/>
    <cellStyle name="20% - Énfasis5 5 2 2 2 5" xfId="39043" xr:uid="{9C29E76E-0DE1-422C-88CD-F4155DA41C7E}"/>
    <cellStyle name="20% - Énfasis5 5 2 2 3" xfId="4880" xr:uid="{E2F518E6-860D-4E13-A432-FA2094D2B50E}"/>
    <cellStyle name="20% - Énfasis5 5 2 2 3 2" xfId="12588" xr:uid="{77293755-F191-4EBA-842D-14386FFB659B}"/>
    <cellStyle name="20% - Énfasis5 5 2 2 3 2 2" xfId="28000" xr:uid="{C4B68D8C-0A84-4609-9804-ACD77F466F5A}"/>
    <cellStyle name="20% - Énfasis5 5 2 2 3 2 2 2" xfId="39053" xr:uid="{BAA3DB0D-2BB0-40B5-9F2A-14DC5C90CAED}"/>
    <cellStyle name="20% - Énfasis5 5 2 2 3 2 3" xfId="39052" xr:uid="{D21E6384-3EB2-4B97-AC28-E8E5B8E3E6A8}"/>
    <cellStyle name="20% - Énfasis5 5 2 2 3 3" xfId="20295" xr:uid="{2A785363-001D-4183-B72A-74720DCE3613}"/>
    <cellStyle name="20% - Énfasis5 5 2 2 3 3 2" xfId="39054" xr:uid="{D64F44AE-A5AB-45E6-A4FC-137E137BB716}"/>
    <cellStyle name="20% - Énfasis5 5 2 2 3 4" xfId="39051" xr:uid="{B4660E1D-8D5C-4B3B-B6D1-20521EFD2CA5}"/>
    <cellStyle name="20% - Énfasis5 5 2 2 4" xfId="8863" xr:uid="{8D048BB0-49A4-4BEB-9B4F-B5C421C9361E}"/>
    <cellStyle name="20% - Énfasis5 5 2 2 4 2" xfId="24276" xr:uid="{65E35573-BC7D-4479-834A-1835EC3DFCA8}"/>
    <cellStyle name="20% - Énfasis5 5 2 2 4 2 2" xfId="39056" xr:uid="{1C84EF2D-A74E-4273-8CE2-ED71230250DD}"/>
    <cellStyle name="20% - Énfasis5 5 2 2 4 3" xfId="39055" xr:uid="{0AB3735F-D8E5-4076-AB35-7433DEB2AA53}"/>
    <cellStyle name="20% - Énfasis5 5 2 2 5" xfId="16571" xr:uid="{BA311304-392E-4AEC-9AEA-2B867B82C6B6}"/>
    <cellStyle name="20% - Énfasis5 5 2 2 5 2" xfId="39057" xr:uid="{041FFE73-6666-4899-9826-31F024C78E57}"/>
    <cellStyle name="20% - Énfasis5 5 2 2 6" xfId="39042" xr:uid="{6D660845-66E4-4AAC-AD68-0A8EB1164E5C}"/>
    <cellStyle name="20% - Énfasis5 5 2 3" xfId="1973" xr:uid="{A4A4AA44-3BE3-4459-99A5-6B4443150F4B}"/>
    <cellStyle name="20% - Énfasis5 5 2 3 2" xfId="5705" xr:uid="{E20E9968-9ECB-4903-ADF0-514594300110}"/>
    <cellStyle name="20% - Énfasis5 5 2 3 2 2" xfId="13413" xr:uid="{0A0359E7-D04D-4DA3-B498-C4A99DFDADE2}"/>
    <cellStyle name="20% - Énfasis5 5 2 3 2 2 2" xfId="28825" xr:uid="{200389C1-C314-4694-97A6-C18FE5E29BBE}"/>
    <cellStyle name="20% - Énfasis5 5 2 3 2 2 2 2" xfId="39061" xr:uid="{43BB6CD8-8F04-4C14-A1F2-075CBB30CBF9}"/>
    <cellStyle name="20% - Énfasis5 5 2 3 2 2 3" xfId="39060" xr:uid="{4E99198B-4FD7-4D90-8BB0-A959D9AC96E1}"/>
    <cellStyle name="20% - Énfasis5 5 2 3 2 3" xfId="21120" xr:uid="{278FB40E-7458-4F33-8F3B-A2510C68CC02}"/>
    <cellStyle name="20% - Énfasis5 5 2 3 2 3 2" xfId="39062" xr:uid="{04CE4BF6-CC58-4D27-A634-341F40E31F29}"/>
    <cellStyle name="20% - Énfasis5 5 2 3 2 4" xfId="39059" xr:uid="{5F7E61BD-3B96-4CD4-B369-58D3B1241509}"/>
    <cellStyle name="20% - Énfasis5 5 2 3 3" xfId="9684" xr:uid="{A931FFCD-EB68-40B0-B878-668E8FFEC875}"/>
    <cellStyle name="20% - Énfasis5 5 2 3 3 2" xfId="25097" xr:uid="{27126BEC-D72E-46B8-A07A-2FBF890ED4CC}"/>
    <cellStyle name="20% - Énfasis5 5 2 3 3 2 2" xfId="39064" xr:uid="{A4B89090-6F37-4CB7-B16A-BC91011588F6}"/>
    <cellStyle name="20% - Énfasis5 5 2 3 3 3" xfId="39063" xr:uid="{FDF06ACD-A0B9-420B-AEA2-83D0BA03E35A}"/>
    <cellStyle name="20% - Énfasis5 5 2 3 4" xfId="17392" xr:uid="{77B66870-C850-4628-9C7D-A7AF5A657BD3}"/>
    <cellStyle name="20% - Énfasis5 5 2 3 4 2" xfId="39065" xr:uid="{05890105-19A7-4E2F-907C-454E642E54EB}"/>
    <cellStyle name="20% - Énfasis5 5 2 3 5" xfId="39058" xr:uid="{0B2DB221-9D7B-417D-8D0E-2F709CD893F1}"/>
    <cellStyle name="20% - Énfasis5 5 2 4" xfId="4228" xr:uid="{FD9299FB-4281-44F8-A941-CC9D43E18158}"/>
    <cellStyle name="20% - Énfasis5 5 2 4 2" xfId="11936" xr:uid="{8D4251D7-19C0-4F1A-B67C-F326B0EC1261}"/>
    <cellStyle name="20% - Énfasis5 5 2 4 2 2" xfId="27348" xr:uid="{35ADB9F1-4F9A-4AD9-9C0F-6DDCFA70AA0F}"/>
    <cellStyle name="20% - Énfasis5 5 2 4 2 2 2" xfId="39068" xr:uid="{3C4A4A9E-143D-4C67-9639-5507757170DB}"/>
    <cellStyle name="20% - Énfasis5 5 2 4 2 3" xfId="39067" xr:uid="{AC6C6B75-BDD4-4A29-B311-69D2F4B4BB6D}"/>
    <cellStyle name="20% - Énfasis5 5 2 4 3" xfId="19643" xr:uid="{E3C3FB56-D8B1-4575-925B-4596F22B017F}"/>
    <cellStyle name="20% - Énfasis5 5 2 4 3 2" xfId="39069" xr:uid="{2850302E-4B83-497D-A43B-0B92B8DCDB8F}"/>
    <cellStyle name="20% - Énfasis5 5 2 4 4" xfId="39066" xr:uid="{4EED0D3D-8D02-4A13-A651-307503CBD6FA}"/>
    <cellStyle name="20% - Énfasis5 5 2 5" xfId="8225" xr:uid="{FD053BF2-2C3D-4285-A8E3-91DDA90C61EC}"/>
    <cellStyle name="20% - Énfasis5 5 2 5 2" xfId="23638" xr:uid="{5F92DCDD-1021-485E-BEA4-88722F69C9BB}"/>
    <cellStyle name="20% - Énfasis5 5 2 5 2 2" xfId="39071" xr:uid="{02095139-0698-4F9E-8496-93E5D7A1860C}"/>
    <cellStyle name="20% - Énfasis5 5 2 5 3" xfId="39070" xr:uid="{B88F9E35-A556-4BB0-B1BD-61ED233996A4}"/>
    <cellStyle name="20% - Énfasis5 5 2 6" xfId="15933" xr:uid="{76DED3B9-DD5B-4DB2-B8B2-A942C5DEE7CC}"/>
    <cellStyle name="20% - Énfasis5 5 2 6 2" xfId="39072" xr:uid="{93891D27-F541-4B5D-B7AA-52CE963BFEF8}"/>
    <cellStyle name="20% - Énfasis5 5 2 7" xfId="39041" xr:uid="{E9809346-5A86-4A6C-AD43-017462DACF6F}"/>
    <cellStyle name="20% - Énfasis5 5 3" xfId="943" xr:uid="{F6891D62-B9BF-43BC-9EAD-E25D04DD01DE}"/>
    <cellStyle name="20% - Énfasis5 5 3 2" xfId="2413" xr:uid="{6DB436F1-08FC-4DEA-8CFE-39EB8577ADE8}"/>
    <cellStyle name="20% - Énfasis5 5 3 2 2" xfId="6145" xr:uid="{AD9AE69E-5847-4270-8248-5420ABA0E4C3}"/>
    <cellStyle name="20% - Énfasis5 5 3 2 2 2" xfId="13853" xr:uid="{E0B9095A-0CC6-47FB-826A-3CCA6C0C0EF4}"/>
    <cellStyle name="20% - Énfasis5 5 3 2 2 2 2" xfId="29265" xr:uid="{381581A4-7B2F-4B32-948F-D54F5567AFAF}"/>
    <cellStyle name="20% - Énfasis5 5 3 2 2 2 2 2" xfId="39077" xr:uid="{60AEB294-FDB6-4336-9C2C-C5B51D0180F6}"/>
    <cellStyle name="20% - Énfasis5 5 3 2 2 2 3" xfId="39076" xr:uid="{07B900AF-BAA3-4B93-A0B3-61E6914340F2}"/>
    <cellStyle name="20% - Énfasis5 5 3 2 2 3" xfId="21560" xr:uid="{CF81F229-B666-458F-A92F-B7255F9B28E1}"/>
    <cellStyle name="20% - Énfasis5 5 3 2 2 3 2" xfId="39078" xr:uid="{5A44D236-D76E-4FA7-B988-6CEB751D297A}"/>
    <cellStyle name="20% - Énfasis5 5 3 2 2 4" xfId="39075" xr:uid="{D2479277-0C29-4EB7-9527-55B55E0629E8}"/>
    <cellStyle name="20% - Énfasis5 5 3 2 3" xfId="10124" xr:uid="{AAD28856-0894-4F86-B49A-2634A1A5895E}"/>
    <cellStyle name="20% - Énfasis5 5 3 2 3 2" xfId="25537" xr:uid="{27054643-2DD7-413F-8BC8-C163988C39CA}"/>
    <cellStyle name="20% - Énfasis5 5 3 2 3 2 2" xfId="39080" xr:uid="{39110E85-EBA5-4A38-BC8F-113D1EEF9D97}"/>
    <cellStyle name="20% - Énfasis5 5 3 2 3 3" xfId="39079" xr:uid="{8C9EC656-E9B2-4A6D-BBCE-DC9390F6A901}"/>
    <cellStyle name="20% - Énfasis5 5 3 2 4" xfId="17832" xr:uid="{31435330-B432-44BB-8819-29A50798EF63}"/>
    <cellStyle name="20% - Énfasis5 5 3 2 4 2" xfId="39081" xr:uid="{D5753B49-8A7E-4746-AD11-1AD73707B53A}"/>
    <cellStyle name="20% - Énfasis5 5 3 2 5" xfId="39074" xr:uid="{96E71A3B-F0BA-452C-9C28-1BF9159BBCEF}"/>
    <cellStyle name="20% - Énfasis5 5 3 3" xfId="4680" xr:uid="{9D7830A5-21E1-4669-87ED-000D37AACD41}"/>
    <cellStyle name="20% - Énfasis5 5 3 3 2" xfId="12388" xr:uid="{A7B1DC56-7B92-49A4-82D4-186162783C7B}"/>
    <cellStyle name="20% - Énfasis5 5 3 3 2 2" xfId="27800" xr:uid="{F3E51A2E-C8DF-4283-8915-48E74F74E377}"/>
    <cellStyle name="20% - Énfasis5 5 3 3 2 2 2" xfId="39084" xr:uid="{5D704A18-B191-4604-BD3C-E7B368A95971}"/>
    <cellStyle name="20% - Énfasis5 5 3 3 2 3" xfId="39083" xr:uid="{E175B2C4-1275-42F5-AA53-B3012A67EFAD}"/>
    <cellStyle name="20% - Énfasis5 5 3 3 3" xfId="20095" xr:uid="{25734330-C0D7-48FC-AF4C-D1402F8F3525}"/>
    <cellStyle name="20% - Énfasis5 5 3 3 3 2" xfId="39085" xr:uid="{BF233B63-C67C-497F-9ECC-87C0FE412692}"/>
    <cellStyle name="20% - Énfasis5 5 3 3 4" xfId="39082" xr:uid="{03248787-94C0-43AB-874C-045E8630999B}"/>
    <cellStyle name="20% - Énfasis5 5 3 4" xfId="8665" xr:uid="{7F66095A-1AEB-44AB-A4F5-BC7016F0AAA0}"/>
    <cellStyle name="20% - Énfasis5 5 3 4 2" xfId="24078" xr:uid="{C39F6FF7-602D-41A5-BF86-7E0A15C9D91D}"/>
    <cellStyle name="20% - Énfasis5 5 3 4 2 2" xfId="39087" xr:uid="{F5056278-D9AA-4AFD-9EE5-50829B505690}"/>
    <cellStyle name="20% - Énfasis5 5 3 4 3" xfId="39086" xr:uid="{67DEE2A8-5100-4B27-8F88-B6CE8AFC3781}"/>
    <cellStyle name="20% - Énfasis5 5 3 5" xfId="16373" xr:uid="{30DF79E0-F0DC-4631-8A69-3AEE9B3872CE}"/>
    <cellStyle name="20% - Énfasis5 5 3 5 2" xfId="39088" xr:uid="{C7328170-42FB-4C1B-99CC-7C0342255A76}"/>
    <cellStyle name="20% - Énfasis5 5 3 6" xfId="39073" xr:uid="{43B3EBC1-94F4-4141-8788-82CE43E44DC3}"/>
    <cellStyle name="20% - Énfasis5 5 4" xfId="1775" xr:uid="{8760ABAE-68C1-4534-BF96-D3ADA2CDAADA}"/>
    <cellStyle name="20% - Énfasis5 5 4 2" xfId="5507" xr:uid="{BD8E9A32-5858-4AA8-AA8A-57693F197E7B}"/>
    <cellStyle name="20% - Énfasis5 5 4 2 2" xfId="13215" xr:uid="{0C7BB5F3-2935-4691-9664-FD69A6D2FCBF}"/>
    <cellStyle name="20% - Énfasis5 5 4 2 2 2" xfId="28627" xr:uid="{EDA89D0C-BF0A-4E23-A4D7-116B98326F67}"/>
    <cellStyle name="20% - Énfasis5 5 4 2 2 2 2" xfId="39092" xr:uid="{8E9F6E0F-B023-41D0-95C2-7460E4E12387}"/>
    <cellStyle name="20% - Énfasis5 5 4 2 2 3" xfId="39091" xr:uid="{C89FE59C-D79A-451B-ACBE-54A2AFA3D9E0}"/>
    <cellStyle name="20% - Énfasis5 5 4 2 3" xfId="20922" xr:uid="{7439088F-50A7-436E-9BFE-A3E6FFBB8588}"/>
    <cellStyle name="20% - Énfasis5 5 4 2 3 2" xfId="39093" xr:uid="{A464C7D8-DF58-481D-8524-B9E8231C0F40}"/>
    <cellStyle name="20% - Énfasis5 5 4 2 4" xfId="39090" xr:uid="{00FE16CC-1B73-47F5-93AA-656B7F204BCF}"/>
    <cellStyle name="20% - Énfasis5 5 4 3" xfId="9486" xr:uid="{ED31A835-87DA-40AA-8B3C-E6D93839A537}"/>
    <cellStyle name="20% - Énfasis5 5 4 3 2" xfId="24899" xr:uid="{48822D84-6B37-4A3E-A246-DB6FB76C16B0}"/>
    <cellStyle name="20% - Énfasis5 5 4 3 2 2" xfId="39095" xr:uid="{3CADD648-55C7-4BEB-9BEA-A31736100DB6}"/>
    <cellStyle name="20% - Énfasis5 5 4 3 3" xfId="39094" xr:uid="{1F0A225B-2319-4B72-AED3-BA2151D4F42F}"/>
    <cellStyle name="20% - Énfasis5 5 4 4" xfId="17194" xr:uid="{C4C2E333-33B3-49A9-94BD-4149318D7795}"/>
    <cellStyle name="20% - Énfasis5 5 4 4 2" xfId="39096" xr:uid="{1AE4D3A1-8A0F-4D44-9E82-6806F733BB16}"/>
    <cellStyle name="20% - Énfasis5 5 4 5" xfId="39089" xr:uid="{E9489BE8-E248-4C57-859F-657642A53C06}"/>
    <cellStyle name="20% - Énfasis5 5 5" xfId="4028" xr:uid="{9A4BAB56-3548-4D95-BC82-9E034663A9FC}"/>
    <cellStyle name="20% - Énfasis5 5 5 2" xfId="11736" xr:uid="{2FCACC10-640A-4B7A-895B-D63F0B61447B}"/>
    <cellStyle name="20% - Énfasis5 5 5 2 2" xfId="27148" xr:uid="{13BA38C0-95E3-4157-9456-3A6AA1EEF732}"/>
    <cellStyle name="20% - Énfasis5 5 5 2 2 2" xfId="39099" xr:uid="{93B1F22C-48C5-4B90-8714-4D899B4D896E}"/>
    <cellStyle name="20% - Énfasis5 5 5 2 3" xfId="39098" xr:uid="{68C67FCA-792D-4B24-84A2-B44F139E7B57}"/>
    <cellStyle name="20% - Énfasis5 5 5 3" xfId="19443" xr:uid="{7E583C39-A1A0-4D0D-A045-98247B49294F}"/>
    <cellStyle name="20% - Énfasis5 5 5 3 2" xfId="39100" xr:uid="{CCD434D4-335B-4949-8BC9-8267CF0ADDD9}"/>
    <cellStyle name="20% - Énfasis5 5 5 4" xfId="39097" xr:uid="{766CB7C7-47AF-4D1E-86AC-7660378775A8}"/>
    <cellStyle name="20% - Énfasis5 5 6" xfId="8027" xr:uid="{26881F4C-FC84-41F5-9DB0-743B75BCE03E}"/>
    <cellStyle name="20% - Énfasis5 5 6 2" xfId="23440" xr:uid="{3454F07D-30CC-4A40-8C59-19B1F285853C}"/>
    <cellStyle name="20% - Énfasis5 5 6 2 2" xfId="39102" xr:uid="{9125A1C9-9D72-4168-864E-48F45308CFCB}"/>
    <cellStyle name="20% - Énfasis5 5 6 3" xfId="39101" xr:uid="{3F041339-8DBA-4BF0-966F-2D8DF2DB09D1}"/>
    <cellStyle name="20% - Énfasis5 5 7" xfId="15735" xr:uid="{A2505D36-9C44-45C5-A5E2-6DE2D2F4119C}"/>
    <cellStyle name="20% - Énfasis5 5 7 2" xfId="39103" xr:uid="{E07B81C4-550E-4171-A92E-516AD75E6906}"/>
    <cellStyle name="20% - Énfasis5 5 8" xfId="39040" xr:uid="{3A8FF821-ECC4-470C-BBC9-48F915F218E7}"/>
    <cellStyle name="20% - Énfasis5 6" xfId="299" xr:uid="{1BC0C707-038D-4E29-AAFF-A8AA6DB011FE}"/>
    <cellStyle name="20% - Énfasis5 6 2" xfId="502" xr:uid="{343B1957-72E3-4E4E-AA5E-EFA94EC04F88}"/>
    <cellStyle name="20% - Énfasis5 6 2 2" xfId="1163" xr:uid="{2B59BB92-06CC-4D6C-A57A-F2195FDDA43D}"/>
    <cellStyle name="20% - Énfasis5 6 2 2 2" xfId="2631" xr:uid="{E56D789E-3EFD-43DB-88B0-A3CAB58BC7A9}"/>
    <cellStyle name="20% - Énfasis5 6 2 2 2 2" xfId="6363" xr:uid="{8D6D1275-1CF1-44B0-ACF9-7498382F6222}"/>
    <cellStyle name="20% - Énfasis5 6 2 2 2 2 2" xfId="14071" xr:uid="{CC93E48B-7C3D-4CDD-A5A5-15B6F02AB387}"/>
    <cellStyle name="20% - Énfasis5 6 2 2 2 2 2 2" xfId="29483" xr:uid="{ABD907E6-98A8-4285-A4E8-428B3A69FD00}"/>
    <cellStyle name="20% - Énfasis5 6 2 2 2 2 2 2 2" xfId="39110" xr:uid="{B767CF49-EFFC-43BF-A8C4-C97925136DAC}"/>
    <cellStyle name="20% - Énfasis5 6 2 2 2 2 2 3" xfId="39109" xr:uid="{23E1E431-132C-4313-9C94-5F0F361225D5}"/>
    <cellStyle name="20% - Énfasis5 6 2 2 2 2 3" xfId="21778" xr:uid="{C96EAC8C-9932-4358-B646-AD2F0DA6D8CA}"/>
    <cellStyle name="20% - Énfasis5 6 2 2 2 2 3 2" xfId="39111" xr:uid="{82A9DABE-419E-4B1E-9571-75A43128BE86}"/>
    <cellStyle name="20% - Énfasis5 6 2 2 2 2 4" xfId="39108" xr:uid="{09369F07-DF3A-42BD-B670-E8DD8F86B93E}"/>
    <cellStyle name="20% - Énfasis5 6 2 2 2 3" xfId="10342" xr:uid="{C7B5E5BD-12FF-4EEB-8E73-4FF29BFE601F}"/>
    <cellStyle name="20% - Énfasis5 6 2 2 2 3 2" xfId="25755" xr:uid="{E9C10F2A-FD2A-4F6B-8304-5C0C21416E07}"/>
    <cellStyle name="20% - Énfasis5 6 2 2 2 3 2 2" xfId="39113" xr:uid="{7D159817-B38E-4F8F-AEFA-43E6D95EE82A}"/>
    <cellStyle name="20% - Énfasis5 6 2 2 2 3 3" xfId="39112" xr:uid="{6765DCB0-CC1B-4EBC-B0C9-1895498F723E}"/>
    <cellStyle name="20% - Énfasis5 6 2 2 2 4" xfId="18050" xr:uid="{941B4BBF-7137-4CFD-AE0E-1D18F9454816}"/>
    <cellStyle name="20% - Énfasis5 6 2 2 2 4 2" xfId="39114" xr:uid="{5DD16AC3-8F5A-4289-AF89-0358FD934243}"/>
    <cellStyle name="20% - Énfasis5 6 2 2 2 5" xfId="39107" xr:uid="{76412ABC-21DA-420C-AB8C-82D893BF5105}"/>
    <cellStyle name="20% - Énfasis5 6 2 2 3" xfId="4900" xr:uid="{2E6FF0C4-67F4-4EF6-BFE2-80C4A5980FE0}"/>
    <cellStyle name="20% - Énfasis5 6 2 2 3 2" xfId="12608" xr:uid="{01A7B97E-F225-47CF-91EA-FB5BCB0D756A}"/>
    <cellStyle name="20% - Énfasis5 6 2 2 3 2 2" xfId="28020" xr:uid="{5BD8B326-848F-4E02-AA2B-124123CCC4B0}"/>
    <cellStyle name="20% - Énfasis5 6 2 2 3 2 2 2" xfId="39117" xr:uid="{0D897132-9233-4513-83E5-216ADBE10E48}"/>
    <cellStyle name="20% - Énfasis5 6 2 2 3 2 3" xfId="39116" xr:uid="{8A70F44B-EBA4-4C02-9FD1-1AFC3B0E0025}"/>
    <cellStyle name="20% - Énfasis5 6 2 2 3 3" xfId="20315" xr:uid="{5F47D460-39F7-4658-9167-94DCE8E3EFF9}"/>
    <cellStyle name="20% - Énfasis5 6 2 2 3 3 2" xfId="39118" xr:uid="{649A83D1-9342-4AD2-933D-F58007423815}"/>
    <cellStyle name="20% - Énfasis5 6 2 2 3 4" xfId="39115" xr:uid="{C5159F1C-92E9-4286-89F0-7F50170EDECC}"/>
    <cellStyle name="20% - Énfasis5 6 2 2 4" xfId="8883" xr:uid="{BEC0D8B2-F5AB-4BC6-9C48-0FAB80F24671}"/>
    <cellStyle name="20% - Énfasis5 6 2 2 4 2" xfId="24296" xr:uid="{D4373512-F25C-49E4-9F64-8D3F6EBDB213}"/>
    <cellStyle name="20% - Énfasis5 6 2 2 4 2 2" xfId="39120" xr:uid="{0C388813-E977-42E4-9F29-EDC9EEB65E62}"/>
    <cellStyle name="20% - Énfasis5 6 2 2 4 3" xfId="39119" xr:uid="{C4B3B5E3-9C19-4AEC-9DA4-F9997FA417DB}"/>
    <cellStyle name="20% - Énfasis5 6 2 2 5" xfId="16591" xr:uid="{0FC23953-90E5-4291-AADE-F1B0C142EFD2}"/>
    <cellStyle name="20% - Énfasis5 6 2 2 5 2" xfId="39121" xr:uid="{86E89FDC-F59D-4BF8-B039-5E94266A551D}"/>
    <cellStyle name="20% - Énfasis5 6 2 2 6" xfId="39106" xr:uid="{F835ACD7-0063-4D52-959B-9ED90E6BEBE3}"/>
    <cellStyle name="20% - Énfasis5 6 2 3" xfId="1993" xr:uid="{374F5CC0-8BE4-46F4-BCBE-77C415841918}"/>
    <cellStyle name="20% - Énfasis5 6 2 3 2" xfId="5725" xr:uid="{BEEFA8F8-F06E-4CE5-96F8-5E027FD76EE3}"/>
    <cellStyle name="20% - Énfasis5 6 2 3 2 2" xfId="13433" xr:uid="{E8E96D48-C8E1-4FC7-B777-BF246ED4A28B}"/>
    <cellStyle name="20% - Énfasis5 6 2 3 2 2 2" xfId="28845" xr:uid="{10D1E432-03C4-4236-9E6E-789BD7EC3CE6}"/>
    <cellStyle name="20% - Énfasis5 6 2 3 2 2 2 2" xfId="39125" xr:uid="{34AD037C-F08C-4A45-B4A1-A1DE66E1737C}"/>
    <cellStyle name="20% - Énfasis5 6 2 3 2 2 3" xfId="39124" xr:uid="{11F10D59-2F49-4A3C-B87F-36CA7D7DBE87}"/>
    <cellStyle name="20% - Énfasis5 6 2 3 2 3" xfId="21140" xr:uid="{1A04AD06-E836-4F00-AC8E-2FC2F68AA1F4}"/>
    <cellStyle name="20% - Énfasis5 6 2 3 2 3 2" xfId="39126" xr:uid="{DF0296DF-84BA-41DF-B3B8-EDF6CF33470F}"/>
    <cellStyle name="20% - Énfasis5 6 2 3 2 4" xfId="39123" xr:uid="{98FD9A13-4BCA-4CE7-AE9F-344FBA285048}"/>
    <cellStyle name="20% - Énfasis5 6 2 3 3" xfId="9704" xr:uid="{43BD063C-C36F-4FDA-8E93-7F8B885F2210}"/>
    <cellStyle name="20% - Énfasis5 6 2 3 3 2" xfId="25117" xr:uid="{3BC48745-AEC0-4ED4-8B9B-8BB0DA2F8622}"/>
    <cellStyle name="20% - Énfasis5 6 2 3 3 2 2" xfId="39128" xr:uid="{8D0BA676-B231-4A62-BAB0-27FE7FC79150}"/>
    <cellStyle name="20% - Énfasis5 6 2 3 3 3" xfId="39127" xr:uid="{A7480FD8-AD4D-45A4-B914-41F270D302BD}"/>
    <cellStyle name="20% - Énfasis5 6 2 3 4" xfId="17412" xr:uid="{FBA9DFD9-13E2-46FB-A029-BCE3E5F5B9EA}"/>
    <cellStyle name="20% - Énfasis5 6 2 3 4 2" xfId="39129" xr:uid="{BDE141FD-DA25-4619-B75C-75297185DB91}"/>
    <cellStyle name="20% - Énfasis5 6 2 3 5" xfId="39122" xr:uid="{6C582497-5B0D-4147-9E06-28AA69021943}"/>
    <cellStyle name="20% - Énfasis5 6 2 4" xfId="4248" xr:uid="{717381DC-B0CF-4270-B1A5-47D41A0914C0}"/>
    <cellStyle name="20% - Énfasis5 6 2 4 2" xfId="11956" xr:uid="{BFD7D069-CFB2-4508-8216-D033BBFA04FA}"/>
    <cellStyle name="20% - Énfasis5 6 2 4 2 2" xfId="27368" xr:uid="{87191369-5B62-42C3-BD27-45913634C7F8}"/>
    <cellStyle name="20% - Énfasis5 6 2 4 2 2 2" xfId="39132" xr:uid="{9B0896E7-9875-4E29-B8D5-24CBF8AA1451}"/>
    <cellStyle name="20% - Énfasis5 6 2 4 2 3" xfId="39131" xr:uid="{80E75C8B-A9B3-4DB1-86BF-6687DA0578A7}"/>
    <cellStyle name="20% - Énfasis5 6 2 4 3" xfId="19663" xr:uid="{0B74C0AF-46AC-4615-B057-42F0EE22B0F9}"/>
    <cellStyle name="20% - Énfasis5 6 2 4 3 2" xfId="39133" xr:uid="{0A88E5C4-8595-4B3E-B23C-08C913E165DD}"/>
    <cellStyle name="20% - Énfasis5 6 2 4 4" xfId="39130" xr:uid="{B2A16764-9118-4870-ACBE-CB75F8B7F9A4}"/>
    <cellStyle name="20% - Énfasis5 6 2 5" xfId="8245" xr:uid="{587F481D-F557-49C3-9ECA-DC4ED28F5513}"/>
    <cellStyle name="20% - Énfasis5 6 2 5 2" xfId="23658" xr:uid="{F4E28C90-EE0F-41C4-A2AA-7AA9F13C8653}"/>
    <cellStyle name="20% - Énfasis5 6 2 5 2 2" xfId="39135" xr:uid="{FDC90798-CEE8-472F-854F-7EBC32C228B2}"/>
    <cellStyle name="20% - Énfasis5 6 2 5 3" xfId="39134" xr:uid="{0FEFCD36-4079-4911-8794-12F70AD1529B}"/>
    <cellStyle name="20% - Énfasis5 6 2 6" xfId="15953" xr:uid="{C73950AD-5947-4626-A186-A9CA0F26B6D9}"/>
    <cellStyle name="20% - Énfasis5 6 2 6 2" xfId="39136" xr:uid="{4B14BA22-D483-47A7-9FC0-63809E9AB7BF}"/>
    <cellStyle name="20% - Énfasis5 6 2 7" xfId="39105" xr:uid="{DE945588-FC75-465B-94A8-A06098BDAEC2}"/>
    <cellStyle name="20% - Énfasis5 6 3" xfId="963" xr:uid="{5C688B41-3A41-4518-A562-E781EB7A4F27}"/>
    <cellStyle name="20% - Énfasis5 6 3 2" xfId="2433" xr:uid="{E4CED37D-9038-484E-8130-6913EC183626}"/>
    <cellStyle name="20% - Énfasis5 6 3 2 2" xfId="6165" xr:uid="{18706A63-47B0-492A-971C-1605EEE4EC64}"/>
    <cellStyle name="20% - Énfasis5 6 3 2 2 2" xfId="13873" xr:uid="{E05A8043-5197-49B7-90C5-D4A2481B6898}"/>
    <cellStyle name="20% - Énfasis5 6 3 2 2 2 2" xfId="29285" xr:uid="{A0A262DB-8A38-4ADA-BED5-EFB9B4161E1A}"/>
    <cellStyle name="20% - Énfasis5 6 3 2 2 2 2 2" xfId="39141" xr:uid="{3EA08393-F938-43D6-A91C-28E7EC57A57B}"/>
    <cellStyle name="20% - Énfasis5 6 3 2 2 2 3" xfId="39140" xr:uid="{E07E0850-87B5-4A7F-92CE-CB8DAFA455C5}"/>
    <cellStyle name="20% - Énfasis5 6 3 2 2 3" xfId="21580" xr:uid="{A8B25F7F-EBC5-4A5A-9AC7-2702511CCCD8}"/>
    <cellStyle name="20% - Énfasis5 6 3 2 2 3 2" xfId="39142" xr:uid="{79C850C4-549E-45B4-B3BB-26807B165B9D}"/>
    <cellStyle name="20% - Énfasis5 6 3 2 2 4" xfId="39139" xr:uid="{4D2917D7-B50D-4D10-93F9-388A11D6A3E0}"/>
    <cellStyle name="20% - Énfasis5 6 3 2 3" xfId="10144" xr:uid="{58FBCF83-8987-48A2-9759-6B8CFB798DBC}"/>
    <cellStyle name="20% - Énfasis5 6 3 2 3 2" xfId="25557" xr:uid="{09E43D89-550C-4E4D-8537-383BCED4A5F2}"/>
    <cellStyle name="20% - Énfasis5 6 3 2 3 2 2" xfId="39144" xr:uid="{173D0343-D9A2-4CBF-A369-46886E29E576}"/>
    <cellStyle name="20% - Énfasis5 6 3 2 3 3" xfId="39143" xr:uid="{4E1B8B7A-E649-405E-BA07-4C0300F66595}"/>
    <cellStyle name="20% - Énfasis5 6 3 2 4" xfId="17852" xr:uid="{E39CD005-D99A-4D13-9771-8C12D53360F6}"/>
    <cellStyle name="20% - Énfasis5 6 3 2 4 2" xfId="39145" xr:uid="{2318831A-68DE-4B89-866E-9471FF9BCDB3}"/>
    <cellStyle name="20% - Énfasis5 6 3 2 5" xfId="39138" xr:uid="{CA22D461-6360-478D-BF12-C646A5CF041E}"/>
    <cellStyle name="20% - Énfasis5 6 3 3" xfId="4700" xr:uid="{990A24C1-EB9F-44CB-889A-7E77EFC42BD9}"/>
    <cellStyle name="20% - Énfasis5 6 3 3 2" xfId="12408" xr:uid="{A8F0876F-0B97-4F6F-805F-BACE9141CD10}"/>
    <cellStyle name="20% - Énfasis5 6 3 3 2 2" xfId="27820" xr:uid="{BCD05D54-3B6C-4B29-956C-96A3DBB17C6B}"/>
    <cellStyle name="20% - Énfasis5 6 3 3 2 2 2" xfId="39148" xr:uid="{288271E8-20E8-412D-9F5C-1B0F035A85A1}"/>
    <cellStyle name="20% - Énfasis5 6 3 3 2 3" xfId="39147" xr:uid="{140671AC-D05F-412A-AE9A-F9B9A49AAD53}"/>
    <cellStyle name="20% - Énfasis5 6 3 3 3" xfId="20115" xr:uid="{6688E278-8785-47BF-B5EF-773E4C5BEB31}"/>
    <cellStyle name="20% - Énfasis5 6 3 3 3 2" xfId="39149" xr:uid="{B18568E3-65A3-4351-8002-938FD296CCB7}"/>
    <cellStyle name="20% - Énfasis5 6 3 3 4" xfId="39146" xr:uid="{8DC407AD-D9BC-4D78-8073-905BBB88FE6C}"/>
    <cellStyle name="20% - Énfasis5 6 3 4" xfId="8685" xr:uid="{98DCB822-C623-4DB6-AA44-6D1131295B56}"/>
    <cellStyle name="20% - Énfasis5 6 3 4 2" xfId="24098" xr:uid="{7F4DFD04-510E-40EA-979A-7F71B3532826}"/>
    <cellStyle name="20% - Énfasis5 6 3 4 2 2" xfId="39151" xr:uid="{6415BA57-3631-4D25-B4EF-E8EC9FEADB6E}"/>
    <cellStyle name="20% - Énfasis5 6 3 4 3" xfId="39150" xr:uid="{70760B2C-8ECA-46AC-BAC6-EE12CBA05667}"/>
    <cellStyle name="20% - Énfasis5 6 3 5" xfId="16393" xr:uid="{2D44518D-A37D-4DE0-B5F6-C26564E617C9}"/>
    <cellStyle name="20% - Énfasis5 6 3 5 2" xfId="39152" xr:uid="{DC7F168E-81C3-41D5-A15E-01561AEC6308}"/>
    <cellStyle name="20% - Énfasis5 6 3 6" xfId="39137" xr:uid="{AA5E7CF9-83D7-4805-BC34-A8A86A791338}"/>
    <cellStyle name="20% - Énfasis5 6 4" xfId="1795" xr:uid="{A05AFE1E-A8C9-4B45-B257-4F66D1B22FB1}"/>
    <cellStyle name="20% - Énfasis5 6 4 2" xfId="5527" xr:uid="{108F47D3-E442-426D-AB04-C6DB801FEC51}"/>
    <cellStyle name="20% - Énfasis5 6 4 2 2" xfId="13235" xr:uid="{C1719C37-17E2-430D-8AD2-3E3655B2778E}"/>
    <cellStyle name="20% - Énfasis5 6 4 2 2 2" xfId="28647" xr:uid="{50C53C23-29A4-4296-A227-109C66A38502}"/>
    <cellStyle name="20% - Énfasis5 6 4 2 2 2 2" xfId="39156" xr:uid="{5319AD5F-6CF7-48FA-9102-CA2C872F39B9}"/>
    <cellStyle name="20% - Énfasis5 6 4 2 2 3" xfId="39155" xr:uid="{1061DB43-04C0-4AA6-90B4-61747F835426}"/>
    <cellStyle name="20% - Énfasis5 6 4 2 3" xfId="20942" xr:uid="{D5E70854-D64A-4E6D-94E8-E3A09455967E}"/>
    <cellStyle name="20% - Énfasis5 6 4 2 3 2" xfId="39157" xr:uid="{459829D2-9B70-4C04-BEE0-DC52CF7DDD6E}"/>
    <cellStyle name="20% - Énfasis5 6 4 2 4" xfId="39154" xr:uid="{0EED3E6C-A145-4619-977B-82B62DFB427C}"/>
    <cellStyle name="20% - Énfasis5 6 4 3" xfId="9506" xr:uid="{FACD23D4-1D04-48D2-A9B6-0A4019156CC0}"/>
    <cellStyle name="20% - Énfasis5 6 4 3 2" xfId="24919" xr:uid="{C8E7172A-54AA-4940-ACEC-C6AEBB924024}"/>
    <cellStyle name="20% - Énfasis5 6 4 3 2 2" xfId="39159" xr:uid="{4833BE3C-A037-489A-88B8-4EADABE35F33}"/>
    <cellStyle name="20% - Énfasis5 6 4 3 3" xfId="39158" xr:uid="{CE784806-D5DF-4900-9891-23017675AE08}"/>
    <cellStyle name="20% - Énfasis5 6 4 4" xfId="17214" xr:uid="{1610846A-6B21-4E6B-95B2-167068757143}"/>
    <cellStyle name="20% - Énfasis5 6 4 4 2" xfId="39160" xr:uid="{EA94D436-7C9D-42A8-A404-0C9BE3510FFC}"/>
    <cellStyle name="20% - Énfasis5 6 4 5" xfId="39153" xr:uid="{B10A4EC8-C872-48C1-B494-17A209017B2D}"/>
    <cellStyle name="20% - Énfasis5 6 5" xfId="4048" xr:uid="{1388E9BA-E645-4387-972A-A612C9BB8FE2}"/>
    <cellStyle name="20% - Énfasis5 6 5 2" xfId="11756" xr:uid="{C4C1385F-F946-4FA9-A8EE-2C8123E8C260}"/>
    <cellStyle name="20% - Énfasis5 6 5 2 2" xfId="27168" xr:uid="{5EF32CA7-DA45-4B59-AF6C-56A848BE07FE}"/>
    <cellStyle name="20% - Énfasis5 6 5 2 2 2" xfId="39163" xr:uid="{EA7CA7CE-2008-491E-9719-4D39893D5A0C}"/>
    <cellStyle name="20% - Énfasis5 6 5 2 3" xfId="39162" xr:uid="{3EA639BB-620B-443A-B777-36DC833FB6CD}"/>
    <cellStyle name="20% - Énfasis5 6 5 3" xfId="19463" xr:uid="{DA097455-CA59-4A76-B94A-8D0F6650E4AE}"/>
    <cellStyle name="20% - Énfasis5 6 5 3 2" xfId="39164" xr:uid="{D96B3B14-1403-4C7A-9211-4DCAC4C4C046}"/>
    <cellStyle name="20% - Énfasis5 6 5 4" xfId="39161" xr:uid="{FD89975E-1D45-407C-9A87-1160DF739BF9}"/>
    <cellStyle name="20% - Énfasis5 6 6" xfId="8047" xr:uid="{6E0D4466-8F7D-4813-9707-5CED1F1838F9}"/>
    <cellStyle name="20% - Énfasis5 6 6 2" xfId="23460" xr:uid="{5D874A90-D2C4-48E0-B51C-503A71F8197A}"/>
    <cellStyle name="20% - Énfasis5 6 6 2 2" xfId="39166" xr:uid="{690C040F-9CD5-4DA4-940F-C709D3CF61BC}"/>
    <cellStyle name="20% - Énfasis5 6 6 3" xfId="39165" xr:uid="{7D45AE5F-4AD5-499D-A73B-C242FAA0B704}"/>
    <cellStyle name="20% - Énfasis5 6 7" xfId="15755" xr:uid="{623771F6-AE60-4CA2-8633-8B87920DCCE2}"/>
    <cellStyle name="20% - Énfasis5 6 7 2" xfId="39167" xr:uid="{FEBBCCBC-EDA5-4F37-932E-C84504F35898}"/>
    <cellStyle name="20% - Énfasis5 6 8" xfId="39104" xr:uid="{BA47AECB-CA7A-4BC6-8905-F0DD3C3BDE7F}"/>
    <cellStyle name="20% - Énfasis5 7" xfId="522" xr:uid="{77F1CEA3-313A-4837-975A-5FC8D2003D13}"/>
    <cellStyle name="20% - Énfasis5 7 2" xfId="1183" xr:uid="{886784FA-2754-4D91-BBE4-C528AC93607A}"/>
    <cellStyle name="20% - Énfasis5 7 2 2" xfId="2651" xr:uid="{19F5EBCC-AB7C-4A8B-95B9-E2F8B8046183}"/>
    <cellStyle name="20% - Énfasis5 7 2 2 2" xfId="6383" xr:uid="{86BA06F9-D915-4442-AAF1-4728253D22C4}"/>
    <cellStyle name="20% - Énfasis5 7 2 2 2 2" xfId="14091" xr:uid="{DCD6CB80-F866-464B-91C8-095740FA8BB1}"/>
    <cellStyle name="20% - Énfasis5 7 2 2 2 2 2" xfId="29503" xr:uid="{D7ADACB8-6EDC-4E4D-874B-09A0CE7D666F}"/>
    <cellStyle name="20% - Énfasis5 7 2 2 2 2 2 2" xfId="39173" xr:uid="{E9F05D27-3376-464F-A497-064F5BE433D9}"/>
    <cellStyle name="20% - Énfasis5 7 2 2 2 2 3" xfId="39172" xr:uid="{78F36045-FB8F-4170-A176-F90242D6C280}"/>
    <cellStyle name="20% - Énfasis5 7 2 2 2 3" xfId="21798" xr:uid="{47A90565-E3A4-4C44-B27F-5B7B96A44CAA}"/>
    <cellStyle name="20% - Énfasis5 7 2 2 2 3 2" xfId="39174" xr:uid="{4568D887-C071-4E59-8A98-2762543D204D}"/>
    <cellStyle name="20% - Énfasis5 7 2 2 2 4" xfId="39171" xr:uid="{05545D9E-44CD-4A63-9C91-3BFD6CB6145D}"/>
    <cellStyle name="20% - Énfasis5 7 2 2 3" xfId="10362" xr:uid="{78129D34-F88D-4419-A333-188FF072F4AB}"/>
    <cellStyle name="20% - Énfasis5 7 2 2 3 2" xfId="25775" xr:uid="{1116650C-74A0-4A5E-8457-1E7A1440A1E4}"/>
    <cellStyle name="20% - Énfasis5 7 2 2 3 2 2" xfId="39176" xr:uid="{9EC4C9A8-517D-49ED-A2E7-3079D2277598}"/>
    <cellStyle name="20% - Énfasis5 7 2 2 3 3" xfId="39175" xr:uid="{547D9E32-B79E-4562-9D76-401118D10B6F}"/>
    <cellStyle name="20% - Énfasis5 7 2 2 4" xfId="18070" xr:uid="{4D8B56CB-550F-48A9-9F38-4830D212C5F3}"/>
    <cellStyle name="20% - Énfasis5 7 2 2 4 2" xfId="39177" xr:uid="{710CCAE2-0ABC-4C53-9017-E05F0618E8C1}"/>
    <cellStyle name="20% - Énfasis5 7 2 2 5" xfId="39170" xr:uid="{98F4D5A7-42BD-4881-9726-BE787D208D2E}"/>
    <cellStyle name="20% - Énfasis5 7 2 3" xfId="4920" xr:uid="{06CD76BE-9BDE-445E-844A-D15ECBAFD0C9}"/>
    <cellStyle name="20% - Énfasis5 7 2 3 2" xfId="12628" xr:uid="{93789383-1189-424A-B2BD-8ED1E29D5BD7}"/>
    <cellStyle name="20% - Énfasis5 7 2 3 2 2" xfId="28040" xr:uid="{B962DE3E-FBE2-4764-A4A9-CB31A2865B0D}"/>
    <cellStyle name="20% - Énfasis5 7 2 3 2 2 2" xfId="39180" xr:uid="{EBB11DAA-7D0E-4745-8214-28C9FEB6935F}"/>
    <cellStyle name="20% - Énfasis5 7 2 3 2 3" xfId="39179" xr:uid="{1BADE2D6-8F1B-48C5-B23D-A1E02532DADA}"/>
    <cellStyle name="20% - Énfasis5 7 2 3 3" xfId="20335" xr:uid="{B58CD270-AFF2-4E7E-AEF9-DF94D8EABB2B}"/>
    <cellStyle name="20% - Énfasis5 7 2 3 3 2" xfId="39181" xr:uid="{E37817AA-2AE0-48C3-8D6D-D4D3C0A36749}"/>
    <cellStyle name="20% - Énfasis5 7 2 3 4" xfId="39178" xr:uid="{A2F0034F-15F6-4B9E-86A3-BEBFA09B605E}"/>
    <cellStyle name="20% - Énfasis5 7 2 4" xfId="8903" xr:uid="{7E9C6AA4-A2D3-4028-873D-E1530049AEB4}"/>
    <cellStyle name="20% - Énfasis5 7 2 4 2" xfId="24316" xr:uid="{56DB907B-BDD4-494E-BF33-61806860131E}"/>
    <cellStyle name="20% - Énfasis5 7 2 4 2 2" xfId="39183" xr:uid="{E6F532FD-221C-405A-BD85-AF4A5159E446}"/>
    <cellStyle name="20% - Énfasis5 7 2 4 3" xfId="39182" xr:uid="{DEF5265C-4BF1-40FD-A338-E20A8A237D08}"/>
    <cellStyle name="20% - Énfasis5 7 2 5" xfId="16611" xr:uid="{7830027F-6E50-4A30-9D6D-F6C1DF7307ED}"/>
    <cellStyle name="20% - Énfasis5 7 2 5 2" xfId="39184" xr:uid="{FB62DA03-89A5-4FAD-9036-2AAB78CDBF44}"/>
    <cellStyle name="20% - Énfasis5 7 2 6" xfId="39169" xr:uid="{38D0C7EE-13E9-44F3-85B5-055CA56967FA}"/>
    <cellStyle name="20% - Énfasis5 7 3" xfId="2013" xr:uid="{ED2EDB63-B3D6-43A5-8C4C-8EE964A9B2F1}"/>
    <cellStyle name="20% - Énfasis5 7 3 2" xfId="5745" xr:uid="{9E786581-1C3E-4528-B7EE-03EC5A3AE872}"/>
    <cellStyle name="20% - Énfasis5 7 3 2 2" xfId="13453" xr:uid="{980E7909-51A0-42AD-A640-4A5CEA1A2E3E}"/>
    <cellStyle name="20% - Énfasis5 7 3 2 2 2" xfId="28865" xr:uid="{CE8BC493-52ED-4218-865E-47D16857A9AA}"/>
    <cellStyle name="20% - Énfasis5 7 3 2 2 2 2" xfId="39188" xr:uid="{5827EE78-BBC3-44BB-9143-497F15575A4D}"/>
    <cellStyle name="20% - Énfasis5 7 3 2 2 3" xfId="39187" xr:uid="{FE007783-8665-49AB-BC0B-00B49C419EFB}"/>
    <cellStyle name="20% - Énfasis5 7 3 2 3" xfId="21160" xr:uid="{439896CD-ACDD-48E8-B5D0-2EB64C25A2E7}"/>
    <cellStyle name="20% - Énfasis5 7 3 2 3 2" xfId="39189" xr:uid="{3B69FD7B-F931-4D3C-B83F-091A7663E057}"/>
    <cellStyle name="20% - Énfasis5 7 3 2 4" xfId="39186" xr:uid="{151CFD92-355F-441D-B43C-FABD751B525F}"/>
    <cellStyle name="20% - Énfasis5 7 3 3" xfId="9724" xr:uid="{051D6B17-8363-4C82-896C-ED86D966ECDE}"/>
    <cellStyle name="20% - Énfasis5 7 3 3 2" xfId="25137" xr:uid="{053C932A-2963-4A6A-BBF8-19C0AD333BEF}"/>
    <cellStyle name="20% - Énfasis5 7 3 3 2 2" xfId="39191" xr:uid="{08E95D41-F058-46F0-A413-427FE93B950A}"/>
    <cellStyle name="20% - Énfasis5 7 3 3 3" xfId="39190" xr:uid="{66C6D6FB-237F-4118-93B0-601359AE78C8}"/>
    <cellStyle name="20% - Énfasis5 7 3 4" xfId="17432" xr:uid="{08E84D7F-6032-46BB-B2AC-351F0F2EA67C}"/>
    <cellStyle name="20% - Énfasis5 7 3 4 2" xfId="39192" xr:uid="{3FF078E7-6633-4747-8E24-A82AB18A772C}"/>
    <cellStyle name="20% - Énfasis5 7 3 5" xfId="39185" xr:uid="{69CFE1C5-3577-485C-92E5-3CCDABF58887}"/>
    <cellStyle name="20% - Énfasis5 7 4" xfId="4268" xr:uid="{E0447554-8CF6-4614-BBA8-231F09D588B9}"/>
    <cellStyle name="20% - Énfasis5 7 4 2" xfId="11976" xr:uid="{8D0C3618-1662-46BE-B94C-5C348AFE3B02}"/>
    <cellStyle name="20% - Énfasis5 7 4 2 2" xfId="27388" xr:uid="{A8EE6E93-79BE-42F8-86CC-E50DCB26F722}"/>
    <cellStyle name="20% - Énfasis5 7 4 2 2 2" xfId="39195" xr:uid="{9D801FC8-9E1D-4469-9C3A-86615A03D5A5}"/>
    <cellStyle name="20% - Énfasis5 7 4 2 3" xfId="39194" xr:uid="{762F11F6-A305-4DA9-85C8-64171C5F6CE2}"/>
    <cellStyle name="20% - Énfasis5 7 4 3" xfId="19683" xr:uid="{FB151E1D-FD78-416A-9B25-38B35A8613C1}"/>
    <cellStyle name="20% - Énfasis5 7 4 3 2" xfId="39196" xr:uid="{3C0D46FF-7A11-46DA-92BF-5173882D1F4B}"/>
    <cellStyle name="20% - Énfasis5 7 4 4" xfId="39193" xr:uid="{0342AC33-8644-43C3-AE73-71676B0E31E6}"/>
    <cellStyle name="20% - Énfasis5 7 5" xfId="8265" xr:uid="{2E185697-8972-48B6-8BED-F76E9DA09279}"/>
    <cellStyle name="20% - Énfasis5 7 5 2" xfId="23678" xr:uid="{F0B493AA-27B9-4EB0-A624-366BC93CD67D}"/>
    <cellStyle name="20% - Énfasis5 7 5 2 2" xfId="39198" xr:uid="{26781C1D-F7C7-4A36-9A12-37F2C10EE488}"/>
    <cellStyle name="20% - Énfasis5 7 5 3" xfId="39197" xr:uid="{64B020CC-4D51-4EB3-B257-87C7E40797AB}"/>
    <cellStyle name="20% - Énfasis5 7 6" xfId="15973" xr:uid="{AF4741EA-A48A-4D5A-A830-E2DEEF371BD6}"/>
    <cellStyle name="20% - Énfasis5 7 6 2" xfId="39199" xr:uid="{B770DE9C-2A15-4273-A6E3-943DE463FC77}"/>
    <cellStyle name="20% - Énfasis5 7 7" xfId="39168" xr:uid="{402FCDC0-BEC7-486A-97D2-4A82341E889B}"/>
    <cellStyle name="20% - Énfasis5 8" xfId="542" xr:uid="{3CC9443B-EA10-4E41-9E87-57AE741490A5}"/>
    <cellStyle name="20% - Énfasis5 8 2" xfId="1203" xr:uid="{CD0B8151-2B49-4C3C-97FA-3C720C195353}"/>
    <cellStyle name="20% - Énfasis5 8 2 2" xfId="2671" xr:uid="{F1A2288E-1FED-47EA-BEAC-4EEA2E1E0085}"/>
    <cellStyle name="20% - Énfasis5 8 2 2 2" xfId="6403" xr:uid="{E1211D85-8469-4BB7-8F78-011EA31E6F70}"/>
    <cellStyle name="20% - Énfasis5 8 2 2 2 2" xfId="14111" xr:uid="{C7C121E8-64F6-4E88-9B8A-462C440E540E}"/>
    <cellStyle name="20% - Énfasis5 8 2 2 2 2 2" xfId="29523" xr:uid="{B2D43291-9BA2-4C15-9F23-7DDF316B24CD}"/>
    <cellStyle name="20% - Énfasis5 8 2 2 2 2 2 2" xfId="39205" xr:uid="{B0D66C28-5FD9-4C44-8AF2-22FA6467C356}"/>
    <cellStyle name="20% - Énfasis5 8 2 2 2 2 3" xfId="39204" xr:uid="{21AD00F6-D914-4E68-A365-394C0FBE0F31}"/>
    <cellStyle name="20% - Énfasis5 8 2 2 2 3" xfId="21818" xr:uid="{71FF9443-45F0-4681-A0DF-56A295273534}"/>
    <cellStyle name="20% - Énfasis5 8 2 2 2 3 2" xfId="39206" xr:uid="{2CB60516-6EBD-4C1F-BA1F-4688A440CD7B}"/>
    <cellStyle name="20% - Énfasis5 8 2 2 2 4" xfId="39203" xr:uid="{C22B093A-1394-4A92-B30F-66E9469F9003}"/>
    <cellStyle name="20% - Énfasis5 8 2 2 3" xfId="10382" xr:uid="{ABAF4F4B-C5FE-435C-9964-CCD02B2D852E}"/>
    <cellStyle name="20% - Énfasis5 8 2 2 3 2" xfId="25795" xr:uid="{14B3A628-CD23-4A98-9C66-C3ED49C41213}"/>
    <cellStyle name="20% - Énfasis5 8 2 2 3 2 2" xfId="39208" xr:uid="{5B790D08-4152-4181-9FFB-50109B91A84E}"/>
    <cellStyle name="20% - Énfasis5 8 2 2 3 3" xfId="39207" xr:uid="{3331FC6C-9037-4E88-AEA8-3E924EAD70E6}"/>
    <cellStyle name="20% - Énfasis5 8 2 2 4" xfId="18090" xr:uid="{9A3A47F0-A163-426A-AF1D-46EC6595BCBF}"/>
    <cellStyle name="20% - Énfasis5 8 2 2 4 2" xfId="39209" xr:uid="{E3C7C52D-C3D4-47F2-B220-DB886793DF49}"/>
    <cellStyle name="20% - Énfasis5 8 2 2 5" xfId="39202" xr:uid="{B3F73337-23C3-4BE5-87AB-0BD04753CF06}"/>
    <cellStyle name="20% - Énfasis5 8 2 3" xfId="4940" xr:uid="{88008AED-5CD1-402F-B22D-B89F73380240}"/>
    <cellStyle name="20% - Énfasis5 8 2 3 2" xfId="12648" xr:uid="{E58D5777-93B2-4A74-9E3D-2DB2ADD97601}"/>
    <cellStyle name="20% - Énfasis5 8 2 3 2 2" xfId="28060" xr:uid="{F15FA19D-02EC-4F53-898A-F3254E475AD0}"/>
    <cellStyle name="20% - Énfasis5 8 2 3 2 2 2" xfId="39212" xr:uid="{78EE19F3-39B1-484A-934F-22661A5D6419}"/>
    <cellStyle name="20% - Énfasis5 8 2 3 2 3" xfId="39211" xr:uid="{442E57A7-14F5-48C9-A1F1-7528A4E98F11}"/>
    <cellStyle name="20% - Énfasis5 8 2 3 3" xfId="20355" xr:uid="{93046FD4-5103-4237-A15A-EF81CB694C5B}"/>
    <cellStyle name="20% - Énfasis5 8 2 3 3 2" xfId="39213" xr:uid="{04DEFF48-AE21-46E8-86DB-276013853AC4}"/>
    <cellStyle name="20% - Énfasis5 8 2 3 4" xfId="39210" xr:uid="{B610786B-60D1-4229-BA27-C4CF457979B6}"/>
    <cellStyle name="20% - Énfasis5 8 2 4" xfId="8923" xr:uid="{7FB5EBFE-B9BD-4AC0-82AA-E303D19326A3}"/>
    <cellStyle name="20% - Énfasis5 8 2 4 2" xfId="24336" xr:uid="{FA9B9A67-6EA1-4286-82AC-B9D8A4A67C9A}"/>
    <cellStyle name="20% - Énfasis5 8 2 4 2 2" xfId="39215" xr:uid="{21F27A25-90A7-4014-90E9-734189D23C8D}"/>
    <cellStyle name="20% - Énfasis5 8 2 4 3" xfId="39214" xr:uid="{80212F4E-F3CD-4364-BFC4-D5D5B0449ED4}"/>
    <cellStyle name="20% - Énfasis5 8 2 5" xfId="16631" xr:uid="{D70CFC4F-90F3-4BBF-BFEA-F167629EC843}"/>
    <cellStyle name="20% - Énfasis5 8 2 5 2" xfId="39216" xr:uid="{64907517-03BE-4DC4-AB1B-03F1FC5651A8}"/>
    <cellStyle name="20% - Énfasis5 8 2 6" xfId="39201" xr:uid="{8AE56FDF-E821-4D55-84C7-8885F738C6EC}"/>
    <cellStyle name="20% - Énfasis5 8 3" xfId="2033" xr:uid="{DFF2FC14-2FA1-4DE8-A919-3E0E4EB34D14}"/>
    <cellStyle name="20% - Énfasis5 8 3 2" xfId="5765" xr:uid="{7329B138-6FF8-4A6A-967C-AF3084069184}"/>
    <cellStyle name="20% - Énfasis5 8 3 2 2" xfId="13473" xr:uid="{5EB32EE2-B7EF-4103-B0BC-1DF10CBA01CC}"/>
    <cellStyle name="20% - Énfasis5 8 3 2 2 2" xfId="28885" xr:uid="{3F73B2E3-4F45-4CAA-9877-4D4CC2E96F71}"/>
    <cellStyle name="20% - Énfasis5 8 3 2 2 2 2" xfId="39220" xr:uid="{D472217F-E9E5-40B3-8122-84FF79D42557}"/>
    <cellStyle name="20% - Énfasis5 8 3 2 2 3" xfId="39219" xr:uid="{CBECD062-E762-4DEB-A678-956B1B056B74}"/>
    <cellStyle name="20% - Énfasis5 8 3 2 3" xfId="21180" xr:uid="{750174B9-3A9D-427B-8EA1-1BD04F6FE86E}"/>
    <cellStyle name="20% - Énfasis5 8 3 2 3 2" xfId="39221" xr:uid="{336387EF-E815-4C20-9ADD-8E20B64914E2}"/>
    <cellStyle name="20% - Énfasis5 8 3 2 4" xfId="39218" xr:uid="{77EFC7A3-C04F-4F8F-8D2F-CA45014AAB15}"/>
    <cellStyle name="20% - Énfasis5 8 3 3" xfId="9744" xr:uid="{FEF267A1-CBAB-4A4F-B1E0-7003E51EED18}"/>
    <cellStyle name="20% - Énfasis5 8 3 3 2" xfId="25157" xr:uid="{FDBB6B67-5008-44DB-8782-9446B7567928}"/>
    <cellStyle name="20% - Énfasis5 8 3 3 2 2" xfId="39223" xr:uid="{09FE36D7-ABBA-4210-9501-DC852D4C4111}"/>
    <cellStyle name="20% - Énfasis5 8 3 3 3" xfId="39222" xr:uid="{A5A3BDFD-3811-414F-8CE8-64617D3810CC}"/>
    <cellStyle name="20% - Énfasis5 8 3 4" xfId="17452" xr:uid="{5EDE3240-D144-45E9-B0AD-36CF13D370B7}"/>
    <cellStyle name="20% - Énfasis5 8 3 4 2" xfId="39224" xr:uid="{162FA280-992E-4FEB-A5EB-32DCF9A4D6E7}"/>
    <cellStyle name="20% - Énfasis5 8 3 5" xfId="39217" xr:uid="{E0B01878-56A7-4695-97D4-7C2E45919B5D}"/>
    <cellStyle name="20% - Énfasis5 8 4" xfId="4288" xr:uid="{9017826E-AC58-45EA-8145-363B0A07CCBC}"/>
    <cellStyle name="20% - Énfasis5 8 4 2" xfId="11996" xr:uid="{A5BF6BFD-23CB-4777-BA7A-7712701994D4}"/>
    <cellStyle name="20% - Énfasis5 8 4 2 2" xfId="27408" xr:uid="{98222A7E-38AD-465A-9DC8-F64B7A65E655}"/>
    <cellStyle name="20% - Énfasis5 8 4 2 2 2" xfId="39227" xr:uid="{E197C1C1-E112-4E66-AB26-19E903FCD570}"/>
    <cellStyle name="20% - Énfasis5 8 4 2 3" xfId="39226" xr:uid="{37FA08DF-E2E7-4402-A488-310CC6B26F8F}"/>
    <cellStyle name="20% - Énfasis5 8 4 3" xfId="19703" xr:uid="{973B323A-5E92-4EE2-87EC-B62B054BD706}"/>
    <cellStyle name="20% - Énfasis5 8 4 3 2" xfId="39228" xr:uid="{16FBD660-62FF-4143-AF2D-8F9DFB4EF818}"/>
    <cellStyle name="20% - Énfasis5 8 4 4" xfId="39225" xr:uid="{1D744F7F-E997-483C-94C3-56FB979CEB15}"/>
    <cellStyle name="20% - Énfasis5 8 5" xfId="8285" xr:uid="{9497DAF8-13F8-401B-AAFF-1B1C365607B3}"/>
    <cellStyle name="20% - Énfasis5 8 5 2" xfId="23698" xr:uid="{A06B7A4B-5F16-4E28-A417-93076049787F}"/>
    <cellStyle name="20% - Énfasis5 8 5 2 2" xfId="39230" xr:uid="{3D7BBE32-3C4A-4A09-A81F-CD6E7A064640}"/>
    <cellStyle name="20% - Énfasis5 8 5 3" xfId="39229" xr:uid="{7E46F1BD-46EA-4244-BFB2-09D951D67C56}"/>
    <cellStyle name="20% - Énfasis5 8 6" xfId="15993" xr:uid="{3911A8F2-4B70-4BF8-BE17-6C9381B803EE}"/>
    <cellStyle name="20% - Énfasis5 8 6 2" xfId="39231" xr:uid="{5C7A9531-8F4E-4D52-9533-3B7A21160ADE}"/>
    <cellStyle name="20% - Énfasis5 8 7" xfId="39200" xr:uid="{E452466D-F576-421C-9F4A-5F0FB20E70AD}"/>
    <cellStyle name="20% - Énfasis5 9" xfId="562" xr:uid="{1BB00518-B839-49AB-AD65-AFF86AC99FBD}"/>
    <cellStyle name="20% - Énfasis5 9 2" xfId="1223" xr:uid="{F0E41011-8F05-4DFC-86B0-051EFF43D657}"/>
    <cellStyle name="20% - Énfasis5 9 2 2" xfId="2691" xr:uid="{BB4C0727-FE5F-486D-88F3-0451F949FBE1}"/>
    <cellStyle name="20% - Énfasis5 9 2 2 2" xfId="6423" xr:uid="{9C141EEF-A103-4A35-A422-5CBA0AE850B4}"/>
    <cellStyle name="20% - Énfasis5 9 2 2 2 2" xfId="14131" xr:uid="{E9777891-1B6D-43CF-B564-701E3AE07411}"/>
    <cellStyle name="20% - Énfasis5 9 2 2 2 2 2" xfId="29543" xr:uid="{13710817-8BD0-4C94-AA4A-DB500EB1A6B4}"/>
    <cellStyle name="20% - Énfasis5 9 2 2 2 2 2 2" xfId="39237" xr:uid="{AA6BC38A-2AE4-4D59-9155-4A2767ADD11A}"/>
    <cellStyle name="20% - Énfasis5 9 2 2 2 2 3" xfId="39236" xr:uid="{59F1CB25-66B4-4FEF-9FAE-B64F0483C837}"/>
    <cellStyle name="20% - Énfasis5 9 2 2 2 3" xfId="21838" xr:uid="{764444F1-785B-4335-A1B6-61B110A4B791}"/>
    <cellStyle name="20% - Énfasis5 9 2 2 2 3 2" xfId="39238" xr:uid="{CD2C371E-581D-4237-A69D-FAB4A89C3CBE}"/>
    <cellStyle name="20% - Énfasis5 9 2 2 2 4" xfId="39235" xr:uid="{F6DD0B12-4982-42B3-B503-F64671334DDF}"/>
    <cellStyle name="20% - Énfasis5 9 2 2 3" xfId="10402" xr:uid="{E8C87D8E-4791-41F1-B54B-F8EDA0883388}"/>
    <cellStyle name="20% - Énfasis5 9 2 2 3 2" xfId="25815" xr:uid="{F8C0DB00-2981-465F-879A-4A627AC6CF9A}"/>
    <cellStyle name="20% - Énfasis5 9 2 2 3 2 2" xfId="39240" xr:uid="{395D22D5-B855-4945-BB45-B5A2D31BF93B}"/>
    <cellStyle name="20% - Énfasis5 9 2 2 3 3" xfId="39239" xr:uid="{1C525D18-2B73-4555-9A6B-A740E8217284}"/>
    <cellStyle name="20% - Énfasis5 9 2 2 4" xfId="18110" xr:uid="{5FD9D7AD-7A5B-44A8-992D-302345CE7C5B}"/>
    <cellStyle name="20% - Énfasis5 9 2 2 4 2" xfId="39241" xr:uid="{F32F1620-5170-493F-86DB-EDDB852BA937}"/>
    <cellStyle name="20% - Énfasis5 9 2 2 5" xfId="39234" xr:uid="{48CCC81D-2E33-4778-A0F7-6A8C104EE4EC}"/>
    <cellStyle name="20% - Énfasis5 9 2 3" xfId="4960" xr:uid="{755AF3D7-3B33-41AE-AF81-567AFBF11529}"/>
    <cellStyle name="20% - Énfasis5 9 2 3 2" xfId="12668" xr:uid="{D645B91B-34D2-45DA-89FD-42F914433BB6}"/>
    <cellStyle name="20% - Énfasis5 9 2 3 2 2" xfId="28080" xr:uid="{ED4DAF17-B7D6-4DEA-A94A-995709F8EFDE}"/>
    <cellStyle name="20% - Énfasis5 9 2 3 2 2 2" xfId="39244" xr:uid="{4BD7BE0E-C28B-4653-AE74-1F272F721EE2}"/>
    <cellStyle name="20% - Énfasis5 9 2 3 2 3" xfId="39243" xr:uid="{9609785A-BDDB-48A0-AD2B-7690697A4EE0}"/>
    <cellStyle name="20% - Énfasis5 9 2 3 3" xfId="20375" xr:uid="{545E025F-05FE-4D96-9245-82902DA71519}"/>
    <cellStyle name="20% - Énfasis5 9 2 3 3 2" xfId="39245" xr:uid="{572CA489-742A-4463-8E01-F88AB2FEC39A}"/>
    <cellStyle name="20% - Énfasis5 9 2 3 4" xfId="39242" xr:uid="{1EFB3283-8CAE-4A6A-8277-5FB1C0E8FCAF}"/>
    <cellStyle name="20% - Énfasis5 9 2 4" xfId="8943" xr:uid="{3C855423-8E6A-4FA8-A392-2A94E219F795}"/>
    <cellStyle name="20% - Énfasis5 9 2 4 2" xfId="24356" xr:uid="{608FED22-7303-4F2A-B8E3-60ED72F78D4C}"/>
    <cellStyle name="20% - Énfasis5 9 2 4 2 2" xfId="39247" xr:uid="{F18EC72B-EE77-4D10-ACB0-61DC6CE54530}"/>
    <cellStyle name="20% - Énfasis5 9 2 4 3" xfId="39246" xr:uid="{B1B0BF24-DF9C-434A-BEF1-BBC5E4BDD97A}"/>
    <cellStyle name="20% - Énfasis5 9 2 5" xfId="16651" xr:uid="{D94240CF-D86F-426E-918A-BEDC0A1D1C39}"/>
    <cellStyle name="20% - Énfasis5 9 2 5 2" xfId="39248" xr:uid="{F98F7BA0-D023-4A9A-9390-DC148DC0EBC3}"/>
    <cellStyle name="20% - Énfasis5 9 2 6" xfId="39233" xr:uid="{799D92D1-99B6-4980-A665-030BE116D286}"/>
    <cellStyle name="20% - Énfasis5 9 3" xfId="2053" xr:uid="{2033707C-5915-44E2-96D3-A00F89FC52A7}"/>
    <cellStyle name="20% - Énfasis5 9 3 2" xfId="5785" xr:uid="{4C5BE296-3549-4036-9B72-E807747FAF19}"/>
    <cellStyle name="20% - Énfasis5 9 3 2 2" xfId="13493" xr:uid="{32A61D6D-8008-449B-A64C-684D174F6A94}"/>
    <cellStyle name="20% - Énfasis5 9 3 2 2 2" xfId="28905" xr:uid="{82E71718-33B1-41C2-96E7-5FF07240D1C0}"/>
    <cellStyle name="20% - Énfasis5 9 3 2 2 2 2" xfId="39252" xr:uid="{463E9340-D6BB-4A4D-8C13-6B4BF933F0E4}"/>
    <cellStyle name="20% - Énfasis5 9 3 2 2 3" xfId="39251" xr:uid="{9594A000-74A4-48B7-BE54-2453971E56E8}"/>
    <cellStyle name="20% - Énfasis5 9 3 2 3" xfId="21200" xr:uid="{7DA2F86E-A1B7-4FDB-88A8-1060E4E5F11F}"/>
    <cellStyle name="20% - Énfasis5 9 3 2 3 2" xfId="39253" xr:uid="{09F02F6A-C154-49EC-99A1-988EB37B4A73}"/>
    <cellStyle name="20% - Énfasis5 9 3 2 4" xfId="39250" xr:uid="{77926B6F-5BDD-4271-BE6E-9093C6909E78}"/>
    <cellStyle name="20% - Énfasis5 9 3 3" xfId="9764" xr:uid="{25D55D6D-DD1B-4270-BA99-C457C9F61C80}"/>
    <cellStyle name="20% - Énfasis5 9 3 3 2" xfId="25177" xr:uid="{AEDB1685-8D3C-4EB0-968B-2679408343D4}"/>
    <cellStyle name="20% - Énfasis5 9 3 3 2 2" xfId="39255" xr:uid="{C6068217-3F60-41C2-9F2A-B2B6FFDFE637}"/>
    <cellStyle name="20% - Énfasis5 9 3 3 3" xfId="39254" xr:uid="{26C60E29-4126-4683-BFE8-C977BEEA0113}"/>
    <cellStyle name="20% - Énfasis5 9 3 4" xfId="17472" xr:uid="{115CDEB3-7066-47C7-9FBE-187E543F9012}"/>
    <cellStyle name="20% - Énfasis5 9 3 4 2" xfId="39256" xr:uid="{BB2E0FE9-DCDA-46B7-BD31-2D9611B02066}"/>
    <cellStyle name="20% - Énfasis5 9 3 5" xfId="39249" xr:uid="{DFE3F031-2A91-4A2B-B34C-062B72EDBF3D}"/>
    <cellStyle name="20% - Énfasis5 9 4" xfId="4308" xr:uid="{CC514CC7-CADA-49FE-8D1B-F2BE012FA4D2}"/>
    <cellStyle name="20% - Énfasis5 9 4 2" xfId="12016" xr:uid="{276330AD-CAA8-4864-BB48-135468973ED6}"/>
    <cellStyle name="20% - Énfasis5 9 4 2 2" xfId="27428" xr:uid="{D3E1EFF2-6546-44F2-8353-8EA2E7E9C12B}"/>
    <cellStyle name="20% - Énfasis5 9 4 2 2 2" xfId="39259" xr:uid="{C624E189-67B7-4416-8182-AEB667B423E2}"/>
    <cellStyle name="20% - Énfasis5 9 4 2 3" xfId="39258" xr:uid="{8F3FD7AA-2A55-42BF-8CB3-7FF659F56238}"/>
    <cellStyle name="20% - Énfasis5 9 4 3" xfId="19723" xr:uid="{74E59B60-C556-4AA7-885D-BA6254630C5D}"/>
    <cellStyle name="20% - Énfasis5 9 4 3 2" xfId="39260" xr:uid="{BB3CAC31-CDD8-4763-873B-82F0D49A2311}"/>
    <cellStyle name="20% - Énfasis5 9 4 4" xfId="39257" xr:uid="{C0FD57F3-BEBB-48BD-A2D8-479C1830A1B3}"/>
    <cellStyle name="20% - Énfasis5 9 5" xfId="8305" xr:uid="{EDEC72CD-B01F-4E3E-8F28-D2EA419EAC94}"/>
    <cellStyle name="20% - Énfasis5 9 5 2" xfId="23718" xr:uid="{329D2A2B-37BD-450D-8B78-27799734741E}"/>
    <cellStyle name="20% - Énfasis5 9 5 2 2" xfId="39262" xr:uid="{C2B9AF9D-0A2C-45C0-9824-AA9CA9B359C3}"/>
    <cellStyle name="20% - Énfasis5 9 5 3" xfId="39261" xr:uid="{E6E54F16-64C3-4028-9727-633D6C1F90D1}"/>
    <cellStyle name="20% - Énfasis5 9 6" xfId="16013" xr:uid="{1E60F366-D7D9-4680-A75A-52143E0A3B41}"/>
    <cellStyle name="20% - Énfasis5 9 6 2" xfId="39263" xr:uid="{71D2E66A-1374-449D-9D61-314E42B47436}"/>
    <cellStyle name="20% - Énfasis5 9 7" xfId="39232" xr:uid="{59F9915E-FDB9-4245-95B3-3E902926F4AE}"/>
    <cellStyle name="20% - Énfasis6 10" xfId="585" xr:uid="{38BA43EC-1E09-4E69-A973-3D2487254C49}"/>
    <cellStyle name="20% - Énfasis6 10 2" xfId="1246" xr:uid="{445E3CF1-36DC-47BB-8035-0B27776FF174}"/>
    <cellStyle name="20% - Énfasis6 10 2 2" xfId="2714" xr:uid="{0865D5B6-4981-45A6-AB08-3680B489F6A6}"/>
    <cellStyle name="20% - Énfasis6 10 2 2 2" xfId="6446" xr:uid="{BE87FA02-4034-4E58-9DC9-185FDBE2307C}"/>
    <cellStyle name="20% - Énfasis6 10 2 2 2 2" xfId="14154" xr:uid="{D22E1033-3D74-4584-95CE-E50906856505}"/>
    <cellStyle name="20% - Énfasis6 10 2 2 2 2 2" xfId="29566" xr:uid="{5A9100F3-3667-4447-B42E-C929A8EF441B}"/>
    <cellStyle name="20% - Énfasis6 10 2 2 2 2 2 2" xfId="39269" xr:uid="{7FD75B33-0789-4990-8CBE-C9A184B61A70}"/>
    <cellStyle name="20% - Énfasis6 10 2 2 2 2 3" xfId="39268" xr:uid="{99BEBAC5-3E32-43DA-86CE-7AEFB04B571D}"/>
    <cellStyle name="20% - Énfasis6 10 2 2 2 3" xfId="21861" xr:uid="{3AE121C2-DB70-4081-9C6B-79E85BFC2D27}"/>
    <cellStyle name="20% - Énfasis6 10 2 2 2 3 2" xfId="39270" xr:uid="{CDAF8675-13DE-40B4-8022-4F825FF2C99A}"/>
    <cellStyle name="20% - Énfasis6 10 2 2 2 4" xfId="39267" xr:uid="{FA77B099-3581-459F-8F1C-8C740952CD6B}"/>
    <cellStyle name="20% - Énfasis6 10 2 2 3" xfId="10425" xr:uid="{2D1F946B-6ED0-47EA-9A62-C2E295D94CBE}"/>
    <cellStyle name="20% - Énfasis6 10 2 2 3 2" xfId="25838" xr:uid="{B6295187-D60A-4C05-B328-9269D6FDE027}"/>
    <cellStyle name="20% - Énfasis6 10 2 2 3 2 2" xfId="39272" xr:uid="{7EA0EA24-ED2D-4E96-8EF3-5152F0D852E4}"/>
    <cellStyle name="20% - Énfasis6 10 2 2 3 3" xfId="39271" xr:uid="{E6A73BE6-9084-4A73-BFB4-61F8894CB561}"/>
    <cellStyle name="20% - Énfasis6 10 2 2 4" xfId="18133" xr:uid="{F3ADAAE5-8C21-4829-B0E6-2A0165C0331D}"/>
    <cellStyle name="20% - Énfasis6 10 2 2 4 2" xfId="39273" xr:uid="{89AC534B-EFA9-4389-8554-22484F2213B2}"/>
    <cellStyle name="20% - Énfasis6 10 2 2 5" xfId="39266" xr:uid="{D459E7CF-09BA-4AE5-99E9-4EBCDCA51AD6}"/>
    <cellStyle name="20% - Énfasis6 10 2 3" xfId="4983" xr:uid="{611D90E2-0189-4954-91F4-5C00842B53F4}"/>
    <cellStyle name="20% - Énfasis6 10 2 3 2" xfId="12691" xr:uid="{E17BD262-0F8E-428F-93F8-BA28CE536514}"/>
    <cellStyle name="20% - Énfasis6 10 2 3 2 2" xfId="28103" xr:uid="{F936D39F-20CB-409E-A1E0-0E93726C2BDB}"/>
    <cellStyle name="20% - Énfasis6 10 2 3 2 2 2" xfId="39276" xr:uid="{0D051934-D393-4ECF-8938-E298CD2C13B8}"/>
    <cellStyle name="20% - Énfasis6 10 2 3 2 3" xfId="39275" xr:uid="{D20F792D-D645-4FFA-99D2-3A3EAF06FB9C}"/>
    <cellStyle name="20% - Énfasis6 10 2 3 3" xfId="20398" xr:uid="{381A99FB-57F6-4208-A413-27D1663F9F53}"/>
    <cellStyle name="20% - Énfasis6 10 2 3 3 2" xfId="39277" xr:uid="{38477952-87EC-4CBF-B0E5-74D4E3F8CA05}"/>
    <cellStyle name="20% - Énfasis6 10 2 3 4" xfId="39274" xr:uid="{D538136D-D842-46F5-9244-28D9EB92231D}"/>
    <cellStyle name="20% - Énfasis6 10 2 4" xfId="8966" xr:uid="{907D1138-E510-442A-A4FB-F4B58CBE7DB3}"/>
    <cellStyle name="20% - Énfasis6 10 2 4 2" xfId="24379" xr:uid="{A24BCB40-162A-42EC-931A-C3D436D1D102}"/>
    <cellStyle name="20% - Énfasis6 10 2 4 2 2" xfId="39279" xr:uid="{B4571BEC-CE7E-4655-95F9-40B15A81AEDF}"/>
    <cellStyle name="20% - Énfasis6 10 2 4 3" xfId="39278" xr:uid="{03688252-A381-4537-8866-3B16DBBBD735}"/>
    <cellStyle name="20% - Énfasis6 10 2 5" xfId="16674" xr:uid="{40E43EDF-5B24-41CF-A8CA-F8A6D2052782}"/>
    <cellStyle name="20% - Énfasis6 10 2 5 2" xfId="39280" xr:uid="{C5396B85-B778-401F-B486-A1091B96E891}"/>
    <cellStyle name="20% - Énfasis6 10 2 6" xfId="39265" xr:uid="{B6A7DBD5-189F-4AE0-B1ED-D27499AC2E90}"/>
    <cellStyle name="20% - Énfasis6 10 3" xfId="2076" xr:uid="{44D28DD9-8CB3-4358-81C1-2B20B9D27B77}"/>
    <cellStyle name="20% - Énfasis6 10 3 2" xfId="5808" xr:uid="{6807DA13-546A-46DD-9C20-33D806F47D23}"/>
    <cellStyle name="20% - Énfasis6 10 3 2 2" xfId="13516" xr:uid="{DE1FD6CC-B4B9-4FFF-911C-DFBDE4B3F0E7}"/>
    <cellStyle name="20% - Énfasis6 10 3 2 2 2" xfId="28928" xr:uid="{0E7DC8E3-425C-4130-B8FF-DE22A28B7808}"/>
    <cellStyle name="20% - Énfasis6 10 3 2 2 2 2" xfId="39284" xr:uid="{5117465F-6211-4858-9EC7-AC2570C7DA19}"/>
    <cellStyle name="20% - Énfasis6 10 3 2 2 3" xfId="39283" xr:uid="{4E19B555-765D-4750-A153-A1E2BCDCC09D}"/>
    <cellStyle name="20% - Énfasis6 10 3 2 3" xfId="21223" xr:uid="{A0D513B6-3333-432C-BDAB-676A25B00A49}"/>
    <cellStyle name="20% - Énfasis6 10 3 2 3 2" xfId="39285" xr:uid="{63347920-56DA-4467-835B-33ADD394CBF8}"/>
    <cellStyle name="20% - Énfasis6 10 3 2 4" xfId="39282" xr:uid="{AA7AA439-A0B0-4099-AD18-5B06F20A7AAA}"/>
    <cellStyle name="20% - Énfasis6 10 3 3" xfId="9787" xr:uid="{C658F2B7-D0E2-42E3-806A-948E8C23E6E0}"/>
    <cellStyle name="20% - Énfasis6 10 3 3 2" xfId="25200" xr:uid="{C300A554-E73C-4008-879D-D31FCCF92273}"/>
    <cellStyle name="20% - Énfasis6 10 3 3 2 2" xfId="39287" xr:uid="{1F4C27DC-3801-4B07-BAE2-C72A4B9846B0}"/>
    <cellStyle name="20% - Énfasis6 10 3 3 3" xfId="39286" xr:uid="{C878F852-34A8-48CA-BED0-1003488718F1}"/>
    <cellStyle name="20% - Énfasis6 10 3 4" xfId="17495" xr:uid="{840939EC-3AF5-4AFB-9290-7696193809A0}"/>
    <cellStyle name="20% - Énfasis6 10 3 4 2" xfId="39288" xr:uid="{28B68A37-8F28-4751-8D1D-36981E69842B}"/>
    <cellStyle name="20% - Énfasis6 10 3 5" xfId="39281" xr:uid="{B6BB8851-8007-4084-9F3C-F6003422E39C}"/>
    <cellStyle name="20% - Énfasis6 10 4" xfId="4331" xr:uid="{F48D5CC8-B13D-4BB9-B0DD-B137F5748D0D}"/>
    <cellStyle name="20% - Énfasis6 10 4 2" xfId="12039" xr:uid="{E710B202-E671-4FEE-B287-4BD1D9343903}"/>
    <cellStyle name="20% - Énfasis6 10 4 2 2" xfId="27451" xr:uid="{1A35327E-60AE-4B96-9740-882614225482}"/>
    <cellStyle name="20% - Énfasis6 10 4 2 2 2" xfId="39291" xr:uid="{9F1687AF-D0D4-4D47-8F51-21E65D191E95}"/>
    <cellStyle name="20% - Énfasis6 10 4 2 3" xfId="39290" xr:uid="{F807EBF2-0C46-4D52-9D7C-00F2B426A974}"/>
    <cellStyle name="20% - Énfasis6 10 4 3" xfId="19746" xr:uid="{D8808910-DCF1-4E77-B5B0-AE148A0F0D3D}"/>
    <cellStyle name="20% - Énfasis6 10 4 3 2" xfId="39292" xr:uid="{83C366F0-811F-484B-BE59-87DEF25A5765}"/>
    <cellStyle name="20% - Énfasis6 10 4 4" xfId="39289" xr:uid="{F0F1F0FD-C118-4642-95B6-9DE10906160C}"/>
    <cellStyle name="20% - Énfasis6 10 5" xfId="8328" xr:uid="{FB463917-6DDD-4663-8B77-B2DB939A2C43}"/>
    <cellStyle name="20% - Énfasis6 10 5 2" xfId="23741" xr:uid="{2A8C63AD-BC77-47BD-81B2-483C4C0C3380}"/>
    <cellStyle name="20% - Énfasis6 10 5 2 2" xfId="39294" xr:uid="{DA868915-E67F-4B4E-A4F4-523C82DEC43C}"/>
    <cellStyle name="20% - Énfasis6 10 5 3" xfId="39293" xr:uid="{FFBE3FC3-5AE9-4A7F-9559-ADF2A6C3A0E2}"/>
    <cellStyle name="20% - Énfasis6 10 6" xfId="16036" xr:uid="{CAFE3AE8-DD5D-404C-A367-8CA86D3B3D1F}"/>
    <cellStyle name="20% - Énfasis6 10 6 2" xfId="39295" xr:uid="{7EBA3C00-822C-44A1-8457-863B31A8788F}"/>
    <cellStyle name="20% - Énfasis6 10 7" xfId="39264" xr:uid="{D0E8C12B-DCD6-447A-A21E-BE900FDC97BE}"/>
    <cellStyle name="20% - Énfasis6 11" xfId="606" xr:uid="{362B3C3A-23E9-45F4-813B-F901D8F50CF2}"/>
    <cellStyle name="20% - Énfasis6 11 2" xfId="1267" xr:uid="{AEF9B966-9820-4881-9F7A-F8B130BFA957}"/>
    <cellStyle name="20% - Énfasis6 11 2 2" xfId="2734" xr:uid="{52109295-75AF-424F-978B-31D5B2D9B781}"/>
    <cellStyle name="20% - Énfasis6 11 2 2 2" xfId="6466" xr:uid="{E8410DF2-E0DB-4D5E-9BC3-5751A76C128C}"/>
    <cellStyle name="20% - Énfasis6 11 2 2 2 2" xfId="14174" xr:uid="{87B8B728-E901-4CC3-B1C8-39955F8A6A63}"/>
    <cellStyle name="20% - Énfasis6 11 2 2 2 2 2" xfId="29586" xr:uid="{A93AF654-2456-4EB5-9FD9-EA5EACB9BA5E}"/>
    <cellStyle name="20% - Énfasis6 11 2 2 2 2 2 2" xfId="39301" xr:uid="{63CD1AAC-AFE3-4F74-A28C-212551973252}"/>
    <cellStyle name="20% - Énfasis6 11 2 2 2 2 3" xfId="39300" xr:uid="{DD57F0E4-12EC-4C12-8195-5424A3FC8541}"/>
    <cellStyle name="20% - Énfasis6 11 2 2 2 3" xfId="21881" xr:uid="{DF1FD3FC-D0E4-418C-A50B-EB202C87BF41}"/>
    <cellStyle name="20% - Énfasis6 11 2 2 2 3 2" xfId="39302" xr:uid="{97DE4A24-D5B2-4AF5-A7B9-E773090A7ABC}"/>
    <cellStyle name="20% - Énfasis6 11 2 2 2 4" xfId="39299" xr:uid="{7AF669F6-9DB3-4DD1-8B02-F7B95F1B55B0}"/>
    <cellStyle name="20% - Énfasis6 11 2 2 3" xfId="10445" xr:uid="{C65C6159-AFAC-4006-AFF3-14C370C9AFD4}"/>
    <cellStyle name="20% - Énfasis6 11 2 2 3 2" xfId="25858" xr:uid="{41965492-19A4-421C-BB79-BFE720B57D04}"/>
    <cellStyle name="20% - Énfasis6 11 2 2 3 2 2" xfId="39304" xr:uid="{03F9A2D5-F60A-4B05-BF2D-C4D9A7656978}"/>
    <cellStyle name="20% - Énfasis6 11 2 2 3 3" xfId="39303" xr:uid="{A2F071D2-AEB6-4E95-A67B-09CF6641064C}"/>
    <cellStyle name="20% - Énfasis6 11 2 2 4" xfId="18153" xr:uid="{05EF5D11-1E83-4186-A0E9-C46D963EF615}"/>
    <cellStyle name="20% - Énfasis6 11 2 2 4 2" xfId="39305" xr:uid="{FE740DC0-7AB5-44BF-A9E6-E5E97DEF4C6A}"/>
    <cellStyle name="20% - Énfasis6 11 2 2 5" xfId="39298" xr:uid="{F8507B50-1A8A-460B-8B00-116D2EB5C20B}"/>
    <cellStyle name="20% - Énfasis6 11 2 3" xfId="5003" xr:uid="{F3AD6BCC-9344-4ADE-915F-DF25BF9664B0}"/>
    <cellStyle name="20% - Énfasis6 11 2 3 2" xfId="12711" xr:uid="{D11148D0-755C-4073-B8B0-AB24012ACF4F}"/>
    <cellStyle name="20% - Énfasis6 11 2 3 2 2" xfId="28123" xr:uid="{67CA1B55-3074-4858-AA9F-3CABE4FCA01A}"/>
    <cellStyle name="20% - Énfasis6 11 2 3 2 2 2" xfId="39308" xr:uid="{3F78823C-7028-4201-9463-9E4F10FC5C7E}"/>
    <cellStyle name="20% - Énfasis6 11 2 3 2 3" xfId="39307" xr:uid="{D392E7B4-08DD-4480-BC9A-67E90449D525}"/>
    <cellStyle name="20% - Énfasis6 11 2 3 3" xfId="20418" xr:uid="{D665313B-BB9B-4205-B171-A810930DFABE}"/>
    <cellStyle name="20% - Énfasis6 11 2 3 3 2" xfId="39309" xr:uid="{B0A52DF0-32AA-452A-B858-50107EBD8342}"/>
    <cellStyle name="20% - Énfasis6 11 2 3 4" xfId="39306" xr:uid="{9503385C-5E34-4BF1-BBD9-911D5D3BDA04}"/>
    <cellStyle name="20% - Énfasis6 11 2 4" xfId="8986" xr:uid="{5627CA45-A8E0-4C84-9F20-B844E9869480}"/>
    <cellStyle name="20% - Énfasis6 11 2 4 2" xfId="24399" xr:uid="{500750DD-C34A-4C41-92A6-B5CB8FCD9571}"/>
    <cellStyle name="20% - Énfasis6 11 2 4 2 2" xfId="39311" xr:uid="{CC261ECB-9ADF-43BD-AEA2-835BE26064E7}"/>
    <cellStyle name="20% - Énfasis6 11 2 4 3" xfId="39310" xr:uid="{CEFD4F37-BB0C-435B-83BF-4F22FFD7F9DD}"/>
    <cellStyle name="20% - Énfasis6 11 2 5" xfId="16694" xr:uid="{0EF51F5B-132A-4562-8FAB-CDF5D9B99196}"/>
    <cellStyle name="20% - Énfasis6 11 2 5 2" xfId="39312" xr:uid="{31938949-3DD5-47AE-81FE-1F218AFDD87C}"/>
    <cellStyle name="20% - Énfasis6 11 2 6" xfId="39297" xr:uid="{0AC3DBEB-F725-444D-9A84-70B2101635B2}"/>
    <cellStyle name="20% - Énfasis6 11 3" xfId="2096" xr:uid="{E44C04D9-3B0D-4EAE-A748-FF38D8CC6AFC}"/>
    <cellStyle name="20% - Énfasis6 11 3 2" xfId="5828" xr:uid="{83283261-58E7-41DB-BC81-D68A2D79080D}"/>
    <cellStyle name="20% - Énfasis6 11 3 2 2" xfId="13536" xr:uid="{B50AD7CD-960D-490A-BC58-6535E43AB786}"/>
    <cellStyle name="20% - Énfasis6 11 3 2 2 2" xfId="28948" xr:uid="{8916AAC7-F323-4C1F-8D24-F6CCB523BD49}"/>
    <cellStyle name="20% - Énfasis6 11 3 2 2 2 2" xfId="39316" xr:uid="{0A23CEE9-9B2F-430A-9AFF-06DC77515940}"/>
    <cellStyle name="20% - Énfasis6 11 3 2 2 3" xfId="39315" xr:uid="{713BCBE2-F96F-42A9-AF06-B4C0F6E71FF6}"/>
    <cellStyle name="20% - Énfasis6 11 3 2 3" xfId="21243" xr:uid="{076B42AB-DE54-4A22-8678-676A68C5600F}"/>
    <cellStyle name="20% - Énfasis6 11 3 2 3 2" xfId="39317" xr:uid="{C80F9126-1240-45A7-9287-519D317EF44A}"/>
    <cellStyle name="20% - Énfasis6 11 3 2 4" xfId="39314" xr:uid="{A2EDF747-2DBA-4398-9DDC-4D65D24CE9A7}"/>
    <cellStyle name="20% - Énfasis6 11 3 3" xfId="9807" xr:uid="{E20A9413-33D9-4A8B-83FA-C8DC3B948D3A}"/>
    <cellStyle name="20% - Énfasis6 11 3 3 2" xfId="25220" xr:uid="{D3B1A92D-4E03-4408-A14D-ED769FB76D1A}"/>
    <cellStyle name="20% - Énfasis6 11 3 3 2 2" xfId="39319" xr:uid="{8204C302-4559-4DD7-BE97-7F50105AB700}"/>
    <cellStyle name="20% - Énfasis6 11 3 3 3" xfId="39318" xr:uid="{D4C63C0C-3D79-4D66-981E-CADAC72BFCB0}"/>
    <cellStyle name="20% - Énfasis6 11 3 4" xfId="17515" xr:uid="{422424CB-4D39-4118-B1F1-18D7D3E9F322}"/>
    <cellStyle name="20% - Énfasis6 11 3 4 2" xfId="39320" xr:uid="{40A699BF-577D-4972-8AFC-1F063583EFC5}"/>
    <cellStyle name="20% - Énfasis6 11 3 5" xfId="39313" xr:uid="{AE56A77D-4C65-4949-9F49-FC8262A3343F}"/>
    <cellStyle name="20% - Énfasis6 11 4" xfId="4351" xr:uid="{76B46955-0BF4-4BA4-8B9B-BFFD9793286B}"/>
    <cellStyle name="20% - Énfasis6 11 4 2" xfId="12059" xr:uid="{DCDF0B24-ECB8-43BC-9056-3BD954ED29CD}"/>
    <cellStyle name="20% - Énfasis6 11 4 2 2" xfId="27471" xr:uid="{6AC7B41C-20D3-4FF8-9ADF-6D38C61CA54B}"/>
    <cellStyle name="20% - Énfasis6 11 4 2 2 2" xfId="39323" xr:uid="{E0555D68-D5BA-4E08-8E78-038A91BA2AB2}"/>
    <cellStyle name="20% - Énfasis6 11 4 2 3" xfId="39322" xr:uid="{6A7481CB-DF95-4155-A51F-B1B0690644BB}"/>
    <cellStyle name="20% - Énfasis6 11 4 3" xfId="19766" xr:uid="{8C34F9D9-5AA9-4CF1-BFA2-D1B7522DC01D}"/>
    <cellStyle name="20% - Énfasis6 11 4 3 2" xfId="39324" xr:uid="{62F46898-19A2-4AEA-90FF-537C3A93F028}"/>
    <cellStyle name="20% - Énfasis6 11 4 4" xfId="39321" xr:uid="{A096CD8A-C645-4D69-9092-264F75B0AF88}"/>
    <cellStyle name="20% - Énfasis6 11 5" xfId="8348" xr:uid="{A62E04B2-5DBE-4F8E-BCD6-6D0F34D4B585}"/>
    <cellStyle name="20% - Énfasis6 11 5 2" xfId="23761" xr:uid="{F33E49D1-C452-4896-A9A0-0CED2DA5AC27}"/>
    <cellStyle name="20% - Énfasis6 11 5 2 2" xfId="39326" xr:uid="{08A880C8-D712-4ADF-8D62-D58DBD8EA523}"/>
    <cellStyle name="20% - Énfasis6 11 5 3" xfId="39325" xr:uid="{DE69B81E-0AAB-4294-983B-E8422C5966AE}"/>
    <cellStyle name="20% - Énfasis6 11 6" xfId="16056" xr:uid="{09C5A82E-94C6-4682-B903-833C3D840250}"/>
    <cellStyle name="20% - Énfasis6 11 6 2" xfId="39327" xr:uid="{71AD141C-A989-4DF3-8F91-1B462CE1C88F}"/>
    <cellStyle name="20% - Énfasis6 11 7" xfId="39296" xr:uid="{7E15862F-F25B-4E77-93EE-DE7ADEF9EE66}"/>
    <cellStyle name="20% - Énfasis6 12" xfId="626" xr:uid="{9CDAF76B-9741-4618-A331-4EB3E808B9D5}"/>
    <cellStyle name="20% - Énfasis6 12 2" xfId="1287" xr:uid="{F2E3FF7C-F7CD-40A8-B966-36F4103ED0F7}"/>
    <cellStyle name="20% - Énfasis6 12 2 2" xfId="2754" xr:uid="{0165FF51-3249-453F-964D-41E7583F156C}"/>
    <cellStyle name="20% - Énfasis6 12 2 2 2" xfId="6486" xr:uid="{3F422DD7-58B9-4776-A23A-89B556483E0F}"/>
    <cellStyle name="20% - Énfasis6 12 2 2 2 2" xfId="14194" xr:uid="{2CE8006D-33B2-4509-87D9-CBD7B0A787A0}"/>
    <cellStyle name="20% - Énfasis6 12 2 2 2 2 2" xfId="29606" xr:uid="{013B0E17-B9F4-463F-BDBB-A4C562537781}"/>
    <cellStyle name="20% - Énfasis6 12 2 2 2 2 2 2" xfId="39333" xr:uid="{0B60BE54-4705-456B-8D04-CDF75377685A}"/>
    <cellStyle name="20% - Énfasis6 12 2 2 2 2 3" xfId="39332" xr:uid="{85EA3278-A5C0-4EFE-8378-F13E4A0CC146}"/>
    <cellStyle name="20% - Énfasis6 12 2 2 2 3" xfId="21901" xr:uid="{75259C61-4BB6-4532-94E2-15FAFD4BA34C}"/>
    <cellStyle name="20% - Énfasis6 12 2 2 2 3 2" xfId="39334" xr:uid="{862C4B18-AE33-4217-B74A-D20779293A59}"/>
    <cellStyle name="20% - Énfasis6 12 2 2 2 4" xfId="39331" xr:uid="{9975C405-BEA3-45C2-97CE-E3BAA4FDD94F}"/>
    <cellStyle name="20% - Énfasis6 12 2 2 3" xfId="10465" xr:uid="{31E5B435-D005-4424-B2A5-C230398B7473}"/>
    <cellStyle name="20% - Énfasis6 12 2 2 3 2" xfId="25878" xr:uid="{5358C630-858F-4B44-AA72-E5E91D15EC88}"/>
    <cellStyle name="20% - Énfasis6 12 2 2 3 2 2" xfId="39336" xr:uid="{9F8C263F-E0EE-4607-9836-FF9E4C7161E4}"/>
    <cellStyle name="20% - Énfasis6 12 2 2 3 3" xfId="39335" xr:uid="{20CFDC3F-3E5D-41CD-9E49-37FD8435C5AA}"/>
    <cellStyle name="20% - Énfasis6 12 2 2 4" xfId="18173" xr:uid="{6D4A6FC9-DBCA-4EF5-8281-53C46F59620B}"/>
    <cellStyle name="20% - Énfasis6 12 2 2 4 2" xfId="39337" xr:uid="{7914B162-ECE1-4738-9258-DC52255377BE}"/>
    <cellStyle name="20% - Énfasis6 12 2 2 5" xfId="39330" xr:uid="{1690707F-2FE2-4464-B24C-5AE7F7B9B441}"/>
    <cellStyle name="20% - Énfasis6 12 2 3" xfId="5023" xr:uid="{08FCAE8D-7C04-41FE-B118-2CFF6A473640}"/>
    <cellStyle name="20% - Énfasis6 12 2 3 2" xfId="12731" xr:uid="{680EBB2C-9551-48DB-B09A-E2F8F8AF0280}"/>
    <cellStyle name="20% - Énfasis6 12 2 3 2 2" xfId="28143" xr:uid="{59418502-D5C6-4DFE-9C99-5FD38B13D37D}"/>
    <cellStyle name="20% - Énfasis6 12 2 3 2 2 2" xfId="39340" xr:uid="{B3F30BEB-AC0B-44FC-9B92-17D65E6D8F7C}"/>
    <cellStyle name="20% - Énfasis6 12 2 3 2 3" xfId="39339" xr:uid="{966E7944-4DA4-4E2B-A3C8-3EE64A4D7846}"/>
    <cellStyle name="20% - Énfasis6 12 2 3 3" xfId="20438" xr:uid="{F4B5FFA8-07AD-4181-AD8C-E904F87E5F71}"/>
    <cellStyle name="20% - Énfasis6 12 2 3 3 2" xfId="39341" xr:uid="{C9CD21F4-23E6-4B0F-8AD9-B2941C14FC7E}"/>
    <cellStyle name="20% - Énfasis6 12 2 3 4" xfId="39338" xr:uid="{7ABBF427-76E2-4589-AB85-AF78608A02EA}"/>
    <cellStyle name="20% - Énfasis6 12 2 4" xfId="9006" xr:uid="{28588F62-0D25-4988-B1CD-85CD4C4DB964}"/>
    <cellStyle name="20% - Énfasis6 12 2 4 2" xfId="24419" xr:uid="{49D77B52-5D54-46FA-9E1A-C51529B446C1}"/>
    <cellStyle name="20% - Énfasis6 12 2 4 2 2" xfId="39343" xr:uid="{1717E5B3-1B8E-49DE-BC85-F59E5D43A351}"/>
    <cellStyle name="20% - Énfasis6 12 2 4 3" xfId="39342" xr:uid="{C64CB58C-8A2A-45CE-9D5C-2A55A9E62C63}"/>
    <cellStyle name="20% - Énfasis6 12 2 5" xfId="16714" xr:uid="{770F6EC3-7F52-4CC0-B3D2-BA5279B8888A}"/>
    <cellStyle name="20% - Énfasis6 12 2 5 2" xfId="39344" xr:uid="{65B4B2A5-91C7-4074-90C5-DC042F1C587D}"/>
    <cellStyle name="20% - Énfasis6 12 2 6" xfId="39329" xr:uid="{AAA2644B-0DF8-45C2-BDCB-1850C8CB0897}"/>
    <cellStyle name="20% - Énfasis6 12 3" xfId="2116" xr:uid="{AB37EF92-E41C-45DA-B57D-00290F19641B}"/>
    <cellStyle name="20% - Énfasis6 12 3 2" xfId="5848" xr:uid="{38668C63-5461-4958-864A-5CB200A29713}"/>
    <cellStyle name="20% - Énfasis6 12 3 2 2" xfId="13556" xr:uid="{E326969B-53B8-4C94-9DB6-2ED8146D9EC7}"/>
    <cellStyle name="20% - Énfasis6 12 3 2 2 2" xfId="28968" xr:uid="{DCFEBD52-2F00-4E19-A8F2-34A6AD62DE8A}"/>
    <cellStyle name="20% - Énfasis6 12 3 2 2 2 2" xfId="39348" xr:uid="{F11574B7-56A1-4245-8577-E1EA8549B9B1}"/>
    <cellStyle name="20% - Énfasis6 12 3 2 2 3" xfId="39347" xr:uid="{FF686BE7-D600-444A-84F8-2DEEB69C9632}"/>
    <cellStyle name="20% - Énfasis6 12 3 2 3" xfId="21263" xr:uid="{C4C60B0A-7EB9-4DC3-AEEE-E01FBD1E6EDC}"/>
    <cellStyle name="20% - Énfasis6 12 3 2 3 2" xfId="39349" xr:uid="{D1BD9E3C-F51A-409A-9B16-F5FB9B559809}"/>
    <cellStyle name="20% - Énfasis6 12 3 2 4" xfId="39346" xr:uid="{636064F5-A042-4202-9486-8117E222A69F}"/>
    <cellStyle name="20% - Énfasis6 12 3 3" xfId="9827" xr:uid="{0D6DF7DD-6A36-4064-9FDC-E345CE58A40F}"/>
    <cellStyle name="20% - Énfasis6 12 3 3 2" xfId="25240" xr:uid="{27CE6D12-75B4-4F94-8CD3-3C47739AD0FC}"/>
    <cellStyle name="20% - Énfasis6 12 3 3 2 2" xfId="39351" xr:uid="{F5FAAC4D-BD62-4CE4-BCF9-34C9BB6374C1}"/>
    <cellStyle name="20% - Énfasis6 12 3 3 3" xfId="39350" xr:uid="{3CB53BE7-45E4-4B2A-91C6-4A58811F8379}"/>
    <cellStyle name="20% - Énfasis6 12 3 4" xfId="17535" xr:uid="{F430BCD7-A254-4C84-A1E6-1B2B6C0983FF}"/>
    <cellStyle name="20% - Énfasis6 12 3 4 2" xfId="39352" xr:uid="{432F35EC-D8E1-4BE4-8396-905BF7A17534}"/>
    <cellStyle name="20% - Énfasis6 12 3 5" xfId="39345" xr:uid="{36EE5B15-DE90-468C-9562-F24AC4BEFC5F}"/>
    <cellStyle name="20% - Énfasis6 12 4" xfId="4371" xr:uid="{58B791C1-BE2E-4675-8818-0173F4A435CB}"/>
    <cellStyle name="20% - Énfasis6 12 4 2" xfId="12079" xr:uid="{A220429A-F31E-43DC-980C-7F5D563A8679}"/>
    <cellStyle name="20% - Énfasis6 12 4 2 2" xfId="27491" xr:uid="{763125AA-0B68-4374-8AEA-D65A941BAFB3}"/>
    <cellStyle name="20% - Énfasis6 12 4 2 2 2" xfId="39355" xr:uid="{35B5825B-48D1-4B86-A2CC-60A2A8DF1B72}"/>
    <cellStyle name="20% - Énfasis6 12 4 2 3" xfId="39354" xr:uid="{18159A0F-1586-4AF9-8980-16F2FD179649}"/>
    <cellStyle name="20% - Énfasis6 12 4 3" xfId="19786" xr:uid="{020638A8-F2B5-4730-A58B-4702EAB85AF2}"/>
    <cellStyle name="20% - Énfasis6 12 4 3 2" xfId="39356" xr:uid="{C95D1F46-5960-4736-9482-89C298B5D51B}"/>
    <cellStyle name="20% - Énfasis6 12 4 4" xfId="39353" xr:uid="{39EFFFB7-D634-4DD6-93FD-C155EDF03D5E}"/>
    <cellStyle name="20% - Énfasis6 12 5" xfId="8368" xr:uid="{AAAAEF57-9A78-47A0-AF54-AA7EC8E94761}"/>
    <cellStyle name="20% - Énfasis6 12 5 2" xfId="23781" xr:uid="{B218186D-1DE3-4A6D-8DAD-20FA9ECF9AC2}"/>
    <cellStyle name="20% - Énfasis6 12 5 2 2" xfId="39358" xr:uid="{DE5E1D61-94C8-47D0-A83B-A4E96411423F}"/>
    <cellStyle name="20% - Énfasis6 12 5 3" xfId="39357" xr:uid="{CFFB1311-A1BC-400A-9B7A-AB3C2140CB14}"/>
    <cellStyle name="20% - Énfasis6 12 6" xfId="16076" xr:uid="{767B5E2A-4F5E-4DE9-AC02-33EF3B67F4F6}"/>
    <cellStyle name="20% - Énfasis6 12 6 2" xfId="39359" xr:uid="{2292E64A-D9C2-4AE9-B29D-63AA4E81A082}"/>
    <cellStyle name="20% - Énfasis6 12 7" xfId="39328" xr:uid="{03C3DD9C-BD9B-41A7-B853-F9E1EA5D8C3A}"/>
    <cellStyle name="20% - Énfasis6 13" xfId="647" xr:uid="{A03FA762-1D2B-4FAC-BF11-0AAB676768C6}"/>
    <cellStyle name="20% - Énfasis6 13 2" xfId="1308" xr:uid="{C027FE97-EFA1-49C9-B8A3-DFDED49D9597}"/>
    <cellStyle name="20% - Énfasis6 13 2 2" xfId="2775" xr:uid="{20332E92-C75B-4C14-A078-D0B3A342439F}"/>
    <cellStyle name="20% - Énfasis6 13 2 2 2" xfId="6507" xr:uid="{0CE781D3-54C7-405A-BB55-DAE7E5FF2572}"/>
    <cellStyle name="20% - Énfasis6 13 2 2 2 2" xfId="14215" xr:uid="{6CDA7264-0527-4A81-933A-D0C94D1C6186}"/>
    <cellStyle name="20% - Énfasis6 13 2 2 2 2 2" xfId="29627" xr:uid="{A03097A9-4C26-4058-875E-448BBA2FC5CE}"/>
    <cellStyle name="20% - Énfasis6 13 2 2 2 2 2 2" xfId="39365" xr:uid="{D7F585D2-9FC7-4191-8909-E3B6D879E558}"/>
    <cellStyle name="20% - Énfasis6 13 2 2 2 2 3" xfId="39364" xr:uid="{D0FD641A-C3B5-4E67-BD03-3A4B25DF6271}"/>
    <cellStyle name="20% - Énfasis6 13 2 2 2 3" xfId="21922" xr:uid="{5F2D514A-9088-4087-BD88-EEA05BA723BD}"/>
    <cellStyle name="20% - Énfasis6 13 2 2 2 3 2" xfId="39366" xr:uid="{2FA38C31-9164-49FB-8995-0CF1662CEAB3}"/>
    <cellStyle name="20% - Énfasis6 13 2 2 2 4" xfId="39363" xr:uid="{0B013542-B85B-4C2A-8ABF-02162E8D8950}"/>
    <cellStyle name="20% - Énfasis6 13 2 2 3" xfId="10486" xr:uid="{7CD16923-E89E-4141-9C70-9356C456866B}"/>
    <cellStyle name="20% - Énfasis6 13 2 2 3 2" xfId="25899" xr:uid="{FB82ECD7-ACAF-44C3-A9CB-7DC6088624E8}"/>
    <cellStyle name="20% - Énfasis6 13 2 2 3 2 2" xfId="39368" xr:uid="{5A8C714E-B1AE-4109-AD0F-A79D43A6042C}"/>
    <cellStyle name="20% - Énfasis6 13 2 2 3 3" xfId="39367" xr:uid="{11BB29D9-FFDA-425C-B6B8-834CC41DAEF2}"/>
    <cellStyle name="20% - Énfasis6 13 2 2 4" xfId="18194" xr:uid="{AFD1F64D-1210-4F8C-ADE7-5FFA4329AF4D}"/>
    <cellStyle name="20% - Énfasis6 13 2 2 4 2" xfId="39369" xr:uid="{2CA644E5-EF4E-472B-86D1-CBC7AAAFBAC5}"/>
    <cellStyle name="20% - Énfasis6 13 2 2 5" xfId="39362" xr:uid="{722664DF-0C83-4D00-AB1A-A2B3DBD2BE52}"/>
    <cellStyle name="20% - Énfasis6 13 2 3" xfId="5044" xr:uid="{8E673FB1-EB5B-4E5A-A4C2-A18FF7BDF906}"/>
    <cellStyle name="20% - Énfasis6 13 2 3 2" xfId="12752" xr:uid="{1AE8EDAF-4334-4AA8-8DB7-B12DA46181B2}"/>
    <cellStyle name="20% - Énfasis6 13 2 3 2 2" xfId="28164" xr:uid="{5B443A12-F225-4F05-B98B-DDDA4972B696}"/>
    <cellStyle name="20% - Énfasis6 13 2 3 2 2 2" xfId="39372" xr:uid="{58359911-6B31-44E2-89B3-6B631F56D0DA}"/>
    <cellStyle name="20% - Énfasis6 13 2 3 2 3" xfId="39371" xr:uid="{AE4B21AF-9AAD-45D0-9540-E5A5C2E5B6FE}"/>
    <cellStyle name="20% - Énfasis6 13 2 3 3" xfId="20459" xr:uid="{35C49FFC-4DAF-445D-B335-7EC96DEA6C68}"/>
    <cellStyle name="20% - Énfasis6 13 2 3 3 2" xfId="39373" xr:uid="{D0E2394D-99B4-4D77-BCDF-74E4A98C9010}"/>
    <cellStyle name="20% - Énfasis6 13 2 3 4" xfId="39370" xr:uid="{5C7F4B4B-6D57-4BEA-A787-A9E1AE9B612C}"/>
    <cellStyle name="20% - Énfasis6 13 2 4" xfId="9027" xr:uid="{B69DA8BD-91CF-42AA-87E2-01CF56E1346A}"/>
    <cellStyle name="20% - Énfasis6 13 2 4 2" xfId="24440" xr:uid="{3CE8E7C1-5746-4400-922B-43FFC77D3076}"/>
    <cellStyle name="20% - Énfasis6 13 2 4 2 2" xfId="39375" xr:uid="{2AB92853-BD3F-4687-948B-EAE5ABE7CBD4}"/>
    <cellStyle name="20% - Énfasis6 13 2 4 3" xfId="39374" xr:uid="{8F7B142D-7440-4797-A668-89AA12DA5537}"/>
    <cellStyle name="20% - Énfasis6 13 2 5" xfId="16735" xr:uid="{202707E1-1060-48B3-A08F-5EDD508EE502}"/>
    <cellStyle name="20% - Énfasis6 13 2 5 2" xfId="39376" xr:uid="{50CD5E9F-9F1F-4745-A873-11FFCC16B6F1}"/>
    <cellStyle name="20% - Énfasis6 13 2 6" xfId="39361" xr:uid="{1A359FC8-A169-47E0-BA41-C5B781A5C165}"/>
    <cellStyle name="20% - Énfasis6 13 3" xfId="2137" xr:uid="{5D7A1127-4274-465C-A2D9-042E7607E985}"/>
    <cellStyle name="20% - Énfasis6 13 3 2" xfId="5869" xr:uid="{5889EE99-8DFB-49CC-88DA-425294BA6571}"/>
    <cellStyle name="20% - Énfasis6 13 3 2 2" xfId="13577" xr:uid="{697E0458-B798-4EAC-BF31-C45089985099}"/>
    <cellStyle name="20% - Énfasis6 13 3 2 2 2" xfId="28989" xr:uid="{A5B866D3-D1FD-4419-829A-2ED5CD18412F}"/>
    <cellStyle name="20% - Énfasis6 13 3 2 2 2 2" xfId="39380" xr:uid="{D7834A57-0A7F-47BA-87E8-8E4CDC7DF04A}"/>
    <cellStyle name="20% - Énfasis6 13 3 2 2 3" xfId="39379" xr:uid="{B4B74AEC-66D1-49C1-BC92-3A35720A0EFC}"/>
    <cellStyle name="20% - Énfasis6 13 3 2 3" xfId="21284" xr:uid="{FC2115CB-0E85-4B70-827F-CD66C642384C}"/>
    <cellStyle name="20% - Énfasis6 13 3 2 3 2" xfId="39381" xr:uid="{8B1E6F64-E147-44F8-AE9B-EC2A367F4B0D}"/>
    <cellStyle name="20% - Énfasis6 13 3 2 4" xfId="39378" xr:uid="{A42A9A7F-6873-4B79-87F6-1524A9F94981}"/>
    <cellStyle name="20% - Énfasis6 13 3 3" xfId="9848" xr:uid="{69DF0F7A-54EC-4A87-82B8-EB25F35C75A4}"/>
    <cellStyle name="20% - Énfasis6 13 3 3 2" xfId="25261" xr:uid="{9B6AD00F-E8CC-4454-94AE-ECE4484AEDCF}"/>
    <cellStyle name="20% - Énfasis6 13 3 3 2 2" xfId="39383" xr:uid="{89B97DB0-23A8-43DE-82C8-22FBECE69C0F}"/>
    <cellStyle name="20% - Énfasis6 13 3 3 3" xfId="39382" xr:uid="{F3FF5E5B-8A73-4826-BC6B-10374E29BE58}"/>
    <cellStyle name="20% - Énfasis6 13 3 4" xfId="17556" xr:uid="{E546A801-BB35-4B8C-A10D-66CE0E20029B}"/>
    <cellStyle name="20% - Énfasis6 13 3 4 2" xfId="39384" xr:uid="{36EF4567-D211-44C5-9493-BFDCC6861B13}"/>
    <cellStyle name="20% - Énfasis6 13 3 5" xfId="39377" xr:uid="{0CC048E6-8B0F-4577-83EA-47B5B0A53AF8}"/>
    <cellStyle name="20% - Énfasis6 13 4" xfId="4392" xr:uid="{C363A2C2-E185-4D2D-A72D-8B4864BCBB12}"/>
    <cellStyle name="20% - Énfasis6 13 4 2" xfId="12100" xr:uid="{1D719BA0-6829-407C-BB33-D0DF2A956259}"/>
    <cellStyle name="20% - Énfasis6 13 4 2 2" xfId="27512" xr:uid="{EA7548A8-096A-4C8A-9742-763A98BBFC90}"/>
    <cellStyle name="20% - Énfasis6 13 4 2 2 2" xfId="39387" xr:uid="{68606C05-2C42-45BE-814F-4B1E56AC3248}"/>
    <cellStyle name="20% - Énfasis6 13 4 2 3" xfId="39386" xr:uid="{4D997B28-0353-4FFB-B263-3345E0D96097}"/>
    <cellStyle name="20% - Énfasis6 13 4 3" xfId="19807" xr:uid="{E2138EFA-D860-46AC-985C-150BAF6A437E}"/>
    <cellStyle name="20% - Énfasis6 13 4 3 2" xfId="39388" xr:uid="{A678383C-1439-4DB9-9B9D-3D7765F5EBD6}"/>
    <cellStyle name="20% - Énfasis6 13 4 4" xfId="39385" xr:uid="{C8A7708C-DFC9-4867-A9D9-8972CBBD13D8}"/>
    <cellStyle name="20% - Énfasis6 13 5" xfId="8389" xr:uid="{445A728F-9345-4F7B-A141-1EDE97D15272}"/>
    <cellStyle name="20% - Énfasis6 13 5 2" xfId="23802" xr:uid="{9B0661AB-9667-4C3F-8CFB-4273240ED389}"/>
    <cellStyle name="20% - Énfasis6 13 5 2 2" xfId="39390" xr:uid="{75874AE9-3234-4F27-A380-EB8D57367A58}"/>
    <cellStyle name="20% - Énfasis6 13 5 3" xfId="39389" xr:uid="{B35A9721-5A17-47C3-ADC5-6C1552BD0E7F}"/>
    <cellStyle name="20% - Énfasis6 13 6" xfId="16097" xr:uid="{6B06F86D-CD8A-41AC-AA04-03B2568129A2}"/>
    <cellStyle name="20% - Énfasis6 13 6 2" xfId="39391" xr:uid="{8E1922C2-36BD-45C3-9182-73F3713B69DC}"/>
    <cellStyle name="20% - Énfasis6 13 7" xfId="39360" xr:uid="{58ED3D23-D7A8-466A-855F-15CBCF59176F}"/>
    <cellStyle name="20% - Énfasis6 14" xfId="667" xr:uid="{E424D9E3-0FC6-47FC-B97B-A2B96B1CE479}"/>
    <cellStyle name="20% - Énfasis6 14 2" xfId="1328" xr:uid="{1310D419-DB0C-41CF-85B5-A301821228CB}"/>
    <cellStyle name="20% - Énfasis6 14 2 2" xfId="2795" xr:uid="{A3EE366D-4BA2-46C8-881C-18124B460FF6}"/>
    <cellStyle name="20% - Énfasis6 14 2 2 2" xfId="6527" xr:uid="{1C522F1E-65D2-4982-B772-3216E92E23CE}"/>
    <cellStyle name="20% - Énfasis6 14 2 2 2 2" xfId="14235" xr:uid="{F0AC6650-2705-401C-881F-F9F4EAB080D8}"/>
    <cellStyle name="20% - Énfasis6 14 2 2 2 2 2" xfId="29647" xr:uid="{FC5E577C-24BD-4D64-91F6-A73F66852F7F}"/>
    <cellStyle name="20% - Énfasis6 14 2 2 2 2 2 2" xfId="39397" xr:uid="{FB32636C-1A23-4585-A550-3958EDEB568F}"/>
    <cellStyle name="20% - Énfasis6 14 2 2 2 2 3" xfId="39396" xr:uid="{14E470EB-EE25-4D5E-A5FA-B7FCD8DD6708}"/>
    <cellStyle name="20% - Énfasis6 14 2 2 2 3" xfId="21942" xr:uid="{824270EA-4BF2-4646-8B84-4AC5B84584F0}"/>
    <cellStyle name="20% - Énfasis6 14 2 2 2 3 2" xfId="39398" xr:uid="{1D4FE207-C54F-44CB-AB54-8789C4E7BD6A}"/>
    <cellStyle name="20% - Énfasis6 14 2 2 2 4" xfId="39395" xr:uid="{6413A902-DFDF-435A-8DF8-39AC20EA76FA}"/>
    <cellStyle name="20% - Énfasis6 14 2 2 3" xfId="10506" xr:uid="{63ABC3A1-11CD-4E38-92D9-4AEBB2EB00F6}"/>
    <cellStyle name="20% - Énfasis6 14 2 2 3 2" xfId="25919" xr:uid="{D4258104-72CA-4DE9-8EB1-43FA780A5B20}"/>
    <cellStyle name="20% - Énfasis6 14 2 2 3 2 2" xfId="39400" xr:uid="{B29899BC-04A8-44F4-8E7F-6A9A513C5CC5}"/>
    <cellStyle name="20% - Énfasis6 14 2 2 3 3" xfId="39399" xr:uid="{A73F0AEC-4F29-4555-A250-FCF2D75B63A8}"/>
    <cellStyle name="20% - Énfasis6 14 2 2 4" xfId="18214" xr:uid="{B74A92B8-E12E-413E-A814-F27E1267C0F5}"/>
    <cellStyle name="20% - Énfasis6 14 2 2 4 2" xfId="39401" xr:uid="{A67B1696-E34F-42E1-9AED-20B8D51C4C55}"/>
    <cellStyle name="20% - Énfasis6 14 2 2 5" xfId="39394" xr:uid="{F2902051-BEE1-4729-825E-9CC34D93A6EC}"/>
    <cellStyle name="20% - Énfasis6 14 2 3" xfId="5064" xr:uid="{16E23C68-DB48-4E45-8B54-33EBA9F5F287}"/>
    <cellStyle name="20% - Énfasis6 14 2 3 2" xfId="12772" xr:uid="{FE78F8D6-5129-4D43-A930-B6BCBBF434E3}"/>
    <cellStyle name="20% - Énfasis6 14 2 3 2 2" xfId="28184" xr:uid="{A3EFC276-9133-4860-BFAE-5D38EB15847D}"/>
    <cellStyle name="20% - Énfasis6 14 2 3 2 2 2" xfId="39404" xr:uid="{555344EB-8873-462C-BE1B-42E6ED622BED}"/>
    <cellStyle name="20% - Énfasis6 14 2 3 2 3" xfId="39403" xr:uid="{BB5E6CBC-3D09-41B8-A0A3-595F1A649288}"/>
    <cellStyle name="20% - Énfasis6 14 2 3 3" xfId="20479" xr:uid="{9C018119-CE18-40CF-8A6D-6F17C7B405BF}"/>
    <cellStyle name="20% - Énfasis6 14 2 3 3 2" xfId="39405" xr:uid="{9268459B-10B1-478E-961A-4CCCF2208279}"/>
    <cellStyle name="20% - Énfasis6 14 2 3 4" xfId="39402" xr:uid="{A2A91541-BB13-40E0-9560-18EC7F457DB5}"/>
    <cellStyle name="20% - Énfasis6 14 2 4" xfId="9047" xr:uid="{8670B7C1-3489-4C65-A0AE-A1A304FD43D6}"/>
    <cellStyle name="20% - Énfasis6 14 2 4 2" xfId="24460" xr:uid="{F0664DB5-391F-47A9-844C-11B938792997}"/>
    <cellStyle name="20% - Énfasis6 14 2 4 2 2" xfId="39407" xr:uid="{11B10721-833E-423B-A367-17A70C4CAF26}"/>
    <cellStyle name="20% - Énfasis6 14 2 4 3" xfId="39406" xr:uid="{1B74C4B0-F4B8-4C53-9A56-2A38FCD39332}"/>
    <cellStyle name="20% - Énfasis6 14 2 5" xfId="16755" xr:uid="{98C20AE8-1237-40E9-B1AB-782943BA4074}"/>
    <cellStyle name="20% - Énfasis6 14 2 5 2" xfId="39408" xr:uid="{DEBEE135-AD02-4AA1-9A29-29EF3DA8119F}"/>
    <cellStyle name="20% - Énfasis6 14 2 6" xfId="39393" xr:uid="{22BA5B93-5B3E-4B31-A59A-0085572FD0C4}"/>
    <cellStyle name="20% - Énfasis6 14 3" xfId="2157" xr:uid="{F142DA48-B099-4D1C-AE0C-10F8E0A690A4}"/>
    <cellStyle name="20% - Énfasis6 14 3 2" xfId="5889" xr:uid="{70D5FD7B-EEA1-4C83-8D52-7DA05F3BE57B}"/>
    <cellStyle name="20% - Énfasis6 14 3 2 2" xfId="13597" xr:uid="{01507BDF-7A19-454D-9EB8-00B71191DDF5}"/>
    <cellStyle name="20% - Énfasis6 14 3 2 2 2" xfId="29009" xr:uid="{57DFB343-62C3-4549-B25F-78BEF5F67A84}"/>
    <cellStyle name="20% - Énfasis6 14 3 2 2 2 2" xfId="39412" xr:uid="{7E4DCC7A-4A89-43A6-8E3D-417D260357CF}"/>
    <cellStyle name="20% - Énfasis6 14 3 2 2 3" xfId="39411" xr:uid="{993A7263-BF3C-40EC-ABDA-8C9D26030338}"/>
    <cellStyle name="20% - Énfasis6 14 3 2 3" xfId="21304" xr:uid="{3CD2ACC7-8F76-4D2A-8F80-F7A42D8495C7}"/>
    <cellStyle name="20% - Énfasis6 14 3 2 3 2" xfId="39413" xr:uid="{BD0CE302-52D2-4070-BFB9-E3ECA755188A}"/>
    <cellStyle name="20% - Énfasis6 14 3 2 4" xfId="39410" xr:uid="{7956F2CD-2614-4FBC-A9B9-A2C45084115D}"/>
    <cellStyle name="20% - Énfasis6 14 3 3" xfId="9868" xr:uid="{E9D4EC17-BB0C-4C1D-B698-BE3C67937E99}"/>
    <cellStyle name="20% - Énfasis6 14 3 3 2" xfId="25281" xr:uid="{141B87F4-2D06-4213-B0B3-DB796AF0F9F3}"/>
    <cellStyle name="20% - Énfasis6 14 3 3 2 2" xfId="39415" xr:uid="{ED70E2BF-DBB9-4600-A0DE-2C2B70FCF285}"/>
    <cellStyle name="20% - Énfasis6 14 3 3 3" xfId="39414" xr:uid="{AC039880-1BBA-43E7-BA8F-B850FBDDF546}"/>
    <cellStyle name="20% - Énfasis6 14 3 4" xfId="17576" xr:uid="{C3D769ED-738D-4730-962A-A0C7331B553B}"/>
    <cellStyle name="20% - Énfasis6 14 3 4 2" xfId="39416" xr:uid="{F863C042-33A5-4211-9A9E-9F5D8D32FC52}"/>
    <cellStyle name="20% - Énfasis6 14 3 5" xfId="39409" xr:uid="{7A638262-A4D9-4C41-B7AE-DAB1949B9FCD}"/>
    <cellStyle name="20% - Énfasis6 14 4" xfId="4412" xr:uid="{39E7A9B9-8E40-481F-90F0-98E5B54EB4BC}"/>
    <cellStyle name="20% - Énfasis6 14 4 2" xfId="12120" xr:uid="{1ED36DF6-6561-4E01-A8A5-882C5610D938}"/>
    <cellStyle name="20% - Énfasis6 14 4 2 2" xfId="27532" xr:uid="{3B9C50C5-2250-436D-80A1-710F3458DBB7}"/>
    <cellStyle name="20% - Énfasis6 14 4 2 2 2" xfId="39419" xr:uid="{C7DA2473-6046-49AB-AD54-EEB713FF3C77}"/>
    <cellStyle name="20% - Énfasis6 14 4 2 3" xfId="39418" xr:uid="{31311A1A-46F1-49D3-86B1-80569B5CFDA3}"/>
    <cellStyle name="20% - Énfasis6 14 4 3" xfId="19827" xr:uid="{3998331F-C56A-4DB7-8860-B63D702D46F9}"/>
    <cellStyle name="20% - Énfasis6 14 4 3 2" xfId="39420" xr:uid="{A85FEC01-94A6-449C-B222-58F8B261E4D8}"/>
    <cellStyle name="20% - Énfasis6 14 4 4" xfId="39417" xr:uid="{4F0686DA-DA69-4735-BBBF-097F1564F10D}"/>
    <cellStyle name="20% - Énfasis6 14 5" xfId="8409" xr:uid="{59F85AEC-D04A-419C-AB24-C118A8BE2A91}"/>
    <cellStyle name="20% - Énfasis6 14 5 2" xfId="23822" xr:uid="{FB11F3EE-EE1A-42FF-8775-1922E931C843}"/>
    <cellStyle name="20% - Énfasis6 14 5 2 2" xfId="39422" xr:uid="{A64D7432-B160-4035-BA91-8359056222D6}"/>
    <cellStyle name="20% - Énfasis6 14 5 3" xfId="39421" xr:uid="{EC9CC147-882B-4B70-B8BC-0B09325357DC}"/>
    <cellStyle name="20% - Énfasis6 14 6" xfId="16117" xr:uid="{C282368A-C89D-4090-8DFD-37E8A1BD6240}"/>
    <cellStyle name="20% - Énfasis6 14 6 2" xfId="39423" xr:uid="{FEC4B604-B5E2-4219-ABB2-D5D5D105D2C9}"/>
    <cellStyle name="20% - Énfasis6 14 7" xfId="39392" xr:uid="{C2887E0D-D09A-4351-B667-585B67D9EB2D}"/>
    <cellStyle name="20% - Énfasis6 15" xfId="687" xr:uid="{EB4EA573-3E1E-47C5-93A5-06DF64456724}"/>
    <cellStyle name="20% - Énfasis6 15 2" xfId="1348" xr:uid="{DC33664C-CC9D-45FD-BC48-E638D3337A73}"/>
    <cellStyle name="20% - Énfasis6 15 2 2" xfId="2815" xr:uid="{0DC21EE9-A56A-4E97-9238-488AAE55EBE7}"/>
    <cellStyle name="20% - Énfasis6 15 2 2 2" xfId="6547" xr:uid="{000674E0-D008-489D-9F3E-DB3E169A5C7C}"/>
    <cellStyle name="20% - Énfasis6 15 2 2 2 2" xfId="14255" xr:uid="{B769F142-0A09-4CD4-B1BA-A1A86A3BFF81}"/>
    <cellStyle name="20% - Énfasis6 15 2 2 2 2 2" xfId="29667" xr:uid="{C6047617-2854-4346-A35C-86EF63DB0B37}"/>
    <cellStyle name="20% - Énfasis6 15 2 2 2 2 2 2" xfId="39429" xr:uid="{828586FF-CD5C-441E-A356-C23A45A8030F}"/>
    <cellStyle name="20% - Énfasis6 15 2 2 2 2 3" xfId="39428" xr:uid="{57798663-4EA9-43FA-95F6-5E0BB7A82F42}"/>
    <cellStyle name="20% - Énfasis6 15 2 2 2 3" xfId="21962" xr:uid="{30B7E17E-E161-4D84-A1C8-BD75C2B84690}"/>
    <cellStyle name="20% - Énfasis6 15 2 2 2 3 2" xfId="39430" xr:uid="{3AD9656B-464C-4522-979D-0C137C8ECD1A}"/>
    <cellStyle name="20% - Énfasis6 15 2 2 2 4" xfId="39427" xr:uid="{60FA128B-BDA4-4809-8FFF-6EF4B4D428F0}"/>
    <cellStyle name="20% - Énfasis6 15 2 2 3" xfId="10526" xr:uid="{492D6A59-8FBB-4C17-96D3-DAA5B3F57633}"/>
    <cellStyle name="20% - Énfasis6 15 2 2 3 2" xfId="25939" xr:uid="{D048FBEF-96F3-41E4-940E-2A948D01F08F}"/>
    <cellStyle name="20% - Énfasis6 15 2 2 3 2 2" xfId="39432" xr:uid="{3727DA28-EC7F-4732-9406-CF13C8BAB1CF}"/>
    <cellStyle name="20% - Énfasis6 15 2 2 3 3" xfId="39431" xr:uid="{A2FEC3AE-09F7-40BD-AB9D-FE8E21960D73}"/>
    <cellStyle name="20% - Énfasis6 15 2 2 4" xfId="18234" xr:uid="{6785FC29-25B5-474C-AD60-7F8855B75A8C}"/>
    <cellStyle name="20% - Énfasis6 15 2 2 4 2" xfId="39433" xr:uid="{538BFDC1-6B13-4609-B74D-0E3DA312DDB1}"/>
    <cellStyle name="20% - Énfasis6 15 2 2 5" xfId="39426" xr:uid="{A97A3B66-23C6-44DC-98C9-203B8F542238}"/>
    <cellStyle name="20% - Énfasis6 15 2 3" xfId="5084" xr:uid="{B106AC54-614D-4D20-AB6C-C2CE3C2FD738}"/>
    <cellStyle name="20% - Énfasis6 15 2 3 2" xfId="12792" xr:uid="{4FE9E5FE-0AEE-489E-8286-2C5ADCD1C0BC}"/>
    <cellStyle name="20% - Énfasis6 15 2 3 2 2" xfId="28204" xr:uid="{C6811941-61CA-48FD-9E3E-AA27E4A67A51}"/>
    <cellStyle name="20% - Énfasis6 15 2 3 2 2 2" xfId="39436" xr:uid="{777F7BD1-74C9-46F1-ADA7-BA4728B7DBB7}"/>
    <cellStyle name="20% - Énfasis6 15 2 3 2 3" xfId="39435" xr:uid="{8F4FF257-95B4-4CF8-9A2A-8AF0D5AD4D91}"/>
    <cellStyle name="20% - Énfasis6 15 2 3 3" xfId="20499" xr:uid="{6F990068-53AF-460B-AD84-15D4A7413525}"/>
    <cellStyle name="20% - Énfasis6 15 2 3 3 2" xfId="39437" xr:uid="{B2050666-2CAE-4454-8F6C-9C28FC10E87C}"/>
    <cellStyle name="20% - Énfasis6 15 2 3 4" xfId="39434" xr:uid="{BD947272-BEF0-4DF7-82AD-B8EA3D2540AA}"/>
    <cellStyle name="20% - Énfasis6 15 2 4" xfId="9067" xr:uid="{87ADDF1D-BBAA-4F5B-8E00-1D122545EA0D}"/>
    <cellStyle name="20% - Énfasis6 15 2 4 2" xfId="24480" xr:uid="{6AE97101-EFD6-4836-A364-81684E57F958}"/>
    <cellStyle name="20% - Énfasis6 15 2 4 2 2" xfId="39439" xr:uid="{626E9C1F-EF01-4C51-9F5F-E5DCBA009915}"/>
    <cellStyle name="20% - Énfasis6 15 2 4 3" xfId="39438" xr:uid="{3EA1390E-A88B-40E3-8D05-CBB32895A3C2}"/>
    <cellStyle name="20% - Énfasis6 15 2 5" xfId="16775" xr:uid="{5F92A198-AEA6-4D1E-8466-9AF3984B08ED}"/>
    <cellStyle name="20% - Énfasis6 15 2 5 2" xfId="39440" xr:uid="{CD197253-8484-43CE-A2F5-7C2D9465B3C0}"/>
    <cellStyle name="20% - Énfasis6 15 2 6" xfId="39425" xr:uid="{4910F08B-839D-4D14-982B-C62781CB4A62}"/>
    <cellStyle name="20% - Énfasis6 15 3" xfId="2177" xr:uid="{97A24BDB-B122-4C8C-8B77-923C0C80B2A9}"/>
    <cellStyle name="20% - Énfasis6 15 3 2" xfId="5909" xr:uid="{1F24207A-3195-488C-AEA5-39088AB453B1}"/>
    <cellStyle name="20% - Énfasis6 15 3 2 2" xfId="13617" xr:uid="{3010DA84-3FE7-4CD2-9D2C-4850FFB9F532}"/>
    <cellStyle name="20% - Énfasis6 15 3 2 2 2" xfId="29029" xr:uid="{889FBEE1-052D-4325-8AFC-FE5E161E7029}"/>
    <cellStyle name="20% - Énfasis6 15 3 2 2 2 2" xfId="39444" xr:uid="{4BFE9261-ECB9-4E2E-87B3-E3AB613959FB}"/>
    <cellStyle name="20% - Énfasis6 15 3 2 2 3" xfId="39443" xr:uid="{7DF61D6D-5704-466E-8E6F-5A8AB44F3319}"/>
    <cellStyle name="20% - Énfasis6 15 3 2 3" xfId="21324" xr:uid="{B39C0AD3-C7BB-40FE-829F-0116BD0F2A76}"/>
    <cellStyle name="20% - Énfasis6 15 3 2 3 2" xfId="39445" xr:uid="{51DF3CD1-CCA0-424D-BA72-530290879F65}"/>
    <cellStyle name="20% - Énfasis6 15 3 2 4" xfId="39442" xr:uid="{488D9956-8EAA-4D06-AE87-EA6FE324280B}"/>
    <cellStyle name="20% - Énfasis6 15 3 3" xfId="9888" xr:uid="{A2E21B5F-1288-46A8-8F97-F763AE5ED1BE}"/>
    <cellStyle name="20% - Énfasis6 15 3 3 2" xfId="25301" xr:uid="{9C8CC853-6FAF-4B25-895C-2246DFA41690}"/>
    <cellStyle name="20% - Énfasis6 15 3 3 2 2" xfId="39447" xr:uid="{8DF585B2-409C-4BC4-B104-5D16906D2DDC}"/>
    <cellStyle name="20% - Énfasis6 15 3 3 3" xfId="39446" xr:uid="{EB78C31F-37CF-4A85-BCC5-BE8EFDC6750C}"/>
    <cellStyle name="20% - Énfasis6 15 3 4" xfId="17596" xr:uid="{D1625759-9DAE-4163-AF31-B03E21903BC6}"/>
    <cellStyle name="20% - Énfasis6 15 3 4 2" xfId="39448" xr:uid="{4AC7EE11-C7B8-4525-A9C0-FE00AD06AD09}"/>
    <cellStyle name="20% - Énfasis6 15 3 5" xfId="39441" xr:uid="{D5027687-43A5-4120-9F2B-3FA95C9CB06C}"/>
    <cellStyle name="20% - Énfasis6 15 4" xfId="4432" xr:uid="{1186DF24-C6CA-4783-88E7-0E7B95BBA019}"/>
    <cellStyle name="20% - Énfasis6 15 4 2" xfId="12140" xr:uid="{24A68027-E1F8-4B17-AE2E-DF7B12D0B954}"/>
    <cellStyle name="20% - Énfasis6 15 4 2 2" xfId="27552" xr:uid="{0306235F-09C3-42D0-B6C8-3871F20E0632}"/>
    <cellStyle name="20% - Énfasis6 15 4 2 2 2" xfId="39451" xr:uid="{8A056E59-E06A-4261-AEAF-2EAA50E1D3DB}"/>
    <cellStyle name="20% - Énfasis6 15 4 2 3" xfId="39450" xr:uid="{D0F9BC32-7759-41EC-BEA1-4B6264C422BA}"/>
    <cellStyle name="20% - Énfasis6 15 4 3" xfId="19847" xr:uid="{7E7B19AE-3AB5-486D-A5BD-E5CE9C8ABA68}"/>
    <cellStyle name="20% - Énfasis6 15 4 3 2" xfId="39452" xr:uid="{251A2404-3A84-443B-AB3D-2EB7B4F4DDD1}"/>
    <cellStyle name="20% - Énfasis6 15 4 4" xfId="39449" xr:uid="{9087F8EB-FC28-4289-A531-6AFF30EAD65E}"/>
    <cellStyle name="20% - Énfasis6 15 5" xfId="8429" xr:uid="{09DD6144-8F76-4F4E-82E8-783B153452DE}"/>
    <cellStyle name="20% - Énfasis6 15 5 2" xfId="23842" xr:uid="{612036C3-7D3F-4648-A1A2-5F8C4FC48578}"/>
    <cellStyle name="20% - Énfasis6 15 5 2 2" xfId="39454" xr:uid="{CB724449-F8ED-4937-922C-9BAE7B322E37}"/>
    <cellStyle name="20% - Énfasis6 15 5 3" xfId="39453" xr:uid="{4BE60938-D986-4642-8801-11AFCE75EE5A}"/>
    <cellStyle name="20% - Énfasis6 15 6" xfId="16137" xr:uid="{9AAC577A-9903-40F2-8617-FA3533DD05B3}"/>
    <cellStyle name="20% - Énfasis6 15 6 2" xfId="39455" xr:uid="{1EF25411-A34C-471F-819A-FB0EA07D3262}"/>
    <cellStyle name="20% - Énfasis6 15 7" xfId="39424" xr:uid="{3C1EA301-6E1E-4B20-B1D4-0DC096958B8F}"/>
    <cellStyle name="20% - Énfasis6 16" xfId="708" xr:uid="{BBB85438-E3AF-40FE-99B2-1DD497C67086}"/>
    <cellStyle name="20% - Énfasis6 16 2" xfId="1369" xr:uid="{8A2C5D56-5F45-4077-801A-E406BEC31470}"/>
    <cellStyle name="20% - Énfasis6 16 2 2" xfId="2836" xr:uid="{6F143291-BC4F-4DD3-8E6F-062F93D8A222}"/>
    <cellStyle name="20% - Énfasis6 16 2 2 2" xfId="6568" xr:uid="{DA0921E8-C4E7-4FB1-AA9C-EB66F742BE35}"/>
    <cellStyle name="20% - Énfasis6 16 2 2 2 2" xfId="14276" xr:uid="{5469160C-E211-4D8C-8992-D911A99ED578}"/>
    <cellStyle name="20% - Énfasis6 16 2 2 2 2 2" xfId="29688" xr:uid="{EA0201C4-3499-4D2E-89E1-2C4AE3A6D76A}"/>
    <cellStyle name="20% - Énfasis6 16 2 2 2 2 2 2" xfId="39461" xr:uid="{A7B57BDF-B6FA-42AF-8A72-3C4506B5285E}"/>
    <cellStyle name="20% - Énfasis6 16 2 2 2 2 3" xfId="39460" xr:uid="{D216A302-F56D-4E71-B95E-1D70588ECD11}"/>
    <cellStyle name="20% - Énfasis6 16 2 2 2 3" xfId="21983" xr:uid="{8002338C-FD34-48AE-9EBC-5543DE01BB83}"/>
    <cellStyle name="20% - Énfasis6 16 2 2 2 3 2" xfId="39462" xr:uid="{B9A04E2D-E3CF-42C9-A9C7-0EF8A16037B3}"/>
    <cellStyle name="20% - Énfasis6 16 2 2 2 4" xfId="39459" xr:uid="{8F907E8C-98F9-4B86-BD87-67F2C918C930}"/>
    <cellStyle name="20% - Énfasis6 16 2 2 3" xfId="10547" xr:uid="{45A2B2A2-0FEF-44D4-9AA9-6BE910C8CD7E}"/>
    <cellStyle name="20% - Énfasis6 16 2 2 3 2" xfId="25960" xr:uid="{C4611131-4966-44DE-B4B4-4D6D2C447316}"/>
    <cellStyle name="20% - Énfasis6 16 2 2 3 2 2" xfId="39464" xr:uid="{59B836EF-48B6-41A8-8AAE-D34E1D11D71C}"/>
    <cellStyle name="20% - Énfasis6 16 2 2 3 3" xfId="39463" xr:uid="{AEFDF902-CAF2-4D97-BD3C-BA885A10E9FF}"/>
    <cellStyle name="20% - Énfasis6 16 2 2 4" xfId="18255" xr:uid="{7A98E49B-0457-4804-96AC-A2D0F70E2920}"/>
    <cellStyle name="20% - Énfasis6 16 2 2 4 2" xfId="39465" xr:uid="{7700D738-B85D-4473-97EE-8DFD99E5FF70}"/>
    <cellStyle name="20% - Énfasis6 16 2 2 5" xfId="39458" xr:uid="{37A1AA86-25D3-4233-B206-233905C25CCC}"/>
    <cellStyle name="20% - Énfasis6 16 2 3" xfId="5105" xr:uid="{920B70AD-A75B-4482-A205-B95DE261EFB4}"/>
    <cellStyle name="20% - Énfasis6 16 2 3 2" xfId="12813" xr:uid="{96ACEDA1-9E60-4C6F-BF82-22C1037434DD}"/>
    <cellStyle name="20% - Énfasis6 16 2 3 2 2" xfId="28225" xr:uid="{C592955B-29E4-4C9E-A7F0-4E6710F78EA9}"/>
    <cellStyle name="20% - Énfasis6 16 2 3 2 2 2" xfId="39468" xr:uid="{212E32D6-AF2A-409C-A23D-DF1BBE5ACFC7}"/>
    <cellStyle name="20% - Énfasis6 16 2 3 2 3" xfId="39467" xr:uid="{F73BA021-64D6-45B0-9593-FF1898B38009}"/>
    <cellStyle name="20% - Énfasis6 16 2 3 3" xfId="20520" xr:uid="{B8DC29F2-D730-4EAE-9E26-AF41E2A6F1DA}"/>
    <cellStyle name="20% - Énfasis6 16 2 3 3 2" xfId="39469" xr:uid="{B3C81D08-E301-4032-B9B5-C431902D0B60}"/>
    <cellStyle name="20% - Énfasis6 16 2 3 4" xfId="39466" xr:uid="{E492747C-66E6-4436-8B5E-2891ECE3872D}"/>
    <cellStyle name="20% - Énfasis6 16 2 4" xfId="9088" xr:uid="{C02FDA25-4C95-436A-ACA3-76B38633DA5F}"/>
    <cellStyle name="20% - Énfasis6 16 2 4 2" xfId="24501" xr:uid="{9D2D53E7-2AA1-4375-9B87-E70379CFEA2E}"/>
    <cellStyle name="20% - Énfasis6 16 2 4 2 2" xfId="39471" xr:uid="{EA6D4543-FC56-4AB6-B321-6DF08F5E8563}"/>
    <cellStyle name="20% - Énfasis6 16 2 4 3" xfId="39470" xr:uid="{AAF13689-5D47-459F-9ACB-BF040B46D2C8}"/>
    <cellStyle name="20% - Énfasis6 16 2 5" xfId="16796" xr:uid="{69AA41F1-865C-48D5-B1D0-B5016623E41F}"/>
    <cellStyle name="20% - Énfasis6 16 2 5 2" xfId="39472" xr:uid="{48D23278-2F28-454B-A974-8ED2D7E93B22}"/>
    <cellStyle name="20% - Énfasis6 16 2 6" xfId="39457" xr:uid="{9339DB29-292F-4759-BD55-DA8950D5AB9C}"/>
    <cellStyle name="20% - Énfasis6 16 3" xfId="2198" xr:uid="{6AB31C07-9976-40DA-9272-C720B5E6A09E}"/>
    <cellStyle name="20% - Énfasis6 16 3 2" xfId="5930" xr:uid="{FCDF5E67-C143-4EC9-9F7C-5DCC301D6B63}"/>
    <cellStyle name="20% - Énfasis6 16 3 2 2" xfId="13638" xr:uid="{80B13670-9CCF-4C6B-93D5-1B32FDB2A6E7}"/>
    <cellStyle name="20% - Énfasis6 16 3 2 2 2" xfId="29050" xr:uid="{8C389C64-4F54-4ADB-BF37-73EFC8AAE5B9}"/>
    <cellStyle name="20% - Énfasis6 16 3 2 2 2 2" xfId="39476" xr:uid="{9A42155F-B8DF-4E67-BCE2-93169C847AF2}"/>
    <cellStyle name="20% - Énfasis6 16 3 2 2 3" xfId="39475" xr:uid="{E3DF7E9E-7CF4-4382-BC7A-C588094F5A56}"/>
    <cellStyle name="20% - Énfasis6 16 3 2 3" xfId="21345" xr:uid="{CB907F29-1100-4B37-ABCE-D0A3FC964CE9}"/>
    <cellStyle name="20% - Énfasis6 16 3 2 3 2" xfId="39477" xr:uid="{78CEA783-CA45-4A34-8636-39C49D3BE2D8}"/>
    <cellStyle name="20% - Énfasis6 16 3 2 4" xfId="39474" xr:uid="{12C79293-6301-4196-B83D-17234F0A7CB2}"/>
    <cellStyle name="20% - Énfasis6 16 3 3" xfId="9909" xr:uid="{E9729F2E-0C7D-489E-BE79-3997400FAC23}"/>
    <cellStyle name="20% - Énfasis6 16 3 3 2" xfId="25322" xr:uid="{8F8CDC02-B9E5-42C8-A76B-C4A69BD8CA6F}"/>
    <cellStyle name="20% - Énfasis6 16 3 3 2 2" xfId="39479" xr:uid="{FC90B0A7-814B-4445-B9D8-BA8D54992AE7}"/>
    <cellStyle name="20% - Énfasis6 16 3 3 3" xfId="39478" xr:uid="{818FA11B-3CD5-4B4D-8DD5-23EF86830914}"/>
    <cellStyle name="20% - Énfasis6 16 3 4" xfId="17617" xr:uid="{18DB0561-DBCC-4C79-A860-B5FC59B8FBAB}"/>
    <cellStyle name="20% - Énfasis6 16 3 4 2" xfId="39480" xr:uid="{25F982B2-4898-49D3-BAC0-36A7B2356FFC}"/>
    <cellStyle name="20% - Énfasis6 16 3 5" xfId="39473" xr:uid="{84AC20A9-73E0-4FF5-AE7D-42D7D9A8ED90}"/>
    <cellStyle name="20% - Énfasis6 16 4" xfId="4453" xr:uid="{D27F112A-94EA-4974-9D90-36929E33DDFD}"/>
    <cellStyle name="20% - Énfasis6 16 4 2" xfId="12161" xr:uid="{B1D215DA-D4FF-44DF-A815-C8DBA3D1E12D}"/>
    <cellStyle name="20% - Énfasis6 16 4 2 2" xfId="27573" xr:uid="{FA41A031-BF4C-4B9E-919D-AC7F80DD8126}"/>
    <cellStyle name="20% - Énfasis6 16 4 2 2 2" xfId="39483" xr:uid="{3EB93841-D2DB-48A2-B404-8978A0B36DD4}"/>
    <cellStyle name="20% - Énfasis6 16 4 2 3" xfId="39482" xr:uid="{DD15837E-8ED4-42E5-9989-374C78DEF222}"/>
    <cellStyle name="20% - Énfasis6 16 4 3" xfId="19868" xr:uid="{43ABF60F-AB85-49F4-8E46-C4D837A925D8}"/>
    <cellStyle name="20% - Énfasis6 16 4 3 2" xfId="39484" xr:uid="{2D4BFC6D-F839-432E-95C7-9DCD9B9E2885}"/>
    <cellStyle name="20% - Énfasis6 16 4 4" xfId="39481" xr:uid="{FA1C9B53-C7FB-4759-8A3D-D5924E060D2E}"/>
    <cellStyle name="20% - Énfasis6 16 5" xfId="8450" xr:uid="{F7832D1F-F0AC-4AF4-B661-04D736CB1255}"/>
    <cellStyle name="20% - Énfasis6 16 5 2" xfId="23863" xr:uid="{9694A7E9-D7C0-42A3-B2D8-F024854D7AB4}"/>
    <cellStyle name="20% - Énfasis6 16 5 2 2" xfId="39486" xr:uid="{A6EB6966-B9A2-4E91-B697-D67CE026EBD5}"/>
    <cellStyle name="20% - Énfasis6 16 5 3" xfId="39485" xr:uid="{7DBDA698-CA8C-494B-866E-95E6393022F9}"/>
    <cellStyle name="20% - Énfasis6 16 6" xfId="16158" xr:uid="{B78F6CBC-ACA3-45A0-B161-12E99BBBB962}"/>
    <cellStyle name="20% - Énfasis6 16 6 2" xfId="39487" xr:uid="{7B743BB9-0A7F-4545-B5A0-9E6A0B6EF945}"/>
    <cellStyle name="20% - Énfasis6 16 7" xfId="39456" xr:uid="{67CC6104-CF99-48F3-9565-A549557B9DC9}"/>
    <cellStyle name="20% - Énfasis6 17" xfId="728" xr:uid="{223898C5-CF89-4323-B771-E239A68797D6}"/>
    <cellStyle name="20% - Énfasis6 17 2" xfId="1389" xr:uid="{40C11CF4-ED67-4F1B-AFA6-9A44BDDB52C2}"/>
    <cellStyle name="20% - Énfasis6 17 2 2" xfId="2856" xr:uid="{B0476737-2177-4BDE-AD1E-0231B3FFFB38}"/>
    <cellStyle name="20% - Énfasis6 17 2 2 2" xfId="6588" xr:uid="{28D30296-B92B-4C2A-B44A-AC869970BA57}"/>
    <cellStyle name="20% - Énfasis6 17 2 2 2 2" xfId="14296" xr:uid="{08E5AFE8-FC8D-4040-9E03-C0412F7785FA}"/>
    <cellStyle name="20% - Énfasis6 17 2 2 2 2 2" xfId="29708" xr:uid="{72A0F45D-C44A-46EC-8278-319523315B79}"/>
    <cellStyle name="20% - Énfasis6 17 2 2 2 2 2 2" xfId="39493" xr:uid="{AE0737B8-0388-4991-A162-3270217B5684}"/>
    <cellStyle name="20% - Énfasis6 17 2 2 2 2 3" xfId="39492" xr:uid="{6A7F6893-1E90-4D61-9320-A1D782CC0D18}"/>
    <cellStyle name="20% - Énfasis6 17 2 2 2 3" xfId="22003" xr:uid="{3E6FADD2-24D9-4747-884A-92271FA880B2}"/>
    <cellStyle name="20% - Énfasis6 17 2 2 2 3 2" xfId="39494" xr:uid="{E57AC6F0-7075-413E-B6BF-97B5B6CDBDFB}"/>
    <cellStyle name="20% - Énfasis6 17 2 2 2 4" xfId="39491" xr:uid="{9650A20F-4E85-4D3D-B15D-313AF4C41454}"/>
    <cellStyle name="20% - Énfasis6 17 2 2 3" xfId="10567" xr:uid="{BFD71CDF-AD84-4074-9A42-5FB23B72FBB4}"/>
    <cellStyle name="20% - Énfasis6 17 2 2 3 2" xfId="25980" xr:uid="{91A9FF73-1BB6-45EF-852B-A7A401BD65AA}"/>
    <cellStyle name="20% - Énfasis6 17 2 2 3 2 2" xfId="39496" xr:uid="{2435552A-B134-44DA-8462-880D0917F395}"/>
    <cellStyle name="20% - Énfasis6 17 2 2 3 3" xfId="39495" xr:uid="{824ADEFF-1734-40A7-A4FD-3235F7357CDF}"/>
    <cellStyle name="20% - Énfasis6 17 2 2 4" xfId="18275" xr:uid="{21CEFC97-E05E-4C84-8A09-007069457515}"/>
    <cellStyle name="20% - Énfasis6 17 2 2 4 2" xfId="39497" xr:uid="{62B91686-22EF-4CBB-B8AB-112D12094519}"/>
    <cellStyle name="20% - Énfasis6 17 2 2 5" xfId="39490" xr:uid="{B19785E4-5CA4-4205-8713-993C56FD206B}"/>
    <cellStyle name="20% - Énfasis6 17 2 3" xfId="5125" xr:uid="{9A3FAA35-7EFC-421E-A73C-E05A4E300BAE}"/>
    <cellStyle name="20% - Énfasis6 17 2 3 2" xfId="12833" xr:uid="{D2209323-EC04-46CC-B262-D4F9ADA339F9}"/>
    <cellStyle name="20% - Énfasis6 17 2 3 2 2" xfId="28245" xr:uid="{DF99CF60-813A-412A-92BE-D136B6B9054C}"/>
    <cellStyle name="20% - Énfasis6 17 2 3 2 2 2" xfId="39500" xr:uid="{7CBEC0C2-281B-4295-9128-A95FFAD282AD}"/>
    <cellStyle name="20% - Énfasis6 17 2 3 2 3" xfId="39499" xr:uid="{AA2FD27F-26C1-4A7C-8B3D-F4D5848BE7A1}"/>
    <cellStyle name="20% - Énfasis6 17 2 3 3" xfId="20540" xr:uid="{1EC11C38-3CB7-4D6D-9CEB-451C4911C1BA}"/>
    <cellStyle name="20% - Énfasis6 17 2 3 3 2" xfId="39501" xr:uid="{19766D8B-741E-44CA-BF78-D8EA4094BA79}"/>
    <cellStyle name="20% - Énfasis6 17 2 3 4" xfId="39498" xr:uid="{4851D4AF-6F4B-4E41-96C8-00775EA90375}"/>
    <cellStyle name="20% - Énfasis6 17 2 4" xfId="9108" xr:uid="{1A6FC94F-7F30-447E-83A9-5A1DFC1C81D2}"/>
    <cellStyle name="20% - Énfasis6 17 2 4 2" xfId="24521" xr:uid="{6CC22261-DF60-4243-B572-E08A669DD009}"/>
    <cellStyle name="20% - Énfasis6 17 2 4 2 2" xfId="39503" xr:uid="{E2D2C801-32BE-4B63-88B3-99AD318E6288}"/>
    <cellStyle name="20% - Énfasis6 17 2 4 3" xfId="39502" xr:uid="{B7C95162-6F9C-42A1-9626-533E68F24651}"/>
    <cellStyle name="20% - Énfasis6 17 2 5" xfId="16816" xr:uid="{79DDB825-2FBB-480A-8F60-DFCD092D8829}"/>
    <cellStyle name="20% - Énfasis6 17 2 5 2" xfId="39504" xr:uid="{F6B92C98-42F2-4C52-B267-05AE858C3984}"/>
    <cellStyle name="20% - Énfasis6 17 2 6" xfId="39489" xr:uid="{AFC4B3AD-9607-4898-A750-91540D5DC90D}"/>
    <cellStyle name="20% - Énfasis6 17 3" xfId="2218" xr:uid="{CEA2321F-E1AC-413B-A1E9-8651E1312A2C}"/>
    <cellStyle name="20% - Énfasis6 17 3 2" xfId="5950" xr:uid="{E526C958-BC4D-48D3-9168-F48506BE6F1D}"/>
    <cellStyle name="20% - Énfasis6 17 3 2 2" xfId="13658" xr:uid="{4AC34D3B-7C87-42F5-A5F0-5F2F79ACA798}"/>
    <cellStyle name="20% - Énfasis6 17 3 2 2 2" xfId="29070" xr:uid="{B11E503E-7ED2-4FE3-AF73-5AC53A1D208B}"/>
    <cellStyle name="20% - Énfasis6 17 3 2 2 2 2" xfId="39508" xr:uid="{279AA83C-79E0-465D-8443-31A503A2A61A}"/>
    <cellStyle name="20% - Énfasis6 17 3 2 2 3" xfId="39507" xr:uid="{975D0FE3-D847-45B0-BBEF-2C2CBC2CBECB}"/>
    <cellStyle name="20% - Énfasis6 17 3 2 3" xfId="21365" xr:uid="{297D871A-BA4E-4DBB-BBB7-1F6FDF8771DD}"/>
    <cellStyle name="20% - Énfasis6 17 3 2 3 2" xfId="39509" xr:uid="{E4E15376-2D55-49EA-9D76-E4660E6E84F4}"/>
    <cellStyle name="20% - Énfasis6 17 3 2 4" xfId="39506" xr:uid="{CA1BBE25-2BDD-4D59-B898-65B3A1B5BF12}"/>
    <cellStyle name="20% - Énfasis6 17 3 3" xfId="9929" xr:uid="{16F39C22-3592-4CF5-8D1F-F1FF65822AB0}"/>
    <cellStyle name="20% - Énfasis6 17 3 3 2" xfId="25342" xr:uid="{B7D9AA5D-E277-4DCE-A5BE-0224BA6BB6B6}"/>
    <cellStyle name="20% - Énfasis6 17 3 3 2 2" xfId="39511" xr:uid="{6BF6D570-BAB2-4944-8AE8-87DB94A0891D}"/>
    <cellStyle name="20% - Énfasis6 17 3 3 3" xfId="39510" xr:uid="{A43264EE-7A4E-4C50-B54E-FF9E1C4B911A}"/>
    <cellStyle name="20% - Énfasis6 17 3 4" xfId="17637" xr:uid="{6973227A-D64D-4762-A728-80814BA8D7E5}"/>
    <cellStyle name="20% - Énfasis6 17 3 4 2" xfId="39512" xr:uid="{D37ABF42-7BE7-4337-AC36-ABF7DCC4E31B}"/>
    <cellStyle name="20% - Énfasis6 17 3 5" xfId="39505" xr:uid="{AC0DBD51-3152-479B-BC6C-3A6567453566}"/>
    <cellStyle name="20% - Énfasis6 17 4" xfId="4473" xr:uid="{326FD5A7-F1DB-41C8-98B3-9A4631A8734C}"/>
    <cellStyle name="20% - Énfasis6 17 4 2" xfId="12181" xr:uid="{F7DB99A8-1865-424B-9AA2-5F81EEE1EC8F}"/>
    <cellStyle name="20% - Énfasis6 17 4 2 2" xfId="27593" xr:uid="{93792D65-46D8-490D-B7FF-23FC9D9B6A55}"/>
    <cellStyle name="20% - Énfasis6 17 4 2 2 2" xfId="39515" xr:uid="{C6E591A1-D2EC-4C0D-B626-348705E7E17E}"/>
    <cellStyle name="20% - Énfasis6 17 4 2 3" xfId="39514" xr:uid="{08D107FF-075B-4221-82F4-D3A9C6B9F490}"/>
    <cellStyle name="20% - Énfasis6 17 4 3" xfId="19888" xr:uid="{64AA8615-EA10-4DD8-ADCF-E78C776C48DA}"/>
    <cellStyle name="20% - Énfasis6 17 4 3 2" xfId="39516" xr:uid="{FC9A2C24-5E35-4151-9B88-F0E3E53686F2}"/>
    <cellStyle name="20% - Énfasis6 17 4 4" xfId="39513" xr:uid="{5FD461A4-0F66-40C7-B86F-F253DDBC7C8E}"/>
    <cellStyle name="20% - Énfasis6 17 5" xfId="8470" xr:uid="{5FA6FD61-E6CA-4A34-BF5C-9140D67BB3B0}"/>
    <cellStyle name="20% - Énfasis6 17 5 2" xfId="23883" xr:uid="{F84E7991-1299-4D67-90E6-DCB8DE2D7A5B}"/>
    <cellStyle name="20% - Énfasis6 17 5 2 2" xfId="39518" xr:uid="{00FCC207-6F7A-46BE-A703-9260AD73BB1B}"/>
    <cellStyle name="20% - Énfasis6 17 5 3" xfId="39517" xr:uid="{79EDA4A2-EC71-4CC8-B3B0-E4015792E90D}"/>
    <cellStyle name="20% - Énfasis6 17 6" xfId="16178" xr:uid="{C7321C3A-648C-4FEE-9F12-1D8EEE52F56A}"/>
    <cellStyle name="20% - Énfasis6 17 6 2" xfId="39519" xr:uid="{E0964CA3-A067-49B9-B279-59D815E072C1}"/>
    <cellStyle name="20% - Énfasis6 17 7" xfId="39488" xr:uid="{1B54A4EB-B3CC-471B-9F59-DE8D777E4D88}"/>
    <cellStyle name="20% - Énfasis6 18" xfId="748" xr:uid="{02FC8515-5501-4AE9-93CA-96D4AA257115}"/>
    <cellStyle name="20% - Énfasis6 18 2" xfId="1409" xr:uid="{5BBA515B-B950-438F-BA8A-67EC6A11194C}"/>
    <cellStyle name="20% - Énfasis6 18 2 2" xfId="2876" xr:uid="{D98C4C9E-10B7-41DD-AE24-8A508496CD7A}"/>
    <cellStyle name="20% - Énfasis6 18 2 2 2" xfId="6608" xr:uid="{A44F5A97-23A8-4A38-894A-CE13E0CF8D57}"/>
    <cellStyle name="20% - Énfasis6 18 2 2 2 2" xfId="14316" xr:uid="{F3FDAA0D-7D5E-4B2B-874D-8CF0B165E73F}"/>
    <cellStyle name="20% - Énfasis6 18 2 2 2 2 2" xfId="29728" xr:uid="{4DA769D3-9E6D-4C7F-A29F-ED1752223782}"/>
    <cellStyle name="20% - Énfasis6 18 2 2 2 2 2 2" xfId="39525" xr:uid="{1A0AF96B-ACCA-4494-8CB0-430D112B3EE4}"/>
    <cellStyle name="20% - Énfasis6 18 2 2 2 2 3" xfId="39524" xr:uid="{96175B40-222C-4DB3-A6DC-D4E56C446157}"/>
    <cellStyle name="20% - Énfasis6 18 2 2 2 3" xfId="22023" xr:uid="{62717521-2689-43BD-9206-186BC5C9DB64}"/>
    <cellStyle name="20% - Énfasis6 18 2 2 2 3 2" xfId="39526" xr:uid="{B4E6BC36-D3D9-439D-98F1-C5622E46BFF8}"/>
    <cellStyle name="20% - Énfasis6 18 2 2 2 4" xfId="39523" xr:uid="{8C37471F-B5E2-46D9-9E68-6FBC7123FA8E}"/>
    <cellStyle name="20% - Énfasis6 18 2 2 3" xfId="10587" xr:uid="{1EA301FD-D195-445A-AF87-D265D7632E40}"/>
    <cellStyle name="20% - Énfasis6 18 2 2 3 2" xfId="26000" xr:uid="{4FB1106D-B6FF-474D-90DE-AAD764090CA2}"/>
    <cellStyle name="20% - Énfasis6 18 2 2 3 2 2" xfId="39528" xr:uid="{61A24483-BD75-4AB6-8AE0-F2AC145693E0}"/>
    <cellStyle name="20% - Énfasis6 18 2 2 3 3" xfId="39527" xr:uid="{26B191E1-FC2A-4F89-9759-E39128898D41}"/>
    <cellStyle name="20% - Énfasis6 18 2 2 4" xfId="18295" xr:uid="{FA051BAB-74C8-4C98-813E-162B7FD6A6C5}"/>
    <cellStyle name="20% - Énfasis6 18 2 2 4 2" xfId="39529" xr:uid="{CEFE08F2-5917-4E87-B343-4408F76A0BED}"/>
    <cellStyle name="20% - Énfasis6 18 2 2 5" xfId="39522" xr:uid="{6EF576B3-AC10-4D45-8CB2-C37C720E6E33}"/>
    <cellStyle name="20% - Énfasis6 18 2 3" xfId="5145" xr:uid="{4503F755-9781-4207-AA27-A937876A3493}"/>
    <cellStyle name="20% - Énfasis6 18 2 3 2" xfId="12853" xr:uid="{5D4C2D8F-903C-4D0C-BF75-BBDBDC4C903D}"/>
    <cellStyle name="20% - Énfasis6 18 2 3 2 2" xfId="28265" xr:uid="{60A5E628-FDD2-436C-A962-B116E5E5AA00}"/>
    <cellStyle name="20% - Énfasis6 18 2 3 2 2 2" xfId="39532" xr:uid="{140E1906-9395-4090-8E82-F697AB6ACA9C}"/>
    <cellStyle name="20% - Énfasis6 18 2 3 2 3" xfId="39531" xr:uid="{A538E22D-4FC0-4734-81E3-8AA11ED617F3}"/>
    <cellStyle name="20% - Énfasis6 18 2 3 3" xfId="20560" xr:uid="{BEB0CE59-62D2-491B-986E-526C74A18DD5}"/>
    <cellStyle name="20% - Énfasis6 18 2 3 3 2" xfId="39533" xr:uid="{AE37DA99-06B9-49A0-A802-CAA6D998B41F}"/>
    <cellStyle name="20% - Énfasis6 18 2 3 4" xfId="39530" xr:uid="{7962E80B-B7FF-4669-ADDB-4941FDD1DCA4}"/>
    <cellStyle name="20% - Énfasis6 18 2 4" xfId="9128" xr:uid="{1D0E789B-0C08-4F20-859C-E412842A60BC}"/>
    <cellStyle name="20% - Énfasis6 18 2 4 2" xfId="24541" xr:uid="{D80A85C7-7D7E-4E91-8605-E0ED925D0254}"/>
    <cellStyle name="20% - Énfasis6 18 2 4 2 2" xfId="39535" xr:uid="{F0EF4B4D-AA3F-47F0-9080-CA9DD0DF9F98}"/>
    <cellStyle name="20% - Énfasis6 18 2 4 3" xfId="39534" xr:uid="{7BDF9EAC-EB1F-43DC-99C6-2DB173A3D23E}"/>
    <cellStyle name="20% - Énfasis6 18 2 5" xfId="16836" xr:uid="{091BAE53-EE22-448E-9154-D1FA0AA5EA40}"/>
    <cellStyle name="20% - Énfasis6 18 2 5 2" xfId="39536" xr:uid="{DA62695B-C762-4A74-ABCA-D600EE89A589}"/>
    <cellStyle name="20% - Énfasis6 18 2 6" xfId="39521" xr:uid="{D36365B5-4E6D-4A85-95AE-8C164D5C4F46}"/>
    <cellStyle name="20% - Énfasis6 18 3" xfId="2238" xr:uid="{06829E58-A779-4E68-91B5-806BBE789AC5}"/>
    <cellStyle name="20% - Énfasis6 18 3 2" xfId="5970" xr:uid="{58B9930B-B19F-49B9-83E6-C0F02CE4EE86}"/>
    <cellStyle name="20% - Énfasis6 18 3 2 2" xfId="13678" xr:uid="{02FF2989-700B-4C95-80AD-BDECD1B1A072}"/>
    <cellStyle name="20% - Énfasis6 18 3 2 2 2" xfId="29090" xr:uid="{EC22B6F9-E8B7-4795-A9A4-D86BB4528C35}"/>
    <cellStyle name="20% - Énfasis6 18 3 2 2 2 2" xfId="39540" xr:uid="{BC1D881F-96BC-4974-88A9-9252BC8FA39B}"/>
    <cellStyle name="20% - Énfasis6 18 3 2 2 3" xfId="39539" xr:uid="{F073B904-6CAD-4153-B6B0-771CE1DC8977}"/>
    <cellStyle name="20% - Énfasis6 18 3 2 3" xfId="21385" xr:uid="{59BDE893-B819-45B9-8E79-EF2894657646}"/>
    <cellStyle name="20% - Énfasis6 18 3 2 3 2" xfId="39541" xr:uid="{CE35EF9F-216F-40D7-B075-42E63DEEF65A}"/>
    <cellStyle name="20% - Énfasis6 18 3 2 4" xfId="39538" xr:uid="{00AC7721-B68C-43E6-B4E2-4F5E09AEDA23}"/>
    <cellStyle name="20% - Énfasis6 18 3 3" xfId="9949" xr:uid="{346160E3-4857-4FDF-852E-A217919639A1}"/>
    <cellStyle name="20% - Énfasis6 18 3 3 2" xfId="25362" xr:uid="{A8A97159-F69E-481B-ADD7-398906305769}"/>
    <cellStyle name="20% - Énfasis6 18 3 3 2 2" xfId="39543" xr:uid="{F17E9FC9-DFF0-4692-BD09-1741FE199BA0}"/>
    <cellStyle name="20% - Énfasis6 18 3 3 3" xfId="39542" xr:uid="{A4B22D77-5EDC-4611-B8C0-815322CE5D36}"/>
    <cellStyle name="20% - Énfasis6 18 3 4" xfId="17657" xr:uid="{37E0261C-6939-431B-BA07-EF026EB057F0}"/>
    <cellStyle name="20% - Énfasis6 18 3 4 2" xfId="39544" xr:uid="{756FD95D-2BE1-437A-8C66-37E9A0897B54}"/>
    <cellStyle name="20% - Énfasis6 18 3 5" xfId="39537" xr:uid="{D790ED3A-07F4-4843-8041-053D5025E26D}"/>
    <cellStyle name="20% - Énfasis6 18 4" xfId="4493" xr:uid="{796025AC-0E8E-41B8-92AB-C010EF66EFCB}"/>
    <cellStyle name="20% - Énfasis6 18 4 2" xfId="12201" xr:uid="{4915EB20-8771-4E18-8645-BF04C8EEF634}"/>
    <cellStyle name="20% - Énfasis6 18 4 2 2" xfId="27613" xr:uid="{F47C942A-2A2E-416B-AF3F-4F27653E4491}"/>
    <cellStyle name="20% - Énfasis6 18 4 2 2 2" xfId="39547" xr:uid="{05FD2644-2B1B-4CCC-BF7B-2DDA6BB921B2}"/>
    <cellStyle name="20% - Énfasis6 18 4 2 3" xfId="39546" xr:uid="{5D3C265E-7DE8-458E-A747-7DCF16479C25}"/>
    <cellStyle name="20% - Énfasis6 18 4 3" xfId="19908" xr:uid="{9165DF7A-C129-46D9-A065-1C63DB62E0AE}"/>
    <cellStyle name="20% - Énfasis6 18 4 3 2" xfId="39548" xr:uid="{C3B224E1-D358-41A6-A804-DC7ED70097ED}"/>
    <cellStyle name="20% - Énfasis6 18 4 4" xfId="39545" xr:uid="{9BB5DBF1-8112-4391-828E-7913E2509F5C}"/>
    <cellStyle name="20% - Énfasis6 18 5" xfId="8490" xr:uid="{46C30818-F04F-474F-9487-FF1D81582B06}"/>
    <cellStyle name="20% - Énfasis6 18 5 2" xfId="23903" xr:uid="{ED0F3BF8-A7A8-4CFB-B623-2B782E6749D2}"/>
    <cellStyle name="20% - Énfasis6 18 5 2 2" xfId="39550" xr:uid="{64BF0A3D-E97C-4BF5-A19F-E924C7CCF076}"/>
    <cellStyle name="20% - Énfasis6 18 5 3" xfId="39549" xr:uid="{C5192B99-B992-4997-87A2-1F70C5B1F94E}"/>
    <cellStyle name="20% - Énfasis6 18 6" xfId="16198" xr:uid="{B6E1AF1C-55C6-44BA-801B-9BE591A5F38C}"/>
    <cellStyle name="20% - Énfasis6 18 6 2" xfId="39551" xr:uid="{F6BDA50B-DAC5-49ED-A5A7-A5EF97220A88}"/>
    <cellStyle name="20% - Énfasis6 18 7" xfId="39520" xr:uid="{38190054-DD6F-415D-B2E6-CF1FB69EE823}"/>
    <cellStyle name="20% - Énfasis6 19" xfId="767" xr:uid="{213AD87D-7A21-46B0-B8A0-AFD45605B730}"/>
    <cellStyle name="20% - Énfasis6 19 2" xfId="2257" xr:uid="{3CC0E598-F12B-465B-8AA4-3AC0B83B64DC}"/>
    <cellStyle name="20% - Énfasis6 19 2 2" xfId="5989" xr:uid="{17CC11A8-1629-4A42-9928-F0D862AEEE8B}"/>
    <cellStyle name="20% - Énfasis6 19 2 2 2" xfId="13697" xr:uid="{37372119-241D-4AB3-9CB3-9ACE0AC4462D}"/>
    <cellStyle name="20% - Énfasis6 19 2 2 2 2" xfId="29109" xr:uid="{78EA316D-B554-4531-82A5-A55D85302784}"/>
    <cellStyle name="20% - Énfasis6 19 2 2 2 2 2" xfId="39556" xr:uid="{0FC2BCF2-B3EB-4998-8877-8E37BE0CCDAD}"/>
    <cellStyle name="20% - Énfasis6 19 2 2 2 3" xfId="39555" xr:uid="{36F17D85-E338-4784-ABF1-1749BF9D2F4F}"/>
    <cellStyle name="20% - Énfasis6 19 2 2 3" xfId="21404" xr:uid="{AE631508-32CA-4C30-8BE9-7FCCA3316BD9}"/>
    <cellStyle name="20% - Énfasis6 19 2 2 3 2" xfId="39557" xr:uid="{6B9A6B5C-D284-4848-869A-664D44D57ED9}"/>
    <cellStyle name="20% - Énfasis6 19 2 2 4" xfId="39554" xr:uid="{A11DF7A8-7458-4A4E-9818-A4849693CAA4}"/>
    <cellStyle name="20% - Énfasis6 19 2 3" xfId="9968" xr:uid="{CF9A0753-7623-4C8D-9B64-589DF73B6C36}"/>
    <cellStyle name="20% - Énfasis6 19 2 3 2" xfId="25381" xr:uid="{759E597D-5C00-49BB-B500-B9EED6EB15F0}"/>
    <cellStyle name="20% - Énfasis6 19 2 3 2 2" xfId="39559" xr:uid="{8093E097-9761-44E2-AD39-3A9068FB5D93}"/>
    <cellStyle name="20% - Énfasis6 19 2 3 3" xfId="39558" xr:uid="{17AF3080-7AE0-4FEB-B37D-35381A325BEF}"/>
    <cellStyle name="20% - Énfasis6 19 2 4" xfId="17676" xr:uid="{4B51546A-2367-4898-9802-B68CE9AC5DB6}"/>
    <cellStyle name="20% - Énfasis6 19 2 4 2" xfId="39560" xr:uid="{A5F8D1A1-5F8E-4DFC-8BD4-2C4E2FEECF11}"/>
    <cellStyle name="20% - Énfasis6 19 2 5" xfId="39553" xr:uid="{43636F62-B414-47BC-B2BE-B25A5B84737B}"/>
    <cellStyle name="20% - Énfasis6 19 3" xfId="4512" xr:uid="{8D62AA85-DF47-4861-88B9-BC130C64453C}"/>
    <cellStyle name="20% - Énfasis6 19 3 2" xfId="12220" xr:uid="{7C1274BF-0E83-42E4-9F58-39BE6427EA52}"/>
    <cellStyle name="20% - Énfasis6 19 3 2 2" xfId="27632" xr:uid="{D4DAE128-571C-49D0-A891-438F1A184AAF}"/>
    <cellStyle name="20% - Énfasis6 19 3 2 2 2" xfId="39563" xr:uid="{B62D7671-235D-4C12-8420-B5FC7B4C16C8}"/>
    <cellStyle name="20% - Énfasis6 19 3 2 3" xfId="39562" xr:uid="{88AF9E9A-F1B8-42B3-9B2D-CCBD717FC674}"/>
    <cellStyle name="20% - Énfasis6 19 3 3" xfId="19927" xr:uid="{D46022D6-3FBB-467A-A6B7-4BBF3918D14E}"/>
    <cellStyle name="20% - Énfasis6 19 3 3 2" xfId="39564" xr:uid="{539ADB17-3C30-4D68-9626-765AF875DB76}"/>
    <cellStyle name="20% - Énfasis6 19 3 4" xfId="39561" xr:uid="{421B248D-1AB4-4FF2-8BF7-82783FBC8049}"/>
    <cellStyle name="20% - Énfasis6 19 4" xfId="8509" xr:uid="{4191B177-AC6D-4B04-B37D-9D7A8757D1C6}"/>
    <cellStyle name="20% - Énfasis6 19 4 2" xfId="23922" xr:uid="{8F0CC8D0-D8B9-4AEA-A7CA-7A60C9901960}"/>
    <cellStyle name="20% - Énfasis6 19 4 2 2" xfId="39566" xr:uid="{074DBB38-9C9B-4712-9E3D-0EEC64FFE4C4}"/>
    <cellStyle name="20% - Énfasis6 19 4 3" xfId="39565" xr:uid="{4E66AE08-8BB4-4875-8421-17AFE33307CF}"/>
    <cellStyle name="20% - Énfasis6 19 5" xfId="16217" xr:uid="{85702DEA-A362-47BF-B3F3-B6CAB8E35596}"/>
    <cellStyle name="20% - Énfasis6 19 5 2" xfId="39567" xr:uid="{51E84235-99EF-4EBD-82F8-597C40BBE6AA}"/>
    <cellStyle name="20% - Énfasis6 19 6" xfId="39552" xr:uid="{B03C1430-C2F8-4E29-BD84-99E28AE9A375}"/>
    <cellStyle name="20% - Énfasis6 2" xfId="165" xr:uid="{BB2B36D1-D9C1-4A8F-8D92-8CAE45E0CB52}"/>
    <cellStyle name="20% - Énfasis6 2 2" xfId="376" xr:uid="{AE94D574-5767-4309-9C3A-503002F71877}"/>
    <cellStyle name="20% - Énfasis6 2 2 2" xfId="1038" xr:uid="{A02580B9-391F-419E-B104-F06F031880A7}"/>
    <cellStyle name="20% - Énfasis6 2 2 2 2" xfId="2506" xr:uid="{46783853-C8C0-4854-A244-394F2D0A8883}"/>
    <cellStyle name="20% - Énfasis6 2 2 2 2 2" xfId="6238" xr:uid="{1D44E387-04B1-4E4A-A10A-78450F02E0EA}"/>
    <cellStyle name="20% - Énfasis6 2 2 2 2 2 2" xfId="13946" xr:uid="{E1978A14-0AD5-4092-AABC-51ABC76CD520}"/>
    <cellStyle name="20% - Énfasis6 2 2 2 2 2 2 2" xfId="29358" xr:uid="{F5E1D7FC-3517-4FAD-80D0-E18FAD19A0AA}"/>
    <cellStyle name="20% - Énfasis6 2 2 2 2 2 2 2 2" xfId="39574" xr:uid="{395C801F-11AD-4283-9E17-D975A6C56D0E}"/>
    <cellStyle name="20% - Énfasis6 2 2 2 2 2 2 3" xfId="39573" xr:uid="{6E29A576-086E-4758-9AD8-C2C1FB5DA6E6}"/>
    <cellStyle name="20% - Énfasis6 2 2 2 2 2 3" xfId="21653" xr:uid="{2EB56E40-45CA-4813-A6D6-45D06D6C7393}"/>
    <cellStyle name="20% - Énfasis6 2 2 2 2 2 3 2" xfId="39575" xr:uid="{5DA577B2-DB0A-471E-841E-4EE7C195A82E}"/>
    <cellStyle name="20% - Énfasis6 2 2 2 2 2 4" xfId="39572" xr:uid="{E7BE01A1-18B4-4944-B70D-FD7B44D3A10A}"/>
    <cellStyle name="20% - Énfasis6 2 2 2 2 3" xfId="10217" xr:uid="{2FBB0E9C-F049-4125-9D0A-DD0D5701135A}"/>
    <cellStyle name="20% - Énfasis6 2 2 2 2 3 2" xfId="25630" xr:uid="{FD25BE84-6B54-4969-A9CD-701E5A7A4F9D}"/>
    <cellStyle name="20% - Énfasis6 2 2 2 2 3 2 2" xfId="39577" xr:uid="{7117D5C2-CB97-4150-B605-99C9004418E8}"/>
    <cellStyle name="20% - Énfasis6 2 2 2 2 3 3" xfId="39576" xr:uid="{9C2A5C56-E7C9-495A-81B1-81C40DDEE498}"/>
    <cellStyle name="20% - Énfasis6 2 2 2 2 4" xfId="17925" xr:uid="{DDBAD55B-C328-4D66-8B56-3749B32F6CC0}"/>
    <cellStyle name="20% - Énfasis6 2 2 2 2 4 2" xfId="39578" xr:uid="{F9790533-CAB8-4587-A3EA-186451C620F6}"/>
    <cellStyle name="20% - Énfasis6 2 2 2 2 5" xfId="39571" xr:uid="{4BC0D7F7-5271-4ECE-8D2E-B4E844CA11E4}"/>
    <cellStyle name="20% - Énfasis6 2 2 2 3" xfId="4775" xr:uid="{BE938620-33AE-4CF2-85F9-2291F8576727}"/>
    <cellStyle name="20% - Énfasis6 2 2 2 3 2" xfId="12483" xr:uid="{E3BB6A30-645E-47FD-9E47-D3EBDF23339C}"/>
    <cellStyle name="20% - Énfasis6 2 2 2 3 2 2" xfId="27895" xr:uid="{893EE36C-CF02-4814-895B-ED307492F82C}"/>
    <cellStyle name="20% - Énfasis6 2 2 2 3 2 2 2" xfId="39581" xr:uid="{0A2A7C34-F1E0-44BC-8C73-D5C9EFB07082}"/>
    <cellStyle name="20% - Énfasis6 2 2 2 3 2 3" xfId="39580" xr:uid="{26BBBD40-1785-42A0-99D4-20E5CF0A7B64}"/>
    <cellStyle name="20% - Énfasis6 2 2 2 3 3" xfId="20190" xr:uid="{A41F3A00-319F-4BE2-8DAC-F5C114FDE664}"/>
    <cellStyle name="20% - Énfasis6 2 2 2 3 3 2" xfId="39582" xr:uid="{56EA9EEE-18ED-43B0-8401-6A06A11EAD5C}"/>
    <cellStyle name="20% - Énfasis6 2 2 2 3 4" xfId="39579" xr:uid="{2D0849BF-1C6A-4782-B670-8FB91E8D11F2}"/>
    <cellStyle name="20% - Énfasis6 2 2 2 4" xfId="8758" xr:uid="{08323EE8-5688-41ED-9BA8-F9F77316E08F}"/>
    <cellStyle name="20% - Énfasis6 2 2 2 4 2" xfId="24171" xr:uid="{CDE4E9CC-E369-4586-9C70-3A7C5D95EEDA}"/>
    <cellStyle name="20% - Énfasis6 2 2 2 4 2 2" xfId="39584" xr:uid="{7C66B053-658B-449B-A11F-A116F514B56B}"/>
    <cellStyle name="20% - Énfasis6 2 2 2 4 3" xfId="39583" xr:uid="{A4C5EB4A-2B65-433D-AC11-D5821075AA0D}"/>
    <cellStyle name="20% - Énfasis6 2 2 2 5" xfId="16466" xr:uid="{D332B3F5-0416-454A-915B-CDE936ACC258}"/>
    <cellStyle name="20% - Énfasis6 2 2 2 5 2" xfId="39585" xr:uid="{37314EDD-2BE2-41B0-BE88-9CC85275D8AB}"/>
    <cellStyle name="20% - Énfasis6 2 2 2 6" xfId="39570" xr:uid="{74009782-BAEF-475B-8048-A0703FA35AB5}"/>
    <cellStyle name="20% - Énfasis6 2 2 3" xfId="1868" xr:uid="{ABD055CD-D53B-4417-8F25-29666EA56F23}"/>
    <cellStyle name="20% - Énfasis6 2 2 3 2" xfId="5600" xr:uid="{167461F2-76F8-4F2A-8DFC-1A54A836A020}"/>
    <cellStyle name="20% - Énfasis6 2 2 3 2 2" xfId="13308" xr:uid="{D2C0516C-E031-48CB-94A2-2BAD15A8F7DC}"/>
    <cellStyle name="20% - Énfasis6 2 2 3 2 2 2" xfId="28720" xr:uid="{00112DCA-32E5-4DBF-AA41-66EAC4E50E45}"/>
    <cellStyle name="20% - Énfasis6 2 2 3 2 2 2 2" xfId="39589" xr:uid="{6764D66B-C006-40AE-A9E8-2A4155A17D37}"/>
    <cellStyle name="20% - Énfasis6 2 2 3 2 2 3" xfId="39588" xr:uid="{2E5E7DAA-EDAB-4A07-B941-CD50B526E408}"/>
    <cellStyle name="20% - Énfasis6 2 2 3 2 3" xfId="21015" xr:uid="{49D0EAA5-34FA-4F1B-AA75-8B651D5E81F3}"/>
    <cellStyle name="20% - Énfasis6 2 2 3 2 3 2" xfId="39590" xr:uid="{1917FA68-E5DE-4C07-B19E-F2359A7CF1C5}"/>
    <cellStyle name="20% - Énfasis6 2 2 3 2 4" xfId="39587" xr:uid="{C251F87D-91EC-421B-B757-E38F845BE688}"/>
    <cellStyle name="20% - Énfasis6 2 2 3 3" xfId="9579" xr:uid="{4DAEDD9D-8A0F-4BD3-8FFA-6EC3970EDF2F}"/>
    <cellStyle name="20% - Énfasis6 2 2 3 3 2" xfId="24992" xr:uid="{4919325D-402E-4F78-B73C-9A66E1272474}"/>
    <cellStyle name="20% - Énfasis6 2 2 3 3 2 2" xfId="39592" xr:uid="{1CA8EAC2-53E4-4850-8988-FD060FE7525D}"/>
    <cellStyle name="20% - Énfasis6 2 2 3 3 3" xfId="39591" xr:uid="{B4E1B494-290C-4DAB-923D-F4B42B4229F5}"/>
    <cellStyle name="20% - Énfasis6 2 2 3 4" xfId="17287" xr:uid="{983AFDCF-4C57-42F8-AEB6-92D48E1AF81F}"/>
    <cellStyle name="20% - Énfasis6 2 2 3 4 2" xfId="39593" xr:uid="{F17E6175-31BB-473E-BE27-C89AF1B7CB7C}"/>
    <cellStyle name="20% - Énfasis6 2 2 3 5" xfId="39586" xr:uid="{794F4FCE-C0E0-4324-84BD-BEB1BB7B9128}"/>
    <cellStyle name="20% - Énfasis6 2 2 4" xfId="4123" xr:uid="{AA10DDC4-4E30-4309-8A8D-223A66ABC243}"/>
    <cellStyle name="20% - Énfasis6 2 2 4 2" xfId="11831" xr:uid="{040749BA-E1C8-4D1F-962E-68D63F19CB62}"/>
    <cellStyle name="20% - Énfasis6 2 2 4 2 2" xfId="27243" xr:uid="{ECFE142C-FBF5-4F3A-82B5-8079C718D04D}"/>
    <cellStyle name="20% - Énfasis6 2 2 4 2 2 2" xfId="39596" xr:uid="{CCFBA363-28E8-4DE0-8199-4BA51656CAA7}"/>
    <cellStyle name="20% - Énfasis6 2 2 4 2 3" xfId="39595" xr:uid="{56CD81B0-2451-4308-BCF4-512AF2D402C7}"/>
    <cellStyle name="20% - Énfasis6 2 2 4 3" xfId="19538" xr:uid="{F87F759B-E09F-46B0-BF98-56865CB666F6}"/>
    <cellStyle name="20% - Énfasis6 2 2 4 3 2" xfId="39597" xr:uid="{7C580CCD-58D0-47F1-84F5-D5DE4D0B376C}"/>
    <cellStyle name="20% - Énfasis6 2 2 4 4" xfId="39594" xr:uid="{A367F079-CF4E-48A0-9F3A-41209E659415}"/>
    <cellStyle name="20% - Énfasis6 2 2 5" xfId="8120" xr:uid="{C91BECE4-DDDC-4EED-83CB-E1662DBD5D77}"/>
    <cellStyle name="20% - Énfasis6 2 2 5 2" xfId="23533" xr:uid="{A594CA62-7DDA-46A5-AA91-364D93ECBADF}"/>
    <cellStyle name="20% - Énfasis6 2 2 5 2 2" xfId="39599" xr:uid="{739B5A44-8859-48F2-B871-B44B886CB205}"/>
    <cellStyle name="20% - Énfasis6 2 2 5 3" xfId="39598" xr:uid="{86086ED9-5440-4C6F-8C08-89B12DE4E481}"/>
    <cellStyle name="20% - Énfasis6 2 2 6" xfId="15828" xr:uid="{DDC6DED9-A951-4DBF-9D7E-C2E4039C6007}"/>
    <cellStyle name="20% - Énfasis6 2 2 6 2" xfId="39600" xr:uid="{E6B27012-AF85-4095-8A96-8A3A33E73EF5}"/>
    <cellStyle name="20% - Énfasis6 2 2 7" xfId="39569" xr:uid="{EEC180B8-1002-4BC7-A64B-EEA1383AFF74}"/>
    <cellStyle name="20% - Énfasis6 2 3" xfId="833" xr:uid="{9FB23A1A-8472-4A0D-BE3B-88D6B931BF0F}"/>
    <cellStyle name="20% - Énfasis6 2 3 2" xfId="2308" xr:uid="{34F25565-3CF7-42F4-837F-862FD67D0DDE}"/>
    <cellStyle name="20% - Énfasis6 2 3 2 2" xfId="6040" xr:uid="{8517DEA2-1DD4-409E-AC64-2B58CDF7DCFC}"/>
    <cellStyle name="20% - Énfasis6 2 3 2 2 2" xfId="13748" xr:uid="{F0CAF81D-71A9-4A35-B1DF-97FFFAD17C85}"/>
    <cellStyle name="20% - Énfasis6 2 3 2 2 2 2" xfId="29160" xr:uid="{BCAE3FA4-3542-4EB1-943D-A53633C1FA31}"/>
    <cellStyle name="20% - Énfasis6 2 3 2 2 2 2 2" xfId="39605" xr:uid="{60F85DA2-C86A-4A8E-8F03-BE97B67DFE77}"/>
    <cellStyle name="20% - Énfasis6 2 3 2 2 2 3" xfId="39604" xr:uid="{A9629356-5A85-47B3-85AF-EE8B5E613350}"/>
    <cellStyle name="20% - Énfasis6 2 3 2 2 3" xfId="21455" xr:uid="{2DA9DF1D-3860-486D-A599-FB76921110E2}"/>
    <cellStyle name="20% - Énfasis6 2 3 2 2 3 2" xfId="39606" xr:uid="{5A0CCB41-51D7-42EF-92C2-C65C0B5E25F1}"/>
    <cellStyle name="20% - Énfasis6 2 3 2 2 4" xfId="39603" xr:uid="{397CD5A8-E63D-488F-B5EF-61982A3D88F0}"/>
    <cellStyle name="20% - Énfasis6 2 3 2 3" xfId="10019" xr:uid="{6383FB6C-0C66-442A-9C3E-F87D9E2AE8B2}"/>
    <cellStyle name="20% - Énfasis6 2 3 2 3 2" xfId="25432" xr:uid="{6C1C83E8-5992-4735-BC7E-0EC7AD699084}"/>
    <cellStyle name="20% - Énfasis6 2 3 2 3 2 2" xfId="39608" xr:uid="{59FEB9B6-A954-45B0-B861-C6BFF72B2376}"/>
    <cellStyle name="20% - Énfasis6 2 3 2 3 3" xfId="39607" xr:uid="{AEFBB43B-7180-4355-8AE2-5ED9700C3AE0}"/>
    <cellStyle name="20% - Énfasis6 2 3 2 4" xfId="17727" xr:uid="{08995602-FA7D-4FB3-972D-8D170D16F4F6}"/>
    <cellStyle name="20% - Énfasis6 2 3 2 4 2" xfId="39609" xr:uid="{B1BEA182-831A-4555-A08B-18CF7249E7AC}"/>
    <cellStyle name="20% - Énfasis6 2 3 2 5" xfId="39602" xr:uid="{FD017CB4-787B-46CC-8857-C5DB7D6F8FEB}"/>
    <cellStyle name="20% - Énfasis6 2 3 3" xfId="4570" xr:uid="{C57E5509-1D58-4B86-A915-06D0F91088D1}"/>
    <cellStyle name="20% - Énfasis6 2 3 3 2" xfId="12278" xr:uid="{51E33A69-C1FD-43D1-B780-21600E4C7ABD}"/>
    <cellStyle name="20% - Énfasis6 2 3 3 2 2" xfId="27690" xr:uid="{028AC1CF-D03C-4B3D-BBB3-FAFC70FFC72A}"/>
    <cellStyle name="20% - Énfasis6 2 3 3 2 2 2" xfId="39612" xr:uid="{362BF619-0BA8-4CA5-A582-AF6EC72C4B04}"/>
    <cellStyle name="20% - Énfasis6 2 3 3 2 3" xfId="39611" xr:uid="{FDAB3CF9-3590-4F0F-8E63-A5828F828E2C}"/>
    <cellStyle name="20% - Énfasis6 2 3 3 3" xfId="19985" xr:uid="{6FB8D3CA-1516-4852-BBBD-586E71313B5E}"/>
    <cellStyle name="20% - Énfasis6 2 3 3 3 2" xfId="39613" xr:uid="{F5DF1589-51B3-4D9E-8252-6C349945C6A5}"/>
    <cellStyle name="20% - Énfasis6 2 3 3 4" xfId="39610" xr:uid="{97561D10-FA70-4982-A158-BE1A14BF5D69}"/>
    <cellStyle name="20% - Énfasis6 2 3 4" xfId="8560" xr:uid="{9378CBC5-6BAA-4DB9-BB4C-49BF99155E33}"/>
    <cellStyle name="20% - Énfasis6 2 3 4 2" xfId="23973" xr:uid="{746E316C-5E1C-4BB4-A7C8-675A1F579415}"/>
    <cellStyle name="20% - Énfasis6 2 3 4 2 2" xfId="39615" xr:uid="{8F66717E-895D-4EE7-B629-420098F141F7}"/>
    <cellStyle name="20% - Énfasis6 2 3 4 3" xfId="39614" xr:uid="{C9BCB13E-BCF8-4787-BAE1-98355C541DCE}"/>
    <cellStyle name="20% - Énfasis6 2 3 5" xfId="16268" xr:uid="{6D4A3F02-3185-4C5B-9D81-FF22FB1D2D31}"/>
    <cellStyle name="20% - Énfasis6 2 3 5 2" xfId="39616" xr:uid="{9C730D4D-181B-4785-9189-1A03D4C526FA}"/>
    <cellStyle name="20% - Énfasis6 2 3 6" xfId="39601" xr:uid="{D45A2ED3-67D3-4032-A413-8B395250B2E5}"/>
    <cellStyle name="20% - Énfasis6 2 4" xfId="1670" xr:uid="{7E5FAFCF-EF2B-4935-AD68-9D39C5A38336}"/>
    <cellStyle name="20% - Énfasis6 2 4 2" xfId="5402" xr:uid="{1AAC8CF6-623D-4A42-8D93-E3347383BE00}"/>
    <cellStyle name="20% - Énfasis6 2 4 2 2" xfId="13110" xr:uid="{C2812ABF-046E-461C-BF51-653B4CEC3EE5}"/>
    <cellStyle name="20% - Énfasis6 2 4 2 2 2" xfId="28522" xr:uid="{60392515-6569-4A8E-8D42-0312BCC947E9}"/>
    <cellStyle name="20% - Énfasis6 2 4 2 2 2 2" xfId="39620" xr:uid="{E84BB8B6-224F-4B12-B28A-010620DE02E3}"/>
    <cellStyle name="20% - Énfasis6 2 4 2 2 3" xfId="39619" xr:uid="{56423D5C-F76C-4368-AA97-E7631478EFE2}"/>
    <cellStyle name="20% - Énfasis6 2 4 2 3" xfId="20817" xr:uid="{D142ABAC-D6BD-467C-BEB0-27D9BAF3A60A}"/>
    <cellStyle name="20% - Énfasis6 2 4 2 3 2" xfId="39621" xr:uid="{F2878D3F-7DB0-47D7-AF69-A321D54F12CC}"/>
    <cellStyle name="20% - Énfasis6 2 4 2 4" xfId="39618" xr:uid="{2448046F-1AF3-4580-A092-4446FB430C7D}"/>
    <cellStyle name="20% - Énfasis6 2 4 3" xfId="9381" xr:uid="{0E6B2D49-1EE9-4E37-8D8B-87E26C94EACB}"/>
    <cellStyle name="20% - Énfasis6 2 4 3 2" xfId="24794" xr:uid="{3CE69331-7FD5-41A1-B085-22FDB5A0925A}"/>
    <cellStyle name="20% - Énfasis6 2 4 3 2 2" xfId="39623" xr:uid="{81068758-21BF-40E0-9CF4-BDAB87625F54}"/>
    <cellStyle name="20% - Énfasis6 2 4 3 3" xfId="39622" xr:uid="{2B68D46D-FEF9-4659-99ED-27A03A78AF0F}"/>
    <cellStyle name="20% - Énfasis6 2 4 4" xfId="17089" xr:uid="{DFD2A9A8-3AC1-4126-9F35-4EC2CDAF5E05}"/>
    <cellStyle name="20% - Énfasis6 2 4 4 2" xfId="39624" xr:uid="{30C08ECD-3BC2-44ED-AD16-95E6C814372C}"/>
    <cellStyle name="20% - Énfasis6 2 4 5" xfId="39617" xr:uid="{41E02395-A99E-4045-ADA5-4EF6EB511584}"/>
    <cellStyle name="20% - Énfasis6 2 5" xfId="3918" xr:uid="{F66E0E18-4214-4A59-A6C4-672683E0A31C}"/>
    <cellStyle name="20% - Énfasis6 2 5 2" xfId="11626" xr:uid="{1289FB4E-E30B-40B7-911D-AFF0E8776884}"/>
    <cellStyle name="20% - Énfasis6 2 5 2 2" xfId="27038" xr:uid="{9DFA14B6-5EBA-42FF-8545-6A2ECB3F1C5A}"/>
    <cellStyle name="20% - Énfasis6 2 5 2 2 2" xfId="39627" xr:uid="{E1A247F5-84B1-4D2B-8C1A-E0A2A5A2F093}"/>
    <cellStyle name="20% - Énfasis6 2 5 2 3" xfId="39626" xr:uid="{B5704F0D-EEC5-4B1B-A4E1-CF2EAC0629A0}"/>
    <cellStyle name="20% - Énfasis6 2 5 3" xfId="19333" xr:uid="{8B584A07-8E79-4270-8D28-75906E75B899}"/>
    <cellStyle name="20% - Énfasis6 2 5 3 2" xfId="39628" xr:uid="{FF867866-CDB8-456B-A18C-E1F31362A458}"/>
    <cellStyle name="20% - Énfasis6 2 5 4" xfId="39625" xr:uid="{8524EADF-A296-45D9-8FE8-0D92E2CB57FF}"/>
    <cellStyle name="20% - Énfasis6 2 6" xfId="7922" xr:uid="{2CA462C6-613E-4C72-BD60-B081212DBEC6}"/>
    <cellStyle name="20% - Énfasis6 2 6 2" xfId="23335" xr:uid="{0191F3AC-27B4-4156-90EC-C6405F106818}"/>
    <cellStyle name="20% - Énfasis6 2 6 2 2" xfId="39630" xr:uid="{05517442-E565-400B-9482-CCEBDECE56C5}"/>
    <cellStyle name="20% - Énfasis6 2 6 3" xfId="39629" xr:uid="{697663FB-F9CB-4AE2-B12B-187523539A6D}"/>
    <cellStyle name="20% - Énfasis6 2 7" xfId="15630" xr:uid="{A97C7CA8-8982-49DA-913F-CEEF3A9E731C}"/>
    <cellStyle name="20% - Énfasis6 2 7 2" xfId="39631" xr:uid="{32712605-9915-465E-88FE-4F8449A138C4}"/>
    <cellStyle name="20% - Énfasis6 2 8" xfId="39568" xr:uid="{1E28DEDC-4DB7-4A17-B959-2AC67C244B6D}"/>
    <cellStyle name="20% - Énfasis6 20" xfId="1431" xr:uid="{EA436606-FF2B-4859-8F91-914F8332E77E}"/>
    <cellStyle name="20% - Énfasis6 20 2" xfId="2896" xr:uid="{5AFAA6F5-26C7-454D-BF54-103C9316BE4C}"/>
    <cellStyle name="20% - Énfasis6 20 2 2" xfId="6628" xr:uid="{FA2D388C-8422-4531-A6A9-78DCCA958F2A}"/>
    <cellStyle name="20% - Énfasis6 20 2 2 2" xfId="14336" xr:uid="{E59EFF2F-0CE7-4E99-9616-62263E1FB4AE}"/>
    <cellStyle name="20% - Énfasis6 20 2 2 2 2" xfId="29748" xr:uid="{E5A29988-FFA3-4BF0-9879-495DE6CD67EE}"/>
    <cellStyle name="20% - Énfasis6 20 2 2 2 2 2" xfId="39636" xr:uid="{EAB0C2B9-BE84-4AAD-839B-CC552BFD13F8}"/>
    <cellStyle name="20% - Énfasis6 20 2 2 2 3" xfId="39635" xr:uid="{5EFD80FF-C3BF-434F-B812-D670BA49ADD6}"/>
    <cellStyle name="20% - Énfasis6 20 2 2 3" xfId="22043" xr:uid="{D91D9A2B-7075-4FE5-8CA1-BD93A3B1F901}"/>
    <cellStyle name="20% - Énfasis6 20 2 2 3 2" xfId="39637" xr:uid="{5D3E63C5-6528-4A1E-B500-91F8F03EC4C5}"/>
    <cellStyle name="20% - Énfasis6 20 2 2 4" xfId="39634" xr:uid="{DCD3BCCE-6F28-4EF2-9053-3F6EA0882769}"/>
    <cellStyle name="20% - Énfasis6 20 2 3" xfId="10607" xr:uid="{24D64497-B47E-4CCB-A84F-E9EA101B1B59}"/>
    <cellStyle name="20% - Énfasis6 20 2 3 2" xfId="26020" xr:uid="{3853CBA6-1A2E-4627-B475-5366E6C76ADE}"/>
    <cellStyle name="20% - Énfasis6 20 2 3 2 2" xfId="39639" xr:uid="{CF28ECD6-F694-4CE7-BE77-E4DD6C442956}"/>
    <cellStyle name="20% - Énfasis6 20 2 3 3" xfId="39638" xr:uid="{C30C45C7-B2D5-4BCA-8A13-9C8BBA5759AA}"/>
    <cellStyle name="20% - Énfasis6 20 2 4" xfId="18315" xr:uid="{9F4D02C3-AB7C-45AD-81B5-3A63844FEC75}"/>
    <cellStyle name="20% - Énfasis6 20 2 4 2" xfId="39640" xr:uid="{C9CD8D11-7AE4-4920-B2DA-B5A6C7ADFD5D}"/>
    <cellStyle name="20% - Énfasis6 20 2 5" xfId="39633" xr:uid="{ED7C697C-184F-4811-A9ED-5E2E094AA2F1}"/>
    <cellStyle name="20% - Énfasis6 20 3" xfId="5167" xr:uid="{29688119-6E4F-4F2F-9481-09E963262167}"/>
    <cellStyle name="20% - Énfasis6 20 3 2" xfId="12875" xr:uid="{2B856A70-E6A8-4F2B-B06E-8F5E7726A88E}"/>
    <cellStyle name="20% - Énfasis6 20 3 2 2" xfId="28287" xr:uid="{9F1F46C3-A251-4358-AA5A-4B2CCAE75E99}"/>
    <cellStyle name="20% - Énfasis6 20 3 2 2 2" xfId="39643" xr:uid="{B5237672-D360-4843-8F72-B58D60226626}"/>
    <cellStyle name="20% - Énfasis6 20 3 2 3" xfId="39642" xr:uid="{799912F8-DB68-475A-842E-4F8B9785A727}"/>
    <cellStyle name="20% - Énfasis6 20 3 3" xfId="20582" xr:uid="{B2384DE8-CD57-464F-BD12-D72434BA464B}"/>
    <cellStyle name="20% - Énfasis6 20 3 3 2" xfId="39644" xr:uid="{2D89A030-5813-4B22-8608-435CF3305F05}"/>
    <cellStyle name="20% - Énfasis6 20 3 4" xfId="39641" xr:uid="{CC58A900-6B52-4517-B443-69951BBFFFC3}"/>
    <cellStyle name="20% - Énfasis6 20 4" xfId="9148" xr:uid="{8A369C8F-EB29-46CE-B52E-E0576B1612E9}"/>
    <cellStyle name="20% - Énfasis6 20 4 2" xfId="24561" xr:uid="{1DCBE8AB-FF1B-4F24-8DE8-D7BBF285A176}"/>
    <cellStyle name="20% - Énfasis6 20 4 2 2" xfId="39646" xr:uid="{934D2333-D052-408E-8C88-146B430DD1F7}"/>
    <cellStyle name="20% - Énfasis6 20 4 3" xfId="39645" xr:uid="{14F88F52-9AA1-405C-9B26-DA940484366C}"/>
    <cellStyle name="20% - Énfasis6 20 5" xfId="16856" xr:uid="{35D63286-A314-4BFE-96F5-B6D5EA2AFA64}"/>
    <cellStyle name="20% - Énfasis6 20 5 2" xfId="39647" xr:uid="{9D6852E9-87E5-49D1-9208-615E04CB9271}"/>
    <cellStyle name="20% - Énfasis6 20 6" xfId="39632" xr:uid="{B8F32F9A-FCC9-4875-B8B1-47AFDFA8609A}"/>
    <cellStyle name="20% - Énfasis6 21" xfId="1451" xr:uid="{EE05D9DB-7E44-452F-B178-0281310F621D}"/>
    <cellStyle name="20% - Énfasis6 21 2" xfId="2916" xr:uid="{E5DE344B-83A4-4135-9073-3836D8360DC4}"/>
    <cellStyle name="20% - Énfasis6 21 2 2" xfId="6648" xr:uid="{829F5BEE-E0F0-472B-A55A-067F2654BBD0}"/>
    <cellStyle name="20% - Énfasis6 21 2 2 2" xfId="14356" xr:uid="{99E2483F-4D54-468D-BFAE-F4188CB117CB}"/>
    <cellStyle name="20% - Énfasis6 21 2 2 2 2" xfId="29768" xr:uid="{4EEF59CE-8D51-49C7-B321-00EBDDDC09D8}"/>
    <cellStyle name="20% - Énfasis6 21 2 2 2 2 2" xfId="39652" xr:uid="{072A9D09-E604-444D-B1E8-4D06A7EB6842}"/>
    <cellStyle name="20% - Énfasis6 21 2 2 2 3" xfId="39651" xr:uid="{0635407E-AEF6-4184-B42E-F3A3E0C756D8}"/>
    <cellStyle name="20% - Énfasis6 21 2 2 3" xfId="22063" xr:uid="{E3BF06A6-1E99-458C-9205-66B701853DEE}"/>
    <cellStyle name="20% - Énfasis6 21 2 2 3 2" xfId="39653" xr:uid="{90703423-2343-417F-ADB3-9AB580E8EEC3}"/>
    <cellStyle name="20% - Énfasis6 21 2 2 4" xfId="39650" xr:uid="{8FB634B7-42BE-4345-B0E3-DD8319936D5E}"/>
    <cellStyle name="20% - Énfasis6 21 2 3" xfId="10627" xr:uid="{D9F25564-21DE-4512-8EF1-4ED41A6BF4B4}"/>
    <cellStyle name="20% - Énfasis6 21 2 3 2" xfId="26040" xr:uid="{DDBF45C9-1B18-42BB-9D5C-892291A592E2}"/>
    <cellStyle name="20% - Énfasis6 21 2 3 2 2" xfId="39655" xr:uid="{17C8DD00-85CE-4B8A-8210-BD5372D99690}"/>
    <cellStyle name="20% - Énfasis6 21 2 3 3" xfId="39654" xr:uid="{54BD4B34-B0DC-424F-A00A-330C30207DF0}"/>
    <cellStyle name="20% - Énfasis6 21 2 4" xfId="18335" xr:uid="{908F36A7-7C7A-47D2-8E27-A11CDD41C904}"/>
    <cellStyle name="20% - Énfasis6 21 2 4 2" xfId="39656" xr:uid="{3455873F-B1D9-45EA-9ED3-C0A1CA5C7B06}"/>
    <cellStyle name="20% - Énfasis6 21 2 5" xfId="39649" xr:uid="{68BD7B16-F94E-4566-9074-4CE9EB1FB02C}"/>
    <cellStyle name="20% - Énfasis6 21 3" xfId="5187" xr:uid="{3D250205-CDC2-4B8C-B488-7F4E0C5269A6}"/>
    <cellStyle name="20% - Énfasis6 21 3 2" xfId="12895" xr:uid="{4B5B1054-27FD-4853-87AA-F953C94240DB}"/>
    <cellStyle name="20% - Énfasis6 21 3 2 2" xfId="28307" xr:uid="{5567E381-EBF4-4C4B-AACB-187BE3BBB9BE}"/>
    <cellStyle name="20% - Énfasis6 21 3 2 2 2" xfId="39659" xr:uid="{D4E7E127-078E-49CF-BCB5-7BAD932A92FE}"/>
    <cellStyle name="20% - Énfasis6 21 3 2 3" xfId="39658" xr:uid="{0054A952-72D7-4551-A0B8-D899314BAA58}"/>
    <cellStyle name="20% - Énfasis6 21 3 3" xfId="20602" xr:uid="{93899661-7875-4A4F-872C-129EB8E9A2F2}"/>
    <cellStyle name="20% - Énfasis6 21 3 3 2" xfId="39660" xr:uid="{64ECF049-350E-4BD6-A9A7-0542C836D16A}"/>
    <cellStyle name="20% - Énfasis6 21 3 4" xfId="39657" xr:uid="{A431FAF0-4E46-4EC4-AA2C-4B7EFDE71168}"/>
    <cellStyle name="20% - Énfasis6 21 4" xfId="9168" xr:uid="{890123AA-8E4D-4DF1-95AB-4E1B8DA39E22}"/>
    <cellStyle name="20% - Énfasis6 21 4 2" xfId="24581" xr:uid="{441576C9-7CA4-42B1-961C-F4D58DC13A1E}"/>
    <cellStyle name="20% - Énfasis6 21 4 2 2" xfId="39662" xr:uid="{48356090-726F-49CB-9B17-D3F3DCAF64BE}"/>
    <cellStyle name="20% - Énfasis6 21 4 3" xfId="39661" xr:uid="{49348CCB-E8C7-48B6-AAF2-5025735D3BAC}"/>
    <cellStyle name="20% - Énfasis6 21 5" xfId="16876" xr:uid="{61A1803C-D0FB-4A0A-9EF3-2CC8CA68EDFA}"/>
    <cellStyle name="20% - Énfasis6 21 5 2" xfId="39663" xr:uid="{712A2404-E51A-4BA6-8BB0-9E3A7563254C}"/>
    <cellStyle name="20% - Énfasis6 21 6" xfId="39648" xr:uid="{60F63955-DE0A-40D4-8752-B96F5792653B}"/>
    <cellStyle name="20% - Énfasis6 22" xfId="1471" xr:uid="{EC9ACA71-30E6-4B50-9610-E4171637835D}"/>
    <cellStyle name="20% - Énfasis6 22 2" xfId="2936" xr:uid="{FE1E2C1C-1AE0-4334-A7B0-9100A7A4BBD8}"/>
    <cellStyle name="20% - Énfasis6 22 2 2" xfId="6668" xr:uid="{289A9F27-70A5-4FAE-A308-AB08F3BF9E87}"/>
    <cellStyle name="20% - Énfasis6 22 2 2 2" xfId="14376" xr:uid="{2E225B66-2C75-40F9-A587-D49A846F24AA}"/>
    <cellStyle name="20% - Énfasis6 22 2 2 2 2" xfId="29788" xr:uid="{F3E470BB-4457-4B7A-9D56-A11097916213}"/>
    <cellStyle name="20% - Énfasis6 22 2 2 2 2 2" xfId="39668" xr:uid="{589B0404-00A8-4A42-8FDB-DBD28DD60D9D}"/>
    <cellStyle name="20% - Énfasis6 22 2 2 2 3" xfId="39667" xr:uid="{844637F8-F974-4B5F-8D3B-55B9CC781776}"/>
    <cellStyle name="20% - Énfasis6 22 2 2 3" xfId="22083" xr:uid="{DA9C2F8B-68D9-4B69-87BC-7843B75328B3}"/>
    <cellStyle name="20% - Énfasis6 22 2 2 3 2" xfId="39669" xr:uid="{0D046044-7054-40C8-A2EA-862A1A823FFF}"/>
    <cellStyle name="20% - Énfasis6 22 2 2 4" xfId="39666" xr:uid="{9598D900-F160-4C00-ADA0-36238EDB4F23}"/>
    <cellStyle name="20% - Énfasis6 22 2 3" xfId="10647" xr:uid="{A8A91BA2-3151-4B64-83A5-7A2C29ECC44F}"/>
    <cellStyle name="20% - Énfasis6 22 2 3 2" xfId="26060" xr:uid="{A735D729-019A-4456-B3B9-FA75C76EA58D}"/>
    <cellStyle name="20% - Énfasis6 22 2 3 2 2" xfId="39671" xr:uid="{96480933-7B57-4122-8F79-93BBD4B2D33B}"/>
    <cellStyle name="20% - Énfasis6 22 2 3 3" xfId="39670" xr:uid="{9084792B-EC7D-4C73-9D28-488DFA2A0626}"/>
    <cellStyle name="20% - Énfasis6 22 2 4" xfId="18355" xr:uid="{DDA51989-AF9D-4973-BE7A-D09FFDBAF8C4}"/>
    <cellStyle name="20% - Énfasis6 22 2 4 2" xfId="39672" xr:uid="{72D2CF62-DA3E-4EFF-B2CF-942E0F262C23}"/>
    <cellStyle name="20% - Énfasis6 22 2 5" xfId="39665" xr:uid="{85516FE7-3613-45D6-BBBE-8D5E1A52E3C0}"/>
    <cellStyle name="20% - Énfasis6 22 3" xfId="5207" xr:uid="{6917D10E-18C7-4460-99CD-6119B22EB9D8}"/>
    <cellStyle name="20% - Énfasis6 22 3 2" xfId="12915" xr:uid="{F727D6F6-B240-4C51-9DBF-B42B8A451922}"/>
    <cellStyle name="20% - Énfasis6 22 3 2 2" xfId="28327" xr:uid="{69B1B49C-5EFA-4F08-AD69-50522CDDE3D5}"/>
    <cellStyle name="20% - Énfasis6 22 3 2 2 2" xfId="39675" xr:uid="{23E52614-3FAD-40B8-9FDD-22430264A748}"/>
    <cellStyle name="20% - Énfasis6 22 3 2 3" xfId="39674" xr:uid="{5F63C8EE-020E-4F57-A903-0F5BE5FC311D}"/>
    <cellStyle name="20% - Énfasis6 22 3 3" xfId="20622" xr:uid="{B7C0D48D-48D9-4F21-BB65-8BEB2E5BD3DD}"/>
    <cellStyle name="20% - Énfasis6 22 3 3 2" xfId="39676" xr:uid="{91D34C42-4A31-4F6C-B94C-0A0BD51411D8}"/>
    <cellStyle name="20% - Énfasis6 22 3 4" xfId="39673" xr:uid="{D10E91BE-4F5C-40D8-BE28-7F2DB1D91456}"/>
    <cellStyle name="20% - Énfasis6 22 4" xfId="9188" xr:uid="{B6469E79-A7F4-44E3-91FE-00AABF9C0FE2}"/>
    <cellStyle name="20% - Énfasis6 22 4 2" xfId="24601" xr:uid="{E5756014-5AB7-4338-9715-4FF4C745FD6A}"/>
    <cellStyle name="20% - Énfasis6 22 4 2 2" xfId="39678" xr:uid="{3088E453-BEF2-4787-8848-025B86A2F6E8}"/>
    <cellStyle name="20% - Énfasis6 22 4 3" xfId="39677" xr:uid="{BB2BEA71-6F33-4EF3-AB2C-A229203A7936}"/>
    <cellStyle name="20% - Énfasis6 22 5" xfId="16896" xr:uid="{050EB567-67B2-497A-96E1-4F0D15F6D6D0}"/>
    <cellStyle name="20% - Énfasis6 22 5 2" xfId="39679" xr:uid="{E103ACCB-9F95-46CB-B8BB-679A1404112A}"/>
    <cellStyle name="20% - Énfasis6 22 6" xfId="39664" xr:uid="{47D19672-96B0-4D2F-AC91-3240FF77448E}"/>
    <cellStyle name="20% - Énfasis6 23" xfId="1491" xr:uid="{6C552C9F-448C-46AF-AE60-A9DD4F60F5C6}"/>
    <cellStyle name="20% - Énfasis6 23 2" xfId="2956" xr:uid="{BB98357B-968F-4CB9-B195-C3E102E781DB}"/>
    <cellStyle name="20% - Énfasis6 23 2 2" xfId="6688" xr:uid="{4EAA0A1C-3D3E-48BD-9E07-50AB78C268F5}"/>
    <cellStyle name="20% - Énfasis6 23 2 2 2" xfId="14396" xr:uid="{16F758BD-BB51-4735-8075-7F49DC1F1417}"/>
    <cellStyle name="20% - Énfasis6 23 2 2 2 2" xfId="29808" xr:uid="{D903B69A-BBF5-4712-A19F-D9E53FC442BA}"/>
    <cellStyle name="20% - Énfasis6 23 2 2 2 2 2" xfId="39684" xr:uid="{13893837-9F44-4B14-B0B1-B856B33D6025}"/>
    <cellStyle name="20% - Énfasis6 23 2 2 2 3" xfId="39683" xr:uid="{4150DF63-654A-4587-96C2-789B8B8664F6}"/>
    <cellStyle name="20% - Énfasis6 23 2 2 3" xfId="22103" xr:uid="{7C431D66-8CF6-4EA9-AD09-988CE054AA89}"/>
    <cellStyle name="20% - Énfasis6 23 2 2 3 2" xfId="39685" xr:uid="{7AF72B66-B4DA-4944-80E0-727462747646}"/>
    <cellStyle name="20% - Énfasis6 23 2 2 4" xfId="39682" xr:uid="{F539F590-4479-487B-BB78-5105C76511FA}"/>
    <cellStyle name="20% - Énfasis6 23 2 3" xfId="10667" xr:uid="{A87149D2-C9F5-4DF0-A52C-3F4398C76F6D}"/>
    <cellStyle name="20% - Énfasis6 23 2 3 2" xfId="26080" xr:uid="{F69B1715-AC86-4716-BD8E-DC52D9F836F9}"/>
    <cellStyle name="20% - Énfasis6 23 2 3 2 2" xfId="39687" xr:uid="{89A886FD-04DB-4F5D-92B0-49AC463B5A1C}"/>
    <cellStyle name="20% - Énfasis6 23 2 3 3" xfId="39686" xr:uid="{6A250A8F-6061-4456-A1C0-2BB98B4947B2}"/>
    <cellStyle name="20% - Énfasis6 23 2 4" xfId="18375" xr:uid="{A9D54586-AE71-4EA4-BE52-580A7DA31ED8}"/>
    <cellStyle name="20% - Énfasis6 23 2 4 2" xfId="39688" xr:uid="{AC58943C-9578-4ED8-9F58-A2073F5C701C}"/>
    <cellStyle name="20% - Énfasis6 23 2 5" xfId="39681" xr:uid="{70A0C811-8EEA-4ADE-B4F3-CEA8BA7EA47F}"/>
    <cellStyle name="20% - Énfasis6 23 3" xfId="5227" xr:uid="{1E1D9CC4-538A-4B79-91A4-6325E5847E39}"/>
    <cellStyle name="20% - Énfasis6 23 3 2" xfId="12935" xr:uid="{5ADE6BD2-26EF-4311-83E9-0BD02C560ED5}"/>
    <cellStyle name="20% - Énfasis6 23 3 2 2" xfId="28347" xr:uid="{798EF9ED-EE4A-4E1B-89D5-9C9592449264}"/>
    <cellStyle name="20% - Énfasis6 23 3 2 2 2" xfId="39691" xr:uid="{2142814B-5CA4-4312-9F65-354BB9DAC435}"/>
    <cellStyle name="20% - Énfasis6 23 3 2 3" xfId="39690" xr:uid="{8EC8E9DE-6CCF-4B46-B73C-8EF2F2BC3C86}"/>
    <cellStyle name="20% - Énfasis6 23 3 3" xfId="20642" xr:uid="{3576AA65-ED65-4C54-936B-8FE46FCEC037}"/>
    <cellStyle name="20% - Énfasis6 23 3 3 2" xfId="39692" xr:uid="{D2E0D03E-5D35-44FA-8C18-3F8D2EE60E76}"/>
    <cellStyle name="20% - Énfasis6 23 3 4" xfId="39689" xr:uid="{9BF17E52-BDB5-40B7-964F-BF3138B6B415}"/>
    <cellStyle name="20% - Énfasis6 23 4" xfId="9208" xr:uid="{DDA741DE-E32F-4F6A-9CEE-722E7A607CE8}"/>
    <cellStyle name="20% - Énfasis6 23 4 2" xfId="24621" xr:uid="{B80CB5C8-92AC-469C-AD84-B20754B64ECF}"/>
    <cellStyle name="20% - Énfasis6 23 4 2 2" xfId="39694" xr:uid="{F1B1AB8F-3D16-4D01-91C4-2B668C441FA5}"/>
    <cellStyle name="20% - Énfasis6 23 4 3" xfId="39693" xr:uid="{0B8F6E01-E4B6-4FC3-8ECE-01B69A83349A}"/>
    <cellStyle name="20% - Énfasis6 23 5" xfId="16916" xr:uid="{D9D78853-EC75-4055-A9D5-6F17000DBB7C}"/>
    <cellStyle name="20% - Énfasis6 23 5 2" xfId="39695" xr:uid="{8BF3621F-ED1D-483F-A96B-9FB71960686A}"/>
    <cellStyle name="20% - Énfasis6 23 6" xfId="39680" xr:uid="{A12F604B-7307-403A-9BB7-070197F9C9F7}"/>
    <cellStyle name="20% - Énfasis6 24" xfId="1511" xr:uid="{F53A2CD9-E165-48D6-B4B0-5A91FD69D8EB}"/>
    <cellStyle name="20% - Énfasis6 24 2" xfId="2976" xr:uid="{B1B42F62-C1A5-4946-8FB4-8C5930049D39}"/>
    <cellStyle name="20% - Énfasis6 24 2 2" xfId="6708" xr:uid="{2B67FB7D-4876-4E2A-9E03-FEF0F50098D9}"/>
    <cellStyle name="20% - Énfasis6 24 2 2 2" xfId="14416" xr:uid="{611E5B1B-1E51-47A3-81B5-95DAE0F5C49B}"/>
    <cellStyle name="20% - Énfasis6 24 2 2 2 2" xfId="29828" xr:uid="{C08289BB-DA4D-4E61-80AB-E5C058CCB789}"/>
    <cellStyle name="20% - Énfasis6 24 2 2 2 2 2" xfId="39700" xr:uid="{FE0E1811-DCC1-4F03-9BDB-0BDEF0D2074F}"/>
    <cellStyle name="20% - Énfasis6 24 2 2 2 3" xfId="39699" xr:uid="{AD86C9B7-51A4-472A-AD13-737F7CD065F9}"/>
    <cellStyle name="20% - Énfasis6 24 2 2 3" xfId="22123" xr:uid="{DA8096E5-C582-4F17-9563-80AFF9076F6B}"/>
    <cellStyle name="20% - Énfasis6 24 2 2 3 2" xfId="39701" xr:uid="{DA71F82A-387E-4C4F-9F3D-31EBB2C72ECC}"/>
    <cellStyle name="20% - Énfasis6 24 2 2 4" xfId="39698" xr:uid="{A3734526-2193-49AE-AE37-CAF503C85DD0}"/>
    <cellStyle name="20% - Énfasis6 24 2 3" xfId="10687" xr:uid="{B36C0B09-933C-4FD1-AE9B-5B8893C814F2}"/>
    <cellStyle name="20% - Énfasis6 24 2 3 2" xfId="26100" xr:uid="{62EF8794-A5FE-47E8-B34C-7DE7C0873C83}"/>
    <cellStyle name="20% - Énfasis6 24 2 3 2 2" xfId="39703" xr:uid="{71D90F51-FE3E-4D67-862B-8F3E0822BA11}"/>
    <cellStyle name="20% - Énfasis6 24 2 3 3" xfId="39702" xr:uid="{E8270F22-7C0B-44B1-BF7A-79C0801D5B2A}"/>
    <cellStyle name="20% - Énfasis6 24 2 4" xfId="18395" xr:uid="{04E8D3BF-E2A7-44EE-BF38-6D7EDF486347}"/>
    <cellStyle name="20% - Énfasis6 24 2 4 2" xfId="39704" xr:uid="{08C01D4A-BF9F-4615-861C-6D3C3B8261BD}"/>
    <cellStyle name="20% - Énfasis6 24 2 5" xfId="39697" xr:uid="{689A7797-D0D1-42A0-B903-E1B3E9D28E4F}"/>
    <cellStyle name="20% - Énfasis6 24 3" xfId="5247" xr:uid="{1A132A0C-7C73-4816-A22D-3B5A10E85934}"/>
    <cellStyle name="20% - Énfasis6 24 3 2" xfId="12955" xr:uid="{47024882-5556-4A67-9C40-77A63A8272D4}"/>
    <cellStyle name="20% - Énfasis6 24 3 2 2" xfId="28367" xr:uid="{00415FAD-0A67-4F2F-9985-93F6A492CF7F}"/>
    <cellStyle name="20% - Énfasis6 24 3 2 2 2" xfId="39707" xr:uid="{005C061E-0443-4D52-82CB-C8BBE57938EC}"/>
    <cellStyle name="20% - Énfasis6 24 3 2 3" xfId="39706" xr:uid="{602E7770-26BD-4F0E-B862-F227E0C328F2}"/>
    <cellStyle name="20% - Énfasis6 24 3 3" xfId="20662" xr:uid="{85072927-CF5F-43B6-B9C6-4C357BEF05A2}"/>
    <cellStyle name="20% - Énfasis6 24 3 3 2" xfId="39708" xr:uid="{1AB8E221-2006-402C-A083-84D645DF7E48}"/>
    <cellStyle name="20% - Énfasis6 24 3 4" xfId="39705" xr:uid="{A5F5A984-6552-4117-AA64-C09553E1C8BC}"/>
    <cellStyle name="20% - Énfasis6 24 4" xfId="9228" xr:uid="{68723351-DE43-4617-ADC5-4ACDA34FDACA}"/>
    <cellStyle name="20% - Énfasis6 24 4 2" xfId="24641" xr:uid="{065D6E0F-01A8-4648-9B0F-D1046E83B950}"/>
    <cellStyle name="20% - Énfasis6 24 4 2 2" xfId="39710" xr:uid="{DCF99E20-87BA-43B7-A8BE-EF1413253A05}"/>
    <cellStyle name="20% - Énfasis6 24 4 3" xfId="39709" xr:uid="{5EF18740-F358-4764-872B-047BD07B97E5}"/>
    <cellStyle name="20% - Énfasis6 24 5" xfId="16936" xr:uid="{81A11AD5-0EFC-41A2-8AD7-41CFC4063574}"/>
    <cellStyle name="20% - Énfasis6 24 5 2" xfId="39711" xr:uid="{BE83B962-D0AB-409B-88BA-B069C659E125}"/>
    <cellStyle name="20% - Énfasis6 24 6" xfId="39696" xr:uid="{D0472C10-1B00-4939-B243-87A87CD2CE86}"/>
    <cellStyle name="20% - Énfasis6 25" xfId="1531" xr:uid="{5BEC93D0-A112-4E66-867A-BE1D3725BA03}"/>
    <cellStyle name="20% - Énfasis6 25 2" xfId="2996" xr:uid="{45763DA9-FCCA-4C11-88F0-2353BFA4D3EF}"/>
    <cellStyle name="20% - Énfasis6 25 2 2" xfId="6728" xr:uid="{F96EA70F-B434-4B2C-94D2-DF335E2EDC40}"/>
    <cellStyle name="20% - Énfasis6 25 2 2 2" xfId="14436" xr:uid="{29175CAF-F1FB-42AC-802B-5121B63E1868}"/>
    <cellStyle name="20% - Énfasis6 25 2 2 2 2" xfId="29848" xr:uid="{73E19CC1-7CEA-4F92-8BBE-7B2694AA3A5C}"/>
    <cellStyle name="20% - Énfasis6 25 2 2 2 2 2" xfId="39716" xr:uid="{3CD0C661-A5C6-4EAC-8533-F1CCF3C880F0}"/>
    <cellStyle name="20% - Énfasis6 25 2 2 2 3" xfId="39715" xr:uid="{843BC851-07AE-4575-A774-11CB7BF5A54A}"/>
    <cellStyle name="20% - Énfasis6 25 2 2 3" xfId="22143" xr:uid="{EAED4802-A354-466A-8B76-F816DC060905}"/>
    <cellStyle name="20% - Énfasis6 25 2 2 3 2" xfId="39717" xr:uid="{C345E16E-54B0-4030-9D5A-BB418D66CDD4}"/>
    <cellStyle name="20% - Énfasis6 25 2 2 4" xfId="39714" xr:uid="{0BAAA747-F72C-4F66-8A83-AE5BCCCC6E19}"/>
    <cellStyle name="20% - Énfasis6 25 2 3" xfId="10707" xr:uid="{A8F7E7C7-A75A-4D00-BE7F-CAF49268A534}"/>
    <cellStyle name="20% - Énfasis6 25 2 3 2" xfId="26120" xr:uid="{C9A18F7A-F7A3-43C2-A656-269F690D10DF}"/>
    <cellStyle name="20% - Énfasis6 25 2 3 2 2" xfId="39719" xr:uid="{45AF3078-1B3D-46C8-B736-63B2C8EE3122}"/>
    <cellStyle name="20% - Énfasis6 25 2 3 3" xfId="39718" xr:uid="{A727767A-3CA7-4660-A8D1-FBB19B9B6857}"/>
    <cellStyle name="20% - Énfasis6 25 2 4" xfId="18415" xr:uid="{6851BF42-08F5-42F4-AC3F-B9D2632339FE}"/>
    <cellStyle name="20% - Énfasis6 25 2 4 2" xfId="39720" xr:uid="{952B58A6-95D2-4BB7-A62E-B22E692C1C9C}"/>
    <cellStyle name="20% - Énfasis6 25 2 5" xfId="39713" xr:uid="{B099F0EC-104F-4928-A773-00E5337BBD74}"/>
    <cellStyle name="20% - Énfasis6 25 3" xfId="5267" xr:uid="{F79CE7E0-B3FC-4AF2-8A50-EC84D06E1104}"/>
    <cellStyle name="20% - Énfasis6 25 3 2" xfId="12975" xr:uid="{1C748B89-5A80-418B-869B-1B67A323A952}"/>
    <cellStyle name="20% - Énfasis6 25 3 2 2" xfId="28387" xr:uid="{E9AF6D6D-D193-4A64-9DC8-7740DCEAE93F}"/>
    <cellStyle name="20% - Énfasis6 25 3 2 2 2" xfId="39723" xr:uid="{CE9C9758-B3D6-42AE-A2AA-31EC386A4555}"/>
    <cellStyle name="20% - Énfasis6 25 3 2 3" xfId="39722" xr:uid="{583925F9-DEE1-49FA-B9D5-EC6DA723A917}"/>
    <cellStyle name="20% - Énfasis6 25 3 3" xfId="20682" xr:uid="{56DE1AE0-28F8-4218-A3D4-A383BDB49D70}"/>
    <cellStyle name="20% - Énfasis6 25 3 3 2" xfId="39724" xr:uid="{F7B889D2-C07F-4134-A5F9-893AB2D15D80}"/>
    <cellStyle name="20% - Énfasis6 25 3 4" xfId="39721" xr:uid="{5ECEFAA6-0D46-4347-92D3-1A4DBD05CA67}"/>
    <cellStyle name="20% - Énfasis6 25 4" xfId="9248" xr:uid="{A5032105-0564-4C7F-B48A-B8EE4B5B4D4B}"/>
    <cellStyle name="20% - Énfasis6 25 4 2" xfId="24661" xr:uid="{47B7235C-58C0-4327-B086-58CB148C8DA2}"/>
    <cellStyle name="20% - Énfasis6 25 4 2 2" xfId="39726" xr:uid="{C3014C77-86FF-4E82-8CC0-4DDBD05BF000}"/>
    <cellStyle name="20% - Énfasis6 25 4 3" xfId="39725" xr:uid="{DDD77568-7E24-49DD-BE96-1A889DF44622}"/>
    <cellStyle name="20% - Énfasis6 25 5" xfId="16956" xr:uid="{A95C797E-AD78-401B-BE21-002FF105D6FC}"/>
    <cellStyle name="20% - Énfasis6 25 5 2" xfId="39727" xr:uid="{68D7CEE3-5598-4E27-B9F4-E2B1AC098472}"/>
    <cellStyle name="20% - Énfasis6 25 6" xfId="39712" xr:uid="{7B203424-C00D-4BD9-9776-02B072085156}"/>
    <cellStyle name="20% - Énfasis6 26" xfId="1551" xr:uid="{E4183C4A-369C-4B39-82C5-5AC21767BDAD}"/>
    <cellStyle name="20% - Énfasis6 26 2" xfId="3016" xr:uid="{2037BA2B-4C47-4207-AC8D-C95133FB809E}"/>
    <cellStyle name="20% - Énfasis6 26 2 2" xfId="6748" xr:uid="{B06042E0-063E-4E3B-9B67-125D0ED773F9}"/>
    <cellStyle name="20% - Énfasis6 26 2 2 2" xfId="14456" xr:uid="{669A625C-5F88-4ADA-8933-D8215D770375}"/>
    <cellStyle name="20% - Énfasis6 26 2 2 2 2" xfId="29868" xr:uid="{A1ADA5D0-6C05-4DEF-BC81-27CB0A6AEC71}"/>
    <cellStyle name="20% - Énfasis6 26 2 2 2 2 2" xfId="39732" xr:uid="{F5DEDAE4-C7CE-44BB-87DA-16D41D2E0422}"/>
    <cellStyle name="20% - Énfasis6 26 2 2 2 3" xfId="39731" xr:uid="{A8C61A8B-8858-4D48-AAE2-6CC6D0E123B5}"/>
    <cellStyle name="20% - Énfasis6 26 2 2 3" xfId="22163" xr:uid="{7599E1A9-662C-4617-A5B1-D1471B2D3193}"/>
    <cellStyle name="20% - Énfasis6 26 2 2 3 2" xfId="39733" xr:uid="{C7412AF9-ACB5-419E-B836-484CF8FA63A0}"/>
    <cellStyle name="20% - Énfasis6 26 2 2 4" xfId="39730" xr:uid="{69CAF9B0-6E77-49F9-902B-70B7F3F5CB22}"/>
    <cellStyle name="20% - Énfasis6 26 2 3" xfId="10727" xr:uid="{3629778C-1FA4-4E59-8E36-302A3E659009}"/>
    <cellStyle name="20% - Énfasis6 26 2 3 2" xfId="26140" xr:uid="{2F98BDA9-1DB5-41D5-BB5F-D1AAE8EA54D9}"/>
    <cellStyle name="20% - Énfasis6 26 2 3 2 2" xfId="39735" xr:uid="{13143D18-323A-43F9-882D-A904A7BD0208}"/>
    <cellStyle name="20% - Énfasis6 26 2 3 3" xfId="39734" xr:uid="{F5A168A5-D8F1-42C5-9F12-5F1FC5FB3A65}"/>
    <cellStyle name="20% - Énfasis6 26 2 4" xfId="18435" xr:uid="{F6B195F0-8022-488A-91AA-3D89C4C33B1A}"/>
    <cellStyle name="20% - Énfasis6 26 2 4 2" xfId="39736" xr:uid="{CC4F2BFB-AE92-497C-991F-2E51C4F1CF7E}"/>
    <cellStyle name="20% - Énfasis6 26 2 5" xfId="39729" xr:uid="{A47B0918-BFD6-4398-BFCF-E693F6AD04D5}"/>
    <cellStyle name="20% - Énfasis6 26 3" xfId="5287" xr:uid="{C99D57AF-0BBF-4A65-A7AF-3A1F2E0F162B}"/>
    <cellStyle name="20% - Énfasis6 26 3 2" xfId="12995" xr:uid="{06903E6F-A8AC-493B-A3C6-8057406C7F00}"/>
    <cellStyle name="20% - Énfasis6 26 3 2 2" xfId="28407" xr:uid="{987C5F73-8332-4CEC-81DD-053ABB9D8A7F}"/>
    <cellStyle name="20% - Énfasis6 26 3 2 2 2" xfId="39739" xr:uid="{AAD8EAF0-0786-42FF-972D-8D4D56A65AF4}"/>
    <cellStyle name="20% - Énfasis6 26 3 2 3" xfId="39738" xr:uid="{F550C910-E0F4-433B-B893-97A4F7DB187A}"/>
    <cellStyle name="20% - Énfasis6 26 3 3" xfId="20702" xr:uid="{E87858CA-4301-4525-8636-021F064FE9BD}"/>
    <cellStyle name="20% - Énfasis6 26 3 3 2" xfId="39740" xr:uid="{D1CD1E39-B668-43A1-9F4F-1C42EAE0039D}"/>
    <cellStyle name="20% - Énfasis6 26 3 4" xfId="39737" xr:uid="{130583AF-9DD0-44B7-889F-7D05D58F33B1}"/>
    <cellStyle name="20% - Énfasis6 26 4" xfId="9268" xr:uid="{7A16786F-F02D-4AC9-B525-584F986129DC}"/>
    <cellStyle name="20% - Énfasis6 26 4 2" xfId="24681" xr:uid="{752E4241-6531-424E-927E-B09B67EF17DF}"/>
    <cellStyle name="20% - Énfasis6 26 4 2 2" xfId="39742" xr:uid="{4AFB9AE0-597B-4283-A72B-39DB68AF1827}"/>
    <cellStyle name="20% - Énfasis6 26 4 3" xfId="39741" xr:uid="{36B7EF8E-DCCA-4AA9-AC3B-0D7900644D9D}"/>
    <cellStyle name="20% - Énfasis6 26 5" xfId="16976" xr:uid="{C43C596B-FED9-4AC3-9CCA-CC1A2C4A7616}"/>
    <cellStyle name="20% - Énfasis6 26 5 2" xfId="39743" xr:uid="{04ECAD2E-3583-4FA5-A076-C1621C1CCEC2}"/>
    <cellStyle name="20% - Énfasis6 26 6" xfId="39728" xr:uid="{5F4F3455-4732-4F48-9106-CE9F7BB396B5}"/>
    <cellStyle name="20% - Énfasis6 27" xfId="1571" xr:uid="{FBA92FFF-3470-42ED-BD10-90CF0F4D6768}"/>
    <cellStyle name="20% - Énfasis6 27 2" xfId="3036" xr:uid="{3C65C446-5800-44F8-A551-B9D97E3F3977}"/>
    <cellStyle name="20% - Énfasis6 27 2 2" xfId="6768" xr:uid="{B69BB529-F752-401D-9BEA-B6623E8EAAC9}"/>
    <cellStyle name="20% - Énfasis6 27 2 2 2" xfId="14476" xr:uid="{253F6D62-6F18-446B-AA4A-494D404E5E08}"/>
    <cellStyle name="20% - Énfasis6 27 2 2 2 2" xfId="29888" xr:uid="{EF48EBE3-DB18-4D9F-9A47-629AA5D097B3}"/>
    <cellStyle name="20% - Énfasis6 27 2 2 2 2 2" xfId="39748" xr:uid="{F09BE854-541C-40A5-905D-2FE297D84228}"/>
    <cellStyle name="20% - Énfasis6 27 2 2 2 3" xfId="39747" xr:uid="{C3B568FF-F70F-4DB3-9D77-BF2D2568B444}"/>
    <cellStyle name="20% - Énfasis6 27 2 2 3" xfId="22183" xr:uid="{7EE8AF65-6527-4A17-8D19-2B279A723650}"/>
    <cellStyle name="20% - Énfasis6 27 2 2 3 2" xfId="39749" xr:uid="{17896CCD-C526-4D9C-9890-969A82AB3BE9}"/>
    <cellStyle name="20% - Énfasis6 27 2 2 4" xfId="39746" xr:uid="{6895AE54-2565-469E-9213-9A7D2C2EC304}"/>
    <cellStyle name="20% - Énfasis6 27 2 3" xfId="10747" xr:uid="{03704EC3-CD86-4D91-8FE0-C4E340B72DDE}"/>
    <cellStyle name="20% - Énfasis6 27 2 3 2" xfId="26160" xr:uid="{29A31E42-CCEC-4628-A4B7-50298A5E236B}"/>
    <cellStyle name="20% - Énfasis6 27 2 3 2 2" xfId="39751" xr:uid="{1BDC41C2-A5CD-482C-9FF4-7C9D9A8B1FB8}"/>
    <cellStyle name="20% - Énfasis6 27 2 3 3" xfId="39750" xr:uid="{57F6D1E2-2419-48D9-AB6C-7B283BBAFF64}"/>
    <cellStyle name="20% - Énfasis6 27 2 4" xfId="18455" xr:uid="{59AA1748-E2EE-4E01-8119-801B9C0531E9}"/>
    <cellStyle name="20% - Énfasis6 27 2 4 2" xfId="39752" xr:uid="{1A028F47-B70C-4FA0-AC78-7C358EE4E1BD}"/>
    <cellStyle name="20% - Énfasis6 27 2 5" xfId="39745" xr:uid="{8B0EBA37-83FD-432E-8350-9B4EDB6A0577}"/>
    <cellStyle name="20% - Énfasis6 27 3" xfId="5307" xr:uid="{BB90F0BA-0DC2-4B00-9CD8-8A7E5C097883}"/>
    <cellStyle name="20% - Énfasis6 27 3 2" xfId="13015" xr:uid="{29DD94B0-1171-45E1-BEB2-E24DF54C12BA}"/>
    <cellStyle name="20% - Énfasis6 27 3 2 2" xfId="28427" xr:uid="{28FB34D6-69F5-4257-9DEF-8B9795E2F05A}"/>
    <cellStyle name="20% - Énfasis6 27 3 2 2 2" xfId="39755" xr:uid="{C96BBED5-F558-425C-A213-C65E009732DE}"/>
    <cellStyle name="20% - Énfasis6 27 3 2 3" xfId="39754" xr:uid="{18EC50D6-5EEA-412D-B766-D707BB6B008D}"/>
    <cellStyle name="20% - Énfasis6 27 3 3" xfId="20722" xr:uid="{01AF0C91-5259-4E98-880D-253FF0749657}"/>
    <cellStyle name="20% - Énfasis6 27 3 3 2" xfId="39756" xr:uid="{1592C67B-84F3-4CC3-88E9-40B898A6B865}"/>
    <cellStyle name="20% - Énfasis6 27 3 4" xfId="39753" xr:uid="{61F93099-996C-4B78-84A3-8F22CFABCBE4}"/>
    <cellStyle name="20% - Énfasis6 27 4" xfId="9288" xr:uid="{000657A4-E94F-4CB1-8631-80F6B2D05922}"/>
    <cellStyle name="20% - Énfasis6 27 4 2" xfId="24701" xr:uid="{981D0696-46ED-4436-AD5E-59C7DBDC40FB}"/>
    <cellStyle name="20% - Énfasis6 27 4 2 2" xfId="39758" xr:uid="{EE27CA06-CE01-4DCD-8AEF-F1BC8BC423B5}"/>
    <cellStyle name="20% - Énfasis6 27 4 3" xfId="39757" xr:uid="{B9581871-9165-4B8F-8D95-80CE9514AD2D}"/>
    <cellStyle name="20% - Énfasis6 27 5" xfId="16996" xr:uid="{E486734F-4B27-464A-BC34-D29A7D86810E}"/>
    <cellStyle name="20% - Énfasis6 27 5 2" xfId="39759" xr:uid="{B83D0D32-0061-4BCF-A1C4-6130A3FC6500}"/>
    <cellStyle name="20% - Énfasis6 27 6" xfId="39744" xr:uid="{D83244B5-19BC-4925-91B2-1E6803AC4EF9}"/>
    <cellStyle name="20% - Énfasis6 28" xfId="1592" xr:uid="{A1E762AC-2068-4FFE-A32B-41EBBAAE1610}"/>
    <cellStyle name="20% - Énfasis6 28 2" xfId="3057" xr:uid="{A931C193-6886-4630-9F10-E05046FDE84F}"/>
    <cellStyle name="20% - Énfasis6 28 2 2" xfId="6789" xr:uid="{127A7BE3-0486-48B7-8668-440D5AFF2196}"/>
    <cellStyle name="20% - Énfasis6 28 2 2 2" xfId="14497" xr:uid="{451D7CDA-252D-48AF-B57A-476720269F06}"/>
    <cellStyle name="20% - Énfasis6 28 2 2 2 2" xfId="29909" xr:uid="{F3231971-0861-4D46-B091-A159E35D4010}"/>
    <cellStyle name="20% - Énfasis6 28 2 2 2 2 2" xfId="39764" xr:uid="{A4BEDA6B-1D16-405C-9DAB-2499E9FE95C6}"/>
    <cellStyle name="20% - Énfasis6 28 2 2 2 3" xfId="39763" xr:uid="{4BD9D5B3-6BA8-419A-8360-E215A4C36825}"/>
    <cellStyle name="20% - Énfasis6 28 2 2 3" xfId="22204" xr:uid="{907A9B9C-CBE3-403B-B29F-C41D3A875976}"/>
    <cellStyle name="20% - Énfasis6 28 2 2 3 2" xfId="39765" xr:uid="{EAC2DA7E-C48F-4A90-88AE-432CE6A6BD09}"/>
    <cellStyle name="20% - Énfasis6 28 2 2 4" xfId="39762" xr:uid="{23525035-6626-4540-8E89-6E6C0EB15226}"/>
    <cellStyle name="20% - Énfasis6 28 2 3" xfId="10768" xr:uid="{E0B1A739-9379-4A77-8CA6-EC388AAF4030}"/>
    <cellStyle name="20% - Énfasis6 28 2 3 2" xfId="26181" xr:uid="{571A17EB-F55B-4B94-96BF-D8696A5CCD66}"/>
    <cellStyle name="20% - Énfasis6 28 2 3 2 2" xfId="39767" xr:uid="{F126B69F-C8B8-43A3-BCE5-573F97D94ACF}"/>
    <cellStyle name="20% - Énfasis6 28 2 3 3" xfId="39766" xr:uid="{14406666-F9E5-45ED-B3F1-9E5F7738AB53}"/>
    <cellStyle name="20% - Énfasis6 28 2 4" xfId="18476" xr:uid="{F79CFEEB-13A5-4157-8E18-E770EA6C6FB3}"/>
    <cellStyle name="20% - Énfasis6 28 2 4 2" xfId="39768" xr:uid="{1614434B-DF20-4689-B0DB-77711198DEAB}"/>
    <cellStyle name="20% - Énfasis6 28 2 5" xfId="39761" xr:uid="{F6F6987E-CE97-4746-ADB8-049DA072604A}"/>
    <cellStyle name="20% - Énfasis6 28 3" xfId="5328" xr:uid="{6E3F1F59-3183-4BB1-81E1-4FF891E04271}"/>
    <cellStyle name="20% - Énfasis6 28 3 2" xfId="13036" xr:uid="{7F1C899D-25EF-48BB-878D-91B1734EBE0C}"/>
    <cellStyle name="20% - Énfasis6 28 3 2 2" xfId="28448" xr:uid="{744879A1-E2FB-4149-887D-DA8FBAF7ACF0}"/>
    <cellStyle name="20% - Énfasis6 28 3 2 2 2" xfId="39771" xr:uid="{3494D547-DB91-4417-86BF-F3071FD8697F}"/>
    <cellStyle name="20% - Énfasis6 28 3 2 3" xfId="39770" xr:uid="{0D8A956A-1F23-4E7B-B681-C820E8500F02}"/>
    <cellStyle name="20% - Énfasis6 28 3 3" xfId="20743" xr:uid="{09C52C4B-9E3C-4E02-8542-5BF4627C91FB}"/>
    <cellStyle name="20% - Énfasis6 28 3 3 2" xfId="39772" xr:uid="{9683BA4C-8BB3-4F39-94C1-750343B2EB10}"/>
    <cellStyle name="20% - Énfasis6 28 3 4" xfId="39769" xr:uid="{7A44FF2C-3B0C-4F7A-8D6D-F5A3116B92D0}"/>
    <cellStyle name="20% - Énfasis6 28 4" xfId="9309" xr:uid="{58121E88-28DC-4F5F-8C70-0A0F5C0F8DE2}"/>
    <cellStyle name="20% - Énfasis6 28 4 2" xfId="24722" xr:uid="{7DD07B7D-2AAF-430D-857D-11D778B22BA8}"/>
    <cellStyle name="20% - Énfasis6 28 4 2 2" xfId="39774" xr:uid="{E54C3E6E-4CE0-4B94-A057-FCEF911E30C6}"/>
    <cellStyle name="20% - Énfasis6 28 4 3" xfId="39773" xr:uid="{8A26DF31-E03D-4B55-A6D6-E7F23489AA7C}"/>
    <cellStyle name="20% - Énfasis6 28 5" xfId="17017" xr:uid="{1D33EF71-74DE-4E72-A96B-08442D7C609F}"/>
    <cellStyle name="20% - Énfasis6 28 5 2" xfId="39775" xr:uid="{1CFF8FC6-A0E2-41A2-9614-0A637EF52763}"/>
    <cellStyle name="20% - Énfasis6 28 6" xfId="39760" xr:uid="{C815A96C-575B-4DC2-875A-9B7624C88862}"/>
    <cellStyle name="20% - Énfasis6 29" xfId="3077" xr:uid="{844941FB-19E6-40B0-B102-14B66B78545F}"/>
    <cellStyle name="20% - Énfasis6 29 2" xfId="6809" xr:uid="{0CF2AFC3-4DDE-480A-B552-BD277C27C206}"/>
    <cellStyle name="20% - Énfasis6 29 2 2" xfId="14517" xr:uid="{6973F909-55E1-4DC3-A61F-23B79B132877}"/>
    <cellStyle name="20% - Énfasis6 29 2 2 2" xfId="29929" xr:uid="{FD70A329-4946-4D58-A9F2-24A7E6AFE38C}"/>
    <cellStyle name="20% - Énfasis6 29 2 2 2 2" xfId="39779" xr:uid="{460AA6A0-6882-482F-81CD-E529159E22AA}"/>
    <cellStyle name="20% - Énfasis6 29 2 2 3" xfId="39778" xr:uid="{2504E7BD-21C4-401E-8EED-D903CF1A54C0}"/>
    <cellStyle name="20% - Énfasis6 29 2 3" xfId="22224" xr:uid="{7C27ECE2-538C-4182-B75D-1CE7BF4AD5F3}"/>
    <cellStyle name="20% - Énfasis6 29 2 3 2" xfId="39780" xr:uid="{0710F805-C779-440A-BC8A-54BB98C86428}"/>
    <cellStyle name="20% - Énfasis6 29 2 4" xfId="39777" xr:uid="{DB1D2E56-5C70-48FE-8F58-B09EB9F3E63C}"/>
    <cellStyle name="20% - Énfasis6 29 3" xfId="10788" xr:uid="{0567BCFE-AAB3-4AF8-843B-489B1E04861B}"/>
    <cellStyle name="20% - Énfasis6 29 3 2" xfId="26201" xr:uid="{8EFF0EA4-4CC8-41F3-BBA5-5A3706378F77}"/>
    <cellStyle name="20% - Énfasis6 29 3 2 2" xfId="39782" xr:uid="{D46C646C-415F-4F78-8A1A-2ACE06796377}"/>
    <cellStyle name="20% - Énfasis6 29 3 3" xfId="39781" xr:uid="{C6B24F5C-3D85-4F2D-A512-7DA94226439C}"/>
    <cellStyle name="20% - Énfasis6 29 4" xfId="18496" xr:uid="{FBE4FA0D-3C8A-4BAD-A642-B69513096855}"/>
    <cellStyle name="20% - Énfasis6 29 4 2" xfId="39783" xr:uid="{114C19B4-EAA0-4EFC-8468-BF1827882CB8}"/>
    <cellStyle name="20% - Énfasis6 29 5" xfId="39776" xr:uid="{E3313768-6E04-4739-98A0-FC81C02AEE9E}"/>
    <cellStyle name="20% - Énfasis6 3" xfId="238" xr:uid="{83E4E9D3-DE4A-47FC-8AE5-2E6E22982C78}"/>
    <cellStyle name="20% - Énfasis6 3 2" xfId="441" xr:uid="{306CBC37-AABB-4398-B86A-ED523EC9A905}"/>
    <cellStyle name="20% - Énfasis6 3 2 2" xfId="1102" xr:uid="{4932B938-5010-4581-823A-A653FB3B3E46}"/>
    <cellStyle name="20% - Énfasis6 3 2 2 2" xfId="2570" xr:uid="{C311EBED-E5E9-4FE4-BA8B-F3742023DAF2}"/>
    <cellStyle name="20% - Énfasis6 3 2 2 2 2" xfId="6302" xr:uid="{6C88950D-7031-4CA6-8CA8-1283305F69A0}"/>
    <cellStyle name="20% - Énfasis6 3 2 2 2 2 2" xfId="14010" xr:uid="{20E78CD1-E9B9-4A74-9884-41B0D79A6FD3}"/>
    <cellStyle name="20% - Énfasis6 3 2 2 2 2 2 2" xfId="29422" xr:uid="{37223E22-A99A-4C82-847E-C6A60C7550DD}"/>
    <cellStyle name="20% - Énfasis6 3 2 2 2 2 2 2 2" xfId="39790" xr:uid="{134A7C2D-C234-46DA-A125-16295F902E64}"/>
    <cellStyle name="20% - Énfasis6 3 2 2 2 2 2 3" xfId="39789" xr:uid="{0686D375-1764-4F34-B3B5-70C62907AEED}"/>
    <cellStyle name="20% - Énfasis6 3 2 2 2 2 3" xfId="21717" xr:uid="{A4395F2D-DB10-48A8-ABA2-B3368313CADF}"/>
    <cellStyle name="20% - Énfasis6 3 2 2 2 2 3 2" xfId="39791" xr:uid="{9C423D27-8B3A-4177-9726-1D9085413E42}"/>
    <cellStyle name="20% - Énfasis6 3 2 2 2 2 4" xfId="39788" xr:uid="{F0EB0FEB-AD6A-44DF-B84D-4EF10FDEC746}"/>
    <cellStyle name="20% - Énfasis6 3 2 2 2 3" xfId="10281" xr:uid="{EB41D3AC-5071-405D-B207-326AF51C03EF}"/>
    <cellStyle name="20% - Énfasis6 3 2 2 2 3 2" xfId="25694" xr:uid="{6965F257-8291-4089-BB2C-97A968463284}"/>
    <cellStyle name="20% - Énfasis6 3 2 2 2 3 2 2" xfId="39793" xr:uid="{49734459-BD4F-442E-9AE0-ADB6501BD87A}"/>
    <cellStyle name="20% - Énfasis6 3 2 2 2 3 3" xfId="39792" xr:uid="{D0AB2F35-F2D2-4C60-8C8C-4B5E24337AF7}"/>
    <cellStyle name="20% - Énfasis6 3 2 2 2 4" xfId="17989" xr:uid="{4189739F-B183-408A-B3F5-D95243235451}"/>
    <cellStyle name="20% - Énfasis6 3 2 2 2 4 2" xfId="39794" xr:uid="{87DD7B37-195B-4595-8F09-00DCF36341F5}"/>
    <cellStyle name="20% - Énfasis6 3 2 2 2 5" xfId="39787" xr:uid="{CF93030B-4F1D-43F1-B084-CD2FDDC689F7}"/>
    <cellStyle name="20% - Énfasis6 3 2 2 3" xfId="4839" xr:uid="{7BD171CA-6133-4AF6-AB46-52426BA3A709}"/>
    <cellStyle name="20% - Énfasis6 3 2 2 3 2" xfId="12547" xr:uid="{FF2B9D95-A5FF-49D7-BBC2-D3C423D26282}"/>
    <cellStyle name="20% - Énfasis6 3 2 2 3 2 2" xfId="27959" xr:uid="{39396935-BAF1-4082-ACD5-5EF02843434D}"/>
    <cellStyle name="20% - Énfasis6 3 2 2 3 2 2 2" xfId="39797" xr:uid="{E844C422-90C1-4441-97E6-9EB0462BE50F}"/>
    <cellStyle name="20% - Énfasis6 3 2 2 3 2 3" xfId="39796" xr:uid="{7E9B77C1-8969-4CCB-9043-890F2297B9CE}"/>
    <cellStyle name="20% - Énfasis6 3 2 2 3 3" xfId="20254" xr:uid="{3FC88AEF-103F-4BC8-B9FD-B5A521E52B29}"/>
    <cellStyle name="20% - Énfasis6 3 2 2 3 3 2" xfId="39798" xr:uid="{A1EDB2C5-1B0B-463D-887A-67501928AD9E}"/>
    <cellStyle name="20% - Énfasis6 3 2 2 3 4" xfId="39795" xr:uid="{4FB91B0F-AD7C-47D7-BBE8-50AD9DAC641F}"/>
    <cellStyle name="20% - Énfasis6 3 2 2 4" xfId="8822" xr:uid="{A2970403-9B6C-47C8-A422-2B4F10507C22}"/>
    <cellStyle name="20% - Énfasis6 3 2 2 4 2" xfId="24235" xr:uid="{C76B3CB4-D209-4D57-AAB5-FBC218627040}"/>
    <cellStyle name="20% - Énfasis6 3 2 2 4 2 2" xfId="39800" xr:uid="{E998C685-3020-44B0-97DA-51B9D4F25CC3}"/>
    <cellStyle name="20% - Énfasis6 3 2 2 4 3" xfId="39799" xr:uid="{D712A686-9D76-4E1B-915F-9A67B1675EC2}"/>
    <cellStyle name="20% - Énfasis6 3 2 2 5" xfId="16530" xr:uid="{108B86A8-7FD9-4943-9D20-056063A29FD4}"/>
    <cellStyle name="20% - Énfasis6 3 2 2 5 2" xfId="39801" xr:uid="{5418FB9E-F33C-4E7E-9073-9E609914F5A5}"/>
    <cellStyle name="20% - Énfasis6 3 2 2 6" xfId="39786" xr:uid="{86507523-0860-4B62-8E96-22F77407FB8F}"/>
    <cellStyle name="20% - Énfasis6 3 2 3" xfId="1932" xr:uid="{7024596B-EADB-4830-AD59-5E6030A9CB42}"/>
    <cellStyle name="20% - Énfasis6 3 2 3 2" xfId="5664" xr:uid="{AD9C0AF3-28C0-435B-BF63-9FF0056AE290}"/>
    <cellStyle name="20% - Énfasis6 3 2 3 2 2" xfId="13372" xr:uid="{7CE5D0C7-68F5-40AD-A128-62BD1238CFEA}"/>
    <cellStyle name="20% - Énfasis6 3 2 3 2 2 2" xfId="28784" xr:uid="{96BE6B3D-76A9-44B0-9A08-3CF400F36B95}"/>
    <cellStyle name="20% - Énfasis6 3 2 3 2 2 2 2" xfId="39805" xr:uid="{F23EE2A4-E87C-466A-B0EA-9C3B1C9146D0}"/>
    <cellStyle name="20% - Énfasis6 3 2 3 2 2 3" xfId="39804" xr:uid="{A7CF99CA-57EA-4A82-9F22-EB88543EBE28}"/>
    <cellStyle name="20% - Énfasis6 3 2 3 2 3" xfId="21079" xr:uid="{1114A969-D12A-4D07-BFD6-1BC8DEE6F4FA}"/>
    <cellStyle name="20% - Énfasis6 3 2 3 2 3 2" xfId="39806" xr:uid="{DF27D10E-EBDC-4746-8188-E5E3B7314DBE}"/>
    <cellStyle name="20% - Énfasis6 3 2 3 2 4" xfId="39803" xr:uid="{4464849D-9EED-479C-B83B-A42BA77471B8}"/>
    <cellStyle name="20% - Énfasis6 3 2 3 3" xfId="9643" xr:uid="{23DB435D-2FD1-461F-BD64-C1A423BE4806}"/>
    <cellStyle name="20% - Énfasis6 3 2 3 3 2" xfId="25056" xr:uid="{64468BBC-5DEE-4BBA-80BA-148E31AE65D6}"/>
    <cellStyle name="20% - Énfasis6 3 2 3 3 2 2" xfId="39808" xr:uid="{E8F84F6C-4BC7-460B-8B25-7B43013E7C50}"/>
    <cellStyle name="20% - Énfasis6 3 2 3 3 3" xfId="39807" xr:uid="{BA1D2F76-1F52-487C-AB68-85E48AD99C95}"/>
    <cellStyle name="20% - Énfasis6 3 2 3 4" xfId="17351" xr:uid="{781A9740-B341-4AFB-9CF5-7BB0C8710E97}"/>
    <cellStyle name="20% - Énfasis6 3 2 3 4 2" xfId="39809" xr:uid="{41799C77-2015-496D-B1D6-380CF7E3DE34}"/>
    <cellStyle name="20% - Énfasis6 3 2 3 5" xfId="39802" xr:uid="{E92C829C-516B-4F05-887D-375BF5D80FEB}"/>
    <cellStyle name="20% - Énfasis6 3 2 4" xfId="4187" xr:uid="{A2BDC447-EAB4-45E9-86D0-856735FD23AB}"/>
    <cellStyle name="20% - Énfasis6 3 2 4 2" xfId="11895" xr:uid="{61E1C929-EAF7-40DC-8C92-59F8E7CED82E}"/>
    <cellStyle name="20% - Énfasis6 3 2 4 2 2" xfId="27307" xr:uid="{91294A45-5945-4728-98CF-067CBC2AF6E9}"/>
    <cellStyle name="20% - Énfasis6 3 2 4 2 2 2" xfId="39812" xr:uid="{F662886D-1D2D-493B-B27F-C557FCDE45E6}"/>
    <cellStyle name="20% - Énfasis6 3 2 4 2 3" xfId="39811" xr:uid="{A7A3B3AC-FCC7-4139-AFFF-CA26EDD5063B}"/>
    <cellStyle name="20% - Énfasis6 3 2 4 3" xfId="19602" xr:uid="{CAC4579D-1C1A-4078-88D5-0C5BC92DB041}"/>
    <cellStyle name="20% - Énfasis6 3 2 4 3 2" xfId="39813" xr:uid="{ED1B88D6-D626-4D8C-8A2E-0AE02051D430}"/>
    <cellStyle name="20% - Énfasis6 3 2 4 4" xfId="39810" xr:uid="{F6013106-D552-4945-9EE3-052EF3CF4DB6}"/>
    <cellStyle name="20% - Énfasis6 3 2 5" xfId="8184" xr:uid="{D99F3838-1BD8-4DC1-9C77-DFF0B8B8DD76}"/>
    <cellStyle name="20% - Énfasis6 3 2 5 2" xfId="23597" xr:uid="{FC953F55-45A3-4F00-AD6E-E48D17D4F9E0}"/>
    <cellStyle name="20% - Énfasis6 3 2 5 2 2" xfId="39815" xr:uid="{6C1570B1-BC5B-443D-B1E7-513867CAE737}"/>
    <cellStyle name="20% - Énfasis6 3 2 5 3" xfId="39814" xr:uid="{4381A223-345F-44DE-B413-EDA52AB293C6}"/>
    <cellStyle name="20% - Énfasis6 3 2 6" xfId="15892" xr:uid="{4FDFF751-C4C1-4E7A-A7A2-29B5BD12ED49}"/>
    <cellStyle name="20% - Énfasis6 3 2 6 2" xfId="39816" xr:uid="{D7702D78-09E5-4509-886A-987ACE7C9CF9}"/>
    <cellStyle name="20% - Énfasis6 3 2 7" xfId="39785" xr:uid="{49E6DB2B-668B-4F1A-A312-18DCBAE70227}"/>
    <cellStyle name="20% - Énfasis6 3 3" xfId="902" xr:uid="{6D215D27-6294-4E85-B721-960E5980E320}"/>
    <cellStyle name="20% - Énfasis6 3 3 2" xfId="2372" xr:uid="{A09AE3B4-4E0F-4309-A90E-EF3BBEF30B97}"/>
    <cellStyle name="20% - Énfasis6 3 3 2 2" xfId="6104" xr:uid="{6998C6DA-358A-46A5-BD2D-0CC122B03B6B}"/>
    <cellStyle name="20% - Énfasis6 3 3 2 2 2" xfId="13812" xr:uid="{A0A6C490-7CD1-4147-9495-5D0B05B64353}"/>
    <cellStyle name="20% - Énfasis6 3 3 2 2 2 2" xfId="29224" xr:uid="{0C0ACD35-7036-403B-90B2-4DCE61EFE2BD}"/>
    <cellStyle name="20% - Énfasis6 3 3 2 2 2 2 2" xfId="39821" xr:uid="{21765C7F-1495-4BD8-AF62-37D4D7A3D71D}"/>
    <cellStyle name="20% - Énfasis6 3 3 2 2 2 3" xfId="39820" xr:uid="{B702EB57-9B4E-4810-8CE7-B47D19323AC5}"/>
    <cellStyle name="20% - Énfasis6 3 3 2 2 3" xfId="21519" xr:uid="{0543093A-305D-4553-8EA2-B8140342DF75}"/>
    <cellStyle name="20% - Énfasis6 3 3 2 2 3 2" xfId="39822" xr:uid="{03E1B6C4-1EC7-478C-8EF2-BCABBDE5E871}"/>
    <cellStyle name="20% - Énfasis6 3 3 2 2 4" xfId="39819" xr:uid="{1B5EB421-5DAE-406C-A57C-89DF79646B6A}"/>
    <cellStyle name="20% - Énfasis6 3 3 2 3" xfId="10083" xr:uid="{FCF2DA2C-E391-4B22-A8FB-BD66B0E84363}"/>
    <cellStyle name="20% - Énfasis6 3 3 2 3 2" xfId="25496" xr:uid="{E87D77ED-EDF6-4686-A114-70118B89F8B6}"/>
    <cellStyle name="20% - Énfasis6 3 3 2 3 2 2" xfId="39824" xr:uid="{C5FA330A-D82A-44D1-BBD5-156E0E4FEE8E}"/>
    <cellStyle name="20% - Énfasis6 3 3 2 3 3" xfId="39823" xr:uid="{6EAB06D6-40CE-4EE5-AC25-6AF37BC235B9}"/>
    <cellStyle name="20% - Énfasis6 3 3 2 4" xfId="17791" xr:uid="{27FDCE5A-BC11-46EC-8CA8-26CAF8E0CC4D}"/>
    <cellStyle name="20% - Énfasis6 3 3 2 4 2" xfId="39825" xr:uid="{AAC545A1-117E-48BC-A5A9-75211C82AFAF}"/>
    <cellStyle name="20% - Énfasis6 3 3 2 5" xfId="39818" xr:uid="{956DD21F-DA0D-4403-BB15-3903AA26670E}"/>
    <cellStyle name="20% - Énfasis6 3 3 3" xfId="4639" xr:uid="{1B9A6A3B-D772-41C0-B477-0254B5A9B20F}"/>
    <cellStyle name="20% - Énfasis6 3 3 3 2" xfId="12347" xr:uid="{DC7CB588-1C27-406A-B814-A4507469B91A}"/>
    <cellStyle name="20% - Énfasis6 3 3 3 2 2" xfId="27759" xr:uid="{24D696B2-CAE8-444B-B07D-F13846997C39}"/>
    <cellStyle name="20% - Énfasis6 3 3 3 2 2 2" xfId="39828" xr:uid="{3FD8802E-6E62-4365-8A89-9AAE085BF431}"/>
    <cellStyle name="20% - Énfasis6 3 3 3 2 3" xfId="39827" xr:uid="{86609A42-FA29-45BB-BBF4-044D92E384CA}"/>
    <cellStyle name="20% - Énfasis6 3 3 3 3" xfId="20054" xr:uid="{3423CF40-5464-4BB8-B347-1AEB74D11F55}"/>
    <cellStyle name="20% - Énfasis6 3 3 3 3 2" xfId="39829" xr:uid="{FBFFBDD5-B256-4098-BB33-C8339D4BD899}"/>
    <cellStyle name="20% - Énfasis6 3 3 3 4" xfId="39826" xr:uid="{05E949EA-274B-4FE1-85E4-9819117F3062}"/>
    <cellStyle name="20% - Énfasis6 3 3 4" xfId="8624" xr:uid="{82FFE727-3958-4B2A-B09C-58F93AAB84AA}"/>
    <cellStyle name="20% - Énfasis6 3 3 4 2" xfId="24037" xr:uid="{625414D5-25CA-43B9-85EA-91A52667FD5E}"/>
    <cellStyle name="20% - Énfasis6 3 3 4 2 2" xfId="39831" xr:uid="{69D8C6DC-1C1A-44BC-AFB0-001A62BC3FAC}"/>
    <cellStyle name="20% - Énfasis6 3 3 4 3" xfId="39830" xr:uid="{DD98E974-C85F-46FA-8521-3ADF7BD4CA62}"/>
    <cellStyle name="20% - Énfasis6 3 3 5" xfId="16332" xr:uid="{55679821-5B7D-49AE-810E-1B6E248A1AD5}"/>
    <cellStyle name="20% - Énfasis6 3 3 5 2" xfId="39832" xr:uid="{3411DE42-8485-41D3-8E38-773932EE82EC}"/>
    <cellStyle name="20% - Énfasis6 3 3 6" xfId="39817" xr:uid="{B1AB9483-37A9-4D3B-8ECD-B42420ED5014}"/>
    <cellStyle name="20% - Énfasis6 3 4" xfId="1734" xr:uid="{60E4B190-4855-4A84-B15A-AD28D3D58D60}"/>
    <cellStyle name="20% - Énfasis6 3 4 2" xfId="5466" xr:uid="{D15637F1-A2EA-4EB8-93A7-B011FD633132}"/>
    <cellStyle name="20% - Énfasis6 3 4 2 2" xfId="13174" xr:uid="{97C69A46-C66F-4A25-A3A0-1C1248141BE7}"/>
    <cellStyle name="20% - Énfasis6 3 4 2 2 2" xfId="28586" xr:uid="{79F2C2EF-FD32-468C-9BBD-91A5CFF44F5B}"/>
    <cellStyle name="20% - Énfasis6 3 4 2 2 2 2" xfId="39836" xr:uid="{7442B720-5171-4D95-B047-7F3BC4FDEA7A}"/>
    <cellStyle name="20% - Énfasis6 3 4 2 2 3" xfId="39835" xr:uid="{85AA7574-024C-4E11-88DC-6F454431E5DF}"/>
    <cellStyle name="20% - Énfasis6 3 4 2 3" xfId="20881" xr:uid="{30BD3301-59E4-4DF0-9843-AE2C829403A0}"/>
    <cellStyle name="20% - Énfasis6 3 4 2 3 2" xfId="39837" xr:uid="{2B8DBED3-E28D-4DC0-841D-A68932DD213F}"/>
    <cellStyle name="20% - Énfasis6 3 4 2 4" xfId="39834" xr:uid="{BA5D86E7-3C47-49D5-B3DF-A4ADEBFA04A0}"/>
    <cellStyle name="20% - Énfasis6 3 4 3" xfId="9445" xr:uid="{0335FCF1-CB21-4DC0-AC55-B9A433AF8C41}"/>
    <cellStyle name="20% - Énfasis6 3 4 3 2" xfId="24858" xr:uid="{14CF6E09-6638-41E0-A4DE-3B9C99C8484F}"/>
    <cellStyle name="20% - Énfasis6 3 4 3 2 2" xfId="39839" xr:uid="{B672B7BF-36AD-4CB1-A9B0-FB3B64569A44}"/>
    <cellStyle name="20% - Énfasis6 3 4 3 3" xfId="39838" xr:uid="{3B4F86F5-D876-4307-B5C1-0E2FDFC53982}"/>
    <cellStyle name="20% - Énfasis6 3 4 4" xfId="17153" xr:uid="{C68EC665-87BB-4D64-8BDD-6784AE41640F}"/>
    <cellStyle name="20% - Énfasis6 3 4 4 2" xfId="39840" xr:uid="{7ECF82AE-7D01-46C2-8A1D-52263BC55705}"/>
    <cellStyle name="20% - Énfasis6 3 4 5" xfId="39833" xr:uid="{037FD3D9-A2DB-49D9-AAD0-0A33290441CD}"/>
    <cellStyle name="20% - Énfasis6 3 5" xfId="3987" xr:uid="{6F4D309F-1EC0-4B99-97C4-92752297B74C}"/>
    <cellStyle name="20% - Énfasis6 3 5 2" xfId="11695" xr:uid="{F1DBA862-D338-461B-99BC-9F66F7E925C1}"/>
    <cellStyle name="20% - Énfasis6 3 5 2 2" xfId="27107" xr:uid="{91F4AE9E-70EC-41E5-8AF7-25FF42E3A0EB}"/>
    <cellStyle name="20% - Énfasis6 3 5 2 2 2" xfId="39843" xr:uid="{B51086B4-7BEC-4C3A-8C56-AB97E3A2595D}"/>
    <cellStyle name="20% - Énfasis6 3 5 2 3" xfId="39842" xr:uid="{DFA5B4CA-E405-4B5D-B1C3-2E931E10D619}"/>
    <cellStyle name="20% - Énfasis6 3 5 3" xfId="19402" xr:uid="{50FF609E-2049-449C-A4A6-8B6EAD535A6A}"/>
    <cellStyle name="20% - Énfasis6 3 5 3 2" xfId="39844" xr:uid="{34FB9FCD-10BA-4D41-8D11-DD2AF68DB63D}"/>
    <cellStyle name="20% - Énfasis6 3 5 4" xfId="39841" xr:uid="{23C8A5A7-9F52-4F1A-9328-8D96C9A2A59A}"/>
    <cellStyle name="20% - Énfasis6 3 6" xfId="7986" xr:uid="{E895E1D9-D847-4867-A653-A309FB99BBAA}"/>
    <cellStyle name="20% - Énfasis6 3 6 2" xfId="23399" xr:uid="{82135DFB-70DC-4624-B905-CFC77CE9C34E}"/>
    <cellStyle name="20% - Énfasis6 3 6 2 2" xfId="39846" xr:uid="{E7CBAD51-6127-4B91-9F8F-6B77C4397BC9}"/>
    <cellStyle name="20% - Énfasis6 3 6 3" xfId="39845" xr:uid="{75B0FA2F-D7AF-43FD-ADB5-3E96A54261C0}"/>
    <cellStyle name="20% - Énfasis6 3 7" xfId="15694" xr:uid="{B5F37A67-E423-4288-B6C7-58E9900623E1}"/>
    <cellStyle name="20% - Énfasis6 3 7 2" xfId="39847" xr:uid="{899CE4E0-BECC-439D-9D05-329CDF113ABA}"/>
    <cellStyle name="20% - Énfasis6 3 8" xfId="39784" xr:uid="{1ACC644F-ECE3-41BA-8F1F-69D541E75A77}"/>
    <cellStyle name="20% - Énfasis6 30" xfId="3097" xr:uid="{7669B48E-BE84-43B3-AC65-2EC62A041E14}"/>
    <cellStyle name="20% - Énfasis6 30 2" xfId="6829" xr:uid="{2F47C123-BBDD-4F6A-A6B6-18B120D4D56E}"/>
    <cellStyle name="20% - Énfasis6 30 2 2" xfId="14537" xr:uid="{7B193726-D0F3-446C-BAB0-861D187F4FBE}"/>
    <cellStyle name="20% - Énfasis6 30 2 2 2" xfId="29949" xr:uid="{DF0CBD4C-E59F-4BE6-8A62-0986028C4F51}"/>
    <cellStyle name="20% - Énfasis6 30 2 2 2 2" xfId="39851" xr:uid="{BA430F84-6DB1-4AEF-B811-CFB708B2777D}"/>
    <cellStyle name="20% - Énfasis6 30 2 2 3" xfId="39850" xr:uid="{EE716EE4-5998-4D0B-8391-01FF3B77C81D}"/>
    <cellStyle name="20% - Énfasis6 30 2 3" xfId="22244" xr:uid="{9C5C5BED-709F-4DB6-9C6B-A9337BA59AD4}"/>
    <cellStyle name="20% - Énfasis6 30 2 3 2" xfId="39852" xr:uid="{BAF3D92C-A444-4B23-BCCA-01AE11E4C45D}"/>
    <cellStyle name="20% - Énfasis6 30 2 4" xfId="39849" xr:uid="{5942379B-AF2C-4439-B83F-22B65EB00269}"/>
    <cellStyle name="20% - Énfasis6 30 3" xfId="10808" xr:uid="{262FAD7A-95C4-47CC-BDD9-AFD7908BA200}"/>
    <cellStyle name="20% - Énfasis6 30 3 2" xfId="26221" xr:uid="{0CCD1FFA-00A4-4FB4-AB82-F6B1103A583D}"/>
    <cellStyle name="20% - Énfasis6 30 3 2 2" xfId="39854" xr:uid="{B942361A-C980-4CAC-85CE-767236E6ACCB}"/>
    <cellStyle name="20% - Énfasis6 30 3 3" xfId="39853" xr:uid="{B23B6132-C24F-4E59-BE68-62DF5B8474D1}"/>
    <cellStyle name="20% - Énfasis6 30 4" xfId="18516" xr:uid="{BEEBD911-F83B-433D-BE99-EDB7085222FA}"/>
    <cellStyle name="20% - Énfasis6 30 4 2" xfId="39855" xr:uid="{0E9E1018-AD46-4772-81BA-C68CAC9BB51D}"/>
    <cellStyle name="20% - Énfasis6 30 5" xfId="39848" xr:uid="{8D79F018-A6EF-4DAF-97FB-54A33300824D}"/>
    <cellStyle name="20% - Énfasis6 31" xfId="3117" xr:uid="{621224F0-B7E7-400C-B5DE-99417048AFD8}"/>
    <cellStyle name="20% - Énfasis6 31 2" xfId="6849" xr:uid="{E4375561-BF93-463F-9EB6-BD1692074FA8}"/>
    <cellStyle name="20% - Énfasis6 31 2 2" xfId="14557" xr:uid="{EADDA8BC-7E82-4EDE-B9D2-1FACC3B33E4E}"/>
    <cellStyle name="20% - Énfasis6 31 2 2 2" xfId="29969" xr:uid="{C9780E5D-B2C8-4039-80C8-E274D25682CE}"/>
    <cellStyle name="20% - Énfasis6 31 2 2 2 2" xfId="39859" xr:uid="{ACC87BE7-862E-4399-9EE4-775AD2665C4D}"/>
    <cellStyle name="20% - Énfasis6 31 2 2 3" xfId="39858" xr:uid="{E059406A-46B6-4932-8EA7-C2033B26E1E3}"/>
    <cellStyle name="20% - Énfasis6 31 2 3" xfId="22264" xr:uid="{E744C74E-55DA-4ED3-966A-C043A19665BF}"/>
    <cellStyle name="20% - Énfasis6 31 2 3 2" xfId="39860" xr:uid="{F5D6855E-6BA5-472B-9A38-BDD03C9DF94C}"/>
    <cellStyle name="20% - Énfasis6 31 2 4" xfId="39857" xr:uid="{D039C5D5-2653-4503-A117-7F09573E0B66}"/>
    <cellStyle name="20% - Énfasis6 31 3" xfId="10828" xr:uid="{5A994830-FBB6-47D6-A671-3EE76CB16773}"/>
    <cellStyle name="20% - Énfasis6 31 3 2" xfId="26241" xr:uid="{23A4B539-1113-4562-BCDE-2D2AC33046DB}"/>
    <cellStyle name="20% - Énfasis6 31 3 2 2" xfId="39862" xr:uid="{DBBED843-454E-4AEB-AE5F-3E5C936EB2A8}"/>
    <cellStyle name="20% - Énfasis6 31 3 3" xfId="39861" xr:uid="{26822F33-CCD1-426E-A0F7-036F1A9BF33F}"/>
    <cellStyle name="20% - Énfasis6 31 4" xfId="18536" xr:uid="{50D8EC50-D043-4D41-865E-4166071C121B}"/>
    <cellStyle name="20% - Énfasis6 31 4 2" xfId="39863" xr:uid="{1FA28195-6DB6-4853-A93E-136B23ED392C}"/>
    <cellStyle name="20% - Énfasis6 31 5" xfId="39856" xr:uid="{51E3C59F-51AA-4C71-A360-3E0D72AE3904}"/>
    <cellStyle name="20% - Énfasis6 32" xfId="3137" xr:uid="{142F600A-0B49-42C6-9F0B-91E3049E22BA}"/>
    <cellStyle name="20% - Énfasis6 32 2" xfId="6869" xr:uid="{0A2E380F-639F-470F-8878-47F77BFE8D09}"/>
    <cellStyle name="20% - Énfasis6 32 2 2" xfId="14577" xr:uid="{BF4C8796-3015-435A-B8A2-3539958794DA}"/>
    <cellStyle name="20% - Énfasis6 32 2 2 2" xfId="29989" xr:uid="{B7C788B3-95A5-46C8-8FA7-7B985EE334AA}"/>
    <cellStyle name="20% - Énfasis6 32 2 2 2 2" xfId="39867" xr:uid="{221DB04E-160B-4718-9365-382570B67EC0}"/>
    <cellStyle name="20% - Énfasis6 32 2 2 3" xfId="39866" xr:uid="{8C1E91A7-C2AF-4CD8-A42E-144CC227DE13}"/>
    <cellStyle name="20% - Énfasis6 32 2 3" xfId="22284" xr:uid="{9C2D267D-AD78-48AF-BE1D-9DA9842DD4FA}"/>
    <cellStyle name="20% - Énfasis6 32 2 3 2" xfId="39868" xr:uid="{3AB4FB84-93D2-413E-B8E4-E597B407AECE}"/>
    <cellStyle name="20% - Énfasis6 32 2 4" xfId="39865" xr:uid="{59FAB59A-16D5-4835-ACDD-431B99A54849}"/>
    <cellStyle name="20% - Énfasis6 32 3" xfId="10848" xr:uid="{76073691-3503-4CB5-B5DE-5D2EA2BD0AA0}"/>
    <cellStyle name="20% - Énfasis6 32 3 2" xfId="26261" xr:uid="{610BF641-B750-4AEC-9BBB-629C3E21493C}"/>
    <cellStyle name="20% - Énfasis6 32 3 2 2" xfId="39870" xr:uid="{0F2F5671-7357-4863-A5A1-74F32CC84B27}"/>
    <cellStyle name="20% - Énfasis6 32 3 3" xfId="39869" xr:uid="{64B5F63C-7E4B-4B21-8EB8-43C59AA46150}"/>
    <cellStyle name="20% - Énfasis6 32 4" xfId="18556" xr:uid="{CC570554-3F00-4421-A106-A237A411F699}"/>
    <cellStyle name="20% - Énfasis6 32 4 2" xfId="39871" xr:uid="{87A5D148-CE7E-4C08-A1BA-5A5A508DA015}"/>
    <cellStyle name="20% - Énfasis6 32 5" xfId="39864" xr:uid="{B6CC9B43-903F-42AD-85A7-5DA15134AEC5}"/>
    <cellStyle name="20% - Énfasis6 33" xfId="3157" xr:uid="{7C6FA490-D57C-48AF-B340-ED6A0A8F8E40}"/>
    <cellStyle name="20% - Énfasis6 33 2" xfId="6889" xr:uid="{2056A680-7AE2-4565-B959-6EA7724BA514}"/>
    <cellStyle name="20% - Énfasis6 33 2 2" xfId="14597" xr:uid="{55B6153A-0156-4989-89E1-1207FE00A16D}"/>
    <cellStyle name="20% - Énfasis6 33 2 2 2" xfId="30009" xr:uid="{838711C4-29FF-4504-BCEB-D13AD1853FE8}"/>
    <cellStyle name="20% - Énfasis6 33 2 2 2 2" xfId="39875" xr:uid="{66B308F7-4FB4-4E94-9C85-03C05570D5BA}"/>
    <cellStyle name="20% - Énfasis6 33 2 2 3" xfId="39874" xr:uid="{C4216BC4-A389-4CCC-9DAB-2520DC4ED2A8}"/>
    <cellStyle name="20% - Énfasis6 33 2 3" xfId="22304" xr:uid="{65353C11-9F7F-4725-A012-C007FB63C675}"/>
    <cellStyle name="20% - Énfasis6 33 2 3 2" xfId="39876" xr:uid="{0DB9C755-3C90-469F-AAF1-39439822B976}"/>
    <cellStyle name="20% - Énfasis6 33 2 4" xfId="39873" xr:uid="{BE91EAB9-68B1-41B6-8228-A9C44954BE8C}"/>
    <cellStyle name="20% - Énfasis6 33 3" xfId="10868" xr:uid="{D5193FE9-C487-4D9B-8AB9-256208F3D531}"/>
    <cellStyle name="20% - Énfasis6 33 3 2" xfId="26281" xr:uid="{F65E58D1-F3A5-46BD-9647-9C5AF2BCC9CF}"/>
    <cellStyle name="20% - Énfasis6 33 3 2 2" xfId="39878" xr:uid="{3D744DA5-5EC4-416D-BE7C-FB03570C9B23}"/>
    <cellStyle name="20% - Énfasis6 33 3 3" xfId="39877" xr:uid="{ADF462F2-435D-41C9-83BD-586F426265CB}"/>
    <cellStyle name="20% - Énfasis6 33 4" xfId="18576" xr:uid="{9446690F-1DA0-4F32-B64D-58B4DC94E189}"/>
    <cellStyle name="20% - Énfasis6 33 4 2" xfId="39879" xr:uid="{4253EBAE-4E47-4F91-A3BC-F96B4B3F0AFF}"/>
    <cellStyle name="20% - Énfasis6 33 5" xfId="39872" xr:uid="{DB793007-19AE-4737-9F9F-A69B39C8677F}"/>
    <cellStyle name="20% - Énfasis6 34" xfId="3177" xr:uid="{0BFE3054-6BAF-406B-A7DD-82F956EDC170}"/>
    <cellStyle name="20% - Énfasis6 34 2" xfId="6909" xr:uid="{80C57843-E2DA-46C3-97BA-C13C199E4605}"/>
    <cellStyle name="20% - Énfasis6 34 2 2" xfId="14617" xr:uid="{12F37324-792D-4930-B752-B955D5D5A9DC}"/>
    <cellStyle name="20% - Énfasis6 34 2 2 2" xfId="30029" xr:uid="{456748D0-EA28-4403-A60F-21A0EBDFFE13}"/>
    <cellStyle name="20% - Énfasis6 34 2 2 2 2" xfId="39883" xr:uid="{62F3448F-011D-4AA5-B3C6-980BF167A686}"/>
    <cellStyle name="20% - Énfasis6 34 2 2 3" xfId="39882" xr:uid="{FE52135C-F0BF-4096-8E90-8B7FD235ED61}"/>
    <cellStyle name="20% - Énfasis6 34 2 3" xfId="22324" xr:uid="{B92AFEE7-2B86-49A1-AF1C-66462600F126}"/>
    <cellStyle name="20% - Énfasis6 34 2 3 2" xfId="39884" xr:uid="{ED45A76F-2A1E-4BA3-B36B-9A7C764DC6AD}"/>
    <cellStyle name="20% - Énfasis6 34 2 4" xfId="39881" xr:uid="{3F204B76-EFA4-4520-8C19-F10D1B4F8FA6}"/>
    <cellStyle name="20% - Énfasis6 34 3" xfId="10888" xr:uid="{5CC66475-BD95-4C71-95C5-6DDCD683E422}"/>
    <cellStyle name="20% - Énfasis6 34 3 2" xfId="26301" xr:uid="{FBC0EAE7-4899-4982-9728-1538116BC95A}"/>
    <cellStyle name="20% - Énfasis6 34 3 2 2" xfId="39886" xr:uid="{1DD27D04-BF8D-4A49-9552-5F3C6E98A053}"/>
    <cellStyle name="20% - Énfasis6 34 3 3" xfId="39885" xr:uid="{4FB7269C-F52D-4584-829B-49AD9F4F0EF1}"/>
    <cellStyle name="20% - Énfasis6 34 4" xfId="18596" xr:uid="{BCBD68B7-DA89-4B61-9205-2F4D2BCFB7AD}"/>
    <cellStyle name="20% - Énfasis6 34 4 2" xfId="39887" xr:uid="{397E6158-B7C0-408C-B7C7-8651CA88031D}"/>
    <cellStyle name="20% - Énfasis6 34 5" xfId="39880" xr:uid="{7017867F-35FF-4A87-800D-FCB730450F98}"/>
    <cellStyle name="20% - Énfasis6 35" xfId="3197" xr:uid="{15914394-9E7E-4D68-9FF6-841AFDFD24C0}"/>
    <cellStyle name="20% - Énfasis6 35 2" xfId="6929" xr:uid="{4833E00D-8703-4FF7-9EBF-F65146BDA1BC}"/>
    <cellStyle name="20% - Énfasis6 35 2 2" xfId="14637" xr:uid="{B99A8322-C8DD-4102-9A57-9F582DEBA3CF}"/>
    <cellStyle name="20% - Énfasis6 35 2 2 2" xfId="30049" xr:uid="{79708213-49EA-4C69-9AF0-8407516AFC43}"/>
    <cellStyle name="20% - Énfasis6 35 2 2 2 2" xfId="39891" xr:uid="{6518D1BD-15C9-4AF4-8BF1-AB430400B54A}"/>
    <cellStyle name="20% - Énfasis6 35 2 2 3" xfId="39890" xr:uid="{7D3C1DED-41B2-4553-AC71-B8291AD2F74E}"/>
    <cellStyle name="20% - Énfasis6 35 2 3" xfId="22344" xr:uid="{19EF145A-5AFC-489E-BF05-E56B1B668864}"/>
    <cellStyle name="20% - Énfasis6 35 2 3 2" xfId="39892" xr:uid="{4405F9DD-DF88-4C7F-87B5-294A89DDC396}"/>
    <cellStyle name="20% - Énfasis6 35 2 4" xfId="39889" xr:uid="{D6EE78A1-54F2-4D47-92AD-651F20E6D780}"/>
    <cellStyle name="20% - Énfasis6 35 3" xfId="10908" xr:uid="{21D53BF2-4B71-437C-932E-EF01A4E5C593}"/>
    <cellStyle name="20% - Énfasis6 35 3 2" xfId="26321" xr:uid="{C7AA6094-C8FD-4721-8151-E43FDEED55E2}"/>
    <cellStyle name="20% - Énfasis6 35 3 2 2" xfId="39894" xr:uid="{2DE53C8C-CDCD-4403-93AE-58A090493B3D}"/>
    <cellStyle name="20% - Énfasis6 35 3 3" xfId="39893" xr:uid="{1C4ABFC3-A82A-4DAF-BF6F-3C6F49151B74}"/>
    <cellStyle name="20% - Énfasis6 35 4" xfId="18616" xr:uid="{242DC829-1A37-40B2-8EAF-F15C5B1A6CBD}"/>
    <cellStyle name="20% - Énfasis6 35 4 2" xfId="39895" xr:uid="{73051C59-46CF-4D96-BB80-C279348133DA}"/>
    <cellStyle name="20% - Énfasis6 35 5" xfId="39888" xr:uid="{C5ECDDC9-B299-4BA7-9993-CE9769447076}"/>
    <cellStyle name="20% - Énfasis6 36" xfId="3217" xr:uid="{21ABF32A-8D42-45AF-AD5B-AB9B8CE74EAA}"/>
    <cellStyle name="20% - Énfasis6 36 2" xfId="6949" xr:uid="{88B8E1FF-0D77-41BC-8037-946B4F057CFB}"/>
    <cellStyle name="20% - Énfasis6 36 2 2" xfId="14657" xr:uid="{869E4EFA-5629-4EB5-9EC3-AAFED288CD49}"/>
    <cellStyle name="20% - Énfasis6 36 2 2 2" xfId="30069" xr:uid="{B02677FD-5911-430D-A27A-567B255155EF}"/>
    <cellStyle name="20% - Énfasis6 36 2 2 2 2" xfId="39899" xr:uid="{00EAD0A2-45E5-49C2-B4CA-05856E5A1B1F}"/>
    <cellStyle name="20% - Énfasis6 36 2 2 3" xfId="39898" xr:uid="{75F34BDA-0B34-4792-973D-3EAC45F890F2}"/>
    <cellStyle name="20% - Énfasis6 36 2 3" xfId="22364" xr:uid="{9A348954-BC4A-4DD8-9086-6D6990B4C9D1}"/>
    <cellStyle name="20% - Énfasis6 36 2 3 2" xfId="39900" xr:uid="{2F514B2F-D89A-4C48-872F-81E61C9E431A}"/>
    <cellStyle name="20% - Énfasis6 36 2 4" xfId="39897" xr:uid="{ABBA00DA-DC6E-4EA1-BC33-3A1CF96A7E3C}"/>
    <cellStyle name="20% - Énfasis6 36 3" xfId="10928" xr:uid="{DC52EB94-5205-4A6A-B523-AC033A6324B7}"/>
    <cellStyle name="20% - Énfasis6 36 3 2" xfId="26341" xr:uid="{6849E359-3AD2-4340-A83D-72AC124A8727}"/>
    <cellStyle name="20% - Énfasis6 36 3 2 2" xfId="39902" xr:uid="{B626AE7F-612F-4BCA-A490-21DC0B3FD832}"/>
    <cellStyle name="20% - Énfasis6 36 3 3" xfId="39901" xr:uid="{E558FFB7-F982-4180-82BF-0301CC9A5934}"/>
    <cellStyle name="20% - Énfasis6 36 4" xfId="18636" xr:uid="{9DF9F118-DB82-4D0C-8DF0-0305F88E5014}"/>
    <cellStyle name="20% - Énfasis6 36 4 2" xfId="39903" xr:uid="{0457E7AD-3B6E-4C3F-A473-61588F92AA40}"/>
    <cellStyle name="20% - Énfasis6 36 5" xfId="39896" xr:uid="{4C7CE468-F60C-4C2E-A042-F509194ADEEB}"/>
    <cellStyle name="20% - Énfasis6 37" xfId="3237" xr:uid="{B64A97C5-BE42-4497-9856-7C78AD171051}"/>
    <cellStyle name="20% - Énfasis6 37 2" xfId="6969" xr:uid="{E1EE61FA-B948-4139-9389-85D0743D8FF9}"/>
    <cellStyle name="20% - Énfasis6 37 2 2" xfId="14677" xr:uid="{A6939F69-43DA-46BC-B39A-C0B4C715CB6A}"/>
    <cellStyle name="20% - Énfasis6 37 2 2 2" xfId="30089" xr:uid="{E194F629-CBEB-450C-83A8-EC93EF5FE559}"/>
    <cellStyle name="20% - Énfasis6 37 2 2 2 2" xfId="39907" xr:uid="{38656058-B0FE-4B53-BB56-3249C32F7682}"/>
    <cellStyle name="20% - Énfasis6 37 2 2 3" xfId="39906" xr:uid="{21F922EC-44B9-4967-84EF-D4FE99BFA78E}"/>
    <cellStyle name="20% - Énfasis6 37 2 3" xfId="22384" xr:uid="{435EFF04-1539-4EA2-B098-F4E734D0023C}"/>
    <cellStyle name="20% - Énfasis6 37 2 3 2" xfId="39908" xr:uid="{83FF0D5B-DEAC-484D-9E4D-D93B03924A45}"/>
    <cellStyle name="20% - Énfasis6 37 2 4" xfId="39905" xr:uid="{BA38E35C-A118-417E-BC39-B4371E876E2C}"/>
    <cellStyle name="20% - Énfasis6 37 3" xfId="10948" xr:uid="{DD05189C-D705-4F67-B63A-CC430A73A7BE}"/>
    <cellStyle name="20% - Énfasis6 37 3 2" xfId="26361" xr:uid="{0CF33066-FD0A-489A-B08B-3637BCE10736}"/>
    <cellStyle name="20% - Énfasis6 37 3 2 2" xfId="39910" xr:uid="{1D707405-3D95-4786-B7B2-53073E9F50DB}"/>
    <cellStyle name="20% - Énfasis6 37 3 3" xfId="39909" xr:uid="{C08A82C6-54A0-40FD-9B21-6C17FFCB9A42}"/>
    <cellStyle name="20% - Énfasis6 37 4" xfId="18656" xr:uid="{0EFB4CCC-0712-4B11-B95D-755AB3C04544}"/>
    <cellStyle name="20% - Énfasis6 37 4 2" xfId="39911" xr:uid="{9D6799EA-FE40-4729-8324-06145136BA69}"/>
    <cellStyle name="20% - Énfasis6 37 5" xfId="39904" xr:uid="{A75D5A2B-C010-4A60-BC1C-8057B4BD7355}"/>
    <cellStyle name="20% - Énfasis6 38" xfId="3257" xr:uid="{0EF77A7D-5869-4879-AFBB-6A51F2B35178}"/>
    <cellStyle name="20% - Énfasis6 38 2" xfId="6989" xr:uid="{69762D28-E980-459B-914D-BC61AFA56319}"/>
    <cellStyle name="20% - Énfasis6 38 2 2" xfId="14697" xr:uid="{A778FD85-E54D-4F9F-B7F1-5A72BB7301F1}"/>
    <cellStyle name="20% - Énfasis6 38 2 2 2" xfId="30109" xr:uid="{5DF18DA5-C71F-4C10-A88A-4D9ADDBF73C8}"/>
    <cellStyle name="20% - Énfasis6 38 2 2 2 2" xfId="39915" xr:uid="{66266876-61B8-4F46-8269-F9AB0AF28203}"/>
    <cellStyle name="20% - Énfasis6 38 2 2 3" xfId="39914" xr:uid="{1FA88224-784B-4989-8E32-D25332FCF2CD}"/>
    <cellStyle name="20% - Énfasis6 38 2 3" xfId="22404" xr:uid="{72AB618D-2F40-4224-9775-9D9A0BC42069}"/>
    <cellStyle name="20% - Énfasis6 38 2 3 2" xfId="39916" xr:uid="{E3E1769F-8407-4D4B-AB5E-2CF8F2A885BB}"/>
    <cellStyle name="20% - Énfasis6 38 2 4" xfId="39913" xr:uid="{6DD5B947-5D31-4A61-9035-FE1CDE58BC2D}"/>
    <cellStyle name="20% - Énfasis6 38 3" xfId="10968" xr:uid="{F91C9180-D126-425F-A10B-E380C5E50B17}"/>
    <cellStyle name="20% - Énfasis6 38 3 2" xfId="26381" xr:uid="{6D0F90E0-CE8C-4C0A-B12B-F14786EF24D2}"/>
    <cellStyle name="20% - Énfasis6 38 3 2 2" xfId="39918" xr:uid="{41DC24E3-5A99-48CE-A777-0490F7A38982}"/>
    <cellStyle name="20% - Énfasis6 38 3 3" xfId="39917" xr:uid="{0B66FD91-E17A-4267-BDD9-292A41C934AC}"/>
    <cellStyle name="20% - Énfasis6 38 4" xfId="18676" xr:uid="{C022B39A-784C-485F-A77E-B09B7C7CB286}"/>
    <cellStyle name="20% - Énfasis6 38 4 2" xfId="39919" xr:uid="{675A4948-CC4F-4D02-99F4-28BAE403B509}"/>
    <cellStyle name="20% - Énfasis6 38 5" xfId="39912" xr:uid="{6A8C9B16-488F-433C-A574-BAA89BEA7165}"/>
    <cellStyle name="20% - Énfasis6 39" xfId="3277" xr:uid="{59A98C70-9D05-432E-83FD-A450D5D0415D}"/>
    <cellStyle name="20% - Énfasis6 39 2" xfId="7009" xr:uid="{EF194232-7901-45BB-9DA5-F001831EA7CC}"/>
    <cellStyle name="20% - Énfasis6 39 2 2" xfId="14717" xr:uid="{B6DADBFC-11F8-452B-86DA-713C8808C497}"/>
    <cellStyle name="20% - Énfasis6 39 2 2 2" xfId="30129" xr:uid="{12C3A59E-AEE4-4132-A130-14D974381111}"/>
    <cellStyle name="20% - Énfasis6 39 2 2 2 2" xfId="39923" xr:uid="{76CD39A4-4746-434C-99A6-CC7917C357CD}"/>
    <cellStyle name="20% - Énfasis6 39 2 2 3" xfId="39922" xr:uid="{D4421066-76E9-4D45-8611-66B3702F699B}"/>
    <cellStyle name="20% - Énfasis6 39 2 3" xfId="22424" xr:uid="{D152D578-F2B5-4561-9061-67544F3E836D}"/>
    <cellStyle name="20% - Énfasis6 39 2 3 2" xfId="39924" xr:uid="{D37D4FE3-FB19-48D3-887B-046A9AA1260A}"/>
    <cellStyle name="20% - Énfasis6 39 2 4" xfId="39921" xr:uid="{8EBE5052-8BDE-4F46-846C-3493F592A0B1}"/>
    <cellStyle name="20% - Énfasis6 39 3" xfId="10988" xr:uid="{14F6E24B-115D-4C2B-9419-D4247BD5E76E}"/>
    <cellStyle name="20% - Énfasis6 39 3 2" xfId="26401" xr:uid="{24A9222D-5D67-4025-BAB1-2FF18DA582C3}"/>
    <cellStyle name="20% - Énfasis6 39 3 2 2" xfId="39926" xr:uid="{7890BC00-C7CE-4A3D-A0FF-A94031DCA3A0}"/>
    <cellStyle name="20% - Énfasis6 39 3 3" xfId="39925" xr:uid="{8C612F87-6F0D-4533-9DBB-999CFE5586AA}"/>
    <cellStyle name="20% - Énfasis6 39 4" xfId="18696" xr:uid="{0C1F138E-C560-4AF7-9820-9ABCADD749F3}"/>
    <cellStyle name="20% - Énfasis6 39 4 2" xfId="39927" xr:uid="{005550BD-EF13-40F9-8FB3-705A33F1A012}"/>
    <cellStyle name="20% - Énfasis6 39 5" xfId="39920" xr:uid="{593378AC-A64B-4CCC-8A25-0FCC1F6C99D4}"/>
    <cellStyle name="20% - Énfasis6 4" xfId="262" xr:uid="{FDE5CE56-BF43-4DDB-9FBD-BB2A2F6D72BA}"/>
    <cellStyle name="20% - Énfasis6 4 2" xfId="465" xr:uid="{F6075745-C1E9-4470-961D-3FB437F5C0DB}"/>
    <cellStyle name="20% - Énfasis6 4 2 2" xfId="1126" xr:uid="{1BF6D208-5D86-4D95-960E-904CF48CB03C}"/>
    <cellStyle name="20% - Énfasis6 4 2 2 2" xfId="2594" xr:uid="{E2806FA3-51B1-4867-9E1C-E28AAEC3ACF0}"/>
    <cellStyle name="20% - Énfasis6 4 2 2 2 2" xfId="6326" xr:uid="{4869C7E7-80E5-43F9-8BA5-64DFA8D904E7}"/>
    <cellStyle name="20% - Énfasis6 4 2 2 2 2 2" xfId="14034" xr:uid="{5FB30659-F006-4544-B831-DAC53979E1AA}"/>
    <cellStyle name="20% - Énfasis6 4 2 2 2 2 2 2" xfId="29446" xr:uid="{684288ED-A86D-4824-AA2B-22DE0F0565E9}"/>
    <cellStyle name="20% - Énfasis6 4 2 2 2 2 2 2 2" xfId="39934" xr:uid="{BA1421E1-435C-4EC6-8141-741071789CD6}"/>
    <cellStyle name="20% - Énfasis6 4 2 2 2 2 2 3" xfId="39933" xr:uid="{3F014973-B0A2-4081-B198-D32B22579403}"/>
    <cellStyle name="20% - Énfasis6 4 2 2 2 2 3" xfId="21741" xr:uid="{D675B089-00F6-4858-86C5-D4B5F360AD72}"/>
    <cellStyle name="20% - Énfasis6 4 2 2 2 2 3 2" xfId="39935" xr:uid="{8C300790-034F-46A5-AE69-68B15057251D}"/>
    <cellStyle name="20% - Énfasis6 4 2 2 2 2 4" xfId="39932" xr:uid="{E4AD926D-C578-4379-AFA2-CE1584BFDE60}"/>
    <cellStyle name="20% - Énfasis6 4 2 2 2 3" xfId="10305" xr:uid="{3B915668-2A33-47BF-83B0-C3D2D8AEC3CA}"/>
    <cellStyle name="20% - Énfasis6 4 2 2 2 3 2" xfId="25718" xr:uid="{7CE9D2E2-6B2A-43C4-828A-8FDBB1631AD0}"/>
    <cellStyle name="20% - Énfasis6 4 2 2 2 3 2 2" xfId="39937" xr:uid="{94801B54-4FA7-4B0F-B6AC-2CA381B5CC1A}"/>
    <cellStyle name="20% - Énfasis6 4 2 2 2 3 3" xfId="39936" xr:uid="{7866C1AF-C89D-4AA5-808F-05B67CA5B240}"/>
    <cellStyle name="20% - Énfasis6 4 2 2 2 4" xfId="18013" xr:uid="{24EC2C81-7588-47E1-B6FC-18B86A7B3FE2}"/>
    <cellStyle name="20% - Énfasis6 4 2 2 2 4 2" xfId="39938" xr:uid="{65B1A102-D377-40C6-BC7A-5F50BB5F8083}"/>
    <cellStyle name="20% - Énfasis6 4 2 2 2 5" xfId="39931" xr:uid="{BD8E1E1A-4DDD-47FC-BE31-9C9FD9431F1E}"/>
    <cellStyle name="20% - Énfasis6 4 2 2 3" xfId="4863" xr:uid="{6EB796B1-03B3-416C-BAB5-1AE396EBAC1D}"/>
    <cellStyle name="20% - Énfasis6 4 2 2 3 2" xfId="12571" xr:uid="{1E235ECC-D179-4C9E-9408-C59EFB1722D9}"/>
    <cellStyle name="20% - Énfasis6 4 2 2 3 2 2" xfId="27983" xr:uid="{99A6DE8F-B6C0-4C0E-9B9E-BE1CCAFA7CD5}"/>
    <cellStyle name="20% - Énfasis6 4 2 2 3 2 2 2" xfId="39941" xr:uid="{1F6C655A-3853-49AE-953A-E303930312CE}"/>
    <cellStyle name="20% - Énfasis6 4 2 2 3 2 3" xfId="39940" xr:uid="{98756AB6-0E18-4A1B-AD4B-52ECA29B769E}"/>
    <cellStyle name="20% - Énfasis6 4 2 2 3 3" xfId="20278" xr:uid="{BF1D984C-ACCD-4A76-BCF1-A9C1968A8932}"/>
    <cellStyle name="20% - Énfasis6 4 2 2 3 3 2" xfId="39942" xr:uid="{22687BA8-1C28-441F-B5F2-3BE7D3CC624B}"/>
    <cellStyle name="20% - Énfasis6 4 2 2 3 4" xfId="39939" xr:uid="{35F7E3C5-19C7-4D96-8FF2-4C8EDA4D233B}"/>
    <cellStyle name="20% - Énfasis6 4 2 2 4" xfId="8846" xr:uid="{65362D11-B024-4264-B235-BBE7A2F7E71C}"/>
    <cellStyle name="20% - Énfasis6 4 2 2 4 2" xfId="24259" xr:uid="{4CA68799-5E25-4948-9A0E-1A98D91D0930}"/>
    <cellStyle name="20% - Énfasis6 4 2 2 4 2 2" xfId="39944" xr:uid="{D9B4C64B-9D75-4DA2-8541-1F8970D931F7}"/>
    <cellStyle name="20% - Énfasis6 4 2 2 4 3" xfId="39943" xr:uid="{DE59DA3E-A0DD-4E28-A2F6-79FC052176A4}"/>
    <cellStyle name="20% - Énfasis6 4 2 2 5" xfId="16554" xr:uid="{6D5CACEE-3A62-4CC3-A5D2-9B253F9B19EE}"/>
    <cellStyle name="20% - Énfasis6 4 2 2 5 2" xfId="39945" xr:uid="{B0819CD0-C5F8-49ED-BFFF-D6D706F65CF9}"/>
    <cellStyle name="20% - Énfasis6 4 2 2 6" xfId="39930" xr:uid="{4E207145-6EE8-4FAC-9FA1-4603B4304CCB}"/>
    <cellStyle name="20% - Énfasis6 4 2 3" xfId="1956" xr:uid="{2C9AE91B-0BEC-4F6E-B839-002896F34967}"/>
    <cellStyle name="20% - Énfasis6 4 2 3 2" xfId="5688" xr:uid="{DCE5C5B8-4407-4AB9-B622-46C00C87AB1C}"/>
    <cellStyle name="20% - Énfasis6 4 2 3 2 2" xfId="13396" xr:uid="{152EACA6-9C79-43AA-A338-467455DFC5E6}"/>
    <cellStyle name="20% - Énfasis6 4 2 3 2 2 2" xfId="28808" xr:uid="{7391EBA3-2F0F-4030-90F3-85A644696894}"/>
    <cellStyle name="20% - Énfasis6 4 2 3 2 2 2 2" xfId="39949" xr:uid="{0058C13F-D98C-4F48-AA9A-780AEFCC9487}"/>
    <cellStyle name="20% - Énfasis6 4 2 3 2 2 3" xfId="39948" xr:uid="{F385AE41-BA9B-4F9F-903C-72105ECB3577}"/>
    <cellStyle name="20% - Énfasis6 4 2 3 2 3" xfId="21103" xr:uid="{F5BE2564-E860-4038-A249-F98DCCA882C0}"/>
    <cellStyle name="20% - Énfasis6 4 2 3 2 3 2" xfId="39950" xr:uid="{A5002291-9F9E-4B13-A03B-42589CFF7AC0}"/>
    <cellStyle name="20% - Énfasis6 4 2 3 2 4" xfId="39947" xr:uid="{FB0A77D7-B6EC-47DB-A2E1-C303FB6A88FD}"/>
    <cellStyle name="20% - Énfasis6 4 2 3 3" xfId="9667" xr:uid="{8B61A699-BBD0-464F-81A0-E5A4D9EE81E2}"/>
    <cellStyle name="20% - Énfasis6 4 2 3 3 2" xfId="25080" xr:uid="{E2B3C5EB-CBE9-47B5-ABEA-375FD5BE2DF6}"/>
    <cellStyle name="20% - Énfasis6 4 2 3 3 2 2" xfId="39952" xr:uid="{0BC16C44-24CF-42DC-B8D4-AC58B663699C}"/>
    <cellStyle name="20% - Énfasis6 4 2 3 3 3" xfId="39951" xr:uid="{DF6FE52A-7519-4EF6-9D7B-548589D81DE3}"/>
    <cellStyle name="20% - Énfasis6 4 2 3 4" xfId="17375" xr:uid="{31DA93CC-0157-4360-8750-70163CF9577F}"/>
    <cellStyle name="20% - Énfasis6 4 2 3 4 2" xfId="39953" xr:uid="{9633E93F-D8FB-4661-83BA-8DC208F96783}"/>
    <cellStyle name="20% - Énfasis6 4 2 3 5" xfId="39946" xr:uid="{DBC528EB-E3BE-49A6-B09F-E9595DBB8995}"/>
    <cellStyle name="20% - Énfasis6 4 2 4" xfId="4211" xr:uid="{A87BE507-5C1C-4A7F-A5F2-1A259D10BA45}"/>
    <cellStyle name="20% - Énfasis6 4 2 4 2" xfId="11919" xr:uid="{60FE3556-AF3B-4962-AA5B-CF7C72182111}"/>
    <cellStyle name="20% - Énfasis6 4 2 4 2 2" xfId="27331" xr:uid="{E2632F26-0E68-4425-9B61-ACB3036C4CC8}"/>
    <cellStyle name="20% - Énfasis6 4 2 4 2 2 2" xfId="39956" xr:uid="{A08EBFBF-A679-4504-AD05-80993F1A188C}"/>
    <cellStyle name="20% - Énfasis6 4 2 4 2 3" xfId="39955" xr:uid="{BA481939-755F-4EA8-ABE3-151AD9451D96}"/>
    <cellStyle name="20% - Énfasis6 4 2 4 3" xfId="19626" xr:uid="{98730A3C-2207-49A6-9EC6-E7EB9C548621}"/>
    <cellStyle name="20% - Énfasis6 4 2 4 3 2" xfId="39957" xr:uid="{9853A518-7D29-49F2-9740-859CC6E15C44}"/>
    <cellStyle name="20% - Énfasis6 4 2 4 4" xfId="39954" xr:uid="{CDBE5EA2-66E5-49EF-85B0-4392626988EA}"/>
    <cellStyle name="20% - Énfasis6 4 2 5" xfId="8208" xr:uid="{DDB3C67C-F1CD-4196-9E8E-90A405BF3735}"/>
    <cellStyle name="20% - Énfasis6 4 2 5 2" xfId="23621" xr:uid="{9447C5AC-0697-4024-BF51-427F06F63D4D}"/>
    <cellStyle name="20% - Énfasis6 4 2 5 2 2" xfId="39959" xr:uid="{BC625090-6A1A-4701-AD92-53F0C2565483}"/>
    <cellStyle name="20% - Énfasis6 4 2 5 3" xfId="39958" xr:uid="{CC48D2D4-AF94-4485-A905-547602B25E68}"/>
    <cellStyle name="20% - Énfasis6 4 2 6" xfId="15916" xr:uid="{61C18903-51E0-415E-9A53-401E3D420E99}"/>
    <cellStyle name="20% - Énfasis6 4 2 6 2" xfId="39960" xr:uid="{E30A98FE-ABD8-4EF7-944B-89810125E7A3}"/>
    <cellStyle name="20% - Énfasis6 4 2 7" xfId="39929" xr:uid="{AA314339-D26A-4E67-A8E8-1F4E88D56BEB}"/>
    <cellStyle name="20% - Énfasis6 4 3" xfId="926" xr:uid="{1C8EF143-C3E4-4027-8043-41D6CA9C05F8}"/>
    <cellStyle name="20% - Énfasis6 4 3 2" xfId="2396" xr:uid="{3C3F03DC-5381-4B82-82CD-B817D02BF47F}"/>
    <cellStyle name="20% - Énfasis6 4 3 2 2" xfId="6128" xr:uid="{FC08D518-FA47-46C7-81A1-D4A1DD2C4FE8}"/>
    <cellStyle name="20% - Énfasis6 4 3 2 2 2" xfId="13836" xr:uid="{D390816B-7249-486E-BAFB-723DFAE299F6}"/>
    <cellStyle name="20% - Énfasis6 4 3 2 2 2 2" xfId="29248" xr:uid="{EE2F138F-C591-4DB9-AA93-7DC75665CFFE}"/>
    <cellStyle name="20% - Énfasis6 4 3 2 2 2 2 2" xfId="39965" xr:uid="{A8262834-E685-451A-B5E2-F1D03E73C395}"/>
    <cellStyle name="20% - Énfasis6 4 3 2 2 2 3" xfId="39964" xr:uid="{BBFAD8E8-A62C-4F36-8C48-0701E067AC2C}"/>
    <cellStyle name="20% - Énfasis6 4 3 2 2 3" xfId="21543" xr:uid="{D8D50677-E1A9-4D9E-B97D-8AA8B80AF402}"/>
    <cellStyle name="20% - Énfasis6 4 3 2 2 3 2" xfId="39966" xr:uid="{5200E75D-32B2-4ED5-BA1D-0E04A7D89079}"/>
    <cellStyle name="20% - Énfasis6 4 3 2 2 4" xfId="39963" xr:uid="{5A586294-23DC-44AA-883C-934F87C30618}"/>
    <cellStyle name="20% - Énfasis6 4 3 2 3" xfId="10107" xr:uid="{DC5E936B-4297-4175-9AA7-112606A21D6D}"/>
    <cellStyle name="20% - Énfasis6 4 3 2 3 2" xfId="25520" xr:uid="{4AE62321-2F1A-4727-A1AE-2A811A0337EE}"/>
    <cellStyle name="20% - Énfasis6 4 3 2 3 2 2" xfId="39968" xr:uid="{1E104D33-AC5B-4277-B3A3-FC729763E51A}"/>
    <cellStyle name="20% - Énfasis6 4 3 2 3 3" xfId="39967" xr:uid="{986C0B7E-949B-4D45-A42A-36DA0A034089}"/>
    <cellStyle name="20% - Énfasis6 4 3 2 4" xfId="17815" xr:uid="{1261C3C8-9E95-4B0D-9B0F-A140388FFAF2}"/>
    <cellStyle name="20% - Énfasis6 4 3 2 4 2" xfId="39969" xr:uid="{67D0FA3A-4276-4050-8CE1-EA28BB46B19F}"/>
    <cellStyle name="20% - Énfasis6 4 3 2 5" xfId="39962" xr:uid="{1B87CFA7-E914-476C-8BB4-4703BFBF93BB}"/>
    <cellStyle name="20% - Énfasis6 4 3 3" xfId="4663" xr:uid="{54626DEB-8BF4-4A85-A715-11ABADBD8428}"/>
    <cellStyle name="20% - Énfasis6 4 3 3 2" xfId="12371" xr:uid="{3FEB8922-9E1B-4C04-B0E9-2956DC541CC3}"/>
    <cellStyle name="20% - Énfasis6 4 3 3 2 2" xfId="27783" xr:uid="{477A0665-616A-42E2-81EC-FDB216A2DE9C}"/>
    <cellStyle name="20% - Énfasis6 4 3 3 2 2 2" xfId="39972" xr:uid="{82F893C1-B1F5-4842-90E7-003BDAEDEDA7}"/>
    <cellStyle name="20% - Énfasis6 4 3 3 2 3" xfId="39971" xr:uid="{E8DDA7C2-2CE4-4A8F-BD41-224E17CEEEE2}"/>
    <cellStyle name="20% - Énfasis6 4 3 3 3" xfId="20078" xr:uid="{74FBBFAB-4C7E-4E15-AFBE-B2D05E0F3688}"/>
    <cellStyle name="20% - Énfasis6 4 3 3 3 2" xfId="39973" xr:uid="{5FC43513-0654-4A58-AA21-F4C3E0FFC74A}"/>
    <cellStyle name="20% - Énfasis6 4 3 3 4" xfId="39970" xr:uid="{7A579458-7F51-4E78-8C53-5CD01A814ECC}"/>
    <cellStyle name="20% - Énfasis6 4 3 4" xfId="8648" xr:uid="{E8AF23C7-B833-4C2B-848A-9899B049719A}"/>
    <cellStyle name="20% - Énfasis6 4 3 4 2" xfId="24061" xr:uid="{16A14008-0F54-4AAA-8CB5-8AEC90775089}"/>
    <cellStyle name="20% - Énfasis6 4 3 4 2 2" xfId="39975" xr:uid="{87F62079-08A6-4798-A4E4-E6EEBE51F4D6}"/>
    <cellStyle name="20% - Énfasis6 4 3 4 3" xfId="39974" xr:uid="{E3B6D316-CB82-4DD0-8960-30458524A047}"/>
    <cellStyle name="20% - Énfasis6 4 3 5" xfId="16356" xr:uid="{401E63BA-55D3-41A1-B945-4C94A3917605}"/>
    <cellStyle name="20% - Énfasis6 4 3 5 2" xfId="39976" xr:uid="{92514817-686B-4E0B-9EAF-870599AFFEFF}"/>
    <cellStyle name="20% - Énfasis6 4 3 6" xfId="39961" xr:uid="{8087B0B8-CD1B-42AF-90D0-E92CC36AA67A}"/>
    <cellStyle name="20% - Énfasis6 4 4" xfId="1758" xr:uid="{9422455D-415D-497A-AC43-651F2C0E67A9}"/>
    <cellStyle name="20% - Énfasis6 4 4 2" xfId="5490" xr:uid="{CD1D3B7D-4A64-42C3-A062-16FEE16991FD}"/>
    <cellStyle name="20% - Énfasis6 4 4 2 2" xfId="13198" xr:uid="{635A3A29-C347-4453-9F98-19C6552BC74F}"/>
    <cellStyle name="20% - Énfasis6 4 4 2 2 2" xfId="28610" xr:uid="{362B1E40-40FF-42F0-86E6-7B47903753C9}"/>
    <cellStyle name="20% - Énfasis6 4 4 2 2 2 2" xfId="39980" xr:uid="{C31DC861-BCE4-4CCF-965E-3C041EFD801A}"/>
    <cellStyle name="20% - Énfasis6 4 4 2 2 3" xfId="39979" xr:uid="{05E6EB4C-CD75-4F5E-B702-2A0989ED6333}"/>
    <cellStyle name="20% - Énfasis6 4 4 2 3" xfId="20905" xr:uid="{89A422D6-D6F2-405B-A8BE-FBE2AF1F9E96}"/>
    <cellStyle name="20% - Énfasis6 4 4 2 3 2" xfId="39981" xr:uid="{DD0E529F-60CA-448E-81F0-96398BECE23A}"/>
    <cellStyle name="20% - Énfasis6 4 4 2 4" xfId="39978" xr:uid="{EDB6E8AF-0EB8-4E65-85F9-64F411B212A9}"/>
    <cellStyle name="20% - Énfasis6 4 4 3" xfId="9469" xr:uid="{2EE8E8DD-0979-4D44-B487-FFF6B7284306}"/>
    <cellStyle name="20% - Énfasis6 4 4 3 2" xfId="24882" xr:uid="{FCC18921-3A3D-4736-8842-543A2E5FB825}"/>
    <cellStyle name="20% - Énfasis6 4 4 3 2 2" xfId="39983" xr:uid="{B927DDC9-2543-4426-825B-45DB6FE5AE5D}"/>
    <cellStyle name="20% - Énfasis6 4 4 3 3" xfId="39982" xr:uid="{6450C618-AF71-49A2-8861-CBEB7BE93B62}"/>
    <cellStyle name="20% - Énfasis6 4 4 4" xfId="17177" xr:uid="{0D6059DB-426D-401E-9984-1B673450CA5C}"/>
    <cellStyle name="20% - Énfasis6 4 4 4 2" xfId="39984" xr:uid="{CDEA4CC7-84A9-4228-AE4C-2B4A71E49BCC}"/>
    <cellStyle name="20% - Énfasis6 4 4 5" xfId="39977" xr:uid="{51F02838-96D2-43D3-AA08-0F2CD7361675}"/>
    <cellStyle name="20% - Énfasis6 4 5" xfId="4011" xr:uid="{F99D5CD1-F6CF-4197-AD3F-AE116705A921}"/>
    <cellStyle name="20% - Énfasis6 4 5 2" xfId="11719" xr:uid="{CD28D289-86A5-4C99-ACD0-2BCC82ECFB74}"/>
    <cellStyle name="20% - Énfasis6 4 5 2 2" xfId="27131" xr:uid="{9CC2ED6D-80A2-404F-8495-1B9885D4D561}"/>
    <cellStyle name="20% - Énfasis6 4 5 2 2 2" xfId="39987" xr:uid="{16C93B87-3BBD-47AC-9AC3-7D7AFA08713B}"/>
    <cellStyle name="20% - Énfasis6 4 5 2 3" xfId="39986" xr:uid="{8D5170ED-E0DA-490E-806A-106EDF2CA0A8}"/>
    <cellStyle name="20% - Énfasis6 4 5 3" xfId="19426" xr:uid="{E7D85B4A-D9FB-4758-8673-4F9BD6482503}"/>
    <cellStyle name="20% - Énfasis6 4 5 3 2" xfId="39988" xr:uid="{40BA03BE-BAE5-44C0-BC3E-CD3A820EC257}"/>
    <cellStyle name="20% - Énfasis6 4 5 4" xfId="39985" xr:uid="{F4BBE440-C6C8-4C20-B233-C449171665A2}"/>
    <cellStyle name="20% - Énfasis6 4 6" xfId="8010" xr:uid="{46B2C130-FDD2-4403-836A-5B7992773A6F}"/>
    <cellStyle name="20% - Énfasis6 4 6 2" xfId="23423" xr:uid="{9EF5AE17-9C6C-49B3-83FC-95A88B9E1986}"/>
    <cellStyle name="20% - Énfasis6 4 6 2 2" xfId="39990" xr:uid="{9A676E71-733A-4984-8676-B07BBEB70A68}"/>
    <cellStyle name="20% - Énfasis6 4 6 3" xfId="39989" xr:uid="{824A920C-3B15-4EEA-B3F3-972EF1F2D520}"/>
    <cellStyle name="20% - Énfasis6 4 7" xfId="15718" xr:uid="{7501340C-0F6A-4D12-BB15-53B1D0066D7A}"/>
    <cellStyle name="20% - Énfasis6 4 7 2" xfId="39991" xr:uid="{8891FEE2-5B9C-4A50-8CAC-C9CD5F089882}"/>
    <cellStyle name="20% - Énfasis6 4 8" xfId="39928" xr:uid="{961DF4FE-A155-472C-8856-257844986CEA}"/>
    <cellStyle name="20% - Énfasis6 5" xfId="282" xr:uid="{CA6B6E08-3212-4EC9-96AD-FC2DE78391A4}"/>
    <cellStyle name="20% - Énfasis6 5 2" xfId="485" xr:uid="{C2A98A87-0FED-4E82-ACAB-79FEA9570B23}"/>
    <cellStyle name="20% - Énfasis6 5 2 2" xfId="1146" xr:uid="{BFCEC107-B246-4BC6-94FE-C8846EE0CC54}"/>
    <cellStyle name="20% - Énfasis6 5 2 2 2" xfId="2614" xr:uid="{3BE12119-4494-43F4-BED5-A9619A835EA3}"/>
    <cellStyle name="20% - Énfasis6 5 2 2 2 2" xfId="6346" xr:uid="{365C846E-6B67-4B57-9E85-6481376B970F}"/>
    <cellStyle name="20% - Énfasis6 5 2 2 2 2 2" xfId="14054" xr:uid="{37CFBD4C-7348-461E-9EDA-C3560F437FBF}"/>
    <cellStyle name="20% - Énfasis6 5 2 2 2 2 2 2" xfId="29466" xr:uid="{2DEE83A3-115A-44C9-821E-08F9901E7AD3}"/>
    <cellStyle name="20% - Énfasis6 5 2 2 2 2 2 2 2" xfId="39998" xr:uid="{9311440C-3A08-4B11-9B6F-A0E2488238CA}"/>
    <cellStyle name="20% - Énfasis6 5 2 2 2 2 2 3" xfId="39997" xr:uid="{75B7FA46-D1DB-4EA7-8430-EE56FAC575F6}"/>
    <cellStyle name="20% - Énfasis6 5 2 2 2 2 3" xfId="21761" xr:uid="{5FB69E3E-94BE-478A-B6F3-874CF4B149D7}"/>
    <cellStyle name="20% - Énfasis6 5 2 2 2 2 3 2" xfId="39999" xr:uid="{8B38E2FB-98A7-4376-B620-E346CE2634D7}"/>
    <cellStyle name="20% - Énfasis6 5 2 2 2 2 4" xfId="39996" xr:uid="{2F54C7BC-787B-4017-8F97-EF40EA9F3C30}"/>
    <cellStyle name="20% - Énfasis6 5 2 2 2 3" xfId="10325" xr:uid="{F08E92E9-A47A-4D62-A490-43639A8C51C7}"/>
    <cellStyle name="20% - Énfasis6 5 2 2 2 3 2" xfId="25738" xr:uid="{9BB7482E-1F3A-45F0-BE1E-D814063421BD}"/>
    <cellStyle name="20% - Énfasis6 5 2 2 2 3 2 2" xfId="40001" xr:uid="{29AB9F8A-9D8E-41F1-9F32-C4E5D397F58D}"/>
    <cellStyle name="20% - Énfasis6 5 2 2 2 3 3" xfId="40000" xr:uid="{679A5A23-855E-4885-9E8D-8CDAA5137A2C}"/>
    <cellStyle name="20% - Énfasis6 5 2 2 2 4" xfId="18033" xr:uid="{EA7482A2-FFA2-4A59-BEFF-8F89E563E718}"/>
    <cellStyle name="20% - Énfasis6 5 2 2 2 4 2" xfId="40002" xr:uid="{4249132D-953C-4CD4-955D-62479E9ED980}"/>
    <cellStyle name="20% - Énfasis6 5 2 2 2 5" xfId="39995" xr:uid="{C990F082-3A1E-4189-A1EC-446E62AB26D5}"/>
    <cellStyle name="20% - Énfasis6 5 2 2 3" xfId="4883" xr:uid="{F0574CDA-B91D-49B4-8D8D-019356CEC840}"/>
    <cellStyle name="20% - Énfasis6 5 2 2 3 2" xfId="12591" xr:uid="{0967896E-044B-4DFB-B673-76E14B000D54}"/>
    <cellStyle name="20% - Énfasis6 5 2 2 3 2 2" xfId="28003" xr:uid="{FE7037EC-CD6A-42CA-AA09-FD94C8AF5093}"/>
    <cellStyle name="20% - Énfasis6 5 2 2 3 2 2 2" xfId="40005" xr:uid="{4344824F-5B4C-4F4E-8093-A012475EDBA5}"/>
    <cellStyle name="20% - Énfasis6 5 2 2 3 2 3" xfId="40004" xr:uid="{9B06CC96-C2CD-4830-A88E-1582A0119503}"/>
    <cellStyle name="20% - Énfasis6 5 2 2 3 3" xfId="20298" xr:uid="{4DE93BFA-C6C5-40EF-9E8D-6240F4D9FA7D}"/>
    <cellStyle name="20% - Énfasis6 5 2 2 3 3 2" xfId="40006" xr:uid="{7192DB5C-530C-4060-AE4C-134D44A23D6B}"/>
    <cellStyle name="20% - Énfasis6 5 2 2 3 4" xfId="40003" xr:uid="{E445BB28-B775-4D98-802B-7C14926B863A}"/>
    <cellStyle name="20% - Énfasis6 5 2 2 4" xfId="8866" xr:uid="{FFD7C20D-3B06-4B17-902B-818ADB0032FF}"/>
    <cellStyle name="20% - Énfasis6 5 2 2 4 2" xfId="24279" xr:uid="{74E7860B-26E9-4EA9-BA9D-C589D9D4EDA4}"/>
    <cellStyle name="20% - Énfasis6 5 2 2 4 2 2" xfId="40008" xr:uid="{53C7021F-DF8E-4C05-AC17-A0B14BA1746B}"/>
    <cellStyle name="20% - Énfasis6 5 2 2 4 3" xfId="40007" xr:uid="{602B0F0B-189B-42B5-97FB-111419D02DBE}"/>
    <cellStyle name="20% - Énfasis6 5 2 2 5" xfId="16574" xr:uid="{5C493A55-961B-4C73-94B6-F6BBCB70C343}"/>
    <cellStyle name="20% - Énfasis6 5 2 2 5 2" xfId="40009" xr:uid="{56AA8956-8833-41AB-A122-B006CF79F959}"/>
    <cellStyle name="20% - Énfasis6 5 2 2 6" xfId="39994" xr:uid="{4ED5DC08-27F7-4A49-B06F-751B78BD6052}"/>
    <cellStyle name="20% - Énfasis6 5 2 3" xfId="1976" xr:uid="{5C7F8388-C08E-4C99-944E-586C4BBA345C}"/>
    <cellStyle name="20% - Énfasis6 5 2 3 2" xfId="5708" xr:uid="{7B595849-37FB-4D59-9FE4-A24F8608E755}"/>
    <cellStyle name="20% - Énfasis6 5 2 3 2 2" xfId="13416" xr:uid="{5C5700BB-26A7-4F18-A84C-082A94844A13}"/>
    <cellStyle name="20% - Énfasis6 5 2 3 2 2 2" xfId="28828" xr:uid="{87FB5142-16B7-4D89-A84C-FCA605D0C739}"/>
    <cellStyle name="20% - Énfasis6 5 2 3 2 2 2 2" xfId="40013" xr:uid="{80CB79D7-6CAF-459B-880B-E42CB4264FF4}"/>
    <cellStyle name="20% - Énfasis6 5 2 3 2 2 3" xfId="40012" xr:uid="{2BB895B6-55C1-434E-852A-EDF6CD000845}"/>
    <cellStyle name="20% - Énfasis6 5 2 3 2 3" xfId="21123" xr:uid="{51027D70-5CCE-4EFE-90AD-93DF15A25A23}"/>
    <cellStyle name="20% - Énfasis6 5 2 3 2 3 2" xfId="40014" xr:uid="{757E7871-9315-4D2D-92BA-3F358025ED2A}"/>
    <cellStyle name="20% - Énfasis6 5 2 3 2 4" xfId="40011" xr:uid="{6955E500-0105-42D3-BB0B-A29DA54A7287}"/>
    <cellStyle name="20% - Énfasis6 5 2 3 3" xfId="9687" xr:uid="{1D316F2A-0972-4082-B2E9-657B08896858}"/>
    <cellStyle name="20% - Énfasis6 5 2 3 3 2" xfId="25100" xr:uid="{1D82DC2A-2ECB-48BC-895A-348F3BFCDB67}"/>
    <cellStyle name="20% - Énfasis6 5 2 3 3 2 2" xfId="40016" xr:uid="{2CAD13D2-0029-4826-A844-23B536E7A811}"/>
    <cellStyle name="20% - Énfasis6 5 2 3 3 3" xfId="40015" xr:uid="{89959838-5B0F-42C6-8184-425D33FC7A65}"/>
    <cellStyle name="20% - Énfasis6 5 2 3 4" xfId="17395" xr:uid="{6EB564E9-9D71-4A5F-BC3E-8242C01D4C0E}"/>
    <cellStyle name="20% - Énfasis6 5 2 3 4 2" xfId="40017" xr:uid="{27BD7A76-3D39-41DC-A787-0FF65EB72231}"/>
    <cellStyle name="20% - Énfasis6 5 2 3 5" xfId="40010" xr:uid="{56D719A5-EBF3-4FCE-942E-E4B8949378B8}"/>
    <cellStyle name="20% - Énfasis6 5 2 4" xfId="4231" xr:uid="{E34C0906-C160-4A28-8445-F2D2E828B7FA}"/>
    <cellStyle name="20% - Énfasis6 5 2 4 2" xfId="11939" xr:uid="{5C827279-B7B2-455A-9919-3909D5E130A7}"/>
    <cellStyle name="20% - Énfasis6 5 2 4 2 2" xfId="27351" xr:uid="{A062A86A-B2EE-41FA-8DD0-15CF1DCB8A56}"/>
    <cellStyle name="20% - Énfasis6 5 2 4 2 2 2" xfId="40020" xr:uid="{F0F37150-D78F-4EF8-BFB4-A81C98218B74}"/>
    <cellStyle name="20% - Énfasis6 5 2 4 2 3" xfId="40019" xr:uid="{C446D56B-A41C-44A3-A409-76D0A1357BDC}"/>
    <cellStyle name="20% - Énfasis6 5 2 4 3" xfId="19646" xr:uid="{D8B9CCAE-D230-42B0-A8C8-3159C662ACA2}"/>
    <cellStyle name="20% - Énfasis6 5 2 4 3 2" xfId="40021" xr:uid="{44A9DE36-5D4C-4C86-9FCE-D19BDDCE7150}"/>
    <cellStyle name="20% - Énfasis6 5 2 4 4" xfId="40018" xr:uid="{20CD9E6E-D3EE-41FE-AE02-33FFC3D5B13C}"/>
    <cellStyle name="20% - Énfasis6 5 2 5" xfId="8228" xr:uid="{BF1EA838-7A47-4D0B-BBEC-A837C7FCDCC5}"/>
    <cellStyle name="20% - Énfasis6 5 2 5 2" xfId="23641" xr:uid="{A883DB95-C9EB-4323-A576-62E5780A9E57}"/>
    <cellStyle name="20% - Énfasis6 5 2 5 2 2" xfId="40023" xr:uid="{F5871977-CDFC-48F2-9F61-82BE3FD35227}"/>
    <cellStyle name="20% - Énfasis6 5 2 5 3" xfId="40022" xr:uid="{C11A2BBE-CC2D-4B1F-ACC4-98179FC28DEE}"/>
    <cellStyle name="20% - Énfasis6 5 2 6" xfId="15936" xr:uid="{F07946B8-2EB9-46A7-989F-DC519935DE1A}"/>
    <cellStyle name="20% - Énfasis6 5 2 6 2" xfId="40024" xr:uid="{3400C8F6-2467-4DB3-BC2B-31207FAB4213}"/>
    <cellStyle name="20% - Énfasis6 5 2 7" xfId="39993" xr:uid="{3AF94639-DCF4-4377-9E5F-0627306473B4}"/>
    <cellStyle name="20% - Énfasis6 5 3" xfId="946" xr:uid="{63D338F2-038F-437F-A33F-A17290A0FC84}"/>
    <cellStyle name="20% - Énfasis6 5 3 2" xfId="2416" xr:uid="{C2A884E0-D33D-4DAC-8EEF-1C25BE8F6474}"/>
    <cellStyle name="20% - Énfasis6 5 3 2 2" xfId="6148" xr:uid="{6A381E7B-9431-4E33-B568-B03D4774895B}"/>
    <cellStyle name="20% - Énfasis6 5 3 2 2 2" xfId="13856" xr:uid="{D5A39D4A-AAA2-4D4D-98F9-CD9B1E224548}"/>
    <cellStyle name="20% - Énfasis6 5 3 2 2 2 2" xfId="29268" xr:uid="{E6FE42EB-7E40-4A56-9C63-3A48B6E4F043}"/>
    <cellStyle name="20% - Énfasis6 5 3 2 2 2 2 2" xfId="40029" xr:uid="{736F6EBC-CB13-4D54-98E1-1757CC9AB904}"/>
    <cellStyle name="20% - Énfasis6 5 3 2 2 2 3" xfId="40028" xr:uid="{68EDBF9C-004F-4909-BFDB-30632531D485}"/>
    <cellStyle name="20% - Énfasis6 5 3 2 2 3" xfId="21563" xr:uid="{32A71972-769A-4A08-BCCC-8A9B96B64604}"/>
    <cellStyle name="20% - Énfasis6 5 3 2 2 3 2" xfId="40030" xr:uid="{F9E3A418-A021-4E73-B5D5-EA90DF37F18F}"/>
    <cellStyle name="20% - Énfasis6 5 3 2 2 4" xfId="40027" xr:uid="{9CB350EB-7D93-4F44-BE95-CB173460574A}"/>
    <cellStyle name="20% - Énfasis6 5 3 2 3" xfId="10127" xr:uid="{4E87F5EA-73D0-4AAC-B3E6-CCA9500C35FE}"/>
    <cellStyle name="20% - Énfasis6 5 3 2 3 2" xfId="25540" xr:uid="{978FD56D-EB99-4D10-8995-7C639DF45618}"/>
    <cellStyle name="20% - Énfasis6 5 3 2 3 2 2" xfId="40032" xr:uid="{0B4F94B9-CFD1-436C-8ACE-C7366F5FE7D8}"/>
    <cellStyle name="20% - Énfasis6 5 3 2 3 3" xfId="40031" xr:uid="{5D75ED0B-F1F4-43DF-8395-7B322414630C}"/>
    <cellStyle name="20% - Énfasis6 5 3 2 4" xfId="17835" xr:uid="{185252B2-3ED4-4A1C-BF39-40329F4AA248}"/>
    <cellStyle name="20% - Énfasis6 5 3 2 4 2" xfId="40033" xr:uid="{7193B137-147F-42FC-AD80-3B1E7FEA2FEE}"/>
    <cellStyle name="20% - Énfasis6 5 3 2 5" xfId="40026" xr:uid="{02A6A47A-81A1-4D88-8C13-E585F933B564}"/>
    <cellStyle name="20% - Énfasis6 5 3 3" xfId="4683" xr:uid="{E0E65523-335E-46EA-B042-52F864CE4CB0}"/>
    <cellStyle name="20% - Énfasis6 5 3 3 2" xfId="12391" xr:uid="{97C287FC-EB60-4FD8-9143-939FDD529D77}"/>
    <cellStyle name="20% - Énfasis6 5 3 3 2 2" xfId="27803" xr:uid="{87B10C49-C4E1-4FCF-BE9D-F680D88382F6}"/>
    <cellStyle name="20% - Énfasis6 5 3 3 2 2 2" xfId="40036" xr:uid="{3A0CA226-E43F-4D64-9841-18F78EF324A9}"/>
    <cellStyle name="20% - Énfasis6 5 3 3 2 3" xfId="40035" xr:uid="{B2EAE19E-DD83-4077-AE04-789605F4AD9F}"/>
    <cellStyle name="20% - Énfasis6 5 3 3 3" xfId="20098" xr:uid="{80D9A1F6-8606-423A-B5C7-178E13C3BB2D}"/>
    <cellStyle name="20% - Énfasis6 5 3 3 3 2" xfId="40037" xr:uid="{3C74809E-17B1-4A89-919B-AAC8F6661CCB}"/>
    <cellStyle name="20% - Énfasis6 5 3 3 4" xfId="40034" xr:uid="{2D71E519-557B-4D82-95EC-5B39BDB33B3D}"/>
    <cellStyle name="20% - Énfasis6 5 3 4" xfId="8668" xr:uid="{987ABA1E-9C29-47AC-A9BB-4AA42B684B11}"/>
    <cellStyle name="20% - Énfasis6 5 3 4 2" xfId="24081" xr:uid="{6EE1704A-5856-4FBD-A434-4FFC773359F7}"/>
    <cellStyle name="20% - Énfasis6 5 3 4 2 2" xfId="40039" xr:uid="{FD946F78-F356-4D97-809B-94EF2DEA6010}"/>
    <cellStyle name="20% - Énfasis6 5 3 4 3" xfId="40038" xr:uid="{ED2E7E97-056B-4957-95D2-614989FE729C}"/>
    <cellStyle name="20% - Énfasis6 5 3 5" xfId="16376" xr:uid="{C0F77FE2-BAC5-46FB-B649-B31C4AB9C9C9}"/>
    <cellStyle name="20% - Énfasis6 5 3 5 2" xfId="40040" xr:uid="{DF9ED5A2-097A-4386-A193-254C92C90578}"/>
    <cellStyle name="20% - Énfasis6 5 3 6" xfId="40025" xr:uid="{38C23052-0712-4D9E-B245-4F89BC0BDC95}"/>
    <cellStyle name="20% - Énfasis6 5 4" xfId="1778" xr:uid="{EC7C2613-6BF0-4676-B75C-FC20E1A190EA}"/>
    <cellStyle name="20% - Énfasis6 5 4 2" xfId="5510" xr:uid="{DED7CD7F-C3B9-4C69-98F5-7469D17187E8}"/>
    <cellStyle name="20% - Énfasis6 5 4 2 2" xfId="13218" xr:uid="{88CEDB9E-475B-487F-899A-0DC81EDBA6F3}"/>
    <cellStyle name="20% - Énfasis6 5 4 2 2 2" xfId="28630" xr:uid="{43F73906-4C43-414B-A91D-F9073CA8D652}"/>
    <cellStyle name="20% - Énfasis6 5 4 2 2 2 2" xfId="40044" xr:uid="{754C0852-FDE0-45C2-98EE-028F879CEA5F}"/>
    <cellStyle name="20% - Énfasis6 5 4 2 2 3" xfId="40043" xr:uid="{6F2D1CEB-5966-4E04-9575-CA1C87CDA9C4}"/>
    <cellStyle name="20% - Énfasis6 5 4 2 3" xfId="20925" xr:uid="{A9537B5D-BF60-4021-8C7C-65FF25C1224C}"/>
    <cellStyle name="20% - Énfasis6 5 4 2 3 2" xfId="40045" xr:uid="{126F7A41-99B6-492C-A4EF-54BF118DBAD3}"/>
    <cellStyle name="20% - Énfasis6 5 4 2 4" xfId="40042" xr:uid="{52C20C1E-45A4-4DAD-9823-F3C51F81D9E4}"/>
    <cellStyle name="20% - Énfasis6 5 4 3" xfId="9489" xr:uid="{F8629108-6891-459F-AF70-BFF33B9AEF67}"/>
    <cellStyle name="20% - Énfasis6 5 4 3 2" xfId="24902" xr:uid="{4BD5295C-382D-40E4-9B90-8716047823F2}"/>
    <cellStyle name="20% - Énfasis6 5 4 3 2 2" xfId="40047" xr:uid="{826789E7-B58D-4DBB-B228-9CB2F41C0D97}"/>
    <cellStyle name="20% - Énfasis6 5 4 3 3" xfId="40046" xr:uid="{AE1D44FA-1F0E-422E-AF21-AA48E512D095}"/>
    <cellStyle name="20% - Énfasis6 5 4 4" xfId="17197" xr:uid="{58A485D5-A8B0-44A4-AC6E-A9DEA7792E02}"/>
    <cellStyle name="20% - Énfasis6 5 4 4 2" xfId="40048" xr:uid="{2A7F10B9-12BB-4890-98D7-E220B6E8EE2F}"/>
    <cellStyle name="20% - Énfasis6 5 4 5" xfId="40041" xr:uid="{4375CFD8-BC9E-4CDF-B067-E2EECB4B78D8}"/>
    <cellStyle name="20% - Énfasis6 5 5" xfId="4031" xr:uid="{AFAB4FD6-EC4D-4438-A28C-C09F35B2F2FF}"/>
    <cellStyle name="20% - Énfasis6 5 5 2" xfId="11739" xr:uid="{1C40EFAF-39CD-4386-9FA4-7B5872BEDD4D}"/>
    <cellStyle name="20% - Énfasis6 5 5 2 2" xfId="27151" xr:uid="{C958E988-13D9-4E58-9DD0-95442054F3A9}"/>
    <cellStyle name="20% - Énfasis6 5 5 2 2 2" xfId="40051" xr:uid="{35C4ED80-9B2E-4D76-B2BA-DB7555652EF9}"/>
    <cellStyle name="20% - Énfasis6 5 5 2 3" xfId="40050" xr:uid="{85677F5A-CD36-4F94-B147-BDC4B576A5D7}"/>
    <cellStyle name="20% - Énfasis6 5 5 3" xfId="19446" xr:uid="{9E05D8A0-A9F8-4308-A645-B17A3BE0372E}"/>
    <cellStyle name="20% - Énfasis6 5 5 3 2" xfId="40052" xr:uid="{5F74008A-2090-4729-A19D-11C1A1857196}"/>
    <cellStyle name="20% - Énfasis6 5 5 4" xfId="40049" xr:uid="{715C825F-5BAD-4A4A-8B0B-25B1EFFFDCAE}"/>
    <cellStyle name="20% - Énfasis6 5 6" xfId="8030" xr:uid="{76BF84BC-B6A4-410D-9DD7-EFF3535DACDA}"/>
    <cellStyle name="20% - Énfasis6 5 6 2" xfId="23443" xr:uid="{50F7969A-B7B7-41BF-A109-6D9EF9141E1D}"/>
    <cellStyle name="20% - Énfasis6 5 6 2 2" xfId="40054" xr:uid="{434CBEF0-C8CA-4B26-B7DB-F08D8B2E178A}"/>
    <cellStyle name="20% - Énfasis6 5 6 3" xfId="40053" xr:uid="{B1C156FF-13EC-445F-AD0A-E5C72DEBBE6E}"/>
    <cellStyle name="20% - Énfasis6 5 7" xfId="15738" xr:uid="{A48C9AB9-685E-46FA-ACE3-FE08BB62B094}"/>
    <cellStyle name="20% - Énfasis6 5 7 2" xfId="40055" xr:uid="{E0529520-740A-46AD-AE3A-3ADAECC66576}"/>
    <cellStyle name="20% - Énfasis6 5 8" xfId="39992" xr:uid="{27B913B6-4F85-4130-A4ED-75DBDA053650}"/>
    <cellStyle name="20% - Énfasis6 6" xfId="302" xr:uid="{1BF1706C-FA40-4DAB-A5BA-99EA5B82BA2F}"/>
    <cellStyle name="20% - Énfasis6 6 2" xfId="505" xr:uid="{526B91E1-A8F9-4650-BCC7-ACD47675855E}"/>
    <cellStyle name="20% - Énfasis6 6 2 2" xfId="1166" xr:uid="{8C26BBA3-7EE1-4B23-8306-F3866B972CB8}"/>
    <cellStyle name="20% - Énfasis6 6 2 2 2" xfId="2634" xr:uid="{052E4220-9BF5-4AC2-AD56-DE94F728EA0F}"/>
    <cellStyle name="20% - Énfasis6 6 2 2 2 2" xfId="6366" xr:uid="{37EB2E98-746D-44F1-98BD-0AFED6F6897D}"/>
    <cellStyle name="20% - Énfasis6 6 2 2 2 2 2" xfId="14074" xr:uid="{F75A2F6C-654D-4532-BC28-29D5B7B1EB6C}"/>
    <cellStyle name="20% - Énfasis6 6 2 2 2 2 2 2" xfId="29486" xr:uid="{D3B451DC-37AF-4D19-8F42-8996AE38D2EA}"/>
    <cellStyle name="20% - Énfasis6 6 2 2 2 2 2 2 2" xfId="40062" xr:uid="{9E323C3E-B870-4855-B216-3920DAC3EFFF}"/>
    <cellStyle name="20% - Énfasis6 6 2 2 2 2 2 3" xfId="40061" xr:uid="{7580B157-369D-4956-A7A3-1372FBDEA5D1}"/>
    <cellStyle name="20% - Énfasis6 6 2 2 2 2 3" xfId="21781" xr:uid="{48197F79-8B98-4E3A-9E66-E541A68A05D4}"/>
    <cellStyle name="20% - Énfasis6 6 2 2 2 2 3 2" xfId="40063" xr:uid="{19B693B9-663F-4013-A05A-4EBC40AFF4A8}"/>
    <cellStyle name="20% - Énfasis6 6 2 2 2 2 4" xfId="40060" xr:uid="{F06C8414-5A35-43CE-9B1C-1E349E62A6F1}"/>
    <cellStyle name="20% - Énfasis6 6 2 2 2 3" xfId="10345" xr:uid="{BCDEF352-5B7B-447D-B9A0-484AD0558E8C}"/>
    <cellStyle name="20% - Énfasis6 6 2 2 2 3 2" xfId="25758" xr:uid="{F4B0288A-3708-42BF-A1A3-9A23CD3912C2}"/>
    <cellStyle name="20% - Énfasis6 6 2 2 2 3 2 2" xfId="40065" xr:uid="{D3A39641-C619-4728-9765-814150EED1A4}"/>
    <cellStyle name="20% - Énfasis6 6 2 2 2 3 3" xfId="40064" xr:uid="{1B96597D-A2F3-4749-AEF3-207B1A14789C}"/>
    <cellStyle name="20% - Énfasis6 6 2 2 2 4" xfId="18053" xr:uid="{B18F61C3-AC6B-4178-B328-F92A6636847F}"/>
    <cellStyle name="20% - Énfasis6 6 2 2 2 4 2" xfId="40066" xr:uid="{65F45B71-C6B7-478C-87E8-5BF975A97C80}"/>
    <cellStyle name="20% - Énfasis6 6 2 2 2 5" xfId="40059" xr:uid="{D97C2BEE-312D-4E00-8340-963F0A787287}"/>
    <cellStyle name="20% - Énfasis6 6 2 2 3" xfId="4903" xr:uid="{43071FD6-A5F0-452C-B462-282447C3C26E}"/>
    <cellStyle name="20% - Énfasis6 6 2 2 3 2" xfId="12611" xr:uid="{AE79277C-0D55-42AD-B821-6C7D16B657AD}"/>
    <cellStyle name="20% - Énfasis6 6 2 2 3 2 2" xfId="28023" xr:uid="{081F8E1A-B7CB-48D9-8A91-C74A1900090A}"/>
    <cellStyle name="20% - Énfasis6 6 2 2 3 2 2 2" xfId="40069" xr:uid="{344F7E29-1A1C-462F-B3ED-63965CAE0190}"/>
    <cellStyle name="20% - Énfasis6 6 2 2 3 2 3" xfId="40068" xr:uid="{466A6E19-FC60-4971-9D44-F316B5292B86}"/>
    <cellStyle name="20% - Énfasis6 6 2 2 3 3" xfId="20318" xr:uid="{338293CD-13FC-45DC-B8E7-0518B5B37D33}"/>
    <cellStyle name="20% - Énfasis6 6 2 2 3 3 2" xfId="40070" xr:uid="{42CE9BCE-506F-4902-B990-BA024ECAB9FE}"/>
    <cellStyle name="20% - Énfasis6 6 2 2 3 4" xfId="40067" xr:uid="{593B574C-7B26-4E60-8A5C-185112B00F31}"/>
    <cellStyle name="20% - Énfasis6 6 2 2 4" xfId="8886" xr:uid="{A1971601-95FA-4AF0-A35E-4F4BFDF27DD3}"/>
    <cellStyle name="20% - Énfasis6 6 2 2 4 2" xfId="24299" xr:uid="{2F44137A-F6F0-4B7D-8B39-60A7AE5CC436}"/>
    <cellStyle name="20% - Énfasis6 6 2 2 4 2 2" xfId="40072" xr:uid="{0FB336A5-0B6B-4D27-92D3-68860CDCD725}"/>
    <cellStyle name="20% - Énfasis6 6 2 2 4 3" xfId="40071" xr:uid="{9EA683FF-1FF7-4A82-A5AC-8D12574D651B}"/>
    <cellStyle name="20% - Énfasis6 6 2 2 5" xfId="16594" xr:uid="{15B2BC82-8B7B-4AC5-8613-D33E86FAB79E}"/>
    <cellStyle name="20% - Énfasis6 6 2 2 5 2" xfId="40073" xr:uid="{0396783A-DA44-4B8B-8382-28D18840264B}"/>
    <cellStyle name="20% - Énfasis6 6 2 2 6" xfId="40058" xr:uid="{F9D4218A-37D8-4272-8B82-354AE1DBEF01}"/>
    <cellStyle name="20% - Énfasis6 6 2 3" xfId="1996" xr:uid="{E06ED684-F19F-4BC2-A0B4-12B0908199D6}"/>
    <cellStyle name="20% - Énfasis6 6 2 3 2" xfId="5728" xr:uid="{3C10959C-4FD5-400B-AC2B-31B4B528D007}"/>
    <cellStyle name="20% - Énfasis6 6 2 3 2 2" xfId="13436" xr:uid="{B082AE0B-473A-44D0-9AF1-B1A826C7EEEB}"/>
    <cellStyle name="20% - Énfasis6 6 2 3 2 2 2" xfId="28848" xr:uid="{F7A08902-1E65-4F85-9863-293883671D19}"/>
    <cellStyle name="20% - Énfasis6 6 2 3 2 2 2 2" xfId="40077" xr:uid="{311AF289-0E29-4517-A490-5DE0662ABBEB}"/>
    <cellStyle name="20% - Énfasis6 6 2 3 2 2 3" xfId="40076" xr:uid="{3CF8531D-33CE-477E-94DC-C89077D6D453}"/>
    <cellStyle name="20% - Énfasis6 6 2 3 2 3" xfId="21143" xr:uid="{078E56B0-567B-4B21-BC70-0911FE1EB354}"/>
    <cellStyle name="20% - Énfasis6 6 2 3 2 3 2" xfId="40078" xr:uid="{02B26E63-A3DD-4A20-8068-197FCA53344D}"/>
    <cellStyle name="20% - Énfasis6 6 2 3 2 4" xfId="40075" xr:uid="{8C5AADD3-0C69-4579-9CBC-02A5A4D6139C}"/>
    <cellStyle name="20% - Énfasis6 6 2 3 3" xfId="9707" xr:uid="{701B4E43-23C5-4D2B-B6E7-3C65175EFBAF}"/>
    <cellStyle name="20% - Énfasis6 6 2 3 3 2" xfId="25120" xr:uid="{559BA2AE-825B-4BA1-9932-DD99C8204CD3}"/>
    <cellStyle name="20% - Énfasis6 6 2 3 3 2 2" xfId="40080" xr:uid="{EBB9DD7C-F69E-40B5-AB52-78DC398BBBBA}"/>
    <cellStyle name="20% - Énfasis6 6 2 3 3 3" xfId="40079" xr:uid="{40888B67-963D-49B6-91B1-64EDBE9A47F3}"/>
    <cellStyle name="20% - Énfasis6 6 2 3 4" xfId="17415" xr:uid="{FAA0FE07-4EF3-4A81-B9C3-1C819DB6CC16}"/>
    <cellStyle name="20% - Énfasis6 6 2 3 4 2" xfId="40081" xr:uid="{36DDDB63-654D-4790-9DB1-FEF6FF42D467}"/>
    <cellStyle name="20% - Énfasis6 6 2 3 5" xfId="40074" xr:uid="{3AC51524-2E65-4286-B3A9-698DE7E8224E}"/>
    <cellStyle name="20% - Énfasis6 6 2 4" xfId="4251" xr:uid="{2FCF842A-EF19-4DED-BF33-CFD4593B1A08}"/>
    <cellStyle name="20% - Énfasis6 6 2 4 2" xfId="11959" xr:uid="{4A9D6C90-BB04-4B71-9FEC-5424F7C7E26B}"/>
    <cellStyle name="20% - Énfasis6 6 2 4 2 2" xfId="27371" xr:uid="{10F278C4-3F80-4A33-AA39-C8A16E8CD812}"/>
    <cellStyle name="20% - Énfasis6 6 2 4 2 2 2" xfId="40084" xr:uid="{E7C1C730-C282-404C-A36B-86840C5AAC12}"/>
    <cellStyle name="20% - Énfasis6 6 2 4 2 3" xfId="40083" xr:uid="{EBD7730F-0055-4603-A71F-6E5A096601F0}"/>
    <cellStyle name="20% - Énfasis6 6 2 4 3" xfId="19666" xr:uid="{A551B93F-07F1-4F17-8E3B-194BC9508FCE}"/>
    <cellStyle name="20% - Énfasis6 6 2 4 3 2" xfId="40085" xr:uid="{1866E549-725B-4255-8873-ACDF0A267434}"/>
    <cellStyle name="20% - Énfasis6 6 2 4 4" xfId="40082" xr:uid="{F53254DF-8437-416D-AE5D-37B18BD7C039}"/>
    <cellStyle name="20% - Énfasis6 6 2 5" xfId="8248" xr:uid="{E50C9A11-3B59-4B4A-9058-19F8BBDEBC30}"/>
    <cellStyle name="20% - Énfasis6 6 2 5 2" xfId="23661" xr:uid="{AD1EDB11-D5BA-4104-B2E9-2C0868F94315}"/>
    <cellStyle name="20% - Énfasis6 6 2 5 2 2" xfId="40087" xr:uid="{547135E7-C5A9-4F49-A09E-D62AFC52D2E8}"/>
    <cellStyle name="20% - Énfasis6 6 2 5 3" xfId="40086" xr:uid="{47945CBF-0FF1-47EA-AAA5-A7F34C6B3B22}"/>
    <cellStyle name="20% - Énfasis6 6 2 6" xfId="15956" xr:uid="{13451DE5-A488-4399-80B8-32FF0962003F}"/>
    <cellStyle name="20% - Énfasis6 6 2 6 2" xfId="40088" xr:uid="{65FA177F-9FA2-4DD1-B7E7-383A719BE036}"/>
    <cellStyle name="20% - Énfasis6 6 2 7" xfId="40057" xr:uid="{279D8A7A-5B8F-45A9-B418-ED0C1737CEAF}"/>
    <cellStyle name="20% - Énfasis6 6 3" xfId="966" xr:uid="{75EAC781-ADC7-4720-A6D6-294523692D90}"/>
    <cellStyle name="20% - Énfasis6 6 3 2" xfId="2436" xr:uid="{D231DD70-4533-4A0A-9D51-BEFF922BBBC4}"/>
    <cellStyle name="20% - Énfasis6 6 3 2 2" xfId="6168" xr:uid="{FDEADDB5-8E3A-4B27-99E4-6881716F5641}"/>
    <cellStyle name="20% - Énfasis6 6 3 2 2 2" xfId="13876" xr:uid="{0BBBAF2A-BCDA-47D7-88DD-69165B300CA5}"/>
    <cellStyle name="20% - Énfasis6 6 3 2 2 2 2" xfId="29288" xr:uid="{F01282AE-5C77-43E0-993E-9A29921EF11F}"/>
    <cellStyle name="20% - Énfasis6 6 3 2 2 2 2 2" xfId="40093" xr:uid="{61FD89EC-FF60-4281-899D-0A369A276689}"/>
    <cellStyle name="20% - Énfasis6 6 3 2 2 2 3" xfId="40092" xr:uid="{02F1C676-1A99-49C7-8F66-94F5EC6771FD}"/>
    <cellStyle name="20% - Énfasis6 6 3 2 2 3" xfId="21583" xr:uid="{6CCE22B1-5099-4F73-9E23-FBA93C5FFA63}"/>
    <cellStyle name="20% - Énfasis6 6 3 2 2 3 2" xfId="40094" xr:uid="{C051680E-3084-4B98-BC39-E247604E5B46}"/>
    <cellStyle name="20% - Énfasis6 6 3 2 2 4" xfId="40091" xr:uid="{ACFE3563-C0B2-4EBF-A5BD-C906373C1C6B}"/>
    <cellStyle name="20% - Énfasis6 6 3 2 3" xfId="10147" xr:uid="{65BC31A0-823E-4490-A57D-8E170AA57B68}"/>
    <cellStyle name="20% - Énfasis6 6 3 2 3 2" xfId="25560" xr:uid="{C4BA5BC9-D296-4401-9D92-7B1809AD722B}"/>
    <cellStyle name="20% - Énfasis6 6 3 2 3 2 2" xfId="40096" xr:uid="{C5EDF09B-FDAA-4F94-8F8F-328DBFAE54A4}"/>
    <cellStyle name="20% - Énfasis6 6 3 2 3 3" xfId="40095" xr:uid="{6DC105E8-19BD-4555-99BF-042162D64C18}"/>
    <cellStyle name="20% - Énfasis6 6 3 2 4" xfId="17855" xr:uid="{0A8CCC34-7558-4520-95E0-28B200695271}"/>
    <cellStyle name="20% - Énfasis6 6 3 2 4 2" xfId="40097" xr:uid="{F308168B-DCA9-48C5-9DBC-5B8288B6DA0B}"/>
    <cellStyle name="20% - Énfasis6 6 3 2 5" xfId="40090" xr:uid="{FB2E20ED-0F15-4672-B99F-E71F06C2BA1E}"/>
    <cellStyle name="20% - Énfasis6 6 3 3" xfId="4703" xr:uid="{9EABCBEA-90B1-4A53-A149-E5269DDC3474}"/>
    <cellStyle name="20% - Énfasis6 6 3 3 2" xfId="12411" xr:uid="{90948EB7-1149-4A14-8457-1A7A1FA430D1}"/>
    <cellStyle name="20% - Énfasis6 6 3 3 2 2" xfId="27823" xr:uid="{C970A47E-1122-434C-A46B-B3F4810CBC28}"/>
    <cellStyle name="20% - Énfasis6 6 3 3 2 2 2" xfId="40100" xr:uid="{73E7161C-2677-4FBE-84E1-C8F21DF43E4C}"/>
    <cellStyle name="20% - Énfasis6 6 3 3 2 3" xfId="40099" xr:uid="{8280E775-3A8E-4A28-95A7-EA978F2E7487}"/>
    <cellStyle name="20% - Énfasis6 6 3 3 3" xfId="20118" xr:uid="{DD54D06F-0F0D-4B85-A97C-0953822EAC18}"/>
    <cellStyle name="20% - Énfasis6 6 3 3 3 2" xfId="40101" xr:uid="{41B3C126-77F0-43B9-8817-81AAFA3B1CA0}"/>
    <cellStyle name="20% - Énfasis6 6 3 3 4" xfId="40098" xr:uid="{B9A65761-D3B0-4C64-A9B4-AC610ED66954}"/>
    <cellStyle name="20% - Énfasis6 6 3 4" xfId="8688" xr:uid="{6F3C67FC-2137-4146-835F-2D4EC97D11CD}"/>
    <cellStyle name="20% - Énfasis6 6 3 4 2" xfId="24101" xr:uid="{7B6E9120-4100-476D-AF01-53A37A6DD23F}"/>
    <cellStyle name="20% - Énfasis6 6 3 4 2 2" xfId="40103" xr:uid="{78B1067A-624A-4F06-B5D1-7040FE3AE453}"/>
    <cellStyle name="20% - Énfasis6 6 3 4 3" xfId="40102" xr:uid="{23394363-E0B5-4338-BA99-079F11515F2D}"/>
    <cellStyle name="20% - Énfasis6 6 3 5" xfId="16396" xr:uid="{A95135E6-BB5B-4DCE-86C9-3103ECD9EA93}"/>
    <cellStyle name="20% - Énfasis6 6 3 5 2" xfId="40104" xr:uid="{EB4839F2-ED8C-453E-8C27-03608C3B1115}"/>
    <cellStyle name="20% - Énfasis6 6 3 6" xfId="40089" xr:uid="{AAA8DAF3-5DD1-4FA5-89A1-1985752F7A6C}"/>
    <cellStyle name="20% - Énfasis6 6 4" xfId="1798" xr:uid="{019F85C0-F77A-4F1E-B2AD-B868E7E19B94}"/>
    <cellStyle name="20% - Énfasis6 6 4 2" xfId="5530" xr:uid="{4AA254A8-45C6-449F-91D1-F5EADFA0778F}"/>
    <cellStyle name="20% - Énfasis6 6 4 2 2" xfId="13238" xr:uid="{A4F6BC15-9F81-4BFD-A5EA-2C84E9913090}"/>
    <cellStyle name="20% - Énfasis6 6 4 2 2 2" xfId="28650" xr:uid="{F0079E9D-A51B-4258-ADF4-A90D20EF5CCE}"/>
    <cellStyle name="20% - Énfasis6 6 4 2 2 2 2" xfId="40108" xr:uid="{98E89435-D8DF-47D9-A67E-0114CC424B81}"/>
    <cellStyle name="20% - Énfasis6 6 4 2 2 3" xfId="40107" xr:uid="{F7DD537B-C3FA-4228-B36D-2357D7BE2F5D}"/>
    <cellStyle name="20% - Énfasis6 6 4 2 3" xfId="20945" xr:uid="{246444E4-4F49-4EC6-977C-6E20A247B9F5}"/>
    <cellStyle name="20% - Énfasis6 6 4 2 3 2" xfId="40109" xr:uid="{EFD0896D-EB3D-43B1-9259-BE97FE925C18}"/>
    <cellStyle name="20% - Énfasis6 6 4 2 4" xfId="40106" xr:uid="{E2C53D19-A24F-4DD8-A052-EEA973DB0420}"/>
    <cellStyle name="20% - Énfasis6 6 4 3" xfId="9509" xr:uid="{AEC0FFFF-ACFA-4661-904B-A7F8C8782350}"/>
    <cellStyle name="20% - Énfasis6 6 4 3 2" xfId="24922" xr:uid="{12FBCFBC-7D49-4AA4-A49C-44C349250C90}"/>
    <cellStyle name="20% - Énfasis6 6 4 3 2 2" xfId="40111" xr:uid="{A0CD175F-E51C-4C2A-94FE-869F3E13A27F}"/>
    <cellStyle name="20% - Énfasis6 6 4 3 3" xfId="40110" xr:uid="{896E248E-5EB2-4BFA-A3BE-817C788D25E7}"/>
    <cellStyle name="20% - Énfasis6 6 4 4" xfId="17217" xr:uid="{1D749233-FAE2-472C-8B88-63D021A4B01B}"/>
    <cellStyle name="20% - Énfasis6 6 4 4 2" xfId="40112" xr:uid="{9C84C2B9-D8FE-4751-8C38-7FE000691D73}"/>
    <cellStyle name="20% - Énfasis6 6 4 5" xfId="40105" xr:uid="{EF362645-E5AF-4B34-89DB-2B51BE8AD67D}"/>
    <cellStyle name="20% - Énfasis6 6 5" xfId="4051" xr:uid="{83BD4E09-29A4-4742-B643-E2F8748B94B2}"/>
    <cellStyle name="20% - Énfasis6 6 5 2" xfId="11759" xr:uid="{50EE04E6-6F04-40A3-85C7-36EF861CE97E}"/>
    <cellStyle name="20% - Énfasis6 6 5 2 2" xfId="27171" xr:uid="{962315CB-0EB5-4578-ADEF-0414B5FCB65C}"/>
    <cellStyle name="20% - Énfasis6 6 5 2 2 2" xfId="40115" xr:uid="{8C29C320-D9A3-4B07-8EBC-6D6CE6BA251D}"/>
    <cellStyle name="20% - Énfasis6 6 5 2 3" xfId="40114" xr:uid="{BAA8BC8A-F297-4174-A787-48070AB6F4CA}"/>
    <cellStyle name="20% - Énfasis6 6 5 3" xfId="19466" xr:uid="{F4932E98-BB88-4DDC-B8B7-C4DA06CD1B88}"/>
    <cellStyle name="20% - Énfasis6 6 5 3 2" xfId="40116" xr:uid="{5D98EEC2-5229-44B0-8CA0-A2B6EB1BF39B}"/>
    <cellStyle name="20% - Énfasis6 6 5 4" xfId="40113" xr:uid="{E1271D8B-E909-4753-B7B3-C43D3381FF18}"/>
    <cellStyle name="20% - Énfasis6 6 6" xfId="8050" xr:uid="{16AA22C4-109D-4A2F-BA5C-81AB328E3298}"/>
    <cellStyle name="20% - Énfasis6 6 6 2" xfId="23463" xr:uid="{C4F2DC43-C3E0-40DF-8C09-2C218C462331}"/>
    <cellStyle name="20% - Énfasis6 6 6 2 2" xfId="40118" xr:uid="{1DC34141-2FA6-4D6F-8636-D141B0F4A27E}"/>
    <cellStyle name="20% - Énfasis6 6 6 3" xfId="40117" xr:uid="{813B7E6F-B5FF-4750-86ED-85D905D1F293}"/>
    <cellStyle name="20% - Énfasis6 6 7" xfId="15758" xr:uid="{D804AAE5-90A7-4183-8FA3-4FBC735CD95D}"/>
    <cellStyle name="20% - Énfasis6 6 7 2" xfId="40119" xr:uid="{E17D91FA-D7A4-48D1-B38D-AEA25075CFC0}"/>
    <cellStyle name="20% - Énfasis6 6 8" xfId="40056" xr:uid="{807019F1-E073-4B7E-B851-DFE0D5BB6225}"/>
    <cellStyle name="20% - Énfasis6 7" xfId="525" xr:uid="{AC311BE2-CCAA-4677-9C01-FEE824684431}"/>
    <cellStyle name="20% - Énfasis6 7 2" xfId="1186" xr:uid="{01C8A9DB-1EC4-4483-BB0A-015E95AD202A}"/>
    <cellStyle name="20% - Énfasis6 7 2 2" xfId="2654" xr:uid="{EC178679-C7AB-4C84-8786-FF9E1ADAF9C0}"/>
    <cellStyle name="20% - Énfasis6 7 2 2 2" xfId="6386" xr:uid="{AD5D7272-54DA-46CB-84F2-6D9EB90D4955}"/>
    <cellStyle name="20% - Énfasis6 7 2 2 2 2" xfId="14094" xr:uid="{D8A4564D-E9AD-4363-8CA0-AA44D038046E}"/>
    <cellStyle name="20% - Énfasis6 7 2 2 2 2 2" xfId="29506" xr:uid="{FFEBB801-B708-45DE-93D9-9E956B6644F6}"/>
    <cellStyle name="20% - Énfasis6 7 2 2 2 2 2 2" xfId="40125" xr:uid="{2AA29399-A1AA-490E-895A-6147AEF1548C}"/>
    <cellStyle name="20% - Énfasis6 7 2 2 2 2 3" xfId="40124" xr:uid="{F38D59D6-A178-4029-A230-2F78BDED8B49}"/>
    <cellStyle name="20% - Énfasis6 7 2 2 2 3" xfId="21801" xr:uid="{30A5B764-45B0-4FC3-9249-BECB680C71E2}"/>
    <cellStyle name="20% - Énfasis6 7 2 2 2 3 2" xfId="40126" xr:uid="{46AE82D4-71AF-4452-9EAB-FBFAE03F2DAD}"/>
    <cellStyle name="20% - Énfasis6 7 2 2 2 4" xfId="40123" xr:uid="{26DBC739-BF7E-4F10-8CA0-B7474717AFE1}"/>
    <cellStyle name="20% - Énfasis6 7 2 2 3" xfId="10365" xr:uid="{F4523F7D-05C8-4222-88AF-98FD5E8F67B9}"/>
    <cellStyle name="20% - Énfasis6 7 2 2 3 2" xfId="25778" xr:uid="{F03895C6-3B7E-429A-A07E-14E79C976C8E}"/>
    <cellStyle name="20% - Énfasis6 7 2 2 3 2 2" xfId="40128" xr:uid="{3D6A5167-13E5-4A6F-AC9C-77850F035AF5}"/>
    <cellStyle name="20% - Énfasis6 7 2 2 3 3" xfId="40127" xr:uid="{94A73F59-D6EE-4F4B-A878-A733CE129CCC}"/>
    <cellStyle name="20% - Énfasis6 7 2 2 4" xfId="18073" xr:uid="{01CC7728-B736-4E3B-BD41-4AFCE823D7E9}"/>
    <cellStyle name="20% - Énfasis6 7 2 2 4 2" xfId="40129" xr:uid="{CE61505A-F35C-4C54-B2E0-33D4AFF30DAB}"/>
    <cellStyle name="20% - Énfasis6 7 2 2 5" xfId="40122" xr:uid="{E66454E2-1DB8-4F78-95D7-614D57CEA159}"/>
    <cellStyle name="20% - Énfasis6 7 2 3" xfId="4923" xr:uid="{57DC87D2-EBC5-4432-BBB2-1F713DA7FCAE}"/>
    <cellStyle name="20% - Énfasis6 7 2 3 2" xfId="12631" xr:uid="{2DD5F7FC-B32D-40FA-876D-0A1AA0B32EF4}"/>
    <cellStyle name="20% - Énfasis6 7 2 3 2 2" xfId="28043" xr:uid="{F00E0A0A-C5E8-4756-905A-617441A73FEA}"/>
    <cellStyle name="20% - Énfasis6 7 2 3 2 2 2" xfId="40132" xr:uid="{2990B590-17F0-4405-8F93-B08A115CCFBA}"/>
    <cellStyle name="20% - Énfasis6 7 2 3 2 3" xfId="40131" xr:uid="{CABF0D8F-85D2-407F-AB96-5ECF021C3755}"/>
    <cellStyle name="20% - Énfasis6 7 2 3 3" xfId="20338" xr:uid="{FFB818F0-C029-4A3A-987B-0B0B99259FDA}"/>
    <cellStyle name="20% - Énfasis6 7 2 3 3 2" xfId="40133" xr:uid="{057EEEC7-031B-438E-8FD7-3E8B33BA8F87}"/>
    <cellStyle name="20% - Énfasis6 7 2 3 4" xfId="40130" xr:uid="{49FBD09C-E26A-4010-8DA1-987CFC829D5E}"/>
    <cellStyle name="20% - Énfasis6 7 2 4" xfId="8906" xr:uid="{E030AC2B-A905-437E-8162-8C47F83E48E9}"/>
    <cellStyle name="20% - Énfasis6 7 2 4 2" xfId="24319" xr:uid="{9EF0611D-4E91-4362-AD51-E8E1DEAE038A}"/>
    <cellStyle name="20% - Énfasis6 7 2 4 2 2" xfId="40135" xr:uid="{28D43F76-495A-478A-8629-219DB26F31F1}"/>
    <cellStyle name="20% - Énfasis6 7 2 4 3" xfId="40134" xr:uid="{FB1647C7-443C-4509-94F9-E3CEE3E62155}"/>
    <cellStyle name="20% - Énfasis6 7 2 5" xfId="16614" xr:uid="{202B2625-2771-42F3-BD52-EF25373251FD}"/>
    <cellStyle name="20% - Énfasis6 7 2 5 2" xfId="40136" xr:uid="{222D18CD-A881-479B-AF5F-6850E4162CE0}"/>
    <cellStyle name="20% - Énfasis6 7 2 6" xfId="40121" xr:uid="{FC669C02-10E9-4997-9B11-5506D35CAF44}"/>
    <cellStyle name="20% - Énfasis6 7 3" xfId="2016" xr:uid="{083B4754-98BB-4A3C-A37F-7934AFB52E86}"/>
    <cellStyle name="20% - Énfasis6 7 3 2" xfId="5748" xr:uid="{E5DDDE56-3BE0-4FA7-9257-624E97BE97AB}"/>
    <cellStyle name="20% - Énfasis6 7 3 2 2" xfId="13456" xr:uid="{66401D7D-FF18-43F1-AD09-E39B62F4912D}"/>
    <cellStyle name="20% - Énfasis6 7 3 2 2 2" xfId="28868" xr:uid="{B1259EB3-36C2-4A0B-A6B9-FF3ECF843A12}"/>
    <cellStyle name="20% - Énfasis6 7 3 2 2 2 2" xfId="40140" xr:uid="{B3A52991-D154-4433-9224-FE075E71831E}"/>
    <cellStyle name="20% - Énfasis6 7 3 2 2 3" xfId="40139" xr:uid="{4F013E0C-2208-4E82-9DF5-C1D7CA0FAFB3}"/>
    <cellStyle name="20% - Énfasis6 7 3 2 3" xfId="21163" xr:uid="{4B214915-3C5F-493C-AC37-10057829783D}"/>
    <cellStyle name="20% - Énfasis6 7 3 2 3 2" xfId="40141" xr:uid="{F80F4FD0-DB28-483D-94C5-64F06FE64097}"/>
    <cellStyle name="20% - Énfasis6 7 3 2 4" xfId="40138" xr:uid="{23447DC8-9371-4098-93B7-2860766540E5}"/>
    <cellStyle name="20% - Énfasis6 7 3 3" xfId="9727" xr:uid="{6D2487E3-6E3B-4213-B72B-152CAFFB4611}"/>
    <cellStyle name="20% - Énfasis6 7 3 3 2" xfId="25140" xr:uid="{CBA3693E-421A-433B-AC0E-1ACBB5F48B82}"/>
    <cellStyle name="20% - Énfasis6 7 3 3 2 2" xfId="40143" xr:uid="{DAA2CECA-9031-434F-9C15-8A2BDF4CEA73}"/>
    <cellStyle name="20% - Énfasis6 7 3 3 3" xfId="40142" xr:uid="{36BA24D9-C756-453C-A9FC-152907184EE8}"/>
    <cellStyle name="20% - Énfasis6 7 3 4" xfId="17435" xr:uid="{EF71EFA7-63B2-460F-84E8-15A9F12457F3}"/>
    <cellStyle name="20% - Énfasis6 7 3 4 2" xfId="40144" xr:uid="{DA349750-D28B-45EF-A34C-0AAE5974D2C7}"/>
    <cellStyle name="20% - Énfasis6 7 3 5" xfId="40137" xr:uid="{7721CC80-0A14-4AAA-B786-4F75AFCC8231}"/>
    <cellStyle name="20% - Énfasis6 7 4" xfId="4271" xr:uid="{5308C6FC-543B-4910-BAD1-509CFA9D4E35}"/>
    <cellStyle name="20% - Énfasis6 7 4 2" xfId="11979" xr:uid="{AB58FB51-01A4-4A8C-A71E-46FB34558B6A}"/>
    <cellStyle name="20% - Énfasis6 7 4 2 2" xfId="27391" xr:uid="{46F74B9D-31DB-4904-9C0A-948431972AF4}"/>
    <cellStyle name="20% - Énfasis6 7 4 2 2 2" xfId="40147" xr:uid="{5D49B08D-C358-4DAE-BA75-F6655E7B7299}"/>
    <cellStyle name="20% - Énfasis6 7 4 2 3" xfId="40146" xr:uid="{104F2794-9427-4B83-9A95-2D32C24EFBFE}"/>
    <cellStyle name="20% - Énfasis6 7 4 3" xfId="19686" xr:uid="{5F433B8C-ECC0-46FA-9510-1F63AE1D7505}"/>
    <cellStyle name="20% - Énfasis6 7 4 3 2" xfId="40148" xr:uid="{C649B76A-D4A0-4282-990E-3EB14F4799C8}"/>
    <cellStyle name="20% - Énfasis6 7 4 4" xfId="40145" xr:uid="{A307F911-55D4-4781-9D66-85A710901814}"/>
    <cellStyle name="20% - Énfasis6 7 5" xfId="8268" xr:uid="{174D90E0-3FB6-45D1-B3A5-11D1D884E90E}"/>
    <cellStyle name="20% - Énfasis6 7 5 2" xfId="23681" xr:uid="{7AD3F140-A758-4600-9631-0331321471FE}"/>
    <cellStyle name="20% - Énfasis6 7 5 2 2" xfId="40150" xr:uid="{5C681378-F370-405E-8CED-04EB78D19405}"/>
    <cellStyle name="20% - Énfasis6 7 5 3" xfId="40149" xr:uid="{E00B4ED9-97B6-40C5-85D6-D80C8D0E909D}"/>
    <cellStyle name="20% - Énfasis6 7 6" xfId="15976" xr:uid="{3ACD775D-C727-4689-80B9-E569B8EA9739}"/>
    <cellStyle name="20% - Énfasis6 7 6 2" xfId="40151" xr:uid="{0C6962FD-9D61-4E96-B0CF-B670611F58B9}"/>
    <cellStyle name="20% - Énfasis6 7 7" xfId="40120" xr:uid="{A7DAC3E5-F343-40B2-B8D5-10CB20E7FDD0}"/>
    <cellStyle name="20% - Énfasis6 8" xfId="545" xr:uid="{7DCBD1E4-8164-472B-8558-817F6C11B0A6}"/>
    <cellStyle name="20% - Énfasis6 8 2" xfId="1206" xr:uid="{F6AD83D1-6716-416A-A5E7-E4481AE5D1E8}"/>
    <cellStyle name="20% - Énfasis6 8 2 2" xfId="2674" xr:uid="{DC30EE6E-9C3B-49AA-818C-F1C3E1F3B290}"/>
    <cellStyle name="20% - Énfasis6 8 2 2 2" xfId="6406" xr:uid="{6633EDDA-5807-49CC-9B48-1897A0C016B0}"/>
    <cellStyle name="20% - Énfasis6 8 2 2 2 2" xfId="14114" xr:uid="{2ECE4A7E-228B-410A-99B6-EA90D72C1F36}"/>
    <cellStyle name="20% - Énfasis6 8 2 2 2 2 2" xfId="29526" xr:uid="{00EBB8F1-8252-4D64-853A-7A0C9D7844A7}"/>
    <cellStyle name="20% - Énfasis6 8 2 2 2 2 2 2" xfId="40157" xr:uid="{D67025DF-783C-4D89-8AE8-48E0C2E14885}"/>
    <cellStyle name="20% - Énfasis6 8 2 2 2 2 3" xfId="40156" xr:uid="{ADBE9278-CCEB-4788-948F-8BB7152C35A5}"/>
    <cellStyle name="20% - Énfasis6 8 2 2 2 3" xfId="21821" xr:uid="{31C3D622-DD5C-4615-81AE-6A3BDC055608}"/>
    <cellStyle name="20% - Énfasis6 8 2 2 2 3 2" xfId="40158" xr:uid="{35EC9CB8-5FCC-4F25-81D1-A959F6C40C85}"/>
    <cellStyle name="20% - Énfasis6 8 2 2 2 4" xfId="40155" xr:uid="{B9365C38-06BA-4F04-A79E-0F482D36B8F8}"/>
    <cellStyle name="20% - Énfasis6 8 2 2 3" xfId="10385" xr:uid="{AB5F27A7-C0E0-4220-91D0-02422BEFFEDE}"/>
    <cellStyle name="20% - Énfasis6 8 2 2 3 2" xfId="25798" xr:uid="{AE4740C4-9E8A-47CF-A516-BE026D9B014B}"/>
    <cellStyle name="20% - Énfasis6 8 2 2 3 2 2" xfId="40160" xr:uid="{0FB8C55F-E30B-4BD3-9ABC-A070A1D4E604}"/>
    <cellStyle name="20% - Énfasis6 8 2 2 3 3" xfId="40159" xr:uid="{DFEBACE0-D363-4953-A1F6-FD7D483EDCFE}"/>
    <cellStyle name="20% - Énfasis6 8 2 2 4" xfId="18093" xr:uid="{3F5127E0-2100-4360-8781-7A51BFE5E06B}"/>
    <cellStyle name="20% - Énfasis6 8 2 2 4 2" xfId="40161" xr:uid="{883DA350-2A36-470F-9923-07E5CA69D60B}"/>
    <cellStyle name="20% - Énfasis6 8 2 2 5" xfId="40154" xr:uid="{1C156578-3140-4073-9498-AEC0571AF2B5}"/>
    <cellStyle name="20% - Énfasis6 8 2 3" xfId="4943" xr:uid="{1ACDAEAF-E2D5-4B90-A91B-C8FA1F14F6A8}"/>
    <cellStyle name="20% - Énfasis6 8 2 3 2" xfId="12651" xr:uid="{7675931E-2064-4188-AAE7-7F435A6C712E}"/>
    <cellStyle name="20% - Énfasis6 8 2 3 2 2" xfId="28063" xr:uid="{6E363D1F-D0D4-4547-9843-8BECE2E9F004}"/>
    <cellStyle name="20% - Énfasis6 8 2 3 2 2 2" xfId="40164" xr:uid="{52CFA6B6-4C94-434D-870A-673C44A29C3D}"/>
    <cellStyle name="20% - Énfasis6 8 2 3 2 3" xfId="40163" xr:uid="{2B053DA2-6551-4039-A9C2-920A82A68967}"/>
    <cellStyle name="20% - Énfasis6 8 2 3 3" xfId="20358" xr:uid="{0612078A-27DF-4948-BF7C-9522531FFBA2}"/>
    <cellStyle name="20% - Énfasis6 8 2 3 3 2" xfId="40165" xr:uid="{12CAA4FF-157F-49B3-A992-A2B8CB6C253C}"/>
    <cellStyle name="20% - Énfasis6 8 2 3 4" xfId="40162" xr:uid="{CA1DBC12-CCE3-4034-A261-A37A317EDFA6}"/>
    <cellStyle name="20% - Énfasis6 8 2 4" xfId="8926" xr:uid="{769F8EAA-55B2-4A2D-BE3E-E58E9B084686}"/>
    <cellStyle name="20% - Énfasis6 8 2 4 2" xfId="24339" xr:uid="{E848CBE3-B951-4349-857E-5A2D912984F4}"/>
    <cellStyle name="20% - Énfasis6 8 2 4 2 2" xfId="40167" xr:uid="{E2476CAE-26B1-42C0-BBD8-EB4A35150087}"/>
    <cellStyle name="20% - Énfasis6 8 2 4 3" xfId="40166" xr:uid="{5CAA3B2F-C3E3-4F95-BB59-D748F468F532}"/>
    <cellStyle name="20% - Énfasis6 8 2 5" xfId="16634" xr:uid="{5E90D354-E9C7-4A4C-B49E-94ABF9EB5B40}"/>
    <cellStyle name="20% - Énfasis6 8 2 5 2" xfId="40168" xr:uid="{883D01E7-C9E5-4D3A-9AEB-78F1A6BA4DC2}"/>
    <cellStyle name="20% - Énfasis6 8 2 6" xfId="40153" xr:uid="{E32FA819-8D9C-4A56-96B3-9FCF0BC88D1D}"/>
    <cellStyle name="20% - Énfasis6 8 3" xfId="2036" xr:uid="{22A87102-AE84-4576-BAF6-31E2CFBD79B3}"/>
    <cellStyle name="20% - Énfasis6 8 3 2" xfId="5768" xr:uid="{5DEA135A-B8C5-4D2A-AD24-C0ADA8B57B64}"/>
    <cellStyle name="20% - Énfasis6 8 3 2 2" xfId="13476" xr:uid="{C19F12D1-08EE-4E3C-A077-B25BF78BAF59}"/>
    <cellStyle name="20% - Énfasis6 8 3 2 2 2" xfId="28888" xr:uid="{E1BBB0E5-60D6-41E7-90ED-DF91A0588A2A}"/>
    <cellStyle name="20% - Énfasis6 8 3 2 2 2 2" xfId="40172" xr:uid="{C0316ACC-7CCC-4D92-B2C5-EF319B2AAB11}"/>
    <cellStyle name="20% - Énfasis6 8 3 2 2 3" xfId="40171" xr:uid="{AAFA7A70-9166-49C6-8288-B6422C480565}"/>
    <cellStyle name="20% - Énfasis6 8 3 2 3" xfId="21183" xr:uid="{E0B50072-3294-40A7-BB5D-D48634C14999}"/>
    <cellStyle name="20% - Énfasis6 8 3 2 3 2" xfId="40173" xr:uid="{A6FEA539-7B7D-4D93-8D29-078E646E4B89}"/>
    <cellStyle name="20% - Énfasis6 8 3 2 4" xfId="40170" xr:uid="{F0C05A89-550A-4EEB-B98E-C5B6F3D5ADC3}"/>
    <cellStyle name="20% - Énfasis6 8 3 3" xfId="9747" xr:uid="{E21669CC-B5FA-4CD0-A340-1BD9862CD4AD}"/>
    <cellStyle name="20% - Énfasis6 8 3 3 2" xfId="25160" xr:uid="{7C7E5654-EE6B-4094-9112-0D7F647C2D41}"/>
    <cellStyle name="20% - Énfasis6 8 3 3 2 2" xfId="40175" xr:uid="{E7D798CF-9B42-4D20-A95C-5E696873A1F1}"/>
    <cellStyle name="20% - Énfasis6 8 3 3 3" xfId="40174" xr:uid="{8A819FCC-E292-4B1A-A7EB-C8A24F8C4A30}"/>
    <cellStyle name="20% - Énfasis6 8 3 4" xfId="17455" xr:uid="{355403B1-B124-421E-A526-520BAD199B6F}"/>
    <cellStyle name="20% - Énfasis6 8 3 4 2" xfId="40176" xr:uid="{527CE320-AF9A-4363-96AE-9863AF1AE58C}"/>
    <cellStyle name="20% - Énfasis6 8 3 5" xfId="40169" xr:uid="{B17B6184-474E-476B-83E9-1FF6980EE166}"/>
    <cellStyle name="20% - Énfasis6 8 4" xfId="4291" xr:uid="{A5EEA8DE-2243-45E1-9DB7-CD51FC1C24C6}"/>
    <cellStyle name="20% - Énfasis6 8 4 2" xfId="11999" xr:uid="{1C9A48E0-4009-4C74-9874-8894F0F4DAFD}"/>
    <cellStyle name="20% - Énfasis6 8 4 2 2" xfId="27411" xr:uid="{AE6600F8-4119-4F3F-B0B4-3104B5DC05CF}"/>
    <cellStyle name="20% - Énfasis6 8 4 2 2 2" xfId="40179" xr:uid="{628DE57B-9859-4916-A0C7-4968283418F6}"/>
    <cellStyle name="20% - Énfasis6 8 4 2 3" xfId="40178" xr:uid="{861E09A9-A40E-461C-B5CF-BC0F72CF737D}"/>
    <cellStyle name="20% - Énfasis6 8 4 3" xfId="19706" xr:uid="{C44C6567-5B66-48E8-A044-E93B4C0F9580}"/>
    <cellStyle name="20% - Énfasis6 8 4 3 2" xfId="40180" xr:uid="{33967062-D9D5-4C46-8F6C-F544495D6FE4}"/>
    <cellStyle name="20% - Énfasis6 8 4 4" xfId="40177" xr:uid="{A97E959C-1F44-49E7-8E6C-1EF38C40A449}"/>
    <cellStyle name="20% - Énfasis6 8 5" xfId="8288" xr:uid="{CB1E5A4B-5EE3-40A8-BDEE-93034A72F086}"/>
    <cellStyle name="20% - Énfasis6 8 5 2" xfId="23701" xr:uid="{49CBD809-5BFB-4F9A-A196-D746DE1A213A}"/>
    <cellStyle name="20% - Énfasis6 8 5 2 2" xfId="40182" xr:uid="{04D1C5CA-3ACD-4DB8-AE8D-8B0F1CD61083}"/>
    <cellStyle name="20% - Énfasis6 8 5 3" xfId="40181" xr:uid="{3DDBE70D-8C7C-45B6-ABF1-3D6BE46B0B87}"/>
    <cellStyle name="20% - Énfasis6 8 6" xfId="15996" xr:uid="{CB3CB9A5-09FF-4C20-8563-CE0768ABAAEE}"/>
    <cellStyle name="20% - Énfasis6 8 6 2" xfId="40183" xr:uid="{009FBB0B-E461-44E3-927E-A25768172F38}"/>
    <cellStyle name="20% - Énfasis6 8 7" xfId="40152" xr:uid="{A44E8F01-959F-4677-BF7D-F2CAF2C49C3F}"/>
    <cellStyle name="20% - Énfasis6 9" xfId="565" xr:uid="{FEDD50D7-2AE9-4E2C-A4BE-359F44DA76E4}"/>
    <cellStyle name="20% - Énfasis6 9 2" xfId="1226" xr:uid="{326979FE-960F-49E7-8D88-9D9A32F54F3E}"/>
    <cellStyle name="20% - Énfasis6 9 2 2" xfId="2694" xr:uid="{637BE88C-2D67-4D9D-9827-72F13AB78A91}"/>
    <cellStyle name="20% - Énfasis6 9 2 2 2" xfId="6426" xr:uid="{EF38A236-B858-4556-B9F5-6539B8D6603B}"/>
    <cellStyle name="20% - Énfasis6 9 2 2 2 2" xfId="14134" xr:uid="{0112C112-93F7-4165-9B6A-6808E61202D4}"/>
    <cellStyle name="20% - Énfasis6 9 2 2 2 2 2" xfId="29546" xr:uid="{4F921FB3-91D6-4606-A154-33276F37873F}"/>
    <cellStyle name="20% - Énfasis6 9 2 2 2 2 2 2" xfId="40189" xr:uid="{89CB2CB9-5E41-4500-BBC7-3FE5BCE79345}"/>
    <cellStyle name="20% - Énfasis6 9 2 2 2 2 3" xfId="40188" xr:uid="{790CA244-A510-4418-8A2B-8A055D16DD22}"/>
    <cellStyle name="20% - Énfasis6 9 2 2 2 3" xfId="21841" xr:uid="{1E815232-93F4-4006-9898-8F74E9D07B1E}"/>
    <cellStyle name="20% - Énfasis6 9 2 2 2 3 2" xfId="40190" xr:uid="{35159010-E7A2-4132-87B6-6B80D6912794}"/>
    <cellStyle name="20% - Énfasis6 9 2 2 2 4" xfId="40187" xr:uid="{9A597A9F-D79A-48B1-853B-A7456EBB86AA}"/>
    <cellStyle name="20% - Énfasis6 9 2 2 3" xfId="10405" xr:uid="{185EB6C2-33BE-42DD-B052-B69C0079EB2E}"/>
    <cellStyle name="20% - Énfasis6 9 2 2 3 2" xfId="25818" xr:uid="{AEA8705F-C916-4A11-A0AE-B15180DA2BFD}"/>
    <cellStyle name="20% - Énfasis6 9 2 2 3 2 2" xfId="40192" xr:uid="{257917BA-4AD4-45E3-B527-46A846CB4FFA}"/>
    <cellStyle name="20% - Énfasis6 9 2 2 3 3" xfId="40191" xr:uid="{CAEB5D4B-0510-4A4B-964D-D7941809EAE4}"/>
    <cellStyle name="20% - Énfasis6 9 2 2 4" xfId="18113" xr:uid="{92D0B6AE-3E62-42BE-94AD-3F05884BC3CC}"/>
    <cellStyle name="20% - Énfasis6 9 2 2 4 2" xfId="40193" xr:uid="{40129792-C0B3-4E8C-BCF0-8024D7655D6D}"/>
    <cellStyle name="20% - Énfasis6 9 2 2 5" xfId="40186" xr:uid="{E2075CAB-15C9-45B5-AF2C-97151DFA7F63}"/>
    <cellStyle name="20% - Énfasis6 9 2 3" xfId="4963" xr:uid="{3C40A088-1F50-4468-AF0A-4AD47F0E9060}"/>
    <cellStyle name="20% - Énfasis6 9 2 3 2" xfId="12671" xr:uid="{ED5A9535-D7AE-42D9-8BB7-D825BE3F01DE}"/>
    <cellStyle name="20% - Énfasis6 9 2 3 2 2" xfId="28083" xr:uid="{E9505889-250A-4ADA-B81A-3118E724D96B}"/>
    <cellStyle name="20% - Énfasis6 9 2 3 2 2 2" xfId="40196" xr:uid="{BF9DDC5C-09D7-4F92-B6C4-1D7B0BDAF4FA}"/>
    <cellStyle name="20% - Énfasis6 9 2 3 2 3" xfId="40195" xr:uid="{11545001-9745-4AB9-B909-038C542754A5}"/>
    <cellStyle name="20% - Énfasis6 9 2 3 3" xfId="20378" xr:uid="{7F38645F-DF6B-4DEC-9D0F-BC6E35F4ECDD}"/>
    <cellStyle name="20% - Énfasis6 9 2 3 3 2" xfId="40197" xr:uid="{4ECBB136-5895-4A08-B1A3-D318C2732B60}"/>
    <cellStyle name="20% - Énfasis6 9 2 3 4" xfId="40194" xr:uid="{41EF3467-43C9-4BA2-8778-C9441C8D82EC}"/>
    <cellStyle name="20% - Énfasis6 9 2 4" xfId="8946" xr:uid="{51F80A1A-9F2C-44F2-9A33-84597A84810E}"/>
    <cellStyle name="20% - Énfasis6 9 2 4 2" xfId="24359" xr:uid="{33D8463F-3ADE-43D1-B966-CA15EDDBC62D}"/>
    <cellStyle name="20% - Énfasis6 9 2 4 2 2" xfId="40199" xr:uid="{51421277-4D60-4090-B179-AE8F38C3A429}"/>
    <cellStyle name="20% - Énfasis6 9 2 4 3" xfId="40198" xr:uid="{4828C77A-3E61-43D1-8012-ED5731E14CB2}"/>
    <cellStyle name="20% - Énfasis6 9 2 5" xfId="16654" xr:uid="{2475F05E-7B59-41DD-86FB-36FBAB784E72}"/>
    <cellStyle name="20% - Énfasis6 9 2 5 2" xfId="40200" xr:uid="{465B74D0-9EDE-48DE-B42F-FF4CD1321402}"/>
    <cellStyle name="20% - Énfasis6 9 2 6" xfId="40185" xr:uid="{CC8164A7-548D-4E3D-AD38-41B0F22565C8}"/>
    <cellStyle name="20% - Énfasis6 9 3" xfId="2056" xr:uid="{9799D543-362E-4A13-8E09-5241D5A78682}"/>
    <cellStyle name="20% - Énfasis6 9 3 2" xfId="5788" xr:uid="{81527F2F-93FA-4B8D-BD70-834F22EA4B31}"/>
    <cellStyle name="20% - Énfasis6 9 3 2 2" xfId="13496" xr:uid="{6CE29AAA-47EA-4570-AB3F-DB9B34CDD956}"/>
    <cellStyle name="20% - Énfasis6 9 3 2 2 2" xfId="28908" xr:uid="{4E31DA5E-67F7-4CC6-8267-376076552538}"/>
    <cellStyle name="20% - Énfasis6 9 3 2 2 2 2" xfId="40204" xr:uid="{FAB4F4BC-2D67-451E-A05C-D2C5B71679A3}"/>
    <cellStyle name="20% - Énfasis6 9 3 2 2 3" xfId="40203" xr:uid="{F1C7D84E-5216-4A87-942D-A5BB1630B5A4}"/>
    <cellStyle name="20% - Énfasis6 9 3 2 3" xfId="21203" xr:uid="{1D251686-970E-4B00-898B-8465028B07FA}"/>
    <cellStyle name="20% - Énfasis6 9 3 2 3 2" xfId="40205" xr:uid="{A8E9D1AA-24CB-4F73-B7B9-0BA418CC70F3}"/>
    <cellStyle name="20% - Énfasis6 9 3 2 4" xfId="40202" xr:uid="{D4B287C8-711D-4B3E-9112-E1C00BE76196}"/>
    <cellStyle name="20% - Énfasis6 9 3 3" xfId="9767" xr:uid="{C18A1A19-77C2-4D34-9794-A48998869DE5}"/>
    <cellStyle name="20% - Énfasis6 9 3 3 2" xfId="25180" xr:uid="{F803B114-3659-4FF6-A278-665F7B1407DB}"/>
    <cellStyle name="20% - Énfasis6 9 3 3 2 2" xfId="40207" xr:uid="{4120E096-6561-44E7-AC3B-1FD6689D4E16}"/>
    <cellStyle name="20% - Énfasis6 9 3 3 3" xfId="40206" xr:uid="{3317DE54-CC14-4CA0-8C5B-4955B152053E}"/>
    <cellStyle name="20% - Énfasis6 9 3 4" xfId="17475" xr:uid="{590386CE-8878-4237-8366-0E1FD42EC2EC}"/>
    <cellStyle name="20% - Énfasis6 9 3 4 2" xfId="40208" xr:uid="{A5935303-223C-408C-99A4-D059182C2158}"/>
    <cellStyle name="20% - Énfasis6 9 3 5" xfId="40201" xr:uid="{A4BFBAB7-F8B6-4EF1-9D02-56E09B5A70F4}"/>
    <cellStyle name="20% - Énfasis6 9 4" xfId="4311" xr:uid="{5809C7DB-A3B9-40C2-9D40-2C67BEDDE530}"/>
    <cellStyle name="20% - Énfasis6 9 4 2" xfId="12019" xr:uid="{214DA891-D041-4899-AC83-4ED6F212C188}"/>
    <cellStyle name="20% - Énfasis6 9 4 2 2" xfId="27431" xr:uid="{DEE041F4-246C-4030-B6ED-AD684C228F46}"/>
    <cellStyle name="20% - Énfasis6 9 4 2 2 2" xfId="40211" xr:uid="{E69C6CC5-69E0-4804-8C2F-6325BC8B3B50}"/>
    <cellStyle name="20% - Énfasis6 9 4 2 3" xfId="40210" xr:uid="{4BDE041D-46D7-48C7-88A6-BCC29E648659}"/>
    <cellStyle name="20% - Énfasis6 9 4 3" xfId="19726" xr:uid="{3B031C37-859E-4464-918F-91EDD5D6022E}"/>
    <cellStyle name="20% - Énfasis6 9 4 3 2" xfId="40212" xr:uid="{711A86E2-7906-452B-9EE2-5CE78CD81A84}"/>
    <cellStyle name="20% - Énfasis6 9 4 4" xfId="40209" xr:uid="{89733E3B-BFD3-4CA8-9988-288BBAA2D190}"/>
    <cellStyle name="20% - Énfasis6 9 5" xfId="8308" xr:uid="{92D3260A-05E0-490F-BDA7-B580402568AE}"/>
    <cellStyle name="20% - Énfasis6 9 5 2" xfId="23721" xr:uid="{46E0D697-4532-4186-B9FC-FA3091C2FE3D}"/>
    <cellStyle name="20% - Énfasis6 9 5 2 2" xfId="40214" xr:uid="{7BDC0F76-6731-4DDB-85C6-2F61E8E6D608}"/>
    <cellStyle name="20% - Énfasis6 9 5 3" xfId="40213" xr:uid="{7D288EFA-9EF8-4901-A40C-BE9F2F92DBF9}"/>
    <cellStyle name="20% - Énfasis6 9 6" xfId="16016" xr:uid="{E2BF8B27-F45B-451A-A044-E1C788BF8FFA}"/>
    <cellStyle name="20% - Énfasis6 9 6 2" xfId="40215" xr:uid="{85A94238-6E5B-434C-A37B-7628CC632490}"/>
    <cellStyle name="20% - Énfasis6 9 7" xfId="40184" xr:uid="{DD5DF589-4723-4EBB-BA67-4F6E77BC58B5}"/>
    <cellStyle name="40% - Accent1" xfId="31" builtinId="31" customBuiltin="1"/>
    <cellStyle name="40% - Accent1 10" xfId="3383" xr:uid="{48BF8614-3F3E-4A36-8EBF-329677D1CB82}"/>
    <cellStyle name="40% - Accent1 10 2" xfId="7115" xr:uid="{C82F1245-BDA5-4801-AEB7-3DAAB7898EE7}"/>
    <cellStyle name="40% - Accent1 10 2 2" xfId="14823" xr:uid="{EDEDAC51-CD47-4E31-A0F9-1FD0FC1FD5D2}"/>
    <cellStyle name="40% - Accent1 10 2 2 2" xfId="30235" xr:uid="{7B2E9284-2D3B-447D-82EC-1C45691095F3}"/>
    <cellStyle name="40% - Accent1 10 2 2 2 2" xfId="40220" xr:uid="{847B6D95-A21A-4CCC-B06E-61DD8D64F120}"/>
    <cellStyle name="40% - Accent1 10 2 2 3" xfId="40219" xr:uid="{199D9D80-88DA-4B63-9B8F-CF7A3979D69F}"/>
    <cellStyle name="40% - Accent1 10 2 3" xfId="22530" xr:uid="{1A35563A-2DF2-4BD1-937A-3FE25828211D}"/>
    <cellStyle name="40% - Accent1 10 2 3 2" xfId="40221" xr:uid="{CDAE3851-A68D-4B98-B416-BDC67F08D186}"/>
    <cellStyle name="40% - Accent1 10 2 4" xfId="40218" xr:uid="{43ABCD9C-2CC8-4632-B998-CA82DBD5276C}"/>
    <cellStyle name="40% - Accent1 10 3" xfId="11094" xr:uid="{CEF1A265-2AAB-44D6-B65B-C4EA18F95FD6}"/>
    <cellStyle name="40% - Accent1 10 3 2" xfId="26507" xr:uid="{65006B2E-DBF9-45F4-A1A5-3C0CD5A7F678}"/>
    <cellStyle name="40% - Accent1 10 3 2 2" xfId="40223" xr:uid="{03A0AB59-CF9C-4B99-84E5-11A8F025FCA5}"/>
    <cellStyle name="40% - Accent1 10 3 3" xfId="40222" xr:uid="{8FC83355-6D91-4538-8C7B-67924E665F2F}"/>
    <cellStyle name="40% - Accent1 10 4" xfId="18802" xr:uid="{2A755CE4-4308-4BDC-A905-8C5FA57DF481}"/>
    <cellStyle name="40% - Accent1 10 4 2" xfId="40224" xr:uid="{56ACE71B-E1C6-4B7E-8C3A-CEF5C333C00B}"/>
    <cellStyle name="40% - Accent1 10 5" xfId="40217" xr:uid="{B962E021-DE39-421C-AD50-84E19D403603}"/>
    <cellStyle name="40% - Accent1 11" xfId="3403" xr:uid="{8E18D051-14DC-4D22-A230-B7ED4849E8C5}"/>
    <cellStyle name="40% - Accent1 11 2" xfId="7135" xr:uid="{8070FB05-15A3-4C2B-9635-698AA9644F9C}"/>
    <cellStyle name="40% - Accent1 11 2 2" xfId="14843" xr:uid="{EF5CA03E-E7AA-4FC2-862C-3DCE27AA1AFC}"/>
    <cellStyle name="40% - Accent1 11 2 2 2" xfId="30255" xr:uid="{0AE544D4-D46E-4750-9771-014E743C6465}"/>
    <cellStyle name="40% - Accent1 11 2 2 2 2" xfId="40228" xr:uid="{028D9186-0522-42C1-8FAB-6450189ED6E8}"/>
    <cellStyle name="40% - Accent1 11 2 2 3" xfId="40227" xr:uid="{4660F149-DE84-47E4-830C-131529B522A3}"/>
    <cellStyle name="40% - Accent1 11 2 3" xfId="22550" xr:uid="{C2FA1ECD-FFFB-4BAC-B7F6-15129496547A}"/>
    <cellStyle name="40% - Accent1 11 2 3 2" xfId="40229" xr:uid="{052A0AF4-FEF4-409A-BA8E-32B8B9C5A3F5}"/>
    <cellStyle name="40% - Accent1 11 2 4" xfId="40226" xr:uid="{DAF8D9B6-3FA3-42C6-91F9-2C7B2218B510}"/>
    <cellStyle name="40% - Accent1 11 3" xfId="11114" xr:uid="{F0653FB3-637A-4FBC-A478-748F9475C8FC}"/>
    <cellStyle name="40% - Accent1 11 3 2" xfId="26527" xr:uid="{F017C18D-9BD8-48CF-B92F-4BDC142E066F}"/>
    <cellStyle name="40% - Accent1 11 3 2 2" xfId="40231" xr:uid="{F9B03124-83F7-4ADB-8613-C7A8C941D248}"/>
    <cellStyle name="40% - Accent1 11 3 3" xfId="40230" xr:uid="{DF441A69-66B5-4ACB-9FF1-7151CCE2E8EE}"/>
    <cellStyle name="40% - Accent1 11 4" xfId="18822" xr:uid="{89FDA968-59AA-4CDF-8C0E-E05667BB2A1F}"/>
    <cellStyle name="40% - Accent1 11 4 2" xfId="40232" xr:uid="{4C58F2AB-47DB-4FD2-ADD8-4F1A9B904B1C}"/>
    <cellStyle name="40% - Accent1 11 5" xfId="40225" xr:uid="{3B07EDAE-FF6E-4CFA-901A-16A75FE8A61A}"/>
    <cellStyle name="40% - Accent1 12" xfId="3423" xr:uid="{8F3DCB2E-083A-44CB-AAEA-58A9EB14EF2E}"/>
    <cellStyle name="40% - Accent1 12 2" xfId="7155" xr:uid="{3D39E022-9604-41C3-A0EE-EF4F02120D62}"/>
    <cellStyle name="40% - Accent1 12 2 2" xfId="14863" xr:uid="{8ECD276D-0FBE-4071-B89D-B4D4F6AD351B}"/>
    <cellStyle name="40% - Accent1 12 2 2 2" xfId="30275" xr:uid="{32E5E5A6-310F-41A7-9228-6535D332CA6E}"/>
    <cellStyle name="40% - Accent1 12 2 2 2 2" xfId="40236" xr:uid="{06B19A0A-62F2-4D33-9556-844C619B6A0D}"/>
    <cellStyle name="40% - Accent1 12 2 2 3" xfId="40235" xr:uid="{1EB3E112-1679-4454-B695-A87F7FB21411}"/>
    <cellStyle name="40% - Accent1 12 2 3" xfId="22570" xr:uid="{B25D6432-C6CB-4105-95E8-68B3EBAA0A26}"/>
    <cellStyle name="40% - Accent1 12 2 3 2" xfId="40237" xr:uid="{4AE9086F-22A7-455B-A964-9D8F4C7C8C30}"/>
    <cellStyle name="40% - Accent1 12 2 4" xfId="40234" xr:uid="{412FACE8-F101-4DDD-A8E7-94136848CE98}"/>
    <cellStyle name="40% - Accent1 12 3" xfId="11134" xr:uid="{37C725F0-9561-4E60-9C97-0C7C04FFEA78}"/>
    <cellStyle name="40% - Accent1 12 3 2" xfId="26547" xr:uid="{F9DBCCD0-2408-44D9-8BAB-FE03238F7EA0}"/>
    <cellStyle name="40% - Accent1 12 3 2 2" xfId="40239" xr:uid="{5E2A7AA3-1A87-43C3-B501-148E020C29E3}"/>
    <cellStyle name="40% - Accent1 12 3 3" xfId="40238" xr:uid="{F81CC498-BF02-4A32-8303-4DD8BA312FEE}"/>
    <cellStyle name="40% - Accent1 12 4" xfId="18842" xr:uid="{A2076C33-4E6A-4F74-875F-1163EF472DF3}"/>
    <cellStyle name="40% - Accent1 12 4 2" xfId="40240" xr:uid="{6610386A-BA96-4E47-A168-0345E4FC068E}"/>
    <cellStyle name="40% - Accent1 12 5" xfId="40233" xr:uid="{90A9A8BD-CC7A-422A-8E86-8FB0EBC08ECB}"/>
    <cellStyle name="40% - Accent1 13" xfId="3443" xr:uid="{AC5A6CD4-D4AC-48E3-B14F-25E9CFE3A411}"/>
    <cellStyle name="40% - Accent1 13 2" xfId="7175" xr:uid="{261928CC-A5B8-4AC0-BBA2-9E8CAC5903A0}"/>
    <cellStyle name="40% - Accent1 13 2 2" xfId="14883" xr:uid="{447F9E4F-74B0-45E1-B62D-3AC3BEAF6866}"/>
    <cellStyle name="40% - Accent1 13 2 2 2" xfId="30295" xr:uid="{D3254350-32B0-4472-82C0-EBC58FD90BF4}"/>
    <cellStyle name="40% - Accent1 13 2 2 2 2" xfId="40244" xr:uid="{92CF80C0-C2B0-452D-AEE7-B2B96A4630BD}"/>
    <cellStyle name="40% - Accent1 13 2 2 3" xfId="40243" xr:uid="{603CA8B8-5B70-4241-BADB-637157D5B95A}"/>
    <cellStyle name="40% - Accent1 13 2 3" xfId="22590" xr:uid="{4C6B3425-7C4C-4D31-A1D6-0B440D002BB5}"/>
    <cellStyle name="40% - Accent1 13 2 3 2" xfId="40245" xr:uid="{9CDE4E04-CC76-4C66-9E1A-AED5A266A506}"/>
    <cellStyle name="40% - Accent1 13 2 4" xfId="40242" xr:uid="{AE30A319-E34D-4AD1-BCA7-E9004DE18724}"/>
    <cellStyle name="40% - Accent1 13 3" xfId="11154" xr:uid="{DA9126BA-1524-43A0-BE64-44CA6F7E0D47}"/>
    <cellStyle name="40% - Accent1 13 3 2" xfId="26567" xr:uid="{EE861C75-1116-4E3B-BA8E-1E9C1F754EB2}"/>
    <cellStyle name="40% - Accent1 13 3 2 2" xfId="40247" xr:uid="{04F39215-70F6-4343-AADC-A4EAC9D646EF}"/>
    <cellStyle name="40% - Accent1 13 3 3" xfId="40246" xr:uid="{3AA3137B-8FB5-49B3-ABAA-0FE56D1F646A}"/>
    <cellStyle name="40% - Accent1 13 4" xfId="18862" xr:uid="{5097C116-EE52-4898-91F4-7D8090013FD1}"/>
    <cellStyle name="40% - Accent1 13 4 2" xfId="40248" xr:uid="{DA0FF3CA-91B3-4ECE-97E8-5E9D5E54D2BA}"/>
    <cellStyle name="40% - Accent1 13 5" xfId="40241" xr:uid="{8039B431-D871-436D-845B-9A7F5ECE4831}"/>
    <cellStyle name="40% - Accent1 14" xfId="3463" xr:uid="{A05D7B10-AAE4-47A1-8596-95FA63197768}"/>
    <cellStyle name="40% - Accent1 14 2" xfId="7195" xr:uid="{AB97E6CE-1497-4B7F-9D09-3233984E9CD3}"/>
    <cellStyle name="40% - Accent1 14 2 2" xfId="14903" xr:uid="{1B4060F6-CF67-4C64-9E4A-CB629E402936}"/>
    <cellStyle name="40% - Accent1 14 2 2 2" xfId="30315" xr:uid="{C9B9D74A-CC23-485E-A7DD-BA96AEA1949B}"/>
    <cellStyle name="40% - Accent1 14 2 2 2 2" xfId="40252" xr:uid="{15F1A9D5-0B43-4092-9834-AD009B4E6C6B}"/>
    <cellStyle name="40% - Accent1 14 2 2 3" xfId="40251" xr:uid="{90018195-AA6E-4FF2-B983-7B387A84DC53}"/>
    <cellStyle name="40% - Accent1 14 2 3" xfId="22610" xr:uid="{B882C100-FD76-4FD7-A4A9-8DC308677F22}"/>
    <cellStyle name="40% - Accent1 14 2 3 2" xfId="40253" xr:uid="{37CC5868-5980-4B9A-849C-D50944861D54}"/>
    <cellStyle name="40% - Accent1 14 2 4" xfId="40250" xr:uid="{35FFD704-3CB5-4528-B003-88A823EA516F}"/>
    <cellStyle name="40% - Accent1 14 3" xfId="11174" xr:uid="{31B1F62A-1200-48C6-841F-8BE262EEEC03}"/>
    <cellStyle name="40% - Accent1 14 3 2" xfId="26587" xr:uid="{4BFDA37F-3C2F-496C-9F7C-051F35F1FD4D}"/>
    <cellStyle name="40% - Accent1 14 3 2 2" xfId="40255" xr:uid="{2CB9608C-C417-446E-938A-8E37D8E2A901}"/>
    <cellStyle name="40% - Accent1 14 3 3" xfId="40254" xr:uid="{5E545201-6A73-4142-BD84-EAEF88500461}"/>
    <cellStyle name="40% - Accent1 14 4" xfId="18882" xr:uid="{9F90763A-E7FB-4552-9A53-E62881EA51C4}"/>
    <cellStyle name="40% - Accent1 14 4 2" xfId="40256" xr:uid="{2FB9CEB6-A5AB-401D-870F-09E9210363E1}"/>
    <cellStyle name="40% - Accent1 14 5" xfId="40249" xr:uid="{CA1F2BB8-5CA5-4FEF-84D0-10D0A36D9F5A}"/>
    <cellStyle name="40% - Accent1 15" xfId="3483" xr:uid="{53D5975C-EFF3-4A33-A6F6-1B3F76AB0C10}"/>
    <cellStyle name="40% - Accent1 15 2" xfId="7215" xr:uid="{EA27246B-86A8-48B2-88FA-091659CD9806}"/>
    <cellStyle name="40% - Accent1 15 2 2" xfId="14923" xr:uid="{5D598735-3B89-49EB-A977-122D0942D463}"/>
    <cellStyle name="40% - Accent1 15 2 2 2" xfId="30335" xr:uid="{53B2C308-0F81-43D6-8317-9C53F1CDC186}"/>
    <cellStyle name="40% - Accent1 15 2 2 2 2" xfId="40260" xr:uid="{F727B6B3-C1D7-4E20-A036-7EE93E16125E}"/>
    <cellStyle name="40% - Accent1 15 2 2 3" xfId="40259" xr:uid="{EBE4B6C8-6D68-45FF-9EE4-E5ADA841E7B8}"/>
    <cellStyle name="40% - Accent1 15 2 3" xfId="22630" xr:uid="{1D3337D8-1F2A-4D98-8995-3AE3647C6F84}"/>
    <cellStyle name="40% - Accent1 15 2 3 2" xfId="40261" xr:uid="{5AA010BB-B260-4F52-8F59-644CD79F5E50}"/>
    <cellStyle name="40% - Accent1 15 2 4" xfId="40258" xr:uid="{238B9E2E-FC09-4181-B5B3-37C7C6A63422}"/>
    <cellStyle name="40% - Accent1 15 3" xfId="11194" xr:uid="{FC0ED061-2E6A-4B9E-8AB8-EC015FB72F9F}"/>
    <cellStyle name="40% - Accent1 15 3 2" xfId="26607" xr:uid="{1EE66D04-B8A9-4E2F-9719-28E3838095FD}"/>
    <cellStyle name="40% - Accent1 15 3 2 2" xfId="40263" xr:uid="{880E2E1F-B4E8-4796-8FD0-7C77E4B13A6A}"/>
    <cellStyle name="40% - Accent1 15 3 3" xfId="40262" xr:uid="{8B4C42F5-CAFB-454F-AC79-DED0B84069AA}"/>
    <cellStyle name="40% - Accent1 15 4" xfId="18902" xr:uid="{64349A36-D74A-4682-8FBD-7660E8B6AA1A}"/>
    <cellStyle name="40% - Accent1 15 4 2" xfId="40264" xr:uid="{58B6E198-294C-4810-8D15-F54E730AA5DC}"/>
    <cellStyle name="40% - Accent1 15 5" xfId="40257" xr:uid="{FB310290-C72A-4DE3-B010-2B0D2A23088A}"/>
    <cellStyle name="40% - Accent1 16" xfId="3503" xr:uid="{E05E3F0E-136B-4109-9C99-1987B796FBC4}"/>
    <cellStyle name="40% - Accent1 16 2" xfId="7235" xr:uid="{AC214169-1FC5-4899-92FF-73840DAE6880}"/>
    <cellStyle name="40% - Accent1 16 2 2" xfId="14943" xr:uid="{E50BB47F-F1B1-411A-AF9D-67B0316D4B02}"/>
    <cellStyle name="40% - Accent1 16 2 2 2" xfId="30355" xr:uid="{C918E8B6-24D3-4C0B-B129-BBBD3F416936}"/>
    <cellStyle name="40% - Accent1 16 2 2 2 2" xfId="40268" xr:uid="{5C930B47-C835-4EBA-B2A5-2AA8F87E6867}"/>
    <cellStyle name="40% - Accent1 16 2 2 3" xfId="40267" xr:uid="{0EC5D268-833C-4EE5-AD7D-0FFEA22EEBA9}"/>
    <cellStyle name="40% - Accent1 16 2 3" xfId="22650" xr:uid="{F9FA7D8E-2BC7-441C-AAC8-28DF44BD6226}"/>
    <cellStyle name="40% - Accent1 16 2 3 2" xfId="40269" xr:uid="{CD384533-3CF6-4969-A3FD-A3391C68CD75}"/>
    <cellStyle name="40% - Accent1 16 2 4" xfId="40266" xr:uid="{69526116-7972-4EE1-ADB0-4CE1A61E58E1}"/>
    <cellStyle name="40% - Accent1 16 3" xfId="11214" xr:uid="{F2F98CD6-D881-44AD-8406-C5B4105B0E55}"/>
    <cellStyle name="40% - Accent1 16 3 2" xfId="26627" xr:uid="{95E18470-274C-482E-B43F-2B1178F97920}"/>
    <cellStyle name="40% - Accent1 16 3 2 2" xfId="40271" xr:uid="{78CAFE94-27E4-4712-9DD1-6CDFCA21ECE4}"/>
    <cellStyle name="40% - Accent1 16 3 3" xfId="40270" xr:uid="{B34FE2D0-ABFD-4566-8A78-58807ACD5985}"/>
    <cellStyle name="40% - Accent1 16 4" xfId="18922" xr:uid="{FEEA1D56-9370-4181-B21F-7ED878E1E0B3}"/>
    <cellStyle name="40% - Accent1 16 4 2" xfId="40272" xr:uid="{7F8FE565-E2A7-4E76-914D-130C76E39BD2}"/>
    <cellStyle name="40% - Accent1 16 5" xfId="40265" xr:uid="{262E7547-CEEF-4716-813F-15F098BEAC2F}"/>
    <cellStyle name="40% - Accent1 17" xfId="3523" xr:uid="{36EE8EC8-C600-405E-914D-0C486C3107E9}"/>
    <cellStyle name="40% - Accent1 17 2" xfId="7255" xr:uid="{7E4BD397-EB35-4DF2-8802-B4E167D49AAB}"/>
    <cellStyle name="40% - Accent1 17 2 2" xfId="14963" xr:uid="{AF2EF733-C12E-4782-B264-02202B63479A}"/>
    <cellStyle name="40% - Accent1 17 2 2 2" xfId="30375" xr:uid="{9D5B765E-23C1-45F5-B18B-E321D7A2BCAD}"/>
    <cellStyle name="40% - Accent1 17 2 2 2 2" xfId="40276" xr:uid="{4BD55B3C-D3F2-4031-B31A-4AE1410A0C63}"/>
    <cellStyle name="40% - Accent1 17 2 2 3" xfId="40275" xr:uid="{5011209F-FDBE-4A17-9891-963ED22122B6}"/>
    <cellStyle name="40% - Accent1 17 2 3" xfId="22670" xr:uid="{99364CE8-43BA-4578-9F61-43C18A2BE689}"/>
    <cellStyle name="40% - Accent1 17 2 3 2" xfId="40277" xr:uid="{19554CA0-5E07-4B53-B3C2-A182B39B6B5D}"/>
    <cellStyle name="40% - Accent1 17 2 4" xfId="40274" xr:uid="{F4EEF710-B841-4196-9F5A-16CFFBA7A8EC}"/>
    <cellStyle name="40% - Accent1 17 3" xfId="11234" xr:uid="{9F678391-F8C2-4892-B8FF-337BADD24815}"/>
    <cellStyle name="40% - Accent1 17 3 2" xfId="26647" xr:uid="{404D3169-3C82-49E8-BBCF-83613D64D6F8}"/>
    <cellStyle name="40% - Accent1 17 3 2 2" xfId="40279" xr:uid="{3290FDF8-56B5-432C-BE91-AD0349C1BF61}"/>
    <cellStyle name="40% - Accent1 17 3 3" xfId="40278" xr:uid="{9025C783-6CFC-4D92-9C26-4F04CCE08A50}"/>
    <cellStyle name="40% - Accent1 17 4" xfId="18942" xr:uid="{39C0D469-5E1B-455C-83A3-A966AC1AFC6E}"/>
    <cellStyle name="40% - Accent1 17 4 2" xfId="40280" xr:uid="{B2B27698-4B6A-4A35-AD76-8A045B99CD48}"/>
    <cellStyle name="40% - Accent1 17 5" xfId="40273" xr:uid="{99FDBFE5-CAB9-4BF9-B28E-2334607AD099}"/>
    <cellStyle name="40% - Accent1 18" xfId="3543" xr:uid="{8F83CA36-F334-4340-BAEB-85D9DD64E089}"/>
    <cellStyle name="40% - Accent1 18 2" xfId="7275" xr:uid="{97C63C34-B0AE-4D08-B7E3-51941AF8080D}"/>
    <cellStyle name="40% - Accent1 18 2 2" xfId="14983" xr:uid="{01DD0D23-A333-4168-B0FB-98761B7C45ED}"/>
    <cellStyle name="40% - Accent1 18 2 2 2" xfId="30395" xr:uid="{0DC9137B-E909-4698-82A9-CAF644334A3D}"/>
    <cellStyle name="40% - Accent1 18 2 2 2 2" xfId="40284" xr:uid="{E33F6BD0-250A-4976-87A6-B51CD3952F9A}"/>
    <cellStyle name="40% - Accent1 18 2 2 3" xfId="40283" xr:uid="{2295E38F-ED8E-4718-B362-AEED62FFA136}"/>
    <cellStyle name="40% - Accent1 18 2 3" xfId="22690" xr:uid="{A610D1B5-CEB6-4472-A64D-DE48A786BF1B}"/>
    <cellStyle name="40% - Accent1 18 2 3 2" xfId="40285" xr:uid="{9D90ADD4-5089-4920-BAAF-114B3B6A54F7}"/>
    <cellStyle name="40% - Accent1 18 2 4" xfId="40282" xr:uid="{15E65540-5CD5-4E98-8BC6-0E191B1CD22A}"/>
    <cellStyle name="40% - Accent1 18 3" xfId="11254" xr:uid="{CCE1F0C0-41A9-4169-B274-DF314FCA367E}"/>
    <cellStyle name="40% - Accent1 18 3 2" xfId="26667" xr:uid="{D21AB57E-D117-4B0A-BF9B-FB765DD6C5FC}"/>
    <cellStyle name="40% - Accent1 18 3 2 2" xfId="40287" xr:uid="{30C2A149-C73D-459E-8780-C36746356CEA}"/>
    <cellStyle name="40% - Accent1 18 3 3" xfId="40286" xr:uid="{95B3CA0B-E7A0-42ED-AD36-1DE9C1D29E01}"/>
    <cellStyle name="40% - Accent1 18 4" xfId="18962" xr:uid="{FC861213-6CF3-4DB1-B42F-9AD9847857F5}"/>
    <cellStyle name="40% - Accent1 18 4 2" xfId="40288" xr:uid="{4871FB2F-62B6-4B13-AFB4-3FD06AA6F3F9}"/>
    <cellStyle name="40% - Accent1 18 5" xfId="40281" xr:uid="{C3501C48-BE39-41BA-996D-AD1F038D2933}"/>
    <cellStyle name="40% - Accent1 19" xfId="3564" xr:uid="{3B1C80D1-BDA5-47C8-9A78-7F888A33D4EA}"/>
    <cellStyle name="40% - Accent1 19 2" xfId="7295" xr:uid="{25C48E44-696B-4089-84D0-45236090E603}"/>
    <cellStyle name="40% - Accent1 19 2 2" xfId="15003" xr:uid="{14401FD3-4D07-496B-87DC-EFF5BCE73CC3}"/>
    <cellStyle name="40% - Accent1 19 2 2 2" xfId="30415" xr:uid="{7E32A46E-D466-4ACE-BA4E-786AE4803F5F}"/>
    <cellStyle name="40% - Accent1 19 2 2 2 2" xfId="40292" xr:uid="{9116F73B-8971-4261-A0C8-E89C7F26D808}"/>
    <cellStyle name="40% - Accent1 19 2 2 3" xfId="40291" xr:uid="{06A30273-8C0D-4CCA-883C-B311539DF40B}"/>
    <cellStyle name="40% - Accent1 19 2 3" xfId="22710" xr:uid="{91FCF7F5-1128-4982-AAF9-4E32A9C54E6C}"/>
    <cellStyle name="40% - Accent1 19 2 3 2" xfId="40293" xr:uid="{0AB93631-9967-4738-9601-2CD795B43822}"/>
    <cellStyle name="40% - Accent1 19 2 4" xfId="40290" xr:uid="{ED340A0D-8FF9-4D0B-AD16-FD9B59424237}"/>
    <cellStyle name="40% - Accent1 19 3" xfId="11274" xr:uid="{2108C256-B037-4C4B-B348-00606B0D8C7C}"/>
    <cellStyle name="40% - Accent1 19 3 2" xfId="26687" xr:uid="{D41794EA-C68D-4147-B2B1-8ECB765E9C50}"/>
    <cellStyle name="40% - Accent1 19 3 2 2" xfId="40295" xr:uid="{C277C105-36D7-42DB-AFBB-8ED9F8224D1D}"/>
    <cellStyle name="40% - Accent1 19 3 3" xfId="40294" xr:uid="{91AFD334-49AC-4289-903D-29A136F88844}"/>
    <cellStyle name="40% - Accent1 19 4" xfId="18982" xr:uid="{2F37A689-B23F-4F40-8D37-DF5A0AF07C85}"/>
    <cellStyle name="40% - Accent1 19 4 2" xfId="40296" xr:uid="{6BEEE9C1-8312-4838-AEB5-ECB733FF9F97}"/>
    <cellStyle name="40% - Accent1 19 5" xfId="40289" xr:uid="{793B3940-8EFB-4107-A915-5A1CE498D081}"/>
    <cellStyle name="40% - Accent1 2" xfId="60" xr:uid="{1DAD7A25-8ABB-43F2-8A46-3A05D5BF343F}"/>
    <cellStyle name="40% - Accent1 2 10" xfId="40297" xr:uid="{E3350A06-A9FC-444B-8119-E59F9C0A9B08}"/>
    <cellStyle name="40% - Accent1 2 2" xfId="128" xr:uid="{F27A8884-732C-4198-A961-44FE5BCDF7DC}"/>
    <cellStyle name="40% - Accent1 2 2 2" xfId="193" xr:uid="{F4295CBE-82E8-4CF8-A3EF-C3AE91782114}"/>
    <cellStyle name="40% - Accent1 2 2 2 2" xfId="399" xr:uid="{68531C8B-FC11-4290-B1B0-2598CE6F6DB2}"/>
    <cellStyle name="40% - Accent1 2 2 2 2 2" xfId="1061" xr:uid="{CFC68252-E1CC-406F-964D-0A67B71F563C}"/>
    <cellStyle name="40% - Accent1 2 2 2 2 2 2" xfId="2529" xr:uid="{3D46E6E5-7302-4F2C-8A75-2E2603231F5F}"/>
    <cellStyle name="40% - Accent1 2 2 2 2 2 2 2" xfId="6261" xr:uid="{4482EF0D-4E40-47A4-90DB-88D6B2D420E2}"/>
    <cellStyle name="40% - Accent1 2 2 2 2 2 2 2 2" xfId="13969" xr:uid="{AF64C43C-E556-435A-9525-3D2C342B1298}"/>
    <cellStyle name="40% - Accent1 2 2 2 2 2 2 2 2 2" xfId="29381" xr:uid="{F9B71A12-B3F0-4442-9123-270BB51C52F0}"/>
    <cellStyle name="40% - Accent1 2 2 2 2 2 2 2 2 2 2" xfId="40305" xr:uid="{F669DDF7-C478-4031-8A0E-0EAEC25EF944}"/>
    <cellStyle name="40% - Accent1 2 2 2 2 2 2 2 2 3" xfId="40304" xr:uid="{9D805373-D607-4AC2-8066-0C9E584C8B41}"/>
    <cellStyle name="40% - Accent1 2 2 2 2 2 2 2 3" xfId="21676" xr:uid="{E9F1CCE6-6053-4BBB-8972-589DB914A4BA}"/>
    <cellStyle name="40% - Accent1 2 2 2 2 2 2 2 3 2" xfId="40306" xr:uid="{A4B804B9-FFCE-4404-B38E-3A4380DA07A5}"/>
    <cellStyle name="40% - Accent1 2 2 2 2 2 2 2 4" xfId="40303" xr:uid="{08011CFA-5FCF-4BFD-B784-66B3740966C9}"/>
    <cellStyle name="40% - Accent1 2 2 2 2 2 2 3" xfId="10240" xr:uid="{88C7ADBC-39D2-466B-8921-4399D2967398}"/>
    <cellStyle name="40% - Accent1 2 2 2 2 2 2 3 2" xfId="25653" xr:uid="{4F3CD903-C350-4748-9017-910F3DEAD9B6}"/>
    <cellStyle name="40% - Accent1 2 2 2 2 2 2 3 2 2" xfId="40308" xr:uid="{20C85ACB-409B-474B-AC43-495377F71125}"/>
    <cellStyle name="40% - Accent1 2 2 2 2 2 2 3 3" xfId="40307" xr:uid="{838DA2B6-5488-47E3-8B21-9F06CFC51CB7}"/>
    <cellStyle name="40% - Accent1 2 2 2 2 2 2 4" xfId="17948" xr:uid="{A1DB3894-6F1E-4E5B-9CB8-DEB8E82289B3}"/>
    <cellStyle name="40% - Accent1 2 2 2 2 2 2 4 2" xfId="40309" xr:uid="{20EB7F81-1AF2-4797-B426-4477CCED23A2}"/>
    <cellStyle name="40% - Accent1 2 2 2 2 2 2 5" xfId="40302" xr:uid="{A2D19D82-01B3-411D-92EA-13CDDCCF920F}"/>
    <cellStyle name="40% - Accent1 2 2 2 2 2 3" xfId="4798" xr:uid="{169CA539-3CCE-4859-9B51-209073E4C211}"/>
    <cellStyle name="40% - Accent1 2 2 2 2 2 3 2" xfId="12506" xr:uid="{8586461C-7A41-4B0E-9F65-5E86FB037578}"/>
    <cellStyle name="40% - Accent1 2 2 2 2 2 3 2 2" xfId="27918" xr:uid="{3551DC66-8D84-4CE2-B807-873D0C5B572E}"/>
    <cellStyle name="40% - Accent1 2 2 2 2 2 3 2 2 2" xfId="40312" xr:uid="{C937BD6D-30A5-4E5C-929B-E27D3FD13F11}"/>
    <cellStyle name="40% - Accent1 2 2 2 2 2 3 2 3" xfId="40311" xr:uid="{E96D78DC-DEF8-4ED6-A553-4C15AA5EAC77}"/>
    <cellStyle name="40% - Accent1 2 2 2 2 2 3 3" xfId="20213" xr:uid="{3B9E9F9B-C3AD-44D1-9B63-02D888C94B0D}"/>
    <cellStyle name="40% - Accent1 2 2 2 2 2 3 3 2" xfId="40313" xr:uid="{37255D0C-C398-4664-965E-ECA925613D05}"/>
    <cellStyle name="40% - Accent1 2 2 2 2 2 3 4" xfId="40310" xr:uid="{B6CCF6DF-B861-4B39-A3CB-A16C21A87D10}"/>
    <cellStyle name="40% - Accent1 2 2 2 2 2 4" xfId="8781" xr:uid="{34D6E380-962B-4B6F-91AE-544A81E5982C}"/>
    <cellStyle name="40% - Accent1 2 2 2 2 2 4 2" xfId="24194" xr:uid="{2E83002D-0A34-4D12-8B4D-C404D21C6D43}"/>
    <cellStyle name="40% - Accent1 2 2 2 2 2 4 2 2" xfId="40315" xr:uid="{ADEB8EC8-97E4-4526-B12B-6E03DB21815B}"/>
    <cellStyle name="40% - Accent1 2 2 2 2 2 4 3" xfId="40314" xr:uid="{FBBB1191-958B-42CB-8D5B-DFDF73030367}"/>
    <cellStyle name="40% - Accent1 2 2 2 2 2 5" xfId="16489" xr:uid="{0ADC084D-3DAC-45F4-9E2B-476FC52B2090}"/>
    <cellStyle name="40% - Accent1 2 2 2 2 2 5 2" xfId="40316" xr:uid="{A5291728-116F-4646-AC43-058DCAD1728A}"/>
    <cellStyle name="40% - Accent1 2 2 2 2 2 6" xfId="40301" xr:uid="{FC00DE51-3FCC-4D6E-AA57-FEFE6841F647}"/>
    <cellStyle name="40% - Accent1 2 2 2 2 3" xfId="1891" xr:uid="{08273C5D-1168-4414-934C-723551EE3639}"/>
    <cellStyle name="40% - Accent1 2 2 2 2 3 2" xfId="5623" xr:uid="{E6ECE677-24CF-4C16-9B8C-BF2913E8979F}"/>
    <cellStyle name="40% - Accent1 2 2 2 2 3 2 2" xfId="13331" xr:uid="{9E11B4CC-F5A5-408B-B3B6-433588068246}"/>
    <cellStyle name="40% - Accent1 2 2 2 2 3 2 2 2" xfId="28743" xr:uid="{F1333CBC-D05C-4A0B-9E2E-0AE4D63E530A}"/>
    <cellStyle name="40% - Accent1 2 2 2 2 3 2 2 2 2" xfId="40320" xr:uid="{C370A1EE-7726-4FCF-A514-472976F0FAC4}"/>
    <cellStyle name="40% - Accent1 2 2 2 2 3 2 2 3" xfId="40319" xr:uid="{2AE3CEF1-D29D-4540-8606-F5950D5B016D}"/>
    <cellStyle name="40% - Accent1 2 2 2 2 3 2 3" xfId="21038" xr:uid="{4A55450F-09A6-4718-BC01-B68F6710D62D}"/>
    <cellStyle name="40% - Accent1 2 2 2 2 3 2 3 2" xfId="40321" xr:uid="{CA95B4B3-3655-493D-BCD3-756FB8E32B73}"/>
    <cellStyle name="40% - Accent1 2 2 2 2 3 2 4" xfId="40318" xr:uid="{A0D989A3-DDB9-49B4-9A65-CB1754F36BB2}"/>
    <cellStyle name="40% - Accent1 2 2 2 2 3 3" xfId="9602" xr:uid="{0A49E6E0-61D0-4A8A-A55F-141115153D51}"/>
    <cellStyle name="40% - Accent1 2 2 2 2 3 3 2" xfId="25015" xr:uid="{084920B0-8463-48DA-9481-F82DA2A20C76}"/>
    <cellStyle name="40% - Accent1 2 2 2 2 3 3 2 2" xfId="40323" xr:uid="{57D39A1C-F8F4-417A-8E86-AA249FB45476}"/>
    <cellStyle name="40% - Accent1 2 2 2 2 3 3 3" xfId="40322" xr:uid="{C788DFF8-45BA-4B77-ACF1-716D1CE0D893}"/>
    <cellStyle name="40% - Accent1 2 2 2 2 3 4" xfId="17310" xr:uid="{878D526B-BE75-4C64-B362-8C1030882F22}"/>
    <cellStyle name="40% - Accent1 2 2 2 2 3 4 2" xfId="40324" xr:uid="{DFC8568F-F465-4A1D-94C4-5A894D9ABDB2}"/>
    <cellStyle name="40% - Accent1 2 2 2 2 3 5" xfId="40317" xr:uid="{0EBCBD0C-DA3D-4F24-9422-6D39A31CF815}"/>
    <cellStyle name="40% - Accent1 2 2 2 2 4" xfId="4146" xr:uid="{87B1D3F2-9735-4288-96F4-6AF13E8437A5}"/>
    <cellStyle name="40% - Accent1 2 2 2 2 4 2" xfId="11854" xr:uid="{5FF608D6-B5E7-44FC-B8CB-45C84015386A}"/>
    <cellStyle name="40% - Accent1 2 2 2 2 4 2 2" xfId="27266" xr:uid="{5802F1F3-99F3-4C66-AE4E-4E569D1DDA7E}"/>
    <cellStyle name="40% - Accent1 2 2 2 2 4 2 2 2" xfId="40327" xr:uid="{C24D9D49-B008-41FB-811B-D8049DE5D644}"/>
    <cellStyle name="40% - Accent1 2 2 2 2 4 2 3" xfId="40326" xr:uid="{5A84F647-A409-47B3-B60B-3D0ACC87A429}"/>
    <cellStyle name="40% - Accent1 2 2 2 2 4 3" xfId="19561" xr:uid="{B98F52D4-84C8-4A22-8B94-40BA24D48567}"/>
    <cellStyle name="40% - Accent1 2 2 2 2 4 3 2" xfId="40328" xr:uid="{9DD0109B-46A3-4573-A04A-30B61A566D8B}"/>
    <cellStyle name="40% - Accent1 2 2 2 2 4 4" xfId="40325" xr:uid="{81D95008-B4CC-44CC-830C-D3FAA4B1A545}"/>
    <cellStyle name="40% - Accent1 2 2 2 2 5" xfId="8143" xr:uid="{47AEA70F-F0A3-41F1-9D6C-55F03184FAC1}"/>
    <cellStyle name="40% - Accent1 2 2 2 2 5 2" xfId="23556" xr:uid="{FCC9C412-1348-4DE7-AA56-E6E5F4C36DCB}"/>
    <cellStyle name="40% - Accent1 2 2 2 2 5 2 2" xfId="40330" xr:uid="{988B843F-5A15-404E-A430-31746EDDCF4D}"/>
    <cellStyle name="40% - Accent1 2 2 2 2 5 3" xfId="40329" xr:uid="{D37D4764-E67D-4570-B560-D7B8B49E50B8}"/>
    <cellStyle name="40% - Accent1 2 2 2 2 6" xfId="15851" xr:uid="{E5C55A17-524F-442E-A622-51A366E3DEF3}"/>
    <cellStyle name="40% - Accent1 2 2 2 2 6 2" xfId="40331" xr:uid="{EAF0B24A-29C8-4995-83B8-A7F4BA285166}"/>
    <cellStyle name="40% - Accent1 2 2 2 2 7" xfId="40300" xr:uid="{E2657E0E-8CA3-4242-8F58-B7F70A4BBFDA}"/>
    <cellStyle name="40% - Accent1 2 2 2 3" xfId="860" xr:uid="{DA18B2A8-C5C6-4954-87E6-67BF4F9E1E2A}"/>
    <cellStyle name="40% - Accent1 2 2 2 3 2" xfId="2331" xr:uid="{AF17BC9C-EB64-4A14-8846-801A828DE70E}"/>
    <cellStyle name="40% - Accent1 2 2 2 3 2 2" xfId="6063" xr:uid="{0BC4C44D-2514-48DE-992E-B6780B2F3ED4}"/>
    <cellStyle name="40% - Accent1 2 2 2 3 2 2 2" xfId="13771" xr:uid="{276FA7C6-EB2E-43E5-ABC3-92B4F99A23FE}"/>
    <cellStyle name="40% - Accent1 2 2 2 3 2 2 2 2" xfId="29183" xr:uid="{4439BF36-CF9A-4344-868B-B8ECC02270EE}"/>
    <cellStyle name="40% - Accent1 2 2 2 3 2 2 2 2 2" xfId="40336" xr:uid="{3106F471-2C83-4FD7-9ADE-F939A5A77564}"/>
    <cellStyle name="40% - Accent1 2 2 2 3 2 2 2 3" xfId="40335" xr:uid="{4843D8C7-5AB7-441B-AECC-A51AE925A163}"/>
    <cellStyle name="40% - Accent1 2 2 2 3 2 2 3" xfId="21478" xr:uid="{9D344181-E4C2-44E2-8722-BFB7ADCC683D}"/>
    <cellStyle name="40% - Accent1 2 2 2 3 2 2 3 2" xfId="40337" xr:uid="{257F3E36-444D-4C5C-B724-78FDD53CBFAF}"/>
    <cellStyle name="40% - Accent1 2 2 2 3 2 2 4" xfId="40334" xr:uid="{E956D51F-1569-4F4D-8DA7-CBE8B5230BFE}"/>
    <cellStyle name="40% - Accent1 2 2 2 3 2 3" xfId="10042" xr:uid="{8D3C31C0-82D5-4446-94DB-C5CC52B37462}"/>
    <cellStyle name="40% - Accent1 2 2 2 3 2 3 2" xfId="25455" xr:uid="{34D32F42-CFF9-42ED-9FF6-920B532C26A9}"/>
    <cellStyle name="40% - Accent1 2 2 2 3 2 3 2 2" xfId="40339" xr:uid="{058198DE-7D4D-48D9-8F9B-0166C67CC78B}"/>
    <cellStyle name="40% - Accent1 2 2 2 3 2 3 3" xfId="40338" xr:uid="{033C538E-99BB-42B3-9B57-D89B348673B3}"/>
    <cellStyle name="40% - Accent1 2 2 2 3 2 4" xfId="17750" xr:uid="{F2424017-B05B-491C-8C75-BD06DB797D6B}"/>
    <cellStyle name="40% - Accent1 2 2 2 3 2 4 2" xfId="40340" xr:uid="{19DB5E41-791E-49A9-A95B-D8CDA8E0577F}"/>
    <cellStyle name="40% - Accent1 2 2 2 3 2 5" xfId="40333" xr:uid="{6051843E-380C-44FF-BDF4-3A4144A4DE87}"/>
    <cellStyle name="40% - Accent1 2 2 2 3 3" xfId="4597" xr:uid="{AAB7DE71-1613-4BE4-8234-1EB33EAB7523}"/>
    <cellStyle name="40% - Accent1 2 2 2 3 3 2" xfId="12305" xr:uid="{619EFD12-1562-42DD-8C78-7A75F836CF9C}"/>
    <cellStyle name="40% - Accent1 2 2 2 3 3 2 2" xfId="27717" xr:uid="{CAB7A968-4D36-46E5-918D-373ABBB4B5D9}"/>
    <cellStyle name="40% - Accent1 2 2 2 3 3 2 2 2" xfId="40343" xr:uid="{DC096004-5D52-48C0-8CDF-5C5E221DE9B2}"/>
    <cellStyle name="40% - Accent1 2 2 2 3 3 2 3" xfId="40342" xr:uid="{6AAAA045-E862-42DB-88DA-AF86FA6872B4}"/>
    <cellStyle name="40% - Accent1 2 2 2 3 3 3" xfId="20012" xr:uid="{41BCADA0-383B-4203-B7E6-FFF6563D8125}"/>
    <cellStyle name="40% - Accent1 2 2 2 3 3 3 2" xfId="40344" xr:uid="{3505B84E-B1EE-4406-8EE9-345C59C9DB77}"/>
    <cellStyle name="40% - Accent1 2 2 2 3 3 4" xfId="40341" xr:uid="{37E621F9-E2ED-4622-BFB1-13FB3FBD3E08}"/>
    <cellStyle name="40% - Accent1 2 2 2 3 4" xfId="8583" xr:uid="{2E9717A3-C741-443C-A6D5-9510C4824E50}"/>
    <cellStyle name="40% - Accent1 2 2 2 3 4 2" xfId="23996" xr:uid="{2F77EB17-7212-4E42-86BD-519D4742D5D9}"/>
    <cellStyle name="40% - Accent1 2 2 2 3 4 2 2" xfId="40346" xr:uid="{BAE2ED91-BE59-43A2-9378-B8BE78BA6432}"/>
    <cellStyle name="40% - Accent1 2 2 2 3 4 3" xfId="40345" xr:uid="{EDD4D628-3AD1-4DB8-94D2-CF8777FD7D16}"/>
    <cellStyle name="40% - Accent1 2 2 2 3 5" xfId="16291" xr:uid="{1886E80D-699C-412A-8E2F-3E3BB57F70DB}"/>
    <cellStyle name="40% - Accent1 2 2 2 3 5 2" xfId="40347" xr:uid="{FF73CBBE-73BB-48D5-9560-96225DAF5E9F}"/>
    <cellStyle name="40% - Accent1 2 2 2 3 6" xfId="40332" xr:uid="{18AA930A-F304-4059-891C-7177389BC5E9}"/>
    <cellStyle name="40% - Accent1 2 2 2 4" xfId="1693" xr:uid="{F1EF3C65-05F0-4893-A05D-791D2B9DE9EF}"/>
    <cellStyle name="40% - Accent1 2 2 2 4 2" xfId="5425" xr:uid="{5687DA1C-C2B4-4535-AA2A-3155CF65673F}"/>
    <cellStyle name="40% - Accent1 2 2 2 4 2 2" xfId="13133" xr:uid="{E7910007-CDEE-4F59-833A-1CBA915CB64C}"/>
    <cellStyle name="40% - Accent1 2 2 2 4 2 2 2" xfId="28545" xr:uid="{CD789904-470C-4FC6-A321-0B55FC6D0138}"/>
    <cellStyle name="40% - Accent1 2 2 2 4 2 2 2 2" xfId="40351" xr:uid="{8C57909E-9E6E-4DE6-9D6A-C6F7B536317D}"/>
    <cellStyle name="40% - Accent1 2 2 2 4 2 2 3" xfId="40350" xr:uid="{B8C88DC8-6B7E-4D16-A68D-945A21DE2D98}"/>
    <cellStyle name="40% - Accent1 2 2 2 4 2 3" xfId="20840" xr:uid="{1C06DF58-CDAF-4237-9A9E-8EB18EBAFE7E}"/>
    <cellStyle name="40% - Accent1 2 2 2 4 2 3 2" xfId="40352" xr:uid="{84D7C65A-DC63-4566-803E-19AD0B364C08}"/>
    <cellStyle name="40% - Accent1 2 2 2 4 2 4" xfId="40349" xr:uid="{55CC104F-8D4F-40BC-8A57-C441E555FBCD}"/>
    <cellStyle name="40% - Accent1 2 2 2 4 3" xfId="9404" xr:uid="{CB4400CE-45EC-47AE-BBA2-4A9833BC3656}"/>
    <cellStyle name="40% - Accent1 2 2 2 4 3 2" xfId="24817" xr:uid="{21B2ABCE-518B-4CA6-BFEC-75F157E0A87B}"/>
    <cellStyle name="40% - Accent1 2 2 2 4 3 2 2" xfId="40354" xr:uid="{6F72FB19-1A22-4ABF-B99A-4B8989384289}"/>
    <cellStyle name="40% - Accent1 2 2 2 4 3 3" xfId="40353" xr:uid="{9D0C3C39-D0EF-4A90-939E-A1724F04708F}"/>
    <cellStyle name="40% - Accent1 2 2 2 4 4" xfId="17112" xr:uid="{2CC8867E-A2C3-41E3-A92C-1EDDB618C8FF}"/>
    <cellStyle name="40% - Accent1 2 2 2 4 4 2" xfId="40355" xr:uid="{A909953D-8020-4B7E-8141-B1755F49DC51}"/>
    <cellStyle name="40% - Accent1 2 2 2 4 5" xfId="40348" xr:uid="{02664B93-495F-4D7F-B594-9CB6C1BFA1C0}"/>
    <cellStyle name="40% - Accent1 2 2 2 5" xfId="3945" xr:uid="{3B657271-60D4-4A8A-A1DF-F952B8EAFC8F}"/>
    <cellStyle name="40% - Accent1 2 2 2 5 2" xfId="11653" xr:uid="{B7841B4C-C3B5-48D4-A28A-554142FF8F04}"/>
    <cellStyle name="40% - Accent1 2 2 2 5 2 2" xfId="27065" xr:uid="{B57A264C-2924-4B05-836F-28D220E49E33}"/>
    <cellStyle name="40% - Accent1 2 2 2 5 2 2 2" xfId="40358" xr:uid="{2DCDBC82-113F-42C3-A36D-0562A9AADDE5}"/>
    <cellStyle name="40% - Accent1 2 2 2 5 2 3" xfId="40357" xr:uid="{F65E9923-143D-4333-80DB-C71F3B9D0987}"/>
    <cellStyle name="40% - Accent1 2 2 2 5 3" xfId="19360" xr:uid="{2CFE6C30-378B-463E-84C4-E203FD649BCD}"/>
    <cellStyle name="40% - Accent1 2 2 2 5 3 2" xfId="40359" xr:uid="{6A91A73D-3784-4EAA-A898-79F645442040}"/>
    <cellStyle name="40% - Accent1 2 2 2 5 4" xfId="40356" xr:uid="{3347DFB2-A596-4E28-88F6-B59AE2A4CFAA}"/>
    <cellStyle name="40% - Accent1 2 2 2 6" xfId="7945" xr:uid="{30BFAAA0-D7A9-490D-B807-00E379B0BB9E}"/>
    <cellStyle name="40% - Accent1 2 2 2 6 2" xfId="23358" xr:uid="{78F70ACB-6EEB-4166-89C9-5FA52C760FC9}"/>
    <cellStyle name="40% - Accent1 2 2 2 6 2 2" xfId="40361" xr:uid="{AA948308-9CBC-4246-A77D-3D897D579D93}"/>
    <cellStyle name="40% - Accent1 2 2 2 6 3" xfId="40360" xr:uid="{A4EE1DA4-5995-4F59-9C11-4ED4E937836A}"/>
    <cellStyle name="40% - Accent1 2 2 2 7" xfId="15653" xr:uid="{5E4D3CD7-7AF9-4124-97FD-1427F4757B6C}"/>
    <cellStyle name="40% - Accent1 2 2 2 7 2" xfId="40362" xr:uid="{4CDD2F13-C4D0-4DE2-8948-7E473885567D}"/>
    <cellStyle name="40% - Accent1 2 2 2 8" xfId="40299" xr:uid="{355AD5CC-7772-4166-BA37-799F956C99DE}"/>
    <cellStyle name="40% - Accent1 2 2 3" xfId="348" xr:uid="{1B0A1BF0-16D3-4AB3-BC5A-F2E74F67545F}"/>
    <cellStyle name="40% - Accent1 2 2 3 2" xfId="1010" xr:uid="{F74BF9AA-3A7C-4076-AD11-57B01005B6E4}"/>
    <cellStyle name="40% - Accent1 2 2 3 2 2" xfId="2479" xr:uid="{2F5674AF-0422-4E31-B1F6-F9136CDBD85F}"/>
    <cellStyle name="40% - Accent1 2 2 3 2 2 2" xfId="6211" xr:uid="{ABF56417-7AEE-4A8C-924D-E4C5435FAE31}"/>
    <cellStyle name="40% - Accent1 2 2 3 2 2 2 2" xfId="13919" xr:uid="{128A389C-D50F-4114-90FD-2E7F85BC88A6}"/>
    <cellStyle name="40% - Accent1 2 2 3 2 2 2 2 2" xfId="29331" xr:uid="{CBFECB5A-A929-470F-A669-5FA04C0CC203}"/>
    <cellStyle name="40% - Accent1 2 2 3 2 2 2 2 2 2" xfId="40368" xr:uid="{7074F645-11AB-4855-BF94-5581E9AA7274}"/>
    <cellStyle name="40% - Accent1 2 2 3 2 2 2 2 3" xfId="40367" xr:uid="{2BF38BFA-A8AB-4DEA-ABF7-AF29ABE96066}"/>
    <cellStyle name="40% - Accent1 2 2 3 2 2 2 3" xfId="21626" xr:uid="{7AC5FCBD-834B-446A-B475-61F3B08E4C77}"/>
    <cellStyle name="40% - Accent1 2 2 3 2 2 2 3 2" xfId="40369" xr:uid="{676A6196-4F8C-476B-9BA1-DC974E65CB97}"/>
    <cellStyle name="40% - Accent1 2 2 3 2 2 2 4" xfId="40366" xr:uid="{0AD26492-F5C0-4CC9-830B-A256AAC5E058}"/>
    <cellStyle name="40% - Accent1 2 2 3 2 2 3" xfId="10190" xr:uid="{CA50EE1F-7711-4089-A279-9308D82DBC4A}"/>
    <cellStyle name="40% - Accent1 2 2 3 2 2 3 2" xfId="25603" xr:uid="{CFFC15D1-70B3-4D26-9F21-78C195E51D48}"/>
    <cellStyle name="40% - Accent1 2 2 3 2 2 3 2 2" xfId="40371" xr:uid="{8825BC54-2AA3-4500-AE5B-C59FAD49B65F}"/>
    <cellStyle name="40% - Accent1 2 2 3 2 2 3 3" xfId="40370" xr:uid="{C5470CCE-9770-4942-9612-AC39752C77B1}"/>
    <cellStyle name="40% - Accent1 2 2 3 2 2 4" xfId="17898" xr:uid="{A90E2190-23A6-442F-9157-F294B3CECD63}"/>
    <cellStyle name="40% - Accent1 2 2 3 2 2 4 2" xfId="40372" xr:uid="{D3B456A3-9E65-4DAE-A75B-DC7221E8EC80}"/>
    <cellStyle name="40% - Accent1 2 2 3 2 2 5" xfId="40365" xr:uid="{02C4948B-8C93-446A-974D-F67194095BA7}"/>
    <cellStyle name="40% - Accent1 2 2 3 2 3" xfId="4747" xr:uid="{675AC8F1-75A0-434E-B29E-6D072EDC6FFF}"/>
    <cellStyle name="40% - Accent1 2 2 3 2 3 2" xfId="12455" xr:uid="{8C2FBB84-BF4A-4800-BF19-3BA807748E9E}"/>
    <cellStyle name="40% - Accent1 2 2 3 2 3 2 2" xfId="27867" xr:uid="{593B6A8D-58B5-4301-B7A4-5EFD1705E235}"/>
    <cellStyle name="40% - Accent1 2 2 3 2 3 2 2 2" xfId="40375" xr:uid="{31FD9C1A-D1DD-4AE2-A107-713431D3D14C}"/>
    <cellStyle name="40% - Accent1 2 2 3 2 3 2 3" xfId="40374" xr:uid="{B0F62867-A598-4E72-93AF-A0D5971666DA}"/>
    <cellStyle name="40% - Accent1 2 2 3 2 3 3" xfId="20162" xr:uid="{DFD9E136-E50E-4F08-A24F-A92D9E246400}"/>
    <cellStyle name="40% - Accent1 2 2 3 2 3 3 2" xfId="40376" xr:uid="{08F18CFF-31EB-40C8-829C-4F84CAD051AC}"/>
    <cellStyle name="40% - Accent1 2 2 3 2 3 4" xfId="40373" xr:uid="{5A1A58DA-92F1-43C2-A5A2-273FB5967E60}"/>
    <cellStyle name="40% - Accent1 2 2 3 2 4" xfId="8731" xr:uid="{919A6B30-B24B-4C0B-AD29-6639E20DF54C}"/>
    <cellStyle name="40% - Accent1 2 2 3 2 4 2" xfId="24144" xr:uid="{A009DBA9-80AF-4FF4-9BB0-0074EFEDD782}"/>
    <cellStyle name="40% - Accent1 2 2 3 2 4 2 2" xfId="40378" xr:uid="{62E0114A-4BCB-4DC3-81AC-48818141E60C}"/>
    <cellStyle name="40% - Accent1 2 2 3 2 4 3" xfId="40377" xr:uid="{14EFAE83-B841-45A2-B39E-A9B56D2B788A}"/>
    <cellStyle name="40% - Accent1 2 2 3 2 5" xfId="16439" xr:uid="{290E61EF-35A7-4B03-88E2-81316E65CDB8}"/>
    <cellStyle name="40% - Accent1 2 2 3 2 5 2" xfId="40379" xr:uid="{2258940F-57D6-4339-83F2-6A164382E557}"/>
    <cellStyle name="40% - Accent1 2 2 3 2 6" xfId="40364" xr:uid="{9C2C9513-73E0-4042-A386-D6E38D09F50C}"/>
    <cellStyle name="40% - Accent1 2 2 3 3" xfId="1841" xr:uid="{947C1EF6-DB13-467D-B794-EEBA796185FC}"/>
    <cellStyle name="40% - Accent1 2 2 3 3 2" xfId="5573" xr:uid="{7A16509A-A654-496F-9534-CC5CDEE2B96B}"/>
    <cellStyle name="40% - Accent1 2 2 3 3 2 2" xfId="13281" xr:uid="{F607F38A-0759-4072-940D-C686D85DC210}"/>
    <cellStyle name="40% - Accent1 2 2 3 3 2 2 2" xfId="28693" xr:uid="{24EAF943-AE04-4818-9745-A8C00A82F458}"/>
    <cellStyle name="40% - Accent1 2 2 3 3 2 2 2 2" xfId="40383" xr:uid="{0FEE439D-88D4-47C7-807F-73F1A7114E18}"/>
    <cellStyle name="40% - Accent1 2 2 3 3 2 2 3" xfId="40382" xr:uid="{98D63DAE-F50F-44CF-812D-17394F8BD61E}"/>
    <cellStyle name="40% - Accent1 2 2 3 3 2 3" xfId="20988" xr:uid="{8091B62B-FB7A-44B5-8187-A683593C4C99}"/>
    <cellStyle name="40% - Accent1 2 2 3 3 2 3 2" xfId="40384" xr:uid="{55540398-8B3F-4AED-A582-6A58AD42D25F}"/>
    <cellStyle name="40% - Accent1 2 2 3 3 2 4" xfId="40381" xr:uid="{DFB321F1-2097-40FF-B61F-7C3D24074AE2}"/>
    <cellStyle name="40% - Accent1 2 2 3 3 3" xfId="9552" xr:uid="{F5AB4865-42D9-40ED-B5B1-D89C604FF1CD}"/>
    <cellStyle name="40% - Accent1 2 2 3 3 3 2" xfId="24965" xr:uid="{0AF11AFF-EE6A-4E17-B4E2-CADE96E9C942}"/>
    <cellStyle name="40% - Accent1 2 2 3 3 3 2 2" xfId="40386" xr:uid="{B507C747-1596-4225-8763-17CEFE5B83A0}"/>
    <cellStyle name="40% - Accent1 2 2 3 3 3 3" xfId="40385" xr:uid="{360635ED-A0D0-4E2B-91A1-4D24E62E1AA1}"/>
    <cellStyle name="40% - Accent1 2 2 3 3 4" xfId="17260" xr:uid="{75532038-9F59-4D84-BB9B-001CAD01A0D9}"/>
    <cellStyle name="40% - Accent1 2 2 3 3 4 2" xfId="40387" xr:uid="{06015FC2-3D5C-404B-AD67-523643648239}"/>
    <cellStyle name="40% - Accent1 2 2 3 3 5" xfId="40380" xr:uid="{38A83338-8A96-4B8C-A1CE-E3A88915CFD8}"/>
    <cellStyle name="40% - Accent1 2 2 3 4" xfId="4095" xr:uid="{521D63DE-0677-43B4-9957-17D0A74B0A27}"/>
    <cellStyle name="40% - Accent1 2 2 3 4 2" xfId="11803" xr:uid="{4E73D067-49B4-4D9B-8D48-02A29489D557}"/>
    <cellStyle name="40% - Accent1 2 2 3 4 2 2" xfId="27215" xr:uid="{FB7AA527-3B52-47F6-A542-9A4EDE72F08D}"/>
    <cellStyle name="40% - Accent1 2 2 3 4 2 2 2" xfId="40390" xr:uid="{5BDA08EF-1576-4294-9C52-1A5C29279AA3}"/>
    <cellStyle name="40% - Accent1 2 2 3 4 2 3" xfId="40389" xr:uid="{1DE8B01A-4BAD-4F1A-AA95-E04F3DC2ECA9}"/>
    <cellStyle name="40% - Accent1 2 2 3 4 3" xfId="19510" xr:uid="{EC63E102-59AB-492D-95D5-D1B1E1D54334}"/>
    <cellStyle name="40% - Accent1 2 2 3 4 3 2" xfId="40391" xr:uid="{97B44AC8-B30D-41B2-851C-FFC171C62474}"/>
    <cellStyle name="40% - Accent1 2 2 3 4 4" xfId="40388" xr:uid="{EB3DB8EF-BCC8-404E-9DBA-26874AF50C69}"/>
    <cellStyle name="40% - Accent1 2 2 3 5" xfId="8093" xr:uid="{5B51A44A-2289-4A05-8D87-9B437A403205}"/>
    <cellStyle name="40% - Accent1 2 2 3 5 2" xfId="23506" xr:uid="{3FB76189-1080-4DC0-8E03-76DA16747386}"/>
    <cellStyle name="40% - Accent1 2 2 3 5 2 2" xfId="40393" xr:uid="{64389A49-A8BC-4281-8592-6FD97423235F}"/>
    <cellStyle name="40% - Accent1 2 2 3 5 3" xfId="40392" xr:uid="{0624356F-DDFE-4E6F-A1EC-258610978D12}"/>
    <cellStyle name="40% - Accent1 2 2 3 6" xfId="15801" xr:uid="{C237E477-BC58-4CC4-BAA5-FB3DAB1209FA}"/>
    <cellStyle name="40% - Accent1 2 2 3 6 2" xfId="40394" xr:uid="{C9E84B49-F6A9-4FD0-A17D-FF48305F77EE}"/>
    <cellStyle name="40% - Accent1 2 2 3 7" xfId="40363" xr:uid="{E069CADB-CEF4-4CA4-99B4-BEA114380449}"/>
    <cellStyle name="40% - Accent1 2 2 4" xfId="804" xr:uid="{29C16110-E327-4C65-9BE0-AD28E7A36193}"/>
    <cellStyle name="40% - Accent1 2 2 4 2" xfId="2281" xr:uid="{676F29A3-C824-4B77-A1AD-5327B3CCFC9F}"/>
    <cellStyle name="40% - Accent1 2 2 4 2 2" xfId="6013" xr:uid="{54F70AF0-416B-47F4-9D19-5E648D717345}"/>
    <cellStyle name="40% - Accent1 2 2 4 2 2 2" xfId="13721" xr:uid="{8927B6FB-47C4-4243-8184-51AF9FBA703F}"/>
    <cellStyle name="40% - Accent1 2 2 4 2 2 2 2" xfId="29133" xr:uid="{E760C261-5763-4CE8-A551-35B01369206A}"/>
    <cellStyle name="40% - Accent1 2 2 4 2 2 2 2 2" xfId="40399" xr:uid="{098FCB18-C9B4-4423-B083-E26A67584594}"/>
    <cellStyle name="40% - Accent1 2 2 4 2 2 2 3" xfId="40398" xr:uid="{A114983C-B179-4426-8211-73E081CCD264}"/>
    <cellStyle name="40% - Accent1 2 2 4 2 2 3" xfId="21428" xr:uid="{BBAC74BA-9374-44C9-A0F3-556AF9AF8CCE}"/>
    <cellStyle name="40% - Accent1 2 2 4 2 2 3 2" xfId="40400" xr:uid="{C9433808-52AB-49A7-9689-40ABC2587F4D}"/>
    <cellStyle name="40% - Accent1 2 2 4 2 2 4" xfId="40397" xr:uid="{9541B7D4-2FB4-40E5-B22C-7BE0FC458638}"/>
    <cellStyle name="40% - Accent1 2 2 4 2 3" xfId="9992" xr:uid="{5012EFF7-E80E-40AF-8B44-16D2732E582C}"/>
    <cellStyle name="40% - Accent1 2 2 4 2 3 2" xfId="25405" xr:uid="{3DC2C22F-D01E-4A33-873A-AA12CD018E9E}"/>
    <cellStyle name="40% - Accent1 2 2 4 2 3 2 2" xfId="40402" xr:uid="{FD6DDBB0-FDC2-45D3-8905-4B79FEB0F932}"/>
    <cellStyle name="40% - Accent1 2 2 4 2 3 3" xfId="40401" xr:uid="{DC242B3F-C04B-41B2-8091-371775424E6E}"/>
    <cellStyle name="40% - Accent1 2 2 4 2 4" xfId="17700" xr:uid="{9528ABC2-DF27-4F37-8325-2E2F47A69897}"/>
    <cellStyle name="40% - Accent1 2 2 4 2 4 2" xfId="40403" xr:uid="{4F71F7E8-413D-400A-BB1C-ACCEBEADC517}"/>
    <cellStyle name="40% - Accent1 2 2 4 2 5" xfId="40396" xr:uid="{741A199A-0EFF-45A2-B03B-08C914927128}"/>
    <cellStyle name="40% - Accent1 2 2 4 3" xfId="4541" xr:uid="{788AA6EE-3C3B-4E1D-B215-87802EF7D553}"/>
    <cellStyle name="40% - Accent1 2 2 4 3 2" xfId="12249" xr:uid="{8FFC8ED3-7C2A-46A8-A006-56ECBC1CD88B}"/>
    <cellStyle name="40% - Accent1 2 2 4 3 2 2" xfId="27661" xr:uid="{F10CFCD4-6150-4A6D-9BE1-C7D293DE1833}"/>
    <cellStyle name="40% - Accent1 2 2 4 3 2 2 2" xfId="40406" xr:uid="{451DF7AA-7D8A-4223-9C58-A7DE7B71CE5E}"/>
    <cellStyle name="40% - Accent1 2 2 4 3 2 3" xfId="40405" xr:uid="{78A3B46F-0F34-46B4-833D-06930EE4AFF4}"/>
    <cellStyle name="40% - Accent1 2 2 4 3 3" xfId="19956" xr:uid="{049B7F32-AF23-49A5-BDB6-C5530A7A5120}"/>
    <cellStyle name="40% - Accent1 2 2 4 3 3 2" xfId="40407" xr:uid="{671069A6-3101-4DB5-A18F-7E21D4A1A920}"/>
    <cellStyle name="40% - Accent1 2 2 4 3 4" xfId="40404" xr:uid="{91DC1DA9-98A1-4948-B2F7-4293FB55891D}"/>
    <cellStyle name="40% - Accent1 2 2 4 4" xfId="8533" xr:uid="{A85BB957-839C-4255-AE61-41716B2E3409}"/>
    <cellStyle name="40% - Accent1 2 2 4 4 2" xfId="23946" xr:uid="{03539ABE-1A20-4368-8962-BEB48C5D058F}"/>
    <cellStyle name="40% - Accent1 2 2 4 4 2 2" xfId="40409" xr:uid="{620B3AE4-DD05-4CE4-A813-76BBE240ACDC}"/>
    <cellStyle name="40% - Accent1 2 2 4 4 3" xfId="40408" xr:uid="{0196C2EA-4747-4174-8547-64A46FF35394}"/>
    <cellStyle name="40% - Accent1 2 2 4 5" xfId="16241" xr:uid="{69C35735-728D-4319-8033-78BC5E519D60}"/>
    <cellStyle name="40% - Accent1 2 2 4 5 2" xfId="40410" xr:uid="{C25C8272-FA6D-48EB-BCC2-712E16ED5FD9}"/>
    <cellStyle name="40% - Accent1 2 2 4 6" xfId="40395" xr:uid="{A1B8A62F-4526-4CF6-9BAE-741E80DBCBB7}"/>
    <cellStyle name="40% - Accent1 2 2 5" xfId="1642" xr:uid="{37C5DF46-DC4C-496C-861F-95A3819C09E6}"/>
    <cellStyle name="40% - Accent1 2 2 5 2" xfId="5374" xr:uid="{2FEE07FA-2F55-4EA9-9D50-DF08F0362B3D}"/>
    <cellStyle name="40% - Accent1 2 2 5 2 2" xfId="13082" xr:uid="{747DB2E9-DA04-4A8B-8D41-3D5013500F45}"/>
    <cellStyle name="40% - Accent1 2 2 5 2 2 2" xfId="28494" xr:uid="{CA047ED9-C72B-4DC5-8D6F-D8AA752FBB3A}"/>
    <cellStyle name="40% - Accent1 2 2 5 2 2 2 2" xfId="40414" xr:uid="{DF4B5631-2429-4E68-A637-D9C9DC514868}"/>
    <cellStyle name="40% - Accent1 2 2 5 2 2 3" xfId="40413" xr:uid="{9073DD22-DE5C-4C37-9896-E58701D008BF}"/>
    <cellStyle name="40% - Accent1 2 2 5 2 3" xfId="20789" xr:uid="{06A6484E-9E03-43B4-8EEE-0A8C24DAC1A3}"/>
    <cellStyle name="40% - Accent1 2 2 5 2 3 2" xfId="40415" xr:uid="{E3D8F3AB-89A4-4070-AF78-75CAA27D1C5D}"/>
    <cellStyle name="40% - Accent1 2 2 5 2 4" xfId="40412" xr:uid="{03A73FB3-DC34-4AD6-BCD6-C72DC7B6791D}"/>
    <cellStyle name="40% - Accent1 2 2 5 3" xfId="9354" xr:uid="{1521F2EE-425A-4DB9-8613-26A1678389A7}"/>
    <cellStyle name="40% - Accent1 2 2 5 3 2" xfId="24767" xr:uid="{459CC058-A6CB-4EB0-93D4-FAFFA230B040}"/>
    <cellStyle name="40% - Accent1 2 2 5 3 2 2" xfId="40417" xr:uid="{69949926-CA49-4197-ACD1-F43E38CC7086}"/>
    <cellStyle name="40% - Accent1 2 2 5 3 3" xfId="40416" xr:uid="{77E8B755-42C1-4AA1-9346-CDCD73A42D37}"/>
    <cellStyle name="40% - Accent1 2 2 5 4" xfId="17062" xr:uid="{D5E5B716-78EA-4C5A-B747-49F24E0263F7}"/>
    <cellStyle name="40% - Accent1 2 2 5 4 2" xfId="40418" xr:uid="{32383375-9FB8-4E3C-ABF0-E0BA1A790101}"/>
    <cellStyle name="40% - Accent1 2 2 5 5" xfId="40411" xr:uid="{4C296BDB-D59D-47FF-9719-A6569DC283BA}"/>
    <cellStyle name="40% - Accent1 2 2 6" xfId="3889" xr:uid="{2529E203-8F5C-406C-9AD8-B91E7426B492}"/>
    <cellStyle name="40% - Accent1 2 2 6 2" xfId="11597" xr:uid="{82156EBD-05FD-4C49-9983-221D07FEA5AB}"/>
    <cellStyle name="40% - Accent1 2 2 6 2 2" xfId="27009" xr:uid="{6186AF14-C122-4ED5-BED5-B25EEE16CC91}"/>
    <cellStyle name="40% - Accent1 2 2 6 2 2 2" xfId="40421" xr:uid="{816FBC9F-F669-47B5-88D7-6333F2AC1FE7}"/>
    <cellStyle name="40% - Accent1 2 2 6 2 3" xfId="40420" xr:uid="{4E85906F-7E14-4D7A-89DE-AB24281361D8}"/>
    <cellStyle name="40% - Accent1 2 2 6 3" xfId="19304" xr:uid="{9FE51513-2AF5-4F29-B425-5F83AFDAF4A3}"/>
    <cellStyle name="40% - Accent1 2 2 6 3 2" xfId="40422" xr:uid="{901FDBB2-2E83-4CBA-8D1D-71EF8293E505}"/>
    <cellStyle name="40% - Accent1 2 2 6 4" xfId="40419" xr:uid="{A1E69E21-9064-40B5-8AFA-0574C2BBAF04}"/>
    <cellStyle name="40% - Accent1 2 2 7" xfId="7877" xr:uid="{BA958E00-D637-4250-8611-D0F5050E3234}"/>
    <cellStyle name="40% - Accent1 2 2 7 2" xfId="23290" xr:uid="{8BC57296-5EF7-4EF7-A812-5D914110A1FB}"/>
    <cellStyle name="40% - Accent1 2 2 7 2 2" xfId="40424" xr:uid="{97DC2917-DE10-4248-8829-79415C34C97B}"/>
    <cellStyle name="40% - Accent1 2 2 7 3" xfId="40423" xr:uid="{0124D50B-BB64-4A2B-809C-71A23CA365D8}"/>
    <cellStyle name="40% - Accent1 2 2 8" xfId="15585" xr:uid="{E49D7A8E-EFC1-450B-855B-C8DE00F36505}"/>
    <cellStyle name="40% - Accent1 2 2 8 2" xfId="40425" xr:uid="{0F1D10F2-127B-4185-B472-249082A8EFF2}"/>
    <cellStyle name="40% - Accent1 2 2 9" xfId="40298" xr:uid="{637AB52A-9D39-4692-A5AB-0B2BD47EAF5B}"/>
    <cellStyle name="40% - Accent1 2 3" xfId="174" xr:uid="{9E8104A3-3DA7-4EF4-B577-07E605E562F8}"/>
    <cellStyle name="40% - Accent1 2 3 2" xfId="384" xr:uid="{FC6AA0E1-32D7-4D9D-AC77-59969E2C6C41}"/>
    <cellStyle name="40% - Accent1 2 3 2 2" xfId="1046" xr:uid="{CA0CE293-D545-4CFE-845D-FB177769EB62}"/>
    <cellStyle name="40% - Accent1 2 3 2 2 2" xfId="2514" xr:uid="{BF3413C8-8E44-4F9D-8E38-248BC1A12E35}"/>
    <cellStyle name="40% - Accent1 2 3 2 2 2 2" xfId="6246" xr:uid="{94FED514-C3CE-486E-BDD5-003186E5E781}"/>
    <cellStyle name="40% - Accent1 2 3 2 2 2 2 2" xfId="13954" xr:uid="{EDF990CC-0976-4BA9-B62E-14B4948C8ADE}"/>
    <cellStyle name="40% - Accent1 2 3 2 2 2 2 2 2" xfId="29366" xr:uid="{76DFD881-56B3-4C6C-A78E-93EAC5EFDA9A}"/>
    <cellStyle name="40% - Accent1 2 3 2 2 2 2 2 2 2" xfId="40432" xr:uid="{EAD71E76-4E28-47BE-A9BF-BE2A22870573}"/>
    <cellStyle name="40% - Accent1 2 3 2 2 2 2 2 3" xfId="40431" xr:uid="{61AAAB70-2E9A-4089-A3A3-F7A6C63E4C24}"/>
    <cellStyle name="40% - Accent1 2 3 2 2 2 2 3" xfId="21661" xr:uid="{EEAD1260-572A-4FC9-8946-114A52B550F5}"/>
    <cellStyle name="40% - Accent1 2 3 2 2 2 2 3 2" xfId="40433" xr:uid="{F4803437-196B-4556-827A-6BB5E08DA92D}"/>
    <cellStyle name="40% - Accent1 2 3 2 2 2 2 4" xfId="40430" xr:uid="{7BA501FB-7788-4BBA-93B1-A90FCC518121}"/>
    <cellStyle name="40% - Accent1 2 3 2 2 2 3" xfId="10225" xr:uid="{C10F8347-58AD-4DE8-8895-20F7D5DEBC14}"/>
    <cellStyle name="40% - Accent1 2 3 2 2 2 3 2" xfId="25638" xr:uid="{ED5EB7AA-F4D6-4127-9C9E-AB431134E661}"/>
    <cellStyle name="40% - Accent1 2 3 2 2 2 3 2 2" xfId="40435" xr:uid="{98C677E7-0664-4A34-A096-3CB58F1CE531}"/>
    <cellStyle name="40% - Accent1 2 3 2 2 2 3 3" xfId="40434" xr:uid="{5F30AA70-0051-4E8E-92CC-86A0F6A74996}"/>
    <cellStyle name="40% - Accent1 2 3 2 2 2 4" xfId="17933" xr:uid="{1CC5228E-5B90-478C-8F08-9416FCC87EE6}"/>
    <cellStyle name="40% - Accent1 2 3 2 2 2 4 2" xfId="40436" xr:uid="{77A1F2BC-FFC9-4482-AD71-DA027C47BE41}"/>
    <cellStyle name="40% - Accent1 2 3 2 2 2 5" xfId="40429" xr:uid="{DA28EF12-E6AC-41CA-BCEF-3B82A0CB74CB}"/>
    <cellStyle name="40% - Accent1 2 3 2 2 3" xfId="4783" xr:uid="{7F915F93-C910-4AA2-85C0-0D29CCB264FF}"/>
    <cellStyle name="40% - Accent1 2 3 2 2 3 2" xfId="12491" xr:uid="{BEDF0493-F011-42AB-BC4F-DE658C836592}"/>
    <cellStyle name="40% - Accent1 2 3 2 2 3 2 2" xfId="27903" xr:uid="{C813ECE5-0C33-42A9-9C6F-BC715A75834F}"/>
    <cellStyle name="40% - Accent1 2 3 2 2 3 2 2 2" xfId="40439" xr:uid="{DF229BCA-411E-499C-BDA5-AF01A3D94E71}"/>
    <cellStyle name="40% - Accent1 2 3 2 2 3 2 3" xfId="40438" xr:uid="{A73582A0-741F-4D21-A284-41985228BE30}"/>
    <cellStyle name="40% - Accent1 2 3 2 2 3 3" xfId="20198" xr:uid="{4092A53D-CE66-4DAD-9B3C-B04C00BD4807}"/>
    <cellStyle name="40% - Accent1 2 3 2 2 3 3 2" xfId="40440" xr:uid="{7699C927-F3EC-4209-8390-11ED062C5417}"/>
    <cellStyle name="40% - Accent1 2 3 2 2 3 4" xfId="40437" xr:uid="{83BF7615-5518-449D-9F84-0EF1F5427014}"/>
    <cellStyle name="40% - Accent1 2 3 2 2 4" xfId="8766" xr:uid="{657352B3-2EDE-403C-A0FE-FCF3A4A4ADAA}"/>
    <cellStyle name="40% - Accent1 2 3 2 2 4 2" xfId="24179" xr:uid="{4A85EE4A-3F23-460C-879A-5E4257B49417}"/>
    <cellStyle name="40% - Accent1 2 3 2 2 4 2 2" xfId="40442" xr:uid="{58E9C8D8-4B3F-4730-A89E-75CA60B4BBA3}"/>
    <cellStyle name="40% - Accent1 2 3 2 2 4 3" xfId="40441" xr:uid="{BAF50C99-5D36-4014-A681-EEA196E0A99E}"/>
    <cellStyle name="40% - Accent1 2 3 2 2 5" xfId="16474" xr:uid="{67D3D44A-E991-4777-8F0C-3C3AB7CBEE52}"/>
    <cellStyle name="40% - Accent1 2 3 2 2 5 2" xfId="40443" xr:uid="{EB41589D-2961-4550-B871-533FEA019BBE}"/>
    <cellStyle name="40% - Accent1 2 3 2 2 6" xfId="40428" xr:uid="{6DAB829A-391D-40A2-8B13-7A7E12F42D31}"/>
    <cellStyle name="40% - Accent1 2 3 2 3" xfId="1876" xr:uid="{7C2ACBDE-E11C-42F1-BB7D-453A9630327B}"/>
    <cellStyle name="40% - Accent1 2 3 2 3 2" xfId="5608" xr:uid="{C4E284F5-DFA2-4236-A3D8-FC5B36DA5346}"/>
    <cellStyle name="40% - Accent1 2 3 2 3 2 2" xfId="13316" xr:uid="{37BA32A4-A67D-4696-A482-B45677C7CF15}"/>
    <cellStyle name="40% - Accent1 2 3 2 3 2 2 2" xfId="28728" xr:uid="{C538C4E1-D5F4-4851-A321-096C0CE73CAE}"/>
    <cellStyle name="40% - Accent1 2 3 2 3 2 2 2 2" xfId="40447" xr:uid="{F7B305C5-1E8C-437B-ADA5-0BA295C87667}"/>
    <cellStyle name="40% - Accent1 2 3 2 3 2 2 3" xfId="40446" xr:uid="{742ECEE3-5F75-4A05-9A81-469D3733805C}"/>
    <cellStyle name="40% - Accent1 2 3 2 3 2 3" xfId="21023" xr:uid="{2F53BFDD-5C14-453A-A10E-BB55B6001E4F}"/>
    <cellStyle name="40% - Accent1 2 3 2 3 2 3 2" xfId="40448" xr:uid="{2A082B3B-9A45-4A9F-9042-F97BA4C859B0}"/>
    <cellStyle name="40% - Accent1 2 3 2 3 2 4" xfId="40445" xr:uid="{EBE0C24F-11AC-4EA9-B145-14DCC17827CC}"/>
    <cellStyle name="40% - Accent1 2 3 2 3 3" xfId="9587" xr:uid="{D3AE7E34-0A6A-400E-AD89-A770FE8553FD}"/>
    <cellStyle name="40% - Accent1 2 3 2 3 3 2" xfId="25000" xr:uid="{F316FEE0-C7FD-4303-8344-2724BA836896}"/>
    <cellStyle name="40% - Accent1 2 3 2 3 3 2 2" xfId="40450" xr:uid="{FE28F3BE-C82F-4866-BC2E-51F59F16D1E5}"/>
    <cellStyle name="40% - Accent1 2 3 2 3 3 3" xfId="40449" xr:uid="{9DC54DC8-2955-43AC-B518-1ABE10930E5A}"/>
    <cellStyle name="40% - Accent1 2 3 2 3 4" xfId="17295" xr:uid="{52D57165-583E-4473-8DCC-C7CA8975166A}"/>
    <cellStyle name="40% - Accent1 2 3 2 3 4 2" xfId="40451" xr:uid="{00675CC3-3523-4532-B26B-6865B40B08C5}"/>
    <cellStyle name="40% - Accent1 2 3 2 3 5" xfId="40444" xr:uid="{16C2A312-769B-4073-8638-08E2B4CB65E1}"/>
    <cellStyle name="40% - Accent1 2 3 2 4" xfId="4131" xr:uid="{CBB13E00-EA58-42A9-A0DE-6FAE1DD23A60}"/>
    <cellStyle name="40% - Accent1 2 3 2 4 2" xfId="11839" xr:uid="{5BA79407-F0E2-42D8-9FB8-27C9572BA150}"/>
    <cellStyle name="40% - Accent1 2 3 2 4 2 2" xfId="27251" xr:uid="{A4B939E2-C21A-45F4-89E2-C90CC696FE30}"/>
    <cellStyle name="40% - Accent1 2 3 2 4 2 2 2" xfId="40454" xr:uid="{D054CA56-EC0A-4C01-94D9-8FC402E53684}"/>
    <cellStyle name="40% - Accent1 2 3 2 4 2 3" xfId="40453" xr:uid="{D00D666F-6870-4BC9-9C6C-947DE6C36708}"/>
    <cellStyle name="40% - Accent1 2 3 2 4 3" xfId="19546" xr:uid="{40C0C103-EF3C-4E5E-B23C-95CCFE95D5C9}"/>
    <cellStyle name="40% - Accent1 2 3 2 4 3 2" xfId="40455" xr:uid="{B725E846-69AA-4BC4-B95F-57916F822553}"/>
    <cellStyle name="40% - Accent1 2 3 2 4 4" xfId="40452" xr:uid="{F5363AE1-20BC-4747-9864-14ABC96FE487}"/>
    <cellStyle name="40% - Accent1 2 3 2 5" xfId="8128" xr:uid="{529D7FEA-7973-41EC-80FE-4F203030CBD0}"/>
    <cellStyle name="40% - Accent1 2 3 2 5 2" xfId="23541" xr:uid="{F2ECC34F-C43F-4F4A-887A-4690142D9B49}"/>
    <cellStyle name="40% - Accent1 2 3 2 5 2 2" xfId="40457" xr:uid="{B8A972A5-58E4-43DB-ABB0-FCFD2E677629}"/>
    <cellStyle name="40% - Accent1 2 3 2 5 3" xfId="40456" xr:uid="{E731BB38-CB8D-4C19-AC87-9EB7E4B87611}"/>
    <cellStyle name="40% - Accent1 2 3 2 6" xfId="15836" xr:uid="{CEF0185A-1AA2-4C1E-9944-7CA2766C9D6D}"/>
    <cellStyle name="40% - Accent1 2 3 2 6 2" xfId="40458" xr:uid="{6BCBF2E9-9690-4DDB-9E2B-34E5586FCE2E}"/>
    <cellStyle name="40% - Accent1 2 3 2 7" xfId="40427" xr:uid="{135B413E-317F-4BE8-B769-831710356258}"/>
    <cellStyle name="40% - Accent1 2 3 3" xfId="841" xr:uid="{5FE0E02A-D811-4A17-8B45-4182E7416931}"/>
    <cellStyle name="40% - Accent1 2 3 3 2" xfId="2316" xr:uid="{4AFB4507-3C46-4BA2-A937-F828D2EB8D93}"/>
    <cellStyle name="40% - Accent1 2 3 3 2 2" xfId="6048" xr:uid="{8C027510-94FA-44B0-A2F9-97CC86ED0B09}"/>
    <cellStyle name="40% - Accent1 2 3 3 2 2 2" xfId="13756" xr:uid="{FE213DD4-E7A5-4110-9642-749B365B4B65}"/>
    <cellStyle name="40% - Accent1 2 3 3 2 2 2 2" xfId="29168" xr:uid="{CAE12606-937E-4213-A1C4-D0F7E0ACCA10}"/>
    <cellStyle name="40% - Accent1 2 3 3 2 2 2 2 2" xfId="40463" xr:uid="{2DE95AE9-0331-45C6-BE95-AA3C88BDDACF}"/>
    <cellStyle name="40% - Accent1 2 3 3 2 2 2 3" xfId="40462" xr:uid="{29A2EF93-96C8-476D-BF9E-B0C460927C95}"/>
    <cellStyle name="40% - Accent1 2 3 3 2 2 3" xfId="21463" xr:uid="{EE1F0E25-9E45-411C-8ACE-DE03AC0279CD}"/>
    <cellStyle name="40% - Accent1 2 3 3 2 2 3 2" xfId="40464" xr:uid="{D2D80FD2-B4EB-4D11-8D48-9B690EEF60B5}"/>
    <cellStyle name="40% - Accent1 2 3 3 2 2 4" xfId="40461" xr:uid="{E9FF2E78-44D3-4FA3-9D38-E2173A1971FB}"/>
    <cellStyle name="40% - Accent1 2 3 3 2 3" xfId="10027" xr:uid="{1AF9D7FA-EC63-4110-BF9F-8D164A782C81}"/>
    <cellStyle name="40% - Accent1 2 3 3 2 3 2" xfId="25440" xr:uid="{0C795A36-1C16-47AC-8A58-9B454782CEF7}"/>
    <cellStyle name="40% - Accent1 2 3 3 2 3 2 2" xfId="40466" xr:uid="{86CF1864-BDAF-45EA-9A54-8BA3E80B3F36}"/>
    <cellStyle name="40% - Accent1 2 3 3 2 3 3" xfId="40465" xr:uid="{F67E0D49-3211-4704-B1F6-E67C66082C8D}"/>
    <cellStyle name="40% - Accent1 2 3 3 2 4" xfId="17735" xr:uid="{8496C0CB-F790-4A05-B69A-7C5BBD0054E6}"/>
    <cellStyle name="40% - Accent1 2 3 3 2 4 2" xfId="40467" xr:uid="{D716451D-5E41-45E5-A40E-506FCC1A3194}"/>
    <cellStyle name="40% - Accent1 2 3 3 2 5" xfId="40460" xr:uid="{6DDA0214-62A3-43CF-82DF-62EBA193FA1E}"/>
    <cellStyle name="40% - Accent1 2 3 3 3" xfId="4578" xr:uid="{B8B9B370-B909-4FDF-8A1A-48E79C2C3A20}"/>
    <cellStyle name="40% - Accent1 2 3 3 3 2" xfId="12286" xr:uid="{B9C88FBA-F1BE-4867-9DF4-370ABADD2AEB}"/>
    <cellStyle name="40% - Accent1 2 3 3 3 2 2" xfId="27698" xr:uid="{F3D1592F-D512-4713-B955-ED09E7A5C5E6}"/>
    <cellStyle name="40% - Accent1 2 3 3 3 2 2 2" xfId="40470" xr:uid="{E8AAF499-726B-40C8-8E5F-271434348A6A}"/>
    <cellStyle name="40% - Accent1 2 3 3 3 2 3" xfId="40469" xr:uid="{71ACC0D5-C4A6-4DE2-B37E-253039329600}"/>
    <cellStyle name="40% - Accent1 2 3 3 3 3" xfId="19993" xr:uid="{85A9692E-DEA4-4F62-8CFD-2050D0973E59}"/>
    <cellStyle name="40% - Accent1 2 3 3 3 3 2" xfId="40471" xr:uid="{F95E9E54-A14A-4558-AC09-94F2BF831BCA}"/>
    <cellStyle name="40% - Accent1 2 3 3 3 4" xfId="40468" xr:uid="{DF9C4329-98F3-427D-879C-13BADB9D1AA3}"/>
    <cellStyle name="40% - Accent1 2 3 3 4" xfId="8568" xr:uid="{FB3BAC19-74AC-4900-9F82-19D347F3B52F}"/>
    <cellStyle name="40% - Accent1 2 3 3 4 2" xfId="23981" xr:uid="{B987A2D8-0440-4AFF-AAF3-DF8F0AB60FE8}"/>
    <cellStyle name="40% - Accent1 2 3 3 4 2 2" xfId="40473" xr:uid="{9830F2C9-D27D-4DEA-B1A3-292FACC83C64}"/>
    <cellStyle name="40% - Accent1 2 3 3 4 3" xfId="40472" xr:uid="{DE8D8450-8034-4820-B7E4-D574234DC94A}"/>
    <cellStyle name="40% - Accent1 2 3 3 5" xfId="16276" xr:uid="{CF38056D-1108-44C2-9522-799E5FB1B382}"/>
    <cellStyle name="40% - Accent1 2 3 3 5 2" xfId="40474" xr:uid="{DA06E2EC-C624-410C-A570-6742D025E694}"/>
    <cellStyle name="40% - Accent1 2 3 3 6" xfId="40459" xr:uid="{0BADA46C-7734-45A5-A124-D25CF50AAAC7}"/>
    <cellStyle name="40% - Accent1 2 3 4" xfId="1678" xr:uid="{D9AD9B49-D530-4EC2-B3C0-0ED71BC3CCFD}"/>
    <cellStyle name="40% - Accent1 2 3 4 2" xfId="5410" xr:uid="{F3EA2BB1-EF63-435E-AF5E-CE739E6D24A5}"/>
    <cellStyle name="40% - Accent1 2 3 4 2 2" xfId="13118" xr:uid="{A24FD23E-1975-4D9B-BB93-9818CB6A7487}"/>
    <cellStyle name="40% - Accent1 2 3 4 2 2 2" xfId="28530" xr:uid="{F2466849-3FDB-49C6-BF7A-416673C3453E}"/>
    <cellStyle name="40% - Accent1 2 3 4 2 2 2 2" xfId="40478" xr:uid="{B4D08C41-EAC6-4FCF-9ACB-8FF36625046C}"/>
    <cellStyle name="40% - Accent1 2 3 4 2 2 3" xfId="40477" xr:uid="{EF670CD8-2252-4636-ADA0-DA053281B0D6}"/>
    <cellStyle name="40% - Accent1 2 3 4 2 3" xfId="20825" xr:uid="{F6876820-4A1B-4870-88F6-880C88FDFD6A}"/>
    <cellStyle name="40% - Accent1 2 3 4 2 3 2" xfId="40479" xr:uid="{082C3FAA-E612-478D-97AE-47DD25CFA9A5}"/>
    <cellStyle name="40% - Accent1 2 3 4 2 4" xfId="40476" xr:uid="{796CD5BB-E22F-4ECE-9195-057837BC039E}"/>
    <cellStyle name="40% - Accent1 2 3 4 3" xfId="9389" xr:uid="{8F9CD7DE-C60D-4E50-B911-577F6DBA7EBC}"/>
    <cellStyle name="40% - Accent1 2 3 4 3 2" xfId="24802" xr:uid="{F2EAA620-59E9-43CE-BBEE-5ABD3EE4AE95}"/>
    <cellStyle name="40% - Accent1 2 3 4 3 2 2" xfId="40481" xr:uid="{474DD755-D22B-4507-B2B3-F03BFCC8E64C}"/>
    <cellStyle name="40% - Accent1 2 3 4 3 3" xfId="40480" xr:uid="{A7F71AF2-AC8C-4BEE-86CB-AE241DC97EDF}"/>
    <cellStyle name="40% - Accent1 2 3 4 4" xfId="17097" xr:uid="{6AF69FCE-4F84-4D2C-A493-F91F13F12D86}"/>
    <cellStyle name="40% - Accent1 2 3 4 4 2" xfId="40482" xr:uid="{D1B5F6E4-DFE7-447E-A99D-DDA611C543EF}"/>
    <cellStyle name="40% - Accent1 2 3 4 5" xfId="40475" xr:uid="{C53147F7-680E-4515-907A-8D15CFF1A433}"/>
    <cellStyle name="40% - Accent1 2 3 5" xfId="3926" xr:uid="{5F59C89D-0F48-45A4-8AC3-8DCD114E60B4}"/>
    <cellStyle name="40% - Accent1 2 3 5 2" xfId="11634" xr:uid="{A1E065F0-8485-43D5-8437-10198AEE394F}"/>
    <cellStyle name="40% - Accent1 2 3 5 2 2" xfId="27046" xr:uid="{E29B2846-A073-4E6B-8E2D-6003612CF3E2}"/>
    <cellStyle name="40% - Accent1 2 3 5 2 2 2" xfId="40485" xr:uid="{14E699EF-3948-44B1-BE4D-75C0EBCD17CA}"/>
    <cellStyle name="40% - Accent1 2 3 5 2 3" xfId="40484" xr:uid="{35F9C29C-28D4-4304-9BBF-2C598BF46366}"/>
    <cellStyle name="40% - Accent1 2 3 5 3" xfId="19341" xr:uid="{A943EE81-107B-42A4-869A-C14DF16E2C9E}"/>
    <cellStyle name="40% - Accent1 2 3 5 3 2" xfId="40486" xr:uid="{3C8D1E1F-1CA1-4124-A047-E81FDE71FB14}"/>
    <cellStyle name="40% - Accent1 2 3 5 4" xfId="40483" xr:uid="{5358355E-453B-48EF-98D6-B059DA0DAACA}"/>
    <cellStyle name="40% - Accent1 2 3 6" xfId="7930" xr:uid="{47EDD039-811E-48A9-A034-41525BDC750A}"/>
    <cellStyle name="40% - Accent1 2 3 6 2" xfId="23343" xr:uid="{57D658F2-A977-4A7E-A60B-0B147A3B5E4F}"/>
    <cellStyle name="40% - Accent1 2 3 6 2 2" xfId="40488" xr:uid="{FE06198F-E750-4FF5-B8D2-793EC00E459D}"/>
    <cellStyle name="40% - Accent1 2 3 6 3" xfId="40487" xr:uid="{0C739B20-9908-4045-957C-E6B46A740240}"/>
    <cellStyle name="40% - Accent1 2 3 7" xfId="15638" xr:uid="{C38182DF-FA44-414D-9795-ABBA94832ED3}"/>
    <cellStyle name="40% - Accent1 2 3 7 2" xfId="40489" xr:uid="{CD7C357C-6722-45C6-9630-F0196CE3A051}"/>
    <cellStyle name="40% - Accent1 2 3 8" xfId="40426" xr:uid="{3FA50D1E-B98B-446E-AAE5-8D4651B3218C}"/>
    <cellStyle name="40% - Accent1 2 4" xfId="331" xr:uid="{33425A62-8A3E-4506-9A3D-1BFB9D4F27EF}"/>
    <cellStyle name="40% - Accent1 2 4 2" xfId="994" xr:uid="{A98C10BE-FD7D-4773-BB69-D5C59B2E8662}"/>
    <cellStyle name="40% - Accent1 2 4 2 2" xfId="2464" xr:uid="{0AD62F63-CE23-44EC-B9C1-9F452F041CC2}"/>
    <cellStyle name="40% - Accent1 2 4 2 2 2" xfId="6196" xr:uid="{978FB06C-891C-4CFB-9A77-030557560640}"/>
    <cellStyle name="40% - Accent1 2 4 2 2 2 2" xfId="13904" xr:uid="{E95755DB-9C1D-46D8-9190-2529B42AD789}"/>
    <cellStyle name="40% - Accent1 2 4 2 2 2 2 2" xfId="29316" xr:uid="{87D46801-86AB-4C13-838E-8285B2698964}"/>
    <cellStyle name="40% - Accent1 2 4 2 2 2 2 2 2" xfId="40495" xr:uid="{05DCFD8F-361F-4E19-B0AC-9729EC5357F9}"/>
    <cellStyle name="40% - Accent1 2 4 2 2 2 2 3" xfId="40494" xr:uid="{5E4D9E5A-3998-448C-AEAF-2493A850234D}"/>
    <cellStyle name="40% - Accent1 2 4 2 2 2 3" xfId="21611" xr:uid="{1BF04037-F291-4D90-AFD8-B5F64555B08B}"/>
    <cellStyle name="40% - Accent1 2 4 2 2 2 3 2" xfId="40496" xr:uid="{95833AD3-7FFE-4E39-B85B-1E601028FF87}"/>
    <cellStyle name="40% - Accent1 2 4 2 2 2 4" xfId="40493" xr:uid="{837F0F38-5561-405B-9BDA-BD32A24F6173}"/>
    <cellStyle name="40% - Accent1 2 4 2 2 3" xfId="10175" xr:uid="{374EAF57-E251-4B8C-829F-E4A53B99948A}"/>
    <cellStyle name="40% - Accent1 2 4 2 2 3 2" xfId="25588" xr:uid="{A571A50B-1277-4085-B280-1AF75809707C}"/>
    <cellStyle name="40% - Accent1 2 4 2 2 3 2 2" xfId="40498" xr:uid="{1804BC64-99E5-4F46-8F5E-3ADD56C0138C}"/>
    <cellStyle name="40% - Accent1 2 4 2 2 3 3" xfId="40497" xr:uid="{2FB79EDF-C097-4E49-8C57-E295FC965735}"/>
    <cellStyle name="40% - Accent1 2 4 2 2 4" xfId="17883" xr:uid="{4D5CDBA9-EEFE-4836-A715-8208DEEA1F5F}"/>
    <cellStyle name="40% - Accent1 2 4 2 2 4 2" xfId="40499" xr:uid="{C73D6AC7-1C1C-421C-A2A0-EF4B3C6ED420}"/>
    <cellStyle name="40% - Accent1 2 4 2 2 5" xfId="40492" xr:uid="{FC68760E-63C0-422C-AC22-4B66A87C989D}"/>
    <cellStyle name="40% - Accent1 2 4 2 3" xfId="4731" xr:uid="{2DF810B7-1C93-4C47-A65A-DEC444DF4A76}"/>
    <cellStyle name="40% - Accent1 2 4 2 3 2" xfId="12439" xr:uid="{AF2CB94A-9D54-4EB0-B888-A20141897C64}"/>
    <cellStyle name="40% - Accent1 2 4 2 3 2 2" xfId="27851" xr:uid="{7977B9DE-F7A4-45DF-AC4F-4D7FA5E98247}"/>
    <cellStyle name="40% - Accent1 2 4 2 3 2 2 2" xfId="40502" xr:uid="{20E88519-0E91-4AA2-B91C-3B2A1CB3A722}"/>
    <cellStyle name="40% - Accent1 2 4 2 3 2 3" xfId="40501" xr:uid="{E573F297-D867-430E-BC0E-BBFB62C247B1}"/>
    <cellStyle name="40% - Accent1 2 4 2 3 3" xfId="20146" xr:uid="{58589468-3253-40A6-936A-132A474E337B}"/>
    <cellStyle name="40% - Accent1 2 4 2 3 3 2" xfId="40503" xr:uid="{2786D4F2-98E5-4DB3-BA56-99B40887706E}"/>
    <cellStyle name="40% - Accent1 2 4 2 3 4" xfId="40500" xr:uid="{2C361CBD-3840-49E0-A657-92E3B5D5224D}"/>
    <cellStyle name="40% - Accent1 2 4 2 4" xfId="8716" xr:uid="{8D2F437F-6349-4629-8B14-3C55D72F41A0}"/>
    <cellStyle name="40% - Accent1 2 4 2 4 2" xfId="24129" xr:uid="{1876BD92-F4AF-42D6-8637-508885643274}"/>
    <cellStyle name="40% - Accent1 2 4 2 4 2 2" xfId="40505" xr:uid="{E0EE6E17-A555-4818-9418-460B7D8CBD3D}"/>
    <cellStyle name="40% - Accent1 2 4 2 4 3" xfId="40504" xr:uid="{318B89B8-3D16-4D8B-8AA2-4400B11F1682}"/>
    <cellStyle name="40% - Accent1 2 4 2 5" xfId="16424" xr:uid="{429F2E8A-1DE1-4A40-91F0-6C6E5AB3BD59}"/>
    <cellStyle name="40% - Accent1 2 4 2 5 2" xfId="40506" xr:uid="{1C56B906-EE34-40EF-BAD0-53F75A8230C2}"/>
    <cellStyle name="40% - Accent1 2 4 2 6" xfId="40491" xr:uid="{2B03F4C0-54D6-46DD-A640-CD7413AAB77C}"/>
    <cellStyle name="40% - Accent1 2 4 3" xfId="1826" xr:uid="{306E9222-F107-4702-B353-4BCA26B3AE22}"/>
    <cellStyle name="40% - Accent1 2 4 3 2" xfId="5558" xr:uid="{D66A0753-CF41-4D3B-99E1-2841025BCE71}"/>
    <cellStyle name="40% - Accent1 2 4 3 2 2" xfId="13266" xr:uid="{B42D8FB6-1D47-43B2-9637-FBE36962ED08}"/>
    <cellStyle name="40% - Accent1 2 4 3 2 2 2" xfId="28678" xr:uid="{90457F41-AB28-40D6-BCE5-13063176669D}"/>
    <cellStyle name="40% - Accent1 2 4 3 2 2 2 2" xfId="40510" xr:uid="{4444642E-2D74-4433-868A-CA271CEDD012}"/>
    <cellStyle name="40% - Accent1 2 4 3 2 2 3" xfId="40509" xr:uid="{86E87EE4-23EC-4D30-8C5E-DD9C56255B38}"/>
    <cellStyle name="40% - Accent1 2 4 3 2 3" xfId="20973" xr:uid="{F6D549EA-17D5-4487-B72F-9A8D7E304FD3}"/>
    <cellStyle name="40% - Accent1 2 4 3 2 3 2" xfId="40511" xr:uid="{27B993E5-4853-4A7A-805B-DEDB2DA416F3}"/>
    <cellStyle name="40% - Accent1 2 4 3 2 4" xfId="40508" xr:uid="{EE65CEE8-8448-4FA7-9193-7EDDF385D35B}"/>
    <cellStyle name="40% - Accent1 2 4 3 3" xfId="9537" xr:uid="{796EB329-C086-46C6-93B2-7D4D65748551}"/>
    <cellStyle name="40% - Accent1 2 4 3 3 2" xfId="24950" xr:uid="{F53E2906-7EA7-4ECD-B62E-034B53709281}"/>
    <cellStyle name="40% - Accent1 2 4 3 3 2 2" xfId="40513" xr:uid="{B6AEA233-5074-47EE-A543-9175ADB37694}"/>
    <cellStyle name="40% - Accent1 2 4 3 3 3" xfId="40512" xr:uid="{97044547-9958-4D8E-B5AB-1A17FF26C02D}"/>
    <cellStyle name="40% - Accent1 2 4 3 4" xfId="17245" xr:uid="{B4007CE8-04C9-4B68-BBCE-F6999D098705}"/>
    <cellStyle name="40% - Accent1 2 4 3 4 2" xfId="40514" xr:uid="{32FAFB9B-6A71-4BB5-AED0-1F8399E5A3F6}"/>
    <cellStyle name="40% - Accent1 2 4 3 5" xfId="40507" xr:uid="{E88CA96A-493B-44FB-94D7-AA9F09380D26}"/>
    <cellStyle name="40% - Accent1 2 4 4" xfId="4079" xr:uid="{2DC03A06-51A4-47CC-80A5-B4BB2CBCC01C}"/>
    <cellStyle name="40% - Accent1 2 4 4 2" xfId="11787" xr:uid="{F7FB240B-7257-49C3-8A74-C6DA96F97845}"/>
    <cellStyle name="40% - Accent1 2 4 4 2 2" xfId="27199" xr:uid="{C135F334-716D-4CC4-863F-63CDE471FF38}"/>
    <cellStyle name="40% - Accent1 2 4 4 2 2 2" xfId="40517" xr:uid="{CFA7593D-6422-4C71-821E-39252ABCCB30}"/>
    <cellStyle name="40% - Accent1 2 4 4 2 3" xfId="40516" xr:uid="{D37CF31B-9B5C-4526-BC9B-77F1227A064F}"/>
    <cellStyle name="40% - Accent1 2 4 4 3" xfId="19494" xr:uid="{5C55A7ED-2127-4B18-AC56-C60EF7D3963E}"/>
    <cellStyle name="40% - Accent1 2 4 4 3 2" xfId="40518" xr:uid="{A9D0AA3F-2AAF-4054-B44C-6DBA8108F750}"/>
    <cellStyle name="40% - Accent1 2 4 4 4" xfId="40515" xr:uid="{AD4FEF0C-D368-467C-A3A8-EFD02F7EF5B0}"/>
    <cellStyle name="40% - Accent1 2 4 5" xfId="8078" xr:uid="{D2FACE76-3CCC-4D9A-A515-2FA2D43AEB5A}"/>
    <cellStyle name="40% - Accent1 2 4 5 2" xfId="23491" xr:uid="{B933EC0E-8827-41EC-BC87-DDD8151C9D93}"/>
    <cellStyle name="40% - Accent1 2 4 5 2 2" xfId="40520" xr:uid="{2F562CDC-FBEB-4006-9F66-CD115992E12A}"/>
    <cellStyle name="40% - Accent1 2 4 5 3" xfId="40519" xr:uid="{6D845CA9-533C-4DC7-B097-C240FDD2377D}"/>
    <cellStyle name="40% - Accent1 2 4 6" xfId="15786" xr:uid="{9D9DEFC0-E35F-4630-8927-02D05D32FFA5}"/>
    <cellStyle name="40% - Accent1 2 4 6 2" xfId="40521" xr:uid="{D0C2F12F-DA19-4C0E-A756-76463CCA0CDD}"/>
    <cellStyle name="40% - Accent1 2 4 7" xfId="40490" xr:uid="{5935FB0F-45A3-4B0F-A4DD-8A64CA242E8F}"/>
    <cellStyle name="40% - Accent1 2 5" xfId="777" xr:uid="{871FB99E-10E9-4347-A776-32EF5E602635}"/>
    <cellStyle name="40% - Accent1 2 5 2" xfId="2266" xr:uid="{144185E0-A8A9-4C7F-A724-B40BDFBB44D3}"/>
    <cellStyle name="40% - Accent1 2 5 2 2" xfId="5998" xr:uid="{CDEE0E7D-7713-44FC-832B-FEA49D02A151}"/>
    <cellStyle name="40% - Accent1 2 5 2 2 2" xfId="13706" xr:uid="{A875CA03-7DCB-4AC1-A5BA-002F2DFCF5FE}"/>
    <cellStyle name="40% - Accent1 2 5 2 2 2 2" xfId="29118" xr:uid="{BB8B937E-B11A-43B2-B795-4C242C629968}"/>
    <cellStyle name="40% - Accent1 2 5 2 2 2 2 2" xfId="40526" xr:uid="{590C2EBA-44AC-4D60-8315-77FD86D12D24}"/>
    <cellStyle name="40% - Accent1 2 5 2 2 2 3" xfId="40525" xr:uid="{0F3A0C62-714A-47BC-A523-26B211456A87}"/>
    <cellStyle name="40% - Accent1 2 5 2 2 3" xfId="21413" xr:uid="{86EFF019-796A-4A71-8CE5-5637F79B010F}"/>
    <cellStyle name="40% - Accent1 2 5 2 2 3 2" xfId="40527" xr:uid="{47700FCC-C49A-4DF1-BCBA-7BAAE6EF10B4}"/>
    <cellStyle name="40% - Accent1 2 5 2 2 4" xfId="40524" xr:uid="{0916567B-FF94-4D77-9859-3176D74853F7}"/>
    <cellStyle name="40% - Accent1 2 5 2 3" xfId="9977" xr:uid="{55244FA2-554C-40AB-BCB3-64F9CC79A341}"/>
    <cellStyle name="40% - Accent1 2 5 2 3 2" xfId="25390" xr:uid="{CFFE5432-A478-49A0-BF09-EC5AE6A9F33A}"/>
    <cellStyle name="40% - Accent1 2 5 2 3 2 2" xfId="40529" xr:uid="{BFED8B97-B5CD-4AB7-B412-88276C9D1A58}"/>
    <cellStyle name="40% - Accent1 2 5 2 3 3" xfId="40528" xr:uid="{D7BECCCA-570E-48B3-972E-B01CA5421C01}"/>
    <cellStyle name="40% - Accent1 2 5 2 4" xfId="17685" xr:uid="{86A11318-42E6-462B-A5F0-BE8E27C91236}"/>
    <cellStyle name="40% - Accent1 2 5 2 4 2" xfId="40530" xr:uid="{B475CEEA-38AD-494D-A0AC-F691D4650FB8}"/>
    <cellStyle name="40% - Accent1 2 5 2 5" xfId="40523" xr:uid="{F7945A78-22B1-4090-AB05-3AFC435C7428}"/>
    <cellStyle name="40% - Accent1 2 5 3" xfId="4521" xr:uid="{45D7DC39-71D3-48BF-BFDD-90D6C21D1C3E}"/>
    <cellStyle name="40% - Accent1 2 5 3 2" xfId="12229" xr:uid="{A289536B-C74A-4341-8541-EA7CF4C9C520}"/>
    <cellStyle name="40% - Accent1 2 5 3 2 2" xfId="27641" xr:uid="{2BBBA18E-F336-4B0C-951B-4241BB9DA37A}"/>
    <cellStyle name="40% - Accent1 2 5 3 2 2 2" xfId="40533" xr:uid="{C6D3A7CA-04BB-447F-AE9D-4343B8F3AC20}"/>
    <cellStyle name="40% - Accent1 2 5 3 2 3" xfId="40532" xr:uid="{6F5E2B99-B468-483F-ABDC-308A14454A68}"/>
    <cellStyle name="40% - Accent1 2 5 3 3" xfId="19936" xr:uid="{3E55FE12-D541-4A66-8357-4DE16301A450}"/>
    <cellStyle name="40% - Accent1 2 5 3 3 2" xfId="40534" xr:uid="{B4BFF4DC-5205-4674-BF57-93A53F1D7735}"/>
    <cellStyle name="40% - Accent1 2 5 3 4" xfId="40531" xr:uid="{BF04D523-417A-4067-ADBF-0AE925CC5C6B}"/>
    <cellStyle name="40% - Accent1 2 5 4" xfId="8518" xr:uid="{E0C2CEB8-18ED-41D3-9552-18F253BAB993}"/>
    <cellStyle name="40% - Accent1 2 5 4 2" xfId="23931" xr:uid="{1549789B-720D-4C9D-859C-312C66D58055}"/>
    <cellStyle name="40% - Accent1 2 5 4 2 2" xfId="40536" xr:uid="{674A58EE-2A02-46E5-B2C7-DDB6BAFD1F68}"/>
    <cellStyle name="40% - Accent1 2 5 4 3" xfId="40535" xr:uid="{94882DE9-4CB7-4D4B-BB7F-5ECEBD85AD89}"/>
    <cellStyle name="40% - Accent1 2 5 5" xfId="16226" xr:uid="{27ECD321-FE57-4899-ACA1-28F62268E6F3}"/>
    <cellStyle name="40% - Accent1 2 5 5 2" xfId="40537" xr:uid="{3ED18431-5CB5-4A29-835F-C7DD348DE97C}"/>
    <cellStyle name="40% - Accent1 2 5 6" xfId="40522" xr:uid="{811EBE18-0CB1-4B62-B946-40A5C4006C59}"/>
    <cellStyle name="40% - Accent1 2 6" xfId="1624" xr:uid="{EB281D9D-AB11-45FE-9242-3272D48CB8B0}"/>
    <cellStyle name="40% - Accent1 2 6 2" xfId="5358" xr:uid="{87D188C9-D714-4C17-A4B4-6C912534CDCD}"/>
    <cellStyle name="40% - Accent1 2 6 2 2" xfId="13066" xr:uid="{178E16EC-411E-4807-B743-682A6CA00552}"/>
    <cellStyle name="40% - Accent1 2 6 2 2 2" xfId="28478" xr:uid="{2A168535-3B09-4E3D-8C95-5CF905A20721}"/>
    <cellStyle name="40% - Accent1 2 6 2 2 2 2" xfId="40541" xr:uid="{3F7AF724-D5C2-4401-83DE-617260D92EF8}"/>
    <cellStyle name="40% - Accent1 2 6 2 2 3" xfId="40540" xr:uid="{2187C818-ED51-43F3-AEB1-BE6946B1C18C}"/>
    <cellStyle name="40% - Accent1 2 6 2 3" xfId="20773" xr:uid="{CF157E93-0091-45C9-A2B9-2583C0D72478}"/>
    <cellStyle name="40% - Accent1 2 6 2 3 2" xfId="40542" xr:uid="{E4FA28F9-96D3-4D63-912E-CF12B56885E2}"/>
    <cellStyle name="40% - Accent1 2 6 2 4" xfId="40539" xr:uid="{46D1B1B8-47EF-43B8-8ED3-A019D60CD70D}"/>
    <cellStyle name="40% - Accent1 2 6 3" xfId="9339" xr:uid="{2076CDD2-A67E-468E-8EE0-88C71480ECCE}"/>
    <cellStyle name="40% - Accent1 2 6 3 2" xfId="24752" xr:uid="{979EA87D-BE6F-4581-BA41-7ED4A450D494}"/>
    <cellStyle name="40% - Accent1 2 6 3 2 2" xfId="40544" xr:uid="{DD6278E7-7C73-4CD1-8736-66E55E5730A9}"/>
    <cellStyle name="40% - Accent1 2 6 3 3" xfId="40543" xr:uid="{4B312607-0954-4693-858C-E403D34D17AA}"/>
    <cellStyle name="40% - Accent1 2 6 4" xfId="17047" xr:uid="{DFF4FAC3-EF7A-4E44-890A-477511BF6389}"/>
    <cellStyle name="40% - Accent1 2 6 4 2" xfId="40545" xr:uid="{0BBA57C1-A965-44A5-8786-C50F24CA1E8E}"/>
    <cellStyle name="40% - Accent1 2 6 5" xfId="40538" xr:uid="{B33C4C00-0DE2-4596-B0CA-3927C03611F9}"/>
    <cellStyle name="40% - Accent1 2 7" xfId="3868" xr:uid="{99F7DE4C-CCDA-4EFC-8231-2ECF9CCFE36B}"/>
    <cellStyle name="40% - Accent1 2 7 2" xfId="11577" xr:uid="{DA424458-7691-4AA1-BE02-1D5D2CB859FA}"/>
    <cellStyle name="40% - Accent1 2 7 2 2" xfId="26989" xr:uid="{A93EA4D8-5A00-414B-BC3B-15E2A5F1F00C}"/>
    <cellStyle name="40% - Accent1 2 7 2 2 2" xfId="40548" xr:uid="{706BBC28-F5F2-431E-8EED-6DD2E9F75F3F}"/>
    <cellStyle name="40% - Accent1 2 7 2 3" xfId="40547" xr:uid="{4967BF68-D76A-43E2-9B7C-D437336028DA}"/>
    <cellStyle name="40% - Accent1 2 7 3" xfId="19284" xr:uid="{AA642D4D-68D4-4384-B1B9-708F6AACB309}"/>
    <cellStyle name="40% - Accent1 2 7 3 2" xfId="40549" xr:uid="{7B7B289D-B3EE-45B8-9FCC-8F4B7A3FF707}"/>
    <cellStyle name="40% - Accent1 2 7 4" xfId="40546" xr:uid="{4D4C476E-D444-4D12-9A45-C0CDB5D5F2CB}"/>
    <cellStyle name="40% - Accent1 2 8" xfId="7862" xr:uid="{16A4A1F5-9E1A-45CD-9D3F-A84073E9E1A6}"/>
    <cellStyle name="40% - Accent1 2 8 2" xfId="23275" xr:uid="{168A4ED8-2132-4A15-B5AB-82C6A6D50C0F}"/>
    <cellStyle name="40% - Accent1 2 8 2 2" xfId="40551" xr:uid="{B9046620-AE3B-4DA7-BC7B-B34CC19AC6C7}"/>
    <cellStyle name="40% - Accent1 2 8 3" xfId="40550" xr:uid="{AEB77926-2B7E-4307-8E3A-A5D1891AB0A3}"/>
    <cellStyle name="40% - Accent1 2 9" xfId="15570" xr:uid="{34ABB3CC-FEC9-4E92-B30B-73572A514290}"/>
    <cellStyle name="40% - Accent1 2 9 2" xfId="40552" xr:uid="{E04026F8-7884-455B-A1FB-1A0989538979}"/>
    <cellStyle name="40% - Accent1 20" xfId="3584" xr:uid="{72EB57E1-4D95-4612-B797-70C961963705}"/>
    <cellStyle name="40% - Accent1 20 2" xfId="7315" xr:uid="{15637AD5-13AD-4277-AD67-20FCDBC575FA}"/>
    <cellStyle name="40% - Accent1 20 2 2" xfId="15023" xr:uid="{33250F76-B537-45D0-9123-9D7F055288AB}"/>
    <cellStyle name="40% - Accent1 20 2 2 2" xfId="30435" xr:uid="{A36E719A-BD7A-4056-B23D-AA251A8FC1B1}"/>
    <cellStyle name="40% - Accent1 20 2 2 2 2" xfId="40556" xr:uid="{7DD6BD06-8A77-45FF-89D9-C57E397DB0AC}"/>
    <cellStyle name="40% - Accent1 20 2 2 3" xfId="40555" xr:uid="{EEC359FF-C67F-4A87-8AE4-C1B45886C8F8}"/>
    <cellStyle name="40% - Accent1 20 2 3" xfId="22730" xr:uid="{D2CD362F-56A2-4616-B044-9CC1834AC1DD}"/>
    <cellStyle name="40% - Accent1 20 2 3 2" xfId="40557" xr:uid="{647A4A4E-8229-4C4C-882B-BEAC686590D6}"/>
    <cellStyle name="40% - Accent1 20 2 4" xfId="40554" xr:uid="{1D8FD479-C28B-4C51-AFF7-6A51FA9DB334}"/>
    <cellStyle name="40% - Accent1 20 3" xfId="11294" xr:uid="{AF321DFD-C720-4B9B-B520-1B6E0713079B}"/>
    <cellStyle name="40% - Accent1 20 3 2" xfId="26707" xr:uid="{245FBEE1-8F24-4E0C-A68A-ABCEDF98230F}"/>
    <cellStyle name="40% - Accent1 20 3 2 2" xfId="40559" xr:uid="{E791AEFF-46E9-4A91-893F-A69FFED99E87}"/>
    <cellStyle name="40% - Accent1 20 3 3" xfId="40558" xr:uid="{EDA16E65-4654-4964-A888-F8AD50345DCF}"/>
    <cellStyle name="40% - Accent1 20 4" xfId="19002" xr:uid="{2595895D-DE8F-4EB4-8363-447D91B2709C}"/>
    <cellStyle name="40% - Accent1 20 4 2" xfId="40560" xr:uid="{86198F82-A44D-4A0F-B0AF-F47BB062D006}"/>
    <cellStyle name="40% - Accent1 20 5" xfId="40553" xr:uid="{3CDC5586-E21A-425F-92E7-8A5152F98C9A}"/>
    <cellStyle name="40% - Accent1 21" xfId="3604" xr:uid="{08D89C49-1C20-4EE4-B620-E7ECCB42D09A}"/>
    <cellStyle name="40% - Accent1 21 2" xfId="7335" xr:uid="{D8926A44-B3E7-4952-B09E-61D502943935}"/>
    <cellStyle name="40% - Accent1 21 2 2" xfId="15043" xr:uid="{4583D94A-A0F8-4A00-AF7B-5EEA39B91905}"/>
    <cellStyle name="40% - Accent1 21 2 2 2" xfId="30455" xr:uid="{7AA0E8B9-4FAD-4852-BDF1-7159DDC21A06}"/>
    <cellStyle name="40% - Accent1 21 2 2 2 2" xfId="40564" xr:uid="{A51CEF20-20E2-497A-8031-5F8E5ABEB6E7}"/>
    <cellStyle name="40% - Accent1 21 2 2 3" xfId="40563" xr:uid="{2C8675CE-5A6B-49CD-9137-4AE72390EF06}"/>
    <cellStyle name="40% - Accent1 21 2 3" xfId="22750" xr:uid="{873B22C9-051E-4E22-8400-B91BC1C5B2B9}"/>
    <cellStyle name="40% - Accent1 21 2 3 2" xfId="40565" xr:uid="{BB791BD4-D565-499F-872E-B2AEAE2AEBE5}"/>
    <cellStyle name="40% - Accent1 21 2 4" xfId="40562" xr:uid="{77DF8BC2-AAC9-4D1F-B8C1-D371F1823034}"/>
    <cellStyle name="40% - Accent1 21 3" xfId="11314" xr:uid="{7718A0A0-FD72-4603-883D-A73D04628B14}"/>
    <cellStyle name="40% - Accent1 21 3 2" xfId="26727" xr:uid="{C7981005-4737-4501-BF45-9536D6B0A098}"/>
    <cellStyle name="40% - Accent1 21 3 2 2" xfId="40567" xr:uid="{3A56D22F-0318-459E-9B04-057BACE85C50}"/>
    <cellStyle name="40% - Accent1 21 3 3" xfId="40566" xr:uid="{C3461CBD-23B7-4DE0-8B22-287D8DDF6AE0}"/>
    <cellStyle name="40% - Accent1 21 4" xfId="19022" xr:uid="{44D21067-5D99-47D9-913D-B8FFA6A5066C}"/>
    <cellStyle name="40% - Accent1 21 4 2" xfId="40568" xr:uid="{B0FEFEEB-F906-4CDD-A56D-8ECC643823DB}"/>
    <cellStyle name="40% - Accent1 21 5" xfId="40561" xr:uid="{9261CEB1-69D8-48BE-8081-C46D4A632826}"/>
    <cellStyle name="40% - Accent1 22" xfId="3624" xr:uid="{1594B7DB-13C7-47BC-BE9F-726CAD657047}"/>
    <cellStyle name="40% - Accent1 22 2" xfId="7355" xr:uid="{60C7E0F6-3647-4A04-9808-675E46C5B133}"/>
    <cellStyle name="40% - Accent1 22 2 2" xfId="15063" xr:uid="{E1209007-6F2A-450C-92C2-ABF7F3B5A540}"/>
    <cellStyle name="40% - Accent1 22 2 2 2" xfId="30475" xr:uid="{9E89E074-29D6-455E-809C-DDB543AFEBD0}"/>
    <cellStyle name="40% - Accent1 22 2 2 2 2" xfId="40572" xr:uid="{7257AE6E-705F-4928-84AA-BD1EF1619B91}"/>
    <cellStyle name="40% - Accent1 22 2 2 3" xfId="40571" xr:uid="{FA358A11-8261-4312-B6D3-22FA83B10263}"/>
    <cellStyle name="40% - Accent1 22 2 3" xfId="22770" xr:uid="{04579A2E-B582-4B98-AA28-C81CB1604711}"/>
    <cellStyle name="40% - Accent1 22 2 3 2" xfId="40573" xr:uid="{CD31C492-E0DE-44E3-99A1-24AE5D95800A}"/>
    <cellStyle name="40% - Accent1 22 2 4" xfId="40570" xr:uid="{E00E549B-A9FF-46BE-A466-D20C3F9EBE62}"/>
    <cellStyle name="40% - Accent1 22 3" xfId="11334" xr:uid="{F3950F66-56BC-4F34-AB01-3E255B348D66}"/>
    <cellStyle name="40% - Accent1 22 3 2" xfId="26747" xr:uid="{D57D0EE9-94BA-45D5-8AC4-851D33C1BD4E}"/>
    <cellStyle name="40% - Accent1 22 3 2 2" xfId="40575" xr:uid="{EF0E5D8D-F4EF-44F1-A3AC-411E6DCD2C52}"/>
    <cellStyle name="40% - Accent1 22 3 3" xfId="40574" xr:uid="{D163F075-AA11-42E6-AF6A-F4EA919BEB22}"/>
    <cellStyle name="40% - Accent1 22 4" xfId="19042" xr:uid="{AFCCC2B5-7B78-468B-9103-485BA0F389A5}"/>
    <cellStyle name="40% - Accent1 22 4 2" xfId="40576" xr:uid="{82F6B506-3358-4E19-991E-9016BE235BD2}"/>
    <cellStyle name="40% - Accent1 22 5" xfId="40569" xr:uid="{0B8C03EE-A89C-442B-880B-95A824FC29F3}"/>
    <cellStyle name="40% - Accent1 23" xfId="3644" xr:uid="{3F24E30D-57D7-4125-9C5E-8522CD85C1ED}"/>
    <cellStyle name="40% - Accent1 23 2" xfId="7375" xr:uid="{D522CC29-A02D-4702-BBFF-E85CF3F519F3}"/>
    <cellStyle name="40% - Accent1 23 2 2" xfId="15083" xr:uid="{2E7D7D7A-2597-4404-BBFE-66749F8BB8AF}"/>
    <cellStyle name="40% - Accent1 23 2 2 2" xfId="30495" xr:uid="{DBABB999-5B05-476A-8CE0-E48E0CF402B3}"/>
    <cellStyle name="40% - Accent1 23 2 2 2 2" xfId="40580" xr:uid="{01843BDE-5D07-44B1-94B3-0B150F022906}"/>
    <cellStyle name="40% - Accent1 23 2 2 3" xfId="40579" xr:uid="{FECB06E5-6671-4E50-BBC3-93CE8ABE59BB}"/>
    <cellStyle name="40% - Accent1 23 2 3" xfId="22790" xr:uid="{11591124-FE71-49EA-9E8F-506603CE830D}"/>
    <cellStyle name="40% - Accent1 23 2 3 2" xfId="40581" xr:uid="{22B0FFA6-9636-487F-8F49-21A26A45ADE5}"/>
    <cellStyle name="40% - Accent1 23 2 4" xfId="40578" xr:uid="{8C87DA9A-7200-48C4-996E-7C0785819ED1}"/>
    <cellStyle name="40% - Accent1 23 3" xfId="11354" xr:uid="{329E9B14-51BD-4891-8579-60B77E2A9F91}"/>
    <cellStyle name="40% - Accent1 23 3 2" xfId="26767" xr:uid="{CFC1CB67-C8AD-419C-B79E-E37D76640065}"/>
    <cellStyle name="40% - Accent1 23 3 2 2" xfId="40583" xr:uid="{6B740B5B-BFCF-48EA-9B48-EBA58CE67E65}"/>
    <cellStyle name="40% - Accent1 23 3 3" xfId="40582" xr:uid="{EB6D354E-1FA5-44E9-A348-E78F1CB8176E}"/>
    <cellStyle name="40% - Accent1 23 4" xfId="19062" xr:uid="{25E7C127-1058-47CD-82E7-1237CCA6D750}"/>
    <cellStyle name="40% - Accent1 23 4 2" xfId="40584" xr:uid="{9C908423-77E2-4A8F-9D88-CC2249EF919E}"/>
    <cellStyle name="40% - Accent1 23 5" xfId="40577" xr:uid="{30021066-C816-4B30-B2AD-5712830A78BE}"/>
    <cellStyle name="40% - Accent1 24" xfId="3664" xr:uid="{74382606-741E-43B5-83B5-D84FB5E48486}"/>
    <cellStyle name="40% - Accent1 24 2" xfId="7395" xr:uid="{8C3AD073-360B-4018-AA73-C229835A5970}"/>
    <cellStyle name="40% - Accent1 24 2 2" xfId="15103" xr:uid="{3F0D583C-E5B8-4224-B32B-1481DA19920A}"/>
    <cellStyle name="40% - Accent1 24 2 2 2" xfId="30515" xr:uid="{C25EA3B1-3722-40F0-81AC-1FE101FA964A}"/>
    <cellStyle name="40% - Accent1 24 2 2 2 2" xfId="40588" xr:uid="{73849A39-542B-46BF-8856-8373AF411773}"/>
    <cellStyle name="40% - Accent1 24 2 2 3" xfId="40587" xr:uid="{7DA2B2AC-3FC7-4A2F-BD2E-04DAC9D6C9BC}"/>
    <cellStyle name="40% - Accent1 24 2 3" xfId="22810" xr:uid="{7D56D998-D046-4B71-A936-B6DD371CC3CA}"/>
    <cellStyle name="40% - Accent1 24 2 3 2" xfId="40589" xr:uid="{FE2B28F3-7C34-4AE2-8B34-94845CC4F84B}"/>
    <cellStyle name="40% - Accent1 24 2 4" xfId="40586" xr:uid="{E30FFA1A-FF11-474A-96E0-DDE118867832}"/>
    <cellStyle name="40% - Accent1 24 3" xfId="11374" xr:uid="{827FD2BB-1262-4C92-AD1C-618D80C0DFAC}"/>
    <cellStyle name="40% - Accent1 24 3 2" xfId="26787" xr:uid="{9004A7A2-23A7-48DB-928C-F9D7AB33F2CB}"/>
    <cellStyle name="40% - Accent1 24 3 2 2" xfId="40591" xr:uid="{965FC616-ACC5-4ADC-ADF0-45EDA4A63FBD}"/>
    <cellStyle name="40% - Accent1 24 3 3" xfId="40590" xr:uid="{5B7E43B7-0C08-4533-A999-F01D0608271F}"/>
    <cellStyle name="40% - Accent1 24 4" xfId="19082" xr:uid="{EAB9F154-D613-4208-A9F6-2A858CB4F2C9}"/>
    <cellStyle name="40% - Accent1 24 4 2" xfId="40592" xr:uid="{B11B597E-F6BC-4FC7-84ED-FFA172AC84CC}"/>
    <cellStyle name="40% - Accent1 24 5" xfId="40585" xr:uid="{C4DD5F52-ED8C-4DD3-82D0-414B892C2730}"/>
    <cellStyle name="40% - Accent1 25" xfId="3684" xr:uid="{C150D97D-A70F-4655-B63C-7CF61684F01A}"/>
    <cellStyle name="40% - Accent1 25 2" xfId="7415" xr:uid="{C67F04FA-EBBC-4BF8-8457-C25485860F32}"/>
    <cellStyle name="40% - Accent1 25 2 2" xfId="15123" xr:uid="{A0A6FE1B-9DE2-43C3-BA39-D6431C93A9E1}"/>
    <cellStyle name="40% - Accent1 25 2 2 2" xfId="30535" xr:uid="{19F4746E-FE58-449D-A12C-029C3D807708}"/>
    <cellStyle name="40% - Accent1 25 2 2 2 2" xfId="40596" xr:uid="{417F21D6-0AFB-4B09-860C-2D207FF2E56A}"/>
    <cellStyle name="40% - Accent1 25 2 2 3" xfId="40595" xr:uid="{09D2EF68-DAC7-4014-A839-A49D032D6F76}"/>
    <cellStyle name="40% - Accent1 25 2 3" xfId="22830" xr:uid="{04A63B32-13D4-4173-A8B0-DF63EA6FFCCE}"/>
    <cellStyle name="40% - Accent1 25 2 3 2" xfId="40597" xr:uid="{99F00AFD-B717-4DF0-A17B-B9A6C3A9A0DB}"/>
    <cellStyle name="40% - Accent1 25 2 4" xfId="40594" xr:uid="{57A0183F-A8B1-4182-B83C-61AECF9F849A}"/>
    <cellStyle name="40% - Accent1 25 3" xfId="11394" xr:uid="{FA70EEA7-05A9-4FA6-AAAA-EF19AE776618}"/>
    <cellStyle name="40% - Accent1 25 3 2" xfId="26807" xr:uid="{F0B0166F-2B45-4A98-8D1C-5351F4011D3B}"/>
    <cellStyle name="40% - Accent1 25 3 2 2" xfId="40599" xr:uid="{4BDC71C1-3E23-4A6A-92CD-26032CDDC942}"/>
    <cellStyle name="40% - Accent1 25 3 3" xfId="40598" xr:uid="{243217BD-F5FD-4FD5-922C-99DD237E49C5}"/>
    <cellStyle name="40% - Accent1 25 4" xfId="19102" xr:uid="{D5833B15-D11E-469C-AD70-5AF380A9A4A7}"/>
    <cellStyle name="40% - Accent1 25 4 2" xfId="40600" xr:uid="{243BAA48-8A85-4474-B05B-973F37AA34A5}"/>
    <cellStyle name="40% - Accent1 25 5" xfId="40593" xr:uid="{A7D4F52E-1D9C-4270-9B8E-107D2FA046F9}"/>
    <cellStyle name="40% - Accent1 26" xfId="3704" xr:uid="{CC4FE2EB-AF9D-4301-BC1C-799DCF18F678}"/>
    <cellStyle name="40% - Accent1 26 2" xfId="7435" xr:uid="{5AEC2344-9D03-4E62-989F-E38637817390}"/>
    <cellStyle name="40% - Accent1 26 2 2" xfId="15143" xr:uid="{2A559567-7517-4368-B5AE-08708A30886F}"/>
    <cellStyle name="40% - Accent1 26 2 2 2" xfId="30555" xr:uid="{2C6C5437-22DD-451A-BD2F-1A93F1CBC4F5}"/>
    <cellStyle name="40% - Accent1 26 2 2 2 2" xfId="40604" xr:uid="{845DD579-4F6E-4FE9-BCCC-39875D5908BB}"/>
    <cellStyle name="40% - Accent1 26 2 2 3" xfId="40603" xr:uid="{5DDED3CA-E8DD-40F0-A304-89AE7DED9997}"/>
    <cellStyle name="40% - Accent1 26 2 3" xfId="22850" xr:uid="{EECD5C28-F80E-494C-B061-A101F3B20A31}"/>
    <cellStyle name="40% - Accent1 26 2 3 2" xfId="40605" xr:uid="{F4F56187-1A59-4253-8074-5DC55C7E9323}"/>
    <cellStyle name="40% - Accent1 26 2 4" xfId="40602" xr:uid="{D88353AA-C664-4C1F-81CB-2B59855456B9}"/>
    <cellStyle name="40% - Accent1 26 3" xfId="11414" xr:uid="{024BD007-1EC5-410A-BDB2-1185D529BE9F}"/>
    <cellStyle name="40% - Accent1 26 3 2" xfId="26827" xr:uid="{C9E08C84-36D9-4583-B75A-282C48DFA549}"/>
    <cellStyle name="40% - Accent1 26 3 2 2" xfId="40607" xr:uid="{6EB185B7-6548-488A-B242-A0E7D03C100A}"/>
    <cellStyle name="40% - Accent1 26 3 3" xfId="40606" xr:uid="{58749C26-85F9-4C01-9CF9-B4629D70C1EA}"/>
    <cellStyle name="40% - Accent1 26 4" xfId="19122" xr:uid="{A51B4C72-4F2F-4055-B3EF-73CD5A9F02DA}"/>
    <cellStyle name="40% - Accent1 26 4 2" xfId="40608" xr:uid="{37E1B0EC-A187-498C-A52A-0FFBC35D9E43}"/>
    <cellStyle name="40% - Accent1 26 5" xfId="40601" xr:uid="{978EF2E0-E611-4952-B111-79A121555C85}"/>
    <cellStyle name="40% - Accent1 27" xfId="3724" xr:uid="{10E0690C-3B6B-4423-A92E-603B7D2D591F}"/>
    <cellStyle name="40% - Accent1 27 2" xfId="7455" xr:uid="{4703299A-2DE0-4A78-8AC8-23540E6FA5C9}"/>
    <cellStyle name="40% - Accent1 27 2 2" xfId="15163" xr:uid="{C204CD53-80CF-4D52-B08D-F385E775A88B}"/>
    <cellStyle name="40% - Accent1 27 2 2 2" xfId="30575" xr:uid="{365911F2-526C-4072-AD6B-136749799706}"/>
    <cellStyle name="40% - Accent1 27 2 2 2 2" xfId="40612" xr:uid="{9A1A0F64-B6A9-413E-A596-8AD3E09FC41B}"/>
    <cellStyle name="40% - Accent1 27 2 2 3" xfId="40611" xr:uid="{6F44877B-8AC8-4CDE-8E5F-F8C92A920B3A}"/>
    <cellStyle name="40% - Accent1 27 2 3" xfId="22870" xr:uid="{307028C0-EDFC-4831-AED8-399D1CC1717A}"/>
    <cellStyle name="40% - Accent1 27 2 3 2" xfId="40613" xr:uid="{7799BE4C-A617-44B4-BC6E-4D04B0BAC994}"/>
    <cellStyle name="40% - Accent1 27 2 4" xfId="40610" xr:uid="{E937671B-B676-4C8E-9E53-A6BB50CAABEB}"/>
    <cellStyle name="40% - Accent1 27 3" xfId="11434" xr:uid="{1CE26DC3-377C-4823-BD5E-800CD6911ECF}"/>
    <cellStyle name="40% - Accent1 27 3 2" xfId="26847" xr:uid="{6E47B04B-4395-42BB-9FC4-EB9004B3E620}"/>
    <cellStyle name="40% - Accent1 27 3 2 2" xfId="40615" xr:uid="{AF5194F5-A80B-416F-9A9F-1EDCE8385068}"/>
    <cellStyle name="40% - Accent1 27 3 3" xfId="40614" xr:uid="{085B96E6-3DA4-42DD-B11D-AE550157EF45}"/>
    <cellStyle name="40% - Accent1 27 4" xfId="19142" xr:uid="{3B1F1A8C-CA99-4A6B-A05D-B197C239E8B0}"/>
    <cellStyle name="40% - Accent1 27 4 2" xfId="40616" xr:uid="{15D0EDD2-BBF5-4662-A72A-D1F3BBE87AB4}"/>
    <cellStyle name="40% - Accent1 27 5" xfId="40609" xr:uid="{50C29B72-65F6-4311-9F38-39386E3BCA12}"/>
    <cellStyle name="40% - Accent1 28" xfId="3744" xr:uid="{D6138F2A-C17B-41D0-96A6-AA6B31F7C265}"/>
    <cellStyle name="40% - Accent1 28 2" xfId="7475" xr:uid="{34EF4137-31D8-4E9B-B657-0CB3E00E113D}"/>
    <cellStyle name="40% - Accent1 28 2 2" xfId="15183" xr:uid="{6E1F5527-4BE3-4A9F-85D4-5E2758F02195}"/>
    <cellStyle name="40% - Accent1 28 2 2 2" xfId="30595" xr:uid="{8894427A-E3D5-47A8-906C-A5FF4C0BC724}"/>
    <cellStyle name="40% - Accent1 28 2 2 2 2" xfId="40620" xr:uid="{B470557D-F85A-4673-842F-879C2F2D3487}"/>
    <cellStyle name="40% - Accent1 28 2 2 3" xfId="40619" xr:uid="{7940AFA2-64DE-43E3-A58B-A69F3E307CAD}"/>
    <cellStyle name="40% - Accent1 28 2 3" xfId="22890" xr:uid="{BB118D6B-1193-41F5-BDD6-A59F9EF7C136}"/>
    <cellStyle name="40% - Accent1 28 2 3 2" xfId="40621" xr:uid="{330C04CB-2320-4E43-B4F1-1E92E4652F34}"/>
    <cellStyle name="40% - Accent1 28 2 4" xfId="40618" xr:uid="{A60DE436-6DF2-44BA-BAE5-CE33D258E02D}"/>
    <cellStyle name="40% - Accent1 28 3" xfId="11454" xr:uid="{EC001358-84BE-4128-815D-4733ED846333}"/>
    <cellStyle name="40% - Accent1 28 3 2" xfId="26867" xr:uid="{FD2087A4-3F0C-4B3E-939B-56DA0186D5C3}"/>
    <cellStyle name="40% - Accent1 28 3 2 2" xfId="40623" xr:uid="{6D9A6894-8197-4390-8B38-EBDBA90972EE}"/>
    <cellStyle name="40% - Accent1 28 3 3" xfId="40622" xr:uid="{5EF2D43D-0FFE-4436-B64E-129E7BD95196}"/>
    <cellStyle name="40% - Accent1 28 4" xfId="19162" xr:uid="{A9BF18F2-A1FC-456A-9BA2-5D06FC7C1FF9}"/>
    <cellStyle name="40% - Accent1 28 4 2" xfId="40624" xr:uid="{EA78A54B-C9DC-45F2-A1B7-FD66CDE7CCC9}"/>
    <cellStyle name="40% - Accent1 28 5" xfId="40617" xr:uid="{4C4059D3-3D9A-4CD4-AF36-D4A51199C2E2}"/>
    <cellStyle name="40% - Accent1 29" xfId="3764" xr:uid="{F8ECD307-1EFC-4DC0-9AFE-34F636DF839F}"/>
    <cellStyle name="40% - Accent1 29 2" xfId="7495" xr:uid="{C7601B6E-2720-4740-99D3-9D94FA8AD4FB}"/>
    <cellStyle name="40% - Accent1 29 2 2" xfId="15203" xr:uid="{5C2AD499-31B3-4D89-8A8F-C00262BD1375}"/>
    <cellStyle name="40% - Accent1 29 2 2 2" xfId="30615" xr:uid="{974D33F1-30B4-4D5D-ACD2-72FFF2B46AC8}"/>
    <cellStyle name="40% - Accent1 29 2 2 2 2" xfId="40628" xr:uid="{B30D2CAF-0841-455F-BDBA-3CE2A677D23A}"/>
    <cellStyle name="40% - Accent1 29 2 2 3" xfId="40627" xr:uid="{202B7A3D-C4A5-44F7-AF2B-8205553F7D83}"/>
    <cellStyle name="40% - Accent1 29 2 3" xfId="22910" xr:uid="{CCACFB42-0802-4D42-BEDE-000DC9EC56D6}"/>
    <cellStyle name="40% - Accent1 29 2 3 2" xfId="40629" xr:uid="{B2DA59D6-C1EC-4359-AA46-4DA48DC18CBF}"/>
    <cellStyle name="40% - Accent1 29 2 4" xfId="40626" xr:uid="{1CCAB92D-1795-46C4-BF1F-5A6012D0AC7D}"/>
    <cellStyle name="40% - Accent1 29 3" xfId="11474" xr:uid="{36759FE5-C347-4AA1-BF8A-077FAF76EC9D}"/>
    <cellStyle name="40% - Accent1 29 3 2" xfId="26887" xr:uid="{0A01B286-1DED-4B46-ACD4-0B9C4A32DB7E}"/>
    <cellStyle name="40% - Accent1 29 3 2 2" xfId="40631" xr:uid="{67FA53E0-5A1D-4C48-BF90-341A42EDA0FE}"/>
    <cellStyle name="40% - Accent1 29 3 3" xfId="40630" xr:uid="{B97CAE20-F903-4443-A62E-ED4A7ADD42C4}"/>
    <cellStyle name="40% - Accent1 29 4" xfId="19182" xr:uid="{AFA24AE3-A116-4957-BFAC-162D9B31DEFC}"/>
    <cellStyle name="40% - Accent1 29 4 2" xfId="40632" xr:uid="{71E28D0A-B828-43D4-890E-41C52AC56FCC}"/>
    <cellStyle name="40% - Accent1 29 5" xfId="40625" xr:uid="{F4821146-6B2C-4855-B96A-E36AC261AB1B}"/>
    <cellStyle name="40% - Accent1 3" xfId="307" xr:uid="{B430625F-2B30-452F-B11D-11A3A0CB02F5}"/>
    <cellStyle name="40% - Accent1 3 2" xfId="971" xr:uid="{4DDDC981-4F47-4A82-9EA8-15DE1F159DB8}"/>
    <cellStyle name="40% - Accent1 3 2 2" xfId="2441" xr:uid="{01F872B3-4EA0-4E1E-9B72-B185B9E0C008}"/>
    <cellStyle name="40% - Accent1 3 2 2 2" xfId="6173" xr:uid="{557FB263-2CCE-4757-B6F6-DBB9952B625F}"/>
    <cellStyle name="40% - Accent1 3 2 2 2 2" xfId="13881" xr:uid="{44B6C7D1-203A-435B-8406-6D5E2EDEC396}"/>
    <cellStyle name="40% - Accent1 3 2 2 2 2 2" xfId="29293" xr:uid="{E305E5B8-0CE7-45C2-9DB0-CBE178D56353}"/>
    <cellStyle name="40% - Accent1 3 2 2 2 2 2 2" xfId="40638" xr:uid="{0746023C-81F2-4C18-A7F1-8AE4282DBEEC}"/>
    <cellStyle name="40% - Accent1 3 2 2 2 2 3" xfId="40637" xr:uid="{5752D0AC-CDF6-4A45-A7C0-D7E197DFE553}"/>
    <cellStyle name="40% - Accent1 3 2 2 2 3" xfId="21588" xr:uid="{8EF63F3C-7C64-45C2-A76F-87A7C73DCE74}"/>
    <cellStyle name="40% - Accent1 3 2 2 2 3 2" xfId="40639" xr:uid="{9F11B364-6297-4594-AF29-1935BB0C5CCB}"/>
    <cellStyle name="40% - Accent1 3 2 2 2 4" xfId="40636" xr:uid="{65B201F2-E1EC-4CDF-9000-E621064AF93E}"/>
    <cellStyle name="40% - Accent1 3 2 2 3" xfId="10152" xr:uid="{C3E9C55C-3F78-4D98-B06B-CEB6E1464B5A}"/>
    <cellStyle name="40% - Accent1 3 2 2 3 2" xfId="25565" xr:uid="{EBC01B97-566D-4676-B71E-DFC7BBCF7FA2}"/>
    <cellStyle name="40% - Accent1 3 2 2 3 2 2" xfId="40641" xr:uid="{7AA18E56-C4D2-4263-972B-60E5D1DAAFFF}"/>
    <cellStyle name="40% - Accent1 3 2 2 3 3" xfId="40640" xr:uid="{48A2ECCD-1181-4BC3-9103-8AB963D9AA38}"/>
    <cellStyle name="40% - Accent1 3 2 2 4" xfId="17860" xr:uid="{DD5D9EFA-61DC-4D41-8FA1-D08D4E4BB138}"/>
    <cellStyle name="40% - Accent1 3 2 2 4 2" xfId="40642" xr:uid="{979BD2FE-B747-4AFC-B1F0-072D5D858D71}"/>
    <cellStyle name="40% - Accent1 3 2 2 5" xfId="40635" xr:uid="{C938816A-73D3-44FE-ACC4-D98E4705CBA7}"/>
    <cellStyle name="40% - Accent1 3 2 3" xfId="4708" xr:uid="{94BDE7B4-A05D-49F5-8FEF-C20EFB53F8DD}"/>
    <cellStyle name="40% - Accent1 3 2 3 2" xfId="12416" xr:uid="{0D014861-B680-478D-8845-406B6055F5D9}"/>
    <cellStyle name="40% - Accent1 3 2 3 2 2" xfId="27828" xr:uid="{1171CFF1-50D5-48E8-8D03-7BCE4234DA39}"/>
    <cellStyle name="40% - Accent1 3 2 3 2 2 2" xfId="40645" xr:uid="{17964165-A3C9-45A8-A931-633B17282F9F}"/>
    <cellStyle name="40% - Accent1 3 2 3 2 3" xfId="40644" xr:uid="{2E063070-1F07-49D5-8EAE-6FBA37D5A035}"/>
    <cellStyle name="40% - Accent1 3 2 3 3" xfId="20123" xr:uid="{F39F5B55-C6DE-410C-BD01-3BFFCC7C96E9}"/>
    <cellStyle name="40% - Accent1 3 2 3 3 2" xfId="40646" xr:uid="{AC317324-2F1F-47E7-B3DE-D37B84C6DE0C}"/>
    <cellStyle name="40% - Accent1 3 2 3 4" xfId="40643" xr:uid="{E989920B-268C-4BA5-A63D-5975EC39218D}"/>
    <cellStyle name="40% - Accent1 3 2 4" xfId="8693" xr:uid="{7E7FA77C-A777-47A0-A7CE-E0AD91C537C1}"/>
    <cellStyle name="40% - Accent1 3 2 4 2" xfId="24106" xr:uid="{60EABF97-2531-4ABD-83C7-B9C9A4709D46}"/>
    <cellStyle name="40% - Accent1 3 2 4 2 2" xfId="40648" xr:uid="{F99A93F6-EBD2-47C2-9B9A-697465D80212}"/>
    <cellStyle name="40% - Accent1 3 2 4 3" xfId="40647" xr:uid="{34B153B2-DFD9-452C-A151-11306429A535}"/>
    <cellStyle name="40% - Accent1 3 2 5" xfId="16401" xr:uid="{C0172ECF-F917-4B8D-81C9-E004A4F72ABF}"/>
    <cellStyle name="40% - Accent1 3 2 5 2" xfId="40649" xr:uid="{7AEF222D-725B-4532-BEC8-69C62BABE6C1}"/>
    <cellStyle name="40% - Accent1 3 2 6" xfId="40634" xr:uid="{81ACB8FE-C7D6-4AB8-ABD9-D76DE2FE4845}"/>
    <cellStyle name="40% - Accent1 3 3" xfId="1803" xr:uid="{1A1EDF4F-8FB0-4FC0-9281-BF237BB80440}"/>
    <cellStyle name="40% - Accent1 3 3 2" xfId="5535" xr:uid="{A19840E3-39F6-4A9C-A02F-8F9FA7CA8CC5}"/>
    <cellStyle name="40% - Accent1 3 3 2 2" xfId="13243" xr:uid="{3EB31861-150F-4D9C-B684-77699AB52AC1}"/>
    <cellStyle name="40% - Accent1 3 3 2 2 2" xfId="28655" xr:uid="{0F80A576-0B18-40C9-B494-4ADCAD6ECD2A}"/>
    <cellStyle name="40% - Accent1 3 3 2 2 2 2" xfId="40653" xr:uid="{071E1A5A-F77E-45D8-A6A8-3A530164AB74}"/>
    <cellStyle name="40% - Accent1 3 3 2 2 3" xfId="40652" xr:uid="{12B858E6-21CC-4E7F-8BD8-9857BF4BEA42}"/>
    <cellStyle name="40% - Accent1 3 3 2 3" xfId="20950" xr:uid="{65B9EA82-274D-477E-B64F-0A78E955929D}"/>
    <cellStyle name="40% - Accent1 3 3 2 3 2" xfId="40654" xr:uid="{D9EA4313-13B4-4C89-A5FE-2F26AFE6A48D}"/>
    <cellStyle name="40% - Accent1 3 3 2 4" xfId="40651" xr:uid="{1A9F811E-FF34-4DA6-A9C5-1D0EFEEC1DA9}"/>
    <cellStyle name="40% - Accent1 3 3 3" xfId="9514" xr:uid="{59644ADC-D0A2-435F-A01E-7FD5950503BA}"/>
    <cellStyle name="40% - Accent1 3 3 3 2" xfId="24927" xr:uid="{14E55956-69F4-4A76-8E18-E4E64887F1CD}"/>
    <cellStyle name="40% - Accent1 3 3 3 2 2" xfId="40656" xr:uid="{381EF0CD-8D5E-463B-8F32-716034392D51}"/>
    <cellStyle name="40% - Accent1 3 3 3 3" xfId="40655" xr:uid="{7CE821EF-455D-4D3D-8699-E8E866B9E08B}"/>
    <cellStyle name="40% - Accent1 3 3 4" xfId="17222" xr:uid="{88B18516-74C0-4DA8-B2FE-A7548CEEE4CC}"/>
    <cellStyle name="40% - Accent1 3 3 4 2" xfId="40657" xr:uid="{334D09D7-24C5-41EE-8CDD-B3DA31FEEAEE}"/>
    <cellStyle name="40% - Accent1 3 3 5" xfId="40650" xr:uid="{4F5BDAF3-5E41-471B-A34C-60DE544ACC27}"/>
    <cellStyle name="40% - Accent1 3 4" xfId="4056" xr:uid="{DDE10041-D7D9-406D-BEE2-9C9B83162FDC}"/>
    <cellStyle name="40% - Accent1 3 4 2" xfId="11764" xr:uid="{9CBE41B8-E0B2-4943-AF7E-D1E95BF6998B}"/>
    <cellStyle name="40% - Accent1 3 4 2 2" xfId="27176" xr:uid="{60A608BC-C84C-413B-97F5-C49CFE2033ED}"/>
    <cellStyle name="40% - Accent1 3 4 2 2 2" xfId="40660" xr:uid="{D6B068D7-2822-4F0D-9863-036408FC861C}"/>
    <cellStyle name="40% - Accent1 3 4 2 3" xfId="40659" xr:uid="{A0819F07-F817-4A5D-AF96-76955D5FC61E}"/>
    <cellStyle name="40% - Accent1 3 4 3" xfId="19471" xr:uid="{AE76F29A-286D-4A53-9AFD-AE55C481816A}"/>
    <cellStyle name="40% - Accent1 3 4 3 2" xfId="40661" xr:uid="{86030A2F-990C-4DA6-AD96-F900ACA2668F}"/>
    <cellStyle name="40% - Accent1 3 4 4" xfId="40658" xr:uid="{1AE8128E-30BE-454F-A85A-58A8660A73E8}"/>
    <cellStyle name="40% - Accent1 3 5" xfId="8055" xr:uid="{21153D82-9CA0-4D26-B081-AC579CD38E23}"/>
    <cellStyle name="40% - Accent1 3 5 2" xfId="23468" xr:uid="{6708AB16-EA93-40FD-B150-04EB868AD365}"/>
    <cellStyle name="40% - Accent1 3 5 2 2" xfId="40663" xr:uid="{4169B423-05B9-4437-8992-F0E684347483}"/>
    <cellStyle name="40% - Accent1 3 5 3" xfId="40662" xr:uid="{9C9C9A1A-DF34-4E18-BC93-AF5F19A93BE6}"/>
    <cellStyle name="40% - Accent1 3 6" xfId="15763" xr:uid="{B0F70468-4090-4E58-B1D4-C96500A41170}"/>
    <cellStyle name="40% - Accent1 3 6 2" xfId="40664" xr:uid="{56FF2C7A-64AF-4053-83FB-48B7C35E3285}"/>
    <cellStyle name="40% - Accent1 3 7" xfId="40633" xr:uid="{34AE6D75-849E-42D9-BF48-E025709E6E4B}"/>
    <cellStyle name="40% - Accent1 30" xfId="3784" xr:uid="{75D01909-AEE3-45AF-8A27-82AA5011464A}"/>
    <cellStyle name="40% - Accent1 30 2" xfId="7515" xr:uid="{EA81D838-3EF8-4915-A658-A4353A5F2B15}"/>
    <cellStyle name="40% - Accent1 30 2 2" xfId="15223" xr:uid="{CCB63330-59D1-4CD3-A50A-3E1AA9C48603}"/>
    <cellStyle name="40% - Accent1 30 2 2 2" xfId="30635" xr:uid="{484274DE-1CD6-454E-970D-16820E44717E}"/>
    <cellStyle name="40% - Accent1 30 2 2 2 2" xfId="40668" xr:uid="{21CB3467-65AB-407E-810F-7E911A32390B}"/>
    <cellStyle name="40% - Accent1 30 2 2 3" xfId="40667" xr:uid="{00BEF4E2-6389-41AB-8C80-51E733F7F72E}"/>
    <cellStyle name="40% - Accent1 30 2 3" xfId="22930" xr:uid="{EAC139FA-F634-4B2C-BBEC-CC2C62D2D8FD}"/>
    <cellStyle name="40% - Accent1 30 2 3 2" xfId="40669" xr:uid="{1F1CB391-ADF7-445D-837D-9CE7317488CC}"/>
    <cellStyle name="40% - Accent1 30 2 4" xfId="40666" xr:uid="{061FEC15-01B0-4834-9923-CA9400A9BB12}"/>
    <cellStyle name="40% - Accent1 30 3" xfId="11494" xr:uid="{8633CF8E-E85E-4153-B493-200BFFFDC2CC}"/>
    <cellStyle name="40% - Accent1 30 3 2" xfId="26907" xr:uid="{8ADA16E9-8DF8-4C00-A6F9-41C4490366A0}"/>
    <cellStyle name="40% - Accent1 30 3 2 2" xfId="40671" xr:uid="{898D8738-D252-40CB-AAF7-DCEA8FB436D4}"/>
    <cellStyle name="40% - Accent1 30 3 3" xfId="40670" xr:uid="{8E41CF5F-4727-4472-93DE-30F514EC6928}"/>
    <cellStyle name="40% - Accent1 30 4" xfId="19202" xr:uid="{6FBD3BA6-80FB-4E7E-8769-AE188E6051FE}"/>
    <cellStyle name="40% - Accent1 30 4 2" xfId="40672" xr:uid="{810BC1B6-38B3-4203-B039-850DA45DCADC}"/>
    <cellStyle name="40% - Accent1 30 5" xfId="40665" xr:uid="{9DC1A1B2-E7BD-4C02-AB82-A893A8993BAE}"/>
    <cellStyle name="40% - Accent1 31" xfId="3804" xr:uid="{307AAF79-2A7D-4FD1-827E-D9C09D5509F6}"/>
    <cellStyle name="40% - Accent1 31 2" xfId="7535" xr:uid="{5BD5179A-5284-481D-B647-395E357660E2}"/>
    <cellStyle name="40% - Accent1 31 2 2" xfId="15243" xr:uid="{9F10DCA1-0A3E-414B-98D5-C777900996A2}"/>
    <cellStyle name="40% - Accent1 31 2 2 2" xfId="30655" xr:uid="{1B56096F-D45D-49B5-BBCA-6E502B36731F}"/>
    <cellStyle name="40% - Accent1 31 2 2 2 2" xfId="40676" xr:uid="{8DF98F56-0E63-46C8-9063-6A17BB2BA98B}"/>
    <cellStyle name="40% - Accent1 31 2 2 3" xfId="40675" xr:uid="{98E18F72-97D8-44D7-9188-9D453A25CBCA}"/>
    <cellStyle name="40% - Accent1 31 2 3" xfId="22950" xr:uid="{EDFE8A8B-B8AB-49A6-8EAC-C4880044BB06}"/>
    <cellStyle name="40% - Accent1 31 2 3 2" xfId="40677" xr:uid="{3361A4F8-AC54-4016-9C65-DBD43E239CEF}"/>
    <cellStyle name="40% - Accent1 31 2 4" xfId="40674" xr:uid="{F39E44EE-0659-44D0-B04A-30161040CB64}"/>
    <cellStyle name="40% - Accent1 31 3" xfId="11514" xr:uid="{1EDEDD86-7754-409D-8C4C-E9594AE581E5}"/>
    <cellStyle name="40% - Accent1 31 3 2" xfId="26927" xr:uid="{03B70D1F-4F4D-4D4F-B53B-3177D6522DE1}"/>
    <cellStyle name="40% - Accent1 31 3 2 2" xfId="40679" xr:uid="{C92A9375-B912-4C60-AAA4-C6E58AAAE29C}"/>
    <cellStyle name="40% - Accent1 31 3 3" xfId="40678" xr:uid="{566388F2-6923-4A4E-A833-EBE3A8FDE198}"/>
    <cellStyle name="40% - Accent1 31 4" xfId="19222" xr:uid="{53F91AFC-ABC6-457C-BF5C-25EFDA590647}"/>
    <cellStyle name="40% - Accent1 31 4 2" xfId="40680" xr:uid="{BAF4B8A1-42FB-4064-B8D5-87F23E6689E7}"/>
    <cellStyle name="40% - Accent1 31 5" xfId="40673" xr:uid="{161F6E30-B69C-44DF-B6AC-579999668C9C}"/>
    <cellStyle name="40% - Accent1 32" xfId="3825" xr:uid="{DD1F59CD-354A-46D5-9D8A-1AFB27CBDC03}"/>
    <cellStyle name="40% - Accent1 32 2" xfId="7555" xr:uid="{D1097116-316F-4DAF-AFEF-B04F3D9478B9}"/>
    <cellStyle name="40% - Accent1 32 2 2" xfId="15263" xr:uid="{6E8E7935-2A57-4771-BD9B-5CB52CD7D351}"/>
    <cellStyle name="40% - Accent1 32 2 2 2" xfId="30675" xr:uid="{DF6BC175-D94C-40C8-A2A1-EFC250654204}"/>
    <cellStyle name="40% - Accent1 32 2 2 2 2" xfId="40684" xr:uid="{2A1C7F14-6156-4B90-A06E-3B68D71A90B2}"/>
    <cellStyle name="40% - Accent1 32 2 2 3" xfId="40683" xr:uid="{C60D1849-9E07-4FB7-A6C7-38772E9D80B4}"/>
    <cellStyle name="40% - Accent1 32 2 3" xfId="22970" xr:uid="{6A1D5676-6380-4F73-84AE-9DDBC2576ACC}"/>
    <cellStyle name="40% - Accent1 32 2 3 2" xfId="40685" xr:uid="{AEEB706E-46BE-4DDD-8CB6-F27AB69C60B5}"/>
    <cellStyle name="40% - Accent1 32 2 4" xfId="40682" xr:uid="{9EEE96DF-7BF2-41D3-B37C-F96D9C429BCA}"/>
    <cellStyle name="40% - Accent1 32 3" xfId="11535" xr:uid="{05234B80-49ED-487F-A529-C3ADD225C147}"/>
    <cellStyle name="40% - Accent1 32 3 2" xfId="26947" xr:uid="{56F82A81-59DC-41F3-BC37-7E094E7D045A}"/>
    <cellStyle name="40% - Accent1 32 3 2 2" xfId="40687" xr:uid="{D354A7E2-D754-4724-A1EF-0CC86BD64F16}"/>
    <cellStyle name="40% - Accent1 32 3 3" xfId="40686" xr:uid="{8DC2050A-6345-443D-84B3-3430211D4D66}"/>
    <cellStyle name="40% - Accent1 32 4" xfId="19242" xr:uid="{F642A0A6-947E-494A-83ED-A85BE531D802}"/>
    <cellStyle name="40% - Accent1 32 4 2" xfId="40688" xr:uid="{23D59241-09B0-4976-8729-54BCABFCD635}"/>
    <cellStyle name="40% - Accent1 32 5" xfId="40681" xr:uid="{AC7D18F6-46D6-4469-BE29-144066D093D4}"/>
    <cellStyle name="40% - Accent1 33" xfId="3844" xr:uid="{3004CDBB-61E9-4363-B04D-6A5AF8534014}"/>
    <cellStyle name="40% - Accent1 33 2" xfId="11554" xr:uid="{B1087AA9-AA43-401A-B4AF-03A5B83C7193}"/>
    <cellStyle name="40% - Accent1 33 2 2" xfId="26966" xr:uid="{16FF4FC6-664F-4B96-B323-F6A2D4F55CC5}"/>
    <cellStyle name="40% - Accent1 33 2 2 2" xfId="40691" xr:uid="{A69E03DD-A334-4B7E-B7B2-DDAC50501159}"/>
    <cellStyle name="40% - Accent1 33 2 3" xfId="40690" xr:uid="{D562C071-DF32-4390-9549-B120A966F425}"/>
    <cellStyle name="40% - Accent1 33 3" xfId="19261" xr:uid="{15A6C455-857E-40FF-A6BF-CA9AECB1A99D}"/>
    <cellStyle name="40% - Accent1 33 3 2" xfId="40692" xr:uid="{61407C43-BF4D-4E38-8126-4E513C6EC610}"/>
    <cellStyle name="40% - Accent1 33 4" xfId="40689" xr:uid="{7DFA9C50-002C-4DD0-9D59-6516C1F1A57B}"/>
    <cellStyle name="40% - Accent1 34" xfId="7575" xr:uid="{AD712F48-382D-469F-9D7C-C9CB0B1044B8}"/>
    <cellStyle name="40% - Accent1 34 2" xfId="15283" xr:uid="{D8818A31-A27C-430D-9D14-0F183231EF61}"/>
    <cellStyle name="40% - Accent1 34 2 2" xfId="30695" xr:uid="{A4C75DAF-8CD1-48B2-8C9B-EEA0AE331477}"/>
    <cellStyle name="40% - Accent1 34 2 2 2" xfId="40695" xr:uid="{493094CD-1099-40D1-95EE-23FCB61977DE}"/>
    <cellStyle name="40% - Accent1 34 2 3" xfId="40694" xr:uid="{23B8D634-250F-4C76-9B0E-CC78E2A12ED0}"/>
    <cellStyle name="40% - Accent1 34 3" xfId="22990" xr:uid="{977D3FDF-2B6B-4EE0-9F3D-EC0C679617A4}"/>
    <cellStyle name="40% - Accent1 34 3 2" xfId="40696" xr:uid="{79365187-CCFF-4B45-8C20-4CB7A90B68BE}"/>
    <cellStyle name="40% - Accent1 34 4" xfId="40693" xr:uid="{17AB0E25-ED40-44A6-99E3-28896F3CA183}"/>
    <cellStyle name="40% - Accent1 35" xfId="7595" xr:uid="{50723179-E4FB-4118-AD43-0B7C7D7178AC}"/>
    <cellStyle name="40% - Accent1 35 2" xfId="15303" xr:uid="{41D4016D-C5CE-40F4-A410-B3FCA5907BC8}"/>
    <cellStyle name="40% - Accent1 35 2 2" xfId="30715" xr:uid="{83B061D4-C38C-478E-B567-C267D9C8656D}"/>
    <cellStyle name="40% - Accent1 35 2 2 2" xfId="40699" xr:uid="{CCCB9EFA-2B1A-4ED9-B024-E3B53F588964}"/>
    <cellStyle name="40% - Accent1 35 2 3" xfId="40698" xr:uid="{E0968FE3-025E-4D08-8BF7-41AF02F80472}"/>
    <cellStyle name="40% - Accent1 35 3" xfId="23010" xr:uid="{93D6C195-FF54-45AC-B294-849D88C186FD}"/>
    <cellStyle name="40% - Accent1 35 3 2" xfId="40700" xr:uid="{244ECBBB-2CD8-4F5C-B610-0D78250D43FF}"/>
    <cellStyle name="40% - Accent1 35 4" xfId="40697" xr:uid="{AD11AEA0-407C-4CCB-AE93-7FCEF7BDF920}"/>
    <cellStyle name="40% - Accent1 36" xfId="7615" xr:uid="{B22C8366-5ACB-4E56-9014-00D782F1CEC4}"/>
    <cellStyle name="40% - Accent1 36 2" xfId="15323" xr:uid="{DCCEC9B3-D342-453F-84EB-C24F2B00BF2C}"/>
    <cellStyle name="40% - Accent1 36 2 2" xfId="30735" xr:uid="{2304BA7A-AF6D-467D-94A2-FC931F6851B9}"/>
    <cellStyle name="40% - Accent1 36 2 2 2" xfId="40703" xr:uid="{249FC2AF-E70C-4C1E-9214-171EECC14B3D}"/>
    <cellStyle name="40% - Accent1 36 2 3" xfId="40702" xr:uid="{C5D232FE-E2FF-45AD-98D3-2E5E4AA343A6}"/>
    <cellStyle name="40% - Accent1 36 3" xfId="23030" xr:uid="{364CE6F7-3C36-4B13-B954-404AF8DF6145}"/>
    <cellStyle name="40% - Accent1 36 3 2" xfId="40704" xr:uid="{110932E6-8686-4DBA-AEEA-89082ACE69AF}"/>
    <cellStyle name="40% - Accent1 36 4" xfId="40701" xr:uid="{197F6AF0-DB14-4814-8031-73F55AABA875}"/>
    <cellStyle name="40% - Accent1 37" xfId="7635" xr:uid="{461AE573-E840-44C7-9E48-9011E1FC1C01}"/>
    <cellStyle name="40% - Accent1 37 2" xfId="15343" xr:uid="{37F2DFE8-743C-41F0-98A6-F7B7E8A95C39}"/>
    <cellStyle name="40% - Accent1 37 2 2" xfId="30755" xr:uid="{7A8033AD-2A08-4585-B07C-BA525654A83F}"/>
    <cellStyle name="40% - Accent1 37 2 2 2" xfId="40707" xr:uid="{7FD2AF8F-EE7F-48B4-9DDC-F72B38CA3EAF}"/>
    <cellStyle name="40% - Accent1 37 2 3" xfId="40706" xr:uid="{B3BFFBB0-615E-48D3-A87D-A908F21772C3}"/>
    <cellStyle name="40% - Accent1 37 3" xfId="23050" xr:uid="{6A45E5D2-BECC-4A58-A593-B72F5C4CCC1A}"/>
    <cellStyle name="40% - Accent1 37 3 2" xfId="40708" xr:uid="{4FA1F4B1-B0D0-4090-837E-62B33F6A0A7C}"/>
    <cellStyle name="40% - Accent1 37 4" xfId="40705" xr:uid="{7C9155EF-50B6-4474-A1D0-764F5132FB11}"/>
    <cellStyle name="40% - Accent1 38" xfId="7655" xr:uid="{767FD4E6-CFDC-40BD-A9D5-4CD635BDB98B}"/>
    <cellStyle name="40% - Accent1 38 2" xfId="15363" xr:uid="{C4EADB46-8553-451C-9541-E60467D3B99D}"/>
    <cellStyle name="40% - Accent1 38 2 2" xfId="30775" xr:uid="{A101D0CE-6146-4030-82B2-3821D57B03D8}"/>
    <cellStyle name="40% - Accent1 38 2 2 2" xfId="40711" xr:uid="{D7408A0E-FB07-497B-A003-98E1882B1F16}"/>
    <cellStyle name="40% - Accent1 38 2 3" xfId="40710" xr:uid="{DC4F0C54-888D-4F75-8F6F-95436C136AB3}"/>
    <cellStyle name="40% - Accent1 38 3" xfId="23070" xr:uid="{3E8EE35D-3DA9-4787-B8E1-F007609041BD}"/>
    <cellStyle name="40% - Accent1 38 3 2" xfId="40712" xr:uid="{D698EE35-C237-4D46-AA57-8925268BA36C}"/>
    <cellStyle name="40% - Accent1 38 4" xfId="40709" xr:uid="{01187941-E440-4B1D-A02A-81BF718C06F8}"/>
    <cellStyle name="40% - Accent1 39" xfId="7675" xr:uid="{97D498E5-A428-445A-A947-A1FFC8798F34}"/>
    <cellStyle name="40% - Accent1 39 2" xfId="15383" xr:uid="{BEB68D85-E9F7-4609-BBD4-3A7F3F6B8991}"/>
    <cellStyle name="40% - Accent1 39 2 2" xfId="30795" xr:uid="{E4FCE004-E80A-4AB8-B4F5-B1DAD7EEEC8B}"/>
    <cellStyle name="40% - Accent1 39 2 2 2" xfId="40715" xr:uid="{C764E61B-22A4-4A25-BC32-D2F6B4DC93F1}"/>
    <cellStyle name="40% - Accent1 39 2 3" xfId="40714" xr:uid="{0052E219-1FC6-48FE-9AD9-DD4671474FB6}"/>
    <cellStyle name="40% - Accent1 39 3" xfId="23090" xr:uid="{AAF24749-B1B4-4591-9E23-5B9E6F3E890C}"/>
    <cellStyle name="40% - Accent1 39 3 2" xfId="40716" xr:uid="{B6BACCDA-03C6-4248-A3EE-4F1C93DBC368}"/>
    <cellStyle name="40% - Accent1 39 4" xfId="40713" xr:uid="{F88C9494-79C7-42CF-AC2B-EB74415A33B7}"/>
    <cellStyle name="40% - Accent1 4" xfId="1600" xr:uid="{C80B2B85-30E4-450A-A162-236584FD7DBB}"/>
    <cellStyle name="40% - Accent1 4 2" xfId="5335" xr:uid="{D7BF6952-321A-478B-B791-F20A0C815586}"/>
    <cellStyle name="40% - Accent1 4 2 2" xfId="13043" xr:uid="{96946126-DB71-46DF-8ABE-E92D70457205}"/>
    <cellStyle name="40% - Accent1 4 2 2 2" xfId="28455" xr:uid="{68F483BD-F464-4247-B37E-3C8F5ABCA98A}"/>
    <cellStyle name="40% - Accent1 4 2 2 2 2" xfId="40720" xr:uid="{CEC19D52-9231-49D6-A254-E977EA38268C}"/>
    <cellStyle name="40% - Accent1 4 2 2 3" xfId="40719" xr:uid="{A97A77AA-BE58-4A0C-B747-E7D9150002C5}"/>
    <cellStyle name="40% - Accent1 4 2 3" xfId="20750" xr:uid="{68260764-A747-4D0D-8E86-0829BC5B8AA3}"/>
    <cellStyle name="40% - Accent1 4 2 3 2" xfId="40721" xr:uid="{266EC273-2A9E-4DC9-939A-51EB2E517FF0}"/>
    <cellStyle name="40% - Accent1 4 2 4" xfId="40718" xr:uid="{5F907AFC-17E8-434B-B8A1-26400FD687E0}"/>
    <cellStyle name="40% - Accent1 4 3" xfId="9316" xr:uid="{F4BA6AF2-099E-48C1-95C5-64732BDAE2FE}"/>
    <cellStyle name="40% - Accent1 4 3 2" xfId="24729" xr:uid="{7D35FEE4-1C77-4F0E-A7D3-0EE67ACE8E07}"/>
    <cellStyle name="40% - Accent1 4 3 2 2" xfId="40723" xr:uid="{087A5E0B-E8F5-408F-8A39-D92067ECD066}"/>
    <cellStyle name="40% - Accent1 4 3 3" xfId="40722" xr:uid="{CB54CFB8-B3E9-4B1F-8D44-9199DBF30D20}"/>
    <cellStyle name="40% - Accent1 4 4" xfId="17024" xr:uid="{BEEF99A1-55C3-457F-A6AE-19897187AA27}"/>
    <cellStyle name="40% - Accent1 4 4 2" xfId="40724" xr:uid="{2E10764F-E2BC-4F06-BA39-551D65BDA087}"/>
    <cellStyle name="40% - Accent1 4 5" xfId="40717" xr:uid="{DF7FC894-0BDF-442F-9349-BFEE132E278F}"/>
    <cellStyle name="40% - Accent1 40" xfId="7695" xr:uid="{E44A10E1-03D4-4C30-A839-FA2F270EDAD9}"/>
    <cellStyle name="40% - Accent1 40 2" xfId="15403" xr:uid="{E5A5F8B6-D63C-43FC-BFA7-E1A3D0E7FB23}"/>
    <cellStyle name="40% - Accent1 40 2 2" xfId="30815" xr:uid="{250EC2C8-9617-4C4A-BEB8-90890E756593}"/>
    <cellStyle name="40% - Accent1 40 2 2 2" xfId="40727" xr:uid="{949976FA-A061-494F-AA37-B2A55CA0C3B2}"/>
    <cellStyle name="40% - Accent1 40 2 3" xfId="40726" xr:uid="{1845EC3F-6365-4427-9ECE-614F0795AFEB}"/>
    <cellStyle name="40% - Accent1 40 3" xfId="23110" xr:uid="{CA0D6CB8-9DAA-4AA9-B7E6-FB2E4A4057E2}"/>
    <cellStyle name="40% - Accent1 40 3 2" xfId="40728" xr:uid="{62138A15-610C-4B11-A010-6DC20938A9C5}"/>
    <cellStyle name="40% - Accent1 40 4" xfId="40725" xr:uid="{2CEADB2F-D2C5-445E-9DCF-08DE021F1578}"/>
    <cellStyle name="40% - Accent1 41" xfId="7715" xr:uid="{C7384F79-6C7F-4ECD-A98E-879CD6D59894}"/>
    <cellStyle name="40% - Accent1 41 2" xfId="15423" xr:uid="{23D283EE-7E1F-46F8-BD42-D4B7038AEF35}"/>
    <cellStyle name="40% - Accent1 41 2 2" xfId="30835" xr:uid="{432959AC-9B99-4838-A43E-A7DAD9D561F4}"/>
    <cellStyle name="40% - Accent1 41 2 2 2" xfId="40731" xr:uid="{5A31EA9F-3BAC-47D5-8AAD-E8F3ED4CFC2C}"/>
    <cellStyle name="40% - Accent1 41 2 3" xfId="40730" xr:uid="{E76D5966-FD26-4E2B-829E-EB7003AC5D74}"/>
    <cellStyle name="40% - Accent1 41 3" xfId="23130" xr:uid="{EC925DF0-E228-4427-8410-785F6EAE917A}"/>
    <cellStyle name="40% - Accent1 41 3 2" xfId="40732" xr:uid="{19E0748C-C859-4FB5-8565-77442DDD2EF4}"/>
    <cellStyle name="40% - Accent1 41 4" xfId="40729" xr:uid="{9E6E4D18-2FFF-4109-B3F5-757EACCB92AD}"/>
    <cellStyle name="40% - Accent1 42" xfId="7735" xr:uid="{EF547214-8231-48A3-A0A7-696F4D144A0F}"/>
    <cellStyle name="40% - Accent1 42 2" xfId="15443" xr:uid="{57E34B5F-08A2-4D18-9334-CC1DBAB645B9}"/>
    <cellStyle name="40% - Accent1 42 2 2" xfId="30855" xr:uid="{9628FE68-B736-4208-9828-6FB2BED42363}"/>
    <cellStyle name="40% - Accent1 42 2 2 2" xfId="40735" xr:uid="{EC106760-58BF-4866-80B7-D0F883955337}"/>
    <cellStyle name="40% - Accent1 42 2 3" xfId="40734" xr:uid="{2AF4BD98-F09E-4255-81BB-C97A3C925587}"/>
    <cellStyle name="40% - Accent1 42 3" xfId="23150" xr:uid="{492FCCBF-8EEF-492C-86E8-8480F0BA8ECD}"/>
    <cellStyle name="40% - Accent1 42 3 2" xfId="40736" xr:uid="{0EAF9D00-EA4A-428C-9315-D1068F578FA7}"/>
    <cellStyle name="40% - Accent1 42 4" xfId="40733" xr:uid="{C8411D59-5EC8-4318-96B0-73E5517F4274}"/>
    <cellStyle name="40% - Accent1 43" xfId="7755" xr:uid="{48D31515-8B62-43DB-A0B5-DB0540D95C64}"/>
    <cellStyle name="40% - Accent1 43 2" xfId="15463" xr:uid="{85B03242-2FEF-4257-9C9D-A9D77243E529}"/>
    <cellStyle name="40% - Accent1 43 2 2" xfId="30875" xr:uid="{DE031EBB-31B0-4460-99AF-900A1B5784A4}"/>
    <cellStyle name="40% - Accent1 43 2 2 2" xfId="40739" xr:uid="{6DE73A59-F80C-4B96-9377-EB63470707DC}"/>
    <cellStyle name="40% - Accent1 43 2 3" xfId="40738" xr:uid="{F58C2D17-119E-4FCB-8A64-3DB29A7198DC}"/>
    <cellStyle name="40% - Accent1 43 3" xfId="23170" xr:uid="{AF80B23B-63D1-4D6F-8D61-E41184A5E2F6}"/>
    <cellStyle name="40% - Accent1 43 3 2" xfId="40740" xr:uid="{644406C9-2875-4C08-9315-3FF497D6D234}"/>
    <cellStyle name="40% - Accent1 43 4" xfId="40737" xr:uid="{89129426-B96E-4E53-9059-511B28E96A5D}"/>
    <cellStyle name="40% - Accent1 44" xfId="7775" xr:uid="{4DB17961-C5A8-49F0-9F65-106B93E9C680}"/>
    <cellStyle name="40% - Accent1 44 2" xfId="15483" xr:uid="{87628609-0535-4233-A5B1-CFAB5FFE8F45}"/>
    <cellStyle name="40% - Accent1 44 2 2" xfId="30895" xr:uid="{06A639DD-A164-427C-A613-CD9603E3F49E}"/>
    <cellStyle name="40% - Accent1 44 2 2 2" xfId="40743" xr:uid="{AA5F5551-D20E-48AD-9866-CE9F18808463}"/>
    <cellStyle name="40% - Accent1 44 2 3" xfId="40742" xr:uid="{D8FA2F83-7DB2-44FD-B5F5-58D4BEC654DE}"/>
    <cellStyle name="40% - Accent1 44 3" xfId="23190" xr:uid="{A974AF1C-C088-467B-81F8-0A959324A2F7}"/>
    <cellStyle name="40% - Accent1 44 3 2" xfId="40744" xr:uid="{A0B79482-60FB-48B6-8F6E-F852F8A8C546}"/>
    <cellStyle name="40% - Accent1 44 4" xfId="40741" xr:uid="{13E6604F-2926-4D6B-9FAC-80C2564B6EED}"/>
    <cellStyle name="40% - Accent1 45" xfId="7797" xr:uid="{92F2CE82-D653-491A-8B48-07D97104B640}"/>
    <cellStyle name="40% - Accent1 45 2" xfId="15505" xr:uid="{BCBB006E-E157-4E52-B6DD-6DE93709EF02}"/>
    <cellStyle name="40% - Accent1 45 2 2" xfId="30917" xr:uid="{2BC4FEF4-CB63-45FC-B4BE-7CC5EBE156B8}"/>
    <cellStyle name="40% - Accent1 45 2 2 2" xfId="40747" xr:uid="{64B1345C-527D-4DA5-99D1-1C2944FF6837}"/>
    <cellStyle name="40% - Accent1 45 2 3" xfId="40746" xr:uid="{8C4EC44D-065D-4167-A5D7-9E7797E01AB0}"/>
    <cellStyle name="40% - Accent1 45 3" xfId="23212" xr:uid="{FC0AB4C1-0844-4D88-9261-11FFACE5BE5C}"/>
    <cellStyle name="40% - Accent1 45 3 2" xfId="40748" xr:uid="{1D223E28-2AD3-4EB4-8770-681F0631ABBF}"/>
    <cellStyle name="40% - Accent1 45 4" xfId="40745" xr:uid="{A3782834-CCE0-4734-94BF-19953BE9AB49}"/>
    <cellStyle name="40% - Accent1 46" xfId="7818" xr:uid="{B34BE59B-057F-452E-AA61-DC9AEE33F0FD}"/>
    <cellStyle name="40% - Accent1 46 2" xfId="15526" xr:uid="{531F1BA3-431B-4A46-B417-D236DAFEC3E1}"/>
    <cellStyle name="40% - Accent1 46 2 2" xfId="30937" xr:uid="{1E487D7D-A251-4947-96A9-09A21C80DA23}"/>
    <cellStyle name="40% - Accent1 46 2 2 2" xfId="40751" xr:uid="{2DDF7F66-C969-40E7-A439-5729D991DF17}"/>
    <cellStyle name="40% - Accent1 46 2 3" xfId="40750" xr:uid="{330870EF-FB8D-49A9-B96F-77F529550065}"/>
    <cellStyle name="40% - Accent1 46 3" xfId="23232" xr:uid="{E0D88BC7-E9DC-44B3-8378-CB1C933212BF}"/>
    <cellStyle name="40% - Accent1 46 3 2" xfId="40752" xr:uid="{F04B100A-3D8B-44E6-8E14-359F365A9F22}"/>
    <cellStyle name="40% - Accent1 46 4" xfId="40749" xr:uid="{8EADFFD9-08E8-4CFC-9D1F-B9FF2E8632DE}"/>
    <cellStyle name="40% - Accent1 47" xfId="7838" xr:uid="{E60A9FFF-0529-4FCE-BF9C-334633AE3E0B}"/>
    <cellStyle name="40% - Accent1 47 2" xfId="15546" xr:uid="{F0401C25-B9FB-4288-8863-EA9BD1B5D35C}"/>
    <cellStyle name="40% - Accent1 47 2 2" xfId="30957" xr:uid="{382D7948-AEA9-48AA-AA79-9B9FA8507818}"/>
    <cellStyle name="40% - Accent1 47 2 2 2" xfId="40755" xr:uid="{565DA955-207D-4812-A0ED-2ED50C3A18B8}"/>
    <cellStyle name="40% - Accent1 47 2 3" xfId="40754" xr:uid="{1F867E21-CCA7-41F3-B6FB-5CDF4A0BC588}"/>
    <cellStyle name="40% - Accent1 47 3" xfId="23252" xr:uid="{7B3CE690-5E92-4A64-B4C3-C1DC84D3FB79}"/>
    <cellStyle name="40% - Accent1 47 3 2" xfId="40756" xr:uid="{C870DE2A-353C-4AF9-9A3C-32C3BC3FEE04}"/>
    <cellStyle name="40% - Accent1 47 4" xfId="40753" xr:uid="{DA69085C-6426-4821-8425-3FBA38A53153}"/>
    <cellStyle name="40% - Accent1 48" xfId="7891" xr:uid="{3F006E95-CB43-4CC1-AF33-0FA634ABC154}"/>
    <cellStyle name="40% - Accent1 48 2" xfId="23304" xr:uid="{B799A4EA-E87B-4D5C-BC73-773444E2D367}"/>
    <cellStyle name="40% - Accent1 48 2 2" xfId="40758" xr:uid="{8AA9799C-E80E-4B48-897D-55B57A2A694A}"/>
    <cellStyle name="40% - Accent1 48 3" xfId="40757" xr:uid="{3113E336-442A-499A-AB8F-8DA2C8706C70}"/>
    <cellStyle name="40% - Accent1 49" xfId="15599" xr:uid="{3C7D04D9-341C-4438-9731-E8CBADF7AD07}"/>
    <cellStyle name="40% - Accent1 49 2" xfId="40759" xr:uid="{8927F486-8C73-4958-AFDD-68379835B916}"/>
    <cellStyle name="40% - Accent1 5" xfId="3283" xr:uid="{DB89E6FC-9B76-4DFC-8143-C3C214F1E008}"/>
    <cellStyle name="40% - Accent1 5 2" xfId="7015" xr:uid="{F3768955-7870-4A7C-B6B9-0B9EB08B7207}"/>
    <cellStyle name="40% - Accent1 5 2 2" xfId="14723" xr:uid="{591B092B-7728-46E8-945C-6EEC00F5D299}"/>
    <cellStyle name="40% - Accent1 5 2 2 2" xfId="30135" xr:uid="{7AFBA494-4D17-4B67-8006-41137CBA220E}"/>
    <cellStyle name="40% - Accent1 5 2 2 2 2" xfId="40763" xr:uid="{7E09485A-93AF-45D5-8D39-23EFD3A05250}"/>
    <cellStyle name="40% - Accent1 5 2 2 3" xfId="40762" xr:uid="{D0083DC6-B8F6-4121-AC91-292474E95D31}"/>
    <cellStyle name="40% - Accent1 5 2 3" xfId="22430" xr:uid="{0716A414-4A37-40C5-9EA6-B97A86690949}"/>
    <cellStyle name="40% - Accent1 5 2 3 2" xfId="40764" xr:uid="{8C99DCFB-175C-44D1-A8B1-C6AFEA75A7C2}"/>
    <cellStyle name="40% - Accent1 5 2 4" xfId="40761" xr:uid="{D983FCB2-0EAB-423F-B62B-D907C4D397A9}"/>
    <cellStyle name="40% - Accent1 5 3" xfId="10994" xr:uid="{A1B1ACB8-96C9-4D9D-B1CF-632F002CC4AF}"/>
    <cellStyle name="40% - Accent1 5 3 2" xfId="26407" xr:uid="{2ED74906-3007-4355-B993-C49D981F72BD}"/>
    <cellStyle name="40% - Accent1 5 3 2 2" xfId="40766" xr:uid="{E3127528-80AC-45CF-BF4C-BC243275A331}"/>
    <cellStyle name="40% - Accent1 5 3 3" xfId="40765" xr:uid="{AFCE4436-42A6-4F8D-A829-88DC1CE7CDA6}"/>
    <cellStyle name="40% - Accent1 5 4" xfId="18702" xr:uid="{18C4BF2B-0F0C-4300-92A2-913F67D4CF61}"/>
    <cellStyle name="40% - Accent1 5 4 2" xfId="40767" xr:uid="{F38FD043-0623-455B-8D33-B8B0C5D07774}"/>
    <cellStyle name="40% - Accent1 5 5" xfId="40760" xr:uid="{4E6BB10E-7AB5-4B07-BBB5-79BA7CF2D342}"/>
    <cellStyle name="40% - Accent1 50" xfId="30977" xr:uid="{A9968012-6816-47FD-AA47-EF39092E4DF6}"/>
    <cellStyle name="40% - Accent1 50 2" xfId="40768" xr:uid="{A620D765-DC23-4660-BF13-0F51EE5CAEC3}"/>
    <cellStyle name="40% - Accent1 51" xfId="40216" xr:uid="{9D1BE12D-826C-491B-9533-5D332F6A05F1}"/>
    <cellStyle name="40% - Accent1 52" xfId="61957" xr:uid="{BE7E4880-07CA-4CE6-A48E-D453102CF965}"/>
    <cellStyle name="40% - Accent1 53" xfId="61977" xr:uid="{6B4E2933-CAB0-4AA6-B7ED-1F10BD7BF009}"/>
    <cellStyle name="40% - Accent1 54" xfId="61997" xr:uid="{81FF55E4-24EE-4D8A-AADF-47884455A885}"/>
    <cellStyle name="40% - Accent1 55" xfId="62021" xr:uid="{A34A261C-6B6E-4B3E-B3FE-5B6BBC422F24}"/>
    <cellStyle name="40% - Accent1 56" xfId="62044" xr:uid="{B239AE47-694A-4E35-926F-2D5FE2882AC0}"/>
    <cellStyle name="40% - Accent1 57" xfId="62067" xr:uid="{0B7D53D8-9622-44A5-A448-A6DD9E4C9E5F}"/>
    <cellStyle name="40% - Accent1 6" xfId="3303" xr:uid="{EE429DED-2D84-4665-BE4D-A63606AE1E6C}"/>
    <cellStyle name="40% - Accent1 6 2" xfId="7035" xr:uid="{1D3CF97A-2D13-4DC4-BA06-06F14D837E52}"/>
    <cellStyle name="40% - Accent1 6 2 2" xfId="14743" xr:uid="{30BC7DF0-2BAE-444A-954C-622856FD6999}"/>
    <cellStyle name="40% - Accent1 6 2 2 2" xfId="30155" xr:uid="{CAE45AD0-0615-4FF8-B14C-D9E1EB43EBB7}"/>
    <cellStyle name="40% - Accent1 6 2 2 2 2" xfId="40772" xr:uid="{949392ED-AF55-48F3-B4CB-3EE4A8DF5D57}"/>
    <cellStyle name="40% - Accent1 6 2 2 3" xfId="40771" xr:uid="{A61CFE5B-3584-45F6-91F3-9E79AA3E7D84}"/>
    <cellStyle name="40% - Accent1 6 2 3" xfId="22450" xr:uid="{50D3A282-07A0-46DD-969E-F14B56685A36}"/>
    <cellStyle name="40% - Accent1 6 2 3 2" xfId="40773" xr:uid="{7A3BBD24-C438-42F4-8117-E3422CE73129}"/>
    <cellStyle name="40% - Accent1 6 2 4" xfId="40770" xr:uid="{07BA22A1-3176-42E5-B12B-2ABEA780E49D}"/>
    <cellStyle name="40% - Accent1 6 3" xfId="11014" xr:uid="{8BBEF5D0-B7C5-4C23-853F-ADC12DED3B29}"/>
    <cellStyle name="40% - Accent1 6 3 2" xfId="26427" xr:uid="{0CAA3A13-29EE-4CA3-ACD8-C8B6F68C1841}"/>
    <cellStyle name="40% - Accent1 6 3 2 2" xfId="40775" xr:uid="{19B6EB90-9041-4BB8-ADEB-3B9D2AF04546}"/>
    <cellStyle name="40% - Accent1 6 3 3" xfId="40774" xr:uid="{0CA77293-CA90-4FDB-9C7A-E914DC41F409}"/>
    <cellStyle name="40% - Accent1 6 4" xfId="18722" xr:uid="{60DE135B-4BD2-42E8-9E0F-07250BC562D8}"/>
    <cellStyle name="40% - Accent1 6 4 2" xfId="40776" xr:uid="{E4BD6D18-2507-4D72-86FB-D4BD2005B415}"/>
    <cellStyle name="40% - Accent1 6 5" xfId="40769" xr:uid="{CACCF91B-A848-4DD0-874C-142CC392D59E}"/>
    <cellStyle name="40% - Accent1 7" xfId="3323" xr:uid="{2ABF0B60-AEDB-47D2-9F10-A444A2BA0B01}"/>
    <cellStyle name="40% - Accent1 7 2" xfId="7055" xr:uid="{CB38853E-128B-4E3A-94A6-777D1EB26F40}"/>
    <cellStyle name="40% - Accent1 7 2 2" xfId="14763" xr:uid="{F0D03ACE-075E-42EF-8CB4-8456CFF35ED9}"/>
    <cellStyle name="40% - Accent1 7 2 2 2" xfId="30175" xr:uid="{F4991021-7E12-4DD1-A7EA-25E39E5E5DD2}"/>
    <cellStyle name="40% - Accent1 7 2 2 2 2" xfId="40780" xr:uid="{B6239027-1BE5-48E6-9010-6070F11F7A7C}"/>
    <cellStyle name="40% - Accent1 7 2 2 3" xfId="40779" xr:uid="{E4231CA6-4A60-4FB7-8CC2-039D546628C7}"/>
    <cellStyle name="40% - Accent1 7 2 3" xfId="22470" xr:uid="{C8F919B8-F59A-46D4-A942-DC453B920C7C}"/>
    <cellStyle name="40% - Accent1 7 2 3 2" xfId="40781" xr:uid="{CDB98884-7051-45C4-9C64-E1D9C8B31104}"/>
    <cellStyle name="40% - Accent1 7 2 4" xfId="40778" xr:uid="{CC1D9D97-7D91-4F2D-A992-C677EB753CC6}"/>
    <cellStyle name="40% - Accent1 7 3" xfId="11034" xr:uid="{C5E06392-1963-4C1A-A149-525BE209B4A9}"/>
    <cellStyle name="40% - Accent1 7 3 2" xfId="26447" xr:uid="{2579359A-E73F-4DCA-9484-63B113A4968D}"/>
    <cellStyle name="40% - Accent1 7 3 2 2" xfId="40783" xr:uid="{E2AB87DE-DAA8-4733-A49B-C2F44AAB1937}"/>
    <cellStyle name="40% - Accent1 7 3 3" xfId="40782" xr:uid="{31E086D3-FAC1-434C-A773-88C0AE99E9C2}"/>
    <cellStyle name="40% - Accent1 7 4" xfId="18742" xr:uid="{2224F672-0FB9-4ACA-959F-F29932F98DEC}"/>
    <cellStyle name="40% - Accent1 7 4 2" xfId="40784" xr:uid="{C32E29C9-C5DA-41CB-AF95-08460570D78D}"/>
    <cellStyle name="40% - Accent1 7 5" xfId="40777" xr:uid="{266358FF-DFB6-483E-8636-6D1DA3F22319}"/>
    <cellStyle name="40% - Accent1 8" xfId="3343" xr:uid="{E86A0D00-3925-46F0-AD01-6898CAFD0DC8}"/>
    <cellStyle name="40% - Accent1 8 2" xfId="7075" xr:uid="{0582DDD5-815E-4F50-A0F2-A903D0A638ED}"/>
    <cellStyle name="40% - Accent1 8 2 2" xfId="14783" xr:uid="{706B4136-C874-45CB-92E2-DB3A0FA9C45D}"/>
    <cellStyle name="40% - Accent1 8 2 2 2" xfId="30195" xr:uid="{A07B3652-7395-4C89-9D14-B5CFDE82B329}"/>
    <cellStyle name="40% - Accent1 8 2 2 2 2" xfId="40788" xr:uid="{F1737D21-4028-4B1A-9D1F-29DD40FC0E06}"/>
    <cellStyle name="40% - Accent1 8 2 2 3" xfId="40787" xr:uid="{C87F1E4F-0F7B-4F15-BEFC-3144A3752BA4}"/>
    <cellStyle name="40% - Accent1 8 2 3" xfId="22490" xr:uid="{A502DFBC-BB87-4E42-918A-16DAFA65338B}"/>
    <cellStyle name="40% - Accent1 8 2 3 2" xfId="40789" xr:uid="{59C1580A-E28F-4816-BA6A-C13B0C41C0FC}"/>
    <cellStyle name="40% - Accent1 8 2 4" xfId="40786" xr:uid="{8AE963B0-F98A-44B0-96E5-6F57BFBDA0D2}"/>
    <cellStyle name="40% - Accent1 8 3" xfId="11054" xr:uid="{74F8C600-A31A-48D6-BF18-8687DE735A24}"/>
    <cellStyle name="40% - Accent1 8 3 2" xfId="26467" xr:uid="{7BAF00D3-AFDE-41C5-99E6-577F6700710C}"/>
    <cellStyle name="40% - Accent1 8 3 2 2" xfId="40791" xr:uid="{C4C25703-1ADD-4508-8AC1-6946DB57016C}"/>
    <cellStyle name="40% - Accent1 8 3 3" xfId="40790" xr:uid="{B16C8417-6D5A-4E75-9D11-8E57CC01D1E5}"/>
    <cellStyle name="40% - Accent1 8 4" xfId="18762" xr:uid="{9A4651FA-3C67-4144-811D-73E96A76986A}"/>
    <cellStyle name="40% - Accent1 8 4 2" xfId="40792" xr:uid="{3215528B-3A51-4DC2-AE7F-1DA9F8329003}"/>
    <cellStyle name="40% - Accent1 8 5" xfId="40785" xr:uid="{6B9A9DA5-C220-45A3-8623-48F1B5D8375E}"/>
    <cellStyle name="40% - Accent1 9" xfId="3363" xr:uid="{38322DFE-2081-4856-B70F-60C2136B7065}"/>
    <cellStyle name="40% - Accent1 9 2" xfId="7095" xr:uid="{B29E836B-C0AD-4E67-BFA7-C4196A1AC708}"/>
    <cellStyle name="40% - Accent1 9 2 2" xfId="14803" xr:uid="{19E17FF2-4B95-423E-B675-E3E9338BBA89}"/>
    <cellStyle name="40% - Accent1 9 2 2 2" xfId="30215" xr:uid="{D7163C14-8D88-457A-9F71-F4B9BEECA6F0}"/>
    <cellStyle name="40% - Accent1 9 2 2 2 2" xfId="40796" xr:uid="{94E3F265-C108-4049-B3E0-B8FB85381E42}"/>
    <cellStyle name="40% - Accent1 9 2 2 3" xfId="40795" xr:uid="{BC140D99-37CE-40EE-98B0-6908C6D62B7D}"/>
    <cellStyle name="40% - Accent1 9 2 3" xfId="22510" xr:uid="{4DF34D3B-F71D-4DC9-A433-87AF0EAC4B53}"/>
    <cellStyle name="40% - Accent1 9 2 3 2" xfId="40797" xr:uid="{27B0A325-9E34-4A77-A66D-35DFC7370303}"/>
    <cellStyle name="40% - Accent1 9 2 4" xfId="40794" xr:uid="{46C98A0A-9F58-490C-BFE6-FA28DE0481EB}"/>
    <cellStyle name="40% - Accent1 9 3" xfId="11074" xr:uid="{E428089C-2A09-458C-8D2C-5CCE52875FF8}"/>
    <cellStyle name="40% - Accent1 9 3 2" xfId="26487" xr:uid="{0A13580F-0453-4AFE-9504-994F8E327E8C}"/>
    <cellStyle name="40% - Accent1 9 3 2 2" xfId="40799" xr:uid="{4A70A6C6-2F87-45D4-B9EA-8D17F6B009F8}"/>
    <cellStyle name="40% - Accent1 9 3 3" xfId="40798" xr:uid="{2048BC44-728A-422B-BB8E-65FC7181A6BB}"/>
    <cellStyle name="40% - Accent1 9 4" xfId="18782" xr:uid="{D5D2EE58-48EE-47F4-A1BE-2FCF711E62D1}"/>
    <cellStyle name="40% - Accent1 9 4 2" xfId="40800" xr:uid="{75DBC13C-BF2A-4A05-B362-FC39F441CE55}"/>
    <cellStyle name="40% - Accent1 9 5" xfId="40793" xr:uid="{5CAF9BEC-32F6-4787-B890-5DC1BBC0E220}"/>
    <cellStyle name="40% - Accent2" xfId="35" builtinId="35" customBuiltin="1"/>
    <cellStyle name="40% - Accent2 10" xfId="3386" xr:uid="{577B486E-5245-4BF2-A9AD-A204E6F48815}"/>
    <cellStyle name="40% - Accent2 10 2" xfId="7118" xr:uid="{89BE66A7-B71C-4774-BF3F-DDBCC0DC1193}"/>
    <cellStyle name="40% - Accent2 10 2 2" xfId="14826" xr:uid="{9E5184DC-F56E-4847-A11C-8BC1066AEE12}"/>
    <cellStyle name="40% - Accent2 10 2 2 2" xfId="30238" xr:uid="{0C30DCF6-3861-4D0D-8A0D-BDFFEA8E176A}"/>
    <cellStyle name="40% - Accent2 10 2 2 2 2" xfId="40805" xr:uid="{5AFBAD27-A51B-41EE-8216-627D58CF0CA7}"/>
    <cellStyle name="40% - Accent2 10 2 2 3" xfId="40804" xr:uid="{E1098569-F9DA-4859-90A5-64EEA0CDA0FE}"/>
    <cellStyle name="40% - Accent2 10 2 3" xfId="22533" xr:uid="{3182446C-934A-4B63-BA66-04E2947EE297}"/>
    <cellStyle name="40% - Accent2 10 2 3 2" xfId="40806" xr:uid="{6975CF4A-BC17-402A-8DBE-77B0C36F7278}"/>
    <cellStyle name="40% - Accent2 10 2 4" xfId="40803" xr:uid="{326D7F43-453E-45AE-82A7-783B9C8E468D}"/>
    <cellStyle name="40% - Accent2 10 3" xfId="11097" xr:uid="{0374F18C-2732-42D4-9D42-D8891ABB6089}"/>
    <cellStyle name="40% - Accent2 10 3 2" xfId="26510" xr:uid="{452A294F-8CD0-4E63-AFBC-FC85DA718218}"/>
    <cellStyle name="40% - Accent2 10 3 2 2" xfId="40808" xr:uid="{F0AFF606-4267-4F1F-9F25-E8FC2E44539A}"/>
    <cellStyle name="40% - Accent2 10 3 3" xfId="40807" xr:uid="{211A37B1-F34E-4FB7-8980-3915AA58998B}"/>
    <cellStyle name="40% - Accent2 10 4" xfId="18805" xr:uid="{816197AB-3129-4FBD-BF35-566B9CB499E6}"/>
    <cellStyle name="40% - Accent2 10 4 2" xfId="40809" xr:uid="{37C650CF-52CB-458C-A60B-7B708A995F8D}"/>
    <cellStyle name="40% - Accent2 10 5" xfId="40802" xr:uid="{4754D94B-1C57-405C-A0AE-915181189C0F}"/>
    <cellStyle name="40% - Accent2 11" xfId="3406" xr:uid="{E0569CA6-C531-449A-8BEC-CF5A9121F496}"/>
    <cellStyle name="40% - Accent2 11 2" xfId="7138" xr:uid="{1BA6573C-60F8-4406-88BF-6AE492D975FF}"/>
    <cellStyle name="40% - Accent2 11 2 2" xfId="14846" xr:uid="{8E0407D5-2060-4E60-B40C-28A6ABC6D445}"/>
    <cellStyle name="40% - Accent2 11 2 2 2" xfId="30258" xr:uid="{C8BB5B65-1C5D-4A53-B6A3-763F160A1E09}"/>
    <cellStyle name="40% - Accent2 11 2 2 2 2" xfId="40813" xr:uid="{C2938D5C-2967-471A-B1C1-3D96A97F9B8E}"/>
    <cellStyle name="40% - Accent2 11 2 2 3" xfId="40812" xr:uid="{C0C9384C-3D24-4EA4-BFE4-346E9E687F43}"/>
    <cellStyle name="40% - Accent2 11 2 3" xfId="22553" xr:uid="{7DB98DDE-A8D2-4B29-9813-1CE17FAC2575}"/>
    <cellStyle name="40% - Accent2 11 2 3 2" xfId="40814" xr:uid="{2AE4EE1F-8061-450B-B5FE-6AE0D6D2F649}"/>
    <cellStyle name="40% - Accent2 11 2 4" xfId="40811" xr:uid="{B8FC947F-93D5-4CDF-A973-732711FDE3EA}"/>
    <cellStyle name="40% - Accent2 11 3" xfId="11117" xr:uid="{F8D86D5F-5E0E-45F4-9AEF-ECD336097A6F}"/>
    <cellStyle name="40% - Accent2 11 3 2" xfId="26530" xr:uid="{4C472A1C-199C-4FCD-BE2C-4FDBF755C740}"/>
    <cellStyle name="40% - Accent2 11 3 2 2" xfId="40816" xr:uid="{3EF2A169-68EA-41BB-BC99-C94BB7A8F92C}"/>
    <cellStyle name="40% - Accent2 11 3 3" xfId="40815" xr:uid="{3268A090-C1C6-47EE-BF2C-A3C467B1F662}"/>
    <cellStyle name="40% - Accent2 11 4" xfId="18825" xr:uid="{FFB085AE-EACD-4AB9-9219-AAF5CF87D83F}"/>
    <cellStyle name="40% - Accent2 11 4 2" xfId="40817" xr:uid="{E962D8A9-1C10-4717-B969-9B3E48D9B5B0}"/>
    <cellStyle name="40% - Accent2 11 5" xfId="40810" xr:uid="{7DD47F18-5BAB-460A-94B9-0E6506B59F40}"/>
    <cellStyle name="40% - Accent2 12" xfId="3426" xr:uid="{241EB542-78A2-4401-91D1-7EFEC6634CC0}"/>
    <cellStyle name="40% - Accent2 12 2" xfId="7158" xr:uid="{104A161D-3CA3-46D5-B8FC-4D16494FFC59}"/>
    <cellStyle name="40% - Accent2 12 2 2" xfId="14866" xr:uid="{EC7E9028-E348-4833-93BA-3B64E7066EDD}"/>
    <cellStyle name="40% - Accent2 12 2 2 2" xfId="30278" xr:uid="{65858667-E888-4C79-955D-716E626A353F}"/>
    <cellStyle name="40% - Accent2 12 2 2 2 2" xfId="40821" xr:uid="{2AF64C61-6CC7-415A-8EA7-9B405102438A}"/>
    <cellStyle name="40% - Accent2 12 2 2 3" xfId="40820" xr:uid="{BCF0327F-7A6E-4B3F-B7D2-4D62C3FB30C9}"/>
    <cellStyle name="40% - Accent2 12 2 3" xfId="22573" xr:uid="{35F289C6-85CB-41F8-A4D3-1F9D2E787099}"/>
    <cellStyle name="40% - Accent2 12 2 3 2" xfId="40822" xr:uid="{44D7F745-9A95-46F2-BA4E-6C139E7AF2EB}"/>
    <cellStyle name="40% - Accent2 12 2 4" xfId="40819" xr:uid="{1E9B4DE4-0476-4E30-B6CD-D8BBC9C84E59}"/>
    <cellStyle name="40% - Accent2 12 3" xfId="11137" xr:uid="{52BF27C4-5EB5-48AB-858F-8F920B8A9E8E}"/>
    <cellStyle name="40% - Accent2 12 3 2" xfId="26550" xr:uid="{348EF911-AAD5-4224-80AC-EB09DE178131}"/>
    <cellStyle name="40% - Accent2 12 3 2 2" xfId="40824" xr:uid="{DC7C5CD4-2B30-4223-B82D-B3858E669631}"/>
    <cellStyle name="40% - Accent2 12 3 3" xfId="40823" xr:uid="{ACBEB2B9-257E-4A5A-93E6-5E53A73AB350}"/>
    <cellStyle name="40% - Accent2 12 4" xfId="18845" xr:uid="{589E3EDF-5136-4FE3-ABD9-35D13158F382}"/>
    <cellStyle name="40% - Accent2 12 4 2" xfId="40825" xr:uid="{8241CBCA-712C-45AA-AFC7-E95E047BFCCE}"/>
    <cellStyle name="40% - Accent2 12 5" xfId="40818" xr:uid="{1EBA1D7D-E17E-4EA5-AEF1-4EF933456D62}"/>
    <cellStyle name="40% - Accent2 13" xfId="3446" xr:uid="{67E4F114-6A07-4392-B596-840581A5CA47}"/>
    <cellStyle name="40% - Accent2 13 2" xfId="7178" xr:uid="{20DA8A7B-1153-4BAE-920C-4FC047475849}"/>
    <cellStyle name="40% - Accent2 13 2 2" xfId="14886" xr:uid="{FE7570F6-6667-4690-BBDD-1ED459A613DF}"/>
    <cellStyle name="40% - Accent2 13 2 2 2" xfId="30298" xr:uid="{CDD94E6A-BA0D-4392-BE43-A1742CB9C858}"/>
    <cellStyle name="40% - Accent2 13 2 2 2 2" xfId="40829" xr:uid="{5436AEE4-0D53-400A-99D6-6CB43D4E1BDD}"/>
    <cellStyle name="40% - Accent2 13 2 2 3" xfId="40828" xr:uid="{39377FC8-2F00-4F7B-BB6A-50C66B688F02}"/>
    <cellStyle name="40% - Accent2 13 2 3" xfId="22593" xr:uid="{DF8AD631-6AD0-48F7-A221-B74D817E47A0}"/>
    <cellStyle name="40% - Accent2 13 2 3 2" xfId="40830" xr:uid="{4F3EBD2C-5497-4FD9-A8E2-0F6C11491B44}"/>
    <cellStyle name="40% - Accent2 13 2 4" xfId="40827" xr:uid="{B24B6A3F-6934-4116-8AD2-3F41C4612491}"/>
    <cellStyle name="40% - Accent2 13 3" xfId="11157" xr:uid="{ECC7A772-DBD9-499A-ADD1-5E04158B80B3}"/>
    <cellStyle name="40% - Accent2 13 3 2" xfId="26570" xr:uid="{464E9FA0-A05A-4616-A376-CF419B02FA4C}"/>
    <cellStyle name="40% - Accent2 13 3 2 2" xfId="40832" xr:uid="{5995FC80-DAAB-4B6B-920C-BEB579126B7F}"/>
    <cellStyle name="40% - Accent2 13 3 3" xfId="40831" xr:uid="{8880A81B-AAEE-4BD2-92D6-5E05CF1192BE}"/>
    <cellStyle name="40% - Accent2 13 4" xfId="18865" xr:uid="{92E845DD-E7D2-408E-AA9A-08F5A706A3AB}"/>
    <cellStyle name="40% - Accent2 13 4 2" xfId="40833" xr:uid="{7013DB3F-8DF1-46E6-97C5-A3E52BDB1FF7}"/>
    <cellStyle name="40% - Accent2 13 5" xfId="40826" xr:uid="{5CC520B5-D1B3-4D97-BEC1-003A40F3B759}"/>
    <cellStyle name="40% - Accent2 14" xfId="3466" xr:uid="{031F5CA9-FAE0-4553-B82E-91254DED814E}"/>
    <cellStyle name="40% - Accent2 14 2" xfId="7198" xr:uid="{44E4D3C1-DB03-4AED-AF31-B22F32F7C8A1}"/>
    <cellStyle name="40% - Accent2 14 2 2" xfId="14906" xr:uid="{E995BA90-2D48-4BDA-94AD-DA11F36DD9C2}"/>
    <cellStyle name="40% - Accent2 14 2 2 2" xfId="30318" xr:uid="{C79F633E-112B-4E8E-93DE-5990BC02B277}"/>
    <cellStyle name="40% - Accent2 14 2 2 2 2" xfId="40837" xr:uid="{FB25ECD2-C030-476E-8567-87C31AA21BF4}"/>
    <cellStyle name="40% - Accent2 14 2 2 3" xfId="40836" xr:uid="{7B5ABD97-F4A0-4636-8203-538E68F3CCBB}"/>
    <cellStyle name="40% - Accent2 14 2 3" xfId="22613" xr:uid="{828BEB82-4484-4381-B3A2-D5A74E1D0F96}"/>
    <cellStyle name="40% - Accent2 14 2 3 2" xfId="40838" xr:uid="{7AB2A762-656F-49ED-9A65-19B4A3351010}"/>
    <cellStyle name="40% - Accent2 14 2 4" xfId="40835" xr:uid="{CDCCF493-4461-47DA-9862-E1F6E6F9045A}"/>
    <cellStyle name="40% - Accent2 14 3" xfId="11177" xr:uid="{0B8DD54E-D5CB-4813-B917-1A546B4CC8C9}"/>
    <cellStyle name="40% - Accent2 14 3 2" xfId="26590" xr:uid="{933EB9DD-DA05-47AD-B6E2-07641EE9E9D9}"/>
    <cellStyle name="40% - Accent2 14 3 2 2" xfId="40840" xr:uid="{388CB681-CD60-431D-8E16-F5DA2D14A5F1}"/>
    <cellStyle name="40% - Accent2 14 3 3" xfId="40839" xr:uid="{89CD385F-8278-4CA4-B85C-D3D700495FD8}"/>
    <cellStyle name="40% - Accent2 14 4" xfId="18885" xr:uid="{FF296F61-4830-47D5-B62A-353FD6CB00BE}"/>
    <cellStyle name="40% - Accent2 14 4 2" xfId="40841" xr:uid="{26F4092E-6737-4399-BCAE-5DA6F8229142}"/>
    <cellStyle name="40% - Accent2 14 5" xfId="40834" xr:uid="{B80C320D-4A52-4942-8D49-82DA20CC0470}"/>
    <cellStyle name="40% - Accent2 15" xfId="3486" xr:uid="{2E7F7FAF-8C31-445A-B506-80CD746E7913}"/>
    <cellStyle name="40% - Accent2 15 2" xfId="7218" xr:uid="{61D97F4D-B49B-4CE3-B4D7-F567564A182C}"/>
    <cellStyle name="40% - Accent2 15 2 2" xfId="14926" xr:uid="{D1211931-E29B-4D24-B0F5-876B3726CFAE}"/>
    <cellStyle name="40% - Accent2 15 2 2 2" xfId="30338" xr:uid="{E041D6B2-B05A-4EED-8FD6-6EAE54F01011}"/>
    <cellStyle name="40% - Accent2 15 2 2 2 2" xfId="40845" xr:uid="{2F66E81D-B115-4AB3-9ACB-572DA544596A}"/>
    <cellStyle name="40% - Accent2 15 2 2 3" xfId="40844" xr:uid="{2B01A4AF-A4C1-4EC1-B9A9-AE9D7020BAA5}"/>
    <cellStyle name="40% - Accent2 15 2 3" xfId="22633" xr:uid="{0386DB1F-3E9C-4AC6-A8DA-DB574015A4C6}"/>
    <cellStyle name="40% - Accent2 15 2 3 2" xfId="40846" xr:uid="{D0A73207-CD2A-40E8-9093-DE886E78B0CA}"/>
    <cellStyle name="40% - Accent2 15 2 4" xfId="40843" xr:uid="{A83CBB24-BBBC-4767-A02A-029B0CAE323A}"/>
    <cellStyle name="40% - Accent2 15 3" xfId="11197" xr:uid="{7B797380-8FBE-4C54-A78B-98B0AC0CA4C0}"/>
    <cellStyle name="40% - Accent2 15 3 2" xfId="26610" xr:uid="{A782E120-78FD-4B1F-AAE1-CE2AC8AE3B54}"/>
    <cellStyle name="40% - Accent2 15 3 2 2" xfId="40848" xr:uid="{4D91C229-7EE6-4A6C-AAB0-857979E0E11D}"/>
    <cellStyle name="40% - Accent2 15 3 3" xfId="40847" xr:uid="{CEEA22F2-EB2C-4914-B790-DDEA4DCAAAF3}"/>
    <cellStyle name="40% - Accent2 15 4" xfId="18905" xr:uid="{6EB5089D-901A-494A-A25A-68D37554B892}"/>
    <cellStyle name="40% - Accent2 15 4 2" xfId="40849" xr:uid="{5C5C8513-D4D7-4753-90E8-373410569958}"/>
    <cellStyle name="40% - Accent2 15 5" xfId="40842" xr:uid="{345AAADB-829F-4FF6-A3F1-CDC8348BA18C}"/>
    <cellStyle name="40% - Accent2 16" xfId="3506" xr:uid="{351F6A2D-2105-4339-B17F-7946C53604D3}"/>
    <cellStyle name="40% - Accent2 16 2" xfId="7238" xr:uid="{30F6AC1E-9A2B-4084-8AC7-F02E092C4EC6}"/>
    <cellStyle name="40% - Accent2 16 2 2" xfId="14946" xr:uid="{BFC93230-D975-44AA-841C-81DEE0D8D24A}"/>
    <cellStyle name="40% - Accent2 16 2 2 2" xfId="30358" xr:uid="{1931C338-5E10-43C6-B37F-D7BBBBE343D3}"/>
    <cellStyle name="40% - Accent2 16 2 2 2 2" xfId="40853" xr:uid="{F247CBD6-F5F9-4C64-B845-AB84218538D9}"/>
    <cellStyle name="40% - Accent2 16 2 2 3" xfId="40852" xr:uid="{BCF17814-C48E-4C92-BE18-8E3C6279DF96}"/>
    <cellStyle name="40% - Accent2 16 2 3" xfId="22653" xr:uid="{B9BA52B1-3D83-4058-AEAA-D6BF143269B2}"/>
    <cellStyle name="40% - Accent2 16 2 3 2" xfId="40854" xr:uid="{1C571602-C079-44B4-BBCD-86CFBE5A0139}"/>
    <cellStyle name="40% - Accent2 16 2 4" xfId="40851" xr:uid="{2D030E47-4BC0-475E-9CF6-4C10CC5B6C09}"/>
    <cellStyle name="40% - Accent2 16 3" xfId="11217" xr:uid="{A08BD1D1-0B56-44BC-8CF7-2DDA0CD852D0}"/>
    <cellStyle name="40% - Accent2 16 3 2" xfId="26630" xr:uid="{38C76C25-B948-427A-BE12-4BD2A735FA27}"/>
    <cellStyle name="40% - Accent2 16 3 2 2" xfId="40856" xr:uid="{1CC426E9-41C9-48B6-8F4E-DEC1CD35B8F4}"/>
    <cellStyle name="40% - Accent2 16 3 3" xfId="40855" xr:uid="{C02D2ADF-90C3-4E55-AD85-BE3ACD006ACA}"/>
    <cellStyle name="40% - Accent2 16 4" xfId="18925" xr:uid="{F5C62793-03BD-41CF-B5D5-B6E19B8B7C6A}"/>
    <cellStyle name="40% - Accent2 16 4 2" xfId="40857" xr:uid="{85FFF61E-1D77-4122-B999-FD87074DFA6C}"/>
    <cellStyle name="40% - Accent2 16 5" xfId="40850" xr:uid="{AAEBDF46-E169-40BD-8380-69BD0D58DB95}"/>
    <cellStyle name="40% - Accent2 17" xfId="3526" xr:uid="{6C45E58D-4705-4575-99B4-53890A312613}"/>
    <cellStyle name="40% - Accent2 17 2" xfId="7258" xr:uid="{D745B8CA-59BE-4515-99A3-B516E894BF38}"/>
    <cellStyle name="40% - Accent2 17 2 2" xfId="14966" xr:uid="{BD16D337-BFD1-47EF-A586-41513E3EA175}"/>
    <cellStyle name="40% - Accent2 17 2 2 2" xfId="30378" xr:uid="{21D8F7EB-5D3F-47C4-AD88-8AC5930223FE}"/>
    <cellStyle name="40% - Accent2 17 2 2 2 2" xfId="40861" xr:uid="{54D2F21A-060A-46A1-A859-523C7D0A9EE0}"/>
    <cellStyle name="40% - Accent2 17 2 2 3" xfId="40860" xr:uid="{AF3B1635-1B22-4E35-BC9F-B3CDFB1B0FCA}"/>
    <cellStyle name="40% - Accent2 17 2 3" xfId="22673" xr:uid="{045496A2-A2F6-4C6B-A225-60FED795C72E}"/>
    <cellStyle name="40% - Accent2 17 2 3 2" xfId="40862" xr:uid="{7AC25D0D-AB27-495D-A39F-ADB6B4AA6FB0}"/>
    <cellStyle name="40% - Accent2 17 2 4" xfId="40859" xr:uid="{12B3382A-9572-446C-9F40-299E9DABA919}"/>
    <cellStyle name="40% - Accent2 17 3" xfId="11237" xr:uid="{2E9F3770-7AEF-4BEB-ABD6-013867C3F037}"/>
    <cellStyle name="40% - Accent2 17 3 2" xfId="26650" xr:uid="{75306C92-9F01-4CF8-B363-1BFA9691508D}"/>
    <cellStyle name="40% - Accent2 17 3 2 2" xfId="40864" xr:uid="{3210F1CE-A54F-45C9-A63D-87BD7327ECCF}"/>
    <cellStyle name="40% - Accent2 17 3 3" xfId="40863" xr:uid="{52B27C3B-28FC-495C-AAB0-5341128BD353}"/>
    <cellStyle name="40% - Accent2 17 4" xfId="18945" xr:uid="{9E238605-79BE-4B4B-BC09-8790D5A70DCE}"/>
    <cellStyle name="40% - Accent2 17 4 2" xfId="40865" xr:uid="{3DE08D20-708B-48B1-A6B2-79CA07566878}"/>
    <cellStyle name="40% - Accent2 17 5" xfId="40858" xr:uid="{6183871B-2282-4F13-88AB-181A2571ABD5}"/>
    <cellStyle name="40% - Accent2 18" xfId="3546" xr:uid="{1A075BF4-D1C8-43E4-A1FB-30CBF988218C}"/>
    <cellStyle name="40% - Accent2 18 2" xfId="7278" xr:uid="{E7610DAE-BA59-4D15-B7CA-4E228D6C28C4}"/>
    <cellStyle name="40% - Accent2 18 2 2" xfId="14986" xr:uid="{F2939E8F-424C-43D0-869A-2983A9CF7521}"/>
    <cellStyle name="40% - Accent2 18 2 2 2" xfId="30398" xr:uid="{BD8F69B5-B15A-4FA0-8AD9-B710452EC796}"/>
    <cellStyle name="40% - Accent2 18 2 2 2 2" xfId="40869" xr:uid="{0F25D448-F0B8-4F97-81A1-6D1C7B56202D}"/>
    <cellStyle name="40% - Accent2 18 2 2 3" xfId="40868" xr:uid="{71CA3214-4B77-4E26-84DC-AF09B2AD2F1C}"/>
    <cellStyle name="40% - Accent2 18 2 3" xfId="22693" xr:uid="{F22D5D76-493E-4BDA-AA95-1361B61AD4B1}"/>
    <cellStyle name="40% - Accent2 18 2 3 2" xfId="40870" xr:uid="{3BE74092-3E5A-448F-BF71-C11348388530}"/>
    <cellStyle name="40% - Accent2 18 2 4" xfId="40867" xr:uid="{74B2EEDA-164C-44A7-B01A-D8BC7FFAC9DF}"/>
    <cellStyle name="40% - Accent2 18 3" xfId="11257" xr:uid="{316D67C7-EBAD-45D8-96D1-B17005AA90F8}"/>
    <cellStyle name="40% - Accent2 18 3 2" xfId="26670" xr:uid="{CD40EF78-7116-461B-9421-25F8CFCD2EDB}"/>
    <cellStyle name="40% - Accent2 18 3 2 2" xfId="40872" xr:uid="{003D9C8D-0A2D-41B4-B2CA-53BBDAE660FF}"/>
    <cellStyle name="40% - Accent2 18 3 3" xfId="40871" xr:uid="{D1D60FB8-2180-4334-8109-8B5D8DB29DD8}"/>
    <cellStyle name="40% - Accent2 18 4" xfId="18965" xr:uid="{B7AFF10F-8956-43B8-8458-E87F0D2D6A63}"/>
    <cellStyle name="40% - Accent2 18 4 2" xfId="40873" xr:uid="{E037A43A-C36A-446B-B22F-F961096EA6CC}"/>
    <cellStyle name="40% - Accent2 18 5" xfId="40866" xr:uid="{C60CC0B5-E7E4-4A7D-A8F9-04754101A204}"/>
    <cellStyle name="40% - Accent2 19" xfId="3567" xr:uid="{A731D78D-25E4-44FF-AAF0-31F31820B7FC}"/>
    <cellStyle name="40% - Accent2 19 2" xfId="7298" xr:uid="{F241B6E5-0F7F-4586-AB54-12C1C6E040DF}"/>
    <cellStyle name="40% - Accent2 19 2 2" xfId="15006" xr:uid="{7CD9136B-6A14-4193-B991-D7F565DC6277}"/>
    <cellStyle name="40% - Accent2 19 2 2 2" xfId="30418" xr:uid="{35CF8BFA-2DF7-4B47-AE5C-F2EE4C96427A}"/>
    <cellStyle name="40% - Accent2 19 2 2 2 2" xfId="40877" xr:uid="{B50824CA-7466-44B4-9EE4-BE8F21067D13}"/>
    <cellStyle name="40% - Accent2 19 2 2 3" xfId="40876" xr:uid="{5A6E7F22-8E65-49EF-BAC6-1338642B60B5}"/>
    <cellStyle name="40% - Accent2 19 2 3" xfId="22713" xr:uid="{889D159E-7BED-4EC9-8D92-8404A193009B}"/>
    <cellStyle name="40% - Accent2 19 2 3 2" xfId="40878" xr:uid="{7E6EECD6-F07F-4BF6-AEC3-50EBF5D74C4F}"/>
    <cellStyle name="40% - Accent2 19 2 4" xfId="40875" xr:uid="{91D37B8A-10A4-4082-85B5-B33659890AF2}"/>
    <cellStyle name="40% - Accent2 19 3" xfId="11277" xr:uid="{CC81125A-7162-42AE-BF32-108904180CFE}"/>
    <cellStyle name="40% - Accent2 19 3 2" xfId="26690" xr:uid="{89B357D0-1F76-407E-8C23-9B1CEDE37C5C}"/>
    <cellStyle name="40% - Accent2 19 3 2 2" xfId="40880" xr:uid="{F637D87F-2F07-4111-87D1-9D2708FA5486}"/>
    <cellStyle name="40% - Accent2 19 3 3" xfId="40879" xr:uid="{F93E536D-98B7-45AE-ADA5-C0D820CB305A}"/>
    <cellStyle name="40% - Accent2 19 4" xfId="18985" xr:uid="{9503A61F-4C19-4A1B-AFC9-7A761B0DBAE1}"/>
    <cellStyle name="40% - Accent2 19 4 2" xfId="40881" xr:uid="{049E9A39-D15F-48D3-8989-9ADB072C3D6D}"/>
    <cellStyle name="40% - Accent2 19 5" xfId="40874" xr:uid="{5A30C753-71E6-4303-A2DA-14FDD21DA01F}"/>
    <cellStyle name="40% - Accent2 2" xfId="61" xr:uid="{6C670536-DC5A-48F4-B8A3-CC9203E80F3A}"/>
    <cellStyle name="40% - Accent2 2 10" xfId="40882" xr:uid="{0ED0CE56-1890-4F02-852D-462AB1B2496E}"/>
    <cellStyle name="40% - Accent2 2 2" xfId="129" xr:uid="{8CFFC2A8-9A0E-422C-A6FC-B9194C064B67}"/>
    <cellStyle name="40% - Accent2 2 2 2" xfId="194" xr:uid="{BE9D7C8A-7ADF-461A-945A-7417E2100DC5}"/>
    <cellStyle name="40% - Accent2 2 2 2 2" xfId="400" xr:uid="{B5EA873F-DDAB-455E-A948-14F0C99AA01E}"/>
    <cellStyle name="40% - Accent2 2 2 2 2 2" xfId="1062" xr:uid="{1C47C440-C6AD-4883-8C23-7F905FF60615}"/>
    <cellStyle name="40% - Accent2 2 2 2 2 2 2" xfId="2530" xr:uid="{4F53698E-249A-44FA-A0DA-754F868397D2}"/>
    <cellStyle name="40% - Accent2 2 2 2 2 2 2 2" xfId="6262" xr:uid="{17BB24C1-3CA9-4FC6-BCDA-435E28281A58}"/>
    <cellStyle name="40% - Accent2 2 2 2 2 2 2 2 2" xfId="13970" xr:uid="{CEFB154A-7479-492B-A391-D59F7FCE1955}"/>
    <cellStyle name="40% - Accent2 2 2 2 2 2 2 2 2 2" xfId="29382" xr:uid="{E2D1E221-8D94-4ED2-9F8B-36A1D7C49149}"/>
    <cellStyle name="40% - Accent2 2 2 2 2 2 2 2 2 2 2" xfId="40890" xr:uid="{B2BB178C-EC43-45C9-9062-01F7F1AAF27B}"/>
    <cellStyle name="40% - Accent2 2 2 2 2 2 2 2 2 3" xfId="40889" xr:uid="{A430FCC1-80DD-4F18-9892-9BD3AB6678CB}"/>
    <cellStyle name="40% - Accent2 2 2 2 2 2 2 2 3" xfId="21677" xr:uid="{A65ABC94-D4D8-451F-9B45-895FCD88289D}"/>
    <cellStyle name="40% - Accent2 2 2 2 2 2 2 2 3 2" xfId="40891" xr:uid="{39B52A50-6725-4492-969A-118BA78F93AE}"/>
    <cellStyle name="40% - Accent2 2 2 2 2 2 2 2 4" xfId="40888" xr:uid="{6061CDF9-B4E5-4156-A23D-D018AA5DAD50}"/>
    <cellStyle name="40% - Accent2 2 2 2 2 2 2 3" xfId="10241" xr:uid="{2A88473E-0956-47D2-89F0-0F45D15ACD69}"/>
    <cellStyle name="40% - Accent2 2 2 2 2 2 2 3 2" xfId="25654" xr:uid="{DBBDF7E0-E08D-45B0-B799-2C2FFE74137B}"/>
    <cellStyle name="40% - Accent2 2 2 2 2 2 2 3 2 2" xfId="40893" xr:uid="{F40AD8B3-0372-4113-872D-8DCB8EF49BD9}"/>
    <cellStyle name="40% - Accent2 2 2 2 2 2 2 3 3" xfId="40892" xr:uid="{38E9181A-F820-4BFB-B2CC-164278C4855A}"/>
    <cellStyle name="40% - Accent2 2 2 2 2 2 2 4" xfId="17949" xr:uid="{650B2BE9-CAA6-4AEB-B59E-6FEB51757BDA}"/>
    <cellStyle name="40% - Accent2 2 2 2 2 2 2 4 2" xfId="40894" xr:uid="{F148AF5B-A593-4203-B174-8B5E44070985}"/>
    <cellStyle name="40% - Accent2 2 2 2 2 2 2 5" xfId="40887" xr:uid="{45083636-FE16-4A66-B2F2-9D5C0D3D1CB6}"/>
    <cellStyle name="40% - Accent2 2 2 2 2 2 3" xfId="4799" xr:uid="{CB3213A7-04A9-497D-8FD0-247536F6D9A9}"/>
    <cellStyle name="40% - Accent2 2 2 2 2 2 3 2" xfId="12507" xr:uid="{D8371B65-FA36-4545-A688-09C360248B3D}"/>
    <cellStyle name="40% - Accent2 2 2 2 2 2 3 2 2" xfId="27919" xr:uid="{6D52674F-536C-4211-8B22-810692130FBC}"/>
    <cellStyle name="40% - Accent2 2 2 2 2 2 3 2 2 2" xfId="40897" xr:uid="{7C6B9E7E-4B55-4990-976E-8E51306DB442}"/>
    <cellStyle name="40% - Accent2 2 2 2 2 2 3 2 3" xfId="40896" xr:uid="{3459C497-0871-46C1-B678-34C191990727}"/>
    <cellStyle name="40% - Accent2 2 2 2 2 2 3 3" xfId="20214" xr:uid="{0446585C-F347-4B85-869C-C13E489A93A1}"/>
    <cellStyle name="40% - Accent2 2 2 2 2 2 3 3 2" xfId="40898" xr:uid="{C2B2B93F-D8CD-4902-B3C0-FBB398F341B6}"/>
    <cellStyle name="40% - Accent2 2 2 2 2 2 3 4" xfId="40895" xr:uid="{E30FFCD9-FE05-4370-AF0D-76A4E0206246}"/>
    <cellStyle name="40% - Accent2 2 2 2 2 2 4" xfId="8782" xr:uid="{67FFD3A1-F201-4D2D-8320-C06F95B3C4C4}"/>
    <cellStyle name="40% - Accent2 2 2 2 2 2 4 2" xfId="24195" xr:uid="{8FF967C8-4FEC-4A3D-B81C-FD2FC07BEA65}"/>
    <cellStyle name="40% - Accent2 2 2 2 2 2 4 2 2" xfId="40900" xr:uid="{07761ECE-2502-4EC4-BE70-C145B434807D}"/>
    <cellStyle name="40% - Accent2 2 2 2 2 2 4 3" xfId="40899" xr:uid="{A00D070A-4829-4FE3-80C7-26E209350DC4}"/>
    <cellStyle name="40% - Accent2 2 2 2 2 2 5" xfId="16490" xr:uid="{8CF956BD-536C-4A0C-AC0B-3CF52391A62D}"/>
    <cellStyle name="40% - Accent2 2 2 2 2 2 5 2" xfId="40901" xr:uid="{6FDD9513-3417-48A6-A5B9-A21D621E70C1}"/>
    <cellStyle name="40% - Accent2 2 2 2 2 2 6" xfId="40886" xr:uid="{232B048A-F8E3-4D25-9223-959464716333}"/>
    <cellStyle name="40% - Accent2 2 2 2 2 3" xfId="1892" xr:uid="{AFB63BAD-FF33-430B-AB51-21CFA45CC0F1}"/>
    <cellStyle name="40% - Accent2 2 2 2 2 3 2" xfId="5624" xr:uid="{99AA40E5-E9E0-435D-B5BA-925524F546B8}"/>
    <cellStyle name="40% - Accent2 2 2 2 2 3 2 2" xfId="13332" xr:uid="{1A896599-F1A8-464E-AF8E-F41DFC64D12D}"/>
    <cellStyle name="40% - Accent2 2 2 2 2 3 2 2 2" xfId="28744" xr:uid="{9DFF9F39-386F-41EA-AA69-3C334B692D0C}"/>
    <cellStyle name="40% - Accent2 2 2 2 2 3 2 2 2 2" xfId="40905" xr:uid="{FEBDBE74-3531-4E3A-B345-60275B7D96D9}"/>
    <cellStyle name="40% - Accent2 2 2 2 2 3 2 2 3" xfId="40904" xr:uid="{8B7FBF37-8B36-460C-904B-1947E90C3BA3}"/>
    <cellStyle name="40% - Accent2 2 2 2 2 3 2 3" xfId="21039" xr:uid="{A2B647D4-5ABD-430D-B115-1829D7736C83}"/>
    <cellStyle name="40% - Accent2 2 2 2 2 3 2 3 2" xfId="40906" xr:uid="{470F5768-646E-442E-96A9-B631D7DBDA72}"/>
    <cellStyle name="40% - Accent2 2 2 2 2 3 2 4" xfId="40903" xr:uid="{A34CDDE3-69E3-47D2-8F05-0270BD264C4F}"/>
    <cellStyle name="40% - Accent2 2 2 2 2 3 3" xfId="9603" xr:uid="{8A27BFA6-1BE6-4922-836E-10E64448D460}"/>
    <cellStyle name="40% - Accent2 2 2 2 2 3 3 2" xfId="25016" xr:uid="{467A82D2-5B48-4313-8B62-EED3958B83CC}"/>
    <cellStyle name="40% - Accent2 2 2 2 2 3 3 2 2" xfId="40908" xr:uid="{A5791E29-FC1D-416B-9195-1DA78EE09274}"/>
    <cellStyle name="40% - Accent2 2 2 2 2 3 3 3" xfId="40907" xr:uid="{C183BA45-B36C-4315-9C9A-CA82E25F3E25}"/>
    <cellStyle name="40% - Accent2 2 2 2 2 3 4" xfId="17311" xr:uid="{C59EA932-2AB6-46A1-A61A-BA84842D9F65}"/>
    <cellStyle name="40% - Accent2 2 2 2 2 3 4 2" xfId="40909" xr:uid="{0A951F2F-5489-4CF4-A02B-78AA110D3BE4}"/>
    <cellStyle name="40% - Accent2 2 2 2 2 3 5" xfId="40902" xr:uid="{355FB778-0A34-412C-98E5-2ECED4159F01}"/>
    <cellStyle name="40% - Accent2 2 2 2 2 4" xfId="4147" xr:uid="{F71431D2-BA3A-4F0A-BE2D-C2004700D03F}"/>
    <cellStyle name="40% - Accent2 2 2 2 2 4 2" xfId="11855" xr:uid="{ED379CBE-8228-4BB4-956C-EF516C4F1BB1}"/>
    <cellStyle name="40% - Accent2 2 2 2 2 4 2 2" xfId="27267" xr:uid="{0472ACCD-9377-467B-8EE9-045915C49E7A}"/>
    <cellStyle name="40% - Accent2 2 2 2 2 4 2 2 2" xfId="40912" xr:uid="{AF9846CE-7876-417E-A73F-6866BE0E9937}"/>
    <cellStyle name="40% - Accent2 2 2 2 2 4 2 3" xfId="40911" xr:uid="{C354D6B3-C08E-4C53-AAC5-166780EE4FCB}"/>
    <cellStyle name="40% - Accent2 2 2 2 2 4 3" xfId="19562" xr:uid="{6C1CA171-A1E5-4A08-BBB1-0B115E27A430}"/>
    <cellStyle name="40% - Accent2 2 2 2 2 4 3 2" xfId="40913" xr:uid="{FB8B456E-C7D7-42E7-9A95-6D7A18E23B66}"/>
    <cellStyle name="40% - Accent2 2 2 2 2 4 4" xfId="40910" xr:uid="{B1554C36-EE62-4837-884F-909FB0FC371E}"/>
    <cellStyle name="40% - Accent2 2 2 2 2 5" xfId="8144" xr:uid="{06B43B8E-55B2-45D3-9C0A-4FDA8263D0E9}"/>
    <cellStyle name="40% - Accent2 2 2 2 2 5 2" xfId="23557" xr:uid="{36B78F92-A02B-4C60-BCF2-158FF1F500FE}"/>
    <cellStyle name="40% - Accent2 2 2 2 2 5 2 2" xfId="40915" xr:uid="{8B18B6D5-06DB-4145-8450-38AD6826794B}"/>
    <cellStyle name="40% - Accent2 2 2 2 2 5 3" xfId="40914" xr:uid="{6824C19B-F4EA-4CB8-B28F-666E5E8631B3}"/>
    <cellStyle name="40% - Accent2 2 2 2 2 6" xfId="15852" xr:uid="{18F6CF1D-FF79-4B7A-94DC-7E0216CEF0D8}"/>
    <cellStyle name="40% - Accent2 2 2 2 2 6 2" xfId="40916" xr:uid="{6B5EA183-DAEE-488E-9A1A-4EF57257A11F}"/>
    <cellStyle name="40% - Accent2 2 2 2 2 7" xfId="40885" xr:uid="{40160199-3E16-4305-B6BE-C8F50ADDA9AA}"/>
    <cellStyle name="40% - Accent2 2 2 2 3" xfId="861" xr:uid="{A734B4FE-B1A5-43BB-BC34-14A314940A21}"/>
    <cellStyle name="40% - Accent2 2 2 2 3 2" xfId="2332" xr:uid="{4B79E19E-D53D-4F80-B8B9-77824558173C}"/>
    <cellStyle name="40% - Accent2 2 2 2 3 2 2" xfId="6064" xr:uid="{3CDCE507-2F78-4459-830E-55AE0F9FF468}"/>
    <cellStyle name="40% - Accent2 2 2 2 3 2 2 2" xfId="13772" xr:uid="{419C0459-BC51-46DA-AB3E-6D5D6B251173}"/>
    <cellStyle name="40% - Accent2 2 2 2 3 2 2 2 2" xfId="29184" xr:uid="{06E852C3-1BDD-4790-B9DA-08634A50A4B8}"/>
    <cellStyle name="40% - Accent2 2 2 2 3 2 2 2 2 2" xfId="40921" xr:uid="{3984CF58-2C1B-4E33-A499-3FCA3FA7F87D}"/>
    <cellStyle name="40% - Accent2 2 2 2 3 2 2 2 3" xfId="40920" xr:uid="{858B3B7F-7D74-4594-9407-B41AFC2067DE}"/>
    <cellStyle name="40% - Accent2 2 2 2 3 2 2 3" xfId="21479" xr:uid="{37C36E5C-3F35-4841-BCE2-9BC0BEA7D014}"/>
    <cellStyle name="40% - Accent2 2 2 2 3 2 2 3 2" xfId="40922" xr:uid="{B0F0A8E1-B551-4D9D-B228-0FCD22C49A70}"/>
    <cellStyle name="40% - Accent2 2 2 2 3 2 2 4" xfId="40919" xr:uid="{A129AB1C-550C-47AB-9046-0617E6C6C8EA}"/>
    <cellStyle name="40% - Accent2 2 2 2 3 2 3" xfId="10043" xr:uid="{204691D7-E53A-424D-85C7-2E0E55A50190}"/>
    <cellStyle name="40% - Accent2 2 2 2 3 2 3 2" xfId="25456" xr:uid="{CFF53377-F1C5-4915-81AC-352238ABD5BF}"/>
    <cellStyle name="40% - Accent2 2 2 2 3 2 3 2 2" xfId="40924" xr:uid="{E56E8DEC-043B-42C6-8EF3-DFE7B354F5F7}"/>
    <cellStyle name="40% - Accent2 2 2 2 3 2 3 3" xfId="40923" xr:uid="{CF351700-5F9A-4534-83F0-D4BA310272D4}"/>
    <cellStyle name="40% - Accent2 2 2 2 3 2 4" xfId="17751" xr:uid="{6BDB80E8-8EC6-4227-8CAC-65E46D39FDC9}"/>
    <cellStyle name="40% - Accent2 2 2 2 3 2 4 2" xfId="40925" xr:uid="{EAAB2FBD-2623-424F-BB9D-2B672710E107}"/>
    <cellStyle name="40% - Accent2 2 2 2 3 2 5" xfId="40918" xr:uid="{4B1AB871-FBAF-43C9-B16B-E2A8614395CF}"/>
    <cellStyle name="40% - Accent2 2 2 2 3 3" xfId="4598" xr:uid="{017B9146-2667-4CD2-8191-ECC0C9CFB444}"/>
    <cellStyle name="40% - Accent2 2 2 2 3 3 2" xfId="12306" xr:uid="{3D34F2FC-D9F9-4EF0-B8A2-ACFFE25C72C6}"/>
    <cellStyle name="40% - Accent2 2 2 2 3 3 2 2" xfId="27718" xr:uid="{BC45FB4A-AE48-4054-BEAF-49B4B7D4CF29}"/>
    <cellStyle name="40% - Accent2 2 2 2 3 3 2 2 2" xfId="40928" xr:uid="{4F69A80B-705D-4F6A-9969-4163A5274A5A}"/>
    <cellStyle name="40% - Accent2 2 2 2 3 3 2 3" xfId="40927" xr:uid="{8BCA5D95-98FD-47AC-A411-1FDDCC077A2D}"/>
    <cellStyle name="40% - Accent2 2 2 2 3 3 3" xfId="20013" xr:uid="{D3FF0DFA-F5EE-4949-AB0B-9AE23B1451E0}"/>
    <cellStyle name="40% - Accent2 2 2 2 3 3 3 2" xfId="40929" xr:uid="{A14A87E2-24A3-46E9-8D4D-5850E0B722A7}"/>
    <cellStyle name="40% - Accent2 2 2 2 3 3 4" xfId="40926" xr:uid="{A8A6516B-C926-41E6-B3F7-7B1A296D30ED}"/>
    <cellStyle name="40% - Accent2 2 2 2 3 4" xfId="8584" xr:uid="{25DF1823-288C-492D-ACCA-97D0FCD8E4D7}"/>
    <cellStyle name="40% - Accent2 2 2 2 3 4 2" xfId="23997" xr:uid="{CB86E61F-A6E1-416E-9130-1330DE505143}"/>
    <cellStyle name="40% - Accent2 2 2 2 3 4 2 2" xfId="40931" xr:uid="{158596EE-AC50-4FD7-A77D-B3AE27478FEC}"/>
    <cellStyle name="40% - Accent2 2 2 2 3 4 3" xfId="40930" xr:uid="{B550BDEF-80CB-4244-A7A9-9F70EC6E4B2C}"/>
    <cellStyle name="40% - Accent2 2 2 2 3 5" xfId="16292" xr:uid="{000EE8A1-48F5-4E91-AD50-C1E76C011E1C}"/>
    <cellStyle name="40% - Accent2 2 2 2 3 5 2" xfId="40932" xr:uid="{9BE164B9-7232-4E18-A9EF-7F95F0D7D5DA}"/>
    <cellStyle name="40% - Accent2 2 2 2 3 6" xfId="40917" xr:uid="{7C20F1E7-3DA4-4745-8E78-B5FC8E583FF2}"/>
    <cellStyle name="40% - Accent2 2 2 2 4" xfId="1694" xr:uid="{70DEECB9-DF7A-410D-ABF2-5D45703C4CD3}"/>
    <cellStyle name="40% - Accent2 2 2 2 4 2" xfId="5426" xr:uid="{279BC6F8-04DE-4E3F-8627-D34DD51837C7}"/>
    <cellStyle name="40% - Accent2 2 2 2 4 2 2" xfId="13134" xr:uid="{E30CADD2-EBC2-4BCC-BB10-F1879F62F0AF}"/>
    <cellStyle name="40% - Accent2 2 2 2 4 2 2 2" xfId="28546" xr:uid="{D1DEA1D5-FE28-42DB-A956-83C2E26D3893}"/>
    <cellStyle name="40% - Accent2 2 2 2 4 2 2 2 2" xfId="40936" xr:uid="{7118C3BD-6C80-4454-8C73-2F8D0EDB2751}"/>
    <cellStyle name="40% - Accent2 2 2 2 4 2 2 3" xfId="40935" xr:uid="{FD3F2001-FBD9-4EF1-80CA-02C2820B442F}"/>
    <cellStyle name="40% - Accent2 2 2 2 4 2 3" xfId="20841" xr:uid="{2061CC86-B090-4A3E-847F-F5E6A6CBC388}"/>
    <cellStyle name="40% - Accent2 2 2 2 4 2 3 2" xfId="40937" xr:uid="{FCDAEC25-A3B4-4EF9-8956-31C34F42FC8A}"/>
    <cellStyle name="40% - Accent2 2 2 2 4 2 4" xfId="40934" xr:uid="{BDDC3DC6-CC01-47FB-A857-B02B4778D0AA}"/>
    <cellStyle name="40% - Accent2 2 2 2 4 3" xfId="9405" xr:uid="{00113E96-EF6C-4F36-A4C5-856B467CC6CA}"/>
    <cellStyle name="40% - Accent2 2 2 2 4 3 2" xfId="24818" xr:uid="{22AB22DB-A72C-4FB4-A8BB-F197E7D53BA1}"/>
    <cellStyle name="40% - Accent2 2 2 2 4 3 2 2" xfId="40939" xr:uid="{62C5702A-40C2-487D-B272-92179E28E509}"/>
    <cellStyle name="40% - Accent2 2 2 2 4 3 3" xfId="40938" xr:uid="{63B9A26B-E298-4D25-AA42-9CE9281118D3}"/>
    <cellStyle name="40% - Accent2 2 2 2 4 4" xfId="17113" xr:uid="{B0BD00A3-4715-43B2-87E5-A7E7E69BC63E}"/>
    <cellStyle name="40% - Accent2 2 2 2 4 4 2" xfId="40940" xr:uid="{89295708-D319-4892-AC2C-719B66F75165}"/>
    <cellStyle name="40% - Accent2 2 2 2 4 5" xfId="40933" xr:uid="{47F720DB-DC16-4287-A111-EC74F584E560}"/>
    <cellStyle name="40% - Accent2 2 2 2 5" xfId="3946" xr:uid="{FA2E6BE7-D984-41F8-BE25-94DC46E01F79}"/>
    <cellStyle name="40% - Accent2 2 2 2 5 2" xfId="11654" xr:uid="{7EB45522-7F82-4891-B0EE-28FD960D073A}"/>
    <cellStyle name="40% - Accent2 2 2 2 5 2 2" xfId="27066" xr:uid="{0B96CD06-F349-41A4-B564-9F34F3E494C2}"/>
    <cellStyle name="40% - Accent2 2 2 2 5 2 2 2" xfId="40943" xr:uid="{BA94C5F3-5ACB-461E-AA23-1708F4E86109}"/>
    <cellStyle name="40% - Accent2 2 2 2 5 2 3" xfId="40942" xr:uid="{A4C7A549-945D-40DF-B279-B98CA109BFD5}"/>
    <cellStyle name="40% - Accent2 2 2 2 5 3" xfId="19361" xr:uid="{4F8BB4DD-29BD-44BA-971D-009C9015B241}"/>
    <cellStyle name="40% - Accent2 2 2 2 5 3 2" xfId="40944" xr:uid="{3971F105-B496-4077-9B37-66507AB1C67E}"/>
    <cellStyle name="40% - Accent2 2 2 2 5 4" xfId="40941" xr:uid="{D428C240-B043-4F6C-A797-4FDFFC9E4BE0}"/>
    <cellStyle name="40% - Accent2 2 2 2 6" xfId="7946" xr:uid="{4CDD6E29-D0C0-4AE0-8A4E-2975DC590433}"/>
    <cellStyle name="40% - Accent2 2 2 2 6 2" xfId="23359" xr:uid="{AB70833C-CA65-4629-94D4-56332267A21E}"/>
    <cellStyle name="40% - Accent2 2 2 2 6 2 2" xfId="40946" xr:uid="{A5E81E1F-0C62-4C3E-9C0D-376E536F0F4C}"/>
    <cellStyle name="40% - Accent2 2 2 2 6 3" xfId="40945" xr:uid="{BF5BBF6B-CB00-468C-8553-B54F6584B589}"/>
    <cellStyle name="40% - Accent2 2 2 2 7" xfId="15654" xr:uid="{E9D17ECF-EB50-4C94-96FE-06B4AAD5FC67}"/>
    <cellStyle name="40% - Accent2 2 2 2 7 2" xfId="40947" xr:uid="{2EB2A2DC-8CDF-4AD1-B104-F39DDF58E096}"/>
    <cellStyle name="40% - Accent2 2 2 2 8" xfId="40884" xr:uid="{80081D77-26D9-47E6-9165-D429EB8E5697}"/>
    <cellStyle name="40% - Accent2 2 2 3" xfId="349" xr:uid="{070316F1-B0CE-4C94-A181-28B184953A4C}"/>
    <cellStyle name="40% - Accent2 2 2 3 2" xfId="1011" xr:uid="{0A7870FA-5EA5-475B-9EE4-E5774E9B8567}"/>
    <cellStyle name="40% - Accent2 2 2 3 2 2" xfId="2480" xr:uid="{7B07F251-3DB1-46C1-A2FC-25990760FB1A}"/>
    <cellStyle name="40% - Accent2 2 2 3 2 2 2" xfId="6212" xr:uid="{B4D8345D-8A99-452A-8DFF-73EA921D5C7B}"/>
    <cellStyle name="40% - Accent2 2 2 3 2 2 2 2" xfId="13920" xr:uid="{9F2E5331-5D56-4B6F-8B2E-8BB0709272B4}"/>
    <cellStyle name="40% - Accent2 2 2 3 2 2 2 2 2" xfId="29332" xr:uid="{A79826B1-E470-4D6C-9A30-C5468ACE16D9}"/>
    <cellStyle name="40% - Accent2 2 2 3 2 2 2 2 2 2" xfId="40953" xr:uid="{FF6BEB90-517E-4032-B26B-55FF4D19ABDC}"/>
    <cellStyle name="40% - Accent2 2 2 3 2 2 2 2 3" xfId="40952" xr:uid="{79A3C1CF-69BA-4380-8B05-D931FC15BFBE}"/>
    <cellStyle name="40% - Accent2 2 2 3 2 2 2 3" xfId="21627" xr:uid="{8D967754-8D4F-4477-BD9B-7AEF73AAE841}"/>
    <cellStyle name="40% - Accent2 2 2 3 2 2 2 3 2" xfId="40954" xr:uid="{C2A0700D-0E1A-4E01-884A-33CF377B8F3D}"/>
    <cellStyle name="40% - Accent2 2 2 3 2 2 2 4" xfId="40951" xr:uid="{34702696-588E-4EEE-B388-52577ED7E9D5}"/>
    <cellStyle name="40% - Accent2 2 2 3 2 2 3" xfId="10191" xr:uid="{7644C7A9-C195-492C-AE51-388104F441E7}"/>
    <cellStyle name="40% - Accent2 2 2 3 2 2 3 2" xfId="25604" xr:uid="{5BA6C929-C081-484C-8C0F-59E23820EC4E}"/>
    <cellStyle name="40% - Accent2 2 2 3 2 2 3 2 2" xfId="40956" xr:uid="{115261CE-AA79-421B-A0DC-2D802F59F1C1}"/>
    <cellStyle name="40% - Accent2 2 2 3 2 2 3 3" xfId="40955" xr:uid="{DE4F2545-CA3E-4832-9438-026BE52ACE24}"/>
    <cellStyle name="40% - Accent2 2 2 3 2 2 4" xfId="17899" xr:uid="{4DED9196-D20A-43BA-BDF0-E63F09F8D217}"/>
    <cellStyle name="40% - Accent2 2 2 3 2 2 4 2" xfId="40957" xr:uid="{88E30746-DAFD-407E-B874-862C9236E706}"/>
    <cellStyle name="40% - Accent2 2 2 3 2 2 5" xfId="40950" xr:uid="{9D6411D5-0FF5-4E01-B589-809C001473DE}"/>
    <cellStyle name="40% - Accent2 2 2 3 2 3" xfId="4748" xr:uid="{AED4E555-34AD-418F-8219-3F0A29F9E791}"/>
    <cellStyle name="40% - Accent2 2 2 3 2 3 2" xfId="12456" xr:uid="{DE34573F-E8E3-4C43-B1B9-E83F5804B108}"/>
    <cellStyle name="40% - Accent2 2 2 3 2 3 2 2" xfId="27868" xr:uid="{AC9CA147-7AFB-4751-BC3D-D1181BD25E1D}"/>
    <cellStyle name="40% - Accent2 2 2 3 2 3 2 2 2" xfId="40960" xr:uid="{A0A0BF89-93A1-4198-A128-19C6DD742E21}"/>
    <cellStyle name="40% - Accent2 2 2 3 2 3 2 3" xfId="40959" xr:uid="{682D8EC4-8996-41F5-934A-886DE5DF2842}"/>
    <cellStyle name="40% - Accent2 2 2 3 2 3 3" xfId="20163" xr:uid="{55E4CE12-6C70-4B76-A3B2-2E147422D6B5}"/>
    <cellStyle name="40% - Accent2 2 2 3 2 3 3 2" xfId="40961" xr:uid="{BDD17931-28F3-498D-B403-7875A560F648}"/>
    <cellStyle name="40% - Accent2 2 2 3 2 3 4" xfId="40958" xr:uid="{0E01BF07-14F4-4320-8D33-916BCFE69E1B}"/>
    <cellStyle name="40% - Accent2 2 2 3 2 4" xfId="8732" xr:uid="{BEAE0D72-966A-43F9-9B7F-B2706EEFBA34}"/>
    <cellStyle name="40% - Accent2 2 2 3 2 4 2" xfId="24145" xr:uid="{BCBAE61F-B28A-4EC2-AB2B-D6514E0D4C1A}"/>
    <cellStyle name="40% - Accent2 2 2 3 2 4 2 2" xfId="40963" xr:uid="{21817443-A390-4E46-839D-F19DBD4A0515}"/>
    <cellStyle name="40% - Accent2 2 2 3 2 4 3" xfId="40962" xr:uid="{974640DE-F0C4-4A1F-AF96-15BA2CE05206}"/>
    <cellStyle name="40% - Accent2 2 2 3 2 5" xfId="16440" xr:uid="{916AC262-6927-427D-B3F0-ED8FAA03EABA}"/>
    <cellStyle name="40% - Accent2 2 2 3 2 5 2" xfId="40964" xr:uid="{E4013783-DEDC-4AE1-9FEC-76BD738C69C9}"/>
    <cellStyle name="40% - Accent2 2 2 3 2 6" xfId="40949" xr:uid="{E0142738-B771-451D-B086-32AD86F1C145}"/>
    <cellStyle name="40% - Accent2 2 2 3 3" xfId="1842" xr:uid="{5C8CE33C-F0A5-4926-A9CD-1F369339A1D8}"/>
    <cellStyle name="40% - Accent2 2 2 3 3 2" xfId="5574" xr:uid="{1BE046C5-D39F-4FAE-B09A-84BCFBD67593}"/>
    <cellStyle name="40% - Accent2 2 2 3 3 2 2" xfId="13282" xr:uid="{698BA8AF-1202-4E9C-AFAA-DB6439FA65F4}"/>
    <cellStyle name="40% - Accent2 2 2 3 3 2 2 2" xfId="28694" xr:uid="{A6C0D14C-62E1-4CCB-8551-5A0469B69359}"/>
    <cellStyle name="40% - Accent2 2 2 3 3 2 2 2 2" xfId="40968" xr:uid="{5789691B-83C9-4928-90A3-040C18F37C1B}"/>
    <cellStyle name="40% - Accent2 2 2 3 3 2 2 3" xfId="40967" xr:uid="{CC40F4EA-030A-48ED-800C-C9D79D3F2A7C}"/>
    <cellStyle name="40% - Accent2 2 2 3 3 2 3" xfId="20989" xr:uid="{EFBB8622-C7C2-4077-9230-72CEF881F327}"/>
    <cellStyle name="40% - Accent2 2 2 3 3 2 3 2" xfId="40969" xr:uid="{B4A27CD2-2507-4FC6-8D4D-5506DE6C3CE8}"/>
    <cellStyle name="40% - Accent2 2 2 3 3 2 4" xfId="40966" xr:uid="{9122A57D-42A0-457F-87D1-FFFFE05FB9B3}"/>
    <cellStyle name="40% - Accent2 2 2 3 3 3" xfId="9553" xr:uid="{C8C9965F-84C4-42D0-9486-94C4FE26BA24}"/>
    <cellStyle name="40% - Accent2 2 2 3 3 3 2" xfId="24966" xr:uid="{0048D04C-8319-4E05-B15A-4BB4C288E168}"/>
    <cellStyle name="40% - Accent2 2 2 3 3 3 2 2" xfId="40971" xr:uid="{4CA2F0CF-692A-46D4-9299-996D9FC9F19E}"/>
    <cellStyle name="40% - Accent2 2 2 3 3 3 3" xfId="40970" xr:uid="{CFCB74C2-A2CD-4B45-8C67-EE824772DDF0}"/>
    <cellStyle name="40% - Accent2 2 2 3 3 4" xfId="17261" xr:uid="{E5D0EC5C-2A72-45BE-A2DD-CBD58F2782ED}"/>
    <cellStyle name="40% - Accent2 2 2 3 3 4 2" xfId="40972" xr:uid="{FF06DA44-DBCB-426D-814B-4F2321F65793}"/>
    <cellStyle name="40% - Accent2 2 2 3 3 5" xfId="40965" xr:uid="{DA3DFD41-19DE-4943-AFDA-2DD817F38147}"/>
    <cellStyle name="40% - Accent2 2 2 3 4" xfId="4096" xr:uid="{12DD4033-03B3-43A5-B1F7-F6279DCCEE8A}"/>
    <cellStyle name="40% - Accent2 2 2 3 4 2" xfId="11804" xr:uid="{65E860EC-1C7B-4910-8379-95DFE271253F}"/>
    <cellStyle name="40% - Accent2 2 2 3 4 2 2" xfId="27216" xr:uid="{B279766C-0A3E-423D-84D9-EDEA358A0CC2}"/>
    <cellStyle name="40% - Accent2 2 2 3 4 2 2 2" xfId="40975" xr:uid="{CA9CF46A-424B-449E-8CBE-9833332467E2}"/>
    <cellStyle name="40% - Accent2 2 2 3 4 2 3" xfId="40974" xr:uid="{42E4C8C8-1FCD-425E-BB90-2AAC269504FD}"/>
    <cellStyle name="40% - Accent2 2 2 3 4 3" xfId="19511" xr:uid="{BC146E86-E54A-490D-913C-74AEE7052B0A}"/>
    <cellStyle name="40% - Accent2 2 2 3 4 3 2" xfId="40976" xr:uid="{85713104-BDAD-4518-B21E-C4D674528D73}"/>
    <cellStyle name="40% - Accent2 2 2 3 4 4" xfId="40973" xr:uid="{611BE56C-B1A0-4933-BB0F-3611C1B79A85}"/>
    <cellStyle name="40% - Accent2 2 2 3 5" xfId="8094" xr:uid="{C8596938-5A99-4866-8115-2F173E83C71A}"/>
    <cellStyle name="40% - Accent2 2 2 3 5 2" xfId="23507" xr:uid="{199626A9-C2BB-4A54-BB4B-50067CAD5DD8}"/>
    <cellStyle name="40% - Accent2 2 2 3 5 2 2" xfId="40978" xr:uid="{F4050B9B-1AF1-475A-9030-FBD27DB134F7}"/>
    <cellStyle name="40% - Accent2 2 2 3 5 3" xfId="40977" xr:uid="{875BA924-C511-43A0-8EF7-8C59156893F4}"/>
    <cellStyle name="40% - Accent2 2 2 3 6" xfId="15802" xr:uid="{AD8493AF-920A-4FE1-9C8E-C3C6A88B6B4B}"/>
    <cellStyle name="40% - Accent2 2 2 3 6 2" xfId="40979" xr:uid="{02DAA306-5003-4F38-BEA5-40DBCB7F21E4}"/>
    <cellStyle name="40% - Accent2 2 2 3 7" xfId="40948" xr:uid="{8D272423-883D-45C1-AE44-6F74BA971F39}"/>
    <cellStyle name="40% - Accent2 2 2 4" xfId="805" xr:uid="{759C47EB-7D06-4808-8BBB-EA82ECB96599}"/>
    <cellStyle name="40% - Accent2 2 2 4 2" xfId="2282" xr:uid="{421BA33C-1E54-4752-8BD6-E5124E244BB6}"/>
    <cellStyle name="40% - Accent2 2 2 4 2 2" xfId="6014" xr:uid="{F5FDC39D-6BB0-4178-8E72-F1F0E143883C}"/>
    <cellStyle name="40% - Accent2 2 2 4 2 2 2" xfId="13722" xr:uid="{FE68F7D6-5F72-4779-8565-4EAC1F7605E4}"/>
    <cellStyle name="40% - Accent2 2 2 4 2 2 2 2" xfId="29134" xr:uid="{58EAF713-FB43-4966-98D6-F509F9E10C3D}"/>
    <cellStyle name="40% - Accent2 2 2 4 2 2 2 2 2" xfId="40984" xr:uid="{9C974CA3-8BA9-42CF-90E6-766A0D8ED7E2}"/>
    <cellStyle name="40% - Accent2 2 2 4 2 2 2 3" xfId="40983" xr:uid="{769E51B4-1A83-4C54-9FDF-A9ABD5ABECC6}"/>
    <cellStyle name="40% - Accent2 2 2 4 2 2 3" xfId="21429" xr:uid="{1EB02F4C-BD92-4C6E-9540-3BDAE9C7D56B}"/>
    <cellStyle name="40% - Accent2 2 2 4 2 2 3 2" xfId="40985" xr:uid="{4B3807BC-B998-4C01-A92A-3015B9257DED}"/>
    <cellStyle name="40% - Accent2 2 2 4 2 2 4" xfId="40982" xr:uid="{F8B11EFC-E19B-4B48-B178-BA385EAF167C}"/>
    <cellStyle name="40% - Accent2 2 2 4 2 3" xfId="9993" xr:uid="{76402C9E-D1D1-4779-A11F-78788C5653DA}"/>
    <cellStyle name="40% - Accent2 2 2 4 2 3 2" xfId="25406" xr:uid="{BA103205-0616-46EB-8646-0FB7DB609132}"/>
    <cellStyle name="40% - Accent2 2 2 4 2 3 2 2" xfId="40987" xr:uid="{B28D9C0B-3DED-4297-84EF-ACC1A0FC1D3C}"/>
    <cellStyle name="40% - Accent2 2 2 4 2 3 3" xfId="40986" xr:uid="{37EED83A-4FAC-48B4-8170-131FE0EF178E}"/>
    <cellStyle name="40% - Accent2 2 2 4 2 4" xfId="17701" xr:uid="{CD232D01-8252-47D8-8B36-F75DF6894AC1}"/>
    <cellStyle name="40% - Accent2 2 2 4 2 4 2" xfId="40988" xr:uid="{5A49BCB0-2BDC-41E9-A54B-4FB19D1FCC4D}"/>
    <cellStyle name="40% - Accent2 2 2 4 2 5" xfId="40981" xr:uid="{1FF670CD-6A36-4AE0-A22A-C7FEBF45AB59}"/>
    <cellStyle name="40% - Accent2 2 2 4 3" xfId="4542" xr:uid="{A10956BE-94E2-4CB9-9D4C-65FE7CD60F0A}"/>
    <cellStyle name="40% - Accent2 2 2 4 3 2" xfId="12250" xr:uid="{B5ABB49A-9FF3-4403-AD30-43D396706C97}"/>
    <cellStyle name="40% - Accent2 2 2 4 3 2 2" xfId="27662" xr:uid="{023BF954-0257-4B70-969B-DD2B83077E9A}"/>
    <cellStyle name="40% - Accent2 2 2 4 3 2 2 2" xfId="40991" xr:uid="{25FF6BFF-1AF7-404F-BABF-B07B812FB37C}"/>
    <cellStyle name="40% - Accent2 2 2 4 3 2 3" xfId="40990" xr:uid="{11812CDB-8033-4299-B7AB-B2C1D2624FA7}"/>
    <cellStyle name="40% - Accent2 2 2 4 3 3" xfId="19957" xr:uid="{83C7A220-3563-43C4-9363-BAD524664ACA}"/>
    <cellStyle name="40% - Accent2 2 2 4 3 3 2" xfId="40992" xr:uid="{8391547D-5977-409D-82D2-B775868E8EA3}"/>
    <cellStyle name="40% - Accent2 2 2 4 3 4" xfId="40989" xr:uid="{C6AD5621-7D7E-40BE-9C73-FE593CFB7EC4}"/>
    <cellStyle name="40% - Accent2 2 2 4 4" xfId="8534" xr:uid="{9C5E1A51-9153-4241-970C-5F7DFBA36505}"/>
    <cellStyle name="40% - Accent2 2 2 4 4 2" xfId="23947" xr:uid="{AE1E15B8-109C-4632-A227-1E60A226BFBB}"/>
    <cellStyle name="40% - Accent2 2 2 4 4 2 2" xfId="40994" xr:uid="{77231686-A215-4A37-A36D-8F3BE8CCD5ED}"/>
    <cellStyle name="40% - Accent2 2 2 4 4 3" xfId="40993" xr:uid="{8B2C5DA3-0860-44F2-8173-7E8CB7363511}"/>
    <cellStyle name="40% - Accent2 2 2 4 5" xfId="16242" xr:uid="{1EBBD9AC-9A00-408B-8B2F-9603C3A75E83}"/>
    <cellStyle name="40% - Accent2 2 2 4 5 2" xfId="40995" xr:uid="{5E5054C4-F00F-4824-BCFC-B8A39248D9B3}"/>
    <cellStyle name="40% - Accent2 2 2 4 6" xfId="40980" xr:uid="{13704B5B-D725-4227-BB32-DE24035EC97C}"/>
    <cellStyle name="40% - Accent2 2 2 5" xfId="1643" xr:uid="{7F3929EA-7E40-4327-8FB6-254B19E3D43B}"/>
    <cellStyle name="40% - Accent2 2 2 5 2" xfId="5375" xr:uid="{79C68E0B-C662-4D47-BEC2-CCE6208FAC92}"/>
    <cellStyle name="40% - Accent2 2 2 5 2 2" xfId="13083" xr:uid="{3080FC00-C5BA-44E2-8B8F-C14C7C0E6767}"/>
    <cellStyle name="40% - Accent2 2 2 5 2 2 2" xfId="28495" xr:uid="{B9958027-198C-4582-A30E-F8012A77AD0F}"/>
    <cellStyle name="40% - Accent2 2 2 5 2 2 2 2" xfId="40999" xr:uid="{E9C7171A-6FB2-49FF-B7A8-DD499D791FC5}"/>
    <cellStyle name="40% - Accent2 2 2 5 2 2 3" xfId="40998" xr:uid="{C9DC266E-CAB7-4782-813B-F88047B23A01}"/>
    <cellStyle name="40% - Accent2 2 2 5 2 3" xfId="20790" xr:uid="{AD669D84-19C5-435C-82FC-7D86E39369FD}"/>
    <cellStyle name="40% - Accent2 2 2 5 2 3 2" xfId="41000" xr:uid="{23AB966B-D227-477D-B7ED-A397124C842A}"/>
    <cellStyle name="40% - Accent2 2 2 5 2 4" xfId="40997" xr:uid="{90F4A575-7942-4F0A-8768-176E4E7B5202}"/>
    <cellStyle name="40% - Accent2 2 2 5 3" xfId="9355" xr:uid="{ECA75A6F-3B2D-4E70-992B-2F43597DE2A8}"/>
    <cellStyle name="40% - Accent2 2 2 5 3 2" xfId="24768" xr:uid="{DE8C6BDC-3513-4508-9BA0-588519EC7923}"/>
    <cellStyle name="40% - Accent2 2 2 5 3 2 2" xfId="41002" xr:uid="{D6FDE246-56DA-4CC9-836D-961C4AFF5009}"/>
    <cellStyle name="40% - Accent2 2 2 5 3 3" xfId="41001" xr:uid="{90D0B301-473C-4C3B-BDF0-43C1E4A107E4}"/>
    <cellStyle name="40% - Accent2 2 2 5 4" xfId="17063" xr:uid="{5A5BA787-DC8B-4BB5-A068-F08FAF9910BB}"/>
    <cellStyle name="40% - Accent2 2 2 5 4 2" xfId="41003" xr:uid="{8C02A49E-1F7D-4BE4-8C1D-083784FD2EE9}"/>
    <cellStyle name="40% - Accent2 2 2 5 5" xfId="40996" xr:uid="{48610787-F647-49FC-8B02-166CAADCEF7E}"/>
    <cellStyle name="40% - Accent2 2 2 6" xfId="3890" xr:uid="{888FD4C5-3C51-4D55-AEDD-065F4AB92586}"/>
    <cellStyle name="40% - Accent2 2 2 6 2" xfId="11598" xr:uid="{84E66D1B-FB06-4280-816F-5128C98F5A7B}"/>
    <cellStyle name="40% - Accent2 2 2 6 2 2" xfId="27010" xr:uid="{9B8CC541-832E-40BA-91C5-2C9FBB695F55}"/>
    <cellStyle name="40% - Accent2 2 2 6 2 2 2" xfId="41006" xr:uid="{958C36C1-3A23-4C31-BFFE-43906066D9EA}"/>
    <cellStyle name="40% - Accent2 2 2 6 2 3" xfId="41005" xr:uid="{B60B0EFB-5995-480F-8AC5-F270DC881B20}"/>
    <cellStyle name="40% - Accent2 2 2 6 3" xfId="19305" xr:uid="{9CAD38E2-C0B8-48D4-A88C-BFBCEFDC7E63}"/>
    <cellStyle name="40% - Accent2 2 2 6 3 2" xfId="41007" xr:uid="{EA741205-B6B8-47BE-B304-645C97D9B31E}"/>
    <cellStyle name="40% - Accent2 2 2 6 4" xfId="41004" xr:uid="{F37CE8ED-EF66-4C01-BF5B-AD311583844E}"/>
    <cellStyle name="40% - Accent2 2 2 7" xfId="7878" xr:uid="{F126E4BF-F7A4-4B8B-8323-F4C80FACAA11}"/>
    <cellStyle name="40% - Accent2 2 2 7 2" xfId="23291" xr:uid="{6518D107-D071-4DCD-9560-389ECD1131A9}"/>
    <cellStyle name="40% - Accent2 2 2 7 2 2" xfId="41009" xr:uid="{C10B2C7B-4F90-4B79-AD08-472DB07F9B21}"/>
    <cellStyle name="40% - Accent2 2 2 7 3" xfId="41008" xr:uid="{9D8A5479-F5E1-446A-BEEF-AEE28BB24AA3}"/>
    <cellStyle name="40% - Accent2 2 2 8" xfId="15586" xr:uid="{AE1D1C7A-5425-4140-8219-B5A112E576AF}"/>
    <cellStyle name="40% - Accent2 2 2 8 2" xfId="41010" xr:uid="{201988D6-448E-4B2D-BBE3-07E10E5C3A28}"/>
    <cellStyle name="40% - Accent2 2 2 9" xfId="40883" xr:uid="{7DA040D4-8748-48EF-B470-2D23A2557361}"/>
    <cellStyle name="40% - Accent2 2 3" xfId="175" xr:uid="{850A85CE-B05F-42AC-996A-97E1FC182F53}"/>
    <cellStyle name="40% - Accent2 2 3 2" xfId="385" xr:uid="{B1BC374E-2C1F-4330-A106-18BE82AA21CD}"/>
    <cellStyle name="40% - Accent2 2 3 2 2" xfId="1047" xr:uid="{EA7B9FB9-80FE-44DB-8A63-F8E620FBD0E8}"/>
    <cellStyle name="40% - Accent2 2 3 2 2 2" xfId="2515" xr:uid="{64146938-AF09-4602-AB92-9E81E068406D}"/>
    <cellStyle name="40% - Accent2 2 3 2 2 2 2" xfId="6247" xr:uid="{605DA6B4-0B64-4406-AA52-3D63D1B98AF0}"/>
    <cellStyle name="40% - Accent2 2 3 2 2 2 2 2" xfId="13955" xr:uid="{8044D514-ACF6-406F-9E53-5C3F6E5848EF}"/>
    <cellStyle name="40% - Accent2 2 3 2 2 2 2 2 2" xfId="29367" xr:uid="{E15B87BF-4924-41B4-8D5B-953FFBD0FECA}"/>
    <cellStyle name="40% - Accent2 2 3 2 2 2 2 2 2 2" xfId="41017" xr:uid="{B060FEB9-EF4F-44BD-A961-BBD832DCB13D}"/>
    <cellStyle name="40% - Accent2 2 3 2 2 2 2 2 3" xfId="41016" xr:uid="{64F2679F-BFD1-455C-97D0-5E85901E6DF8}"/>
    <cellStyle name="40% - Accent2 2 3 2 2 2 2 3" xfId="21662" xr:uid="{4A744576-C0BB-4923-8257-3BDC2F37ADD6}"/>
    <cellStyle name="40% - Accent2 2 3 2 2 2 2 3 2" xfId="41018" xr:uid="{8C35ACF1-C014-495C-8652-C1EED68213F7}"/>
    <cellStyle name="40% - Accent2 2 3 2 2 2 2 4" xfId="41015" xr:uid="{B99A3162-33A8-4007-BE63-706440FB2B75}"/>
    <cellStyle name="40% - Accent2 2 3 2 2 2 3" xfId="10226" xr:uid="{9985A071-4F3A-413D-AAE6-928559BA9272}"/>
    <cellStyle name="40% - Accent2 2 3 2 2 2 3 2" xfId="25639" xr:uid="{B5D5B504-567C-42D7-94F2-71CC1B3B9A2C}"/>
    <cellStyle name="40% - Accent2 2 3 2 2 2 3 2 2" xfId="41020" xr:uid="{487C56EE-D84F-4DFD-A482-71CC157AD120}"/>
    <cellStyle name="40% - Accent2 2 3 2 2 2 3 3" xfId="41019" xr:uid="{47CDAEF7-9E3F-47E0-99BC-B89F0B7AD397}"/>
    <cellStyle name="40% - Accent2 2 3 2 2 2 4" xfId="17934" xr:uid="{6423105A-865C-4848-9D4A-D19EC923BCD9}"/>
    <cellStyle name="40% - Accent2 2 3 2 2 2 4 2" xfId="41021" xr:uid="{2DBC6166-793D-4438-8297-5DE4C50DAA22}"/>
    <cellStyle name="40% - Accent2 2 3 2 2 2 5" xfId="41014" xr:uid="{D085A3AF-276D-42BD-96DE-80175E9953D3}"/>
    <cellStyle name="40% - Accent2 2 3 2 2 3" xfId="4784" xr:uid="{BE4EDCD5-050E-4DEE-8DB3-B6B6BA5475AB}"/>
    <cellStyle name="40% - Accent2 2 3 2 2 3 2" xfId="12492" xr:uid="{89627138-4A6A-437D-BB5B-3C6EE1675AD1}"/>
    <cellStyle name="40% - Accent2 2 3 2 2 3 2 2" xfId="27904" xr:uid="{7F088FF0-C980-41F1-B469-0434DC936AED}"/>
    <cellStyle name="40% - Accent2 2 3 2 2 3 2 2 2" xfId="41024" xr:uid="{410B9672-7CC9-4BD6-82EE-B747D94A8287}"/>
    <cellStyle name="40% - Accent2 2 3 2 2 3 2 3" xfId="41023" xr:uid="{F103F458-C7AD-4E75-9568-15424F2CEDB4}"/>
    <cellStyle name="40% - Accent2 2 3 2 2 3 3" xfId="20199" xr:uid="{BB356D85-2281-4878-8D25-8D27949BD22A}"/>
    <cellStyle name="40% - Accent2 2 3 2 2 3 3 2" xfId="41025" xr:uid="{EC924CA3-8DF2-4970-91B8-C9B6F03A33F6}"/>
    <cellStyle name="40% - Accent2 2 3 2 2 3 4" xfId="41022" xr:uid="{F872B034-00CF-4475-AC41-176D38FF5E32}"/>
    <cellStyle name="40% - Accent2 2 3 2 2 4" xfId="8767" xr:uid="{54ADC436-2F53-48A1-A083-F5B946D6F699}"/>
    <cellStyle name="40% - Accent2 2 3 2 2 4 2" xfId="24180" xr:uid="{94F9935D-0D6C-47AD-9052-B5B2CDC583E1}"/>
    <cellStyle name="40% - Accent2 2 3 2 2 4 2 2" xfId="41027" xr:uid="{6387CB6F-5EBE-4AA6-94A2-52BBBD9752CB}"/>
    <cellStyle name="40% - Accent2 2 3 2 2 4 3" xfId="41026" xr:uid="{65374015-235B-4B36-91BB-B77BAA052FD7}"/>
    <cellStyle name="40% - Accent2 2 3 2 2 5" xfId="16475" xr:uid="{70DB09A2-881C-4CD9-860A-AE2E665AB2AB}"/>
    <cellStyle name="40% - Accent2 2 3 2 2 5 2" xfId="41028" xr:uid="{1F5D9C3E-FB38-4576-BE61-59F4831D63FF}"/>
    <cellStyle name="40% - Accent2 2 3 2 2 6" xfId="41013" xr:uid="{583AC0E2-1AEC-40C2-89C0-39FB27950037}"/>
    <cellStyle name="40% - Accent2 2 3 2 3" xfId="1877" xr:uid="{BF62A9AB-FC9C-47EC-831F-9E78EB7AC55C}"/>
    <cellStyle name="40% - Accent2 2 3 2 3 2" xfId="5609" xr:uid="{D1C5F9E1-AE3C-4B6A-9C51-B13C663A4C5D}"/>
    <cellStyle name="40% - Accent2 2 3 2 3 2 2" xfId="13317" xr:uid="{40A3BF0A-F20B-463E-A878-C23B83E6D5C1}"/>
    <cellStyle name="40% - Accent2 2 3 2 3 2 2 2" xfId="28729" xr:uid="{230505B8-D314-4AFB-BAFE-CFFD910603EE}"/>
    <cellStyle name="40% - Accent2 2 3 2 3 2 2 2 2" xfId="41032" xr:uid="{3364C222-A46A-490C-95F2-9603E2B154E3}"/>
    <cellStyle name="40% - Accent2 2 3 2 3 2 2 3" xfId="41031" xr:uid="{61B63175-8E64-4DB6-8D2E-327DDDD0FA4E}"/>
    <cellStyle name="40% - Accent2 2 3 2 3 2 3" xfId="21024" xr:uid="{B5BEC5CF-B571-4383-8105-0C666F596C45}"/>
    <cellStyle name="40% - Accent2 2 3 2 3 2 3 2" xfId="41033" xr:uid="{388E2944-87A7-46B0-97EE-12EEFD6C4E54}"/>
    <cellStyle name="40% - Accent2 2 3 2 3 2 4" xfId="41030" xr:uid="{B0E0A88C-9265-4EDC-9609-00F95BD7C816}"/>
    <cellStyle name="40% - Accent2 2 3 2 3 3" xfId="9588" xr:uid="{420C17C5-6BE8-40B5-B684-7BF03C61ED8B}"/>
    <cellStyle name="40% - Accent2 2 3 2 3 3 2" xfId="25001" xr:uid="{8830C277-847D-4F75-B51A-F8647EAB2FD4}"/>
    <cellStyle name="40% - Accent2 2 3 2 3 3 2 2" xfId="41035" xr:uid="{E42E1389-40D0-4B82-9381-1B6128107D29}"/>
    <cellStyle name="40% - Accent2 2 3 2 3 3 3" xfId="41034" xr:uid="{69A3064A-4EDF-49CF-8236-F41E49E7AEAA}"/>
    <cellStyle name="40% - Accent2 2 3 2 3 4" xfId="17296" xr:uid="{93CE9BB9-0351-400B-84F7-4D6AADBEA00C}"/>
    <cellStyle name="40% - Accent2 2 3 2 3 4 2" xfId="41036" xr:uid="{DA9F44F5-78BA-4055-B671-99325BB8F669}"/>
    <cellStyle name="40% - Accent2 2 3 2 3 5" xfId="41029" xr:uid="{9B80FAC5-9958-4784-820A-6EC584BFB586}"/>
    <cellStyle name="40% - Accent2 2 3 2 4" xfId="4132" xr:uid="{F1EBB29A-DDC9-452C-ABAB-3DA9FE6AE7BE}"/>
    <cellStyle name="40% - Accent2 2 3 2 4 2" xfId="11840" xr:uid="{E796A2BF-8997-46D9-8DE4-43A47C046A24}"/>
    <cellStyle name="40% - Accent2 2 3 2 4 2 2" xfId="27252" xr:uid="{00CCA3C7-0F80-4261-8EB4-6599ADFFB80F}"/>
    <cellStyle name="40% - Accent2 2 3 2 4 2 2 2" xfId="41039" xr:uid="{1ECF07E5-7CE1-4009-89CC-D12B6CCF8F93}"/>
    <cellStyle name="40% - Accent2 2 3 2 4 2 3" xfId="41038" xr:uid="{3644C8B5-3B11-4A62-82D7-14D9C1BAD27A}"/>
    <cellStyle name="40% - Accent2 2 3 2 4 3" xfId="19547" xr:uid="{BE561944-122D-4DD7-A039-820756FC8827}"/>
    <cellStyle name="40% - Accent2 2 3 2 4 3 2" xfId="41040" xr:uid="{1D247050-E0D3-45B7-911D-C651F5E45BA9}"/>
    <cellStyle name="40% - Accent2 2 3 2 4 4" xfId="41037" xr:uid="{752C0F7A-FFC2-43C7-A47D-91915ED44EB9}"/>
    <cellStyle name="40% - Accent2 2 3 2 5" xfId="8129" xr:uid="{59AB5D6D-32B8-4ED1-A574-1284C5E91AF9}"/>
    <cellStyle name="40% - Accent2 2 3 2 5 2" xfId="23542" xr:uid="{08AF4775-9DF5-452B-8BEE-4E2FA70BB7A0}"/>
    <cellStyle name="40% - Accent2 2 3 2 5 2 2" xfId="41042" xr:uid="{135E847D-952C-401D-995B-70B3060674A1}"/>
    <cellStyle name="40% - Accent2 2 3 2 5 3" xfId="41041" xr:uid="{5ACD2C62-ADF4-406E-B074-95141DBCFEA8}"/>
    <cellStyle name="40% - Accent2 2 3 2 6" xfId="15837" xr:uid="{3E2BA83E-0C86-4FBD-911F-7696ACF70A19}"/>
    <cellStyle name="40% - Accent2 2 3 2 6 2" xfId="41043" xr:uid="{C293D199-6EA3-467F-9AB6-274F3286337F}"/>
    <cellStyle name="40% - Accent2 2 3 2 7" xfId="41012" xr:uid="{9916CE2D-587E-4883-95D2-200EC5203435}"/>
    <cellStyle name="40% - Accent2 2 3 3" xfId="842" xr:uid="{4E233E92-7F31-40B4-8311-8DDC67B1EACF}"/>
    <cellStyle name="40% - Accent2 2 3 3 2" xfId="2317" xr:uid="{89B80BBF-FAE4-4B0E-870A-EAE03E32D231}"/>
    <cellStyle name="40% - Accent2 2 3 3 2 2" xfId="6049" xr:uid="{B400CA75-8EA2-43CD-8A7A-B8412625F56C}"/>
    <cellStyle name="40% - Accent2 2 3 3 2 2 2" xfId="13757" xr:uid="{50458196-23CF-4CB1-AED3-23B1D933B82E}"/>
    <cellStyle name="40% - Accent2 2 3 3 2 2 2 2" xfId="29169" xr:uid="{123E3A54-C13C-446F-8B8B-8D1086EA5F83}"/>
    <cellStyle name="40% - Accent2 2 3 3 2 2 2 2 2" xfId="41048" xr:uid="{56A1CFEE-6696-425B-8848-919967B8BBFB}"/>
    <cellStyle name="40% - Accent2 2 3 3 2 2 2 3" xfId="41047" xr:uid="{6FE98F89-83F1-40A5-8001-150611DA4DE6}"/>
    <cellStyle name="40% - Accent2 2 3 3 2 2 3" xfId="21464" xr:uid="{C3CE8AD3-1051-4CEF-A952-EAB76879FB54}"/>
    <cellStyle name="40% - Accent2 2 3 3 2 2 3 2" xfId="41049" xr:uid="{35DAA1C5-3745-4D73-B477-516E0A5306F7}"/>
    <cellStyle name="40% - Accent2 2 3 3 2 2 4" xfId="41046" xr:uid="{AEABDD5F-B130-47A6-A598-3FCD0BD6C330}"/>
    <cellStyle name="40% - Accent2 2 3 3 2 3" xfId="10028" xr:uid="{FBC147C7-92DE-488C-B914-1F3B3325522D}"/>
    <cellStyle name="40% - Accent2 2 3 3 2 3 2" xfId="25441" xr:uid="{F7DDDFB7-EFD1-4C47-BAEC-557A063160C5}"/>
    <cellStyle name="40% - Accent2 2 3 3 2 3 2 2" xfId="41051" xr:uid="{379CCC82-D58D-4AD2-B111-51F45C9FCA72}"/>
    <cellStyle name="40% - Accent2 2 3 3 2 3 3" xfId="41050" xr:uid="{74B46A92-FFB4-41A2-A87D-C797DFD1E2C5}"/>
    <cellStyle name="40% - Accent2 2 3 3 2 4" xfId="17736" xr:uid="{AECD02D5-933B-4F12-A172-4793EB631C9A}"/>
    <cellStyle name="40% - Accent2 2 3 3 2 4 2" xfId="41052" xr:uid="{2C079134-CE52-451A-A84B-A04CA10BAD0F}"/>
    <cellStyle name="40% - Accent2 2 3 3 2 5" xfId="41045" xr:uid="{089DA0CF-6E73-47C7-BB1D-C0F24D828536}"/>
    <cellStyle name="40% - Accent2 2 3 3 3" xfId="4579" xr:uid="{7B593DD1-AD47-4C89-9313-7A697FB33A6A}"/>
    <cellStyle name="40% - Accent2 2 3 3 3 2" xfId="12287" xr:uid="{9FC901A6-2AB7-4083-96A4-05A3FBA3FC22}"/>
    <cellStyle name="40% - Accent2 2 3 3 3 2 2" xfId="27699" xr:uid="{0BFAB992-12A8-4F9A-A70E-C8EA65FC91F0}"/>
    <cellStyle name="40% - Accent2 2 3 3 3 2 2 2" xfId="41055" xr:uid="{14E75497-4FEA-4E69-B68A-9415F623A935}"/>
    <cellStyle name="40% - Accent2 2 3 3 3 2 3" xfId="41054" xr:uid="{BE90326D-BB6A-4EA9-AA66-C49DFB3CD210}"/>
    <cellStyle name="40% - Accent2 2 3 3 3 3" xfId="19994" xr:uid="{6B8C5161-4400-41E5-844C-00A559EF34BA}"/>
    <cellStyle name="40% - Accent2 2 3 3 3 3 2" xfId="41056" xr:uid="{17F84A84-9477-42AF-805C-894D57C68789}"/>
    <cellStyle name="40% - Accent2 2 3 3 3 4" xfId="41053" xr:uid="{3F0D7DA1-9668-4904-8590-269058D6FB86}"/>
    <cellStyle name="40% - Accent2 2 3 3 4" xfId="8569" xr:uid="{46B92EA1-0D0E-4784-A025-50E17B08E7EE}"/>
    <cellStyle name="40% - Accent2 2 3 3 4 2" xfId="23982" xr:uid="{CF6FC7CF-6067-4389-B270-0CF5BA83170D}"/>
    <cellStyle name="40% - Accent2 2 3 3 4 2 2" xfId="41058" xr:uid="{788DA868-95B9-4296-9E6A-B9A55BC5AA61}"/>
    <cellStyle name="40% - Accent2 2 3 3 4 3" xfId="41057" xr:uid="{B82BEC09-4744-43DD-B9D2-1510AF350872}"/>
    <cellStyle name="40% - Accent2 2 3 3 5" xfId="16277" xr:uid="{6DE0BD8C-8A07-42B4-B375-022DEA3A68D6}"/>
    <cellStyle name="40% - Accent2 2 3 3 5 2" xfId="41059" xr:uid="{D3A81527-8666-4165-B976-112F843C423F}"/>
    <cellStyle name="40% - Accent2 2 3 3 6" xfId="41044" xr:uid="{391336E7-8722-44B2-BD27-8894DA10E345}"/>
    <cellStyle name="40% - Accent2 2 3 4" xfId="1679" xr:uid="{03E27C4E-3F83-4368-AF7F-A09111C079A3}"/>
    <cellStyle name="40% - Accent2 2 3 4 2" xfId="5411" xr:uid="{C13A82D8-0044-4E95-9867-C75B844ED511}"/>
    <cellStyle name="40% - Accent2 2 3 4 2 2" xfId="13119" xr:uid="{13CC8671-0B02-465B-A5B4-493CADEE59FF}"/>
    <cellStyle name="40% - Accent2 2 3 4 2 2 2" xfId="28531" xr:uid="{D38842C8-B4BD-4A25-9383-7C4F0B6D425B}"/>
    <cellStyle name="40% - Accent2 2 3 4 2 2 2 2" xfId="41063" xr:uid="{68386173-6963-4562-8E2C-743032C06793}"/>
    <cellStyle name="40% - Accent2 2 3 4 2 2 3" xfId="41062" xr:uid="{EBB283C9-14AD-482D-B353-1D3B3796A766}"/>
    <cellStyle name="40% - Accent2 2 3 4 2 3" xfId="20826" xr:uid="{CE3B27A0-AA1B-4E80-A18D-472440464F22}"/>
    <cellStyle name="40% - Accent2 2 3 4 2 3 2" xfId="41064" xr:uid="{EEA6E759-B69C-4450-8913-01366332A46D}"/>
    <cellStyle name="40% - Accent2 2 3 4 2 4" xfId="41061" xr:uid="{0FC342AF-7E81-4F5F-B837-72BC0D0E76CB}"/>
    <cellStyle name="40% - Accent2 2 3 4 3" xfId="9390" xr:uid="{B53859F5-20AB-410B-A067-5D22C499DFD7}"/>
    <cellStyle name="40% - Accent2 2 3 4 3 2" xfId="24803" xr:uid="{AECCA0EF-5EFE-449E-A054-5BAF2EBD1D2F}"/>
    <cellStyle name="40% - Accent2 2 3 4 3 2 2" xfId="41066" xr:uid="{B8ABB5D3-CDE7-4B6E-8AC8-9FAA32173F77}"/>
    <cellStyle name="40% - Accent2 2 3 4 3 3" xfId="41065" xr:uid="{E57AAAE0-9FEF-4CD7-A3B6-4B06BA621CE6}"/>
    <cellStyle name="40% - Accent2 2 3 4 4" xfId="17098" xr:uid="{E0333B88-0A8B-429C-A6F1-1AE2551FE5A4}"/>
    <cellStyle name="40% - Accent2 2 3 4 4 2" xfId="41067" xr:uid="{58BEC015-D720-4A49-8A86-E663BD431C81}"/>
    <cellStyle name="40% - Accent2 2 3 4 5" xfId="41060" xr:uid="{580E8F86-0B97-42F3-8E87-64C86495A2C5}"/>
    <cellStyle name="40% - Accent2 2 3 5" xfId="3927" xr:uid="{2CC0313E-121D-402E-8CFE-B8F73BDF45B5}"/>
    <cellStyle name="40% - Accent2 2 3 5 2" xfId="11635" xr:uid="{F542DF89-A33A-44E7-A23E-B5E55A7AD4E3}"/>
    <cellStyle name="40% - Accent2 2 3 5 2 2" xfId="27047" xr:uid="{D2A2A491-A306-4986-AE0E-6424718501CC}"/>
    <cellStyle name="40% - Accent2 2 3 5 2 2 2" xfId="41070" xr:uid="{992EAE6D-1902-4B89-9F3E-CE13F2642AD9}"/>
    <cellStyle name="40% - Accent2 2 3 5 2 3" xfId="41069" xr:uid="{1BBB7FF8-D73D-4C4E-AC9C-EC453E3AC15C}"/>
    <cellStyle name="40% - Accent2 2 3 5 3" xfId="19342" xr:uid="{4B0195C0-72E3-4627-9EE0-F0F49A8A784C}"/>
    <cellStyle name="40% - Accent2 2 3 5 3 2" xfId="41071" xr:uid="{04B87BA8-003F-4D14-9CEB-37ED4C37C23F}"/>
    <cellStyle name="40% - Accent2 2 3 5 4" xfId="41068" xr:uid="{AC1DA7D6-6CE1-4B49-A86D-A8386E76527D}"/>
    <cellStyle name="40% - Accent2 2 3 6" xfId="7931" xr:uid="{6FC5A6E0-6BF7-42B6-B6AA-CBBEC5BF5B12}"/>
    <cellStyle name="40% - Accent2 2 3 6 2" xfId="23344" xr:uid="{CF27BDCB-D951-4706-BED6-96C4CB7DF82D}"/>
    <cellStyle name="40% - Accent2 2 3 6 2 2" xfId="41073" xr:uid="{1B3DFECA-EFF9-4C17-9DF1-1D4B1F2533C4}"/>
    <cellStyle name="40% - Accent2 2 3 6 3" xfId="41072" xr:uid="{E53CF095-0431-42CB-BF9C-E736DF1D28DC}"/>
    <cellStyle name="40% - Accent2 2 3 7" xfId="15639" xr:uid="{873DE584-F4FF-4517-B183-FC4963DDFB5E}"/>
    <cellStyle name="40% - Accent2 2 3 7 2" xfId="41074" xr:uid="{1644355F-7C28-4C1B-AC54-43EDCC592057}"/>
    <cellStyle name="40% - Accent2 2 3 8" xfId="41011" xr:uid="{593D7555-1760-43B2-8A07-C0D703329026}"/>
    <cellStyle name="40% - Accent2 2 4" xfId="332" xr:uid="{F56E8139-88E2-4F64-920F-0E05FAEBCC6C}"/>
    <cellStyle name="40% - Accent2 2 4 2" xfId="995" xr:uid="{DCA7324F-340D-4B8D-A3E7-2661E651F818}"/>
    <cellStyle name="40% - Accent2 2 4 2 2" xfId="2465" xr:uid="{EFEF7D88-4234-4847-AF6D-CBC31A320854}"/>
    <cellStyle name="40% - Accent2 2 4 2 2 2" xfId="6197" xr:uid="{463DE6D9-406D-4CCA-AF35-18D1482EAC35}"/>
    <cellStyle name="40% - Accent2 2 4 2 2 2 2" xfId="13905" xr:uid="{7410847C-16AA-4345-A231-6F0CFD2A5A93}"/>
    <cellStyle name="40% - Accent2 2 4 2 2 2 2 2" xfId="29317" xr:uid="{5BAEDFC2-BBDB-4CE4-801F-DEB0185B610B}"/>
    <cellStyle name="40% - Accent2 2 4 2 2 2 2 2 2" xfId="41080" xr:uid="{D6E3D4F4-4F15-4D43-B1E6-82FCB54A53A2}"/>
    <cellStyle name="40% - Accent2 2 4 2 2 2 2 3" xfId="41079" xr:uid="{06606C63-588B-42D1-8EBC-9D16E3D3EBBF}"/>
    <cellStyle name="40% - Accent2 2 4 2 2 2 3" xfId="21612" xr:uid="{72CC1473-5E9B-43ED-8548-AA548CA2688E}"/>
    <cellStyle name="40% - Accent2 2 4 2 2 2 3 2" xfId="41081" xr:uid="{E36D0037-D5B5-43E2-91CC-0D9B584CEF8B}"/>
    <cellStyle name="40% - Accent2 2 4 2 2 2 4" xfId="41078" xr:uid="{3C639333-1BF2-4E8E-8E7F-7B6917434D59}"/>
    <cellStyle name="40% - Accent2 2 4 2 2 3" xfId="10176" xr:uid="{52097CF5-A8FC-4DF0-9493-80DB20A98229}"/>
    <cellStyle name="40% - Accent2 2 4 2 2 3 2" xfId="25589" xr:uid="{212F6CC7-7A14-4D86-ABC6-E1F3BA2A011F}"/>
    <cellStyle name="40% - Accent2 2 4 2 2 3 2 2" xfId="41083" xr:uid="{D537A688-6719-4262-84EE-76682F2A761A}"/>
    <cellStyle name="40% - Accent2 2 4 2 2 3 3" xfId="41082" xr:uid="{B50508BA-B71F-4DDF-AB76-FE3DC20D0305}"/>
    <cellStyle name="40% - Accent2 2 4 2 2 4" xfId="17884" xr:uid="{60C1909A-163C-4969-A9C9-3F52E0729E1F}"/>
    <cellStyle name="40% - Accent2 2 4 2 2 4 2" xfId="41084" xr:uid="{C0B58D23-ABA2-46CD-845D-4BF62A2D1B6E}"/>
    <cellStyle name="40% - Accent2 2 4 2 2 5" xfId="41077" xr:uid="{F1E046E4-0CD8-4936-9441-672FE4E8715D}"/>
    <cellStyle name="40% - Accent2 2 4 2 3" xfId="4732" xr:uid="{9C397F39-1052-401E-AE6C-4DCD23F8FF3F}"/>
    <cellStyle name="40% - Accent2 2 4 2 3 2" xfId="12440" xr:uid="{F70BA925-83F9-44DC-B725-E49F23C57492}"/>
    <cellStyle name="40% - Accent2 2 4 2 3 2 2" xfId="27852" xr:uid="{75B49BB3-F1F5-4EE5-B9CD-4DF2BB6F2022}"/>
    <cellStyle name="40% - Accent2 2 4 2 3 2 2 2" xfId="41087" xr:uid="{FC961C2C-E32C-495C-BB17-12DE6EA06317}"/>
    <cellStyle name="40% - Accent2 2 4 2 3 2 3" xfId="41086" xr:uid="{1132D1F4-7057-45EF-8CFE-464FB6551F5B}"/>
    <cellStyle name="40% - Accent2 2 4 2 3 3" xfId="20147" xr:uid="{EAA6C009-FE02-4EC2-B921-36E9385BBE0D}"/>
    <cellStyle name="40% - Accent2 2 4 2 3 3 2" xfId="41088" xr:uid="{3E72891A-CB8C-4B1D-B030-7A354D7E3CBB}"/>
    <cellStyle name="40% - Accent2 2 4 2 3 4" xfId="41085" xr:uid="{4CED210F-202F-4243-A570-E532498FE286}"/>
    <cellStyle name="40% - Accent2 2 4 2 4" xfId="8717" xr:uid="{B5DDCFB5-AC2A-462C-B63F-584DC1E00BFF}"/>
    <cellStyle name="40% - Accent2 2 4 2 4 2" xfId="24130" xr:uid="{6FF9BC4C-98F3-4202-8CEA-F5FBC3988B1B}"/>
    <cellStyle name="40% - Accent2 2 4 2 4 2 2" xfId="41090" xr:uid="{80CF5688-00BC-4BF6-9786-AA219ED54E65}"/>
    <cellStyle name="40% - Accent2 2 4 2 4 3" xfId="41089" xr:uid="{B40FF197-B81F-4167-9D64-42E75B9FB9F9}"/>
    <cellStyle name="40% - Accent2 2 4 2 5" xfId="16425" xr:uid="{5256F7DE-C054-4777-BF0B-1C6A9A244160}"/>
    <cellStyle name="40% - Accent2 2 4 2 5 2" xfId="41091" xr:uid="{794FA278-5CC9-44FA-AAC7-6E415140A150}"/>
    <cellStyle name="40% - Accent2 2 4 2 6" xfId="41076" xr:uid="{BE1D879C-AD39-45F4-B416-112218A55623}"/>
    <cellStyle name="40% - Accent2 2 4 3" xfId="1827" xr:uid="{464695AD-5EF5-4DFE-BAF0-597587F24AE5}"/>
    <cellStyle name="40% - Accent2 2 4 3 2" xfId="5559" xr:uid="{B2798E93-3505-456D-B7BD-3B5D84B919CF}"/>
    <cellStyle name="40% - Accent2 2 4 3 2 2" xfId="13267" xr:uid="{C0147E3A-C0A2-49BE-ADD2-A98A3830BA8C}"/>
    <cellStyle name="40% - Accent2 2 4 3 2 2 2" xfId="28679" xr:uid="{41B9DE47-0E76-4D16-8758-4481554D6E1C}"/>
    <cellStyle name="40% - Accent2 2 4 3 2 2 2 2" xfId="41095" xr:uid="{44203945-AC21-4A7D-B115-64D660E8867F}"/>
    <cellStyle name="40% - Accent2 2 4 3 2 2 3" xfId="41094" xr:uid="{44BC73B9-776F-4A0C-99AA-3E7B49765A99}"/>
    <cellStyle name="40% - Accent2 2 4 3 2 3" xfId="20974" xr:uid="{9D43B8F8-B684-4319-BE6A-A71CC242EBB7}"/>
    <cellStyle name="40% - Accent2 2 4 3 2 3 2" xfId="41096" xr:uid="{779AD4EA-C6F6-48CE-AB92-5AC933076C1F}"/>
    <cellStyle name="40% - Accent2 2 4 3 2 4" xfId="41093" xr:uid="{70CE4297-37A0-480C-B07C-E96414433893}"/>
    <cellStyle name="40% - Accent2 2 4 3 3" xfId="9538" xr:uid="{CCA35EF6-181E-48C9-A2EB-95E51F45D4D7}"/>
    <cellStyle name="40% - Accent2 2 4 3 3 2" xfId="24951" xr:uid="{3CDE6400-583E-46A3-B7A6-78C0FC235BEF}"/>
    <cellStyle name="40% - Accent2 2 4 3 3 2 2" xfId="41098" xr:uid="{38DDDCEE-F4A3-435C-97B2-BDED357CBFA9}"/>
    <cellStyle name="40% - Accent2 2 4 3 3 3" xfId="41097" xr:uid="{7FE1547A-9B80-4BE1-9870-83B757297B9C}"/>
    <cellStyle name="40% - Accent2 2 4 3 4" xfId="17246" xr:uid="{C1D8F5A8-2578-40AE-ACD5-61E470A3EEC1}"/>
    <cellStyle name="40% - Accent2 2 4 3 4 2" xfId="41099" xr:uid="{00B6021D-FDAD-4463-A632-C7410D355DBF}"/>
    <cellStyle name="40% - Accent2 2 4 3 5" xfId="41092" xr:uid="{F408B9EF-21B0-4DAC-A517-506B1BCC17E0}"/>
    <cellStyle name="40% - Accent2 2 4 4" xfId="4080" xr:uid="{0411AEE1-DE59-43A1-8A49-D86E3283F351}"/>
    <cellStyle name="40% - Accent2 2 4 4 2" xfId="11788" xr:uid="{94D14131-4A16-4135-AEAA-D152FCC5CD53}"/>
    <cellStyle name="40% - Accent2 2 4 4 2 2" xfId="27200" xr:uid="{43B1D3D2-67F8-4AAA-89E7-58A0A2FD4AA3}"/>
    <cellStyle name="40% - Accent2 2 4 4 2 2 2" xfId="41102" xr:uid="{CB47C778-6AC3-493B-8E75-B1D1AE320CC8}"/>
    <cellStyle name="40% - Accent2 2 4 4 2 3" xfId="41101" xr:uid="{611295D5-551A-4F10-B483-60BC169C4537}"/>
    <cellStyle name="40% - Accent2 2 4 4 3" xfId="19495" xr:uid="{1801C879-30DA-41E4-99E8-4DE5D2F5599B}"/>
    <cellStyle name="40% - Accent2 2 4 4 3 2" xfId="41103" xr:uid="{447E27B3-25CF-4F3E-8992-E870E691D78B}"/>
    <cellStyle name="40% - Accent2 2 4 4 4" xfId="41100" xr:uid="{5F59327C-51C8-413D-A32D-47BF9C1C9AD7}"/>
    <cellStyle name="40% - Accent2 2 4 5" xfId="8079" xr:uid="{61BE67C1-CA1E-4AF4-AE72-77B1230C1F41}"/>
    <cellStyle name="40% - Accent2 2 4 5 2" xfId="23492" xr:uid="{E361052E-D897-46C2-BC17-FAD416F27862}"/>
    <cellStyle name="40% - Accent2 2 4 5 2 2" xfId="41105" xr:uid="{A8F3E5D0-000C-472D-9BC1-9F5BCF097712}"/>
    <cellStyle name="40% - Accent2 2 4 5 3" xfId="41104" xr:uid="{5A9A3D43-2F8C-4162-81FC-2E5C203A2EF1}"/>
    <cellStyle name="40% - Accent2 2 4 6" xfId="15787" xr:uid="{B7A715E7-8E2B-4B13-841B-73C985B210F3}"/>
    <cellStyle name="40% - Accent2 2 4 6 2" xfId="41106" xr:uid="{22F58807-E1A5-471B-932E-8823A56ED160}"/>
    <cellStyle name="40% - Accent2 2 4 7" xfId="41075" xr:uid="{C43F4A3F-73E8-4DD9-AF47-D41124BC846A}"/>
    <cellStyle name="40% - Accent2 2 5" xfId="778" xr:uid="{2099F682-940C-403B-925D-4BD5797A7014}"/>
    <cellStyle name="40% - Accent2 2 5 2" xfId="2267" xr:uid="{2B9A4847-0DE1-4F9E-ACC6-AB3F72708937}"/>
    <cellStyle name="40% - Accent2 2 5 2 2" xfId="5999" xr:uid="{563B793A-B314-43F7-BAE9-AE6145ADEDCA}"/>
    <cellStyle name="40% - Accent2 2 5 2 2 2" xfId="13707" xr:uid="{E44FD1C4-5FAB-4F81-8DAE-A86C0E38B112}"/>
    <cellStyle name="40% - Accent2 2 5 2 2 2 2" xfId="29119" xr:uid="{3C5F63D6-3C9B-4C2E-832C-3B198DFE125C}"/>
    <cellStyle name="40% - Accent2 2 5 2 2 2 2 2" xfId="41111" xr:uid="{54C6FE04-E2F1-466E-B54B-F99820C30762}"/>
    <cellStyle name="40% - Accent2 2 5 2 2 2 3" xfId="41110" xr:uid="{2BC328F2-4D9E-4FC2-B32A-5417A78759AB}"/>
    <cellStyle name="40% - Accent2 2 5 2 2 3" xfId="21414" xr:uid="{198B8C84-5E2C-43B1-ACBA-A9CCCCF38ECF}"/>
    <cellStyle name="40% - Accent2 2 5 2 2 3 2" xfId="41112" xr:uid="{CD6B9F8F-ACCB-4947-A41C-29353561A975}"/>
    <cellStyle name="40% - Accent2 2 5 2 2 4" xfId="41109" xr:uid="{4F3C2AD7-3CBF-438D-9069-BF1DB79007A7}"/>
    <cellStyle name="40% - Accent2 2 5 2 3" xfId="9978" xr:uid="{041D8CD4-66FC-4444-9E29-AD9C5F2A3466}"/>
    <cellStyle name="40% - Accent2 2 5 2 3 2" xfId="25391" xr:uid="{4490C2E0-EEE8-40F9-8352-E1EA426135E7}"/>
    <cellStyle name="40% - Accent2 2 5 2 3 2 2" xfId="41114" xr:uid="{856806A0-3D87-4350-8026-E6FFCCE34C78}"/>
    <cellStyle name="40% - Accent2 2 5 2 3 3" xfId="41113" xr:uid="{3BB4D05D-4D17-453F-BF58-D2CF1E138BB5}"/>
    <cellStyle name="40% - Accent2 2 5 2 4" xfId="17686" xr:uid="{1C66F2B2-0C97-4DFD-9F40-B62646D8C897}"/>
    <cellStyle name="40% - Accent2 2 5 2 4 2" xfId="41115" xr:uid="{D287212C-1CCE-46F2-AA72-78B479555249}"/>
    <cellStyle name="40% - Accent2 2 5 2 5" xfId="41108" xr:uid="{82446305-9958-4F3F-B319-7396F8A30A1F}"/>
    <cellStyle name="40% - Accent2 2 5 3" xfId="4522" xr:uid="{C46D065F-2DB6-4E53-B40F-58E1D11BCD5E}"/>
    <cellStyle name="40% - Accent2 2 5 3 2" xfId="12230" xr:uid="{D3FFEAE0-5E5C-4942-A62E-8EEEB646AAA5}"/>
    <cellStyle name="40% - Accent2 2 5 3 2 2" xfId="27642" xr:uid="{708530B9-6B4A-481A-878E-2281D1D825C4}"/>
    <cellStyle name="40% - Accent2 2 5 3 2 2 2" xfId="41118" xr:uid="{6986057D-874C-477A-89B4-7CB83382D571}"/>
    <cellStyle name="40% - Accent2 2 5 3 2 3" xfId="41117" xr:uid="{446149B2-70A8-4E93-AF13-31872A656967}"/>
    <cellStyle name="40% - Accent2 2 5 3 3" xfId="19937" xr:uid="{47EE6B72-8559-4C20-8E5B-5A84C999C60B}"/>
    <cellStyle name="40% - Accent2 2 5 3 3 2" xfId="41119" xr:uid="{52CDD25A-91B4-4E9B-8A0D-46362B52CAE9}"/>
    <cellStyle name="40% - Accent2 2 5 3 4" xfId="41116" xr:uid="{FEBEABDD-84C0-48F1-8B16-1239AFFA00D6}"/>
    <cellStyle name="40% - Accent2 2 5 4" xfId="8519" xr:uid="{EF3FE6AF-5771-45E2-81CE-5A2366CC1565}"/>
    <cellStyle name="40% - Accent2 2 5 4 2" xfId="23932" xr:uid="{CA806A81-06CC-4716-85CA-7F46A2BEA7C6}"/>
    <cellStyle name="40% - Accent2 2 5 4 2 2" xfId="41121" xr:uid="{DBF25B18-7C1B-46E1-A984-C721ED65940A}"/>
    <cellStyle name="40% - Accent2 2 5 4 3" xfId="41120" xr:uid="{7FAC987E-38A6-40B5-BF74-F3804276D06C}"/>
    <cellStyle name="40% - Accent2 2 5 5" xfId="16227" xr:uid="{2E1A804C-079F-426F-8D38-78453C4484A6}"/>
    <cellStyle name="40% - Accent2 2 5 5 2" xfId="41122" xr:uid="{12618615-5C2E-4392-9604-E8DF05CAC4D9}"/>
    <cellStyle name="40% - Accent2 2 5 6" xfId="41107" xr:uid="{F1B776A7-6238-4BEF-958D-CA8A55019AFA}"/>
    <cellStyle name="40% - Accent2 2 6" xfId="1625" xr:uid="{98AF0B87-F8DC-49CD-BA83-E33EE16A1261}"/>
    <cellStyle name="40% - Accent2 2 6 2" xfId="5359" xr:uid="{91943C41-6C2C-4D59-8CFF-8820445DDB9E}"/>
    <cellStyle name="40% - Accent2 2 6 2 2" xfId="13067" xr:uid="{832960C6-37AC-43CA-8204-FDF73BB73EF3}"/>
    <cellStyle name="40% - Accent2 2 6 2 2 2" xfId="28479" xr:uid="{9C3D5FD9-AAF1-4A46-9D61-FEAD811FD9D8}"/>
    <cellStyle name="40% - Accent2 2 6 2 2 2 2" xfId="41126" xr:uid="{B8AC7F7B-2EAA-4D2E-A464-2FFAC73E2451}"/>
    <cellStyle name="40% - Accent2 2 6 2 2 3" xfId="41125" xr:uid="{5C9F5F0B-902C-4F3D-A013-264F4BC76989}"/>
    <cellStyle name="40% - Accent2 2 6 2 3" xfId="20774" xr:uid="{87AFBB43-2AA8-4DBB-A124-B83A66690238}"/>
    <cellStyle name="40% - Accent2 2 6 2 3 2" xfId="41127" xr:uid="{776BCF3E-8F8E-4DAB-BB7A-17039B2EF533}"/>
    <cellStyle name="40% - Accent2 2 6 2 4" xfId="41124" xr:uid="{D62C4749-698A-4FF2-B413-FF038ACC67D8}"/>
    <cellStyle name="40% - Accent2 2 6 3" xfId="9340" xr:uid="{A2641E2A-EDFA-404D-845D-85589909A4B6}"/>
    <cellStyle name="40% - Accent2 2 6 3 2" xfId="24753" xr:uid="{1B35DCB9-EBB9-4E1F-A9A8-B1ECA21EE729}"/>
    <cellStyle name="40% - Accent2 2 6 3 2 2" xfId="41129" xr:uid="{B7AB632D-F329-4C65-A43C-A8E28397DD05}"/>
    <cellStyle name="40% - Accent2 2 6 3 3" xfId="41128" xr:uid="{C02AED55-D822-4878-BF85-C79456D284A5}"/>
    <cellStyle name="40% - Accent2 2 6 4" xfId="17048" xr:uid="{CA8E4CDF-C1D6-4B4A-9392-CF62A670A62A}"/>
    <cellStyle name="40% - Accent2 2 6 4 2" xfId="41130" xr:uid="{CE1964F5-8492-40AC-A49D-453EAA6F6C2F}"/>
    <cellStyle name="40% - Accent2 2 6 5" xfId="41123" xr:uid="{ABDB27DE-3842-439B-94CC-0A3DD6063C11}"/>
    <cellStyle name="40% - Accent2 2 7" xfId="3869" xr:uid="{78B43641-C307-4E45-ACC8-886874A576A2}"/>
    <cellStyle name="40% - Accent2 2 7 2" xfId="11578" xr:uid="{A487D5AC-3863-4D55-9E23-A3955D7FA437}"/>
    <cellStyle name="40% - Accent2 2 7 2 2" xfId="26990" xr:uid="{89DAF4E5-7D2C-4F14-BB25-A85869F008C5}"/>
    <cellStyle name="40% - Accent2 2 7 2 2 2" xfId="41133" xr:uid="{BC71CF05-2211-4406-AC5F-F8A93DF58464}"/>
    <cellStyle name="40% - Accent2 2 7 2 3" xfId="41132" xr:uid="{073A0625-9DEC-4E5A-A77E-A029CC509917}"/>
    <cellStyle name="40% - Accent2 2 7 3" xfId="19285" xr:uid="{BDF31260-1ECB-4EDF-8297-B0D75A9F5F53}"/>
    <cellStyle name="40% - Accent2 2 7 3 2" xfId="41134" xr:uid="{51E59197-9E7D-4490-AC2B-7664348B8AE0}"/>
    <cellStyle name="40% - Accent2 2 7 4" xfId="41131" xr:uid="{492979DA-DA6B-4FC6-A266-019BC81B6463}"/>
    <cellStyle name="40% - Accent2 2 8" xfId="7863" xr:uid="{C3BE9913-EE5B-4CEC-A733-5028EFB8D3BA}"/>
    <cellStyle name="40% - Accent2 2 8 2" xfId="23276" xr:uid="{57744C82-43BC-43A6-A81B-24AA45D82771}"/>
    <cellStyle name="40% - Accent2 2 8 2 2" xfId="41136" xr:uid="{6BF61D1C-9503-4B26-B957-8A7BBB4F2DFD}"/>
    <cellStyle name="40% - Accent2 2 8 3" xfId="41135" xr:uid="{F70AE703-4729-4DC8-A301-4755BE4715D0}"/>
    <cellStyle name="40% - Accent2 2 9" xfId="15571" xr:uid="{06858AC4-E17D-42DE-9195-85D44497B6B7}"/>
    <cellStyle name="40% - Accent2 2 9 2" xfId="41137" xr:uid="{C27E4449-783E-43AB-8BC2-D23D9D1DF219}"/>
    <cellStyle name="40% - Accent2 20" xfId="3587" xr:uid="{73912EF8-E833-461E-92D2-89B51A355E26}"/>
    <cellStyle name="40% - Accent2 20 2" xfId="7318" xr:uid="{F6772E72-CFC5-4680-9D61-B643904FB470}"/>
    <cellStyle name="40% - Accent2 20 2 2" xfId="15026" xr:uid="{6D734BBD-AF31-4AA4-A39B-370FB3A17627}"/>
    <cellStyle name="40% - Accent2 20 2 2 2" xfId="30438" xr:uid="{0269A309-EEE2-4A46-AC39-ECC630003F65}"/>
    <cellStyle name="40% - Accent2 20 2 2 2 2" xfId="41141" xr:uid="{D6032C84-C683-48E7-8407-B841605D6AFB}"/>
    <cellStyle name="40% - Accent2 20 2 2 3" xfId="41140" xr:uid="{65DF7DA1-3407-4DC5-802C-A609B970E592}"/>
    <cellStyle name="40% - Accent2 20 2 3" xfId="22733" xr:uid="{3DED3520-E323-4979-82CA-9D8CE1B479FA}"/>
    <cellStyle name="40% - Accent2 20 2 3 2" xfId="41142" xr:uid="{2817F903-5169-4898-A2AD-92EA0F96435E}"/>
    <cellStyle name="40% - Accent2 20 2 4" xfId="41139" xr:uid="{A7379CB4-8273-40A5-9A07-755C2102E7FC}"/>
    <cellStyle name="40% - Accent2 20 3" xfId="11297" xr:uid="{9A22D9A5-C8E9-4E1A-A4ED-CD786AA52379}"/>
    <cellStyle name="40% - Accent2 20 3 2" xfId="26710" xr:uid="{AB6D2D14-5C61-4069-98E1-9372CE9B4B4D}"/>
    <cellStyle name="40% - Accent2 20 3 2 2" xfId="41144" xr:uid="{70571BE4-34F2-4552-9173-780E37210AD9}"/>
    <cellStyle name="40% - Accent2 20 3 3" xfId="41143" xr:uid="{F643430A-E5F2-492C-A0D8-065CED7E801B}"/>
    <cellStyle name="40% - Accent2 20 4" xfId="19005" xr:uid="{99CA9848-701B-46A3-A5DA-651D07905574}"/>
    <cellStyle name="40% - Accent2 20 4 2" xfId="41145" xr:uid="{5C635DD7-1EDF-40DB-BCE0-6EDCF20E82D9}"/>
    <cellStyle name="40% - Accent2 20 5" xfId="41138" xr:uid="{F629BE18-779F-468F-8719-48DDD206ABF9}"/>
    <cellStyle name="40% - Accent2 21" xfId="3607" xr:uid="{F0E3E446-9C34-4721-B164-4C26B337D599}"/>
    <cellStyle name="40% - Accent2 21 2" xfId="7338" xr:uid="{4791F8F2-EB4E-47ED-AE00-A6CAFC42D3EE}"/>
    <cellStyle name="40% - Accent2 21 2 2" xfId="15046" xr:uid="{86882FD6-C148-4C87-93D6-06ABA266BDDF}"/>
    <cellStyle name="40% - Accent2 21 2 2 2" xfId="30458" xr:uid="{AEAB2842-5227-4381-8CAE-AC3E3E357381}"/>
    <cellStyle name="40% - Accent2 21 2 2 2 2" xfId="41149" xr:uid="{F7C8DA7A-720D-409F-997F-83637A81E412}"/>
    <cellStyle name="40% - Accent2 21 2 2 3" xfId="41148" xr:uid="{BDC534A0-F292-49DC-9CE9-D5875C5CE52D}"/>
    <cellStyle name="40% - Accent2 21 2 3" xfId="22753" xr:uid="{EA91FAF0-DED8-4A08-9295-C93071B809D5}"/>
    <cellStyle name="40% - Accent2 21 2 3 2" xfId="41150" xr:uid="{4C583700-7498-40A2-B4F7-E4546CA6E454}"/>
    <cellStyle name="40% - Accent2 21 2 4" xfId="41147" xr:uid="{B0D55C36-6913-4E7B-8053-A216FE9B442A}"/>
    <cellStyle name="40% - Accent2 21 3" xfId="11317" xr:uid="{DAD733FC-ED54-4AFF-AE22-233716119BF5}"/>
    <cellStyle name="40% - Accent2 21 3 2" xfId="26730" xr:uid="{2776776D-9CB7-466A-B7D8-A91D8D8224A8}"/>
    <cellStyle name="40% - Accent2 21 3 2 2" xfId="41152" xr:uid="{8E830585-7BA7-4A73-8C66-4F47A17727F3}"/>
    <cellStyle name="40% - Accent2 21 3 3" xfId="41151" xr:uid="{89A47C2A-4A5A-4362-A7B0-2C03FD9FA36C}"/>
    <cellStyle name="40% - Accent2 21 4" xfId="19025" xr:uid="{613C2335-B6C6-4D73-A074-44B7FF33C7CF}"/>
    <cellStyle name="40% - Accent2 21 4 2" xfId="41153" xr:uid="{D5D84405-7C7A-4CF0-8C8A-325B719B587C}"/>
    <cellStyle name="40% - Accent2 21 5" xfId="41146" xr:uid="{F592576C-1A98-4D9E-AACA-5CF71017438D}"/>
    <cellStyle name="40% - Accent2 22" xfId="3627" xr:uid="{D3959928-C8FD-4C84-9EFC-18B799EDC55E}"/>
    <cellStyle name="40% - Accent2 22 2" xfId="7358" xr:uid="{364211AB-E705-4D89-BA65-51F85B838B17}"/>
    <cellStyle name="40% - Accent2 22 2 2" xfId="15066" xr:uid="{B2E41D21-D8B5-4643-A83B-F579984BD963}"/>
    <cellStyle name="40% - Accent2 22 2 2 2" xfId="30478" xr:uid="{3DEB7999-4B0D-49E4-A787-A2B0869E85C9}"/>
    <cellStyle name="40% - Accent2 22 2 2 2 2" xfId="41157" xr:uid="{84E48775-7E0B-4EBC-A783-1D1808AB3AE6}"/>
    <cellStyle name="40% - Accent2 22 2 2 3" xfId="41156" xr:uid="{CF63F498-6CAA-4C69-964C-A991B44DF13E}"/>
    <cellStyle name="40% - Accent2 22 2 3" xfId="22773" xr:uid="{B55B949D-160F-4AB5-BC56-4942E9C2D176}"/>
    <cellStyle name="40% - Accent2 22 2 3 2" xfId="41158" xr:uid="{AFABAC6D-4BCA-4402-A812-D4E21615B653}"/>
    <cellStyle name="40% - Accent2 22 2 4" xfId="41155" xr:uid="{09DB4E9B-337F-4369-B763-D79FF2AADAAD}"/>
    <cellStyle name="40% - Accent2 22 3" xfId="11337" xr:uid="{3B55C0DA-1918-4FB6-ACC0-5891597A61A5}"/>
    <cellStyle name="40% - Accent2 22 3 2" xfId="26750" xr:uid="{B1892A5C-CD74-4C32-B499-4A8E1ED306CF}"/>
    <cellStyle name="40% - Accent2 22 3 2 2" xfId="41160" xr:uid="{F120DC7C-24EF-43BB-928A-656D530AF42E}"/>
    <cellStyle name="40% - Accent2 22 3 3" xfId="41159" xr:uid="{D83EDFCD-EB3E-440F-801B-FB6AA9F3BB82}"/>
    <cellStyle name="40% - Accent2 22 4" xfId="19045" xr:uid="{CE3A82BD-BCE6-43A8-9066-8CB949321967}"/>
    <cellStyle name="40% - Accent2 22 4 2" xfId="41161" xr:uid="{AD9088C7-3B06-4913-9BE9-40C48BCA6FA7}"/>
    <cellStyle name="40% - Accent2 22 5" xfId="41154" xr:uid="{78575BA1-174B-41FF-9544-38D171A478BE}"/>
    <cellStyle name="40% - Accent2 23" xfId="3647" xr:uid="{A1DAE6D0-E8DE-4A47-B667-93783722D985}"/>
    <cellStyle name="40% - Accent2 23 2" xfId="7378" xr:uid="{E67E8043-E0AB-4AC0-AA35-284C768B9D71}"/>
    <cellStyle name="40% - Accent2 23 2 2" xfId="15086" xr:uid="{9D099AB7-9142-4311-A63D-510CD554A4F9}"/>
    <cellStyle name="40% - Accent2 23 2 2 2" xfId="30498" xr:uid="{5A52271C-B29A-49F5-AE3D-06F84D77F70E}"/>
    <cellStyle name="40% - Accent2 23 2 2 2 2" xfId="41165" xr:uid="{9B01C67C-2B70-4473-91B2-64AA70A933BB}"/>
    <cellStyle name="40% - Accent2 23 2 2 3" xfId="41164" xr:uid="{E9B72995-E926-49F5-A9A4-AD683C7EFBD9}"/>
    <cellStyle name="40% - Accent2 23 2 3" xfId="22793" xr:uid="{63448CF8-B910-4885-85E0-3A2F7DA3CC2F}"/>
    <cellStyle name="40% - Accent2 23 2 3 2" xfId="41166" xr:uid="{4FD13A1F-6E7B-4592-AB7F-3F5A60DCAA47}"/>
    <cellStyle name="40% - Accent2 23 2 4" xfId="41163" xr:uid="{E5E64364-707F-4F9F-BB49-AA9B34C4762D}"/>
    <cellStyle name="40% - Accent2 23 3" xfId="11357" xr:uid="{BC2B132E-D588-43F9-A50F-4325ADEE5BCD}"/>
    <cellStyle name="40% - Accent2 23 3 2" xfId="26770" xr:uid="{D169FEA4-3392-4269-B680-F18F3374CD11}"/>
    <cellStyle name="40% - Accent2 23 3 2 2" xfId="41168" xr:uid="{B425CC2F-34DF-45E1-A831-6AE7091AA48C}"/>
    <cellStyle name="40% - Accent2 23 3 3" xfId="41167" xr:uid="{A3EF24FA-1955-490B-8290-A8003962FC73}"/>
    <cellStyle name="40% - Accent2 23 4" xfId="19065" xr:uid="{291AE724-E641-4CC4-B7C7-CB5621656677}"/>
    <cellStyle name="40% - Accent2 23 4 2" xfId="41169" xr:uid="{291057F5-9023-446E-8132-F89EE634594B}"/>
    <cellStyle name="40% - Accent2 23 5" xfId="41162" xr:uid="{C44A448F-087E-45ED-8567-52B5C9661408}"/>
    <cellStyle name="40% - Accent2 24" xfId="3667" xr:uid="{4F056C6F-AE73-49F4-BF07-BE27A6BAFE22}"/>
    <cellStyle name="40% - Accent2 24 2" xfId="7398" xr:uid="{5081D94E-2EF5-47F2-B2D4-BFEB1770A7DE}"/>
    <cellStyle name="40% - Accent2 24 2 2" xfId="15106" xr:uid="{EF4663AB-3817-4A00-857B-941FD184627E}"/>
    <cellStyle name="40% - Accent2 24 2 2 2" xfId="30518" xr:uid="{62913063-296A-4D50-993E-6558B441DAB9}"/>
    <cellStyle name="40% - Accent2 24 2 2 2 2" xfId="41173" xr:uid="{3DD7B3EC-1D04-4896-885E-FE55E7B736D7}"/>
    <cellStyle name="40% - Accent2 24 2 2 3" xfId="41172" xr:uid="{78CCB505-C81B-4762-9EFA-A0B16331A2D1}"/>
    <cellStyle name="40% - Accent2 24 2 3" xfId="22813" xr:uid="{5DA8A020-6979-48AF-90B1-F6F64D7795D3}"/>
    <cellStyle name="40% - Accent2 24 2 3 2" xfId="41174" xr:uid="{C56A7A91-67B0-4C40-B995-1D886388DE53}"/>
    <cellStyle name="40% - Accent2 24 2 4" xfId="41171" xr:uid="{295B026E-8017-4196-941B-05EB9D283C81}"/>
    <cellStyle name="40% - Accent2 24 3" xfId="11377" xr:uid="{197ACE86-364C-4A32-ABCF-446ACD179CE8}"/>
    <cellStyle name="40% - Accent2 24 3 2" xfId="26790" xr:uid="{9D0551C9-0F59-4F11-9584-A0136C5F61E1}"/>
    <cellStyle name="40% - Accent2 24 3 2 2" xfId="41176" xr:uid="{26ED5E36-2C1F-487B-9E91-B9EDA98B8105}"/>
    <cellStyle name="40% - Accent2 24 3 3" xfId="41175" xr:uid="{B28DC5F3-7EA9-498A-9C97-91D211A96A7C}"/>
    <cellStyle name="40% - Accent2 24 4" xfId="19085" xr:uid="{97CC3261-4046-451A-B922-38494BF21702}"/>
    <cellStyle name="40% - Accent2 24 4 2" xfId="41177" xr:uid="{D525F00D-4744-48C8-AF2E-78058FFBEAB4}"/>
    <cellStyle name="40% - Accent2 24 5" xfId="41170" xr:uid="{629D89EB-7969-45E9-8C42-A99AAA9DDF18}"/>
    <cellStyle name="40% - Accent2 25" xfId="3687" xr:uid="{4E8AA8C2-C9BD-4F14-A9BF-17B6BE1C303D}"/>
    <cellStyle name="40% - Accent2 25 2" xfId="7418" xr:uid="{CD28F467-D7BC-43D3-822E-F08766493D70}"/>
    <cellStyle name="40% - Accent2 25 2 2" xfId="15126" xr:uid="{AB51DCFE-4907-4989-A4BC-E679E230F648}"/>
    <cellStyle name="40% - Accent2 25 2 2 2" xfId="30538" xr:uid="{F9CE4CC1-C05C-420A-A679-B5A457B2F638}"/>
    <cellStyle name="40% - Accent2 25 2 2 2 2" xfId="41181" xr:uid="{8886E864-107D-4996-97E1-9F8ECF4BDCFE}"/>
    <cellStyle name="40% - Accent2 25 2 2 3" xfId="41180" xr:uid="{D4C21F95-C26F-49E4-B34F-C30EF662FD30}"/>
    <cellStyle name="40% - Accent2 25 2 3" xfId="22833" xr:uid="{E8052191-71B4-47F3-AB96-88BA449E10CA}"/>
    <cellStyle name="40% - Accent2 25 2 3 2" xfId="41182" xr:uid="{2F922228-38DD-4583-AB21-444A910B44DB}"/>
    <cellStyle name="40% - Accent2 25 2 4" xfId="41179" xr:uid="{DFD89FF7-BE7D-4209-BDB9-6654F75B80E9}"/>
    <cellStyle name="40% - Accent2 25 3" xfId="11397" xr:uid="{3C5858A5-419F-46B5-89EA-5F67CD56FC9B}"/>
    <cellStyle name="40% - Accent2 25 3 2" xfId="26810" xr:uid="{DDAECF61-AC79-4318-A548-3DAA257F1C36}"/>
    <cellStyle name="40% - Accent2 25 3 2 2" xfId="41184" xr:uid="{5157DC6F-16A6-4D91-A56A-46B81F988E5A}"/>
    <cellStyle name="40% - Accent2 25 3 3" xfId="41183" xr:uid="{90DD168A-4E8F-455E-9A81-3B640060147E}"/>
    <cellStyle name="40% - Accent2 25 4" xfId="19105" xr:uid="{E0263315-149B-40A7-9DB5-B665B5C49467}"/>
    <cellStyle name="40% - Accent2 25 4 2" xfId="41185" xr:uid="{E23B4C33-B933-473E-8913-3D8CED8E5768}"/>
    <cellStyle name="40% - Accent2 25 5" xfId="41178" xr:uid="{404211C3-E4E0-402F-89A3-3857E813F0F3}"/>
    <cellStyle name="40% - Accent2 26" xfId="3707" xr:uid="{39865699-89B5-4DF0-8CF1-A4B9EF743509}"/>
    <cellStyle name="40% - Accent2 26 2" xfId="7438" xr:uid="{57D127E4-6990-48F4-9D1F-28BDACC121FD}"/>
    <cellStyle name="40% - Accent2 26 2 2" xfId="15146" xr:uid="{DB11AC67-8B5F-4724-AD74-1550EC79970E}"/>
    <cellStyle name="40% - Accent2 26 2 2 2" xfId="30558" xr:uid="{E346CFF6-AA54-4211-BC79-D05B84B14CAC}"/>
    <cellStyle name="40% - Accent2 26 2 2 2 2" xfId="41189" xr:uid="{93AAF404-8CC3-44FB-B5EE-2B5CD48157C8}"/>
    <cellStyle name="40% - Accent2 26 2 2 3" xfId="41188" xr:uid="{0E93C1D2-28BC-4547-A4E1-C7AC221B08EE}"/>
    <cellStyle name="40% - Accent2 26 2 3" xfId="22853" xr:uid="{F989A0EA-F19B-4798-B3EB-3E4E7E56F60D}"/>
    <cellStyle name="40% - Accent2 26 2 3 2" xfId="41190" xr:uid="{3F9B53CB-11E8-4BB0-90AE-79B701961E34}"/>
    <cellStyle name="40% - Accent2 26 2 4" xfId="41187" xr:uid="{D1AE82EC-7641-4881-A2CD-2C359F213711}"/>
    <cellStyle name="40% - Accent2 26 3" xfId="11417" xr:uid="{ED1FDC51-E67F-4638-AD9E-AC04CBD4AB8E}"/>
    <cellStyle name="40% - Accent2 26 3 2" xfId="26830" xr:uid="{CEFA86D0-6809-49AC-A2C2-E7DC4CE6760A}"/>
    <cellStyle name="40% - Accent2 26 3 2 2" xfId="41192" xr:uid="{8FA6DE6F-D981-4BC1-A7CD-61EE7026E082}"/>
    <cellStyle name="40% - Accent2 26 3 3" xfId="41191" xr:uid="{9808E255-C9D4-4DEB-A486-04E19E1A6AA8}"/>
    <cellStyle name="40% - Accent2 26 4" xfId="19125" xr:uid="{310DEEFE-55E1-49B0-B174-C992EBD1A842}"/>
    <cellStyle name="40% - Accent2 26 4 2" xfId="41193" xr:uid="{B3886F64-533F-4D61-8E94-6B57856B73A2}"/>
    <cellStyle name="40% - Accent2 26 5" xfId="41186" xr:uid="{83A53A94-7F6C-4E17-BE40-EC6788DD7C0D}"/>
    <cellStyle name="40% - Accent2 27" xfId="3727" xr:uid="{143185D2-6A60-49C8-BFF6-8062E84BFF39}"/>
    <cellStyle name="40% - Accent2 27 2" xfId="7458" xr:uid="{93CE52F1-CDA1-492A-8A6E-B1EF684FD884}"/>
    <cellStyle name="40% - Accent2 27 2 2" xfId="15166" xr:uid="{BD6F40A7-BE82-403D-A8C1-ABF38DB50AC5}"/>
    <cellStyle name="40% - Accent2 27 2 2 2" xfId="30578" xr:uid="{1295DC88-6729-41A2-BCAC-778CF2EAB94F}"/>
    <cellStyle name="40% - Accent2 27 2 2 2 2" xfId="41197" xr:uid="{8C9C07B4-2CBC-4561-A324-488DECA6E933}"/>
    <cellStyle name="40% - Accent2 27 2 2 3" xfId="41196" xr:uid="{4EDC4F28-73CE-4F91-BDE1-50369BDB6C8D}"/>
    <cellStyle name="40% - Accent2 27 2 3" xfId="22873" xr:uid="{9D10439B-791B-4FFD-8895-7BDF8C1BAA9A}"/>
    <cellStyle name="40% - Accent2 27 2 3 2" xfId="41198" xr:uid="{EB7D4EC4-9F86-4329-98A7-8163531F1970}"/>
    <cellStyle name="40% - Accent2 27 2 4" xfId="41195" xr:uid="{75091E90-2878-40B9-A4BD-CA1EC8A17CA3}"/>
    <cellStyle name="40% - Accent2 27 3" xfId="11437" xr:uid="{1F79D3E3-2F0A-4CF4-A195-61A5882ADCDA}"/>
    <cellStyle name="40% - Accent2 27 3 2" xfId="26850" xr:uid="{558EB816-52E9-426D-98A7-42D122C6492B}"/>
    <cellStyle name="40% - Accent2 27 3 2 2" xfId="41200" xr:uid="{F02FC1CF-17A6-4A19-A477-BF2B3CB9FD12}"/>
    <cellStyle name="40% - Accent2 27 3 3" xfId="41199" xr:uid="{E971F270-AF99-4BFA-9FCC-1F790D5A8FAA}"/>
    <cellStyle name="40% - Accent2 27 4" xfId="19145" xr:uid="{1E54EDF6-2EF3-4BC6-BA6A-BA57C78C9E9A}"/>
    <cellStyle name="40% - Accent2 27 4 2" xfId="41201" xr:uid="{F0EF081C-3347-4F4B-83E5-7F835F1D0F6F}"/>
    <cellStyle name="40% - Accent2 27 5" xfId="41194" xr:uid="{31DD9244-5AC5-41A6-945A-8E95EFFBCCFD}"/>
    <cellStyle name="40% - Accent2 28" xfId="3747" xr:uid="{FD9B7EE6-1960-4B2D-8317-804D9C517D92}"/>
    <cellStyle name="40% - Accent2 28 2" xfId="7478" xr:uid="{E922DC5B-DA70-4E8F-A2CE-B1DB67470478}"/>
    <cellStyle name="40% - Accent2 28 2 2" xfId="15186" xr:uid="{CC70E094-81A8-4D27-9B01-C848E340581A}"/>
    <cellStyle name="40% - Accent2 28 2 2 2" xfId="30598" xr:uid="{47795C0E-9C14-4835-AA95-B9E6AD9D49C5}"/>
    <cellStyle name="40% - Accent2 28 2 2 2 2" xfId="41205" xr:uid="{B593B964-B7A1-4BA3-A5C7-7B3D72B16640}"/>
    <cellStyle name="40% - Accent2 28 2 2 3" xfId="41204" xr:uid="{2CE2D658-0A25-493B-924D-4E184FF19C6A}"/>
    <cellStyle name="40% - Accent2 28 2 3" xfId="22893" xr:uid="{73A1B3B3-A983-4E85-B8AF-08F1ABAE8487}"/>
    <cellStyle name="40% - Accent2 28 2 3 2" xfId="41206" xr:uid="{8BE58243-4B53-4B62-8341-31B9F5C70B7A}"/>
    <cellStyle name="40% - Accent2 28 2 4" xfId="41203" xr:uid="{BC7D2D33-C3E6-4579-837E-38BE22B74539}"/>
    <cellStyle name="40% - Accent2 28 3" xfId="11457" xr:uid="{371468D0-3F75-4234-B816-E6C5D1F20335}"/>
    <cellStyle name="40% - Accent2 28 3 2" xfId="26870" xr:uid="{D621A075-D4E9-4A95-9A9B-1EF3B9B4F610}"/>
    <cellStyle name="40% - Accent2 28 3 2 2" xfId="41208" xr:uid="{9A7E832A-E348-428C-9C82-2B6CA0927D07}"/>
    <cellStyle name="40% - Accent2 28 3 3" xfId="41207" xr:uid="{CA56B59E-598F-4D65-ACC1-6DE9C0A0ADE8}"/>
    <cellStyle name="40% - Accent2 28 4" xfId="19165" xr:uid="{F6273666-2F4C-467E-9F6C-121C120CD7A4}"/>
    <cellStyle name="40% - Accent2 28 4 2" xfId="41209" xr:uid="{D31CFAFC-CD87-420F-A66F-5F8C63D5A9BB}"/>
    <cellStyle name="40% - Accent2 28 5" xfId="41202" xr:uid="{B833D330-85C1-4852-A32F-9A71C9383C80}"/>
    <cellStyle name="40% - Accent2 29" xfId="3767" xr:uid="{6D5B281B-BECE-41A2-83B9-A2C825E30823}"/>
    <cellStyle name="40% - Accent2 29 2" xfId="7498" xr:uid="{1D5674E1-BCF9-4C89-B23D-D32920E95AEB}"/>
    <cellStyle name="40% - Accent2 29 2 2" xfId="15206" xr:uid="{8EA268CF-0F10-4003-A160-FD34DF93DBEE}"/>
    <cellStyle name="40% - Accent2 29 2 2 2" xfId="30618" xr:uid="{4FBDA0C6-F9DE-4F7D-992E-507092953A0F}"/>
    <cellStyle name="40% - Accent2 29 2 2 2 2" xfId="41213" xr:uid="{0588FC1F-96B3-4EAA-A450-206F2E593FC5}"/>
    <cellStyle name="40% - Accent2 29 2 2 3" xfId="41212" xr:uid="{EB87020D-4AD6-4135-9723-2AC0AEF564BF}"/>
    <cellStyle name="40% - Accent2 29 2 3" xfId="22913" xr:uid="{0E028271-8479-4388-AF69-FF73F71248DC}"/>
    <cellStyle name="40% - Accent2 29 2 3 2" xfId="41214" xr:uid="{FF1E60EA-844D-4ECF-9E3C-FC32033C3988}"/>
    <cellStyle name="40% - Accent2 29 2 4" xfId="41211" xr:uid="{436E8616-963E-4E81-AE5F-AEF7609AEFC7}"/>
    <cellStyle name="40% - Accent2 29 3" xfId="11477" xr:uid="{1655FE7E-9D8A-4DC8-AB2F-D7793F4E888F}"/>
    <cellStyle name="40% - Accent2 29 3 2" xfId="26890" xr:uid="{6A1E581D-7BED-42F5-BF93-E9CF308DF4EF}"/>
    <cellStyle name="40% - Accent2 29 3 2 2" xfId="41216" xr:uid="{44F89EEA-A246-4D1C-89D0-F74E90E6A07B}"/>
    <cellStyle name="40% - Accent2 29 3 3" xfId="41215" xr:uid="{40458EE3-23CD-4070-8382-5DA35FE0BB28}"/>
    <cellStyle name="40% - Accent2 29 4" xfId="19185" xr:uid="{C3C0609F-DAA2-4D32-AF11-04DD6F610F6A}"/>
    <cellStyle name="40% - Accent2 29 4 2" xfId="41217" xr:uid="{402EDCEA-D9F6-4E3A-A20D-8593610BC24D}"/>
    <cellStyle name="40% - Accent2 29 5" xfId="41210" xr:uid="{8ED5FB5C-A83E-4D73-85AB-B3CDF21A87E8}"/>
    <cellStyle name="40% - Accent2 3" xfId="310" xr:uid="{0E5F554D-B19B-401A-9D25-A6F7F242F31A}"/>
    <cellStyle name="40% - Accent2 3 2" xfId="974" xr:uid="{135A3C0B-25B3-472E-AFAC-2BCEA5A57741}"/>
    <cellStyle name="40% - Accent2 3 2 2" xfId="2444" xr:uid="{C48C48A8-7CAD-4493-9F60-4FE7A6800405}"/>
    <cellStyle name="40% - Accent2 3 2 2 2" xfId="6176" xr:uid="{3F9B3F04-4399-4F64-9C07-A0A85DB0F3D5}"/>
    <cellStyle name="40% - Accent2 3 2 2 2 2" xfId="13884" xr:uid="{B8FAFDBE-AB98-4D1D-99AD-FB1CA0226313}"/>
    <cellStyle name="40% - Accent2 3 2 2 2 2 2" xfId="29296" xr:uid="{E5DA0417-A02C-4668-8459-71E27F5862FE}"/>
    <cellStyle name="40% - Accent2 3 2 2 2 2 2 2" xfId="41223" xr:uid="{193F07B6-8C4F-4299-AF3B-307C764F8E6E}"/>
    <cellStyle name="40% - Accent2 3 2 2 2 2 3" xfId="41222" xr:uid="{857C15F6-713E-4A77-AD32-8071A29B301F}"/>
    <cellStyle name="40% - Accent2 3 2 2 2 3" xfId="21591" xr:uid="{094E00AB-7C64-477C-85B5-ED1D42B0A352}"/>
    <cellStyle name="40% - Accent2 3 2 2 2 3 2" xfId="41224" xr:uid="{0E5EA4DA-F7B5-4A41-B3DC-25F757749DA4}"/>
    <cellStyle name="40% - Accent2 3 2 2 2 4" xfId="41221" xr:uid="{A30E28C5-15CE-46D5-BA97-584EDA4DED1C}"/>
    <cellStyle name="40% - Accent2 3 2 2 3" xfId="10155" xr:uid="{65E9D74C-DB9A-4E35-92C0-089AEB594CF9}"/>
    <cellStyle name="40% - Accent2 3 2 2 3 2" xfId="25568" xr:uid="{FEEDB0E0-C58B-4619-B8A1-41F7C635DCE4}"/>
    <cellStyle name="40% - Accent2 3 2 2 3 2 2" xfId="41226" xr:uid="{93D85433-F4E9-44BE-8619-73372173C7BD}"/>
    <cellStyle name="40% - Accent2 3 2 2 3 3" xfId="41225" xr:uid="{F72EA68D-653E-48F8-B372-EBEC3DA39A4F}"/>
    <cellStyle name="40% - Accent2 3 2 2 4" xfId="17863" xr:uid="{94944F3B-2F72-405A-81B9-C557775400D7}"/>
    <cellStyle name="40% - Accent2 3 2 2 4 2" xfId="41227" xr:uid="{21647726-6BA2-4E00-8DC7-B0FDAD22B72F}"/>
    <cellStyle name="40% - Accent2 3 2 2 5" xfId="41220" xr:uid="{C654AFBA-14B6-40B7-9A25-3EAEF1CA6F3D}"/>
    <cellStyle name="40% - Accent2 3 2 3" xfId="4711" xr:uid="{005EE3B4-69FC-49A1-83D6-D2C338DD537A}"/>
    <cellStyle name="40% - Accent2 3 2 3 2" xfId="12419" xr:uid="{C652D1C9-433C-4277-8496-6AAB6391756E}"/>
    <cellStyle name="40% - Accent2 3 2 3 2 2" xfId="27831" xr:uid="{B9FA879D-8675-43DC-A625-AE828B21B39E}"/>
    <cellStyle name="40% - Accent2 3 2 3 2 2 2" xfId="41230" xr:uid="{33E92957-A7B6-4CEB-ADAC-04084C0509D5}"/>
    <cellStyle name="40% - Accent2 3 2 3 2 3" xfId="41229" xr:uid="{BDDBC073-4750-4C6A-ADC7-63B580F711B0}"/>
    <cellStyle name="40% - Accent2 3 2 3 3" xfId="20126" xr:uid="{211140D0-D36A-4373-ADD9-92B250A73F11}"/>
    <cellStyle name="40% - Accent2 3 2 3 3 2" xfId="41231" xr:uid="{0CDD42AF-2A63-4D6F-96E2-A0C169B72F30}"/>
    <cellStyle name="40% - Accent2 3 2 3 4" xfId="41228" xr:uid="{D35E648F-C10D-40B0-97A9-6AA2BEF108FB}"/>
    <cellStyle name="40% - Accent2 3 2 4" xfId="8696" xr:uid="{19A537E7-1726-4EE0-8CBA-E22E87B9E877}"/>
    <cellStyle name="40% - Accent2 3 2 4 2" xfId="24109" xr:uid="{79CDA72B-EB06-49BC-8CE1-3426152CD36F}"/>
    <cellStyle name="40% - Accent2 3 2 4 2 2" xfId="41233" xr:uid="{F09E6F5E-F0CB-4CDC-9963-F4FE2E58118D}"/>
    <cellStyle name="40% - Accent2 3 2 4 3" xfId="41232" xr:uid="{F9D6AFFD-0C1C-4ED0-9DE6-336022C7585E}"/>
    <cellStyle name="40% - Accent2 3 2 5" xfId="16404" xr:uid="{E717D21A-C46B-424D-A297-267B194EC0E7}"/>
    <cellStyle name="40% - Accent2 3 2 5 2" xfId="41234" xr:uid="{E872DF1C-0C45-4FAA-8CFD-3101A11785C3}"/>
    <cellStyle name="40% - Accent2 3 2 6" xfId="41219" xr:uid="{4F333CF8-FB79-4B08-90B9-16AD7ACD0900}"/>
    <cellStyle name="40% - Accent2 3 3" xfId="1806" xr:uid="{3794814E-2406-4D6E-A4E9-19F2E563010D}"/>
    <cellStyle name="40% - Accent2 3 3 2" xfId="5538" xr:uid="{228D964D-B7C3-4C8F-8C3A-D5E3CAA1F972}"/>
    <cellStyle name="40% - Accent2 3 3 2 2" xfId="13246" xr:uid="{956296D8-BC47-4B26-A3FC-4996FD59608B}"/>
    <cellStyle name="40% - Accent2 3 3 2 2 2" xfId="28658" xr:uid="{228F58FB-835F-4475-850E-F183FDE458DB}"/>
    <cellStyle name="40% - Accent2 3 3 2 2 2 2" xfId="41238" xr:uid="{9B6EAF62-2D9D-4E56-9B2D-EF46DEED063A}"/>
    <cellStyle name="40% - Accent2 3 3 2 2 3" xfId="41237" xr:uid="{45F96436-4AFF-4710-B57E-75F1A9776D56}"/>
    <cellStyle name="40% - Accent2 3 3 2 3" xfId="20953" xr:uid="{BEA36E70-EF30-4839-B375-711EBED0A761}"/>
    <cellStyle name="40% - Accent2 3 3 2 3 2" xfId="41239" xr:uid="{9FCD76F5-6D88-4E26-9BF8-4D331BA26EEA}"/>
    <cellStyle name="40% - Accent2 3 3 2 4" xfId="41236" xr:uid="{12D853BF-A481-4B93-BA9A-E489C7E0B294}"/>
    <cellStyle name="40% - Accent2 3 3 3" xfId="9517" xr:uid="{2BC4F7FD-4E54-4384-ADC3-622CE9F9D8F6}"/>
    <cellStyle name="40% - Accent2 3 3 3 2" xfId="24930" xr:uid="{1D6FFD48-1314-45E4-8460-FF643E16255D}"/>
    <cellStyle name="40% - Accent2 3 3 3 2 2" xfId="41241" xr:uid="{7E4C99CC-0A5A-4DFF-98FC-E835D50DA081}"/>
    <cellStyle name="40% - Accent2 3 3 3 3" xfId="41240" xr:uid="{66FA1B4A-4650-4162-A65D-41AFB87BE1B6}"/>
    <cellStyle name="40% - Accent2 3 3 4" xfId="17225" xr:uid="{55C0D76B-3E17-41DB-B07A-065C8E74F906}"/>
    <cellStyle name="40% - Accent2 3 3 4 2" xfId="41242" xr:uid="{54387A90-D1B0-4378-9C28-5A2C3CE1A65A}"/>
    <cellStyle name="40% - Accent2 3 3 5" xfId="41235" xr:uid="{8C89AAA6-0EA0-4359-87E4-0933227AB7BA}"/>
    <cellStyle name="40% - Accent2 3 4" xfId="4059" xr:uid="{CCB0B963-0676-4FE1-B24C-9AE1FEEED0EA}"/>
    <cellStyle name="40% - Accent2 3 4 2" xfId="11767" xr:uid="{8332878D-13A7-40F9-80CC-ACEF42C67E6D}"/>
    <cellStyle name="40% - Accent2 3 4 2 2" xfId="27179" xr:uid="{EE447349-1A94-4FE1-928D-D34D8ADC767A}"/>
    <cellStyle name="40% - Accent2 3 4 2 2 2" xfId="41245" xr:uid="{663052F7-B8EE-4477-BF64-3E8D78619BAC}"/>
    <cellStyle name="40% - Accent2 3 4 2 3" xfId="41244" xr:uid="{A1912A43-9DCC-4302-B9FA-EDDD1ABB1C23}"/>
    <cellStyle name="40% - Accent2 3 4 3" xfId="19474" xr:uid="{3B6B1AA9-0D1D-4B60-9822-6A7FD515BDA8}"/>
    <cellStyle name="40% - Accent2 3 4 3 2" xfId="41246" xr:uid="{6AA9CFFE-3854-4DE6-86EE-844838341320}"/>
    <cellStyle name="40% - Accent2 3 4 4" xfId="41243" xr:uid="{EB19D712-E1B2-4C1C-8823-0EF3D63E87BF}"/>
    <cellStyle name="40% - Accent2 3 5" xfId="8058" xr:uid="{D6CB1F05-BE8A-47A4-8CFD-A1161A0426E6}"/>
    <cellStyle name="40% - Accent2 3 5 2" xfId="23471" xr:uid="{F2530D05-16B0-4974-B994-5D2D00253245}"/>
    <cellStyle name="40% - Accent2 3 5 2 2" xfId="41248" xr:uid="{F5EA0208-6369-44A0-AB93-4F3878D0E1FA}"/>
    <cellStyle name="40% - Accent2 3 5 3" xfId="41247" xr:uid="{DCC034D7-9366-4EF8-93EB-DB7290E97DE8}"/>
    <cellStyle name="40% - Accent2 3 6" xfId="15766" xr:uid="{741C1156-FC4F-4EE6-B891-382DDBA213EC}"/>
    <cellStyle name="40% - Accent2 3 6 2" xfId="41249" xr:uid="{DA9E8697-26AC-4CD5-9A95-E28844325356}"/>
    <cellStyle name="40% - Accent2 3 7" xfId="41218" xr:uid="{2EEC09F8-6936-4792-B9FB-D996CAA98A95}"/>
    <cellStyle name="40% - Accent2 30" xfId="3787" xr:uid="{9E510CB1-D73B-432E-80D9-A307A15690BE}"/>
    <cellStyle name="40% - Accent2 30 2" xfId="7518" xr:uid="{68CD70E5-80FD-4119-B7F2-B006F3BC71B8}"/>
    <cellStyle name="40% - Accent2 30 2 2" xfId="15226" xr:uid="{325302C5-4EE0-480A-A885-0771B3E6FF80}"/>
    <cellStyle name="40% - Accent2 30 2 2 2" xfId="30638" xr:uid="{38A2C2D1-1547-45C5-9803-151360435E58}"/>
    <cellStyle name="40% - Accent2 30 2 2 2 2" xfId="41253" xr:uid="{E92560A9-D6C5-41D6-B236-14643DFDDF3B}"/>
    <cellStyle name="40% - Accent2 30 2 2 3" xfId="41252" xr:uid="{4D4A076C-BCCC-4096-89C0-BFAC4D2008A8}"/>
    <cellStyle name="40% - Accent2 30 2 3" xfId="22933" xr:uid="{16A15915-2386-40FF-9C19-64AC14D0F1A3}"/>
    <cellStyle name="40% - Accent2 30 2 3 2" xfId="41254" xr:uid="{CF5AADC9-2F5B-46E0-83C7-8B2E07124C40}"/>
    <cellStyle name="40% - Accent2 30 2 4" xfId="41251" xr:uid="{744607B9-E9EB-4B8E-9876-BB537089716C}"/>
    <cellStyle name="40% - Accent2 30 3" xfId="11497" xr:uid="{C030FBB4-4A7E-43AB-B4E7-A9BF17C267E2}"/>
    <cellStyle name="40% - Accent2 30 3 2" xfId="26910" xr:uid="{7BD591F0-1366-4FC9-A0D5-668DB6EF0405}"/>
    <cellStyle name="40% - Accent2 30 3 2 2" xfId="41256" xr:uid="{18E56982-040E-406C-BA64-83A3C81E0E0C}"/>
    <cellStyle name="40% - Accent2 30 3 3" xfId="41255" xr:uid="{E1E82D9F-A93E-41E0-B997-7F79D02A937A}"/>
    <cellStyle name="40% - Accent2 30 4" xfId="19205" xr:uid="{DFBF6DB9-BD14-4FE5-A639-41B86DFDCD92}"/>
    <cellStyle name="40% - Accent2 30 4 2" xfId="41257" xr:uid="{4E1F86D5-3B6D-4D22-AC73-0A687B7A5CDD}"/>
    <cellStyle name="40% - Accent2 30 5" xfId="41250" xr:uid="{5E6611C7-C7EE-4DD0-BF24-9A8DDF406AB0}"/>
    <cellStyle name="40% - Accent2 31" xfId="3807" xr:uid="{2BEDDB79-490A-42A6-82C5-56B6269E1D02}"/>
    <cellStyle name="40% - Accent2 31 2" xfId="7538" xr:uid="{E14AAA84-4A44-4783-8DF8-2FBEF259CC53}"/>
    <cellStyle name="40% - Accent2 31 2 2" xfId="15246" xr:uid="{DC0983CF-78C1-4590-9167-43052D36C3C9}"/>
    <cellStyle name="40% - Accent2 31 2 2 2" xfId="30658" xr:uid="{A778EF47-6F4D-498E-A7C8-D5412D5305F8}"/>
    <cellStyle name="40% - Accent2 31 2 2 2 2" xfId="41261" xr:uid="{90912970-98F3-462C-BD48-3542CB328DFD}"/>
    <cellStyle name="40% - Accent2 31 2 2 3" xfId="41260" xr:uid="{18E120A9-CB9B-4666-A967-3CF2CADA350E}"/>
    <cellStyle name="40% - Accent2 31 2 3" xfId="22953" xr:uid="{5E08F165-1945-4E10-801D-2B3425CE1306}"/>
    <cellStyle name="40% - Accent2 31 2 3 2" xfId="41262" xr:uid="{EA8CC61B-4628-4108-BF68-359BD6F8195D}"/>
    <cellStyle name="40% - Accent2 31 2 4" xfId="41259" xr:uid="{27B850C4-1158-4F0A-9752-7BA36AA913CB}"/>
    <cellStyle name="40% - Accent2 31 3" xfId="11517" xr:uid="{640D8106-8B85-4566-9351-72848EC6E1F2}"/>
    <cellStyle name="40% - Accent2 31 3 2" xfId="26930" xr:uid="{D710BC20-4167-4F33-89F9-95F1F429A953}"/>
    <cellStyle name="40% - Accent2 31 3 2 2" xfId="41264" xr:uid="{1C10DDAC-7BF5-49F3-BA1E-19725128AFB7}"/>
    <cellStyle name="40% - Accent2 31 3 3" xfId="41263" xr:uid="{85167A0D-B42C-4753-9D6F-753DCE96AA9B}"/>
    <cellStyle name="40% - Accent2 31 4" xfId="19225" xr:uid="{5D980324-DEE9-4711-9C12-3FFB598AD68B}"/>
    <cellStyle name="40% - Accent2 31 4 2" xfId="41265" xr:uid="{B8C128B7-BB50-4D53-A3EB-36701BB10FF3}"/>
    <cellStyle name="40% - Accent2 31 5" xfId="41258" xr:uid="{03702657-4F44-4EC9-8348-A750A7E80D3A}"/>
    <cellStyle name="40% - Accent2 32" xfId="3828" xr:uid="{45846FB2-18D0-4DC2-8EB0-B889037B887F}"/>
    <cellStyle name="40% - Accent2 32 2" xfId="7558" xr:uid="{B6C2C297-1910-4993-8D9F-615EDA7EF96A}"/>
    <cellStyle name="40% - Accent2 32 2 2" xfId="15266" xr:uid="{8F75F062-5B32-49D4-B5CA-8BC1F7096C8D}"/>
    <cellStyle name="40% - Accent2 32 2 2 2" xfId="30678" xr:uid="{14A4A22C-BBD4-4043-B956-263BB19F47C9}"/>
    <cellStyle name="40% - Accent2 32 2 2 2 2" xfId="41269" xr:uid="{B34E0A66-13EE-4A1D-BC15-4AF74B235E0F}"/>
    <cellStyle name="40% - Accent2 32 2 2 3" xfId="41268" xr:uid="{8E54BCF2-01BE-4425-AD03-E53927238E38}"/>
    <cellStyle name="40% - Accent2 32 2 3" xfId="22973" xr:uid="{4DB4CB12-C453-42A7-9B53-68258A465F6D}"/>
    <cellStyle name="40% - Accent2 32 2 3 2" xfId="41270" xr:uid="{F5606F64-0C0D-49C6-A373-D6D91998FB10}"/>
    <cellStyle name="40% - Accent2 32 2 4" xfId="41267" xr:uid="{BB54E3ED-0BC0-4890-872D-F730100987BF}"/>
    <cellStyle name="40% - Accent2 32 3" xfId="11538" xr:uid="{D0BAA020-D615-4C4D-B756-99AD55ABF73F}"/>
    <cellStyle name="40% - Accent2 32 3 2" xfId="26950" xr:uid="{3A5D4544-2C36-42A0-89C7-FFD6C8D90D3E}"/>
    <cellStyle name="40% - Accent2 32 3 2 2" xfId="41272" xr:uid="{17C56CB6-650E-4EE0-B5B5-F8F5922D7D62}"/>
    <cellStyle name="40% - Accent2 32 3 3" xfId="41271" xr:uid="{B1F54FDD-8C52-4636-A4A6-8A7D0761EBF4}"/>
    <cellStyle name="40% - Accent2 32 4" xfId="19245" xr:uid="{7A80360E-6C22-4EA5-9D5B-233FBF83847A}"/>
    <cellStyle name="40% - Accent2 32 4 2" xfId="41273" xr:uid="{ABB0A17D-87B2-4BD2-9C0E-715104C059AB}"/>
    <cellStyle name="40% - Accent2 32 5" xfId="41266" xr:uid="{14F4FD2C-7F1A-4A7B-BAB4-409BB4C0E03A}"/>
    <cellStyle name="40% - Accent2 33" xfId="3847" xr:uid="{555B5776-2444-4EAD-AEC7-344B103954CA}"/>
    <cellStyle name="40% - Accent2 33 2" xfId="11557" xr:uid="{DFCBAAE1-A0F8-46C8-B12B-2D145618F228}"/>
    <cellStyle name="40% - Accent2 33 2 2" xfId="26969" xr:uid="{7103F001-568E-4266-B379-89FB07E7DCE4}"/>
    <cellStyle name="40% - Accent2 33 2 2 2" xfId="41276" xr:uid="{E053ED72-118D-48F0-845E-C81853DB48EA}"/>
    <cellStyle name="40% - Accent2 33 2 3" xfId="41275" xr:uid="{FEA59696-13CD-4310-B80F-25237B938698}"/>
    <cellStyle name="40% - Accent2 33 3" xfId="19264" xr:uid="{F797C7F2-7715-4E4E-B468-533BA9738A58}"/>
    <cellStyle name="40% - Accent2 33 3 2" xfId="41277" xr:uid="{C1947820-78D1-4BF1-BB82-D508D1A900AA}"/>
    <cellStyle name="40% - Accent2 33 4" xfId="41274" xr:uid="{174E3B2E-3ABA-4008-AE32-570408AE222C}"/>
    <cellStyle name="40% - Accent2 34" xfId="7578" xr:uid="{01FEDF42-CE91-4E45-8D0D-2AA26581CF8A}"/>
    <cellStyle name="40% - Accent2 34 2" xfId="15286" xr:uid="{08F4A35E-6EF9-4FC3-B6B2-292550BB3021}"/>
    <cellStyle name="40% - Accent2 34 2 2" xfId="30698" xr:uid="{A41363D2-2D0D-49ED-B2C1-7026851E8BCE}"/>
    <cellStyle name="40% - Accent2 34 2 2 2" xfId="41280" xr:uid="{687A95DD-38BB-4E3C-B7BB-BB272F6C5D58}"/>
    <cellStyle name="40% - Accent2 34 2 3" xfId="41279" xr:uid="{B32500DC-7F67-421A-8E98-FB304EF0E4F7}"/>
    <cellStyle name="40% - Accent2 34 3" xfId="22993" xr:uid="{753C0939-B635-4F26-9015-F01993248BED}"/>
    <cellStyle name="40% - Accent2 34 3 2" xfId="41281" xr:uid="{33ECE437-08E1-4FBF-A65F-CDB3C0AF7031}"/>
    <cellStyle name="40% - Accent2 34 4" xfId="41278" xr:uid="{56359FB4-A637-44AE-8E2F-11C5A139E678}"/>
    <cellStyle name="40% - Accent2 35" xfId="7598" xr:uid="{D6CFA656-FA76-4A9F-87E5-A8DF5FF85779}"/>
    <cellStyle name="40% - Accent2 35 2" xfId="15306" xr:uid="{EFAAA709-6A38-4BE1-8F2C-AFEB698A3222}"/>
    <cellStyle name="40% - Accent2 35 2 2" xfId="30718" xr:uid="{9C0B9164-9BB7-4674-B6D4-0D59B5B5D01D}"/>
    <cellStyle name="40% - Accent2 35 2 2 2" xfId="41284" xr:uid="{1A6D7F16-5BA9-4A83-A3C2-EE821EB05200}"/>
    <cellStyle name="40% - Accent2 35 2 3" xfId="41283" xr:uid="{58C23247-99E2-43C4-8EC8-9A9A7991221D}"/>
    <cellStyle name="40% - Accent2 35 3" xfId="23013" xr:uid="{56E3DD0F-0791-485D-B13F-74D40AAFCFF7}"/>
    <cellStyle name="40% - Accent2 35 3 2" xfId="41285" xr:uid="{4C614DF7-44F3-4FEE-9AD3-A4352B607AF0}"/>
    <cellStyle name="40% - Accent2 35 4" xfId="41282" xr:uid="{00FC99FB-D57A-48E6-9C61-B9AB5F834ABD}"/>
    <cellStyle name="40% - Accent2 36" xfId="7618" xr:uid="{65E991B9-DBA3-4A3A-9138-A3DF0F24D51A}"/>
    <cellStyle name="40% - Accent2 36 2" xfId="15326" xr:uid="{F3B5F4DA-A575-445E-8822-4992DCF8270D}"/>
    <cellStyle name="40% - Accent2 36 2 2" xfId="30738" xr:uid="{DED01171-8B70-469E-9B4A-D2B36A7B5423}"/>
    <cellStyle name="40% - Accent2 36 2 2 2" xfId="41288" xr:uid="{4794D7B6-D0DC-4F30-A0D7-BA69AB9AFACE}"/>
    <cellStyle name="40% - Accent2 36 2 3" xfId="41287" xr:uid="{1533C717-5278-426F-B889-E1C85FA36178}"/>
    <cellStyle name="40% - Accent2 36 3" xfId="23033" xr:uid="{96494671-AD31-4AB4-BEA9-F26763A43D9E}"/>
    <cellStyle name="40% - Accent2 36 3 2" xfId="41289" xr:uid="{5BBA2A09-D481-4F1A-85A3-87C669420704}"/>
    <cellStyle name="40% - Accent2 36 4" xfId="41286" xr:uid="{999E5332-FB8D-46E5-964C-D1730C3A915E}"/>
    <cellStyle name="40% - Accent2 37" xfId="7638" xr:uid="{704C765E-C098-428C-8F5F-E4AE46D76DD8}"/>
    <cellStyle name="40% - Accent2 37 2" xfId="15346" xr:uid="{20AF2D12-937E-4A5B-86EA-02D1E9023520}"/>
    <cellStyle name="40% - Accent2 37 2 2" xfId="30758" xr:uid="{DE55879A-75EE-4088-BCB5-531373991520}"/>
    <cellStyle name="40% - Accent2 37 2 2 2" xfId="41292" xr:uid="{57D0B6BC-770A-4D2E-BDF1-1541CD4043FA}"/>
    <cellStyle name="40% - Accent2 37 2 3" xfId="41291" xr:uid="{195731CA-4214-4453-A831-4C337D752A80}"/>
    <cellStyle name="40% - Accent2 37 3" xfId="23053" xr:uid="{03CA10D8-CA55-4161-B53F-77BCDB70D6D3}"/>
    <cellStyle name="40% - Accent2 37 3 2" xfId="41293" xr:uid="{16D68FA3-0A11-4C65-A2B7-019CCC56BD52}"/>
    <cellStyle name="40% - Accent2 37 4" xfId="41290" xr:uid="{A54D6AD4-76C5-44C8-A451-3F159EA2F9B1}"/>
    <cellStyle name="40% - Accent2 38" xfId="7658" xr:uid="{C25E0D49-CCEA-452D-AB78-39031970533E}"/>
    <cellStyle name="40% - Accent2 38 2" xfId="15366" xr:uid="{21C545DB-34F2-43FD-98F2-678EC2D225A5}"/>
    <cellStyle name="40% - Accent2 38 2 2" xfId="30778" xr:uid="{A0A5BF21-FE66-4CAB-AF02-C8582455B02D}"/>
    <cellStyle name="40% - Accent2 38 2 2 2" xfId="41296" xr:uid="{553137A9-E1F1-4A6A-82E3-0073FF36F21D}"/>
    <cellStyle name="40% - Accent2 38 2 3" xfId="41295" xr:uid="{A45C5B43-E9D2-4CF2-8332-329B1D2B8DC5}"/>
    <cellStyle name="40% - Accent2 38 3" xfId="23073" xr:uid="{76E64E22-D2B4-40D2-8EE0-578D8327AFBA}"/>
    <cellStyle name="40% - Accent2 38 3 2" xfId="41297" xr:uid="{764AA538-10E6-4284-8227-803AD3CDBAD1}"/>
    <cellStyle name="40% - Accent2 38 4" xfId="41294" xr:uid="{736F2D49-2401-4435-9E55-E8E55F35D6F3}"/>
    <cellStyle name="40% - Accent2 39" xfId="7678" xr:uid="{5B0D434D-8D66-428A-AD94-51AD8EF3FBC3}"/>
    <cellStyle name="40% - Accent2 39 2" xfId="15386" xr:uid="{1BA4A13E-3D38-4157-B594-3BE475EA141B}"/>
    <cellStyle name="40% - Accent2 39 2 2" xfId="30798" xr:uid="{0B1FC9A1-49A3-4684-941F-CD87FBA2F7AA}"/>
    <cellStyle name="40% - Accent2 39 2 2 2" xfId="41300" xr:uid="{0467BFAB-A122-4E37-9433-DA3726355331}"/>
    <cellStyle name="40% - Accent2 39 2 3" xfId="41299" xr:uid="{B6EDDE4B-7A35-4176-9298-21A2F842D363}"/>
    <cellStyle name="40% - Accent2 39 3" xfId="23093" xr:uid="{AF491A25-E528-4DE8-B4C4-CD038EAA2E1A}"/>
    <cellStyle name="40% - Accent2 39 3 2" xfId="41301" xr:uid="{947C85EA-D80A-410F-B5D4-BADFE404CCBF}"/>
    <cellStyle name="40% - Accent2 39 4" xfId="41298" xr:uid="{CFE7A3C0-AAD1-4261-ABAF-EE3F6DE9BE3B}"/>
    <cellStyle name="40% - Accent2 4" xfId="1603" xr:uid="{FEAF2B5C-4E16-4FE8-8DB8-0A2622FE31BF}"/>
    <cellStyle name="40% - Accent2 4 2" xfId="5338" xr:uid="{CFCFD1AB-57C0-4128-AADF-2F1DFC349F3D}"/>
    <cellStyle name="40% - Accent2 4 2 2" xfId="13046" xr:uid="{8520D532-6582-4227-B6B6-D13F9FC7CB64}"/>
    <cellStyle name="40% - Accent2 4 2 2 2" xfId="28458" xr:uid="{B434716A-1946-4248-8490-10646376B165}"/>
    <cellStyle name="40% - Accent2 4 2 2 2 2" xfId="41305" xr:uid="{D79F7B12-F584-42E9-861D-DDC7C299377B}"/>
    <cellStyle name="40% - Accent2 4 2 2 3" xfId="41304" xr:uid="{CAF5FA9C-67F8-461A-9BED-E066862D0B9D}"/>
    <cellStyle name="40% - Accent2 4 2 3" xfId="20753" xr:uid="{74261EE7-5678-4114-9DF3-36814075AAAF}"/>
    <cellStyle name="40% - Accent2 4 2 3 2" xfId="41306" xr:uid="{797DCFB6-67AC-4DEB-BE2E-A54A64422A9B}"/>
    <cellStyle name="40% - Accent2 4 2 4" xfId="41303" xr:uid="{DBD41477-A6B0-4575-B325-CC1C9BED952B}"/>
    <cellStyle name="40% - Accent2 4 3" xfId="9319" xr:uid="{72EE5495-44FD-48D3-8FB6-3352B37C0EC4}"/>
    <cellStyle name="40% - Accent2 4 3 2" xfId="24732" xr:uid="{3A8F063B-F5A4-4E1A-A19B-9B9176366E7B}"/>
    <cellStyle name="40% - Accent2 4 3 2 2" xfId="41308" xr:uid="{36B44D2A-9C86-45AB-8668-C1B5F159B2CC}"/>
    <cellStyle name="40% - Accent2 4 3 3" xfId="41307" xr:uid="{3EBEFD76-3FA3-46B7-95F9-AB9AF04DE386}"/>
    <cellStyle name="40% - Accent2 4 4" xfId="17027" xr:uid="{797C8632-40EA-4D7F-B80C-5BA640F2953E}"/>
    <cellStyle name="40% - Accent2 4 4 2" xfId="41309" xr:uid="{2F42D83F-4230-4FEF-A204-8EA82F2AB30E}"/>
    <cellStyle name="40% - Accent2 4 5" xfId="41302" xr:uid="{C834FDB5-B4CC-403F-ACF9-2EA9E3C99DF0}"/>
    <cellStyle name="40% - Accent2 40" xfId="7698" xr:uid="{78CD498D-5C82-4812-A531-B423EAB469CA}"/>
    <cellStyle name="40% - Accent2 40 2" xfId="15406" xr:uid="{4F2957DF-F904-409D-9090-676FD44A225F}"/>
    <cellStyle name="40% - Accent2 40 2 2" xfId="30818" xr:uid="{29595FCD-5904-40BF-B661-FF495C4A31B0}"/>
    <cellStyle name="40% - Accent2 40 2 2 2" xfId="41312" xr:uid="{F0E4EDA6-AA00-4E49-986D-86583D20574C}"/>
    <cellStyle name="40% - Accent2 40 2 3" xfId="41311" xr:uid="{584D524F-B477-49DA-8597-45126A677399}"/>
    <cellStyle name="40% - Accent2 40 3" xfId="23113" xr:uid="{79DA4EA3-17CD-49DC-A9EC-2BD9867F8695}"/>
    <cellStyle name="40% - Accent2 40 3 2" xfId="41313" xr:uid="{B5F7B1CD-6754-4C55-BA2B-1879B748269D}"/>
    <cellStyle name="40% - Accent2 40 4" xfId="41310" xr:uid="{086DA395-D5FF-4E9F-BA30-E228D2B2951F}"/>
    <cellStyle name="40% - Accent2 41" xfId="7718" xr:uid="{AC9BB6C6-B208-4847-AFA8-88C678805E22}"/>
    <cellStyle name="40% - Accent2 41 2" xfId="15426" xr:uid="{6029792E-00C5-4EDA-A332-9313904DF971}"/>
    <cellStyle name="40% - Accent2 41 2 2" xfId="30838" xr:uid="{945978D1-7178-45D5-8DAA-3B20D5A2C1A0}"/>
    <cellStyle name="40% - Accent2 41 2 2 2" xfId="41316" xr:uid="{B036CF3A-3147-4C42-8DBB-5236D62DB875}"/>
    <cellStyle name="40% - Accent2 41 2 3" xfId="41315" xr:uid="{476385E3-A537-4BA9-8438-D9001A65CAF8}"/>
    <cellStyle name="40% - Accent2 41 3" xfId="23133" xr:uid="{A343556C-58BD-4E81-8CE9-24B2135811C4}"/>
    <cellStyle name="40% - Accent2 41 3 2" xfId="41317" xr:uid="{F6FF376E-CB75-46D7-A722-9F8AEEF2F921}"/>
    <cellStyle name="40% - Accent2 41 4" xfId="41314" xr:uid="{C3CE6494-E0C2-4B73-897B-BFE1C4981F62}"/>
    <cellStyle name="40% - Accent2 42" xfId="7738" xr:uid="{4EFECFE1-25B8-41FB-B4D2-BE6B833077D0}"/>
    <cellStyle name="40% - Accent2 42 2" xfId="15446" xr:uid="{85182116-3018-483F-88D4-CCB060C58F08}"/>
    <cellStyle name="40% - Accent2 42 2 2" xfId="30858" xr:uid="{7D654EC1-8B97-4321-A8FF-7EB3D3DD4DC6}"/>
    <cellStyle name="40% - Accent2 42 2 2 2" xfId="41320" xr:uid="{20730F47-3B24-4FDA-B431-9C8EE80C300A}"/>
    <cellStyle name="40% - Accent2 42 2 3" xfId="41319" xr:uid="{0949F566-0C11-4421-8FCA-1A5EFFC7AAEA}"/>
    <cellStyle name="40% - Accent2 42 3" xfId="23153" xr:uid="{2DBBC52F-4861-4AB5-ACB4-BB1E360719D2}"/>
    <cellStyle name="40% - Accent2 42 3 2" xfId="41321" xr:uid="{275863E1-4F3F-4827-9B64-B88249ED8A01}"/>
    <cellStyle name="40% - Accent2 42 4" xfId="41318" xr:uid="{54A97FFD-9E4B-44C9-8861-344A1A2C1AAA}"/>
    <cellStyle name="40% - Accent2 43" xfId="7758" xr:uid="{A85DD7DE-A3EE-45A0-86A5-9978878BE573}"/>
    <cellStyle name="40% - Accent2 43 2" xfId="15466" xr:uid="{1E05CDFD-D27B-4367-9FE4-4151CA15B3CD}"/>
    <cellStyle name="40% - Accent2 43 2 2" xfId="30878" xr:uid="{F6AAAC8D-A3BD-42AF-BAB1-E89213531B6E}"/>
    <cellStyle name="40% - Accent2 43 2 2 2" xfId="41324" xr:uid="{66E7EFCC-CF9E-45AA-9A42-67127A201E21}"/>
    <cellStyle name="40% - Accent2 43 2 3" xfId="41323" xr:uid="{AC13F91A-DF2B-4F4A-8D06-20E49AD90531}"/>
    <cellStyle name="40% - Accent2 43 3" xfId="23173" xr:uid="{D119CCD1-C9B7-4E94-A225-2F6C2B0841EA}"/>
    <cellStyle name="40% - Accent2 43 3 2" xfId="41325" xr:uid="{28C6F8EE-93A0-4846-A146-4DB4A67DA586}"/>
    <cellStyle name="40% - Accent2 43 4" xfId="41322" xr:uid="{CDA35C28-D3F8-41F3-9248-0BC11909517F}"/>
    <cellStyle name="40% - Accent2 44" xfId="7778" xr:uid="{4D95C361-1764-4CD8-AA1C-BA2B4BF62A56}"/>
    <cellStyle name="40% - Accent2 44 2" xfId="15486" xr:uid="{27E0A106-CCC3-46C1-B29B-22FE99E1AC5D}"/>
    <cellStyle name="40% - Accent2 44 2 2" xfId="30898" xr:uid="{1794DAF7-46E5-4FAE-B513-F30D5A89F9F0}"/>
    <cellStyle name="40% - Accent2 44 2 2 2" xfId="41328" xr:uid="{3DC036CE-2E10-4AB6-BCAE-80B664A22818}"/>
    <cellStyle name="40% - Accent2 44 2 3" xfId="41327" xr:uid="{96C3C249-F65C-4156-9C48-CCC8429A7B13}"/>
    <cellStyle name="40% - Accent2 44 3" xfId="23193" xr:uid="{B1F2C265-151D-42F0-BC40-FDFA20A06B72}"/>
    <cellStyle name="40% - Accent2 44 3 2" xfId="41329" xr:uid="{7DCD9BEC-0B7A-468E-9C4E-EA70BE488A5F}"/>
    <cellStyle name="40% - Accent2 44 4" xfId="41326" xr:uid="{A66D51DA-1EA4-48E0-8FBA-574F03BE2EC6}"/>
    <cellStyle name="40% - Accent2 45" xfId="7800" xr:uid="{77B0B3ED-178E-40C5-A873-4297F302D6B0}"/>
    <cellStyle name="40% - Accent2 45 2" xfId="15508" xr:uid="{5A5D08AD-0543-4CE5-9367-15085DA2B2BF}"/>
    <cellStyle name="40% - Accent2 45 2 2" xfId="30920" xr:uid="{987D8BEF-3075-485E-A676-515FC5C1E0B7}"/>
    <cellStyle name="40% - Accent2 45 2 2 2" xfId="41332" xr:uid="{2AED3509-AB58-4B4F-BE61-769F0E1405F1}"/>
    <cellStyle name="40% - Accent2 45 2 3" xfId="41331" xr:uid="{3F802FD8-9718-4A7C-B230-DE7AD95C4657}"/>
    <cellStyle name="40% - Accent2 45 3" xfId="23215" xr:uid="{5AF84565-02C7-49B5-9AF0-6E0295DDB86B}"/>
    <cellStyle name="40% - Accent2 45 3 2" xfId="41333" xr:uid="{2A864968-A1DA-4C01-95F9-0BC3AB049C66}"/>
    <cellStyle name="40% - Accent2 45 4" xfId="41330" xr:uid="{596C8068-2A7A-42AE-8ECE-2D53009554E0}"/>
    <cellStyle name="40% - Accent2 46" xfId="7821" xr:uid="{002A0BDB-D94B-466F-9C10-F9421CF3AA00}"/>
    <cellStyle name="40% - Accent2 46 2" xfId="15529" xr:uid="{4B925006-8CA8-40C7-BD4C-A4074E6D8E84}"/>
    <cellStyle name="40% - Accent2 46 2 2" xfId="30940" xr:uid="{6D19ECEC-94B3-4CF4-BE8F-DA9F743D2386}"/>
    <cellStyle name="40% - Accent2 46 2 2 2" xfId="41336" xr:uid="{7317367B-F9FB-4EB2-A9D3-A04515460983}"/>
    <cellStyle name="40% - Accent2 46 2 3" xfId="41335" xr:uid="{01D99E90-7B9F-4DE2-9F01-B0E8335EECE0}"/>
    <cellStyle name="40% - Accent2 46 3" xfId="23235" xr:uid="{22EFA4A6-4807-4D1F-BC97-414C62982506}"/>
    <cellStyle name="40% - Accent2 46 3 2" xfId="41337" xr:uid="{7A9CF8B4-30B1-4E77-A50C-C657EB293939}"/>
    <cellStyle name="40% - Accent2 46 4" xfId="41334" xr:uid="{65C1010F-BD24-4B0B-BD8F-918CCEB786D7}"/>
    <cellStyle name="40% - Accent2 47" xfId="7841" xr:uid="{9125D5E8-9782-4109-9EBE-2D09E4656217}"/>
    <cellStyle name="40% - Accent2 47 2" xfId="15549" xr:uid="{0692CEE5-F5DA-4814-971B-6ACE3C458D0E}"/>
    <cellStyle name="40% - Accent2 47 2 2" xfId="30960" xr:uid="{EB7BD76C-ADF7-4EC8-B763-9FB957CF2D52}"/>
    <cellStyle name="40% - Accent2 47 2 2 2" xfId="41340" xr:uid="{7CB51240-5D25-45DB-A411-E6710389BB7C}"/>
    <cellStyle name="40% - Accent2 47 2 3" xfId="41339" xr:uid="{3E9F83F4-A0D9-44CC-90C1-8FC3F3E17FEB}"/>
    <cellStyle name="40% - Accent2 47 3" xfId="23255" xr:uid="{CE0A1A18-045C-4A10-B7E3-BB82120B6637}"/>
    <cellStyle name="40% - Accent2 47 3 2" xfId="41341" xr:uid="{1B234345-6C74-46A8-A6FD-D77AF43395D6}"/>
    <cellStyle name="40% - Accent2 47 4" xfId="41338" xr:uid="{8F4A5EE5-E80F-4505-9D93-1E32911E89F5}"/>
    <cellStyle name="40% - Accent2 48" xfId="7894" xr:uid="{30D68BA1-F2C3-4235-88C8-6A9D8431DDBD}"/>
    <cellStyle name="40% - Accent2 48 2" xfId="23307" xr:uid="{8824A735-CD00-47A3-A2E8-C04E11F9A102}"/>
    <cellStyle name="40% - Accent2 48 2 2" xfId="41343" xr:uid="{165C4AEC-C2B1-47FD-8878-C4C210E71D73}"/>
    <cellStyle name="40% - Accent2 48 3" xfId="41342" xr:uid="{56F9BC66-D73D-4AC7-A1A7-AAB18E4FDD46}"/>
    <cellStyle name="40% - Accent2 49" xfId="15602" xr:uid="{25880454-0C5C-4C19-9C6B-9A521C68ABE6}"/>
    <cellStyle name="40% - Accent2 49 2" xfId="41344" xr:uid="{F45FA075-907D-4778-8BCF-D7ADBE762DC6}"/>
    <cellStyle name="40% - Accent2 5" xfId="3286" xr:uid="{FB859B7D-37FF-4790-BB24-5ED231DF62A9}"/>
    <cellStyle name="40% - Accent2 5 2" xfId="7018" xr:uid="{542669CC-5C52-49DF-92EB-79A2BB0CA6A7}"/>
    <cellStyle name="40% - Accent2 5 2 2" xfId="14726" xr:uid="{A9CB8F86-6DDF-4723-BC4A-C8D0F3830C3A}"/>
    <cellStyle name="40% - Accent2 5 2 2 2" xfId="30138" xr:uid="{83E4A969-8C53-498B-923E-D7882E44C96C}"/>
    <cellStyle name="40% - Accent2 5 2 2 2 2" xfId="41348" xr:uid="{22988B25-AD4C-450D-AE6E-C07D1C34F719}"/>
    <cellStyle name="40% - Accent2 5 2 2 3" xfId="41347" xr:uid="{35A9F31E-FBF2-44EF-A045-37347963C73D}"/>
    <cellStyle name="40% - Accent2 5 2 3" xfId="22433" xr:uid="{A86DB521-E677-454E-A4A0-668F5B3BEBD7}"/>
    <cellStyle name="40% - Accent2 5 2 3 2" xfId="41349" xr:uid="{16ECDFED-B7EF-4A99-925C-CB32428C0D05}"/>
    <cellStyle name="40% - Accent2 5 2 4" xfId="41346" xr:uid="{FB6AEBD8-28AD-41F5-BE50-D876788A43FF}"/>
    <cellStyle name="40% - Accent2 5 3" xfId="10997" xr:uid="{DC7DBC81-2EB6-4657-BD0B-5B7952331963}"/>
    <cellStyle name="40% - Accent2 5 3 2" xfId="26410" xr:uid="{E8F816DD-0E91-467F-902B-259329FB7A43}"/>
    <cellStyle name="40% - Accent2 5 3 2 2" xfId="41351" xr:uid="{572C61BD-C710-4B47-9C7F-1A4DD238893B}"/>
    <cellStyle name="40% - Accent2 5 3 3" xfId="41350" xr:uid="{79DBD88B-5E51-41B1-84AE-B2CAC830EEDF}"/>
    <cellStyle name="40% - Accent2 5 4" xfId="18705" xr:uid="{00FA5B4A-7376-4ACB-9C6C-46CC638EEF80}"/>
    <cellStyle name="40% - Accent2 5 4 2" xfId="41352" xr:uid="{32CD4F02-B98B-4168-8D6D-1527E639782A}"/>
    <cellStyle name="40% - Accent2 5 5" xfId="41345" xr:uid="{62924465-2005-4D4E-A2BE-50F7AAA39758}"/>
    <cellStyle name="40% - Accent2 50" xfId="30980" xr:uid="{1D4ABED9-9D2E-4B49-A10F-873839097F75}"/>
    <cellStyle name="40% - Accent2 50 2" xfId="41353" xr:uid="{6FAF6FAB-DE10-465D-99C0-2C04229A2101}"/>
    <cellStyle name="40% - Accent2 51" xfId="40801" xr:uid="{701C7DF2-E087-4408-94D5-AA9634930762}"/>
    <cellStyle name="40% - Accent2 52" xfId="61960" xr:uid="{2FECC7A2-B058-4F3B-A11E-D65E3F06807E}"/>
    <cellStyle name="40% - Accent2 53" xfId="61980" xr:uid="{875C3DA9-09BD-4A02-812B-2162E397EDE2}"/>
    <cellStyle name="40% - Accent2 54" xfId="62000" xr:uid="{93B41EB1-FD05-4B2B-B8E2-6782804A1631}"/>
    <cellStyle name="40% - Accent2 55" xfId="62022" xr:uid="{1BEB276C-50D2-4393-83A5-F6327A1405DE}"/>
    <cellStyle name="40% - Accent2 56" xfId="62045" xr:uid="{8CBBD0B4-F800-4420-B5A3-55696D704C3C}"/>
    <cellStyle name="40% - Accent2 57" xfId="62070" xr:uid="{E458CE01-BAB2-43CA-A46E-4B8098770124}"/>
    <cellStyle name="40% - Accent2 6" xfId="3306" xr:uid="{955E450C-591F-4F80-A34B-97FC6AA76A1F}"/>
    <cellStyle name="40% - Accent2 6 2" xfId="7038" xr:uid="{0B4A0B67-D8F4-4F30-9659-FDD53D684099}"/>
    <cellStyle name="40% - Accent2 6 2 2" xfId="14746" xr:uid="{49579974-B74D-45FA-809F-FAC292FF347B}"/>
    <cellStyle name="40% - Accent2 6 2 2 2" xfId="30158" xr:uid="{968BFD4D-2933-48BF-A0EA-90D633CD39B5}"/>
    <cellStyle name="40% - Accent2 6 2 2 2 2" xfId="41357" xr:uid="{4E60BD5D-7D37-4409-B2A2-9870333A0DE9}"/>
    <cellStyle name="40% - Accent2 6 2 2 3" xfId="41356" xr:uid="{71633DD1-380D-4F97-93B9-9D8865C2DDF5}"/>
    <cellStyle name="40% - Accent2 6 2 3" xfId="22453" xr:uid="{A5F32D22-983C-4548-9295-00C359D32368}"/>
    <cellStyle name="40% - Accent2 6 2 3 2" xfId="41358" xr:uid="{E88DBF89-F79D-4AF9-AA48-8E9832F6E813}"/>
    <cellStyle name="40% - Accent2 6 2 4" xfId="41355" xr:uid="{20C29920-0CB5-40C7-A5B4-1745050F4D68}"/>
    <cellStyle name="40% - Accent2 6 3" xfId="11017" xr:uid="{4DD4B484-B115-4558-B71C-F09B196E0258}"/>
    <cellStyle name="40% - Accent2 6 3 2" xfId="26430" xr:uid="{4D55DCEA-D099-4061-BEDF-5DF71F6BBD78}"/>
    <cellStyle name="40% - Accent2 6 3 2 2" xfId="41360" xr:uid="{C5C2BEE3-4454-4CD1-8A1E-E938FA76D9E4}"/>
    <cellStyle name="40% - Accent2 6 3 3" xfId="41359" xr:uid="{DCED9486-7AC9-40C4-BDC1-5695C45985D5}"/>
    <cellStyle name="40% - Accent2 6 4" xfId="18725" xr:uid="{1D46FA63-9EA5-4C23-8B67-D83AA4F5D807}"/>
    <cellStyle name="40% - Accent2 6 4 2" xfId="41361" xr:uid="{F94C939F-196B-4735-9C76-F4AE87AFD1C6}"/>
    <cellStyle name="40% - Accent2 6 5" xfId="41354" xr:uid="{E766EE79-D89E-4B60-92C4-F4E5ABA02C80}"/>
    <cellStyle name="40% - Accent2 7" xfId="3326" xr:uid="{3C900948-1B9A-4D72-A9BB-900A156DBCF5}"/>
    <cellStyle name="40% - Accent2 7 2" xfId="7058" xr:uid="{5BCCDAAE-6CA7-45FB-8BC3-B6EA158A2DC9}"/>
    <cellStyle name="40% - Accent2 7 2 2" xfId="14766" xr:uid="{220DA8FF-EF75-491C-83AF-6C6EB1AE26E4}"/>
    <cellStyle name="40% - Accent2 7 2 2 2" xfId="30178" xr:uid="{C4B41C50-7DA7-448A-9A15-461004038703}"/>
    <cellStyle name="40% - Accent2 7 2 2 2 2" xfId="41365" xr:uid="{3070ED65-F321-4C4B-8655-F7149535A883}"/>
    <cellStyle name="40% - Accent2 7 2 2 3" xfId="41364" xr:uid="{997F1854-71E7-41E7-BEAE-A658925CEC9A}"/>
    <cellStyle name="40% - Accent2 7 2 3" xfId="22473" xr:uid="{DA3F27C3-766C-40F9-8106-2430E2492561}"/>
    <cellStyle name="40% - Accent2 7 2 3 2" xfId="41366" xr:uid="{F23AE01F-6ED5-4542-B1E3-3457350D1065}"/>
    <cellStyle name="40% - Accent2 7 2 4" xfId="41363" xr:uid="{5B16FB1C-6F87-47BD-971D-2E93DDA3E2CB}"/>
    <cellStyle name="40% - Accent2 7 3" xfId="11037" xr:uid="{B763FFDA-7030-42BB-AF90-17C86AE5F8A5}"/>
    <cellStyle name="40% - Accent2 7 3 2" xfId="26450" xr:uid="{D6E85C75-A971-4D52-8E1D-EB9BEB673890}"/>
    <cellStyle name="40% - Accent2 7 3 2 2" xfId="41368" xr:uid="{E9A3E06B-44C0-4D2E-82AF-DF57D8863FBB}"/>
    <cellStyle name="40% - Accent2 7 3 3" xfId="41367" xr:uid="{CB8DA8F5-6B5D-466B-962E-0689CA20F3BC}"/>
    <cellStyle name="40% - Accent2 7 4" xfId="18745" xr:uid="{CB623A37-47C2-47DB-84B0-314B4B592AE4}"/>
    <cellStyle name="40% - Accent2 7 4 2" xfId="41369" xr:uid="{C2FD9271-8249-4398-BFC5-02C8600B3066}"/>
    <cellStyle name="40% - Accent2 7 5" xfId="41362" xr:uid="{D67BB22F-ECCC-4FFA-9A73-22EE68903A55}"/>
    <cellStyle name="40% - Accent2 8" xfId="3346" xr:uid="{A10E5BE6-4C75-466E-A596-101BD30049C8}"/>
    <cellStyle name="40% - Accent2 8 2" xfId="7078" xr:uid="{D92212E0-66C1-4785-9406-395C7F491055}"/>
    <cellStyle name="40% - Accent2 8 2 2" xfId="14786" xr:uid="{D16CFF34-AE5F-4200-A367-ECB7FEC1E65F}"/>
    <cellStyle name="40% - Accent2 8 2 2 2" xfId="30198" xr:uid="{C5D55F10-8B03-424B-B334-8FA5E7DEA553}"/>
    <cellStyle name="40% - Accent2 8 2 2 2 2" xfId="41373" xr:uid="{8E44E717-DB9D-4583-8EAF-F1B991267E1A}"/>
    <cellStyle name="40% - Accent2 8 2 2 3" xfId="41372" xr:uid="{0100A421-A4B8-4DE1-B3B2-8A95CD309FCE}"/>
    <cellStyle name="40% - Accent2 8 2 3" xfId="22493" xr:uid="{8A9AE977-AC5E-4737-BA8A-F4ADFB36EFF4}"/>
    <cellStyle name="40% - Accent2 8 2 3 2" xfId="41374" xr:uid="{48723F99-9966-488B-BD00-6E172ABB02B3}"/>
    <cellStyle name="40% - Accent2 8 2 4" xfId="41371" xr:uid="{1FFD1ACD-A3C9-4783-AAAC-9EBE2F891381}"/>
    <cellStyle name="40% - Accent2 8 3" xfId="11057" xr:uid="{FB61ED8B-FCA8-416C-BABD-412E7345A310}"/>
    <cellStyle name="40% - Accent2 8 3 2" xfId="26470" xr:uid="{DF6D083D-BFFF-4BD1-B132-81EBB26E60AE}"/>
    <cellStyle name="40% - Accent2 8 3 2 2" xfId="41376" xr:uid="{9998FC93-CE77-4B29-91D6-BA0AE0502D45}"/>
    <cellStyle name="40% - Accent2 8 3 3" xfId="41375" xr:uid="{D9D7702D-45F6-4FEE-9443-0778AB5BFDBC}"/>
    <cellStyle name="40% - Accent2 8 4" xfId="18765" xr:uid="{CD86F9C6-AD20-4C4A-8529-9B02FAB82142}"/>
    <cellStyle name="40% - Accent2 8 4 2" xfId="41377" xr:uid="{0005E6F3-8AFC-4B53-BF0B-26ED570C83FD}"/>
    <cellStyle name="40% - Accent2 8 5" xfId="41370" xr:uid="{7427C390-D59D-41B7-B08E-22CCD20C4BF1}"/>
    <cellStyle name="40% - Accent2 9" xfId="3366" xr:uid="{1A269D4B-281B-4392-89A5-F62A2BB846A5}"/>
    <cellStyle name="40% - Accent2 9 2" xfId="7098" xr:uid="{F1B03DB4-03D7-413C-863E-F7388656FD46}"/>
    <cellStyle name="40% - Accent2 9 2 2" xfId="14806" xr:uid="{A5076767-86E6-4DCE-87DC-D98D7AA0E28E}"/>
    <cellStyle name="40% - Accent2 9 2 2 2" xfId="30218" xr:uid="{97443DC9-CA76-42D9-8363-94F0429A5488}"/>
    <cellStyle name="40% - Accent2 9 2 2 2 2" xfId="41381" xr:uid="{C2F2F951-3DD2-48A0-BAB0-443F82DC0AFD}"/>
    <cellStyle name="40% - Accent2 9 2 2 3" xfId="41380" xr:uid="{47D3382A-230F-44A9-AA37-3B6112C03E37}"/>
    <cellStyle name="40% - Accent2 9 2 3" xfId="22513" xr:uid="{0913DC62-129C-489D-B5B2-BF16ED33596E}"/>
    <cellStyle name="40% - Accent2 9 2 3 2" xfId="41382" xr:uid="{AD1B89E7-A3D1-413E-8662-1FCE040644E5}"/>
    <cellStyle name="40% - Accent2 9 2 4" xfId="41379" xr:uid="{9BD911D1-CE7D-4BE4-A541-EDC4DF90223C}"/>
    <cellStyle name="40% - Accent2 9 3" xfId="11077" xr:uid="{2A186C20-8305-4FF4-B731-F39CBB66FCFD}"/>
    <cellStyle name="40% - Accent2 9 3 2" xfId="26490" xr:uid="{5BED1792-A924-4F6C-B613-CA80A71BC7A3}"/>
    <cellStyle name="40% - Accent2 9 3 2 2" xfId="41384" xr:uid="{A58DA859-F23C-43F2-91AE-B0B033462F9D}"/>
    <cellStyle name="40% - Accent2 9 3 3" xfId="41383" xr:uid="{340AC3E0-5F8F-4ADE-9711-EBE1B917E131}"/>
    <cellStyle name="40% - Accent2 9 4" xfId="18785" xr:uid="{F1295F1D-0B85-4CEA-9AA8-219868A6EE32}"/>
    <cellStyle name="40% - Accent2 9 4 2" xfId="41385" xr:uid="{0FE896E2-73EE-40FC-9C8B-F2C140B68DF6}"/>
    <cellStyle name="40% - Accent2 9 5" xfId="41378" xr:uid="{4E8A4CDB-8D2E-4596-9FBC-7A0C8C04A42F}"/>
    <cellStyle name="40% - Accent3" xfId="39" builtinId="39" customBuiltin="1"/>
    <cellStyle name="40% - Accent3 10" xfId="3389" xr:uid="{75287E72-1417-4D81-B218-BDFDAB2A7BC2}"/>
    <cellStyle name="40% - Accent3 10 2" xfId="7121" xr:uid="{D9132A40-349C-4F15-8FD1-1DD215301656}"/>
    <cellStyle name="40% - Accent3 10 2 2" xfId="14829" xr:uid="{D2F71B25-B897-4B73-995D-2C9428B10CE3}"/>
    <cellStyle name="40% - Accent3 10 2 2 2" xfId="30241" xr:uid="{2EE12501-D40F-4136-95FF-29C0B762156D}"/>
    <cellStyle name="40% - Accent3 10 2 2 2 2" xfId="41390" xr:uid="{21188CD7-AF69-441F-8227-727A341EF004}"/>
    <cellStyle name="40% - Accent3 10 2 2 3" xfId="41389" xr:uid="{86F473E8-2F56-4A7B-830C-DA2F1969B17D}"/>
    <cellStyle name="40% - Accent3 10 2 3" xfId="22536" xr:uid="{E55126FE-AF13-4BAD-AF6C-826E5CB66537}"/>
    <cellStyle name="40% - Accent3 10 2 3 2" xfId="41391" xr:uid="{A59AC7FF-1B74-42ED-AE4D-D5A70F125369}"/>
    <cellStyle name="40% - Accent3 10 2 4" xfId="41388" xr:uid="{C28F65AD-EEFC-4EB2-A7DF-9E994465F656}"/>
    <cellStyle name="40% - Accent3 10 3" xfId="11100" xr:uid="{51792CC5-EF10-448C-BCF7-5458FB6407C5}"/>
    <cellStyle name="40% - Accent3 10 3 2" xfId="26513" xr:uid="{32DBCF32-DCAF-47D0-B6F4-C9B629D372D1}"/>
    <cellStyle name="40% - Accent3 10 3 2 2" xfId="41393" xr:uid="{7A878C2C-A834-4447-8A9F-A833E3C13EC1}"/>
    <cellStyle name="40% - Accent3 10 3 3" xfId="41392" xr:uid="{DB46E5E9-89D9-4058-BFED-6404A1957D07}"/>
    <cellStyle name="40% - Accent3 10 4" xfId="18808" xr:uid="{8DA28AFA-769F-4E89-86D8-D7208B4164CD}"/>
    <cellStyle name="40% - Accent3 10 4 2" xfId="41394" xr:uid="{5DEDA278-9CB9-4B15-9DA2-76A3FD475DF5}"/>
    <cellStyle name="40% - Accent3 10 5" xfId="41387" xr:uid="{D5B86128-4932-4F4A-88AA-FF022C63E85C}"/>
    <cellStyle name="40% - Accent3 11" xfId="3409" xr:uid="{0E7F2A97-39F9-4776-8954-93EB1CAB8C55}"/>
    <cellStyle name="40% - Accent3 11 2" xfId="7141" xr:uid="{0F379B79-1631-4A98-9658-614AD8D66013}"/>
    <cellStyle name="40% - Accent3 11 2 2" xfId="14849" xr:uid="{18AB0BAD-BAC2-4612-9B65-5F76BEAB43C0}"/>
    <cellStyle name="40% - Accent3 11 2 2 2" xfId="30261" xr:uid="{09F8CE4B-5B15-4909-A2E6-906812F9226F}"/>
    <cellStyle name="40% - Accent3 11 2 2 2 2" xfId="41398" xr:uid="{161F1436-7E39-44E3-A2D5-D884DD778D66}"/>
    <cellStyle name="40% - Accent3 11 2 2 3" xfId="41397" xr:uid="{616E2B8E-8144-4A34-8732-D57B7BC7C483}"/>
    <cellStyle name="40% - Accent3 11 2 3" xfId="22556" xr:uid="{81A3DC34-56AA-47DE-B1D4-A10407554180}"/>
    <cellStyle name="40% - Accent3 11 2 3 2" xfId="41399" xr:uid="{AF054375-3A5A-469F-842D-77BB8A89A87C}"/>
    <cellStyle name="40% - Accent3 11 2 4" xfId="41396" xr:uid="{82CFC89A-8FFC-4F81-BA40-CABF89C0BA69}"/>
    <cellStyle name="40% - Accent3 11 3" xfId="11120" xr:uid="{08AA0895-F86C-4B09-A644-599966245C89}"/>
    <cellStyle name="40% - Accent3 11 3 2" xfId="26533" xr:uid="{FA2980C3-7B47-4D87-AA29-F40979818217}"/>
    <cellStyle name="40% - Accent3 11 3 2 2" xfId="41401" xr:uid="{D4227BCC-755F-4060-9C23-939CE848C1B3}"/>
    <cellStyle name="40% - Accent3 11 3 3" xfId="41400" xr:uid="{A565ED30-FB82-4B11-8651-A14CDDFD0624}"/>
    <cellStyle name="40% - Accent3 11 4" xfId="18828" xr:uid="{42A42897-4819-4068-8F58-A20EBE5FAA06}"/>
    <cellStyle name="40% - Accent3 11 4 2" xfId="41402" xr:uid="{B2861161-9427-466D-A7E4-463EA090DBF8}"/>
    <cellStyle name="40% - Accent3 11 5" xfId="41395" xr:uid="{11ACAF88-9058-4854-977D-C356E1737342}"/>
    <cellStyle name="40% - Accent3 12" xfId="3429" xr:uid="{7E7676BF-808D-48DD-86ED-880553559FCF}"/>
    <cellStyle name="40% - Accent3 12 2" xfId="7161" xr:uid="{9AFFAFD7-CD4B-4888-89AE-DB696654B931}"/>
    <cellStyle name="40% - Accent3 12 2 2" xfId="14869" xr:uid="{A3CA06A9-EE60-4193-ADAF-BC08E2039A58}"/>
    <cellStyle name="40% - Accent3 12 2 2 2" xfId="30281" xr:uid="{32FB31C2-21CB-456A-A32E-C729038FA05C}"/>
    <cellStyle name="40% - Accent3 12 2 2 2 2" xfId="41406" xr:uid="{50AA8B1B-8287-4156-B6BB-16744A7B43D2}"/>
    <cellStyle name="40% - Accent3 12 2 2 3" xfId="41405" xr:uid="{74112F39-BE55-416C-9B71-91969F566B07}"/>
    <cellStyle name="40% - Accent3 12 2 3" xfId="22576" xr:uid="{80242810-BA30-4C86-9188-A0ED859D7142}"/>
    <cellStyle name="40% - Accent3 12 2 3 2" xfId="41407" xr:uid="{76DFC64F-8B94-4B4A-8EE1-62F51E464CD3}"/>
    <cellStyle name="40% - Accent3 12 2 4" xfId="41404" xr:uid="{7D2D9608-EF41-47A3-84E3-74506EB9C73B}"/>
    <cellStyle name="40% - Accent3 12 3" xfId="11140" xr:uid="{2C28EF9D-A1DB-4342-9AF5-9E0BB9CAC8D3}"/>
    <cellStyle name="40% - Accent3 12 3 2" xfId="26553" xr:uid="{DC0B0CC4-6656-47EC-9046-E69A65B0BBDF}"/>
    <cellStyle name="40% - Accent3 12 3 2 2" xfId="41409" xr:uid="{7C4BD5D1-0302-4027-BCC3-54AFF6E8F406}"/>
    <cellStyle name="40% - Accent3 12 3 3" xfId="41408" xr:uid="{B7ED375F-A8F3-4C28-9B04-BA90A451ED6A}"/>
    <cellStyle name="40% - Accent3 12 4" xfId="18848" xr:uid="{BFC34FD0-8B86-4860-91F8-9D890B8D267B}"/>
    <cellStyle name="40% - Accent3 12 4 2" xfId="41410" xr:uid="{EDC4CD87-1CEE-4AAF-BC03-577BCD405956}"/>
    <cellStyle name="40% - Accent3 12 5" xfId="41403" xr:uid="{C0F29AD7-067B-4CBB-B18B-69AC048DF948}"/>
    <cellStyle name="40% - Accent3 13" xfId="3449" xr:uid="{3450ADA5-EB2B-4133-A887-6124019DFFA7}"/>
    <cellStyle name="40% - Accent3 13 2" xfId="7181" xr:uid="{FE7564A6-1AF3-43B0-960A-EFF1684E8B9D}"/>
    <cellStyle name="40% - Accent3 13 2 2" xfId="14889" xr:uid="{8BC835AD-94C9-49ED-A1D0-31CD86AF06F0}"/>
    <cellStyle name="40% - Accent3 13 2 2 2" xfId="30301" xr:uid="{EBD4F735-F991-47E0-9D4C-326AD4E60C27}"/>
    <cellStyle name="40% - Accent3 13 2 2 2 2" xfId="41414" xr:uid="{06BE72C6-1F62-46A8-BB18-6DA09C28376F}"/>
    <cellStyle name="40% - Accent3 13 2 2 3" xfId="41413" xr:uid="{885B3739-FDAF-43F9-866E-3A2B69DC243F}"/>
    <cellStyle name="40% - Accent3 13 2 3" xfId="22596" xr:uid="{CB3E2059-258F-4243-BE65-DFE600252DAA}"/>
    <cellStyle name="40% - Accent3 13 2 3 2" xfId="41415" xr:uid="{23E5C970-362B-4452-AFAC-8D62EA317965}"/>
    <cellStyle name="40% - Accent3 13 2 4" xfId="41412" xr:uid="{B79E2147-2F66-4018-8D8D-366DF5A47154}"/>
    <cellStyle name="40% - Accent3 13 3" xfId="11160" xr:uid="{F1AD1884-B57A-43F2-BBCA-8088542D4AFB}"/>
    <cellStyle name="40% - Accent3 13 3 2" xfId="26573" xr:uid="{5C2DE249-EC0A-4049-A3A2-A1DF66A0E4D4}"/>
    <cellStyle name="40% - Accent3 13 3 2 2" xfId="41417" xr:uid="{D51630C1-C112-400C-9C32-2433264BAFC0}"/>
    <cellStyle name="40% - Accent3 13 3 3" xfId="41416" xr:uid="{1A3966B6-29EA-49E8-BA4D-EE5C08DFBEB1}"/>
    <cellStyle name="40% - Accent3 13 4" xfId="18868" xr:uid="{1394DB11-3E7F-4D6F-8D96-DA12C3C80979}"/>
    <cellStyle name="40% - Accent3 13 4 2" xfId="41418" xr:uid="{6CBDCB4B-EBBB-44A9-BB1B-AE6E451EB387}"/>
    <cellStyle name="40% - Accent3 13 5" xfId="41411" xr:uid="{A9FBCA9C-E865-4983-A16B-3A12E95DD82A}"/>
    <cellStyle name="40% - Accent3 14" xfId="3469" xr:uid="{7F1AD361-F2DB-4976-8785-56E11EEAEBFF}"/>
    <cellStyle name="40% - Accent3 14 2" xfId="7201" xr:uid="{67545B85-3028-450C-866C-1A548C87F9E3}"/>
    <cellStyle name="40% - Accent3 14 2 2" xfId="14909" xr:uid="{5B3DF1A9-B5C6-4C2E-907A-904F21A1F084}"/>
    <cellStyle name="40% - Accent3 14 2 2 2" xfId="30321" xr:uid="{24913FB2-E30F-4D28-872C-F806A5F15211}"/>
    <cellStyle name="40% - Accent3 14 2 2 2 2" xfId="41422" xr:uid="{9E68D093-EFCE-4D7A-B10D-A3E30914E50D}"/>
    <cellStyle name="40% - Accent3 14 2 2 3" xfId="41421" xr:uid="{31B46225-065D-4A89-8203-06E6FDE8FA98}"/>
    <cellStyle name="40% - Accent3 14 2 3" xfId="22616" xr:uid="{5F8F3F3C-0FE7-4780-BD93-C364DF3BFF3B}"/>
    <cellStyle name="40% - Accent3 14 2 3 2" xfId="41423" xr:uid="{4BE96350-3703-4D24-A014-79B2B6943078}"/>
    <cellStyle name="40% - Accent3 14 2 4" xfId="41420" xr:uid="{12AD30B9-FD48-464E-9B55-BEC1120483FE}"/>
    <cellStyle name="40% - Accent3 14 3" xfId="11180" xr:uid="{AA6D5ACA-C061-48EA-A4FE-9B4E16BBD6AC}"/>
    <cellStyle name="40% - Accent3 14 3 2" xfId="26593" xr:uid="{32B648B2-8C7A-4EB0-A97B-DF4B4C8D7E02}"/>
    <cellStyle name="40% - Accent3 14 3 2 2" xfId="41425" xr:uid="{B8E13FBC-2ED4-4AA6-97D2-DF49E2FC14DD}"/>
    <cellStyle name="40% - Accent3 14 3 3" xfId="41424" xr:uid="{E7E4D6E7-BBDA-471F-A8AE-CF9495EA7701}"/>
    <cellStyle name="40% - Accent3 14 4" xfId="18888" xr:uid="{5D4DF04A-D19C-447E-B2A3-E28A6F819860}"/>
    <cellStyle name="40% - Accent3 14 4 2" xfId="41426" xr:uid="{44D76AFD-14B4-4DAD-BC61-473CCBD01C68}"/>
    <cellStyle name="40% - Accent3 14 5" xfId="41419" xr:uid="{D8FA0DF4-EE11-4ABA-B042-DD9AAD5AA2BF}"/>
    <cellStyle name="40% - Accent3 15" xfId="3489" xr:uid="{63D2D7DD-78B8-48B0-9BA8-EFEF61023040}"/>
    <cellStyle name="40% - Accent3 15 2" xfId="7221" xr:uid="{BA0664B8-509B-46DD-8180-D97B82ABBBA6}"/>
    <cellStyle name="40% - Accent3 15 2 2" xfId="14929" xr:uid="{E1788612-A19D-4755-AC9E-909D5441D9DD}"/>
    <cellStyle name="40% - Accent3 15 2 2 2" xfId="30341" xr:uid="{CF0D3C95-ED5C-465A-8699-57F947785098}"/>
    <cellStyle name="40% - Accent3 15 2 2 2 2" xfId="41430" xr:uid="{69E561C9-A137-4B9E-854B-28916D6CAD55}"/>
    <cellStyle name="40% - Accent3 15 2 2 3" xfId="41429" xr:uid="{4D42AC37-8960-414B-9595-D9788FB8064D}"/>
    <cellStyle name="40% - Accent3 15 2 3" xfId="22636" xr:uid="{3CD941CB-C0B9-4258-AE1D-E4B945B93F2B}"/>
    <cellStyle name="40% - Accent3 15 2 3 2" xfId="41431" xr:uid="{85EE0AC0-5962-4070-A1E4-BFAF8BC96B7E}"/>
    <cellStyle name="40% - Accent3 15 2 4" xfId="41428" xr:uid="{37C20303-ABB6-4BBC-A7D1-833BA870864E}"/>
    <cellStyle name="40% - Accent3 15 3" xfId="11200" xr:uid="{A5A6CC70-9387-4FC1-BBDE-7616375D6C14}"/>
    <cellStyle name="40% - Accent3 15 3 2" xfId="26613" xr:uid="{2B25C9B4-6308-490B-9FC5-01172D7B04E1}"/>
    <cellStyle name="40% - Accent3 15 3 2 2" xfId="41433" xr:uid="{2BC1F295-A9F6-4CD5-BB07-57DFA28A0F94}"/>
    <cellStyle name="40% - Accent3 15 3 3" xfId="41432" xr:uid="{F1A61AC2-8EC4-4EAF-B91A-601BD7071438}"/>
    <cellStyle name="40% - Accent3 15 4" xfId="18908" xr:uid="{270D5D6E-E4A4-4C6D-BA69-E51227FB18AB}"/>
    <cellStyle name="40% - Accent3 15 4 2" xfId="41434" xr:uid="{BACEB57E-33E5-4A1A-8EB2-1EC56C98BDA4}"/>
    <cellStyle name="40% - Accent3 15 5" xfId="41427" xr:uid="{F2C033C1-F62B-4493-84CD-C20FFFE84003}"/>
    <cellStyle name="40% - Accent3 16" xfId="3509" xr:uid="{E81B6CDC-36BC-4A58-BB2A-63BD311578CC}"/>
    <cellStyle name="40% - Accent3 16 2" xfId="7241" xr:uid="{64E6B450-F838-4A9A-8F8E-678CF78755E9}"/>
    <cellStyle name="40% - Accent3 16 2 2" xfId="14949" xr:uid="{B7BFD6B4-3430-46B0-835B-A85136285E11}"/>
    <cellStyle name="40% - Accent3 16 2 2 2" xfId="30361" xr:uid="{55B58BC9-15C1-46A6-9BD3-790225045D57}"/>
    <cellStyle name="40% - Accent3 16 2 2 2 2" xfId="41438" xr:uid="{ED08575D-70E5-4DAF-8362-83C598577AC2}"/>
    <cellStyle name="40% - Accent3 16 2 2 3" xfId="41437" xr:uid="{6D927889-5BA9-40E8-B9B5-5C1724F4CEDF}"/>
    <cellStyle name="40% - Accent3 16 2 3" xfId="22656" xr:uid="{516C52DC-C99B-400D-B05C-980B1BB63705}"/>
    <cellStyle name="40% - Accent3 16 2 3 2" xfId="41439" xr:uid="{8A88DBD2-BA8A-46C0-B160-CDBA3F63450E}"/>
    <cellStyle name="40% - Accent3 16 2 4" xfId="41436" xr:uid="{8D003F34-5043-4EFC-8724-81A6B9234603}"/>
    <cellStyle name="40% - Accent3 16 3" xfId="11220" xr:uid="{003354EA-5C26-4E61-9DDD-007A4EF3B768}"/>
    <cellStyle name="40% - Accent3 16 3 2" xfId="26633" xr:uid="{768187D4-AE78-4099-977E-0FED327D3A36}"/>
    <cellStyle name="40% - Accent3 16 3 2 2" xfId="41441" xr:uid="{57AC3657-7203-4EC5-B383-6934555BA7E7}"/>
    <cellStyle name="40% - Accent3 16 3 3" xfId="41440" xr:uid="{CD22B87C-38C6-4294-B77E-8C48AE1FE8A4}"/>
    <cellStyle name="40% - Accent3 16 4" xfId="18928" xr:uid="{3654DD51-B5EA-43D3-90E7-0F49C429B2E9}"/>
    <cellStyle name="40% - Accent3 16 4 2" xfId="41442" xr:uid="{A656240E-CFE4-4849-9282-EC82365E2123}"/>
    <cellStyle name="40% - Accent3 16 5" xfId="41435" xr:uid="{D38B0BEC-58FE-4A0D-9D78-2B8ABD082BFF}"/>
    <cellStyle name="40% - Accent3 17" xfId="3529" xr:uid="{F8D1C46E-9933-459D-9767-2DC78A80BDD9}"/>
    <cellStyle name="40% - Accent3 17 2" xfId="7261" xr:uid="{6D1BE4A8-0654-45CD-BCE2-50B4B02E5B5A}"/>
    <cellStyle name="40% - Accent3 17 2 2" xfId="14969" xr:uid="{47FDEE33-410A-4557-B41E-7D27D0681E31}"/>
    <cellStyle name="40% - Accent3 17 2 2 2" xfId="30381" xr:uid="{E6A6A2B5-5803-40CE-880D-560A1B5C4C33}"/>
    <cellStyle name="40% - Accent3 17 2 2 2 2" xfId="41446" xr:uid="{3A04702C-E985-4E89-9D71-6762B62D2FE7}"/>
    <cellStyle name="40% - Accent3 17 2 2 3" xfId="41445" xr:uid="{2AF54419-5AD5-486E-A66C-83155E39D7B6}"/>
    <cellStyle name="40% - Accent3 17 2 3" xfId="22676" xr:uid="{7BD89A62-77F1-4C7B-85FD-D3383502D676}"/>
    <cellStyle name="40% - Accent3 17 2 3 2" xfId="41447" xr:uid="{8DD415F8-941F-40E0-B2A3-0F909C5334B0}"/>
    <cellStyle name="40% - Accent3 17 2 4" xfId="41444" xr:uid="{8CC02F44-0EF7-40B1-AAED-7FC122F03845}"/>
    <cellStyle name="40% - Accent3 17 3" xfId="11240" xr:uid="{2CC05198-4F05-477C-9F74-7CBDFB702297}"/>
    <cellStyle name="40% - Accent3 17 3 2" xfId="26653" xr:uid="{31711EBF-CA9A-401F-ABFF-BFBEFA5891B8}"/>
    <cellStyle name="40% - Accent3 17 3 2 2" xfId="41449" xr:uid="{7C7BD3B1-B969-496D-815C-E76CC836E96D}"/>
    <cellStyle name="40% - Accent3 17 3 3" xfId="41448" xr:uid="{6061ABFD-60D9-422C-B21B-BB0BF446D643}"/>
    <cellStyle name="40% - Accent3 17 4" xfId="18948" xr:uid="{D6B97B1C-3EDB-40B8-9C1C-876F5FC77DD5}"/>
    <cellStyle name="40% - Accent3 17 4 2" xfId="41450" xr:uid="{33291171-4049-49F6-8332-861F4E9933CC}"/>
    <cellStyle name="40% - Accent3 17 5" xfId="41443" xr:uid="{72685339-0CBF-4808-A2E7-1FD172973317}"/>
    <cellStyle name="40% - Accent3 18" xfId="3549" xr:uid="{4D9EF672-447C-4CFD-87C0-93CD78DCC647}"/>
    <cellStyle name="40% - Accent3 18 2" xfId="7281" xr:uid="{BAEAF65E-2EF4-45E5-B1A0-57FC316AA7D6}"/>
    <cellStyle name="40% - Accent3 18 2 2" xfId="14989" xr:uid="{C77D8BB5-7DE5-4172-9475-19E241521B62}"/>
    <cellStyle name="40% - Accent3 18 2 2 2" xfId="30401" xr:uid="{7378F167-2534-4795-80F8-F30495CF586B}"/>
    <cellStyle name="40% - Accent3 18 2 2 2 2" xfId="41454" xr:uid="{037E485C-820F-4FCB-A979-A576D2DBC2CB}"/>
    <cellStyle name="40% - Accent3 18 2 2 3" xfId="41453" xr:uid="{9D9E81A8-A014-42DD-B936-4647C3359A49}"/>
    <cellStyle name="40% - Accent3 18 2 3" xfId="22696" xr:uid="{E9FA552F-AC75-4D03-88E0-9C08E5506E6B}"/>
    <cellStyle name="40% - Accent3 18 2 3 2" xfId="41455" xr:uid="{700FF5F1-EEB9-4B5B-9DB3-FDA88ACA8F8F}"/>
    <cellStyle name="40% - Accent3 18 2 4" xfId="41452" xr:uid="{BA6D9DF1-56C3-4E9E-9E83-F0CFF66C98EB}"/>
    <cellStyle name="40% - Accent3 18 3" xfId="11260" xr:uid="{BFEA6EEF-E041-4542-985B-B82868DAAC52}"/>
    <cellStyle name="40% - Accent3 18 3 2" xfId="26673" xr:uid="{24B5A08A-2DBC-44AD-8A7A-5D07E5474199}"/>
    <cellStyle name="40% - Accent3 18 3 2 2" xfId="41457" xr:uid="{2EA12C29-0481-43FD-AF5C-0C85252AF028}"/>
    <cellStyle name="40% - Accent3 18 3 3" xfId="41456" xr:uid="{C174D7B0-3AB3-4CA6-9052-B08C882A8DE0}"/>
    <cellStyle name="40% - Accent3 18 4" xfId="18968" xr:uid="{ACFBCAC2-856D-4D9A-A831-CA7B5AC9BAB5}"/>
    <cellStyle name="40% - Accent3 18 4 2" xfId="41458" xr:uid="{8425787A-6BE5-436C-B2AE-947FB6982561}"/>
    <cellStyle name="40% - Accent3 18 5" xfId="41451" xr:uid="{F77E8B76-1CE4-452E-AD25-3B3C2B014352}"/>
    <cellStyle name="40% - Accent3 19" xfId="3570" xr:uid="{0F9BF301-91F6-41A5-B004-20D85C8C1E9B}"/>
    <cellStyle name="40% - Accent3 19 2" xfId="7301" xr:uid="{A39C3587-0FC6-4815-8EDD-3BB376945618}"/>
    <cellStyle name="40% - Accent3 19 2 2" xfId="15009" xr:uid="{9E5F9243-A9D9-40B2-B76D-655FBE72C175}"/>
    <cellStyle name="40% - Accent3 19 2 2 2" xfId="30421" xr:uid="{192A0C23-9439-479E-8E26-BECF6C739A8E}"/>
    <cellStyle name="40% - Accent3 19 2 2 2 2" xfId="41462" xr:uid="{DC15B910-BCF0-417E-AE32-09AC7FAA2FC6}"/>
    <cellStyle name="40% - Accent3 19 2 2 3" xfId="41461" xr:uid="{F6696BFD-D3F3-4885-8105-C9A7EB1ABADA}"/>
    <cellStyle name="40% - Accent3 19 2 3" xfId="22716" xr:uid="{ED42F002-9EAA-4826-BAB4-C0C8FC20A6EE}"/>
    <cellStyle name="40% - Accent3 19 2 3 2" xfId="41463" xr:uid="{D9883B0D-C9F0-4AF1-94F5-0B7CCB343A8B}"/>
    <cellStyle name="40% - Accent3 19 2 4" xfId="41460" xr:uid="{9D417D1F-5A31-4016-A5EE-73A6349DAFC2}"/>
    <cellStyle name="40% - Accent3 19 3" xfId="11280" xr:uid="{0FBC4157-297B-4AA4-9591-88E29F307346}"/>
    <cellStyle name="40% - Accent3 19 3 2" xfId="26693" xr:uid="{AE1CC786-6AF4-4283-ADEA-87EA83C3B600}"/>
    <cellStyle name="40% - Accent3 19 3 2 2" xfId="41465" xr:uid="{1004F208-CA7F-41F4-8584-F48566032AA6}"/>
    <cellStyle name="40% - Accent3 19 3 3" xfId="41464" xr:uid="{B3EAE72C-7069-4CEC-AAD6-2E6450347F7A}"/>
    <cellStyle name="40% - Accent3 19 4" xfId="18988" xr:uid="{D4CCFC0C-0178-41FB-B31A-8C13CE39A0DC}"/>
    <cellStyle name="40% - Accent3 19 4 2" xfId="41466" xr:uid="{D6033001-3D74-4B81-9FFF-42C14DCD9A42}"/>
    <cellStyle name="40% - Accent3 19 5" xfId="41459" xr:uid="{4ACE1BBC-3E99-44CC-9A16-8E5669237639}"/>
    <cellStyle name="40% - Accent3 2" xfId="62" xr:uid="{0186EFAC-B5AC-427A-9DC4-BF78B9DF8F33}"/>
    <cellStyle name="40% - Accent3 2 10" xfId="41467" xr:uid="{90922955-3D91-4E6B-9928-C35E9C4ED63E}"/>
    <cellStyle name="40% - Accent3 2 2" xfId="130" xr:uid="{110C57E4-C4BA-4CA3-B586-C42BDC61908F}"/>
    <cellStyle name="40% - Accent3 2 2 2" xfId="195" xr:uid="{CB2055E7-1FDD-41F9-AFB2-405B0DAAE8BC}"/>
    <cellStyle name="40% - Accent3 2 2 2 2" xfId="401" xr:uid="{0B49254B-2F5D-42A1-8A20-047E37570082}"/>
    <cellStyle name="40% - Accent3 2 2 2 2 2" xfId="1063" xr:uid="{1A2D744F-0930-496F-82FE-D8E8570E731A}"/>
    <cellStyle name="40% - Accent3 2 2 2 2 2 2" xfId="2531" xr:uid="{A37646F5-C818-4141-A39C-A93126598E58}"/>
    <cellStyle name="40% - Accent3 2 2 2 2 2 2 2" xfId="6263" xr:uid="{82093C5E-E025-42E5-AE52-882966AAAA0F}"/>
    <cellStyle name="40% - Accent3 2 2 2 2 2 2 2 2" xfId="13971" xr:uid="{CE4FE25F-8BCF-4E5F-939D-EAAB829B26A0}"/>
    <cellStyle name="40% - Accent3 2 2 2 2 2 2 2 2 2" xfId="29383" xr:uid="{53FF46A1-C5F5-4902-A168-E036010677AF}"/>
    <cellStyle name="40% - Accent3 2 2 2 2 2 2 2 2 2 2" xfId="41475" xr:uid="{31658841-810B-4CE1-AE10-288F188310D5}"/>
    <cellStyle name="40% - Accent3 2 2 2 2 2 2 2 2 3" xfId="41474" xr:uid="{04629A4C-FC37-4863-B3A2-B021A5A0B792}"/>
    <cellStyle name="40% - Accent3 2 2 2 2 2 2 2 3" xfId="21678" xr:uid="{4F966C5F-AAA8-4655-8443-6739C74BC400}"/>
    <cellStyle name="40% - Accent3 2 2 2 2 2 2 2 3 2" xfId="41476" xr:uid="{BA63175F-4949-446B-AF9F-BA2C0A98A481}"/>
    <cellStyle name="40% - Accent3 2 2 2 2 2 2 2 4" xfId="41473" xr:uid="{C1660B62-6823-4558-8380-964634174936}"/>
    <cellStyle name="40% - Accent3 2 2 2 2 2 2 3" xfId="10242" xr:uid="{A16E4BF5-96E3-4640-ACC3-D829F725B9A7}"/>
    <cellStyle name="40% - Accent3 2 2 2 2 2 2 3 2" xfId="25655" xr:uid="{736EC2EA-BBA2-4FD7-9D42-D8F6B8E2AFCB}"/>
    <cellStyle name="40% - Accent3 2 2 2 2 2 2 3 2 2" xfId="41478" xr:uid="{BC32A88E-522A-4004-8BD6-A9350B8E6A25}"/>
    <cellStyle name="40% - Accent3 2 2 2 2 2 2 3 3" xfId="41477" xr:uid="{3A5E095E-9C58-4BBC-8538-9FFC95818CA4}"/>
    <cellStyle name="40% - Accent3 2 2 2 2 2 2 4" xfId="17950" xr:uid="{7C45D765-244E-4759-A6A9-8E5AE6F79573}"/>
    <cellStyle name="40% - Accent3 2 2 2 2 2 2 4 2" xfId="41479" xr:uid="{B8A9BEE9-947F-4D5D-B71D-BF4DE2C9AC1C}"/>
    <cellStyle name="40% - Accent3 2 2 2 2 2 2 5" xfId="41472" xr:uid="{8863FFE3-DA7A-4587-B719-10B8A5DC318A}"/>
    <cellStyle name="40% - Accent3 2 2 2 2 2 3" xfId="4800" xr:uid="{E2352273-EB2A-4BD3-80D3-0E2F6746238E}"/>
    <cellStyle name="40% - Accent3 2 2 2 2 2 3 2" xfId="12508" xr:uid="{2C9C32AE-B792-405A-8B8A-75CA9B0A00F3}"/>
    <cellStyle name="40% - Accent3 2 2 2 2 2 3 2 2" xfId="27920" xr:uid="{5DFF402A-D955-4C7E-A171-4FD310C8A150}"/>
    <cellStyle name="40% - Accent3 2 2 2 2 2 3 2 2 2" xfId="41482" xr:uid="{7E6BF47B-164F-42DE-A3B8-07C128A1EEDC}"/>
    <cellStyle name="40% - Accent3 2 2 2 2 2 3 2 3" xfId="41481" xr:uid="{65D84DA0-D2B2-4FBF-8EA2-E8A006514B9E}"/>
    <cellStyle name="40% - Accent3 2 2 2 2 2 3 3" xfId="20215" xr:uid="{3BF7EBDE-79A6-438D-91A2-A6E6E43FBB99}"/>
    <cellStyle name="40% - Accent3 2 2 2 2 2 3 3 2" xfId="41483" xr:uid="{3C5D9329-4D39-4919-A49B-F71EAC877BEF}"/>
    <cellStyle name="40% - Accent3 2 2 2 2 2 3 4" xfId="41480" xr:uid="{CA804C99-BD7E-45F9-B4AA-286DF91AEB66}"/>
    <cellStyle name="40% - Accent3 2 2 2 2 2 4" xfId="8783" xr:uid="{6244DADE-7C5F-4F77-8D23-ABD2AC0F6929}"/>
    <cellStyle name="40% - Accent3 2 2 2 2 2 4 2" xfId="24196" xr:uid="{B39611E0-87B5-4017-99D8-296479AB8614}"/>
    <cellStyle name="40% - Accent3 2 2 2 2 2 4 2 2" xfId="41485" xr:uid="{E8EF462D-5C42-4FEC-86C5-E3BE4C8AA709}"/>
    <cellStyle name="40% - Accent3 2 2 2 2 2 4 3" xfId="41484" xr:uid="{3492DE88-C68C-4E9A-B782-AD5E94EEE9A0}"/>
    <cellStyle name="40% - Accent3 2 2 2 2 2 5" xfId="16491" xr:uid="{1EF74386-754F-4BAF-A17C-84F1ED6D4890}"/>
    <cellStyle name="40% - Accent3 2 2 2 2 2 5 2" xfId="41486" xr:uid="{2C649ED5-98D7-4794-A078-7A1E7C4F7117}"/>
    <cellStyle name="40% - Accent3 2 2 2 2 2 6" xfId="41471" xr:uid="{D950A369-9649-4E70-B900-6FDF6D586930}"/>
    <cellStyle name="40% - Accent3 2 2 2 2 3" xfId="1893" xr:uid="{4021373D-E605-4D3E-8517-0F342400978A}"/>
    <cellStyle name="40% - Accent3 2 2 2 2 3 2" xfId="5625" xr:uid="{0B407E96-3930-493C-85A0-4409A4846C5B}"/>
    <cellStyle name="40% - Accent3 2 2 2 2 3 2 2" xfId="13333" xr:uid="{F4A2A8E9-6DBB-4EB2-AEB9-D59F78F301E5}"/>
    <cellStyle name="40% - Accent3 2 2 2 2 3 2 2 2" xfId="28745" xr:uid="{5866BB86-83C7-45C6-80F9-5BF83F33FE28}"/>
    <cellStyle name="40% - Accent3 2 2 2 2 3 2 2 2 2" xfId="41490" xr:uid="{890F67A4-B89F-4403-B977-37FF78724FA2}"/>
    <cellStyle name="40% - Accent3 2 2 2 2 3 2 2 3" xfId="41489" xr:uid="{D2982CAB-6BDD-4E08-9F94-C37C0C28E43A}"/>
    <cellStyle name="40% - Accent3 2 2 2 2 3 2 3" xfId="21040" xr:uid="{5632E0EA-79CF-475E-8230-FCF8525E20D8}"/>
    <cellStyle name="40% - Accent3 2 2 2 2 3 2 3 2" xfId="41491" xr:uid="{775B7B45-AA54-4CED-9EB2-D2417D71061F}"/>
    <cellStyle name="40% - Accent3 2 2 2 2 3 2 4" xfId="41488" xr:uid="{7C3EF3A7-8FF0-4B4F-8273-EC5ED4A16F13}"/>
    <cellStyle name="40% - Accent3 2 2 2 2 3 3" xfId="9604" xr:uid="{0454BA08-BE62-4AE8-857F-2B9983B5A3F9}"/>
    <cellStyle name="40% - Accent3 2 2 2 2 3 3 2" xfId="25017" xr:uid="{A838EE12-D5FB-4533-9559-6A209BEF28D3}"/>
    <cellStyle name="40% - Accent3 2 2 2 2 3 3 2 2" xfId="41493" xr:uid="{43B7261B-281F-4BEE-8189-25D5002FBD16}"/>
    <cellStyle name="40% - Accent3 2 2 2 2 3 3 3" xfId="41492" xr:uid="{DFBCFC86-25C3-44DF-B345-5E7389E026EB}"/>
    <cellStyle name="40% - Accent3 2 2 2 2 3 4" xfId="17312" xr:uid="{2E673FEA-128A-4BFA-9355-1EF5CF30DF2C}"/>
    <cellStyle name="40% - Accent3 2 2 2 2 3 4 2" xfId="41494" xr:uid="{237A84D7-83DD-4E69-BB25-1EE1DC1A3799}"/>
    <cellStyle name="40% - Accent3 2 2 2 2 3 5" xfId="41487" xr:uid="{622ADE48-390A-4904-8FBD-3BFE17FB313B}"/>
    <cellStyle name="40% - Accent3 2 2 2 2 4" xfId="4148" xr:uid="{0F997FFC-4FF5-4737-B2FE-B4F1B8724C65}"/>
    <cellStyle name="40% - Accent3 2 2 2 2 4 2" xfId="11856" xr:uid="{D17FA811-806B-4478-9247-8842B4390218}"/>
    <cellStyle name="40% - Accent3 2 2 2 2 4 2 2" xfId="27268" xr:uid="{1C3E2D4C-F6F5-49F1-A736-EAC9F9FEE2AC}"/>
    <cellStyle name="40% - Accent3 2 2 2 2 4 2 2 2" xfId="41497" xr:uid="{F6D29088-D8CE-4196-BDC7-1A482C800BFC}"/>
    <cellStyle name="40% - Accent3 2 2 2 2 4 2 3" xfId="41496" xr:uid="{8D47376F-07A8-4276-84DD-F640A244D315}"/>
    <cellStyle name="40% - Accent3 2 2 2 2 4 3" xfId="19563" xr:uid="{BE5D728A-B3BB-4F09-ACA8-3E20487AE9CE}"/>
    <cellStyle name="40% - Accent3 2 2 2 2 4 3 2" xfId="41498" xr:uid="{36CCD8AF-9F7B-4C3E-8AF9-0D4C1CA3978F}"/>
    <cellStyle name="40% - Accent3 2 2 2 2 4 4" xfId="41495" xr:uid="{B3ECCE3B-D5EE-443D-833E-ECD224DD4840}"/>
    <cellStyle name="40% - Accent3 2 2 2 2 5" xfId="8145" xr:uid="{7EECF3B1-668E-4F7D-99BC-8A162168A0B7}"/>
    <cellStyle name="40% - Accent3 2 2 2 2 5 2" xfId="23558" xr:uid="{6AD771E6-0A13-40A4-97E3-9D9DAAFF65B8}"/>
    <cellStyle name="40% - Accent3 2 2 2 2 5 2 2" xfId="41500" xr:uid="{D66B3371-B69D-408A-B325-E03223DDE984}"/>
    <cellStyle name="40% - Accent3 2 2 2 2 5 3" xfId="41499" xr:uid="{00BAC80E-87CC-4152-9247-B5A8B78B2838}"/>
    <cellStyle name="40% - Accent3 2 2 2 2 6" xfId="15853" xr:uid="{E93F391A-5685-4AFF-821E-60FCF2988A26}"/>
    <cellStyle name="40% - Accent3 2 2 2 2 6 2" xfId="41501" xr:uid="{64844027-BD61-4839-B5AF-AEE0A1A6D1A4}"/>
    <cellStyle name="40% - Accent3 2 2 2 2 7" xfId="41470" xr:uid="{B5A6C6AF-0CB3-4515-AA31-B11AF27CB69A}"/>
    <cellStyle name="40% - Accent3 2 2 2 3" xfId="862" xr:uid="{7816FDF6-B840-4A66-8CF9-240D3EA061BD}"/>
    <cellStyle name="40% - Accent3 2 2 2 3 2" xfId="2333" xr:uid="{DAA180F9-6DB6-4305-AAE1-0ECDD56C9A5A}"/>
    <cellStyle name="40% - Accent3 2 2 2 3 2 2" xfId="6065" xr:uid="{7B866805-3259-4CB1-8914-8546F71AD734}"/>
    <cellStyle name="40% - Accent3 2 2 2 3 2 2 2" xfId="13773" xr:uid="{BDFA7260-7CC7-4BAE-9E7C-6D0045704C77}"/>
    <cellStyle name="40% - Accent3 2 2 2 3 2 2 2 2" xfId="29185" xr:uid="{27591172-A1FC-4FDC-AEFE-D0D9ED443250}"/>
    <cellStyle name="40% - Accent3 2 2 2 3 2 2 2 2 2" xfId="41506" xr:uid="{A9485F8C-87CD-4A43-A71C-7AF1DF48B307}"/>
    <cellStyle name="40% - Accent3 2 2 2 3 2 2 2 3" xfId="41505" xr:uid="{679009E6-B2A8-4A41-9545-1C83FEC60B36}"/>
    <cellStyle name="40% - Accent3 2 2 2 3 2 2 3" xfId="21480" xr:uid="{418CD948-BE76-4014-92EB-DE681DB33634}"/>
    <cellStyle name="40% - Accent3 2 2 2 3 2 2 3 2" xfId="41507" xr:uid="{4CFB50CF-AEA5-4695-BB32-660DA0A20A40}"/>
    <cellStyle name="40% - Accent3 2 2 2 3 2 2 4" xfId="41504" xr:uid="{97E2C0C1-3C18-4A46-AB7E-FAF55F582F18}"/>
    <cellStyle name="40% - Accent3 2 2 2 3 2 3" xfId="10044" xr:uid="{6413FBAC-25D6-40F4-8CAC-F2637D46A250}"/>
    <cellStyle name="40% - Accent3 2 2 2 3 2 3 2" xfId="25457" xr:uid="{E98625EA-4381-48AE-87B7-F263C844B559}"/>
    <cellStyle name="40% - Accent3 2 2 2 3 2 3 2 2" xfId="41509" xr:uid="{B131B66A-3D08-4787-9525-C6F0A8705AF0}"/>
    <cellStyle name="40% - Accent3 2 2 2 3 2 3 3" xfId="41508" xr:uid="{0B23AAD4-CC7C-49B2-A486-F25F53779198}"/>
    <cellStyle name="40% - Accent3 2 2 2 3 2 4" xfId="17752" xr:uid="{BE7D923B-730A-4EE5-974E-DEF02C6842A2}"/>
    <cellStyle name="40% - Accent3 2 2 2 3 2 4 2" xfId="41510" xr:uid="{30C20E48-DA71-41B8-B575-05D08535CECE}"/>
    <cellStyle name="40% - Accent3 2 2 2 3 2 5" xfId="41503" xr:uid="{2F0A53FC-DD31-4ECA-9CCD-2FFEDC6AFBDA}"/>
    <cellStyle name="40% - Accent3 2 2 2 3 3" xfId="4599" xr:uid="{AA85E8DA-AEC6-4526-88FC-7187378F50A0}"/>
    <cellStyle name="40% - Accent3 2 2 2 3 3 2" xfId="12307" xr:uid="{281B1FD0-6085-4BF2-AF3D-D54737E0FFAE}"/>
    <cellStyle name="40% - Accent3 2 2 2 3 3 2 2" xfId="27719" xr:uid="{9CC381A7-CEA6-40FB-A324-76816B88E689}"/>
    <cellStyle name="40% - Accent3 2 2 2 3 3 2 2 2" xfId="41513" xr:uid="{EF7FBD7F-73D3-4C96-BDBA-B386B5455DFE}"/>
    <cellStyle name="40% - Accent3 2 2 2 3 3 2 3" xfId="41512" xr:uid="{EC5FC8F5-F524-410B-9D70-127D0F86B621}"/>
    <cellStyle name="40% - Accent3 2 2 2 3 3 3" xfId="20014" xr:uid="{B57C162E-DEA6-4CF4-A510-111DC5A13D29}"/>
    <cellStyle name="40% - Accent3 2 2 2 3 3 3 2" xfId="41514" xr:uid="{F99E2D8A-D839-4862-BA8D-2682777F3F19}"/>
    <cellStyle name="40% - Accent3 2 2 2 3 3 4" xfId="41511" xr:uid="{FDBADBBC-D1C9-4C77-B4E1-84FDA251A59D}"/>
    <cellStyle name="40% - Accent3 2 2 2 3 4" xfId="8585" xr:uid="{360E02B1-6912-4734-8CC9-710A6353956E}"/>
    <cellStyle name="40% - Accent3 2 2 2 3 4 2" xfId="23998" xr:uid="{F2047727-D5F0-4945-BE9F-B5A4E7AA431F}"/>
    <cellStyle name="40% - Accent3 2 2 2 3 4 2 2" xfId="41516" xr:uid="{958F3913-CB75-46A4-A918-94854A315073}"/>
    <cellStyle name="40% - Accent3 2 2 2 3 4 3" xfId="41515" xr:uid="{6913DE14-6D9D-40C1-8FE9-30ACE60BC57D}"/>
    <cellStyle name="40% - Accent3 2 2 2 3 5" xfId="16293" xr:uid="{6D4CD3A6-317C-464D-8466-F411AC563E06}"/>
    <cellStyle name="40% - Accent3 2 2 2 3 5 2" xfId="41517" xr:uid="{F01059CA-8B9C-46F3-B6F5-0E0A3C0607A8}"/>
    <cellStyle name="40% - Accent3 2 2 2 3 6" xfId="41502" xr:uid="{D2030F28-9F63-4D05-80AB-F03C8FDC3E80}"/>
    <cellStyle name="40% - Accent3 2 2 2 4" xfId="1695" xr:uid="{417799F6-8E12-46B9-A7BA-85C4414B80F7}"/>
    <cellStyle name="40% - Accent3 2 2 2 4 2" xfId="5427" xr:uid="{73F86C12-16AB-42B4-845F-7501B2E3A5AC}"/>
    <cellStyle name="40% - Accent3 2 2 2 4 2 2" xfId="13135" xr:uid="{09C3453E-C31C-4206-B861-A1AD9833F9AB}"/>
    <cellStyle name="40% - Accent3 2 2 2 4 2 2 2" xfId="28547" xr:uid="{53029FAB-A937-4E7A-9D81-B2B97A942125}"/>
    <cellStyle name="40% - Accent3 2 2 2 4 2 2 2 2" xfId="41521" xr:uid="{E8EC0CE6-027F-4733-880C-0417209705F3}"/>
    <cellStyle name="40% - Accent3 2 2 2 4 2 2 3" xfId="41520" xr:uid="{7DFCC3E1-36EE-4AC7-9407-87524A935B03}"/>
    <cellStyle name="40% - Accent3 2 2 2 4 2 3" xfId="20842" xr:uid="{3D2FBB35-EDD9-4D45-B2B3-DFCE5627AAFD}"/>
    <cellStyle name="40% - Accent3 2 2 2 4 2 3 2" xfId="41522" xr:uid="{39356E5B-90E1-46D2-A76A-D5E95E91FDF2}"/>
    <cellStyle name="40% - Accent3 2 2 2 4 2 4" xfId="41519" xr:uid="{A9C5B01E-1C27-4924-AC96-96A9639FDBC3}"/>
    <cellStyle name="40% - Accent3 2 2 2 4 3" xfId="9406" xr:uid="{FB82DA7B-F0F7-4EA4-9202-8273DED51371}"/>
    <cellStyle name="40% - Accent3 2 2 2 4 3 2" xfId="24819" xr:uid="{1F5FA149-0D40-4660-9C63-7F23197B51D8}"/>
    <cellStyle name="40% - Accent3 2 2 2 4 3 2 2" xfId="41524" xr:uid="{1CAAC99D-B7A9-4350-A9AA-AA860EECD5FC}"/>
    <cellStyle name="40% - Accent3 2 2 2 4 3 3" xfId="41523" xr:uid="{3E4B5562-DE29-4074-99B9-D55EA6B4D66C}"/>
    <cellStyle name="40% - Accent3 2 2 2 4 4" xfId="17114" xr:uid="{4AB9B0BF-DB50-42AE-A46C-A14D138A8C61}"/>
    <cellStyle name="40% - Accent3 2 2 2 4 4 2" xfId="41525" xr:uid="{BD2C80D3-699F-498B-892F-E0AE6BB64197}"/>
    <cellStyle name="40% - Accent3 2 2 2 4 5" xfId="41518" xr:uid="{BD4FD286-A6E0-4CFD-962D-A5A828632454}"/>
    <cellStyle name="40% - Accent3 2 2 2 5" xfId="3947" xr:uid="{B9D54788-4182-4B3A-A473-9656DEB98F7E}"/>
    <cellStyle name="40% - Accent3 2 2 2 5 2" xfId="11655" xr:uid="{AC33395D-FBEC-4D14-B421-EE9EB4E0F358}"/>
    <cellStyle name="40% - Accent3 2 2 2 5 2 2" xfId="27067" xr:uid="{B0AF4196-0692-4250-AEBE-D32906A2098E}"/>
    <cellStyle name="40% - Accent3 2 2 2 5 2 2 2" xfId="41528" xr:uid="{3D9A88CA-D645-49EB-8187-2FF692F3CCE7}"/>
    <cellStyle name="40% - Accent3 2 2 2 5 2 3" xfId="41527" xr:uid="{0862955F-41E5-4F24-8EF1-D033AAB72721}"/>
    <cellStyle name="40% - Accent3 2 2 2 5 3" xfId="19362" xr:uid="{1605B513-0243-4824-8CF5-927FCBC4B7AA}"/>
    <cellStyle name="40% - Accent3 2 2 2 5 3 2" xfId="41529" xr:uid="{B5B1CB03-E4CC-42B1-AB1E-A2AE00A88BCE}"/>
    <cellStyle name="40% - Accent3 2 2 2 5 4" xfId="41526" xr:uid="{15D577D5-2A36-4F7E-82F9-5F7320F35840}"/>
    <cellStyle name="40% - Accent3 2 2 2 6" xfId="7947" xr:uid="{AFACBA05-20C7-49A8-AFDA-E525A3194C6E}"/>
    <cellStyle name="40% - Accent3 2 2 2 6 2" xfId="23360" xr:uid="{DCA7E966-C704-4A3B-B477-24B5BD343021}"/>
    <cellStyle name="40% - Accent3 2 2 2 6 2 2" xfId="41531" xr:uid="{EBA673DD-F667-4803-9569-C9C2A44BADA6}"/>
    <cellStyle name="40% - Accent3 2 2 2 6 3" xfId="41530" xr:uid="{54AA5415-CFEB-4717-9A76-9191C7BD5522}"/>
    <cellStyle name="40% - Accent3 2 2 2 7" xfId="15655" xr:uid="{BBBECAFE-8EED-4E49-8CE4-A69E89208BB0}"/>
    <cellStyle name="40% - Accent3 2 2 2 7 2" xfId="41532" xr:uid="{CB9248F2-5382-4D32-924D-4796D3894B38}"/>
    <cellStyle name="40% - Accent3 2 2 2 8" xfId="41469" xr:uid="{905823C6-C800-4FBF-A530-D88039AAFA3B}"/>
    <cellStyle name="40% - Accent3 2 2 3" xfId="350" xr:uid="{DD477F4B-511C-4AB1-88BF-D71817152110}"/>
    <cellStyle name="40% - Accent3 2 2 3 2" xfId="1012" xr:uid="{E674B91B-AB5A-4DBC-BA1E-FBDE6851D1A8}"/>
    <cellStyle name="40% - Accent3 2 2 3 2 2" xfId="2481" xr:uid="{BDB8E8F1-DAB5-4463-95EB-A08D57446BB3}"/>
    <cellStyle name="40% - Accent3 2 2 3 2 2 2" xfId="6213" xr:uid="{F6DBE8B4-645F-4810-9E96-00C640927BC0}"/>
    <cellStyle name="40% - Accent3 2 2 3 2 2 2 2" xfId="13921" xr:uid="{442FC0D5-D3A8-4D22-9E02-C37A0D1D67E2}"/>
    <cellStyle name="40% - Accent3 2 2 3 2 2 2 2 2" xfId="29333" xr:uid="{192C4DEA-5AF1-45AB-A0F0-6DA3CA5B5142}"/>
    <cellStyle name="40% - Accent3 2 2 3 2 2 2 2 2 2" xfId="41538" xr:uid="{976044CF-2888-4BC7-B199-1BBECA0D02AA}"/>
    <cellStyle name="40% - Accent3 2 2 3 2 2 2 2 3" xfId="41537" xr:uid="{4F3200D2-110C-481D-A29A-EC9888416A00}"/>
    <cellStyle name="40% - Accent3 2 2 3 2 2 2 3" xfId="21628" xr:uid="{9C94CA7F-B801-484C-823B-3206C1DBBEB5}"/>
    <cellStyle name="40% - Accent3 2 2 3 2 2 2 3 2" xfId="41539" xr:uid="{36463450-1B4B-495B-A827-6C1571F56656}"/>
    <cellStyle name="40% - Accent3 2 2 3 2 2 2 4" xfId="41536" xr:uid="{48EE7181-63A4-48EE-82DE-6066E09D67A3}"/>
    <cellStyle name="40% - Accent3 2 2 3 2 2 3" xfId="10192" xr:uid="{C1D96335-EAE4-4F67-B51D-868DAE0867A5}"/>
    <cellStyle name="40% - Accent3 2 2 3 2 2 3 2" xfId="25605" xr:uid="{B6B353EF-0A81-48A2-98FE-7B2801F6112E}"/>
    <cellStyle name="40% - Accent3 2 2 3 2 2 3 2 2" xfId="41541" xr:uid="{B479D449-68CD-4D30-8C64-90BA84492E61}"/>
    <cellStyle name="40% - Accent3 2 2 3 2 2 3 3" xfId="41540" xr:uid="{A0765046-CC74-474E-84EC-398DAF6C1126}"/>
    <cellStyle name="40% - Accent3 2 2 3 2 2 4" xfId="17900" xr:uid="{666C1E59-206F-43A5-8E88-B1393F5DCF07}"/>
    <cellStyle name="40% - Accent3 2 2 3 2 2 4 2" xfId="41542" xr:uid="{2508A1D3-9FCC-4402-BBCF-378E547738A6}"/>
    <cellStyle name="40% - Accent3 2 2 3 2 2 5" xfId="41535" xr:uid="{A5F5E42E-E53B-467A-A6FD-66FE2161CE23}"/>
    <cellStyle name="40% - Accent3 2 2 3 2 3" xfId="4749" xr:uid="{E248AC75-CB82-4D9D-A69E-2A2967ED22D2}"/>
    <cellStyle name="40% - Accent3 2 2 3 2 3 2" xfId="12457" xr:uid="{07C6653E-E227-4351-AB92-E59115B247EE}"/>
    <cellStyle name="40% - Accent3 2 2 3 2 3 2 2" xfId="27869" xr:uid="{7FB52DC3-CC6E-4726-85DF-06B0CB803E18}"/>
    <cellStyle name="40% - Accent3 2 2 3 2 3 2 2 2" xfId="41545" xr:uid="{8300CC85-7E43-4586-96F9-01DBED15D678}"/>
    <cellStyle name="40% - Accent3 2 2 3 2 3 2 3" xfId="41544" xr:uid="{6AFBE38C-E0CF-460E-A917-9908A7580BAB}"/>
    <cellStyle name="40% - Accent3 2 2 3 2 3 3" xfId="20164" xr:uid="{33BC3258-9AAB-4E63-8702-162364F43784}"/>
    <cellStyle name="40% - Accent3 2 2 3 2 3 3 2" xfId="41546" xr:uid="{6BA432B8-6BCF-4AC0-AA04-1C0CF6BE5822}"/>
    <cellStyle name="40% - Accent3 2 2 3 2 3 4" xfId="41543" xr:uid="{DCF03FB5-A20E-4B69-B775-3FEFB5CB96A5}"/>
    <cellStyle name="40% - Accent3 2 2 3 2 4" xfId="8733" xr:uid="{7F9F8148-66F7-4909-BDF8-4523691982DD}"/>
    <cellStyle name="40% - Accent3 2 2 3 2 4 2" xfId="24146" xr:uid="{01492CE5-9AA6-4284-8DB7-CB9FFFC8E3CD}"/>
    <cellStyle name="40% - Accent3 2 2 3 2 4 2 2" xfId="41548" xr:uid="{D63A6616-FF1E-4289-88A3-2CE22D4C98D3}"/>
    <cellStyle name="40% - Accent3 2 2 3 2 4 3" xfId="41547" xr:uid="{9AFE8CE7-BA2E-49AE-80E1-5FA34A1C9838}"/>
    <cellStyle name="40% - Accent3 2 2 3 2 5" xfId="16441" xr:uid="{429E8B86-D990-4EEB-9FE9-CABADC14DAE8}"/>
    <cellStyle name="40% - Accent3 2 2 3 2 5 2" xfId="41549" xr:uid="{5CC20D84-127D-43F8-8CDD-564DEEFD04F0}"/>
    <cellStyle name="40% - Accent3 2 2 3 2 6" xfId="41534" xr:uid="{FAF59B81-2CE0-4FD5-B631-D5BFCADA466E}"/>
    <cellStyle name="40% - Accent3 2 2 3 3" xfId="1843" xr:uid="{565FD77C-3D19-4D64-A996-335FCA9B5BBB}"/>
    <cellStyle name="40% - Accent3 2 2 3 3 2" xfId="5575" xr:uid="{B297BD6B-1C5E-4D05-869D-C9E57D81F93B}"/>
    <cellStyle name="40% - Accent3 2 2 3 3 2 2" xfId="13283" xr:uid="{C567113A-A573-4166-BBB8-C0774979D5A4}"/>
    <cellStyle name="40% - Accent3 2 2 3 3 2 2 2" xfId="28695" xr:uid="{C7AC6558-6E87-4A3F-91D8-9CDEFC8D13EC}"/>
    <cellStyle name="40% - Accent3 2 2 3 3 2 2 2 2" xfId="41553" xr:uid="{E3861654-0FFE-41BD-A382-91FCE97E200D}"/>
    <cellStyle name="40% - Accent3 2 2 3 3 2 2 3" xfId="41552" xr:uid="{C6C569CC-EBB5-43F2-8343-BA09612188EB}"/>
    <cellStyle name="40% - Accent3 2 2 3 3 2 3" xfId="20990" xr:uid="{D5151BE6-86FD-4639-8BB0-049B675CAFFB}"/>
    <cellStyle name="40% - Accent3 2 2 3 3 2 3 2" xfId="41554" xr:uid="{AA7B1F39-E6F5-49DC-9405-98C604054879}"/>
    <cellStyle name="40% - Accent3 2 2 3 3 2 4" xfId="41551" xr:uid="{8CDE629C-EEEF-42CC-AD69-07962E56AC08}"/>
    <cellStyle name="40% - Accent3 2 2 3 3 3" xfId="9554" xr:uid="{040B0751-B802-4063-BA6B-61A76AC14CA1}"/>
    <cellStyle name="40% - Accent3 2 2 3 3 3 2" xfId="24967" xr:uid="{5DAA98AD-4838-4339-B5B1-EB242FBA4144}"/>
    <cellStyle name="40% - Accent3 2 2 3 3 3 2 2" xfId="41556" xr:uid="{9E5853EC-1069-4A89-AEA0-9B17828D9789}"/>
    <cellStyle name="40% - Accent3 2 2 3 3 3 3" xfId="41555" xr:uid="{DD29A517-3D8D-41F6-9152-81399E55F38A}"/>
    <cellStyle name="40% - Accent3 2 2 3 3 4" xfId="17262" xr:uid="{D9227E3D-9AF0-4512-8D59-89622F3B1994}"/>
    <cellStyle name="40% - Accent3 2 2 3 3 4 2" xfId="41557" xr:uid="{01F0B715-DC7F-4CF8-8171-750AFADBAFAF}"/>
    <cellStyle name="40% - Accent3 2 2 3 3 5" xfId="41550" xr:uid="{7B6FEA92-9AD5-4CA6-AC7B-EF06B22D696B}"/>
    <cellStyle name="40% - Accent3 2 2 3 4" xfId="4097" xr:uid="{5C86E7EA-1036-4702-BC6F-CE5FDBFE8D91}"/>
    <cellStyle name="40% - Accent3 2 2 3 4 2" xfId="11805" xr:uid="{D43FDD87-6E81-48F7-BAD1-41F153FA672E}"/>
    <cellStyle name="40% - Accent3 2 2 3 4 2 2" xfId="27217" xr:uid="{B02073CB-D153-4B0C-908B-C77572AC227F}"/>
    <cellStyle name="40% - Accent3 2 2 3 4 2 2 2" xfId="41560" xr:uid="{EDA92AFA-640A-4F35-9F0D-E1C79BA48FCB}"/>
    <cellStyle name="40% - Accent3 2 2 3 4 2 3" xfId="41559" xr:uid="{46625BC0-F4D4-44AC-AC72-DAF0E4BCECFD}"/>
    <cellStyle name="40% - Accent3 2 2 3 4 3" xfId="19512" xr:uid="{4B91806A-366F-44A0-A8DB-A6B6CEFBFCDD}"/>
    <cellStyle name="40% - Accent3 2 2 3 4 3 2" xfId="41561" xr:uid="{AFC1B976-0B7E-4D24-AE7E-5954D5EA8AF3}"/>
    <cellStyle name="40% - Accent3 2 2 3 4 4" xfId="41558" xr:uid="{A6F9A84B-1EF0-4EC7-B6FC-F633A4F2DF03}"/>
    <cellStyle name="40% - Accent3 2 2 3 5" xfId="8095" xr:uid="{C2B49E79-72DD-4132-B4D5-405A3F64BB98}"/>
    <cellStyle name="40% - Accent3 2 2 3 5 2" xfId="23508" xr:uid="{4C8D6B71-6301-4CB4-91BE-AD9E9C26BC00}"/>
    <cellStyle name="40% - Accent3 2 2 3 5 2 2" xfId="41563" xr:uid="{9D8E26A4-C8D2-4A38-91A8-0B588B359E68}"/>
    <cellStyle name="40% - Accent3 2 2 3 5 3" xfId="41562" xr:uid="{4EE8D602-208E-4559-8BC3-67DEAF7AF900}"/>
    <cellStyle name="40% - Accent3 2 2 3 6" xfId="15803" xr:uid="{0A2D785F-3F87-40ED-B6B3-4C9A96A6B67B}"/>
    <cellStyle name="40% - Accent3 2 2 3 6 2" xfId="41564" xr:uid="{5A4D2906-3F3D-4395-84FE-F02026184220}"/>
    <cellStyle name="40% - Accent3 2 2 3 7" xfId="41533" xr:uid="{CB75D950-53E6-4930-9E8A-9B5F7D32602A}"/>
    <cellStyle name="40% - Accent3 2 2 4" xfId="806" xr:uid="{E21B911E-B953-4744-8FE8-4A52F6FA9600}"/>
    <cellStyle name="40% - Accent3 2 2 4 2" xfId="2283" xr:uid="{3566F59D-4865-425B-ADBE-A805794B0D5E}"/>
    <cellStyle name="40% - Accent3 2 2 4 2 2" xfId="6015" xr:uid="{792B2F7F-FDBC-4D71-9791-16550699F521}"/>
    <cellStyle name="40% - Accent3 2 2 4 2 2 2" xfId="13723" xr:uid="{3E983BBB-0720-4CBE-BA7A-A010933359E5}"/>
    <cellStyle name="40% - Accent3 2 2 4 2 2 2 2" xfId="29135" xr:uid="{E47024EB-7844-4861-B9B6-0468DBCF4DD0}"/>
    <cellStyle name="40% - Accent3 2 2 4 2 2 2 2 2" xfId="41569" xr:uid="{AC4506D0-252E-4381-9F11-904D3A7DE916}"/>
    <cellStyle name="40% - Accent3 2 2 4 2 2 2 3" xfId="41568" xr:uid="{FF044B7A-3843-4EC1-A1D1-A64A7FBAE54B}"/>
    <cellStyle name="40% - Accent3 2 2 4 2 2 3" xfId="21430" xr:uid="{2C7AF07F-CF99-451E-8D1D-C3BC2DCC3C52}"/>
    <cellStyle name="40% - Accent3 2 2 4 2 2 3 2" xfId="41570" xr:uid="{CE215490-6861-45E7-92BD-D2A2F2036120}"/>
    <cellStyle name="40% - Accent3 2 2 4 2 2 4" xfId="41567" xr:uid="{0A68B87E-500D-4196-B577-BECABA123193}"/>
    <cellStyle name="40% - Accent3 2 2 4 2 3" xfId="9994" xr:uid="{71EE8CFC-0A34-4E5D-BC17-293BC38920A9}"/>
    <cellStyle name="40% - Accent3 2 2 4 2 3 2" xfId="25407" xr:uid="{C6FCE8DE-6F83-4525-B979-41C87C7FCF79}"/>
    <cellStyle name="40% - Accent3 2 2 4 2 3 2 2" xfId="41572" xr:uid="{BB6F3461-9684-40E5-B2E7-46C0978EEB5B}"/>
    <cellStyle name="40% - Accent3 2 2 4 2 3 3" xfId="41571" xr:uid="{A2784289-7CBC-4EC4-93ED-7EA67A71FF00}"/>
    <cellStyle name="40% - Accent3 2 2 4 2 4" xfId="17702" xr:uid="{50072FEE-A9DC-4A6A-B939-8F795F0486D7}"/>
    <cellStyle name="40% - Accent3 2 2 4 2 4 2" xfId="41573" xr:uid="{65AA1634-F894-4709-B026-93C3641D3857}"/>
    <cellStyle name="40% - Accent3 2 2 4 2 5" xfId="41566" xr:uid="{C3F47D4B-BF47-4352-B3D9-FEC62475C84F}"/>
    <cellStyle name="40% - Accent3 2 2 4 3" xfId="4543" xr:uid="{1020EB03-960B-4000-B1DD-7FA67368DCC9}"/>
    <cellStyle name="40% - Accent3 2 2 4 3 2" xfId="12251" xr:uid="{BEAC8B38-9FED-4C65-98D5-69327A22A9F3}"/>
    <cellStyle name="40% - Accent3 2 2 4 3 2 2" xfId="27663" xr:uid="{4982CCDE-235B-4EC5-BC5C-F02225686991}"/>
    <cellStyle name="40% - Accent3 2 2 4 3 2 2 2" xfId="41576" xr:uid="{66B57CCC-819C-41B2-9C2E-AEC71FBEC5B9}"/>
    <cellStyle name="40% - Accent3 2 2 4 3 2 3" xfId="41575" xr:uid="{6BAB441D-E514-462B-A0A9-F50ADB8D33D4}"/>
    <cellStyle name="40% - Accent3 2 2 4 3 3" xfId="19958" xr:uid="{D851C2D3-990D-4A2C-9798-BFD359B7D40E}"/>
    <cellStyle name="40% - Accent3 2 2 4 3 3 2" xfId="41577" xr:uid="{1BBEF1A3-D695-4582-9A46-0527C6C841D4}"/>
    <cellStyle name="40% - Accent3 2 2 4 3 4" xfId="41574" xr:uid="{F9126B7C-A0F4-4720-9889-F05787B6F7F2}"/>
    <cellStyle name="40% - Accent3 2 2 4 4" xfId="8535" xr:uid="{F19FF37E-AE36-4D06-B566-790B8B88E932}"/>
    <cellStyle name="40% - Accent3 2 2 4 4 2" xfId="23948" xr:uid="{F69ECBCE-DED7-4C2B-B97B-34410A5A3921}"/>
    <cellStyle name="40% - Accent3 2 2 4 4 2 2" xfId="41579" xr:uid="{7222B79F-DC8C-48A4-AEDB-AA85FA70C8A2}"/>
    <cellStyle name="40% - Accent3 2 2 4 4 3" xfId="41578" xr:uid="{40A90B2E-A7C7-41C4-AF6E-052C66AF9BED}"/>
    <cellStyle name="40% - Accent3 2 2 4 5" xfId="16243" xr:uid="{06629DA1-DA7D-4C32-B12B-7488AF7EC745}"/>
    <cellStyle name="40% - Accent3 2 2 4 5 2" xfId="41580" xr:uid="{AB5D423E-72BF-4DC2-9A42-26D503A4B15C}"/>
    <cellStyle name="40% - Accent3 2 2 4 6" xfId="41565" xr:uid="{FF40D3D3-527A-4891-910B-D6ACA19F89DE}"/>
    <cellStyle name="40% - Accent3 2 2 5" xfId="1644" xr:uid="{7870C086-0936-4476-8406-BAECE1F20D79}"/>
    <cellStyle name="40% - Accent3 2 2 5 2" xfId="5376" xr:uid="{2AD234C8-E79F-4B31-A5A8-24757AB574E0}"/>
    <cellStyle name="40% - Accent3 2 2 5 2 2" xfId="13084" xr:uid="{BC4CE0FA-2A32-4B62-BB0D-78A0199113C4}"/>
    <cellStyle name="40% - Accent3 2 2 5 2 2 2" xfId="28496" xr:uid="{21CAB7A8-B2F0-4224-9C7B-725B2E35EB6F}"/>
    <cellStyle name="40% - Accent3 2 2 5 2 2 2 2" xfId="41584" xr:uid="{7614405C-97EE-4957-B215-78FAC8FDBFC4}"/>
    <cellStyle name="40% - Accent3 2 2 5 2 2 3" xfId="41583" xr:uid="{DDC85783-C9A7-4281-9E9E-8BD163EB703F}"/>
    <cellStyle name="40% - Accent3 2 2 5 2 3" xfId="20791" xr:uid="{2F56708C-1B84-4A42-8744-06C5E118B4CC}"/>
    <cellStyle name="40% - Accent3 2 2 5 2 3 2" xfId="41585" xr:uid="{D35BFF41-74B9-479B-9F73-B85E14386273}"/>
    <cellStyle name="40% - Accent3 2 2 5 2 4" xfId="41582" xr:uid="{1B5C0861-AE44-4BCB-BCE1-A7ED3466D199}"/>
    <cellStyle name="40% - Accent3 2 2 5 3" xfId="9356" xr:uid="{CC12E69E-AC8F-4978-B5D4-DC5270F10ADC}"/>
    <cellStyle name="40% - Accent3 2 2 5 3 2" xfId="24769" xr:uid="{52B31949-4B17-4C45-B78D-103303ADCF43}"/>
    <cellStyle name="40% - Accent3 2 2 5 3 2 2" xfId="41587" xr:uid="{80EE8805-8E29-4A46-8E1A-65DD06CD1283}"/>
    <cellStyle name="40% - Accent3 2 2 5 3 3" xfId="41586" xr:uid="{C6AF268B-CF0B-43FF-A572-79B049652057}"/>
    <cellStyle name="40% - Accent3 2 2 5 4" xfId="17064" xr:uid="{1D0A70EF-B42F-41CA-868C-0E80F4D681DD}"/>
    <cellStyle name="40% - Accent3 2 2 5 4 2" xfId="41588" xr:uid="{862B8404-BF93-4517-A56D-8320C012767A}"/>
    <cellStyle name="40% - Accent3 2 2 5 5" xfId="41581" xr:uid="{8F8F6BCD-66C4-4FF7-A89B-9C82B6955583}"/>
    <cellStyle name="40% - Accent3 2 2 6" xfId="3891" xr:uid="{1C114B3F-0043-4F36-A579-2A5EAD0F5C82}"/>
    <cellStyle name="40% - Accent3 2 2 6 2" xfId="11599" xr:uid="{BE99CBE4-985B-446F-AB5F-41999C32FA63}"/>
    <cellStyle name="40% - Accent3 2 2 6 2 2" xfId="27011" xr:uid="{9BC6DE04-1041-42D1-A08C-4A19B12CA1AE}"/>
    <cellStyle name="40% - Accent3 2 2 6 2 2 2" xfId="41591" xr:uid="{5A7535D9-2DB1-4CD4-97E8-38AB7BB95684}"/>
    <cellStyle name="40% - Accent3 2 2 6 2 3" xfId="41590" xr:uid="{AAA4BA3F-7987-4CDB-B0DD-922F8C8F6093}"/>
    <cellStyle name="40% - Accent3 2 2 6 3" xfId="19306" xr:uid="{A80AB415-4B4D-4D05-82D7-0568AE46EAAF}"/>
    <cellStyle name="40% - Accent3 2 2 6 3 2" xfId="41592" xr:uid="{6E65005D-9E0E-42A9-AFFD-9707719264C1}"/>
    <cellStyle name="40% - Accent3 2 2 6 4" xfId="41589" xr:uid="{7C9EB84F-CAD8-437A-A2B4-7CD591CBF96F}"/>
    <cellStyle name="40% - Accent3 2 2 7" xfId="7879" xr:uid="{C5D34F45-E684-42CE-B54F-609B7BE306E6}"/>
    <cellStyle name="40% - Accent3 2 2 7 2" xfId="23292" xr:uid="{8FABB70C-0C2A-42CF-86D4-B940CEC81D06}"/>
    <cellStyle name="40% - Accent3 2 2 7 2 2" xfId="41594" xr:uid="{F370B5EB-E368-4A61-89A5-60E498BFE8CB}"/>
    <cellStyle name="40% - Accent3 2 2 7 3" xfId="41593" xr:uid="{A3C6150A-C15E-4B19-A99E-39291B3374BC}"/>
    <cellStyle name="40% - Accent3 2 2 8" xfId="15587" xr:uid="{2C1D532C-1009-4170-8F8A-A823C5D4764C}"/>
    <cellStyle name="40% - Accent3 2 2 8 2" xfId="41595" xr:uid="{754283DD-7FA4-49E7-BAF6-32F7C63B1679}"/>
    <cellStyle name="40% - Accent3 2 2 9" xfId="41468" xr:uid="{DAE83D98-AD48-476D-A8B7-351D6248DA93}"/>
    <cellStyle name="40% - Accent3 2 3" xfId="176" xr:uid="{FC77F273-C5A5-4272-A22D-33D3E130549E}"/>
    <cellStyle name="40% - Accent3 2 3 2" xfId="386" xr:uid="{F303DC36-F2AE-4992-93CE-5A86D25F621E}"/>
    <cellStyle name="40% - Accent3 2 3 2 2" xfId="1048" xr:uid="{855D1833-DEFD-4A7F-93E1-1953EDAE59E8}"/>
    <cellStyle name="40% - Accent3 2 3 2 2 2" xfId="2516" xr:uid="{EFBD23DE-68D4-457B-A422-E12DE876DDD9}"/>
    <cellStyle name="40% - Accent3 2 3 2 2 2 2" xfId="6248" xr:uid="{86C906D3-0217-41D7-8494-E286A02C93FC}"/>
    <cellStyle name="40% - Accent3 2 3 2 2 2 2 2" xfId="13956" xr:uid="{483FCD18-1364-402C-9567-9403814DACE4}"/>
    <cellStyle name="40% - Accent3 2 3 2 2 2 2 2 2" xfId="29368" xr:uid="{A807FDB3-6DB0-4A03-8FF2-5AA17D2585EC}"/>
    <cellStyle name="40% - Accent3 2 3 2 2 2 2 2 2 2" xfId="41602" xr:uid="{018CCE73-FE77-4ED7-995B-E200082D38BF}"/>
    <cellStyle name="40% - Accent3 2 3 2 2 2 2 2 3" xfId="41601" xr:uid="{DBBD5E33-3255-40FC-A445-575B15A0524E}"/>
    <cellStyle name="40% - Accent3 2 3 2 2 2 2 3" xfId="21663" xr:uid="{AFF23C7E-2E1A-4681-9376-586586293E62}"/>
    <cellStyle name="40% - Accent3 2 3 2 2 2 2 3 2" xfId="41603" xr:uid="{FCA093CF-2338-45FF-9A5F-CADCC5F2FEBB}"/>
    <cellStyle name="40% - Accent3 2 3 2 2 2 2 4" xfId="41600" xr:uid="{370FA0A4-C964-41B8-A163-0D7C9722FFE2}"/>
    <cellStyle name="40% - Accent3 2 3 2 2 2 3" xfId="10227" xr:uid="{0864F563-30FB-48CC-8B11-549EA5E3EE7E}"/>
    <cellStyle name="40% - Accent3 2 3 2 2 2 3 2" xfId="25640" xr:uid="{835FA8B2-833F-43BA-B02E-82D8726FCBA7}"/>
    <cellStyle name="40% - Accent3 2 3 2 2 2 3 2 2" xfId="41605" xr:uid="{A2DFD70F-241D-4B12-99B9-570EE78A3EB3}"/>
    <cellStyle name="40% - Accent3 2 3 2 2 2 3 3" xfId="41604" xr:uid="{E076120B-BA80-4A67-BEBD-81668F778EB7}"/>
    <cellStyle name="40% - Accent3 2 3 2 2 2 4" xfId="17935" xr:uid="{206126F7-A319-4E09-8A32-79962A529EFE}"/>
    <cellStyle name="40% - Accent3 2 3 2 2 2 4 2" xfId="41606" xr:uid="{6A2F1BD4-05B9-43D6-B25E-86D6D8713795}"/>
    <cellStyle name="40% - Accent3 2 3 2 2 2 5" xfId="41599" xr:uid="{F8C04B24-B001-4C1C-B75D-23E2640767E2}"/>
    <cellStyle name="40% - Accent3 2 3 2 2 3" xfId="4785" xr:uid="{00A71527-F7B4-40AA-9D16-F548CF33E9F8}"/>
    <cellStyle name="40% - Accent3 2 3 2 2 3 2" xfId="12493" xr:uid="{6F885DF5-0EF2-4878-81C9-3EA2729B82F4}"/>
    <cellStyle name="40% - Accent3 2 3 2 2 3 2 2" xfId="27905" xr:uid="{5BFD88CD-A610-496A-B69F-32E08C163F81}"/>
    <cellStyle name="40% - Accent3 2 3 2 2 3 2 2 2" xfId="41609" xr:uid="{D0CC93F7-0911-4A04-A4AE-C037C15AA821}"/>
    <cellStyle name="40% - Accent3 2 3 2 2 3 2 3" xfId="41608" xr:uid="{A83A403E-302A-43FA-9106-D1F9DFC3739D}"/>
    <cellStyle name="40% - Accent3 2 3 2 2 3 3" xfId="20200" xr:uid="{72215FA0-6574-4DF3-9ABC-B4E369FEC6F6}"/>
    <cellStyle name="40% - Accent3 2 3 2 2 3 3 2" xfId="41610" xr:uid="{7B0B0DDF-4B51-4611-A1CF-11BBDF7722B2}"/>
    <cellStyle name="40% - Accent3 2 3 2 2 3 4" xfId="41607" xr:uid="{437BEFC0-2D00-4C80-9054-A33D73E6D9B2}"/>
    <cellStyle name="40% - Accent3 2 3 2 2 4" xfId="8768" xr:uid="{806DED2B-C344-4E14-AF80-806002B6D4A5}"/>
    <cellStyle name="40% - Accent3 2 3 2 2 4 2" xfId="24181" xr:uid="{DE482C0C-7823-4EEF-AF86-5360A80A307D}"/>
    <cellStyle name="40% - Accent3 2 3 2 2 4 2 2" xfId="41612" xr:uid="{B64B053D-7957-43B6-A46E-CBD6015136D0}"/>
    <cellStyle name="40% - Accent3 2 3 2 2 4 3" xfId="41611" xr:uid="{9B461612-EFF9-48DB-8BD0-A5D7061D33C8}"/>
    <cellStyle name="40% - Accent3 2 3 2 2 5" xfId="16476" xr:uid="{44B3B3CA-77B8-491F-B488-E2D8F14DDBD1}"/>
    <cellStyle name="40% - Accent3 2 3 2 2 5 2" xfId="41613" xr:uid="{4E0D6895-50E8-415E-B625-F0D7F1218270}"/>
    <cellStyle name="40% - Accent3 2 3 2 2 6" xfId="41598" xr:uid="{6BF69CB3-826C-4386-8926-A23074E93AAA}"/>
    <cellStyle name="40% - Accent3 2 3 2 3" xfId="1878" xr:uid="{64A2B273-E764-4D77-85F9-46205ED367A5}"/>
    <cellStyle name="40% - Accent3 2 3 2 3 2" xfId="5610" xr:uid="{5BA1CCCF-F6AF-4E31-9B1A-9A6504BE57A0}"/>
    <cellStyle name="40% - Accent3 2 3 2 3 2 2" xfId="13318" xr:uid="{B952A7F0-E85E-4808-AE7D-0013AD9AAB62}"/>
    <cellStyle name="40% - Accent3 2 3 2 3 2 2 2" xfId="28730" xr:uid="{CE227402-AAF7-407B-863D-42E5702DB2B6}"/>
    <cellStyle name="40% - Accent3 2 3 2 3 2 2 2 2" xfId="41617" xr:uid="{54F4D4DA-1650-4D42-BE09-2063C93E7398}"/>
    <cellStyle name="40% - Accent3 2 3 2 3 2 2 3" xfId="41616" xr:uid="{2F999222-0477-4AAA-A426-A5D57A5BA8AF}"/>
    <cellStyle name="40% - Accent3 2 3 2 3 2 3" xfId="21025" xr:uid="{B635F4D0-E007-482C-8410-8BAEBDB76C3C}"/>
    <cellStyle name="40% - Accent3 2 3 2 3 2 3 2" xfId="41618" xr:uid="{56972D32-52C9-4822-97E2-90574C286B75}"/>
    <cellStyle name="40% - Accent3 2 3 2 3 2 4" xfId="41615" xr:uid="{EED1A69D-DBCE-41A1-A019-61B1197C8FE5}"/>
    <cellStyle name="40% - Accent3 2 3 2 3 3" xfId="9589" xr:uid="{CB6F9301-F1E9-4CB4-9218-65494AA43504}"/>
    <cellStyle name="40% - Accent3 2 3 2 3 3 2" xfId="25002" xr:uid="{0CAFA388-F961-4724-B0DB-EA6AD3A5242F}"/>
    <cellStyle name="40% - Accent3 2 3 2 3 3 2 2" xfId="41620" xr:uid="{78FE4AC1-AC12-4771-9929-F247E2AAA380}"/>
    <cellStyle name="40% - Accent3 2 3 2 3 3 3" xfId="41619" xr:uid="{A051F256-DB17-48C6-863C-D15DCB923FC5}"/>
    <cellStyle name="40% - Accent3 2 3 2 3 4" xfId="17297" xr:uid="{4AEE9E1C-49FD-4FC9-8461-E5E1D2BEFE7B}"/>
    <cellStyle name="40% - Accent3 2 3 2 3 4 2" xfId="41621" xr:uid="{56F71227-4485-4A8A-800F-631817C091BE}"/>
    <cellStyle name="40% - Accent3 2 3 2 3 5" xfId="41614" xr:uid="{C3571AB6-DFEE-480D-8C96-A79836E7E1CA}"/>
    <cellStyle name="40% - Accent3 2 3 2 4" xfId="4133" xr:uid="{BC88D9DA-6C73-4E46-8ECC-8F68C285AAA1}"/>
    <cellStyle name="40% - Accent3 2 3 2 4 2" xfId="11841" xr:uid="{538004F4-942C-4BA8-A7DC-AA01B6978A93}"/>
    <cellStyle name="40% - Accent3 2 3 2 4 2 2" xfId="27253" xr:uid="{1832BB0D-027B-474E-9073-5EBDBB8B2FE5}"/>
    <cellStyle name="40% - Accent3 2 3 2 4 2 2 2" xfId="41624" xr:uid="{3553E258-9F32-47B9-964A-25463BA7F7FD}"/>
    <cellStyle name="40% - Accent3 2 3 2 4 2 3" xfId="41623" xr:uid="{A2B3A002-7797-4102-A7E4-4AEEA7212B8B}"/>
    <cellStyle name="40% - Accent3 2 3 2 4 3" xfId="19548" xr:uid="{5D0015FC-1C98-4A7F-929A-5D592218EC7E}"/>
    <cellStyle name="40% - Accent3 2 3 2 4 3 2" xfId="41625" xr:uid="{3FB7F9E2-C515-45EE-BEBD-E8165053ED7E}"/>
    <cellStyle name="40% - Accent3 2 3 2 4 4" xfId="41622" xr:uid="{7D2143FF-18D3-4412-B30E-7D3FD3788A6D}"/>
    <cellStyle name="40% - Accent3 2 3 2 5" xfId="8130" xr:uid="{DA02CEBC-5AD0-4B6A-BC63-26DACEB72A98}"/>
    <cellStyle name="40% - Accent3 2 3 2 5 2" xfId="23543" xr:uid="{A5A3619C-11A2-41C0-9932-7DBDEDBBC795}"/>
    <cellStyle name="40% - Accent3 2 3 2 5 2 2" xfId="41627" xr:uid="{71959276-1933-4235-A801-969754D906EA}"/>
    <cellStyle name="40% - Accent3 2 3 2 5 3" xfId="41626" xr:uid="{8F8EA307-4934-4520-A47C-F3B275706A99}"/>
    <cellStyle name="40% - Accent3 2 3 2 6" xfId="15838" xr:uid="{756594F6-DF6E-4543-A9A5-13077CFC70D5}"/>
    <cellStyle name="40% - Accent3 2 3 2 6 2" xfId="41628" xr:uid="{AE14DF12-E6DF-4C9B-9EAC-95F05C61D183}"/>
    <cellStyle name="40% - Accent3 2 3 2 7" xfId="41597" xr:uid="{70B716C3-951F-48D5-8997-525A866BB42E}"/>
    <cellStyle name="40% - Accent3 2 3 3" xfId="843" xr:uid="{67E38835-457E-443A-8072-0D510FD24CAC}"/>
    <cellStyle name="40% - Accent3 2 3 3 2" xfId="2318" xr:uid="{2384A151-09BC-4788-A0A7-68C68643225C}"/>
    <cellStyle name="40% - Accent3 2 3 3 2 2" xfId="6050" xr:uid="{4A83312F-5BB5-406A-8235-C8947110D529}"/>
    <cellStyle name="40% - Accent3 2 3 3 2 2 2" xfId="13758" xr:uid="{9E00D8CC-07AF-43ED-AF48-535F2C75D782}"/>
    <cellStyle name="40% - Accent3 2 3 3 2 2 2 2" xfId="29170" xr:uid="{0532F674-368B-4F90-97EB-B9D2C61B5169}"/>
    <cellStyle name="40% - Accent3 2 3 3 2 2 2 2 2" xfId="41633" xr:uid="{0BC16937-F98E-4343-8E2B-2DB03F90D9EE}"/>
    <cellStyle name="40% - Accent3 2 3 3 2 2 2 3" xfId="41632" xr:uid="{C0C247F6-06AB-4172-8D16-AB29A55F8ED5}"/>
    <cellStyle name="40% - Accent3 2 3 3 2 2 3" xfId="21465" xr:uid="{99E868C3-9DE4-4FF1-A758-39C95D1A53BD}"/>
    <cellStyle name="40% - Accent3 2 3 3 2 2 3 2" xfId="41634" xr:uid="{56D7B238-4C6E-4731-B265-9A24A8B46D9F}"/>
    <cellStyle name="40% - Accent3 2 3 3 2 2 4" xfId="41631" xr:uid="{FE4200CA-41C2-4377-B154-54B6B826CD2A}"/>
    <cellStyle name="40% - Accent3 2 3 3 2 3" xfId="10029" xr:uid="{CC2BA806-406C-4158-BAF1-134387D427DC}"/>
    <cellStyle name="40% - Accent3 2 3 3 2 3 2" xfId="25442" xr:uid="{3B5D3826-F70E-4AD7-9DE3-FC5863203676}"/>
    <cellStyle name="40% - Accent3 2 3 3 2 3 2 2" xfId="41636" xr:uid="{EBFF0C3E-391F-447A-A862-33A2F058BBE4}"/>
    <cellStyle name="40% - Accent3 2 3 3 2 3 3" xfId="41635" xr:uid="{A2047DAB-6CAB-4127-852A-60C951380B27}"/>
    <cellStyle name="40% - Accent3 2 3 3 2 4" xfId="17737" xr:uid="{7E4EF5B4-3C23-4078-A3EC-52CF154FD9B5}"/>
    <cellStyle name="40% - Accent3 2 3 3 2 4 2" xfId="41637" xr:uid="{4FC3D353-EB73-4431-8DE9-A767C5C9AA87}"/>
    <cellStyle name="40% - Accent3 2 3 3 2 5" xfId="41630" xr:uid="{A8F60ED1-0E85-4803-B6D4-0ECC754C560D}"/>
    <cellStyle name="40% - Accent3 2 3 3 3" xfId="4580" xr:uid="{E3D9A878-2409-461D-BE1E-08CF56B9480C}"/>
    <cellStyle name="40% - Accent3 2 3 3 3 2" xfId="12288" xr:uid="{9432867F-C231-47CF-8F92-D5DF68C28D0B}"/>
    <cellStyle name="40% - Accent3 2 3 3 3 2 2" xfId="27700" xr:uid="{709C6512-6895-4B04-AEBB-72C573F7129A}"/>
    <cellStyle name="40% - Accent3 2 3 3 3 2 2 2" xfId="41640" xr:uid="{D975F226-1AB3-4C6E-A2AA-9D80BF84AF9F}"/>
    <cellStyle name="40% - Accent3 2 3 3 3 2 3" xfId="41639" xr:uid="{B6391EA0-66A6-48A8-93C4-3650357765E8}"/>
    <cellStyle name="40% - Accent3 2 3 3 3 3" xfId="19995" xr:uid="{089E3C44-310B-4194-A7FA-4E85813F0B1C}"/>
    <cellStyle name="40% - Accent3 2 3 3 3 3 2" xfId="41641" xr:uid="{F31A3B02-98D1-42F5-983B-CB390A8C9E77}"/>
    <cellStyle name="40% - Accent3 2 3 3 3 4" xfId="41638" xr:uid="{7D0A776E-9574-4C6A-8AED-F04C26BC9288}"/>
    <cellStyle name="40% - Accent3 2 3 3 4" xfId="8570" xr:uid="{6425334A-C153-4C82-B361-40F820925CC0}"/>
    <cellStyle name="40% - Accent3 2 3 3 4 2" xfId="23983" xr:uid="{88772A92-6881-4D76-8E16-D2F1C78310CE}"/>
    <cellStyle name="40% - Accent3 2 3 3 4 2 2" xfId="41643" xr:uid="{EE6146EB-AA03-4A8C-B869-6A05B61328AA}"/>
    <cellStyle name="40% - Accent3 2 3 3 4 3" xfId="41642" xr:uid="{6E14F1DB-AB37-4D88-BA56-09E655C69595}"/>
    <cellStyle name="40% - Accent3 2 3 3 5" xfId="16278" xr:uid="{49452B27-8B65-4ACA-9665-0C49B3282FEA}"/>
    <cellStyle name="40% - Accent3 2 3 3 5 2" xfId="41644" xr:uid="{D83106AD-3683-4A84-A438-63C3AB9EADF7}"/>
    <cellStyle name="40% - Accent3 2 3 3 6" xfId="41629" xr:uid="{74DC8CDE-C6A5-45E8-BB69-E3B262C923BB}"/>
    <cellStyle name="40% - Accent3 2 3 4" xfId="1680" xr:uid="{D77EB27D-52A5-4EC8-AF19-0D0F7D74ED2D}"/>
    <cellStyle name="40% - Accent3 2 3 4 2" xfId="5412" xr:uid="{1A614864-67C8-49B2-9988-13518CC95623}"/>
    <cellStyle name="40% - Accent3 2 3 4 2 2" xfId="13120" xr:uid="{E36F6859-E3C8-46F3-BF57-9A0FB3D565E1}"/>
    <cellStyle name="40% - Accent3 2 3 4 2 2 2" xfId="28532" xr:uid="{1D8BA833-80EC-4294-A1FD-12E0C7EF6E79}"/>
    <cellStyle name="40% - Accent3 2 3 4 2 2 2 2" xfId="41648" xr:uid="{62238192-3D62-40AB-A70E-7C69633D3561}"/>
    <cellStyle name="40% - Accent3 2 3 4 2 2 3" xfId="41647" xr:uid="{6522775E-AC18-402D-B2A4-7D8FF621CC6D}"/>
    <cellStyle name="40% - Accent3 2 3 4 2 3" xfId="20827" xr:uid="{EA3E24CC-9B20-46F3-B824-5EA88851E51A}"/>
    <cellStyle name="40% - Accent3 2 3 4 2 3 2" xfId="41649" xr:uid="{F75AB519-3C38-4748-99F2-ADB33A36B4E2}"/>
    <cellStyle name="40% - Accent3 2 3 4 2 4" xfId="41646" xr:uid="{B963C07E-32AA-4FF3-9B20-0011E52F463B}"/>
    <cellStyle name="40% - Accent3 2 3 4 3" xfId="9391" xr:uid="{3B6ACFD4-47B1-4EA1-8EC0-DECD30595F70}"/>
    <cellStyle name="40% - Accent3 2 3 4 3 2" xfId="24804" xr:uid="{F4163E1D-615A-4C27-B404-F5EEB8999224}"/>
    <cellStyle name="40% - Accent3 2 3 4 3 2 2" xfId="41651" xr:uid="{6B97511F-9FB5-4E3D-B2B1-D4B335357CC3}"/>
    <cellStyle name="40% - Accent3 2 3 4 3 3" xfId="41650" xr:uid="{A352F460-BB60-4917-BC68-B7380C1E7DF9}"/>
    <cellStyle name="40% - Accent3 2 3 4 4" xfId="17099" xr:uid="{EBF9D173-7874-4F7D-80E7-7866850E8431}"/>
    <cellStyle name="40% - Accent3 2 3 4 4 2" xfId="41652" xr:uid="{94DAF2C0-4089-4FD3-B60C-1B85136F87B9}"/>
    <cellStyle name="40% - Accent3 2 3 4 5" xfId="41645" xr:uid="{683653DF-0113-466C-9A39-E7FBF57963F1}"/>
    <cellStyle name="40% - Accent3 2 3 5" xfId="3928" xr:uid="{E7EB829A-974B-4E1C-9F1A-2DC33A778F9B}"/>
    <cellStyle name="40% - Accent3 2 3 5 2" xfId="11636" xr:uid="{C87BF139-D2EB-4F9F-9C0B-DEBB9EABB73C}"/>
    <cellStyle name="40% - Accent3 2 3 5 2 2" xfId="27048" xr:uid="{992CE5D9-A262-45D4-988E-0571779BD1F3}"/>
    <cellStyle name="40% - Accent3 2 3 5 2 2 2" xfId="41655" xr:uid="{1CD069C6-1E08-4E64-901B-3018892854BF}"/>
    <cellStyle name="40% - Accent3 2 3 5 2 3" xfId="41654" xr:uid="{5F8F7941-7AC8-4C5B-B2FB-7DE3DB77292E}"/>
    <cellStyle name="40% - Accent3 2 3 5 3" xfId="19343" xr:uid="{ADD0D71D-5C3F-49BC-86A3-09D5272F0401}"/>
    <cellStyle name="40% - Accent3 2 3 5 3 2" xfId="41656" xr:uid="{AABADEF5-FCC1-4400-A5AE-067EBD89C0E4}"/>
    <cellStyle name="40% - Accent3 2 3 5 4" xfId="41653" xr:uid="{5400E3DD-559E-41AF-9C9B-95BA6B3AFAB6}"/>
    <cellStyle name="40% - Accent3 2 3 6" xfId="7932" xr:uid="{00B2B259-2733-4F1D-8AE6-30444C3703B4}"/>
    <cellStyle name="40% - Accent3 2 3 6 2" xfId="23345" xr:uid="{298D4B45-36BA-4861-BFB8-667DE120BAC7}"/>
    <cellStyle name="40% - Accent3 2 3 6 2 2" xfId="41658" xr:uid="{698732AF-8FD7-4F49-BD61-BF2F99533ED0}"/>
    <cellStyle name="40% - Accent3 2 3 6 3" xfId="41657" xr:uid="{C91179CD-A667-46B6-940B-1B4AC2BDCCA8}"/>
    <cellStyle name="40% - Accent3 2 3 7" xfId="15640" xr:uid="{6E78E16E-6730-4CE9-8FC7-7DE4DC34FA91}"/>
    <cellStyle name="40% - Accent3 2 3 7 2" xfId="41659" xr:uid="{89FA6A18-B9AC-48D2-BFA7-F12B971AA875}"/>
    <cellStyle name="40% - Accent3 2 3 8" xfId="41596" xr:uid="{1F864E34-27E6-4347-942D-A4B6EFA39D4C}"/>
    <cellStyle name="40% - Accent3 2 4" xfId="333" xr:uid="{20D4EF52-9A2F-4892-8C72-97F3EB566D8B}"/>
    <cellStyle name="40% - Accent3 2 4 2" xfId="996" xr:uid="{9CF3CBCA-B889-4D76-94C8-18F25C6F4FD9}"/>
    <cellStyle name="40% - Accent3 2 4 2 2" xfId="2466" xr:uid="{9D9D62C2-6E47-4BF5-A4B6-E4F213737E4B}"/>
    <cellStyle name="40% - Accent3 2 4 2 2 2" xfId="6198" xr:uid="{390A44EF-1E20-4D9B-BCDF-38324A8AD33D}"/>
    <cellStyle name="40% - Accent3 2 4 2 2 2 2" xfId="13906" xr:uid="{9FA1460A-0DF1-4CBC-8DF5-B9D1C75E0273}"/>
    <cellStyle name="40% - Accent3 2 4 2 2 2 2 2" xfId="29318" xr:uid="{EE7F2D53-9EEC-463B-BC0A-E4D4E1C62D4C}"/>
    <cellStyle name="40% - Accent3 2 4 2 2 2 2 2 2" xfId="41665" xr:uid="{5C4231C8-EF26-49FE-B8F1-BC9F7C99199C}"/>
    <cellStyle name="40% - Accent3 2 4 2 2 2 2 3" xfId="41664" xr:uid="{AD977BF2-F9C5-4FDC-8BAD-F70CA9FE068C}"/>
    <cellStyle name="40% - Accent3 2 4 2 2 2 3" xfId="21613" xr:uid="{F405B46E-82F1-4887-AF45-52A770E2562E}"/>
    <cellStyle name="40% - Accent3 2 4 2 2 2 3 2" xfId="41666" xr:uid="{8874EBF8-C059-4823-BA93-A24C6EC684FF}"/>
    <cellStyle name="40% - Accent3 2 4 2 2 2 4" xfId="41663" xr:uid="{C7DCD6BA-B265-4A3F-BFF3-F21CA7E9505C}"/>
    <cellStyle name="40% - Accent3 2 4 2 2 3" xfId="10177" xr:uid="{48B3AA31-F685-424E-83E7-2CC3E2A57551}"/>
    <cellStyle name="40% - Accent3 2 4 2 2 3 2" xfId="25590" xr:uid="{E53F35C4-5356-454E-BEE8-5DF4B0F6FEF4}"/>
    <cellStyle name="40% - Accent3 2 4 2 2 3 2 2" xfId="41668" xr:uid="{BCBBDD5A-2CD1-4D90-80CF-E2E1572CFFCC}"/>
    <cellStyle name="40% - Accent3 2 4 2 2 3 3" xfId="41667" xr:uid="{1F5538B7-C820-46CA-9BDD-19A2E0F0422C}"/>
    <cellStyle name="40% - Accent3 2 4 2 2 4" xfId="17885" xr:uid="{4B0577D7-5E79-4D39-AE4A-153631A97B92}"/>
    <cellStyle name="40% - Accent3 2 4 2 2 4 2" xfId="41669" xr:uid="{6F477E90-85C5-4C36-AF6B-CD03353A1028}"/>
    <cellStyle name="40% - Accent3 2 4 2 2 5" xfId="41662" xr:uid="{467DFCFD-72A2-4AFF-A804-6FEA70C9F885}"/>
    <cellStyle name="40% - Accent3 2 4 2 3" xfId="4733" xr:uid="{7B3252A7-3628-42F0-A1CA-2A6EC682FB4B}"/>
    <cellStyle name="40% - Accent3 2 4 2 3 2" xfId="12441" xr:uid="{8269EF14-B63A-4935-81A5-16FB1F10E6AE}"/>
    <cellStyle name="40% - Accent3 2 4 2 3 2 2" xfId="27853" xr:uid="{C089797F-7B4D-4F35-A957-C954724B6140}"/>
    <cellStyle name="40% - Accent3 2 4 2 3 2 2 2" xfId="41672" xr:uid="{CCFCE341-5F8A-4F7C-932D-EB5A6D8B1588}"/>
    <cellStyle name="40% - Accent3 2 4 2 3 2 3" xfId="41671" xr:uid="{33F9A27A-1992-4A43-8654-3A1FFD2673EF}"/>
    <cellStyle name="40% - Accent3 2 4 2 3 3" xfId="20148" xr:uid="{3996F50A-BC5F-4BC7-A325-2DDD0A4CA7E0}"/>
    <cellStyle name="40% - Accent3 2 4 2 3 3 2" xfId="41673" xr:uid="{298F6554-C90E-42A3-9961-86DE5094C636}"/>
    <cellStyle name="40% - Accent3 2 4 2 3 4" xfId="41670" xr:uid="{DCCE16C9-BF30-4006-B0D7-2F800DE916AB}"/>
    <cellStyle name="40% - Accent3 2 4 2 4" xfId="8718" xr:uid="{3775E539-427D-419F-A980-3F90A3CB43D1}"/>
    <cellStyle name="40% - Accent3 2 4 2 4 2" xfId="24131" xr:uid="{D39DA0C0-0395-4FD4-B75C-61604A44E955}"/>
    <cellStyle name="40% - Accent3 2 4 2 4 2 2" xfId="41675" xr:uid="{4DA5EA39-A4E8-4C49-8D91-A323CFCDDF23}"/>
    <cellStyle name="40% - Accent3 2 4 2 4 3" xfId="41674" xr:uid="{BCE581D1-C428-4155-BCB0-AF252F452DC6}"/>
    <cellStyle name="40% - Accent3 2 4 2 5" xfId="16426" xr:uid="{5125FC4D-82F9-4E8E-98E4-2FE141E2876D}"/>
    <cellStyle name="40% - Accent3 2 4 2 5 2" xfId="41676" xr:uid="{94EE0FAD-1A4C-447E-B663-517E144DEFBF}"/>
    <cellStyle name="40% - Accent3 2 4 2 6" xfId="41661" xr:uid="{AA8BEE0C-F280-46F0-9B84-DAEDA24B1697}"/>
    <cellStyle name="40% - Accent3 2 4 3" xfId="1828" xr:uid="{FB490CD7-92A0-41C2-AEBB-F4E5918B7D19}"/>
    <cellStyle name="40% - Accent3 2 4 3 2" xfId="5560" xr:uid="{1179E318-F904-4F45-B50E-B5CB8AA5411F}"/>
    <cellStyle name="40% - Accent3 2 4 3 2 2" xfId="13268" xr:uid="{D82A3441-D056-48FE-9A28-548BE62C4B3C}"/>
    <cellStyle name="40% - Accent3 2 4 3 2 2 2" xfId="28680" xr:uid="{F2CCF4EF-0275-4A30-9A22-74A1167CAD92}"/>
    <cellStyle name="40% - Accent3 2 4 3 2 2 2 2" xfId="41680" xr:uid="{9058E3E0-2874-4F88-9ED3-F1806CBA39F6}"/>
    <cellStyle name="40% - Accent3 2 4 3 2 2 3" xfId="41679" xr:uid="{30F1E30B-33C0-469A-B5D0-E5E104AC0E27}"/>
    <cellStyle name="40% - Accent3 2 4 3 2 3" xfId="20975" xr:uid="{48727A9B-4FD7-4269-83BA-5DEC54D4338D}"/>
    <cellStyle name="40% - Accent3 2 4 3 2 3 2" xfId="41681" xr:uid="{1EE725B2-D849-4397-BC4F-D023B455638A}"/>
    <cellStyle name="40% - Accent3 2 4 3 2 4" xfId="41678" xr:uid="{3EB14E46-5082-4825-A91C-55AE20F7634A}"/>
    <cellStyle name="40% - Accent3 2 4 3 3" xfId="9539" xr:uid="{C6F4B5E1-8025-4A9F-81A5-895EA2594758}"/>
    <cellStyle name="40% - Accent3 2 4 3 3 2" xfId="24952" xr:uid="{CCE6C91D-C4F9-4E5D-B7B2-FFEA6798AB19}"/>
    <cellStyle name="40% - Accent3 2 4 3 3 2 2" xfId="41683" xr:uid="{C2FE111B-426B-4ADF-A715-8CE0F17C35F3}"/>
    <cellStyle name="40% - Accent3 2 4 3 3 3" xfId="41682" xr:uid="{80283205-8791-4173-BBFB-F30ED00AF676}"/>
    <cellStyle name="40% - Accent3 2 4 3 4" xfId="17247" xr:uid="{CB58983D-F329-4823-B330-53FD0CDFAF43}"/>
    <cellStyle name="40% - Accent3 2 4 3 4 2" xfId="41684" xr:uid="{560B9957-D795-4D74-93F9-2688FB5F795F}"/>
    <cellStyle name="40% - Accent3 2 4 3 5" xfId="41677" xr:uid="{B89D63B5-AFA9-42CD-BCCA-DE74AC979BCD}"/>
    <cellStyle name="40% - Accent3 2 4 4" xfId="4081" xr:uid="{165662E0-FD78-43A7-B8D1-CA4FDA0130BD}"/>
    <cellStyle name="40% - Accent3 2 4 4 2" xfId="11789" xr:uid="{C67BA3B8-33FC-4A11-8573-21F1C6557B17}"/>
    <cellStyle name="40% - Accent3 2 4 4 2 2" xfId="27201" xr:uid="{A2E92FC2-A6A2-455F-B780-92B3D4D6387E}"/>
    <cellStyle name="40% - Accent3 2 4 4 2 2 2" xfId="41687" xr:uid="{6FDA91E0-BEAA-41D5-B29C-51DDE25E5D57}"/>
    <cellStyle name="40% - Accent3 2 4 4 2 3" xfId="41686" xr:uid="{7585B0BD-9CD5-4B5C-B9F0-77D1E64B93CD}"/>
    <cellStyle name="40% - Accent3 2 4 4 3" xfId="19496" xr:uid="{185EBC79-EA85-40F2-8EB1-5D448AC0CC23}"/>
    <cellStyle name="40% - Accent3 2 4 4 3 2" xfId="41688" xr:uid="{29C542D6-3477-48D1-92AC-1C2757D4AE1B}"/>
    <cellStyle name="40% - Accent3 2 4 4 4" xfId="41685" xr:uid="{DFD13C42-3E44-4733-837F-C1C98A461F46}"/>
    <cellStyle name="40% - Accent3 2 4 5" xfId="8080" xr:uid="{F7E47690-C0A2-417B-9EDB-C72B44FE5CDB}"/>
    <cellStyle name="40% - Accent3 2 4 5 2" xfId="23493" xr:uid="{5AF04F1C-5C8E-4D27-86F0-17F0FFC2B5DD}"/>
    <cellStyle name="40% - Accent3 2 4 5 2 2" xfId="41690" xr:uid="{A9C8A937-76FC-423A-8125-7F514C982A38}"/>
    <cellStyle name="40% - Accent3 2 4 5 3" xfId="41689" xr:uid="{E40AB124-779A-442D-AE0F-211990C60310}"/>
    <cellStyle name="40% - Accent3 2 4 6" xfId="15788" xr:uid="{ED89F840-AEE9-4AE8-86B4-53F4B8F68F3E}"/>
    <cellStyle name="40% - Accent3 2 4 6 2" xfId="41691" xr:uid="{30EC58BD-5085-47C0-B34D-7CF18B743EEE}"/>
    <cellStyle name="40% - Accent3 2 4 7" xfId="41660" xr:uid="{8ABBF8D3-E1FD-46EA-BDAF-A82CE077D4EB}"/>
    <cellStyle name="40% - Accent3 2 5" xfId="779" xr:uid="{B88FCFF9-D957-4F44-9FCE-03C772682A98}"/>
    <cellStyle name="40% - Accent3 2 5 2" xfId="2268" xr:uid="{D4576521-F502-49CA-8A82-77254F4917C0}"/>
    <cellStyle name="40% - Accent3 2 5 2 2" xfId="6000" xr:uid="{8A109423-CFD3-49DD-96BF-173E1B89604C}"/>
    <cellStyle name="40% - Accent3 2 5 2 2 2" xfId="13708" xr:uid="{D84B8518-9AE8-4231-8203-C8945007C30D}"/>
    <cellStyle name="40% - Accent3 2 5 2 2 2 2" xfId="29120" xr:uid="{173DFF2B-DD9D-4707-A80E-5F0BE8A311A4}"/>
    <cellStyle name="40% - Accent3 2 5 2 2 2 2 2" xfId="41696" xr:uid="{5ED724B0-4F9B-4243-B4DF-E8BB7F959C5E}"/>
    <cellStyle name="40% - Accent3 2 5 2 2 2 3" xfId="41695" xr:uid="{0007A88A-E9BE-4D70-A97B-AF278FF94070}"/>
    <cellStyle name="40% - Accent3 2 5 2 2 3" xfId="21415" xr:uid="{2FF0D738-833B-49E9-A31D-B8CF3E82BB83}"/>
    <cellStyle name="40% - Accent3 2 5 2 2 3 2" xfId="41697" xr:uid="{5BF1137C-1DA2-4215-BEEF-32681C78F134}"/>
    <cellStyle name="40% - Accent3 2 5 2 2 4" xfId="41694" xr:uid="{31967218-4282-40D4-B0C5-5AB3E1683582}"/>
    <cellStyle name="40% - Accent3 2 5 2 3" xfId="9979" xr:uid="{EC9F7B27-22A4-4C3C-B5B0-B8E747D6CE35}"/>
    <cellStyle name="40% - Accent3 2 5 2 3 2" xfId="25392" xr:uid="{5B76DA54-B1CC-4742-8414-FBCB26A961B1}"/>
    <cellStyle name="40% - Accent3 2 5 2 3 2 2" xfId="41699" xr:uid="{ED918B5B-510B-4F1F-9988-5101DECA2BDE}"/>
    <cellStyle name="40% - Accent3 2 5 2 3 3" xfId="41698" xr:uid="{0BA509E7-C33C-4852-A8E3-4D46C6EF74C1}"/>
    <cellStyle name="40% - Accent3 2 5 2 4" xfId="17687" xr:uid="{47F4A451-7782-447B-A001-C94FB56D5A93}"/>
    <cellStyle name="40% - Accent3 2 5 2 4 2" xfId="41700" xr:uid="{AD090FDF-58D6-438C-BBF8-2E796A6A9D66}"/>
    <cellStyle name="40% - Accent3 2 5 2 5" xfId="41693" xr:uid="{25F7C4FE-96C2-4BE0-80E1-DD8B93FD27AA}"/>
    <cellStyle name="40% - Accent3 2 5 3" xfId="4523" xr:uid="{5C3657AE-6C65-48FB-8ADB-CD05070739C9}"/>
    <cellStyle name="40% - Accent3 2 5 3 2" xfId="12231" xr:uid="{9A9D01A7-FD20-4774-8BBA-A98B002447A4}"/>
    <cellStyle name="40% - Accent3 2 5 3 2 2" xfId="27643" xr:uid="{A6DDE673-E71B-471D-B291-E6038EB385EA}"/>
    <cellStyle name="40% - Accent3 2 5 3 2 2 2" xfId="41703" xr:uid="{FAA74E4A-E992-4F4C-9D77-54CFEE3B9F3B}"/>
    <cellStyle name="40% - Accent3 2 5 3 2 3" xfId="41702" xr:uid="{C653B5A7-D1D1-4BAB-83C0-2612D322CF72}"/>
    <cellStyle name="40% - Accent3 2 5 3 3" xfId="19938" xr:uid="{3C2B4622-3B0C-4B22-AD4E-B09EE0130DFE}"/>
    <cellStyle name="40% - Accent3 2 5 3 3 2" xfId="41704" xr:uid="{9AE10DC5-DF3D-41FE-BACC-2BDFBCBDDB39}"/>
    <cellStyle name="40% - Accent3 2 5 3 4" xfId="41701" xr:uid="{81B331D3-8D7D-4573-AEED-62016A94DFCE}"/>
    <cellStyle name="40% - Accent3 2 5 4" xfId="8520" xr:uid="{578A7456-E1B8-4590-85B5-B18252471677}"/>
    <cellStyle name="40% - Accent3 2 5 4 2" xfId="23933" xr:uid="{A84D8310-9DA9-4737-9AEF-FAFDC220DAEA}"/>
    <cellStyle name="40% - Accent3 2 5 4 2 2" xfId="41706" xr:uid="{0BAF3069-D1E4-4664-AF8A-A84D7DBC7B5A}"/>
    <cellStyle name="40% - Accent3 2 5 4 3" xfId="41705" xr:uid="{8AB598B0-DD4D-4309-A220-0B18593E2F89}"/>
    <cellStyle name="40% - Accent3 2 5 5" xfId="16228" xr:uid="{F81C4B3D-CBBA-44D5-A3C6-AA3DA5F55BCD}"/>
    <cellStyle name="40% - Accent3 2 5 5 2" xfId="41707" xr:uid="{349607B3-F1D7-4587-B208-9A9C60B0EAC1}"/>
    <cellStyle name="40% - Accent3 2 5 6" xfId="41692" xr:uid="{4E7D115D-B6B9-4B90-A4CE-D4BE295CD668}"/>
    <cellStyle name="40% - Accent3 2 6" xfId="1626" xr:uid="{FD16B783-2639-40B7-8A5F-0FB4E6656194}"/>
    <cellStyle name="40% - Accent3 2 6 2" xfId="5360" xr:uid="{EDA602E5-9A61-4286-B562-4D7FE916CDF5}"/>
    <cellStyle name="40% - Accent3 2 6 2 2" xfId="13068" xr:uid="{F2A62EC0-05A6-436F-8D27-F1F4DD1B5594}"/>
    <cellStyle name="40% - Accent3 2 6 2 2 2" xfId="28480" xr:uid="{5D957523-809A-4AE6-8B34-97A9BE94CA25}"/>
    <cellStyle name="40% - Accent3 2 6 2 2 2 2" xfId="41711" xr:uid="{7CDA3DF2-A24E-48B2-BD33-51CEF07943C6}"/>
    <cellStyle name="40% - Accent3 2 6 2 2 3" xfId="41710" xr:uid="{55DE33DD-2E6D-44E8-BA20-3963836895C6}"/>
    <cellStyle name="40% - Accent3 2 6 2 3" xfId="20775" xr:uid="{594DDF7E-0638-45D6-A630-151126EEF01F}"/>
    <cellStyle name="40% - Accent3 2 6 2 3 2" xfId="41712" xr:uid="{0987E835-5D26-4580-8B05-EA9EEDE04267}"/>
    <cellStyle name="40% - Accent3 2 6 2 4" xfId="41709" xr:uid="{854AC89D-E2BC-46A5-9401-B3F6532A5808}"/>
    <cellStyle name="40% - Accent3 2 6 3" xfId="9341" xr:uid="{434D0629-1BEE-4357-AF08-560097986B1E}"/>
    <cellStyle name="40% - Accent3 2 6 3 2" xfId="24754" xr:uid="{90A743F4-9EE5-4004-9461-F98735F6C293}"/>
    <cellStyle name="40% - Accent3 2 6 3 2 2" xfId="41714" xr:uid="{35619541-E14E-4B8B-B8DD-41F4F7D3B398}"/>
    <cellStyle name="40% - Accent3 2 6 3 3" xfId="41713" xr:uid="{44C81DA1-D28E-495A-B04D-6554B71E3D08}"/>
    <cellStyle name="40% - Accent3 2 6 4" xfId="17049" xr:uid="{C603F975-3482-4E9A-B8C5-F7012F5C2D2C}"/>
    <cellStyle name="40% - Accent3 2 6 4 2" xfId="41715" xr:uid="{331360E0-EFEA-4DEC-9225-CFCA3DDDFE55}"/>
    <cellStyle name="40% - Accent3 2 6 5" xfId="41708" xr:uid="{819524FC-45B2-4509-8AAC-7D8379E7AA40}"/>
    <cellStyle name="40% - Accent3 2 7" xfId="3870" xr:uid="{43C3BC96-6D18-4EB6-8C35-63F0DA84FD38}"/>
    <cellStyle name="40% - Accent3 2 7 2" xfId="11579" xr:uid="{3E1149A9-966E-4342-B429-90E4CDCB1988}"/>
    <cellStyle name="40% - Accent3 2 7 2 2" xfId="26991" xr:uid="{F22CF59F-5F50-4042-B25C-8C3BB9795921}"/>
    <cellStyle name="40% - Accent3 2 7 2 2 2" xfId="41718" xr:uid="{3C9307D7-D9E7-42C4-BFE3-89A6600CE5E6}"/>
    <cellStyle name="40% - Accent3 2 7 2 3" xfId="41717" xr:uid="{D3A7A2B4-A9D4-42A1-8B12-BF0B0678C5E4}"/>
    <cellStyle name="40% - Accent3 2 7 3" xfId="19286" xr:uid="{E93BB79A-7C5B-42AE-902F-D8B6CB39AA6F}"/>
    <cellStyle name="40% - Accent3 2 7 3 2" xfId="41719" xr:uid="{3B4E6CD6-EBEA-43EE-ABAF-92D76CB5715C}"/>
    <cellStyle name="40% - Accent3 2 7 4" xfId="41716" xr:uid="{9C39DFCA-A4A7-4A91-A15F-68BC2A1AC343}"/>
    <cellStyle name="40% - Accent3 2 8" xfId="7864" xr:uid="{A08D8464-E44B-414A-A947-0631116A03E7}"/>
    <cellStyle name="40% - Accent3 2 8 2" xfId="23277" xr:uid="{9EDC0499-E990-4750-8691-7D02F4C6F992}"/>
    <cellStyle name="40% - Accent3 2 8 2 2" xfId="41721" xr:uid="{8FEB69BD-6884-4156-B5DF-19069CA6E9F0}"/>
    <cellStyle name="40% - Accent3 2 8 3" xfId="41720" xr:uid="{3CDF05D8-BB75-4A3C-B94F-8317DD8DE72A}"/>
    <cellStyle name="40% - Accent3 2 9" xfId="15572" xr:uid="{B0462631-45E6-4636-AB45-6A5DDA08F85F}"/>
    <cellStyle name="40% - Accent3 2 9 2" xfId="41722" xr:uid="{AABF1967-606A-4C4E-9094-B72E7D8EE226}"/>
    <cellStyle name="40% - Accent3 20" xfId="3590" xr:uid="{3A4CB524-906E-46E5-9CC7-6324B29BA204}"/>
    <cellStyle name="40% - Accent3 20 2" xfId="7321" xr:uid="{7439D891-4C1A-4900-BCF5-B15C9AAFDE58}"/>
    <cellStyle name="40% - Accent3 20 2 2" xfId="15029" xr:uid="{592BEE8A-9B89-4AC3-8D0D-2E55D151F32B}"/>
    <cellStyle name="40% - Accent3 20 2 2 2" xfId="30441" xr:uid="{2ED4590B-24E5-4ED3-A447-611E8FFC88F5}"/>
    <cellStyle name="40% - Accent3 20 2 2 2 2" xfId="41726" xr:uid="{2F358F65-9DF2-44C7-9E49-1F0FB86C4073}"/>
    <cellStyle name="40% - Accent3 20 2 2 3" xfId="41725" xr:uid="{67DB56F2-E59D-4996-ACF3-B217A484C770}"/>
    <cellStyle name="40% - Accent3 20 2 3" xfId="22736" xr:uid="{4F1E0160-10E0-47B8-980B-341E26246856}"/>
    <cellStyle name="40% - Accent3 20 2 3 2" xfId="41727" xr:uid="{3EDEEEE4-C6DB-4B9E-B3A4-1D576B43E280}"/>
    <cellStyle name="40% - Accent3 20 2 4" xfId="41724" xr:uid="{51B2B265-1C0F-46A0-90B7-3EB269131D3E}"/>
    <cellStyle name="40% - Accent3 20 3" xfId="11300" xr:uid="{111DCB06-6F62-4911-9B7A-7A3583AA123A}"/>
    <cellStyle name="40% - Accent3 20 3 2" xfId="26713" xr:uid="{EFA6BD4E-EB6F-4513-AD8D-EE398C02609C}"/>
    <cellStyle name="40% - Accent3 20 3 2 2" xfId="41729" xr:uid="{E9B8A7FE-CA0D-462A-80F6-4D0A3B9B2F38}"/>
    <cellStyle name="40% - Accent3 20 3 3" xfId="41728" xr:uid="{4A7CA5C3-AFF3-4ADF-9F58-CBB9992C15AC}"/>
    <cellStyle name="40% - Accent3 20 4" xfId="19008" xr:uid="{7312951A-3B4F-4DC9-988C-523DFC064F5D}"/>
    <cellStyle name="40% - Accent3 20 4 2" xfId="41730" xr:uid="{1A3CD20B-38A8-437F-AE42-471108C68A7C}"/>
    <cellStyle name="40% - Accent3 20 5" xfId="41723" xr:uid="{1380C580-0DDE-4644-98BA-B2BB235A6F38}"/>
    <cellStyle name="40% - Accent3 21" xfId="3610" xr:uid="{6F923729-8534-4D64-A2FF-FC1AE03EC05A}"/>
    <cellStyle name="40% - Accent3 21 2" xfId="7341" xr:uid="{AB6C1AD0-3BF7-422F-8A30-9A2CA7E3F28C}"/>
    <cellStyle name="40% - Accent3 21 2 2" xfId="15049" xr:uid="{73373D1A-9657-4AF1-8484-988354779AF2}"/>
    <cellStyle name="40% - Accent3 21 2 2 2" xfId="30461" xr:uid="{343C5B93-AB73-4AF7-8FD3-4C18F8EE4017}"/>
    <cellStyle name="40% - Accent3 21 2 2 2 2" xfId="41734" xr:uid="{7EEB2B74-1E67-4664-A47B-A5EC9336B215}"/>
    <cellStyle name="40% - Accent3 21 2 2 3" xfId="41733" xr:uid="{083F1DC1-C2C7-4FEE-B528-12149433F71E}"/>
    <cellStyle name="40% - Accent3 21 2 3" xfId="22756" xr:uid="{C07F798C-5173-497F-8F18-EBF18CE8E158}"/>
    <cellStyle name="40% - Accent3 21 2 3 2" xfId="41735" xr:uid="{B6016789-42E3-429B-83CB-E0A8376FC28E}"/>
    <cellStyle name="40% - Accent3 21 2 4" xfId="41732" xr:uid="{2C8BA10D-EEF3-42F3-B652-5BE6CAFB6806}"/>
    <cellStyle name="40% - Accent3 21 3" xfId="11320" xr:uid="{53AF1832-361A-401C-AF0A-268CC04EF4B4}"/>
    <cellStyle name="40% - Accent3 21 3 2" xfId="26733" xr:uid="{10259B14-61DE-452F-9817-4DE7E365E43D}"/>
    <cellStyle name="40% - Accent3 21 3 2 2" xfId="41737" xr:uid="{7DE05F01-73F5-4AE1-B9E7-3D468804A833}"/>
    <cellStyle name="40% - Accent3 21 3 3" xfId="41736" xr:uid="{5305F7FA-391B-4873-B29B-83C8363AA9F0}"/>
    <cellStyle name="40% - Accent3 21 4" xfId="19028" xr:uid="{178F55AF-D612-4812-8B8C-D8EF7244A198}"/>
    <cellStyle name="40% - Accent3 21 4 2" xfId="41738" xr:uid="{BC0E18F5-E989-45F9-8151-212B08CE9210}"/>
    <cellStyle name="40% - Accent3 21 5" xfId="41731" xr:uid="{6B92B9DB-87B8-4A89-99E1-66F21FE59FB4}"/>
    <cellStyle name="40% - Accent3 22" xfId="3630" xr:uid="{8682F865-FEF7-4953-AB4B-C73A4E94A744}"/>
    <cellStyle name="40% - Accent3 22 2" xfId="7361" xr:uid="{26B514BD-D403-4CB6-9787-8E11983D841A}"/>
    <cellStyle name="40% - Accent3 22 2 2" xfId="15069" xr:uid="{8F9814AA-F3B3-41B2-B3F1-7A09BE840806}"/>
    <cellStyle name="40% - Accent3 22 2 2 2" xfId="30481" xr:uid="{1D76C614-8E4F-4CDC-A8AE-5CEABD7541D4}"/>
    <cellStyle name="40% - Accent3 22 2 2 2 2" xfId="41742" xr:uid="{250235D6-C97C-439B-9EF5-BE420169994F}"/>
    <cellStyle name="40% - Accent3 22 2 2 3" xfId="41741" xr:uid="{3B29DD61-13B1-4EE3-A705-5A0E15056C71}"/>
    <cellStyle name="40% - Accent3 22 2 3" xfId="22776" xr:uid="{D608F2BA-2214-449E-B498-4E8D2130569D}"/>
    <cellStyle name="40% - Accent3 22 2 3 2" xfId="41743" xr:uid="{DA085AF8-D5F6-4A54-969B-97B3889F2F73}"/>
    <cellStyle name="40% - Accent3 22 2 4" xfId="41740" xr:uid="{4BE296CE-A967-4855-958B-892D4CC44057}"/>
    <cellStyle name="40% - Accent3 22 3" xfId="11340" xr:uid="{B8A08353-99EF-45E1-B1B9-7560DB377CED}"/>
    <cellStyle name="40% - Accent3 22 3 2" xfId="26753" xr:uid="{66705F4E-74D1-4220-8D40-2DF286A4E66E}"/>
    <cellStyle name="40% - Accent3 22 3 2 2" xfId="41745" xr:uid="{42332188-2582-40C3-B8D6-E2225A94E1E8}"/>
    <cellStyle name="40% - Accent3 22 3 3" xfId="41744" xr:uid="{DF8A19E2-A513-4C55-A961-6AA5C017150E}"/>
    <cellStyle name="40% - Accent3 22 4" xfId="19048" xr:uid="{16BB1F98-FE04-479C-A1F4-1DC6F82B30C2}"/>
    <cellStyle name="40% - Accent3 22 4 2" xfId="41746" xr:uid="{E7808CC8-C1E5-4E15-B1F7-6276E01CE345}"/>
    <cellStyle name="40% - Accent3 22 5" xfId="41739" xr:uid="{8802C0EB-4FC6-430D-8BC4-7336BE4E9151}"/>
    <cellStyle name="40% - Accent3 23" xfId="3650" xr:uid="{78E06CD1-06E1-46EC-8D23-8DC4D506F273}"/>
    <cellStyle name="40% - Accent3 23 2" xfId="7381" xr:uid="{DA1148A8-B8E8-4E06-B184-701D46968296}"/>
    <cellStyle name="40% - Accent3 23 2 2" xfId="15089" xr:uid="{C1255D51-9E9C-437A-82D7-01BE6F18E701}"/>
    <cellStyle name="40% - Accent3 23 2 2 2" xfId="30501" xr:uid="{0ECDFD79-1BDE-42A6-A0A9-2D01C554AE58}"/>
    <cellStyle name="40% - Accent3 23 2 2 2 2" xfId="41750" xr:uid="{1365EEE5-292F-4880-AB24-B913944FF8B4}"/>
    <cellStyle name="40% - Accent3 23 2 2 3" xfId="41749" xr:uid="{12C821CC-D9FD-40AB-BC01-6B4644682D0E}"/>
    <cellStyle name="40% - Accent3 23 2 3" xfId="22796" xr:uid="{A3E8BF81-7137-4DBA-9A7C-5F7EC670689D}"/>
    <cellStyle name="40% - Accent3 23 2 3 2" xfId="41751" xr:uid="{05157F07-F3D0-4017-AC63-92C1382B413A}"/>
    <cellStyle name="40% - Accent3 23 2 4" xfId="41748" xr:uid="{00948AF8-7D29-4923-8134-B2E90AE3937E}"/>
    <cellStyle name="40% - Accent3 23 3" xfId="11360" xr:uid="{8083F992-D78F-4EA2-89F0-3A38493FA21A}"/>
    <cellStyle name="40% - Accent3 23 3 2" xfId="26773" xr:uid="{3368842F-B027-48E4-91FF-A262184C216B}"/>
    <cellStyle name="40% - Accent3 23 3 2 2" xfId="41753" xr:uid="{C3190F81-7CA6-478F-967A-45B96385D814}"/>
    <cellStyle name="40% - Accent3 23 3 3" xfId="41752" xr:uid="{11BB4949-49CB-4B64-AF38-7E2DA66FEDF4}"/>
    <cellStyle name="40% - Accent3 23 4" xfId="19068" xr:uid="{C29DB50F-FCA3-447D-BF80-C70860B983AE}"/>
    <cellStyle name="40% - Accent3 23 4 2" xfId="41754" xr:uid="{2EA3416D-3406-46D2-BDEE-9F832A3F5250}"/>
    <cellStyle name="40% - Accent3 23 5" xfId="41747" xr:uid="{D7CD2AA2-32F4-487D-A57E-D6B0FCA812B5}"/>
    <cellStyle name="40% - Accent3 24" xfId="3670" xr:uid="{E04CCED3-F112-485C-96A3-D99CE46445AE}"/>
    <cellStyle name="40% - Accent3 24 2" xfId="7401" xr:uid="{B5F7DEBD-0CAA-4F7A-B68F-5A5C6C59D424}"/>
    <cellStyle name="40% - Accent3 24 2 2" xfId="15109" xr:uid="{7F5EFF21-4C89-487A-8274-C7AE1BD51726}"/>
    <cellStyle name="40% - Accent3 24 2 2 2" xfId="30521" xr:uid="{8FC5731D-A26D-4F50-8689-C8507D792A28}"/>
    <cellStyle name="40% - Accent3 24 2 2 2 2" xfId="41758" xr:uid="{693B0FF0-4F9A-4F93-85A3-6BB675B70735}"/>
    <cellStyle name="40% - Accent3 24 2 2 3" xfId="41757" xr:uid="{660D31BC-6894-472B-9F8D-5A4E37203B8F}"/>
    <cellStyle name="40% - Accent3 24 2 3" xfId="22816" xr:uid="{D78DE2AA-688C-475B-A60A-55B60D08B6DD}"/>
    <cellStyle name="40% - Accent3 24 2 3 2" xfId="41759" xr:uid="{5095B2BB-DDF5-4844-B42E-7841C9C0ED31}"/>
    <cellStyle name="40% - Accent3 24 2 4" xfId="41756" xr:uid="{E081C41F-67AC-4613-AAA4-F723996CFCDF}"/>
    <cellStyle name="40% - Accent3 24 3" xfId="11380" xr:uid="{F4338B2C-6158-40A2-B65C-8BCBAEA6C6D4}"/>
    <cellStyle name="40% - Accent3 24 3 2" xfId="26793" xr:uid="{B7D42BCC-D325-4019-8C70-C33E06FEC82A}"/>
    <cellStyle name="40% - Accent3 24 3 2 2" xfId="41761" xr:uid="{3DD3985B-89E8-4BB9-8D72-5BC604A4F80F}"/>
    <cellStyle name="40% - Accent3 24 3 3" xfId="41760" xr:uid="{A849BA90-5E99-48E5-BE79-7010E3AFCD87}"/>
    <cellStyle name="40% - Accent3 24 4" xfId="19088" xr:uid="{2B3117FE-D602-4625-9C0E-D21D63B2789F}"/>
    <cellStyle name="40% - Accent3 24 4 2" xfId="41762" xr:uid="{DEF85C45-D994-4E19-8073-13C6A02C2724}"/>
    <cellStyle name="40% - Accent3 24 5" xfId="41755" xr:uid="{C8488F2B-ED81-48F0-9927-BEE7F0AEEA50}"/>
    <cellStyle name="40% - Accent3 25" xfId="3690" xr:uid="{66398211-AA72-44F8-B262-A9D239085E00}"/>
    <cellStyle name="40% - Accent3 25 2" xfId="7421" xr:uid="{AE0E37AA-1F2A-4478-9FB1-ABEFC3531D1B}"/>
    <cellStyle name="40% - Accent3 25 2 2" xfId="15129" xr:uid="{42F43DB4-070B-4E39-884C-1DAE4084C03B}"/>
    <cellStyle name="40% - Accent3 25 2 2 2" xfId="30541" xr:uid="{400F7E8D-03D0-4E50-ACBD-D702AA47F210}"/>
    <cellStyle name="40% - Accent3 25 2 2 2 2" xfId="41766" xr:uid="{027D8ED3-EFF6-4688-82DB-ED06C1F48994}"/>
    <cellStyle name="40% - Accent3 25 2 2 3" xfId="41765" xr:uid="{162156C0-3A13-474D-B3C6-F9984AACF068}"/>
    <cellStyle name="40% - Accent3 25 2 3" xfId="22836" xr:uid="{C639E59E-48A5-491D-B0A0-BB9680E3C894}"/>
    <cellStyle name="40% - Accent3 25 2 3 2" xfId="41767" xr:uid="{2A5190CD-298D-4724-9D12-2C9F401D8F94}"/>
    <cellStyle name="40% - Accent3 25 2 4" xfId="41764" xr:uid="{B46FFD2D-4F03-4DD8-BBFF-20C4FAC84AD0}"/>
    <cellStyle name="40% - Accent3 25 3" xfId="11400" xr:uid="{5F6F81E2-85D9-47FC-AA4A-25B8A679CDA6}"/>
    <cellStyle name="40% - Accent3 25 3 2" xfId="26813" xr:uid="{9E30BD31-FDD1-4DC5-ADF6-D0BB8E221F61}"/>
    <cellStyle name="40% - Accent3 25 3 2 2" xfId="41769" xr:uid="{4A1405CA-CCE6-4A34-9110-419277FFBF6E}"/>
    <cellStyle name="40% - Accent3 25 3 3" xfId="41768" xr:uid="{D6DD84A2-7FEE-401F-A552-1BC0CD5DA3AD}"/>
    <cellStyle name="40% - Accent3 25 4" xfId="19108" xr:uid="{91EF46E4-7544-4528-A4D0-B72521046B55}"/>
    <cellStyle name="40% - Accent3 25 4 2" xfId="41770" xr:uid="{752C3BEC-A51B-4950-A4AA-609032A3A3B7}"/>
    <cellStyle name="40% - Accent3 25 5" xfId="41763" xr:uid="{758FEE90-1C92-4D2A-8933-8AAB4A767301}"/>
    <cellStyle name="40% - Accent3 26" xfId="3710" xr:uid="{7118CCC7-CE1F-4C09-8CF0-ECA4E10555F8}"/>
    <cellStyle name="40% - Accent3 26 2" xfId="7441" xr:uid="{331D665C-D97F-49C5-8A90-BD7283C89EC1}"/>
    <cellStyle name="40% - Accent3 26 2 2" xfId="15149" xr:uid="{52BBA554-CED2-4DBA-AFED-9D3DC13576D4}"/>
    <cellStyle name="40% - Accent3 26 2 2 2" xfId="30561" xr:uid="{45B3DD11-BE84-40E1-A38B-F1F72ECD876B}"/>
    <cellStyle name="40% - Accent3 26 2 2 2 2" xfId="41774" xr:uid="{D3E7B3C8-B8B0-47AF-85D6-36622D9ACA24}"/>
    <cellStyle name="40% - Accent3 26 2 2 3" xfId="41773" xr:uid="{4AB2E008-5151-4DD5-B42A-D19732CC00A8}"/>
    <cellStyle name="40% - Accent3 26 2 3" xfId="22856" xr:uid="{70F9FF08-483B-4E8E-AC20-E85406A8E4B4}"/>
    <cellStyle name="40% - Accent3 26 2 3 2" xfId="41775" xr:uid="{674D69C0-8AEB-473B-BB4A-60285F7DF69D}"/>
    <cellStyle name="40% - Accent3 26 2 4" xfId="41772" xr:uid="{806654A3-6F87-424B-AF5E-B5A23E161A1A}"/>
    <cellStyle name="40% - Accent3 26 3" xfId="11420" xr:uid="{48951739-0917-41BC-926A-E9A4B2FFF6CC}"/>
    <cellStyle name="40% - Accent3 26 3 2" xfId="26833" xr:uid="{A6EC3A70-C6AD-4E0B-A089-4607D4F4E510}"/>
    <cellStyle name="40% - Accent3 26 3 2 2" xfId="41777" xr:uid="{A808FA0A-0849-42D2-8C17-A06A7986C76E}"/>
    <cellStyle name="40% - Accent3 26 3 3" xfId="41776" xr:uid="{A7F4DAB8-23E6-4005-B0E7-42F5EFA33686}"/>
    <cellStyle name="40% - Accent3 26 4" xfId="19128" xr:uid="{8DF598E7-4356-49ED-A2C3-9707C331041D}"/>
    <cellStyle name="40% - Accent3 26 4 2" xfId="41778" xr:uid="{D1DE4501-4528-4547-A131-3D59C85D9CE4}"/>
    <cellStyle name="40% - Accent3 26 5" xfId="41771" xr:uid="{34D9E7AD-B1C5-4FB6-9509-1DFA1ADA9F15}"/>
    <cellStyle name="40% - Accent3 27" xfId="3730" xr:uid="{E6119D9E-D7E1-4B19-A62A-ACF19339294C}"/>
    <cellStyle name="40% - Accent3 27 2" xfId="7461" xr:uid="{C378C2E8-00A8-411E-BDFB-48AE621B5CBA}"/>
    <cellStyle name="40% - Accent3 27 2 2" xfId="15169" xr:uid="{777760AF-E9F4-42A3-B904-A28408FD1A94}"/>
    <cellStyle name="40% - Accent3 27 2 2 2" xfId="30581" xr:uid="{E6EE4C26-E590-453C-BF0C-04CEC4CD79B7}"/>
    <cellStyle name="40% - Accent3 27 2 2 2 2" xfId="41782" xr:uid="{DD414C93-5266-45BD-898C-01A3ACFA88F8}"/>
    <cellStyle name="40% - Accent3 27 2 2 3" xfId="41781" xr:uid="{4A425564-53A7-47C9-9950-2C98E79AD6EC}"/>
    <cellStyle name="40% - Accent3 27 2 3" xfId="22876" xr:uid="{2711A8FE-2FEC-4B75-B9EA-BAE0C6431846}"/>
    <cellStyle name="40% - Accent3 27 2 3 2" xfId="41783" xr:uid="{D8145D1F-6E8E-4E9B-B72C-BB0783CF8E9C}"/>
    <cellStyle name="40% - Accent3 27 2 4" xfId="41780" xr:uid="{E7763E82-5E9D-467C-B79A-6152FCF76C0E}"/>
    <cellStyle name="40% - Accent3 27 3" xfId="11440" xr:uid="{A92D278C-33E8-463A-AB40-D13B9D7FDE6B}"/>
    <cellStyle name="40% - Accent3 27 3 2" xfId="26853" xr:uid="{126244B4-158B-4309-B477-9AA2C2A3FAE5}"/>
    <cellStyle name="40% - Accent3 27 3 2 2" xfId="41785" xr:uid="{9942CCCB-542B-4DF7-A776-57F53986CF46}"/>
    <cellStyle name="40% - Accent3 27 3 3" xfId="41784" xr:uid="{0B16C506-3A43-4391-8208-2119CE8E001D}"/>
    <cellStyle name="40% - Accent3 27 4" xfId="19148" xr:uid="{60FF4620-D5F1-4D72-8DAB-F05A4A9B3B1B}"/>
    <cellStyle name="40% - Accent3 27 4 2" xfId="41786" xr:uid="{73C3CF65-7EC3-4A54-BD2A-46413DC1E2C2}"/>
    <cellStyle name="40% - Accent3 27 5" xfId="41779" xr:uid="{FECEFBC7-7ADF-433C-938F-B7A3409E892A}"/>
    <cellStyle name="40% - Accent3 28" xfId="3750" xr:uid="{67448720-0D0D-404A-B5F7-A5F5F2928C4B}"/>
    <cellStyle name="40% - Accent3 28 2" xfId="7481" xr:uid="{81A089A8-D3FF-4395-A051-C7AF36ABC7D9}"/>
    <cellStyle name="40% - Accent3 28 2 2" xfId="15189" xr:uid="{16C5A37C-DE5C-4973-BBE2-FDA44B09E585}"/>
    <cellStyle name="40% - Accent3 28 2 2 2" xfId="30601" xr:uid="{20CEAA20-4491-46BA-ADF6-8D997CB6024C}"/>
    <cellStyle name="40% - Accent3 28 2 2 2 2" xfId="41790" xr:uid="{FEE0A344-712D-44A6-A9A4-46AF3E744E32}"/>
    <cellStyle name="40% - Accent3 28 2 2 3" xfId="41789" xr:uid="{8628FEA2-51D8-437B-9370-D8CE827950A9}"/>
    <cellStyle name="40% - Accent3 28 2 3" xfId="22896" xr:uid="{95E0201D-0743-430F-A301-75A411C630EA}"/>
    <cellStyle name="40% - Accent3 28 2 3 2" xfId="41791" xr:uid="{2C45B8C8-63D2-43CD-A08D-0C52962B3CE4}"/>
    <cellStyle name="40% - Accent3 28 2 4" xfId="41788" xr:uid="{421338AC-6D85-42F6-BCB7-39FE33EC96EB}"/>
    <cellStyle name="40% - Accent3 28 3" xfId="11460" xr:uid="{CD01399A-6C7C-4448-BC21-D20E2205D7FB}"/>
    <cellStyle name="40% - Accent3 28 3 2" xfId="26873" xr:uid="{07F10CA8-A52A-43B9-BD5E-439CA415D459}"/>
    <cellStyle name="40% - Accent3 28 3 2 2" xfId="41793" xr:uid="{E2FD6C72-7DAD-4026-8202-1D9E8AD6C7FE}"/>
    <cellStyle name="40% - Accent3 28 3 3" xfId="41792" xr:uid="{02ABEC7A-F3D1-4A81-8586-B815C1847F95}"/>
    <cellStyle name="40% - Accent3 28 4" xfId="19168" xr:uid="{0609A91A-6251-45FA-9443-5CE455E2E9D3}"/>
    <cellStyle name="40% - Accent3 28 4 2" xfId="41794" xr:uid="{D606E0FD-90AA-4D27-B136-0FEDE6B226C9}"/>
    <cellStyle name="40% - Accent3 28 5" xfId="41787" xr:uid="{C9E92CF2-553D-4353-A9D5-82CB7537E30D}"/>
    <cellStyle name="40% - Accent3 29" xfId="3770" xr:uid="{EB2F7A25-AF67-46DA-B2EF-B104DB8E5838}"/>
    <cellStyle name="40% - Accent3 29 2" xfId="7501" xr:uid="{2FC44A40-E759-4A9C-B7C4-2596CC9E9EBE}"/>
    <cellStyle name="40% - Accent3 29 2 2" xfId="15209" xr:uid="{F00E9149-FBD7-4457-B752-0D5B504C87E2}"/>
    <cellStyle name="40% - Accent3 29 2 2 2" xfId="30621" xr:uid="{BE88C8D4-3818-484D-B7B5-79E32451AF5B}"/>
    <cellStyle name="40% - Accent3 29 2 2 2 2" xfId="41798" xr:uid="{1C296582-8B95-4ED4-ACFA-FD03E7D69EAD}"/>
    <cellStyle name="40% - Accent3 29 2 2 3" xfId="41797" xr:uid="{0095FEF8-C44B-4D2B-8CD3-8F9DD8D11629}"/>
    <cellStyle name="40% - Accent3 29 2 3" xfId="22916" xr:uid="{650264E5-21DD-4990-8243-9DFC1D121BAC}"/>
    <cellStyle name="40% - Accent3 29 2 3 2" xfId="41799" xr:uid="{4D146747-BF98-4336-A41A-AE1CD58021EA}"/>
    <cellStyle name="40% - Accent3 29 2 4" xfId="41796" xr:uid="{EDFF2D88-EE99-46EB-8E4C-020FE9A40122}"/>
    <cellStyle name="40% - Accent3 29 3" xfId="11480" xr:uid="{52F935B2-09A1-46BA-A873-FE10349A32F3}"/>
    <cellStyle name="40% - Accent3 29 3 2" xfId="26893" xr:uid="{F147A2DF-FFFA-4309-83F2-CD9949319056}"/>
    <cellStyle name="40% - Accent3 29 3 2 2" xfId="41801" xr:uid="{F5A6B31E-7B11-4F66-9406-C23FCCEFB1EA}"/>
    <cellStyle name="40% - Accent3 29 3 3" xfId="41800" xr:uid="{3F85465C-662A-417E-9BB1-ABAED22386D4}"/>
    <cellStyle name="40% - Accent3 29 4" xfId="19188" xr:uid="{D7DC06F3-2E51-4E2A-AE34-4081803B268E}"/>
    <cellStyle name="40% - Accent3 29 4 2" xfId="41802" xr:uid="{ABE99B76-9BD3-4949-9E61-5B10E11AAAC4}"/>
    <cellStyle name="40% - Accent3 29 5" xfId="41795" xr:uid="{E9909173-36CD-4151-96DE-1D077EF1A0A0}"/>
    <cellStyle name="40% - Accent3 3" xfId="313" xr:uid="{50169EF5-9CE6-4D24-9AFD-5F68E1096CB2}"/>
    <cellStyle name="40% - Accent3 3 2" xfId="977" xr:uid="{2CCA368E-DFBA-4DA9-93EA-D6194CDADF15}"/>
    <cellStyle name="40% - Accent3 3 2 2" xfId="2447" xr:uid="{289EEB94-BEE6-405D-BBAE-E087415182B9}"/>
    <cellStyle name="40% - Accent3 3 2 2 2" xfId="6179" xr:uid="{35C8DC2C-AC79-4D58-8F81-2F745B2831E2}"/>
    <cellStyle name="40% - Accent3 3 2 2 2 2" xfId="13887" xr:uid="{83CA9A28-1D36-4F3A-BF1F-47416299C614}"/>
    <cellStyle name="40% - Accent3 3 2 2 2 2 2" xfId="29299" xr:uid="{966F0D26-E120-42E2-B066-F57AEBABE094}"/>
    <cellStyle name="40% - Accent3 3 2 2 2 2 2 2" xfId="41808" xr:uid="{AF73AA83-3E08-454A-98BE-EEC78BBC3530}"/>
    <cellStyle name="40% - Accent3 3 2 2 2 2 3" xfId="41807" xr:uid="{5ED20EFC-6603-4A4C-9A3F-5D19C5BB04F0}"/>
    <cellStyle name="40% - Accent3 3 2 2 2 3" xfId="21594" xr:uid="{DA907198-E457-4B61-A460-5BEC2C7EA36F}"/>
    <cellStyle name="40% - Accent3 3 2 2 2 3 2" xfId="41809" xr:uid="{B61BFD66-82A2-468E-9C73-BE4A4E3B87AD}"/>
    <cellStyle name="40% - Accent3 3 2 2 2 4" xfId="41806" xr:uid="{E6EC7847-1BDA-4000-B28D-AA4ADE9C9CA4}"/>
    <cellStyle name="40% - Accent3 3 2 2 3" xfId="10158" xr:uid="{5E17361D-A661-42D1-ABA8-A364A34D49DC}"/>
    <cellStyle name="40% - Accent3 3 2 2 3 2" xfId="25571" xr:uid="{A96257CA-6064-47A8-B497-CE6BBB9B977E}"/>
    <cellStyle name="40% - Accent3 3 2 2 3 2 2" xfId="41811" xr:uid="{B593E380-9CB0-4C18-8A14-A85BE54DE4AA}"/>
    <cellStyle name="40% - Accent3 3 2 2 3 3" xfId="41810" xr:uid="{3D503152-4DBD-4819-B0DB-3904699ADF86}"/>
    <cellStyle name="40% - Accent3 3 2 2 4" xfId="17866" xr:uid="{811E895D-B931-4DBF-AD37-D4A3812510E5}"/>
    <cellStyle name="40% - Accent3 3 2 2 4 2" xfId="41812" xr:uid="{8C284A37-A22E-40CC-8785-84C67AC41A23}"/>
    <cellStyle name="40% - Accent3 3 2 2 5" xfId="41805" xr:uid="{96E26CB3-33B9-49E1-B714-22713E31708D}"/>
    <cellStyle name="40% - Accent3 3 2 3" xfId="4714" xr:uid="{A9A63E2A-6C61-4DC1-8C7C-25FCADB5400D}"/>
    <cellStyle name="40% - Accent3 3 2 3 2" xfId="12422" xr:uid="{8ED33CBC-B6A9-4A2F-8CEC-374E027D768E}"/>
    <cellStyle name="40% - Accent3 3 2 3 2 2" xfId="27834" xr:uid="{5BD98ACB-F68B-450C-9978-E76194C20BF3}"/>
    <cellStyle name="40% - Accent3 3 2 3 2 2 2" xfId="41815" xr:uid="{85A0B42E-912B-49D8-82AA-F90629F0A049}"/>
    <cellStyle name="40% - Accent3 3 2 3 2 3" xfId="41814" xr:uid="{BF3DF7F5-8535-4520-B277-EBBB4D8E740D}"/>
    <cellStyle name="40% - Accent3 3 2 3 3" xfId="20129" xr:uid="{1B4AA79B-A16C-487D-B51E-1902F6EFBEF9}"/>
    <cellStyle name="40% - Accent3 3 2 3 3 2" xfId="41816" xr:uid="{6B79AC81-5B63-469A-8B72-21F3BD64C220}"/>
    <cellStyle name="40% - Accent3 3 2 3 4" xfId="41813" xr:uid="{67C28EFC-E74F-4243-AE16-6CC7CD392005}"/>
    <cellStyle name="40% - Accent3 3 2 4" xfId="8699" xr:uid="{4593EE8B-5F9D-4A75-A4BD-A06A653B0D69}"/>
    <cellStyle name="40% - Accent3 3 2 4 2" xfId="24112" xr:uid="{C64DF061-5707-461B-B33C-B7347887E4A4}"/>
    <cellStyle name="40% - Accent3 3 2 4 2 2" xfId="41818" xr:uid="{D60773AB-49F1-4407-A510-DDC77C4A7E8C}"/>
    <cellStyle name="40% - Accent3 3 2 4 3" xfId="41817" xr:uid="{AC4E5697-4834-4048-9BFD-7BA43E009A4B}"/>
    <cellStyle name="40% - Accent3 3 2 5" xfId="16407" xr:uid="{CBB0C92F-883E-4440-90FF-0EAB897852B1}"/>
    <cellStyle name="40% - Accent3 3 2 5 2" xfId="41819" xr:uid="{2AD08EF2-B896-4670-8FC7-10225C5E474C}"/>
    <cellStyle name="40% - Accent3 3 2 6" xfId="41804" xr:uid="{4E36A128-BBA6-4627-8B6E-19C0BC438C79}"/>
    <cellStyle name="40% - Accent3 3 3" xfId="1809" xr:uid="{AB64CAD1-FBC8-4FAD-AE1C-22544BA2D4A8}"/>
    <cellStyle name="40% - Accent3 3 3 2" xfId="5541" xr:uid="{7BE65937-CFCC-46DF-B583-175DA1EBF70F}"/>
    <cellStyle name="40% - Accent3 3 3 2 2" xfId="13249" xr:uid="{F740282B-55ED-4223-BA84-003D1777F5FB}"/>
    <cellStyle name="40% - Accent3 3 3 2 2 2" xfId="28661" xr:uid="{B982705B-1F4A-4F35-9FE4-8E63F465B1A2}"/>
    <cellStyle name="40% - Accent3 3 3 2 2 2 2" xfId="41823" xr:uid="{C73F7A08-885B-4D28-BA2A-B9F5E9CA332D}"/>
    <cellStyle name="40% - Accent3 3 3 2 2 3" xfId="41822" xr:uid="{0A27BF6D-1A2A-4642-997E-4A18A7C5ABA5}"/>
    <cellStyle name="40% - Accent3 3 3 2 3" xfId="20956" xr:uid="{CA7F37B3-78D6-4796-9015-78299B49F4FC}"/>
    <cellStyle name="40% - Accent3 3 3 2 3 2" xfId="41824" xr:uid="{5FB7C4D2-4DF5-4D7B-9B58-53165A9C24EE}"/>
    <cellStyle name="40% - Accent3 3 3 2 4" xfId="41821" xr:uid="{9AD1A402-E3CD-4FE3-83ED-C1B09B68756F}"/>
    <cellStyle name="40% - Accent3 3 3 3" xfId="9520" xr:uid="{F8D619B1-AF8D-4689-8A25-9E9964CE502C}"/>
    <cellStyle name="40% - Accent3 3 3 3 2" xfId="24933" xr:uid="{37E7C308-CE9D-432A-B116-57E9AE698183}"/>
    <cellStyle name="40% - Accent3 3 3 3 2 2" xfId="41826" xr:uid="{8B0DF25B-CC96-4A6C-86EB-C7DD7CD7CABD}"/>
    <cellStyle name="40% - Accent3 3 3 3 3" xfId="41825" xr:uid="{D5B86523-CF0B-4B6C-8C73-6AC35973A415}"/>
    <cellStyle name="40% - Accent3 3 3 4" xfId="17228" xr:uid="{FECAD646-6981-4D94-BC8B-969C8E1301B8}"/>
    <cellStyle name="40% - Accent3 3 3 4 2" xfId="41827" xr:uid="{33008CF8-B5B5-4DD3-B6F3-1943DDD3506C}"/>
    <cellStyle name="40% - Accent3 3 3 5" xfId="41820" xr:uid="{CFE803D6-AC6D-443C-ABA0-BCCAB451509B}"/>
    <cellStyle name="40% - Accent3 3 4" xfId="4062" xr:uid="{2C23B1B6-033D-4D09-85EC-2123E1E38896}"/>
    <cellStyle name="40% - Accent3 3 4 2" xfId="11770" xr:uid="{18525495-8B71-40FB-95CB-18489402497D}"/>
    <cellStyle name="40% - Accent3 3 4 2 2" xfId="27182" xr:uid="{D83B72F1-0304-4A7D-80C3-4013985F1265}"/>
    <cellStyle name="40% - Accent3 3 4 2 2 2" xfId="41830" xr:uid="{4689DF8B-598A-42A0-ACA2-8A24A4793FC7}"/>
    <cellStyle name="40% - Accent3 3 4 2 3" xfId="41829" xr:uid="{A6AD8E37-69A3-4B00-B488-FF443BCF4941}"/>
    <cellStyle name="40% - Accent3 3 4 3" xfId="19477" xr:uid="{3C887CF0-EC32-420E-8273-33E51C757FC2}"/>
    <cellStyle name="40% - Accent3 3 4 3 2" xfId="41831" xr:uid="{BED0BAD8-AE0E-4940-B3D0-8431285C398B}"/>
    <cellStyle name="40% - Accent3 3 4 4" xfId="41828" xr:uid="{1ADB0262-80E1-4CBA-A005-B9E1863C3230}"/>
    <cellStyle name="40% - Accent3 3 5" xfId="8061" xr:uid="{7450D385-3944-4F17-B369-15BF374EEA75}"/>
    <cellStyle name="40% - Accent3 3 5 2" xfId="23474" xr:uid="{680939FE-CF3D-4019-9668-7C394A66FEFE}"/>
    <cellStyle name="40% - Accent3 3 5 2 2" xfId="41833" xr:uid="{3D235352-68EA-49FF-A138-1CC8CF2A2E99}"/>
    <cellStyle name="40% - Accent3 3 5 3" xfId="41832" xr:uid="{5AA8EE72-C8ED-49B0-9BBD-D603E441F22B}"/>
    <cellStyle name="40% - Accent3 3 6" xfId="15769" xr:uid="{0184786C-8F84-40CA-8D70-C1CEEE32721F}"/>
    <cellStyle name="40% - Accent3 3 6 2" xfId="41834" xr:uid="{2D3FFD96-5ABB-4FC9-A6A4-ECFCA1564024}"/>
    <cellStyle name="40% - Accent3 3 7" xfId="41803" xr:uid="{31443CFD-A42E-4F8C-AAB1-CC346C0CA1FD}"/>
    <cellStyle name="40% - Accent3 30" xfId="3790" xr:uid="{C0334E73-05A3-462E-A147-4A6F75D3B945}"/>
    <cellStyle name="40% - Accent3 30 2" xfId="7521" xr:uid="{BABD3DBD-E081-4083-94FE-B989E6692488}"/>
    <cellStyle name="40% - Accent3 30 2 2" xfId="15229" xr:uid="{73A86E94-4C1E-4383-AD5C-A00B0D81407A}"/>
    <cellStyle name="40% - Accent3 30 2 2 2" xfId="30641" xr:uid="{62960388-F0DE-423D-87D7-27271BFDCA2B}"/>
    <cellStyle name="40% - Accent3 30 2 2 2 2" xfId="41838" xr:uid="{616BA84C-A5D4-4B7A-9A31-7AFC8F1F22BD}"/>
    <cellStyle name="40% - Accent3 30 2 2 3" xfId="41837" xr:uid="{4F5654F9-7A5E-4F09-A178-1E7E2F862F3C}"/>
    <cellStyle name="40% - Accent3 30 2 3" xfId="22936" xr:uid="{65C84B5D-6232-48C3-A814-35F4FF894B34}"/>
    <cellStyle name="40% - Accent3 30 2 3 2" xfId="41839" xr:uid="{BE70CB3A-A0ED-4408-847F-D3969FE3631A}"/>
    <cellStyle name="40% - Accent3 30 2 4" xfId="41836" xr:uid="{E22993AA-7F90-4C25-BF55-A898D53F6BD2}"/>
    <cellStyle name="40% - Accent3 30 3" xfId="11500" xr:uid="{3FB6C343-08B6-4628-904F-446A5604F460}"/>
    <cellStyle name="40% - Accent3 30 3 2" xfId="26913" xr:uid="{D080CEA7-A0B0-4ACF-854B-BA5B4213F9AB}"/>
    <cellStyle name="40% - Accent3 30 3 2 2" xfId="41841" xr:uid="{F48BCB22-3F9D-4AFD-923A-310DF8FD0589}"/>
    <cellStyle name="40% - Accent3 30 3 3" xfId="41840" xr:uid="{684FD3F2-F2B0-4153-AB7D-43EBEB6F1D09}"/>
    <cellStyle name="40% - Accent3 30 4" xfId="19208" xr:uid="{63BED4F1-AAA1-4AE0-8226-7484B0D0012E}"/>
    <cellStyle name="40% - Accent3 30 4 2" xfId="41842" xr:uid="{C06891E1-7C77-44D5-A72A-B319661592CA}"/>
    <cellStyle name="40% - Accent3 30 5" xfId="41835" xr:uid="{37D907C6-145B-43AC-A859-3F8C5A09A239}"/>
    <cellStyle name="40% - Accent3 31" xfId="3810" xr:uid="{6943D442-B54E-46F8-83AE-EB3CF286DAF0}"/>
    <cellStyle name="40% - Accent3 31 2" xfId="7541" xr:uid="{EC05AD6B-102C-4C58-88BF-B60CE927F2E8}"/>
    <cellStyle name="40% - Accent3 31 2 2" xfId="15249" xr:uid="{17931E34-2A9C-4778-BD3A-DD4DE5D9B9E2}"/>
    <cellStyle name="40% - Accent3 31 2 2 2" xfId="30661" xr:uid="{971FB5DF-29C1-4B46-BBE8-30ADD80C662A}"/>
    <cellStyle name="40% - Accent3 31 2 2 2 2" xfId="41846" xr:uid="{F553955F-B607-44D7-96E1-F284078780AB}"/>
    <cellStyle name="40% - Accent3 31 2 2 3" xfId="41845" xr:uid="{9B9DAAED-7E55-483B-9D9D-D623C8AEADB5}"/>
    <cellStyle name="40% - Accent3 31 2 3" xfId="22956" xr:uid="{2D699AF2-B479-4841-867A-E82CB458B4B9}"/>
    <cellStyle name="40% - Accent3 31 2 3 2" xfId="41847" xr:uid="{AC5A3C66-AFF8-4C93-9B67-A16B71BF1705}"/>
    <cellStyle name="40% - Accent3 31 2 4" xfId="41844" xr:uid="{8A33D9CB-300F-47D3-80CA-5F6141FA04DC}"/>
    <cellStyle name="40% - Accent3 31 3" xfId="11520" xr:uid="{AD562A7C-006D-429B-8B78-5D6FCCD8E15A}"/>
    <cellStyle name="40% - Accent3 31 3 2" xfId="26933" xr:uid="{4E535587-829C-4B3F-9282-0F57CB0A773F}"/>
    <cellStyle name="40% - Accent3 31 3 2 2" xfId="41849" xr:uid="{EF8AD34E-7CE0-4C3E-8460-A8B17FF7852B}"/>
    <cellStyle name="40% - Accent3 31 3 3" xfId="41848" xr:uid="{19794A9E-D61F-4E19-A58F-FA0DDF42C60A}"/>
    <cellStyle name="40% - Accent3 31 4" xfId="19228" xr:uid="{D444DECD-8757-4551-B707-3D066705D0DD}"/>
    <cellStyle name="40% - Accent3 31 4 2" xfId="41850" xr:uid="{5E1C60B6-96D7-4E28-B8B9-2C9E19C08655}"/>
    <cellStyle name="40% - Accent3 31 5" xfId="41843" xr:uid="{BBB352A8-59E4-4C75-8479-8A618402A12B}"/>
    <cellStyle name="40% - Accent3 32" xfId="3831" xr:uid="{CB973F9F-8F72-4D89-9655-A1F738326728}"/>
    <cellStyle name="40% - Accent3 32 2" xfId="7561" xr:uid="{5AD2835B-7F6A-4500-9B85-5B1D71F6E657}"/>
    <cellStyle name="40% - Accent3 32 2 2" xfId="15269" xr:uid="{E97A0AC8-FC7E-4A89-8E15-23F258F747DB}"/>
    <cellStyle name="40% - Accent3 32 2 2 2" xfId="30681" xr:uid="{F8B3D0CC-B3EE-4EC0-BFFF-73ACCF7B6930}"/>
    <cellStyle name="40% - Accent3 32 2 2 2 2" xfId="41854" xr:uid="{6D5F420F-3B5F-4197-BE20-A421BA70BED1}"/>
    <cellStyle name="40% - Accent3 32 2 2 3" xfId="41853" xr:uid="{EB519C50-2D9A-4846-8F27-8CEC45C42792}"/>
    <cellStyle name="40% - Accent3 32 2 3" xfId="22976" xr:uid="{8698F73A-A6DB-4890-B84F-46EA264FF550}"/>
    <cellStyle name="40% - Accent3 32 2 3 2" xfId="41855" xr:uid="{F9FFEB07-5905-44D2-8EB5-6F31598B56C9}"/>
    <cellStyle name="40% - Accent3 32 2 4" xfId="41852" xr:uid="{6C05F710-D66C-4C49-BFE6-087B19FB44FE}"/>
    <cellStyle name="40% - Accent3 32 3" xfId="11541" xr:uid="{4D0D1125-EB03-44C6-BCE3-78089B645414}"/>
    <cellStyle name="40% - Accent3 32 3 2" xfId="26953" xr:uid="{9D7D8696-71E5-451C-A68A-3B707621A89A}"/>
    <cellStyle name="40% - Accent3 32 3 2 2" xfId="41857" xr:uid="{D890A2AD-BB32-45DB-A47B-0ADD96C106B5}"/>
    <cellStyle name="40% - Accent3 32 3 3" xfId="41856" xr:uid="{E0828966-AB88-4F55-B593-33EC8B980E26}"/>
    <cellStyle name="40% - Accent3 32 4" xfId="19248" xr:uid="{D1244E45-6CBE-4A01-A1F5-8B530C594487}"/>
    <cellStyle name="40% - Accent3 32 4 2" xfId="41858" xr:uid="{2993C649-5226-4A26-A06A-F01480D28BBF}"/>
    <cellStyle name="40% - Accent3 32 5" xfId="41851" xr:uid="{48379471-01B0-4ED8-9B4B-C997802F3E42}"/>
    <cellStyle name="40% - Accent3 33" xfId="3850" xr:uid="{E2E09121-F55E-4BA8-B70E-FD0D789D1481}"/>
    <cellStyle name="40% - Accent3 33 2" xfId="11560" xr:uid="{7C367F30-3E02-46E4-A1CB-665F5A074B91}"/>
    <cellStyle name="40% - Accent3 33 2 2" xfId="26972" xr:uid="{84184E38-04A2-4B51-8B51-600FBFE8D19A}"/>
    <cellStyle name="40% - Accent3 33 2 2 2" xfId="41861" xr:uid="{9B6EC72D-291B-4C9C-BB8E-4F324BDA43BD}"/>
    <cellStyle name="40% - Accent3 33 2 3" xfId="41860" xr:uid="{FDAD1094-E004-41D1-8371-4528499DF7A8}"/>
    <cellStyle name="40% - Accent3 33 3" xfId="19267" xr:uid="{7E302275-015A-4751-B566-BB897EE4A35F}"/>
    <cellStyle name="40% - Accent3 33 3 2" xfId="41862" xr:uid="{F4B8021B-847D-4F14-ACA3-EBAC8D8A8A62}"/>
    <cellStyle name="40% - Accent3 33 4" xfId="41859" xr:uid="{22A1E80C-3341-4ABF-9C9F-468CAC0ABAE9}"/>
    <cellStyle name="40% - Accent3 34" xfId="7581" xr:uid="{FD4E96E7-0144-431B-9CC3-3EDBBDFB815B}"/>
    <cellStyle name="40% - Accent3 34 2" xfId="15289" xr:uid="{288E28A0-F346-43D2-B2F1-A3BB87FC88C9}"/>
    <cellStyle name="40% - Accent3 34 2 2" xfId="30701" xr:uid="{563AC044-797C-4928-B3E4-97D7DCBA3F46}"/>
    <cellStyle name="40% - Accent3 34 2 2 2" xfId="41865" xr:uid="{5AD181B4-2E2C-4CD9-88B2-5C8D8991658E}"/>
    <cellStyle name="40% - Accent3 34 2 3" xfId="41864" xr:uid="{E93337E3-7FD1-4061-A486-48DEA55FE158}"/>
    <cellStyle name="40% - Accent3 34 3" xfId="22996" xr:uid="{AF5B4C68-55DA-45D3-90A2-7F9AF69559F7}"/>
    <cellStyle name="40% - Accent3 34 3 2" xfId="41866" xr:uid="{91C17376-25DA-4A7D-99E2-1A038A9AFF41}"/>
    <cellStyle name="40% - Accent3 34 4" xfId="41863" xr:uid="{9A0FBC88-5FE2-45FB-B7FF-73997B2DDCE3}"/>
    <cellStyle name="40% - Accent3 35" xfId="7601" xr:uid="{EE698668-390F-4632-8F53-AC84AA11F398}"/>
    <cellStyle name="40% - Accent3 35 2" xfId="15309" xr:uid="{ED8CAB20-E1EC-4300-BC80-CE55EEED7811}"/>
    <cellStyle name="40% - Accent3 35 2 2" xfId="30721" xr:uid="{BAC60F76-001B-4058-93C0-D531DF988E4C}"/>
    <cellStyle name="40% - Accent3 35 2 2 2" xfId="41869" xr:uid="{1D8B289E-5090-4F71-9F90-D41186AAB65E}"/>
    <cellStyle name="40% - Accent3 35 2 3" xfId="41868" xr:uid="{09A48029-3B0B-4195-B849-4463A9CBF0DF}"/>
    <cellStyle name="40% - Accent3 35 3" xfId="23016" xr:uid="{6C2BC8E1-CBE2-4F23-ADE0-C0D4D3246D0F}"/>
    <cellStyle name="40% - Accent3 35 3 2" xfId="41870" xr:uid="{CBDD9738-57AB-4FA3-87E4-AEF167F52325}"/>
    <cellStyle name="40% - Accent3 35 4" xfId="41867" xr:uid="{1623E075-1129-4214-A66D-0DB72EE361D6}"/>
    <cellStyle name="40% - Accent3 36" xfId="7621" xr:uid="{8E6963D5-B049-4F28-AACB-832E5DDC537F}"/>
    <cellStyle name="40% - Accent3 36 2" xfId="15329" xr:uid="{6F6D5596-B8B2-49AB-A499-D1C48C8B3ADE}"/>
    <cellStyle name="40% - Accent3 36 2 2" xfId="30741" xr:uid="{CF0ECC3B-CB83-4225-8085-6140A5E866EE}"/>
    <cellStyle name="40% - Accent3 36 2 2 2" xfId="41873" xr:uid="{49B6E174-B7EC-4034-8858-B4B6E7A61B3B}"/>
    <cellStyle name="40% - Accent3 36 2 3" xfId="41872" xr:uid="{B6C6E33B-B66A-4058-A78E-E65A3EF65AC7}"/>
    <cellStyle name="40% - Accent3 36 3" xfId="23036" xr:uid="{86A93C9E-D148-45CE-9AC0-F15418E9673E}"/>
    <cellStyle name="40% - Accent3 36 3 2" xfId="41874" xr:uid="{CDFDFEAD-5732-44B9-876F-D58E3E4DC974}"/>
    <cellStyle name="40% - Accent3 36 4" xfId="41871" xr:uid="{8A38F552-DE22-4F85-B6EB-A99D8394BB67}"/>
    <cellStyle name="40% - Accent3 37" xfId="7641" xr:uid="{49510624-0A25-453E-A6C7-91AAB20FF049}"/>
    <cellStyle name="40% - Accent3 37 2" xfId="15349" xr:uid="{4E4F6DB4-0E9D-4E76-A947-238424949D80}"/>
    <cellStyle name="40% - Accent3 37 2 2" xfId="30761" xr:uid="{8B6D3585-50B2-494D-AE1F-9F61A30BE2E3}"/>
    <cellStyle name="40% - Accent3 37 2 2 2" xfId="41877" xr:uid="{745EEB1A-3919-4D43-8D36-4476FBB614D6}"/>
    <cellStyle name="40% - Accent3 37 2 3" xfId="41876" xr:uid="{40184EB8-C053-48B7-AD6A-CA39501BBB62}"/>
    <cellStyle name="40% - Accent3 37 3" xfId="23056" xr:uid="{3978DF6F-BBF7-4C96-A2FE-6C3522BF952B}"/>
    <cellStyle name="40% - Accent3 37 3 2" xfId="41878" xr:uid="{4FC94677-D880-4A29-A2AA-22B8287882DA}"/>
    <cellStyle name="40% - Accent3 37 4" xfId="41875" xr:uid="{1B103234-61E3-4B97-9D48-BA73A6DE016D}"/>
    <cellStyle name="40% - Accent3 38" xfId="7661" xr:uid="{5FE26608-DAD1-498B-8CCD-51D495DEC7F3}"/>
    <cellStyle name="40% - Accent3 38 2" xfId="15369" xr:uid="{480962F4-6CF9-4328-9310-85A9A2ABD574}"/>
    <cellStyle name="40% - Accent3 38 2 2" xfId="30781" xr:uid="{0F1C92F1-B6D5-4F5B-AB62-464809A2066F}"/>
    <cellStyle name="40% - Accent3 38 2 2 2" xfId="41881" xr:uid="{37BFF35B-6683-4641-BE6B-DB757208A821}"/>
    <cellStyle name="40% - Accent3 38 2 3" xfId="41880" xr:uid="{8D694AC4-57DF-4C31-BE7F-21C96AB61933}"/>
    <cellStyle name="40% - Accent3 38 3" xfId="23076" xr:uid="{302AE65A-BA9E-400E-B728-E755CB085291}"/>
    <cellStyle name="40% - Accent3 38 3 2" xfId="41882" xr:uid="{DA109E45-E3F5-4627-BC05-B800B006384B}"/>
    <cellStyle name="40% - Accent3 38 4" xfId="41879" xr:uid="{BF1D3AFC-D320-4F58-9528-0A0491740AA6}"/>
    <cellStyle name="40% - Accent3 39" xfId="7681" xr:uid="{0948AD6D-F809-495E-B859-8CC977628075}"/>
    <cellStyle name="40% - Accent3 39 2" xfId="15389" xr:uid="{6DD87C84-0BB2-4F06-A453-4D74F4B39123}"/>
    <cellStyle name="40% - Accent3 39 2 2" xfId="30801" xr:uid="{85D87998-1020-4503-80EB-ECB098C2F32E}"/>
    <cellStyle name="40% - Accent3 39 2 2 2" xfId="41885" xr:uid="{A86E604D-0759-404B-AAC5-FB9D7D344E27}"/>
    <cellStyle name="40% - Accent3 39 2 3" xfId="41884" xr:uid="{C54B361C-8389-4B61-BB17-A207AC70DF5D}"/>
    <cellStyle name="40% - Accent3 39 3" xfId="23096" xr:uid="{E4BF3594-A52D-46DA-940F-9DDA1B97EA83}"/>
    <cellStyle name="40% - Accent3 39 3 2" xfId="41886" xr:uid="{1F7D6B92-DA51-42F5-8336-969131AE4044}"/>
    <cellStyle name="40% - Accent3 39 4" xfId="41883" xr:uid="{0E4C6048-2374-4D0F-92AC-C8EB7BC41A57}"/>
    <cellStyle name="40% - Accent3 4" xfId="1606" xr:uid="{BB7E5098-4634-47A6-B34F-498C7D0F375F}"/>
    <cellStyle name="40% - Accent3 4 2" xfId="5341" xr:uid="{B3B92511-F4F1-4BDB-895F-C5FC01F5DCEC}"/>
    <cellStyle name="40% - Accent3 4 2 2" xfId="13049" xr:uid="{D9E53E6A-3332-4D40-82F8-C046074FFA5B}"/>
    <cellStyle name="40% - Accent3 4 2 2 2" xfId="28461" xr:uid="{6E3635D7-63CE-49C7-9AF6-D6D52C36C338}"/>
    <cellStyle name="40% - Accent3 4 2 2 2 2" xfId="41890" xr:uid="{DBCCB347-EADA-4A23-943F-0BBCCF75E679}"/>
    <cellStyle name="40% - Accent3 4 2 2 3" xfId="41889" xr:uid="{E2AD0FFF-49E0-49BB-960A-03A73A2E7272}"/>
    <cellStyle name="40% - Accent3 4 2 3" xfId="20756" xr:uid="{BE4C1039-2D07-415C-BBAA-5F6E9D40DB25}"/>
    <cellStyle name="40% - Accent3 4 2 3 2" xfId="41891" xr:uid="{13E530F2-0011-4AC4-A31C-32D1E3B3087F}"/>
    <cellStyle name="40% - Accent3 4 2 4" xfId="41888" xr:uid="{73E17D59-0CC4-4DA7-BE44-8210F865CF4F}"/>
    <cellStyle name="40% - Accent3 4 3" xfId="9322" xr:uid="{81D1C0AC-64AB-4423-A20A-AC5FF0D1207B}"/>
    <cellStyle name="40% - Accent3 4 3 2" xfId="24735" xr:uid="{EE0035C8-60CC-4954-8158-0E6FE084486C}"/>
    <cellStyle name="40% - Accent3 4 3 2 2" xfId="41893" xr:uid="{50C06690-7DBD-4F90-9766-8F016F6D8694}"/>
    <cellStyle name="40% - Accent3 4 3 3" xfId="41892" xr:uid="{7DF213CC-48B0-4F4D-B5F7-CF2579E97C98}"/>
    <cellStyle name="40% - Accent3 4 4" xfId="17030" xr:uid="{5C8A1C9D-56B6-42DE-9354-3E45DD431052}"/>
    <cellStyle name="40% - Accent3 4 4 2" xfId="41894" xr:uid="{8D9B6619-ED19-41ED-9D2F-8607C87A75A6}"/>
    <cellStyle name="40% - Accent3 4 5" xfId="41887" xr:uid="{325B1ABF-A484-4457-9C87-EF796DAC9CD1}"/>
    <cellStyle name="40% - Accent3 40" xfId="7701" xr:uid="{B656FE6D-0429-45E7-974F-D4036FB9E489}"/>
    <cellStyle name="40% - Accent3 40 2" xfId="15409" xr:uid="{C4A153E8-2D46-4920-BE1C-3C3E9112C2CC}"/>
    <cellStyle name="40% - Accent3 40 2 2" xfId="30821" xr:uid="{ED008B6F-3C31-4BDF-B736-5629866FA1C9}"/>
    <cellStyle name="40% - Accent3 40 2 2 2" xfId="41897" xr:uid="{E2EA1CCA-2627-4ACB-808F-8A7661D37063}"/>
    <cellStyle name="40% - Accent3 40 2 3" xfId="41896" xr:uid="{C15FC5B6-911D-4FE9-AE89-DCF69E4C58E5}"/>
    <cellStyle name="40% - Accent3 40 3" xfId="23116" xr:uid="{07072A7F-E15A-4E9D-B100-2C9FA8590D1A}"/>
    <cellStyle name="40% - Accent3 40 3 2" xfId="41898" xr:uid="{06CD66BB-BADD-4B64-B021-CC45F67E3617}"/>
    <cellStyle name="40% - Accent3 40 4" xfId="41895" xr:uid="{A570D0E0-41BA-4E39-BB8D-6C4046A0C7F3}"/>
    <cellStyle name="40% - Accent3 41" xfId="7721" xr:uid="{0E573EFA-9A83-4A58-B77C-4FDBAF737231}"/>
    <cellStyle name="40% - Accent3 41 2" xfId="15429" xr:uid="{C99C8BED-E5F7-4F8B-BCAB-61EF49F59A4D}"/>
    <cellStyle name="40% - Accent3 41 2 2" xfId="30841" xr:uid="{3477E4D3-F69E-4B3D-BE0E-9712DD10269F}"/>
    <cellStyle name="40% - Accent3 41 2 2 2" xfId="41901" xr:uid="{E61B8540-A6A4-4FBB-A5AA-74AA7F37274B}"/>
    <cellStyle name="40% - Accent3 41 2 3" xfId="41900" xr:uid="{684B1401-9338-4DB4-90E4-5DEF2D508914}"/>
    <cellStyle name="40% - Accent3 41 3" xfId="23136" xr:uid="{471F913A-7789-4F55-B8A3-674D05AD4D8E}"/>
    <cellStyle name="40% - Accent3 41 3 2" xfId="41902" xr:uid="{5C8F930D-7016-4002-86E1-3E8DDF95F00D}"/>
    <cellStyle name="40% - Accent3 41 4" xfId="41899" xr:uid="{4B5D91F1-F84D-4AAD-947F-A36DB902F404}"/>
    <cellStyle name="40% - Accent3 42" xfId="7741" xr:uid="{C0007C43-FBF8-495F-97A2-35AC48819FBE}"/>
    <cellStyle name="40% - Accent3 42 2" xfId="15449" xr:uid="{16E8B0F9-2736-4448-81B4-57243CDD6B49}"/>
    <cellStyle name="40% - Accent3 42 2 2" xfId="30861" xr:uid="{A8617E35-F53E-462D-A2A3-EAE52D37BC93}"/>
    <cellStyle name="40% - Accent3 42 2 2 2" xfId="41905" xr:uid="{4D339DA8-3A2A-452F-86D5-72B4FC06E48B}"/>
    <cellStyle name="40% - Accent3 42 2 3" xfId="41904" xr:uid="{BC6F09C8-80ED-4EE2-9AE1-2325A2D59D7F}"/>
    <cellStyle name="40% - Accent3 42 3" xfId="23156" xr:uid="{B6B80F4E-022E-4B69-8879-706E2B3D2EB9}"/>
    <cellStyle name="40% - Accent3 42 3 2" xfId="41906" xr:uid="{B06CC384-23D2-45A4-9388-00E3C0CEF70D}"/>
    <cellStyle name="40% - Accent3 42 4" xfId="41903" xr:uid="{F8712D2D-2EE0-41F3-AB2E-F43DFE07B318}"/>
    <cellStyle name="40% - Accent3 43" xfId="7761" xr:uid="{E7AEE323-6A2B-4E45-8421-7F5B0992170D}"/>
    <cellStyle name="40% - Accent3 43 2" xfId="15469" xr:uid="{9BAA52F8-1CCC-47E9-8050-B66133BA0EB0}"/>
    <cellStyle name="40% - Accent3 43 2 2" xfId="30881" xr:uid="{00A4D028-0E5C-4041-9C37-B798DEFA215B}"/>
    <cellStyle name="40% - Accent3 43 2 2 2" xfId="41909" xr:uid="{C653FE0D-2DB6-4CBC-8B85-B2A903E4FA43}"/>
    <cellStyle name="40% - Accent3 43 2 3" xfId="41908" xr:uid="{6202985E-145A-44B5-B495-AB2CFBCD0A87}"/>
    <cellStyle name="40% - Accent3 43 3" xfId="23176" xr:uid="{20006E21-5D42-4127-B340-103B8224DEE8}"/>
    <cellStyle name="40% - Accent3 43 3 2" xfId="41910" xr:uid="{5A21B859-6962-455E-BC07-A8322E97E6F7}"/>
    <cellStyle name="40% - Accent3 43 4" xfId="41907" xr:uid="{56250F4A-90CB-4121-BFD1-9DA9BBA02EC7}"/>
    <cellStyle name="40% - Accent3 44" xfId="7781" xr:uid="{2263B6AC-AE40-4B5B-850C-7D56F4CAC17D}"/>
    <cellStyle name="40% - Accent3 44 2" xfId="15489" xr:uid="{E9110F5D-90A8-41AC-8083-1397ED8E37DC}"/>
    <cellStyle name="40% - Accent3 44 2 2" xfId="30901" xr:uid="{880675A1-1B4E-4EB8-851B-2DD39D0B5181}"/>
    <cellStyle name="40% - Accent3 44 2 2 2" xfId="41913" xr:uid="{1710EE0D-A1A5-44AF-B764-CD680F9BF905}"/>
    <cellStyle name="40% - Accent3 44 2 3" xfId="41912" xr:uid="{8647CA8E-4554-4A26-81AF-E8395D139402}"/>
    <cellStyle name="40% - Accent3 44 3" xfId="23196" xr:uid="{98714977-7D87-458B-ADDC-CA2E5BD06B2C}"/>
    <cellStyle name="40% - Accent3 44 3 2" xfId="41914" xr:uid="{C1D43358-EB41-4F4C-8802-3116EF37FA94}"/>
    <cellStyle name="40% - Accent3 44 4" xfId="41911" xr:uid="{158223CF-D31D-44F2-BE5B-0E274F65E1F2}"/>
    <cellStyle name="40% - Accent3 45" xfId="7803" xr:uid="{37F93C4B-CBE5-429E-BF89-7E7DCE5C6C11}"/>
    <cellStyle name="40% - Accent3 45 2" xfId="15511" xr:uid="{D068D61F-8751-4190-9710-E06DDECA6B96}"/>
    <cellStyle name="40% - Accent3 45 2 2" xfId="30923" xr:uid="{AE5EE73E-B271-4140-9B3E-050F4E3DCFBF}"/>
    <cellStyle name="40% - Accent3 45 2 2 2" xfId="41917" xr:uid="{F63071E3-50F9-4A1D-832C-9EF3CC7B448F}"/>
    <cellStyle name="40% - Accent3 45 2 3" xfId="41916" xr:uid="{A3646275-A513-42EC-B531-53EC92DF4083}"/>
    <cellStyle name="40% - Accent3 45 3" xfId="23218" xr:uid="{F52FBFCD-3EBB-4D03-BEB0-73B4815F5513}"/>
    <cellStyle name="40% - Accent3 45 3 2" xfId="41918" xr:uid="{FA5819F5-5428-48D2-8CEC-D611E6867F1A}"/>
    <cellStyle name="40% - Accent3 45 4" xfId="41915" xr:uid="{1631F68A-FB92-4CF8-9BBC-C5FD50FD3BC8}"/>
    <cellStyle name="40% - Accent3 46" xfId="7824" xr:uid="{655C5CE7-751F-478B-94D3-A3914092D94C}"/>
    <cellStyle name="40% - Accent3 46 2" xfId="15532" xr:uid="{BF6AC460-3145-45FE-959C-92B113332CC4}"/>
    <cellStyle name="40% - Accent3 46 2 2" xfId="30943" xr:uid="{11BA70EE-DD03-406B-8212-B6F324BAC96E}"/>
    <cellStyle name="40% - Accent3 46 2 2 2" xfId="41921" xr:uid="{65AA8802-3481-4349-B7BF-64B0FD03BDDF}"/>
    <cellStyle name="40% - Accent3 46 2 3" xfId="41920" xr:uid="{21D680FD-9467-42C0-B2B4-DFAF41CC3C47}"/>
    <cellStyle name="40% - Accent3 46 3" xfId="23238" xr:uid="{434618FC-F181-424B-9A25-145CB25DA1EC}"/>
    <cellStyle name="40% - Accent3 46 3 2" xfId="41922" xr:uid="{DA4E5D5D-2BFC-4778-B43A-62F2D5B969D5}"/>
    <cellStyle name="40% - Accent3 46 4" xfId="41919" xr:uid="{34D1A08B-4219-4454-816F-7DA0535334F4}"/>
    <cellStyle name="40% - Accent3 47" xfId="7844" xr:uid="{51F6BB58-20D6-48D8-BCBE-822372B0A48B}"/>
    <cellStyle name="40% - Accent3 47 2" xfId="15552" xr:uid="{43AB2523-ABB4-46DC-BCC3-5EC75E1C24C0}"/>
    <cellStyle name="40% - Accent3 47 2 2" xfId="30963" xr:uid="{E7A2C1A0-5DC4-45D7-8FED-B6190018CB9A}"/>
    <cellStyle name="40% - Accent3 47 2 2 2" xfId="41925" xr:uid="{00B62581-73BD-4746-ADC9-F7B0F3FE9EBC}"/>
    <cellStyle name="40% - Accent3 47 2 3" xfId="41924" xr:uid="{3F23D7B6-89E4-4EBD-922B-51EB806931DC}"/>
    <cellStyle name="40% - Accent3 47 3" xfId="23258" xr:uid="{61C874F7-3523-4078-A0EA-3D98A242BB49}"/>
    <cellStyle name="40% - Accent3 47 3 2" xfId="41926" xr:uid="{10356951-F7D1-428F-9ABA-F8BFF00DC51D}"/>
    <cellStyle name="40% - Accent3 47 4" xfId="41923" xr:uid="{E0749598-0BAF-4C63-BBEC-EEE4815CD682}"/>
    <cellStyle name="40% - Accent3 48" xfId="7897" xr:uid="{0D1D67A1-E908-4915-9C2A-C0A9F20C7C2A}"/>
    <cellStyle name="40% - Accent3 48 2" xfId="23310" xr:uid="{796CF078-391A-4036-A362-E18935C17E8C}"/>
    <cellStyle name="40% - Accent3 48 2 2" xfId="41928" xr:uid="{F0CB6EBA-4B86-4295-96B0-96E0188EBD22}"/>
    <cellStyle name="40% - Accent3 48 3" xfId="41927" xr:uid="{B4C66395-4805-4E9E-82E4-C9AEF3D4E2F5}"/>
    <cellStyle name="40% - Accent3 49" xfId="15605" xr:uid="{DC7AF128-6709-415B-88AA-4C57EAA5CAA7}"/>
    <cellStyle name="40% - Accent3 49 2" xfId="41929" xr:uid="{FF42EC1E-D601-4368-9894-9AE839A461A5}"/>
    <cellStyle name="40% - Accent3 5" xfId="3289" xr:uid="{87C96C0A-CF4D-46A0-8430-E7380D5FA946}"/>
    <cellStyle name="40% - Accent3 5 2" xfId="7021" xr:uid="{4DE5DEC5-41C5-4EAF-87AC-9E641264516A}"/>
    <cellStyle name="40% - Accent3 5 2 2" xfId="14729" xr:uid="{B29A352C-5E92-472D-B96C-8689711B96E3}"/>
    <cellStyle name="40% - Accent3 5 2 2 2" xfId="30141" xr:uid="{234A31B6-8B8F-4F04-9885-7587EAAF4D55}"/>
    <cellStyle name="40% - Accent3 5 2 2 2 2" xfId="41933" xr:uid="{5BCADF40-08D5-4DAE-B139-73919EE8B419}"/>
    <cellStyle name="40% - Accent3 5 2 2 3" xfId="41932" xr:uid="{18490303-B33B-4F2D-8BF0-2C15A6E68E3D}"/>
    <cellStyle name="40% - Accent3 5 2 3" xfId="22436" xr:uid="{D427A9DB-449C-4DAF-BCFE-933FFBE5C0E6}"/>
    <cellStyle name="40% - Accent3 5 2 3 2" xfId="41934" xr:uid="{64B9754B-73FC-4363-822E-34D71ADDB6F4}"/>
    <cellStyle name="40% - Accent3 5 2 4" xfId="41931" xr:uid="{A4FAD52E-4005-443B-B7E8-A7560FA9AF28}"/>
    <cellStyle name="40% - Accent3 5 3" xfId="11000" xr:uid="{DEFD0B62-77E4-4F32-804F-F33D3F31BB57}"/>
    <cellStyle name="40% - Accent3 5 3 2" xfId="26413" xr:uid="{AADD6C1A-64E1-41A1-8917-F804E048FEBA}"/>
    <cellStyle name="40% - Accent3 5 3 2 2" xfId="41936" xr:uid="{C067479E-0DCC-4335-A1EB-6A8F7AA47A09}"/>
    <cellStyle name="40% - Accent3 5 3 3" xfId="41935" xr:uid="{8A0C5FBE-85E2-469B-ADC9-8D0F50671F42}"/>
    <cellStyle name="40% - Accent3 5 4" xfId="18708" xr:uid="{57E12E6A-C5BE-4202-9F66-F82BCA0ED812}"/>
    <cellStyle name="40% - Accent3 5 4 2" xfId="41937" xr:uid="{5CF05999-1BFF-44A6-9B74-6D8B39F7FCA5}"/>
    <cellStyle name="40% - Accent3 5 5" xfId="41930" xr:uid="{5B27BBCE-0620-435E-B906-850AA17AD3D1}"/>
    <cellStyle name="40% - Accent3 50" xfId="30983" xr:uid="{48ACE9FE-6886-48DF-8EED-513C4F1DE70A}"/>
    <cellStyle name="40% - Accent3 50 2" xfId="41938" xr:uid="{5B80BFAB-34D5-4826-8E9A-225243D1864E}"/>
    <cellStyle name="40% - Accent3 51" xfId="41386" xr:uid="{FDE6CBE5-9C80-4D46-90F8-F1CF19F271F2}"/>
    <cellStyle name="40% - Accent3 52" xfId="61963" xr:uid="{F4D8A145-E0EE-428A-8B25-E9694B832683}"/>
    <cellStyle name="40% - Accent3 53" xfId="61983" xr:uid="{6EB3D05E-E318-4BEE-8E5A-36142E0F4DBC}"/>
    <cellStyle name="40% - Accent3 54" xfId="62003" xr:uid="{8090CC48-3C71-4B34-94D2-86AE0D733400}"/>
    <cellStyle name="40% - Accent3 55" xfId="62023" xr:uid="{2CEBAECA-7858-4BBE-B24B-6BF330C2F6FE}"/>
    <cellStyle name="40% - Accent3 56" xfId="62046" xr:uid="{AA0064A8-39FC-4B43-ABA8-3761E41F6D4B}"/>
    <cellStyle name="40% - Accent3 57" xfId="62073" xr:uid="{E8574F1E-DA11-487F-97B1-0F2A6BA8CEA3}"/>
    <cellStyle name="40% - Accent3 6" xfId="3309" xr:uid="{038201CE-5A6A-4A68-99E5-514C0D85A1AA}"/>
    <cellStyle name="40% - Accent3 6 2" xfId="7041" xr:uid="{9D655C03-BBF1-46B4-BB31-8D72E0C664D3}"/>
    <cellStyle name="40% - Accent3 6 2 2" xfId="14749" xr:uid="{2CE20899-C345-4CD1-92D4-068153CE8885}"/>
    <cellStyle name="40% - Accent3 6 2 2 2" xfId="30161" xr:uid="{87D2EBE4-CE8E-477A-A02F-5D42D36B81D6}"/>
    <cellStyle name="40% - Accent3 6 2 2 2 2" xfId="41942" xr:uid="{B93106BD-6C59-44A3-9B20-345099094A46}"/>
    <cellStyle name="40% - Accent3 6 2 2 3" xfId="41941" xr:uid="{3813F1E0-9BA4-4C2D-90B6-9D39193BBF2F}"/>
    <cellStyle name="40% - Accent3 6 2 3" xfId="22456" xr:uid="{2EDB067A-3F0F-47CC-9C93-B4AF1A5B130E}"/>
    <cellStyle name="40% - Accent3 6 2 3 2" xfId="41943" xr:uid="{F300F8A7-5780-4BBA-AE60-9F2C025B4F8E}"/>
    <cellStyle name="40% - Accent3 6 2 4" xfId="41940" xr:uid="{048282B5-B602-4CD7-A50B-F91E422AB10E}"/>
    <cellStyle name="40% - Accent3 6 3" xfId="11020" xr:uid="{9CD9B571-6344-4051-8B4A-0215118A39C4}"/>
    <cellStyle name="40% - Accent3 6 3 2" xfId="26433" xr:uid="{24CF4A34-095D-436F-9DA0-423DE41FE746}"/>
    <cellStyle name="40% - Accent3 6 3 2 2" xfId="41945" xr:uid="{E11ABE5B-42EA-45C5-BE54-67BBC7FD572D}"/>
    <cellStyle name="40% - Accent3 6 3 3" xfId="41944" xr:uid="{A0315EE2-738C-4E51-9756-E40987F99BE3}"/>
    <cellStyle name="40% - Accent3 6 4" xfId="18728" xr:uid="{C60FD4CB-C59A-480B-8F32-D7100558B052}"/>
    <cellStyle name="40% - Accent3 6 4 2" xfId="41946" xr:uid="{8ADFF060-0F84-4027-A7CC-B55ADD6E0160}"/>
    <cellStyle name="40% - Accent3 6 5" xfId="41939" xr:uid="{36AC7BE7-5B9C-4BC3-BA83-956D2BCDA98E}"/>
    <cellStyle name="40% - Accent3 7" xfId="3329" xr:uid="{D0C83A8B-E5FE-4969-A873-1928093079FE}"/>
    <cellStyle name="40% - Accent3 7 2" xfId="7061" xr:uid="{1AD89013-4C21-4C7E-8C2E-FEFE4B66A4F7}"/>
    <cellStyle name="40% - Accent3 7 2 2" xfId="14769" xr:uid="{109D5CCD-B97F-4460-988E-16D9E8364BB7}"/>
    <cellStyle name="40% - Accent3 7 2 2 2" xfId="30181" xr:uid="{DD601930-0200-4298-9455-0B7E7A7BA379}"/>
    <cellStyle name="40% - Accent3 7 2 2 2 2" xfId="41950" xr:uid="{297B42F5-111C-4C20-8EDE-5292B1B34205}"/>
    <cellStyle name="40% - Accent3 7 2 2 3" xfId="41949" xr:uid="{1C6D916C-B1F6-4384-98D4-3BEC34DB7636}"/>
    <cellStyle name="40% - Accent3 7 2 3" xfId="22476" xr:uid="{F001E505-6DA3-45EB-9649-28B0B8CAF704}"/>
    <cellStyle name="40% - Accent3 7 2 3 2" xfId="41951" xr:uid="{D981448A-FFBA-4070-BBB3-83EAAB217F72}"/>
    <cellStyle name="40% - Accent3 7 2 4" xfId="41948" xr:uid="{FEAC0370-064C-4708-A05E-CBAD131F7C1A}"/>
    <cellStyle name="40% - Accent3 7 3" xfId="11040" xr:uid="{408B1FD2-ED91-476E-92CF-894EC5EA218A}"/>
    <cellStyle name="40% - Accent3 7 3 2" xfId="26453" xr:uid="{EFC3C8A0-EBCF-4A5C-8D12-BA43F5819EFD}"/>
    <cellStyle name="40% - Accent3 7 3 2 2" xfId="41953" xr:uid="{2FC65A76-DC96-4719-A7A9-F431727E29D7}"/>
    <cellStyle name="40% - Accent3 7 3 3" xfId="41952" xr:uid="{66A9E6D9-B695-422F-BE6E-47497DC1B69E}"/>
    <cellStyle name="40% - Accent3 7 4" xfId="18748" xr:uid="{1B54D0EC-0CAA-4B07-B3F2-39CB30B3B752}"/>
    <cellStyle name="40% - Accent3 7 4 2" xfId="41954" xr:uid="{0D92FA5C-F5B7-4655-AEC7-6DC1514EF3CA}"/>
    <cellStyle name="40% - Accent3 7 5" xfId="41947" xr:uid="{4D7DEB28-9715-47BF-935F-4BB709983D08}"/>
    <cellStyle name="40% - Accent3 8" xfId="3349" xr:uid="{EB395AF3-FBF9-4885-BDDC-3AF393F11066}"/>
    <cellStyle name="40% - Accent3 8 2" xfId="7081" xr:uid="{5E335055-5A31-463A-9B9B-A8CE83D80CFE}"/>
    <cellStyle name="40% - Accent3 8 2 2" xfId="14789" xr:uid="{DE5739EF-DAE0-4A6B-8AC0-2A872A4E5454}"/>
    <cellStyle name="40% - Accent3 8 2 2 2" xfId="30201" xr:uid="{A3F03AE9-71FC-4787-99DF-9A90703E3C75}"/>
    <cellStyle name="40% - Accent3 8 2 2 2 2" xfId="41958" xr:uid="{920A52BD-68F0-44FB-A7F9-C924E7E2635E}"/>
    <cellStyle name="40% - Accent3 8 2 2 3" xfId="41957" xr:uid="{ADA87177-0885-4E2D-8A42-DD54BC57233D}"/>
    <cellStyle name="40% - Accent3 8 2 3" xfId="22496" xr:uid="{C93D41B0-E850-4E55-869C-E371EEDA658F}"/>
    <cellStyle name="40% - Accent3 8 2 3 2" xfId="41959" xr:uid="{F9700647-0FC8-4BC6-B7F3-C00DD5F2E60C}"/>
    <cellStyle name="40% - Accent3 8 2 4" xfId="41956" xr:uid="{49DE7357-CBF9-4398-8A6D-244AB541D4C6}"/>
    <cellStyle name="40% - Accent3 8 3" xfId="11060" xr:uid="{59053AAB-2669-489C-95B8-AAED0FC6766C}"/>
    <cellStyle name="40% - Accent3 8 3 2" xfId="26473" xr:uid="{9DF7E5CC-D00A-4E5C-BDB1-8D9514404B4F}"/>
    <cellStyle name="40% - Accent3 8 3 2 2" xfId="41961" xr:uid="{707DC106-6450-4A1A-9A43-BE95D1D7B123}"/>
    <cellStyle name="40% - Accent3 8 3 3" xfId="41960" xr:uid="{AF9E6717-EFDB-4B4B-9FD6-A0C91F8A94E5}"/>
    <cellStyle name="40% - Accent3 8 4" xfId="18768" xr:uid="{437E5471-8DF0-4609-91EF-A89C5BF5757A}"/>
    <cellStyle name="40% - Accent3 8 4 2" xfId="41962" xr:uid="{B0E0474E-B837-4BC6-ADE6-446668DAE801}"/>
    <cellStyle name="40% - Accent3 8 5" xfId="41955" xr:uid="{54CE4F04-40F7-4EE5-907D-D95DECAF3474}"/>
    <cellStyle name="40% - Accent3 9" xfId="3369" xr:uid="{113E2FFF-C902-417A-8D07-C480FA971319}"/>
    <cellStyle name="40% - Accent3 9 2" xfId="7101" xr:uid="{3664E0A5-1287-41DA-B5FF-01431F942786}"/>
    <cellStyle name="40% - Accent3 9 2 2" xfId="14809" xr:uid="{AB363851-1EA1-4C00-BA5C-463666BE9FAF}"/>
    <cellStyle name="40% - Accent3 9 2 2 2" xfId="30221" xr:uid="{439F3A4F-CCDA-45BF-B761-73BD5689D8A2}"/>
    <cellStyle name="40% - Accent3 9 2 2 2 2" xfId="41966" xr:uid="{19BB71EC-791C-40F4-BDBA-2E8855249B31}"/>
    <cellStyle name="40% - Accent3 9 2 2 3" xfId="41965" xr:uid="{95D7F16D-989A-4609-9259-B4219DCC3A48}"/>
    <cellStyle name="40% - Accent3 9 2 3" xfId="22516" xr:uid="{D2041606-18D1-4E3A-B43F-67B9263FB78A}"/>
    <cellStyle name="40% - Accent3 9 2 3 2" xfId="41967" xr:uid="{B58694D3-0C9B-417B-AB18-CE6B8F3A0E38}"/>
    <cellStyle name="40% - Accent3 9 2 4" xfId="41964" xr:uid="{CAAA86D9-43D5-423C-A294-A67FD7C9F7B7}"/>
    <cellStyle name="40% - Accent3 9 3" xfId="11080" xr:uid="{56F218E0-A388-4E23-8319-769974874CC9}"/>
    <cellStyle name="40% - Accent3 9 3 2" xfId="26493" xr:uid="{1A21A8A1-AB18-4F50-B396-D64B633934BC}"/>
    <cellStyle name="40% - Accent3 9 3 2 2" xfId="41969" xr:uid="{0F93C5C8-F1FF-40C9-A56A-912B5E666428}"/>
    <cellStyle name="40% - Accent3 9 3 3" xfId="41968" xr:uid="{D6E5D2D3-D125-4AE3-9BC7-93F937C4CC5C}"/>
    <cellStyle name="40% - Accent3 9 4" xfId="18788" xr:uid="{BFBCC791-032D-44DE-9957-F3C5A2BB666C}"/>
    <cellStyle name="40% - Accent3 9 4 2" xfId="41970" xr:uid="{386E7E8A-06E1-4069-9A8E-10EB438BD58A}"/>
    <cellStyle name="40% - Accent3 9 5" xfId="41963" xr:uid="{9DE95D5D-C564-49C1-8364-E5C5A840C8E7}"/>
    <cellStyle name="40% - Accent4" xfId="43" builtinId="43" customBuiltin="1"/>
    <cellStyle name="40% - Accent4 10" xfId="3392" xr:uid="{FA64671A-E7CE-4DB3-BAD7-627E4E3854B7}"/>
    <cellStyle name="40% - Accent4 10 2" xfId="7124" xr:uid="{233F4C4A-7B68-43C9-A71C-6D940FD371AE}"/>
    <cellStyle name="40% - Accent4 10 2 2" xfId="14832" xr:uid="{68D16A07-0663-43D3-9D6F-52D2E2DC52D6}"/>
    <cellStyle name="40% - Accent4 10 2 2 2" xfId="30244" xr:uid="{AAFA9E18-6608-4787-8C29-486B69E7395E}"/>
    <cellStyle name="40% - Accent4 10 2 2 2 2" xfId="41975" xr:uid="{F87EDD0E-AA36-46EA-A54D-30CA667311FF}"/>
    <cellStyle name="40% - Accent4 10 2 2 3" xfId="41974" xr:uid="{3BD6205D-4E0E-438D-A456-09A35A1E8ED7}"/>
    <cellStyle name="40% - Accent4 10 2 3" xfId="22539" xr:uid="{6FCF5095-8AE1-483E-9557-3A601AC325FA}"/>
    <cellStyle name="40% - Accent4 10 2 3 2" xfId="41976" xr:uid="{8A22E22C-843E-41A3-AB16-86CB6AD7484C}"/>
    <cellStyle name="40% - Accent4 10 2 4" xfId="41973" xr:uid="{6B81CA29-C0AE-4AD7-B73A-87285B0CF40B}"/>
    <cellStyle name="40% - Accent4 10 3" xfId="11103" xr:uid="{57B554B4-1B0F-479B-9DC2-D4427C38CF6D}"/>
    <cellStyle name="40% - Accent4 10 3 2" xfId="26516" xr:uid="{32252F9C-FFDB-42E5-8C24-E121455AE7F1}"/>
    <cellStyle name="40% - Accent4 10 3 2 2" xfId="41978" xr:uid="{33805210-E7C0-49DD-AD43-6430A9B9DD47}"/>
    <cellStyle name="40% - Accent4 10 3 3" xfId="41977" xr:uid="{B8FB1784-C72A-4583-82E7-D17A5B4740AD}"/>
    <cellStyle name="40% - Accent4 10 4" xfId="18811" xr:uid="{467EEE72-77C3-4425-9BCC-4016EE3D3587}"/>
    <cellStyle name="40% - Accent4 10 4 2" xfId="41979" xr:uid="{200AC582-2637-48E1-B016-35E8DF31C46A}"/>
    <cellStyle name="40% - Accent4 10 5" xfId="41972" xr:uid="{C81350A5-E61B-4DAB-9C1B-9D73E0F4F282}"/>
    <cellStyle name="40% - Accent4 11" xfId="3412" xr:uid="{03AFC383-D472-4A6F-B69C-80D81419EDD0}"/>
    <cellStyle name="40% - Accent4 11 2" xfId="7144" xr:uid="{BE1D759E-60FC-46C4-8C94-8536AC59CE54}"/>
    <cellStyle name="40% - Accent4 11 2 2" xfId="14852" xr:uid="{1BF1347E-E6A4-4241-80F7-9ED01B2F1B2C}"/>
    <cellStyle name="40% - Accent4 11 2 2 2" xfId="30264" xr:uid="{1EC54B64-3067-4C72-B36E-930D6C08FF51}"/>
    <cellStyle name="40% - Accent4 11 2 2 2 2" xfId="41983" xr:uid="{6FA57152-AE90-4B55-B2B5-32582784BEF5}"/>
    <cellStyle name="40% - Accent4 11 2 2 3" xfId="41982" xr:uid="{055DF627-46E8-4C2C-8723-A3F6D7B25271}"/>
    <cellStyle name="40% - Accent4 11 2 3" xfId="22559" xr:uid="{DDE71C18-BBA6-43BC-BD0C-B1BF98B88A6C}"/>
    <cellStyle name="40% - Accent4 11 2 3 2" xfId="41984" xr:uid="{E8357A1C-4C16-4DC4-88CF-EA3640F7ED69}"/>
    <cellStyle name="40% - Accent4 11 2 4" xfId="41981" xr:uid="{F2B01605-144E-4F3B-A93C-3D9731785F10}"/>
    <cellStyle name="40% - Accent4 11 3" xfId="11123" xr:uid="{F0F38A26-296A-46A2-823A-E4545EC1B71D}"/>
    <cellStyle name="40% - Accent4 11 3 2" xfId="26536" xr:uid="{24ACD867-AE34-4E69-AC05-300A259AB0B1}"/>
    <cellStyle name="40% - Accent4 11 3 2 2" xfId="41986" xr:uid="{750213D2-A37C-4A4B-B62C-04CB4768C24F}"/>
    <cellStyle name="40% - Accent4 11 3 3" xfId="41985" xr:uid="{AB7512ED-667B-4170-A8F1-80E9BEFE846D}"/>
    <cellStyle name="40% - Accent4 11 4" xfId="18831" xr:uid="{B1E7D438-D96F-454F-93F9-F3A237014CCB}"/>
    <cellStyle name="40% - Accent4 11 4 2" xfId="41987" xr:uid="{FD3AF67A-5E1F-4A43-97CB-B7C13BAAAB32}"/>
    <cellStyle name="40% - Accent4 11 5" xfId="41980" xr:uid="{DA6D7C10-0052-40D4-9F8A-50FA7D7F583E}"/>
    <cellStyle name="40% - Accent4 12" xfId="3432" xr:uid="{5BE63B23-5899-45CA-8208-FA56C762B623}"/>
    <cellStyle name="40% - Accent4 12 2" xfId="7164" xr:uid="{FFEAC5B3-357E-48C1-B7FC-FB27D9BF12F3}"/>
    <cellStyle name="40% - Accent4 12 2 2" xfId="14872" xr:uid="{EA63BF2E-8BDD-40B8-833C-B07C6418E393}"/>
    <cellStyle name="40% - Accent4 12 2 2 2" xfId="30284" xr:uid="{7EC301A0-CA88-4A0E-8F32-7E689D95DB73}"/>
    <cellStyle name="40% - Accent4 12 2 2 2 2" xfId="41991" xr:uid="{B80AA0B3-0FFC-4CD3-8B1C-7E9C06AF08D6}"/>
    <cellStyle name="40% - Accent4 12 2 2 3" xfId="41990" xr:uid="{716182F1-AA5B-4414-AFA1-8D0CC33B8CF8}"/>
    <cellStyle name="40% - Accent4 12 2 3" xfId="22579" xr:uid="{9D728E61-60B1-46A3-A9A0-CA1D1F0BDC82}"/>
    <cellStyle name="40% - Accent4 12 2 3 2" xfId="41992" xr:uid="{12600BC5-EE0A-4986-9F29-51B50A632454}"/>
    <cellStyle name="40% - Accent4 12 2 4" xfId="41989" xr:uid="{51CCFA11-72B2-4EEC-8A29-587B4F7D4EC3}"/>
    <cellStyle name="40% - Accent4 12 3" xfId="11143" xr:uid="{F12CD60D-6E45-41D9-8428-8F6DEA46C82D}"/>
    <cellStyle name="40% - Accent4 12 3 2" xfId="26556" xr:uid="{9916657D-A716-4533-A545-BDB159F347B4}"/>
    <cellStyle name="40% - Accent4 12 3 2 2" xfId="41994" xr:uid="{CA48847B-1EA0-4B72-B19C-6C0597CBDB57}"/>
    <cellStyle name="40% - Accent4 12 3 3" xfId="41993" xr:uid="{419BB5B2-4865-403B-87C9-34DADAB700A6}"/>
    <cellStyle name="40% - Accent4 12 4" xfId="18851" xr:uid="{04671948-7105-45C5-8BD8-9E7E9BFB8C52}"/>
    <cellStyle name="40% - Accent4 12 4 2" xfId="41995" xr:uid="{9EE44F15-9CB2-4079-A56E-9733DDD98A49}"/>
    <cellStyle name="40% - Accent4 12 5" xfId="41988" xr:uid="{6FF381BD-9527-48FA-826F-E2DF0E38949B}"/>
    <cellStyle name="40% - Accent4 13" xfId="3452" xr:uid="{A63EA4A0-B8F8-46AD-B697-7E005F7D1870}"/>
    <cellStyle name="40% - Accent4 13 2" xfId="7184" xr:uid="{948EB882-380C-4233-9902-6E8C66BBE9E4}"/>
    <cellStyle name="40% - Accent4 13 2 2" xfId="14892" xr:uid="{E8240B6F-5741-45E5-904C-C7BFAAF18921}"/>
    <cellStyle name="40% - Accent4 13 2 2 2" xfId="30304" xr:uid="{0BBC665A-8D85-4CC8-88FB-ECE2ECC53174}"/>
    <cellStyle name="40% - Accent4 13 2 2 2 2" xfId="41999" xr:uid="{685E104F-378B-46E6-B1FF-B06EF76C8BC5}"/>
    <cellStyle name="40% - Accent4 13 2 2 3" xfId="41998" xr:uid="{7E5CA26A-2DB6-49C2-8986-27B0E8291CD3}"/>
    <cellStyle name="40% - Accent4 13 2 3" xfId="22599" xr:uid="{AE54D8A1-4560-4291-BD20-B2CFE6BEEF56}"/>
    <cellStyle name="40% - Accent4 13 2 3 2" xfId="42000" xr:uid="{FF312DF9-4B85-44AC-BCD4-5795A5A390C5}"/>
    <cellStyle name="40% - Accent4 13 2 4" xfId="41997" xr:uid="{EC915EB7-A0A4-497C-AD1D-976245AB9D39}"/>
    <cellStyle name="40% - Accent4 13 3" xfId="11163" xr:uid="{85CF7E6E-423A-456D-8C20-F31AEAB50550}"/>
    <cellStyle name="40% - Accent4 13 3 2" xfId="26576" xr:uid="{5C92DCDB-B3E9-457A-ABCF-005079FC6106}"/>
    <cellStyle name="40% - Accent4 13 3 2 2" xfId="42002" xr:uid="{BA504F2A-0B26-43E9-B953-F30375909D55}"/>
    <cellStyle name="40% - Accent4 13 3 3" xfId="42001" xr:uid="{EB1B9B22-F0BB-45BA-ACE5-CDF3E66C4FB2}"/>
    <cellStyle name="40% - Accent4 13 4" xfId="18871" xr:uid="{36C54B46-1056-45E3-86EC-A5871F8FE1C4}"/>
    <cellStyle name="40% - Accent4 13 4 2" xfId="42003" xr:uid="{0F2B4ED8-125B-45D0-BFEE-8B78BE006694}"/>
    <cellStyle name="40% - Accent4 13 5" xfId="41996" xr:uid="{0CD67025-ED31-4B6D-887E-36459241519F}"/>
    <cellStyle name="40% - Accent4 14" xfId="3472" xr:uid="{26011796-30B8-4533-9D95-9814D52664F2}"/>
    <cellStyle name="40% - Accent4 14 2" xfId="7204" xr:uid="{F6241C02-22C8-4CF2-B9DE-3C9B3E87D0FC}"/>
    <cellStyle name="40% - Accent4 14 2 2" xfId="14912" xr:uid="{44703FCA-734D-4080-AF54-8B163F278895}"/>
    <cellStyle name="40% - Accent4 14 2 2 2" xfId="30324" xr:uid="{8FE539FB-28A5-4611-A1DB-C4944B1013B9}"/>
    <cellStyle name="40% - Accent4 14 2 2 2 2" xfId="42007" xr:uid="{5A62E0C7-1A41-4254-9A5D-F1F29F99D5C1}"/>
    <cellStyle name="40% - Accent4 14 2 2 3" xfId="42006" xr:uid="{5402DDC7-F2A2-467E-AFB7-36C7C46801B6}"/>
    <cellStyle name="40% - Accent4 14 2 3" xfId="22619" xr:uid="{42EDD35B-FC40-4CE9-A764-9F0C59BCA550}"/>
    <cellStyle name="40% - Accent4 14 2 3 2" xfId="42008" xr:uid="{8B11A016-0E4D-430C-8C4F-9F808D4E3EC3}"/>
    <cellStyle name="40% - Accent4 14 2 4" xfId="42005" xr:uid="{6D466754-0317-4EFB-8213-CBF4C254E6DB}"/>
    <cellStyle name="40% - Accent4 14 3" xfId="11183" xr:uid="{9F8B0D31-FFC4-4A4C-B70B-D023F22C79DE}"/>
    <cellStyle name="40% - Accent4 14 3 2" xfId="26596" xr:uid="{4E3AE573-CD30-46C8-B262-A86DE5767F74}"/>
    <cellStyle name="40% - Accent4 14 3 2 2" xfId="42010" xr:uid="{A7891E7D-6A75-4C67-8031-B40E9FEA8552}"/>
    <cellStyle name="40% - Accent4 14 3 3" xfId="42009" xr:uid="{6D116595-4CFD-45C3-B678-BDA8977C4869}"/>
    <cellStyle name="40% - Accent4 14 4" xfId="18891" xr:uid="{F2AB86FD-A7BA-4592-8136-CE0C61570189}"/>
    <cellStyle name="40% - Accent4 14 4 2" xfId="42011" xr:uid="{253B8C28-92F0-40A3-AE0C-25E5805391C6}"/>
    <cellStyle name="40% - Accent4 14 5" xfId="42004" xr:uid="{D039DEB7-364E-4CAA-B71F-DF315552D81F}"/>
    <cellStyle name="40% - Accent4 15" xfId="3492" xr:uid="{D64B4D86-8A31-4FC7-A5A2-B35BF2126F91}"/>
    <cellStyle name="40% - Accent4 15 2" xfId="7224" xr:uid="{36979EC1-DE5C-4FA2-B59B-3CE2E2B1EFA1}"/>
    <cellStyle name="40% - Accent4 15 2 2" xfId="14932" xr:uid="{0A13BE02-CB3F-48A6-9DFD-C499506527F7}"/>
    <cellStyle name="40% - Accent4 15 2 2 2" xfId="30344" xr:uid="{547EA8F2-210D-4F04-ABE1-814D4C8231BE}"/>
    <cellStyle name="40% - Accent4 15 2 2 2 2" xfId="42015" xr:uid="{73F2E5EE-A106-49DA-A2EE-57E761B8560C}"/>
    <cellStyle name="40% - Accent4 15 2 2 3" xfId="42014" xr:uid="{8BF5EC33-1C18-405D-8B67-F415C4D15E29}"/>
    <cellStyle name="40% - Accent4 15 2 3" xfId="22639" xr:uid="{0A038EC2-C205-4E74-A72D-F8B4E757B914}"/>
    <cellStyle name="40% - Accent4 15 2 3 2" xfId="42016" xr:uid="{FBAC37B4-3C65-48DA-BA9F-9D62971568DA}"/>
    <cellStyle name="40% - Accent4 15 2 4" xfId="42013" xr:uid="{F63406EB-1CD8-4FF0-9771-5F1C9208EB24}"/>
    <cellStyle name="40% - Accent4 15 3" xfId="11203" xr:uid="{7F0740D8-3A66-4025-B8A5-AF9AE9F247DE}"/>
    <cellStyle name="40% - Accent4 15 3 2" xfId="26616" xr:uid="{DD1DC19B-B38E-4031-A7C3-61F6BF500A47}"/>
    <cellStyle name="40% - Accent4 15 3 2 2" xfId="42018" xr:uid="{814896B0-117C-4F01-B7BE-2FB7C5049A05}"/>
    <cellStyle name="40% - Accent4 15 3 3" xfId="42017" xr:uid="{BCD21D01-8AC3-44C7-9062-832F999CDC91}"/>
    <cellStyle name="40% - Accent4 15 4" xfId="18911" xr:uid="{B06910BA-AF9D-4D8E-86C6-4E5C99FBD13E}"/>
    <cellStyle name="40% - Accent4 15 4 2" xfId="42019" xr:uid="{402E5221-04DE-46A7-8377-B5E3A2F19CF2}"/>
    <cellStyle name="40% - Accent4 15 5" xfId="42012" xr:uid="{B37678D3-717F-44C7-902D-A3F9A122B551}"/>
    <cellStyle name="40% - Accent4 16" xfId="3512" xr:uid="{ECCC61D3-A342-4F20-91FA-2B114259513B}"/>
    <cellStyle name="40% - Accent4 16 2" xfId="7244" xr:uid="{1D4BB59C-0AF2-4A07-A39B-F424618BA412}"/>
    <cellStyle name="40% - Accent4 16 2 2" xfId="14952" xr:uid="{4F9F9807-4216-4BDB-8A21-50484E382385}"/>
    <cellStyle name="40% - Accent4 16 2 2 2" xfId="30364" xr:uid="{CC03CEDE-CAD6-4026-9B73-3DAFADA1CE2F}"/>
    <cellStyle name="40% - Accent4 16 2 2 2 2" xfId="42023" xr:uid="{2B109451-C4CC-4716-AED8-F5EA09ED31F6}"/>
    <cellStyle name="40% - Accent4 16 2 2 3" xfId="42022" xr:uid="{2B8DA563-18FB-4568-BA72-35D6EF29E8A2}"/>
    <cellStyle name="40% - Accent4 16 2 3" xfId="22659" xr:uid="{1B94CF05-8892-4FFF-94DA-BBBED9ED0A99}"/>
    <cellStyle name="40% - Accent4 16 2 3 2" xfId="42024" xr:uid="{E5AC34CB-1D22-4386-8860-25E8044F55F9}"/>
    <cellStyle name="40% - Accent4 16 2 4" xfId="42021" xr:uid="{C601A258-69DD-48E8-9F3B-93CB122E5B87}"/>
    <cellStyle name="40% - Accent4 16 3" xfId="11223" xr:uid="{C8A9ED5B-D18D-4DD7-A88F-5B9C1C4E7027}"/>
    <cellStyle name="40% - Accent4 16 3 2" xfId="26636" xr:uid="{76A3B11A-63BE-4329-9DCC-F7BF148795C6}"/>
    <cellStyle name="40% - Accent4 16 3 2 2" xfId="42026" xr:uid="{A0B95271-6BBE-4B35-B559-37AE8F195974}"/>
    <cellStyle name="40% - Accent4 16 3 3" xfId="42025" xr:uid="{9586E42C-F328-45BF-9E5A-3AC4C23B71DA}"/>
    <cellStyle name="40% - Accent4 16 4" xfId="18931" xr:uid="{6E473DB5-546F-422D-8982-50B6149985F4}"/>
    <cellStyle name="40% - Accent4 16 4 2" xfId="42027" xr:uid="{B1B3951C-945B-4F35-961F-3FB3D36FD18B}"/>
    <cellStyle name="40% - Accent4 16 5" xfId="42020" xr:uid="{33F42D43-EDC8-400D-A050-D7A9691FDC08}"/>
    <cellStyle name="40% - Accent4 17" xfId="3532" xr:uid="{58F9B3FF-6B66-4034-99F2-30752A276EFC}"/>
    <cellStyle name="40% - Accent4 17 2" xfId="7264" xr:uid="{AAD5111E-8C48-4200-AAEC-C56EF7B19FAF}"/>
    <cellStyle name="40% - Accent4 17 2 2" xfId="14972" xr:uid="{60F6838F-05D8-441D-A7CD-8AF75C5D46BD}"/>
    <cellStyle name="40% - Accent4 17 2 2 2" xfId="30384" xr:uid="{A2FE4855-A956-4D4E-AFF8-FB553347C83A}"/>
    <cellStyle name="40% - Accent4 17 2 2 2 2" xfId="42031" xr:uid="{187D99F3-07A8-4F96-A20D-89DBC09E8677}"/>
    <cellStyle name="40% - Accent4 17 2 2 3" xfId="42030" xr:uid="{14B7BEAB-29B1-44CD-9523-96CFB067DDDF}"/>
    <cellStyle name="40% - Accent4 17 2 3" xfId="22679" xr:uid="{1FDE0F8F-8980-4538-A9FE-F049753F1791}"/>
    <cellStyle name="40% - Accent4 17 2 3 2" xfId="42032" xr:uid="{11E99182-CDCD-4F27-95CE-90BDCB8D45E2}"/>
    <cellStyle name="40% - Accent4 17 2 4" xfId="42029" xr:uid="{4B1961C8-3B68-413F-93D8-CE9C9B31668B}"/>
    <cellStyle name="40% - Accent4 17 3" xfId="11243" xr:uid="{7FB497BC-A8AF-46B4-B11B-CE2F8C1323F4}"/>
    <cellStyle name="40% - Accent4 17 3 2" xfId="26656" xr:uid="{109B579A-8798-4590-AAD6-B06AF2CA4E08}"/>
    <cellStyle name="40% - Accent4 17 3 2 2" xfId="42034" xr:uid="{1CB17EC7-9043-4E7F-900E-902DC923EE20}"/>
    <cellStyle name="40% - Accent4 17 3 3" xfId="42033" xr:uid="{071A5D0C-BC32-4BC7-942D-2A7894D62B0D}"/>
    <cellStyle name="40% - Accent4 17 4" xfId="18951" xr:uid="{4675795D-835D-4B61-A61E-0DECDF8CD9FA}"/>
    <cellStyle name="40% - Accent4 17 4 2" xfId="42035" xr:uid="{DFEA784C-D843-4EA3-9C27-EA1CD1374F35}"/>
    <cellStyle name="40% - Accent4 17 5" xfId="42028" xr:uid="{015CF810-6F10-4738-80F9-A4A978CAFB0E}"/>
    <cellStyle name="40% - Accent4 18" xfId="3552" xr:uid="{0D1B4EBA-6CEB-47BF-B6E1-74EDAF6CB9B1}"/>
    <cellStyle name="40% - Accent4 18 2" xfId="7284" xr:uid="{3271177C-061D-45B1-98E8-6CBC41F73813}"/>
    <cellStyle name="40% - Accent4 18 2 2" xfId="14992" xr:uid="{D67EF687-614A-4D7C-902F-ECF5E4A65354}"/>
    <cellStyle name="40% - Accent4 18 2 2 2" xfId="30404" xr:uid="{56737970-B541-4AFA-950E-F7F17387EF90}"/>
    <cellStyle name="40% - Accent4 18 2 2 2 2" xfId="42039" xr:uid="{1C956BE6-2D19-47C0-8308-4889204A3B94}"/>
    <cellStyle name="40% - Accent4 18 2 2 3" xfId="42038" xr:uid="{AEA4715C-9470-4D78-9608-17B5B3FCAE2D}"/>
    <cellStyle name="40% - Accent4 18 2 3" xfId="22699" xr:uid="{D57225C8-31FC-4F2E-BD0A-6EC01AAF3F31}"/>
    <cellStyle name="40% - Accent4 18 2 3 2" xfId="42040" xr:uid="{6B6D2CAB-70A2-415E-905A-1A10D010E79F}"/>
    <cellStyle name="40% - Accent4 18 2 4" xfId="42037" xr:uid="{4C92EE48-3B09-4350-80E0-826FCE25FAFD}"/>
    <cellStyle name="40% - Accent4 18 3" xfId="11263" xr:uid="{C513E661-440A-4FF8-8EC1-AD7F8EC0B2ED}"/>
    <cellStyle name="40% - Accent4 18 3 2" xfId="26676" xr:uid="{4559395C-5A91-4C90-9A28-9B8B31F5C342}"/>
    <cellStyle name="40% - Accent4 18 3 2 2" xfId="42042" xr:uid="{BCC6DCA2-18E6-449F-B777-97065524B06D}"/>
    <cellStyle name="40% - Accent4 18 3 3" xfId="42041" xr:uid="{4F99F31C-E78C-45BA-AF9E-A0560A037693}"/>
    <cellStyle name="40% - Accent4 18 4" xfId="18971" xr:uid="{548CCB1A-B44A-45E3-85AF-B17453A7A85E}"/>
    <cellStyle name="40% - Accent4 18 4 2" xfId="42043" xr:uid="{3C1DB130-4EA2-4A13-8F45-1B19E7543448}"/>
    <cellStyle name="40% - Accent4 18 5" xfId="42036" xr:uid="{58D50D16-0351-40C7-856C-769FECD57739}"/>
    <cellStyle name="40% - Accent4 19" xfId="3573" xr:uid="{6F4349C8-4569-4914-9CEA-C0CC2A0509F0}"/>
    <cellStyle name="40% - Accent4 19 2" xfId="7304" xr:uid="{279682FB-9A82-43BA-BF4F-D2B2F65BA3B8}"/>
    <cellStyle name="40% - Accent4 19 2 2" xfId="15012" xr:uid="{B660C434-518C-460D-AB58-89A0F00E1464}"/>
    <cellStyle name="40% - Accent4 19 2 2 2" xfId="30424" xr:uid="{78BD1525-E365-42C3-9398-F84573241C2A}"/>
    <cellStyle name="40% - Accent4 19 2 2 2 2" xfId="42047" xr:uid="{D669386C-56FE-4595-91DB-CAC716268549}"/>
    <cellStyle name="40% - Accent4 19 2 2 3" xfId="42046" xr:uid="{BF60C9A7-2599-401E-8315-97BC55519481}"/>
    <cellStyle name="40% - Accent4 19 2 3" xfId="22719" xr:uid="{D7602193-44E1-46A1-874F-D7F517ACBFEC}"/>
    <cellStyle name="40% - Accent4 19 2 3 2" xfId="42048" xr:uid="{F24D7A83-D379-4B48-B36B-E503FACA0D99}"/>
    <cellStyle name="40% - Accent4 19 2 4" xfId="42045" xr:uid="{2850235F-14B1-4499-9259-FE77D543FF19}"/>
    <cellStyle name="40% - Accent4 19 3" xfId="11283" xr:uid="{8FF75FDC-303D-4E9F-B8D8-FAC1C81A36D1}"/>
    <cellStyle name="40% - Accent4 19 3 2" xfId="26696" xr:uid="{0FF13E79-9AE0-4D7B-82D8-DEECD6851FFB}"/>
    <cellStyle name="40% - Accent4 19 3 2 2" xfId="42050" xr:uid="{69F4BEE6-CC20-48E1-A84E-477E6D38DD7F}"/>
    <cellStyle name="40% - Accent4 19 3 3" xfId="42049" xr:uid="{DFC04C30-6C41-4A90-946F-2680780AEDA3}"/>
    <cellStyle name="40% - Accent4 19 4" xfId="18991" xr:uid="{30B2FAC6-AC2F-44D8-BF83-BA0E7BFCCA45}"/>
    <cellStyle name="40% - Accent4 19 4 2" xfId="42051" xr:uid="{5144C6E9-B607-457F-9509-AFE2DF74A3D8}"/>
    <cellStyle name="40% - Accent4 19 5" xfId="42044" xr:uid="{6100E9E5-6B01-42F9-8E55-A185D755BC11}"/>
    <cellStyle name="40% - Accent4 2" xfId="63" xr:uid="{D5ECCDFF-3931-4430-8554-DEC364EE5230}"/>
    <cellStyle name="40% - Accent4 2 10" xfId="42052" xr:uid="{47D5FBEE-4404-4E44-9878-FBA7E637304B}"/>
    <cellStyle name="40% - Accent4 2 2" xfId="131" xr:uid="{5DDA55E9-D3DA-4A4C-AF13-B00EB396B554}"/>
    <cellStyle name="40% - Accent4 2 2 2" xfId="196" xr:uid="{F281C224-0380-4480-BAD6-6767D2652C2B}"/>
    <cellStyle name="40% - Accent4 2 2 2 2" xfId="402" xr:uid="{514BF308-E6E1-451C-9C99-EFA048D427AA}"/>
    <cellStyle name="40% - Accent4 2 2 2 2 2" xfId="1064" xr:uid="{3B53AE40-9251-41E1-A525-020CF958317A}"/>
    <cellStyle name="40% - Accent4 2 2 2 2 2 2" xfId="2532" xr:uid="{50F42DB1-5C20-4F20-A687-4B3F634D5410}"/>
    <cellStyle name="40% - Accent4 2 2 2 2 2 2 2" xfId="6264" xr:uid="{15041A2A-C25D-4C43-B210-3527F906E75A}"/>
    <cellStyle name="40% - Accent4 2 2 2 2 2 2 2 2" xfId="13972" xr:uid="{19F945ED-95C3-45F7-B924-B16EBEEA237A}"/>
    <cellStyle name="40% - Accent4 2 2 2 2 2 2 2 2 2" xfId="29384" xr:uid="{ABC34665-54A6-4180-86A8-6C5C9365F817}"/>
    <cellStyle name="40% - Accent4 2 2 2 2 2 2 2 2 2 2" xfId="42060" xr:uid="{2D94CE67-4AB5-4FA8-B6AD-770BB3350EF2}"/>
    <cellStyle name="40% - Accent4 2 2 2 2 2 2 2 2 3" xfId="42059" xr:uid="{8A958D67-1EC2-4B14-AF94-3AF286D43789}"/>
    <cellStyle name="40% - Accent4 2 2 2 2 2 2 2 3" xfId="21679" xr:uid="{7D43ECD3-194A-4720-8155-229872E0B5FE}"/>
    <cellStyle name="40% - Accent4 2 2 2 2 2 2 2 3 2" xfId="42061" xr:uid="{91091E2E-C720-4EE0-B951-71C15A7253FD}"/>
    <cellStyle name="40% - Accent4 2 2 2 2 2 2 2 4" xfId="42058" xr:uid="{1219849A-8763-4B3D-AF49-595F81C74A54}"/>
    <cellStyle name="40% - Accent4 2 2 2 2 2 2 3" xfId="10243" xr:uid="{335ECA35-48F6-4D36-8CD3-E698F08F16F8}"/>
    <cellStyle name="40% - Accent4 2 2 2 2 2 2 3 2" xfId="25656" xr:uid="{6F36F955-32D4-49B8-8455-28FD81D0FB9F}"/>
    <cellStyle name="40% - Accent4 2 2 2 2 2 2 3 2 2" xfId="42063" xr:uid="{18355095-698C-413A-BAA3-6375B4F20C64}"/>
    <cellStyle name="40% - Accent4 2 2 2 2 2 2 3 3" xfId="42062" xr:uid="{F8B3E1E0-9707-4221-8566-2C7C6079C91D}"/>
    <cellStyle name="40% - Accent4 2 2 2 2 2 2 4" xfId="17951" xr:uid="{5F2FCA11-2C95-4EEB-855B-A5F4C24BB2B7}"/>
    <cellStyle name="40% - Accent4 2 2 2 2 2 2 4 2" xfId="42064" xr:uid="{431EC3E5-030C-49AB-9797-B1491DD8435F}"/>
    <cellStyle name="40% - Accent4 2 2 2 2 2 2 5" xfId="42057" xr:uid="{F38CD8CC-0899-47E0-9CC1-DF20117AF50F}"/>
    <cellStyle name="40% - Accent4 2 2 2 2 2 3" xfId="4801" xr:uid="{84E2C8CA-F4BB-44D2-B721-6DB9FFBDAC96}"/>
    <cellStyle name="40% - Accent4 2 2 2 2 2 3 2" xfId="12509" xr:uid="{C30A58B7-F179-4411-AD14-AFD346C39DBE}"/>
    <cellStyle name="40% - Accent4 2 2 2 2 2 3 2 2" xfId="27921" xr:uid="{8BEB0096-5738-482A-930E-DA3BDA141809}"/>
    <cellStyle name="40% - Accent4 2 2 2 2 2 3 2 2 2" xfId="42067" xr:uid="{C03CD5C9-10A7-45BB-A619-F3C52E16E914}"/>
    <cellStyle name="40% - Accent4 2 2 2 2 2 3 2 3" xfId="42066" xr:uid="{8AF0D31F-0D27-4ECB-8546-03074EADF288}"/>
    <cellStyle name="40% - Accent4 2 2 2 2 2 3 3" xfId="20216" xr:uid="{C10ED7D1-5732-4C47-8796-A8D57E87E6A1}"/>
    <cellStyle name="40% - Accent4 2 2 2 2 2 3 3 2" xfId="42068" xr:uid="{05F78C0A-BD24-43BC-A7A5-88E15662E5D2}"/>
    <cellStyle name="40% - Accent4 2 2 2 2 2 3 4" xfId="42065" xr:uid="{FBF4A665-1079-4764-B66E-6FCEB059D9E5}"/>
    <cellStyle name="40% - Accent4 2 2 2 2 2 4" xfId="8784" xr:uid="{BDED7BB3-8487-4AF4-9E2E-FC8E1EF6B257}"/>
    <cellStyle name="40% - Accent4 2 2 2 2 2 4 2" xfId="24197" xr:uid="{9EAB51FA-5646-474A-B01D-240F095DE4CB}"/>
    <cellStyle name="40% - Accent4 2 2 2 2 2 4 2 2" xfId="42070" xr:uid="{129CF1BD-BCE1-46C3-A1B9-5DE19983BC3F}"/>
    <cellStyle name="40% - Accent4 2 2 2 2 2 4 3" xfId="42069" xr:uid="{8E4334E3-EA7D-404E-8AD5-A24F2CB377A7}"/>
    <cellStyle name="40% - Accent4 2 2 2 2 2 5" xfId="16492" xr:uid="{23B91F0C-A283-4B16-BB7B-BB5E1B8A6B8F}"/>
    <cellStyle name="40% - Accent4 2 2 2 2 2 5 2" xfId="42071" xr:uid="{55AA7A7E-62B1-4AFE-8B18-BA9837594A00}"/>
    <cellStyle name="40% - Accent4 2 2 2 2 2 6" xfId="42056" xr:uid="{EF3B9D37-2D66-43F4-A385-0B6B1D21618B}"/>
    <cellStyle name="40% - Accent4 2 2 2 2 3" xfId="1894" xr:uid="{B989FC49-5FE8-4C79-9FFF-3AC85A510221}"/>
    <cellStyle name="40% - Accent4 2 2 2 2 3 2" xfId="5626" xr:uid="{03102E86-1770-40C0-889E-F0E906097996}"/>
    <cellStyle name="40% - Accent4 2 2 2 2 3 2 2" xfId="13334" xr:uid="{9F815950-21CD-4E99-B286-31154EAAEB98}"/>
    <cellStyle name="40% - Accent4 2 2 2 2 3 2 2 2" xfId="28746" xr:uid="{651EE10C-8A25-4FFA-88DB-3FB488604AB2}"/>
    <cellStyle name="40% - Accent4 2 2 2 2 3 2 2 2 2" xfId="42075" xr:uid="{A9B5C905-6045-476C-B7A2-FB1B50AAB00B}"/>
    <cellStyle name="40% - Accent4 2 2 2 2 3 2 2 3" xfId="42074" xr:uid="{312C2CF2-B955-4C3F-B3BB-6C29BF937889}"/>
    <cellStyle name="40% - Accent4 2 2 2 2 3 2 3" xfId="21041" xr:uid="{6354736B-7157-45C5-B417-C351231C20A6}"/>
    <cellStyle name="40% - Accent4 2 2 2 2 3 2 3 2" xfId="42076" xr:uid="{8CC6EE2D-3865-49AA-8987-0037E44E07BD}"/>
    <cellStyle name="40% - Accent4 2 2 2 2 3 2 4" xfId="42073" xr:uid="{974AA611-C63A-4020-88F7-1E9E753C23C0}"/>
    <cellStyle name="40% - Accent4 2 2 2 2 3 3" xfId="9605" xr:uid="{8F8BA2AF-A4C1-40CE-88F8-D7D70B1C1BBF}"/>
    <cellStyle name="40% - Accent4 2 2 2 2 3 3 2" xfId="25018" xr:uid="{1EC8FBA4-33FD-4755-9F01-3D662CA50010}"/>
    <cellStyle name="40% - Accent4 2 2 2 2 3 3 2 2" xfId="42078" xr:uid="{ED5AB801-52AC-47D3-AB36-7C6B96A7E8FC}"/>
    <cellStyle name="40% - Accent4 2 2 2 2 3 3 3" xfId="42077" xr:uid="{CFF352A0-909F-4990-AEDD-5984AA47CA40}"/>
    <cellStyle name="40% - Accent4 2 2 2 2 3 4" xfId="17313" xr:uid="{A45AB1DF-C8EF-4F1D-B957-6B4FE7732879}"/>
    <cellStyle name="40% - Accent4 2 2 2 2 3 4 2" xfId="42079" xr:uid="{2D4EC557-B56B-49AC-B941-70D576179F39}"/>
    <cellStyle name="40% - Accent4 2 2 2 2 3 5" xfId="42072" xr:uid="{47D2F91C-2FF2-4CD8-BB41-4975D7EAEE8B}"/>
    <cellStyle name="40% - Accent4 2 2 2 2 4" xfId="4149" xr:uid="{6D23647C-E2D1-4AF9-8028-115FE366E1FD}"/>
    <cellStyle name="40% - Accent4 2 2 2 2 4 2" xfId="11857" xr:uid="{0BEC48DB-5FA4-41C8-8D50-6EC6F8F9716A}"/>
    <cellStyle name="40% - Accent4 2 2 2 2 4 2 2" xfId="27269" xr:uid="{CA2236DE-2169-4BAC-9A10-57CD18CC7EA3}"/>
    <cellStyle name="40% - Accent4 2 2 2 2 4 2 2 2" xfId="42082" xr:uid="{FB706C8F-14CE-4282-B597-6A823A14FE95}"/>
    <cellStyle name="40% - Accent4 2 2 2 2 4 2 3" xfId="42081" xr:uid="{1DD225B6-EA35-40F9-921D-501EAC73D66A}"/>
    <cellStyle name="40% - Accent4 2 2 2 2 4 3" xfId="19564" xr:uid="{B5201351-7A19-4872-902E-9CF7F25E2C62}"/>
    <cellStyle name="40% - Accent4 2 2 2 2 4 3 2" xfId="42083" xr:uid="{9ECBD794-4538-473B-AA8C-0A893D9AFC4A}"/>
    <cellStyle name="40% - Accent4 2 2 2 2 4 4" xfId="42080" xr:uid="{07954E47-A16A-4DF3-9FAA-67CFA144C90F}"/>
    <cellStyle name="40% - Accent4 2 2 2 2 5" xfId="8146" xr:uid="{11384A07-BC15-4E0E-9948-DBE7149DFE9A}"/>
    <cellStyle name="40% - Accent4 2 2 2 2 5 2" xfId="23559" xr:uid="{B5B55770-247A-490B-AD30-B3E26B955C72}"/>
    <cellStyle name="40% - Accent4 2 2 2 2 5 2 2" xfId="42085" xr:uid="{884BBB94-4B92-421F-84FA-A235785D0552}"/>
    <cellStyle name="40% - Accent4 2 2 2 2 5 3" xfId="42084" xr:uid="{B2E6DCDB-86C9-4ADB-B948-679CA5FC28B8}"/>
    <cellStyle name="40% - Accent4 2 2 2 2 6" xfId="15854" xr:uid="{9A2338C1-51AE-480D-B573-540AFA37D351}"/>
    <cellStyle name="40% - Accent4 2 2 2 2 6 2" xfId="42086" xr:uid="{81E24834-0D7C-4EA7-A088-24A2DBCC7FA2}"/>
    <cellStyle name="40% - Accent4 2 2 2 2 7" xfId="42055" xr:uid="{66F5D981-FDB0-488D-B5C6-D109A4B6A21D}"/>
    <cellStyle name="40% - Accent4 2 2 2 3" xfId="863" xr:uid="{221A5CBA-C7B9-4813-9656-CF34265E0EEF}"/>
    <cellStyle name="40% - Accent4 2 2 2 3 2" xfId="2334" xr:uid="{5DD12E9F-891E-438E-BF37-644F0F62E534}"/>
    <cellStyle name="40% - Accent4 2 2 2 3 2 2" xfId="6066" xr:uid="{4E5DD072-AF1D-4D9C-AF27-0A5B19B74073}"/>
    <cellStyle name="40% - Accent4 2 2 2 3 2 2 2" xfId="13774" xr:uid="{7EF4600E-C191-468D-AE6C-099EF6610417}"/>
    <cellStyle name="40% - Accent4 2 2 2 3 2 2 2 2" xfId="29186" xr:uid="{CB5F60B4-58B2-4B47-AABF-DF63977EA62A}"/>
    <cellStyle name="40% - Accent4 2 2 2 3 2 2 2 2 2" xfId="42091" xr:uid="{6C27B55F-3CB3-4097-9CD4-90F91AF17205}"/>
    <cellStyle name="40% - Accent4 2 2 2 3 2 2 2 3" xfId="42090" xr:uid="{F877C9B2-6863-4194-8971-1B3E2B720FB4}"/>
    <cellStyle name="40% - Accent4 2 2 2 3 2 2 3" xfId="21481" xr:uid="{8FD924DE-3A9E-4666-8335-F8E0227C37F6}"/>
    <cellStyle name="40% - Accent4 2 2 2 3 2 2 3 2" xfId="42092" xr:uid="{E45BF193-A676-4730-882C-584C4CFF10B2}"/>
    <cellStyle name="40% - Accent4 2 2 2 3 2 2 4" xfId="42089" xr:uid="{3B523B35-A7AE-42D6-AACA-425C8F3A93AE}"/>
    <cellStyle name="40% - Accent4 2 2 2 3 2 3" xfId="10045" xr:uid="{F21D94C7-5D63-462F-8713-EDFD0AC1E137}"/>
    <cellStyle name="40% - Accent4 2 2 2 3 2 3 2" xfId="25458" xr:uid="{1B832D22-74F0-4DB1-B71B-1A6B421F66F1}"/>
    <cellStyle name="40% - Accent4 2 2 2 3 2 3 2 2" xfId="42094" xr:uid="{2830FAAE-3CF2-434D-AE3B-2E56B48822E7}"/>
    <cellStyle name="40% - Accent4 2 2 2 3 2 3 3" xfId="42093" xr:uid="{DA3CCBC7-3A13-43AD-9A64-60E0D463A8B4}"/>
    <cellStyle name="40% - Accent4 2 2 2 3 2 4" xfId="17753" xr:uid="{C97C58DD-C65B-4FAB-98EC-3FA97751D78A}"/>
    <cellStyle name="40% - Accent4 2 2 2 3 2 4 2" xfId="42095" xr:uid="{222CFFC3-1170-4CA0-B9BD-4BB8E7FFE91A}"/>
    <cellStyle name="40% - Accent4 2 2 2 3 2 5" xfId="42088" xr:uid="{FF5D3EFA-97E1-4621-BE89-43DEA9D7B363}"/>
    <cellStyle name="40% - Accent4 2 2 2 3 3" xfId="4600" xr:uid="{EC98188B-BBD0-457A-B256-A777A1B931C9}"/>
    <cellStyle name="40% - Accent4 2 2 2 3 3 2" xfId="12308" xr:uid="{2499A443-11FC-4A85-8C86-D98F1175B452}"/>
    <cellStyle name="40% - Accent4 2 2 2 3 3 2 2" xfId="27720" xr:uid="{F3C82AB8-1E84-4468-BC2F-F68E8CBDA03F}"/>
    <cellStyle name="40% - Accent4 2 2 2 3 3 2 2 2" xfId="42098" xr:uid="{AC81BB2D-8D6B-482C-9746-C568A170DA2D}"/>
    <cellStyle name="40% - Accent4 2 2 2 3 3 2 3" xfId="42097" xr:uid="{550F5B5F-A696-4776-ADA2-CF6772A25C5B}"/>
    <cellStyle name="40% - Accent4 2 2 2 3 3 3" xfId="20015" xr:uid="{058471FF-C3A3-46CB-879A-AC5D536984C0}"/>
    <cellStyle name="40% - Accent4 2 2 2 3 3 3 2" xfId="42099" xr:uid="{C4ABEAE9-9B00-4F9D-B41C-77B31A46E225}"/>
    <cellStyle name="40% - Accent4 2 2 2 3 3 4" xfId="42096" xr:uid="{9ACEA433-C54F-4F29-8CE1-5173C4B72050}"/>
    <cellStyle name="40% - Accent4 2 2 2 3 4" xfId="8586" xr:uid="{C8993F80-D2CA-4354-A0FE-DBD1C4B1DEA3}"/>
    <cellStyle name="40% - Accent4 2 2 2 3 4 2" xfId="23999" xr:uid="{3C8126AE-BF48-4581-B7CA-61531AB77091}"/>
    <cellStyle name="40% - Accent4 2 2 2 3 4 2 2" xfId="42101" xr:uid="{49FA46F8-AA9E-4222-AA55-B8587FEFFB72}"/>
    <cellStyle name="40% - Accent4 2 2 2 3 4 3" xfId="42100" xr:uid="{BEBD738F-FAB8-4F6E-BAB2-3A6A322299AE}"/>
    <cellStyle name="40% - Accent4 2 2 2 3 5" xfId="16294" xr:uid="{C56C3B6D-4DD2-4172-A40F-544B4BF6795A}"/>
    <cellStyle name="40% - Accent4 2 2 2 3 5 2" xfId="42102" xr:uid="{43ACDB7F-4CD7-4A05-94F2-F912BF162DCE}"/>
    <cellStyle name="40% - Accent4 2 2 2 3 6" xfId="42087" xr:uid="{E09B019B-C757-4B73-B2C2-3168383821BD}"/>
    <cellStyle name="40% - Accent4 2 2 2 4" xfId="1696" xr:uid="{3F327EC9-BEBE-4713-A915-F1378098AC0C}"/>
    <cellStyle name="40% - Accent4 2 2 2 4 2" xfId="5428" xr:uid="{483A93A0-3D3C-4E14-844D-39868FB761A2}"/>
    <cellStyle name="40% - Accent4 2 2 2 4 2 2" xfId="13136" xr:uid="{776CACF5-0AB3-4BB6-A9AF-87CDF41D1787}"/>
    <cellStyle name="40% - Accent4 2 2 2 4 2 2 2" xfId="28548" xr:uid="{FAA868D8-5E27-4392-B01F-8C5DC2693C6E}"/>
    <cellStyle name="40% - Accent4 2 2 2 4 2 2 2 2" xfId="42106" xr:uid="{9C4A60E6-627D-444C-8BC2-5B17DE13C043}"/>
    <cellStyle name="40% - Accent4 2 2 2 4 2 2 3" xfId="42105" xr:uid="{DFC237F7-D260-4475-9B7E-8037AE4ABE3A}"/>
    <cellStyle name="40% - Accent4 2 2 2 4 2 3" xfId="20843" xr:uid="{6994CA21-72C9-44F7-B55D-631E7B7B24E3}"/>
    <cellStyle name="40% - Accent4 2 2 2 4 2 3 2" xfId="42107" xr:uid="{09919F4D-D7B8-4E6F-95E1-B83CD23BEC56}"/>
    <cellStyle name="40% - Accent4 2 2 2 4 2 4" xfId="42104" xr:uid="{BFE29647-D3B1-4DF3-A536-E0020996017C}"/>
    <cellStyle name="40% - Accent4 2 2 2 4 3" xfId="9407" xr:uid="{079A6559-2815-413B-9C7B-86A0EDE9D074}"/>
    <cellStyle name="40% - Accent4 2 2 2 4 3 2" xfId="24820" xr:uid="{B52F7892-E701-4002-B62D-7387BC7FE100}"/>
    <cellStyle name="40% - Accent4 2 2 2 4 3 2 2" xfId="42109" xr:uid="{E5CA217E-381D-4F7C-96D9-2AD8E1C5BE8A}"/>
    <cellStyle name="40% - Accent4 2 2 2 4 3 3" xfId="42108" xr:uid="{9945F7B6-92C3-4E52-9E9F-40ABF23FF1FE}"/>
    <cellStyle name="40% - Accent4 2 2 2 4 4" xfId="17115" xr:uid="{863D8B0F-468B-4BBE-9845-A2CA77347865}"/>
    <cellStyle name="40% - Accent4 2 2 2 4 4 2" xfId="42110" xr:uid="{E832A69A-C6FC-4B11-B31B-4E1838739D56}"/>
    <cellStyle name="40% - Accent4 2 2 2 4 5" xfId="42103" xr:uid="{5D5A9FDB-443B-4911-8966-2F1C8BB26E13}"/>
    <cellStyle name="40% - Accent4 2 2 2 5" xfId="3948" xr:uid="{52EE6F33-0917-4C45-8468-39A013037181}"/>
    <cellStyle name="40% - Accent4 2 2 2 5 2" xfId="11656" xr:uid="{20FF6C25-F812-47C5-868D-678781A858BA}"/>
    <cellStyle name="40% - Accent4 2 2 2 5 2 2" xfId="27068" xr:uid="{153B59D3-926B-431E-8EE9-9EF90767A7C5}"/>
    <cellStyle name="40% - Accent4 2 2 2 5 2 2 2" xfId="42113" xr:uid="{CF4189C3-44C3-4D75-8165-E6D8EA81B481}"/>
    <cellStyle name="40% - Accent4 2 2 2 5 2 3" xfId="42112" xr:uid="{8F40A535-C52C-4E36-8D1A-A9EE19371D7C}"/>
    <cellStyle name="40% - Accent4 2 2 2 5 3" xfId="19363" xr:uid="{BEF93CAE-D40D-4F92-AC74-29D3EC536BB1}"/>
    <cellStyle name="40% - Accent4 2 2 2 5 3 2" xfId="42114" xr:uid="{5F194D05-8305-43FD-8AF0-7BD5D2B215AE}"/>
    <cellStyle name="40% - Accent4 2 2 2 5 4" xfId="42111" xr:uid="{E6CE4068-4A07-4AC2-A9E9-22B88AAC94A0}"/>
    <cellStyle name="40% - Accent4 2 2 2 6" xfId="7948" xr:uid="{86C790AE-B7DB-44C2-960C-A8783B74E3D5}"/>
    <cellStyle name="40% - Accent4 2 2 2 6 2" xfId="23361" xr:uid="{7DA2FF4A-043F-4E33-B997-194069B0E82F}"/>
    <cellStyle name="40% - Accent4 2 2 2 6 2 2" xfId="42116" xr:uid="{A107B3E6-D4D0-4E12-A7B4-7E56C03D1D13}"/>
    <cellStyle name="40% - Accent4 2 2 2 6 3" xfId="42115" xr:uid="{25575281-67D9-4239-9DA0-DA6BC17D796D}"/>
    <cellStyle name="40% - Accent4 2 2 2 7" xfId="15656" xr:uid="{A4F6D0B6-E006-417F-96B3-73C4981002A8}"/>
    <cellStyle name="40% - Accent4 2 2 2 7 2" xfId="42117" xr:uid="{7843312A-3635-42F0-81DE-F92675B14B2A}"/>
    <cellStyle name="40% - Accent4 2 2 2 8" xfId="42054" xr:uid="{B606B650-C0D9-4F2C-8596-DC0207A2291E}"/>
    <cellStyle name="40% - Accent4 2 2 3" xfId="351" xr:uid="{92BECDA8-9735-4F81-8EFB-4535BD1748E6}"/>
    <cellStyle name="40% - Accent4 2 2 3 2" xfId="1013" xr:uid="{C8F8643D-1DDF-4D1E-A989-3C5C929D003C}"/>
    <cellStyle name="40% - Accent4 2 2 3 2 2" xfId="2482" xr:uid="{013B8A0A-3D22-4E70-898C-68189670BA9B}"/>
    <cellStyle name="40% - Accent4 2 2 3 2 2 2" xfId="6214" xr:uid="{934F588C-0DC2-4D1F-AA83-9A3E654C8362}"/>
    <cellStyle name="40% - Accent4 2 2 3 2 2 2 2" xfId="13922" xr:uid="{68388966-2B45-43AA-AD1C-1EA809412A4C}"/>
    <cellStyle name="40% - Accent4 2 2 3 2 2 2 2 2" xfId="29334" xr:uid="{FC41BA76-D95E-4821-BDFF-5669FDBF775E}"/>
    <cellStyle name="40% - Accent4 2 2 3 2 2 2 2 2 2" xfId="42123" xr:uid="{E3C22FEF-A85F-46EB-8378-6F07A57B8F16}"/>
    <cellStyle name="40% - Accent4 2 2 3 2 2 2 2 3" xfId="42122" xr:uid="{BFFBF6EF-FB9B-4F28-B2D3-2EF4273ED7D0}"/>
    <cellStyle name="40% - Accent4 2 2 3 2 2 2 3" xfId="21629" xr:uid="{AA3CDB88-EEDA-4084-BD73-C0AAAACE1B96}"/>
    <cellStyle name="40% - Accent4 2 2 3 2 2 2 3 2" xfId="42124" xr:uid="{F9B3EFEF-C07D-4314-BEAD-0F0E9534A1F4}"/>
    <cellStyle name="40% - Accent4 2 2 3 2 2 2 4" xfId="42121" xr:uid="{3E360542-9F3E-4CF6-8A41-9111D94BBF2A}"/>
    <cellStyle name="40% - Accent4 2 2 3 2 2 3" xfId="10193" xr:uid="{5F56C8AA-86EE-456D-B768-1F5AC1D0CAFE}"/>
    <cellStyle name="40% - Accent4 2 2 3 2 2 3 2" xfId="25606" xr:uid="{30C56BD1-C1FF-4AD1-80AE-BD0DC049A2A7}"/>
    <cellStyle name="40% - Accent4 2 2 3 2 2 3 2 2" xfId="42126" xr:uid="{A79FAB66-DDFE-4B34-9957-F6CC38ACD01D}"/>
    <cellStyle name="40% - Accent4 2 2 3 2 2 3 3" xfId="42125" xr:uid="{4EA899A2-9FEC-4111-8516-32B7CB3EEAE7}"/>
    <cellStyle name="40% - Accent4 2 2 3 2 2 4" xfId="17901" xr:uid="{EED09E7F-F35B-4AA6-A1F1-EF625293BC78}"/>
    <cellStyle name="40% - Accent4 2 2 3 2 2 4 2" xfId="42127" xr:uid="{42E031C1-BF51-4C08-84D0-D247A7351032}"/>
    <cellStyle name="40% - Accent4 2 2 3 2 2 5" xfId="42120" xr:uid="{7F715FFC-C768-44AB-943C-2ACE8245987B}"/>
    <cellStyle name="40% - Accent4 2 2 3 2 3" xfId="4750" xr:uid="{FECF59BA-93A2-4BDB-BEE1-59802D2F61B7}"/>
    <cellStyle name="40% - Accent4 2 2 3 2 3 2" xfId="12458" xr:uid="{CBDA6412-3C1F-4184-8BD9-D8DE8AB6A46B}"/>
    <cellStyle name="40% - Accent4 2 2 3 2 3 2 2" xfId="27870" xr:uid="{725A7078-B3E3-4259-A2BE-B67F46412284}"/>
    <cellStyle name="40% - Accent4 2 2 3 2 3 2 2 2" xfId="42130" xr:uid="{A6F16760-A8AC-4862-987C-C093E6D6534D}"/>
    <cellStyle name="40% - Accent4 2 2 3 2 3 2 3" xfId="42129" xr:uid="{27650D37-F1F6-4E17-8EA8-61E444E6D4C6}"/>
    <cellStyle name="40% - Accent4 2 2 3 2 3 3" xfId="20165" xr:uid="{1B63EE7E-A1EA-474C-AF31-A3B616A76862}"/>
    <cellStyle name="40% - Accent4 2 2 3 2 3 3 2" xfId="42131" xr:uid="{5D80B65E-CC93-434C-8D12-716207930B5C}"/>
    <cellStyle name="40% - Accent4 2 2 3 2 3 4" xfId="42128" xr:uid="{3FCA94D1-770A-4B73-84DC-9FE219D4BA19}"/>
    <cellStyle name="40% - Accent4 2 2 3 2 4" xfId="8734" xr:uid="{A23A037E-A3FE-4566-8D65-CE479D3CD79A}"/>
    <cellStyle name="40% - Accent4 2 2 3 2 4 2" xfId="24147" xr:uid="{FC909783-816D-4518-9C5D-5E44AA023B48}"/>
    <cellStyle name="40% - Accent4 2 2 3 2 4 2 2" xfId="42133" xr:uid="{FFE27B51-BF73-481A-9C7A-C95A9AEDE8F7}"/>
    <cellStyle name="40% - Accent4 2 2 3 2 4 3" xfId="42132" xr:uid="{C4BA3446-0BA0-4EB4-B43B-29BA725D0D5E}"/>
    <cellStyle name="40% - Accent4 2 2 3 2 5" xfId="16442" xr:uid="{34FCB2EC-3B6F-483E-B103-05D6A1117CBB}"/>
    <cellStyle name="40% - Accent4 2 2 3 2 5 2" xfId="42134" xr:uid="{E5447100-D6CC-400A-8A49-D40473482377}"/>
    <cellStyle name="40% - Accent4 2 2 3 2 6" xfId="42119" xr:uid="{A78F71E7-F877-4FAD-B40A-EF25EFEB5BCA}"/>
    <cellStyle name="40% - Accent4 2 2 3 3" xfId="1844" xr:uid="{B847030E-3149-45F4-BF35-728A91C63316}"/>
    <cellStyle name="40% - Accent4 2 2 3 3 2" xfId="5576" xr:uid="{16A794C2-FB87-4E24-9EA0-2D14ED646762}"/>
    <cellStyle name="40% - Accent4 2 2 3 3 2 2" xfId="13284" xr:uid="{A7B4A970-8076-435A-AFDB-6DD81010CA90}"/>
    <cellStyle name="40% - Accent4 2 2 3 3 2 2 2" xfId="28696" xr:uid="{0C9EF61B-71BE-4AE9-ADEF-D7266AA7A2D6}"/>
    <cellStyle name="40% - Accent4 2 2 3 3 2 2 2 2" xfId="42138" xr:uid="{BAAFFB97-E7B8-4E20-82DE-40E791B09C6B}"/>
    <cellStyle name="40% - Accent4 2 2 3 3 2 2 3" xfId="42137" xr:uid="{EE5CA685-2FE5-40F0-A3FF-3CB8415439AE}"/>
    <cellStyle name="40% - Accent4 2 2 3 3 2 3" xfId="20991" xr:uid="{791303E0-4A97-4F7E-869D-A81F44B13553}"/>
    <cellStyle name="40% - Accent4 2 2 3 3 2 3 2" xfId="42139" xr:uid="{9ADEA886-9195-49BA-A71A-6377019828C2}"/>
    <cellStyle name="40% - Accent4 2 2 3 3 2 4" xfId="42136" xr:uid="{C620C36C-1E9F-4BEE-B0D5-E92694717D3F}"/>
    <cellStyle name="40% - Accent4 2 2 3 3 3" xfId="9555" xr:uid="{BBD4D79D-C18E-4BBF-8D2A-912B581A20D9}"/>
    <cellStyle name="40% - Accent4 2 2 3 3 3 2" xfId="24968" xr:uid="{DF85B834-7D64-4F98-810A-F736683BC427}"/>
    <cellStyle name="40% - Accent4 2 2 3 3 3 2 2" xfId="42141" xr:uid="{985F8B04-E3D8-4EB9-B755-297CAAF8AA63}"/>
    <cellStyle name="40% - Accent4 2 2 3 3 3 3" xfId="42140" xr:uid="{FFC29852-B577-4C23-8663-FDA02774A047}"/>
    <cellStyle name="40% - Accent4 2 2 3 3 4" xfId="17263" xr:uid="{01C81E04-B595-4E9B-91A8-5487F059A35C}"/>
    <cellStyle name="40% - Accent4 2 2 3 3 4 2" xfId="42142" xr:uid="{06BA5389-E702-4ACB-ABBE-9FBAE9BF6A4F}"/>
    <cellStyle name="40% - Accent4 2 2 3 3 5" xfId="42135" xr:uid="{FC88DE5B-8A3D-47A6-8E41-99232E19C3CA}"/>
    <cellStyle name="40% - Accent4 2 2 3 4" xfId="4098" xr:uid="{99A22E5E-6F29-497A-B539-73061D6C8D8A}"/>
    <cellStyle name="40% - Accent4 2 2 3 4 2" xfId="11806" xr:uid="{3E30EB57-70F8-46EB-93E4-4EFE4A84A77E}"/>
    <cellStyle name="40% - Accent4 2 2 3 4 2 2" xfId="27218" xr:uid="{0139F323-A48A-4692-95EE-939C07C7771B}"/>
    <cellStyle name="40% - Accent4 2 2 3 4 2 2 2" xfId="42145" xr:uid="{140246FE-F258-484D-A9D7-51FAD207C5AB}"/>
    <cellStyle name="40% - Accent4 2 2 3 4 2 3" xfId="42144" xr:uid="{3D3100BA-6DA9-4A3E-86CB-74C43C2F7E6C}"/>
    <cellStyle name="40% - Accent4 2 2 3 4 3" xfId="19513" xr:uid="{8DFFE538-DC5B-429C-AF45-D971E26F6B06}"/>
    <cellStyle name="40% - Accent4 2 2 3 4 3 2" xfId="42146" xr:uid="{951DD017-65CB-4674-B686-F39FB3C14D28}"/>
    <cellStyle name="40% - Accent4 2 2 3 4 4" xfId="42143" xr:uid="{286EA0E1-159E-49FB-9578-09DDBAD794B1}"/>
    <cellStyle name="40% - Accent4 2 2 3 5" xfId="8096" xr:uid="{2F020934-3949-4BF4-A671-E04C39AB3E24}"/>
    <cellStyle name="40% - Accent4 2 2 3 5 2" xfId="23509" xr:uid="{E4EBE8DA-9609-4D56-847A-B868B3261936}"/>
    <cellStyle name="40% - Accent4 2 2 3 5 2 2" xfId="42148" xr:uid="{AE609406-96FB-441B-8C36-3537B35F1B40}"/>
    <cellStyle name="40% - Accent4 2 2 3 5 3" xfId="42147" xr:uid="{A93A8578-E504-498E-BC7B-498AFBA2A656}"/>
    <cellStyle name="40% - Accent4 2 2 3 6" xfId="15804" xr:uid="{BE828217-B78B-47EF-A979-6E57CA283161}"/>
    <cellStyle name="40% - Accent4 2 2 3 6 2" xfId="42149" xr:uid="{2142EA18-7383-49BF-A20D-DC5B90E32157}"/>
    <cellStyle name="40% - Accent4 2 2 3 7" xfId="42118" xr:uid="{9A461162-BA8C-4785-B063-562FD90CB85B}"/>
    <cellStyle name="40% - Accent4 2 2 4" xfId="807" xr:uid="{44F0FF1D-74DE-422D-BDE9-A9AB7437D7D5}"/>
    <cellStyle name="40% - Accent4 2 2 4 2" xfId="2284" xr:uid="{3FAF77B3-F4E2-4510-84B3-33A24E2D547B}"/>
    <cellStyle name="40% - Accent4 2 2 4 2 2" xfId="6016" xr:uid="{E5A7C9AF-8B3D-4B9C-81C1-9F333F0685F3}"/>
    <cellStyle name="40% - Accent4 2 2 4 2 2 2" xfId="13724" xr:uid="{A414FD7B-0585-4180-9B16-0913DC4CD2B9}"/>
    <cellStyle name="40% - Accent4 2 2 4 2 2 2 2" xfId="29136" xr:uid="{D206A942-3727-43E9-8C91-12B35FEA841A}"/>
    <cellStyle name="40% - Accent4 2 2 4 2 2 2 2 2" xfId="42154" xr:uid="{1A0AE59B-888C-4D2D-8BFF-288A3923FD9C}"/>
    <cellStyle name="40% - Accent4 2 2 4 2 2 2 3" xfId="42153" xr:uid="{CFF12AF9-308D-409A-B430-28BAB7556736}"/>
    <cellStyle name="40% - Accent4 2 2 4 2 2 3" xfId="21431" xr:uid="{01D63EE1-6BA9-4568-8325-444D9F1B15D0}"/>
    <cellStyle name="40% - Accent4 2 2 4 2 2 3 2" xfId="42155" xr:uid="{267D915E-F5C0-495D-947B-D8BF7F0712B9}"/>
    <cellStyle name="40% - Accent4 2 2 4 2 2 4" xfId="42152" xr:uid="{48B6F281-77E2-4E26-A192-AFCCE4F7D3D9}"/>
    <cellStyle name="40% - Accent4 2 2 4 2 3" xfId="9995" xr:uid="{199DD174-25AF-4B90-9F94-07DB740836E8}"/>
    <cellStyle name="40% - Accent4 2 2 4 2 3 2" xfId="25408" xr:uid="{6F2D2F1E-1734-4B5D-90F2-D55C14BDCC32}"/>
    <cellStyle name="40% - Accent4 2 2 4 2 3 2 2" xfId="42157" xr:uid="{0C50467B-B412-46E3-B621-F22CBF56D831}"/>
    <cellStyle name="40% - Accent4 2 2 4 2 3 3" xfId="42156" xr:uid="{48ECA7F7-417B-4A83-AD3C-2B146C1FCF2C}"/>
    <cellStyle name="40% - Accent4 2 2 4 2 4" xfId="17703" xr:uid="{01444136-B7EB-4FA1-BA4D-F010255C0F51}"/>
    <cellStyle name="40% - Accent4 2 2 4 2 4 2" xfId="42158" xr:uid="{3DC59D89-E294-4B78-B2BA-0D954F464B4D}"/>
    <cellStyle name="40% - Accent4 2 2 4 2 5" xfId="42151" xr:uid="{CCDBBF7C-FE63-43B3-9CC4-4B05EC6C389D}"/>
    <cellStyle name="40% - Accent4 2 2 4 3" xfId="4544" xr:uid="{D3F592F1-891F-4F62-9ED5-774BA4FC1139}"/>
    <cellStyle name="40% - Accent4 2 2 4 3 2" xfId="12252" xr:uid="{64BA2EE6-0332-4B9A-8AEF-3400F2503DC0}"/>
    <cellStyle name="40% - Accent4 2 2 4 3 2 2" xfId="27664" xr:uid="{48FFE840-F1CC-48E9-AE4B-856745130B70}"/>
    <cellStyle name="40% - Accent4 2 2 4 3 2 2 2" xfId="42161" xr:uid="{0371CD01-5C9E-4CDF-AE35-D43706840FE4}"/>
    <cellStyle name="40% - Accent4 2 2 4 3 2 3" xfId="42160" xr:uid="{DE2C6C56-034D-4E5D-9B4D-F386CFA2AD55}"/>
    <cellStyle name="40% - Accent4 2 2 4 3 3" xfId="19959" xr:uid="{5A5FD266-66AC-4FF6-9CDB-78F89521D82A}"/>
    <cellStyle name="40% - Accent4 2 2 4 3 3 2" xfId="42162" xr:uid="{FD561B06-8784-4B2F-8A89-67079F35F3EB}"/>
    <cellStyle name="40% - Accent4 2 2 4 3 4" xfId="42159" xr:uid="{66A794EA-FC63-4B50-9F26-A32DBD1FE64F}"/>
    <cellStyle name="40% - Accent4 2 2 4 4" xfId="8536" xr:uid="{1AC23DDE-E647-4782-BC81-7D9134682924}"/>
    <cellStyle name="40% - Accent4 2 2 4 4 2" xfId="23949" xr:uid="{5B531520-9DFD-4F80-979C-CF7CFE23AE1E}"/>
    <cellStyle name="40% - Accent4 2 2 4 4 2 2" xfId="42164" xr:uid="{5FE7A1EB-81F4-450E-87F2-0D61441A384B}"/>
    <cellStyle name="40% - Accent4 2 2 4 4 3" xfId="42163" xr:uid="{3EE59F6E-A33C-4DB9-98F2-538C117F1934}"/>
    <cellStyle name="40% - Accent4 2 2 4 5" xfId="16244" xr:uid="{E3DA353A-3613-4177-82C9-06B2CEACD9ED}"/>
    <cellStyle name="40% - Accent4 2 2 4 5 2" xfId="42165" xr:uid="{664AD33E-91A7-4883-A544-72995A7614B7}"/>
    <cellStyle name="40% - Accent4 2 2 4 6" xfId="42150" xr:uid="{8592E0E9-DD76-46E4-A0AB-115AB25C8474}"/>
    <cellStyle name="40% - Accent4 2 2 5" xfId="1645" xr:uid="{3DCF1EE5-A56C-4F49-A825-552A754CED63}"/>
    <cellStyle name="40% - Accent4 2 2 5 2" xfId="5377" xr:uid="{421D9398-DB86-4F9A-B4DE-22674B598467}"/>
    <cellStyle name="40% - Accent4 2 2 5 2 2" xfId="13085" xr:uid="{2CE0F020-DAAE-4129-8936-EDE59ABD82D6}"/>
    <cellStyle name="40% - Accent4 2 2 5 2 2 2" xfId="28497" xr:uid="{7D24B286-5434-40C2-AACF-C8AC318BBD2E}"/>
    <cellStyle name="40% - Accent4 2 2 5 2 2 2 2" xfId="42169" xr:uid="{CDA5FE45-52FB-4D6B-B41E-83C43C35A1E8}"/>
    <cellStyle name="40% - Accent4 2 2 5 2 2 3" xfId="42168" xr:uid="{8A2AEF39-EFF8-42E7-9031-AF99F19BD8E4}"/>
    <cellStyle name="40% - Accent4 2 2 5 2 3" xfId="20792" xr:uid="{52F679A0-80F1-46EA-B674-DE7B9852DA5C}"/>
    <cellStyle name="40% - Accent4 2 2 5 2 3 2" xfId="42170" xr:uid="{85C88100-3BDD-4C3A-8CA3-B9AA6D569C7C}"/>
    <cellStyle name="40% - Accent4 2 2 5 2 4" xfId="42167" xr:uid="{A841566D-00D8-4348-BAF8-8782AB74E8EA}"/>
    <cellStyle name="40% - Accent4 2 2 5 3" xfId="9357" xr:uid="{13BE4A1C-E672-4E6C-B6DE-D97CCC1F08C0}"/>
    <cellStyle name="40% - Accent4 2 2 5 3 2" xfId="24770" xr:uid="{372AA9BA-D02E-4697-B14D-1563F7BE5A79}"/>
    <cellStyle name="40% - Accent4 2 2 5 3 2 2" xfId="42172" xr:uid="{665360A8-AC5F-4511-8675-1EF3EC4E94F6}"/>
    <cellStyle name="40% - Accent4 2 2 5 3 3" xfId="42171" xr:uid="{77F795F9-FD74-40C2-9507-4B343EE7D410}"/>
    <cellStyle name="40% - Accent4 2 2 5 4" xfId="17065" xr:uid="{FD2922D4-FC8B-430B-BE76-089DE85404EE}"/>
    <cellStyle name="40% - Accent4 2 2 5 4 2" xfId="42173" xr:uid="{713FA748-FF76-43CC-8FDB-F14F7207B076}"/>
    <cellStyle name="40% - Accent4 2 2 5 5" xfId="42166" xr:uid="{086490A7-BFB4-453D-8AA7-DFC6067501B0}"/>
    <cellStyle name="40% - Accent4 2 2 6" xfId="3892" xr:uid="{8416CA6D-9C6C-4135-9D8C-BD935ED173A2}"/>
    <cellStyle name="40% - Accent4 2 2 6 2" xfId="11600" xr:uid="{600D2E70-7C06-455B-9936-21A1869FC097}"/>
    <cellStyle name="40% - Accent4 2 2 6 2 2" xfId="27012" xr:uid="{E8088949-B027-419B-917C-A2377EC617E8}"/>
    <cellStyle name="40% - Accent4 2 2 6 2 2 2" xfId="42176" xr:uid="{9A8B5CB7-FFD2-466A-8D4E-5FF96575C60A}"/>
    <cellStyle name="40% - Accent4 2 2 6 2 3" xfId="42175" xr:uid="{976B3CB0-EF07-4041-AB65-98F74CADCCDB}"/>
    <cellStyle name="40% - Accent4 2 2 6 3" xfId="19307" xr:uid="{8502C34C-2A40-4DBF-8F2C-F32E6DA6A676}"/>
    <cellStyle name="40% - Accent4 2 2 6 3 2" xfId="42177" xr:uid="{4C0381DA-BD6C-4798-A7DA-77FD923FDDCF}"/>
    <cellStyle name="40% - Accent4 2 2 6 4" xfId="42174" xr:uid="{03EA737E-878E-4654-93D3-956952E3F495}"/>
    <cellStyle name="40% - Accent4 2 2 7" xfId="7880" xr:uid="{18595689-5B7B-44EC-BB45-9A97659055BF}"/>
    <cellStyle name="40% - Accent4 2 2 7 2" xfId="23293" xr:uid="{9A13C476-97F6-49A0-BD5F-4DA8365D7492}"/>
    <cellStyle name="40% - Accent4 2 2 7 2 2" xfId="42179" xr:uid="{DEEC77F3-FAA8-44C5-B414-5063C511DB6B}"/>
    <cellStyle name="40% - Accent4 2 2 7 3" xfId="42178" xr:uid="{AA4B3C31-2273-41E8-898B-105F7CA4AECB}"/>
    <cellStyle name="40% - Accent4 2 2 8" xfId="15588" xr:uid="{53D1E88C-474D-4E57-8800-A91ECF7EA9E7}"/>
    <cellStyle name="40% - Accent4 2 2 8 2" xfId="42180" xr:uid="{8293B712-E816-4150-83EF-89A5BB89AF30}"/>
    <cellStyle name="40% - Accent4 2 2 9" xfId="42053" xr:uid="{05EE1A12-3A3A-4D27-9C5F-6ED731902F2D}"/>
    <cellStyle name="40% - Accent4 2 3" xfId="177" xr:uid="{2F549B20-CBE5-45E9-A251-AE6F985A4D72}"/>
    <cellStyle name="40% - Accent4 2 3 2" xfId="387" xr:uid="{59C60E92-CC54-45D0-9AC3-B5A0D3029B85}"/>
    <cellStyle name="40% - Accent4 2 3 2 2" xfId="1049" xr:uid="{8228CC0A-4FD5-4520-8341-C131DB5CDF77}"/>
    <cellStyle name="40% - Accent4 2 3 2 2 2" xfId="2517" xr:uid="{EED8D23C-7C78-485D-B6C2-F02CF1AF20A0}"/>
    <cellStyle name="40% - Accent4 2 3 2 2 2 2" xfId="6249" xr:uid="{7CFDF192-DBCF-42C7-B311-19A470D7C180}"/>
    <cellStyle name="40% - Accent4 2 3 2 2 2 2 2" xfId="13957" xr:uid="{F44B584B-F118-4C7F-B04B-43CAC860B872}"/>
    <cellStyle name="40% - Accent4 2 3 2 2 2 2 2 2" xfId="29369" xr:uid="{C9AF2548-FBC6-427B-8F2F-21FCF15D68E8}"/>
    <cellStyle name="40% - Accent4 2 3 2 2 2 2 2 2 2" xfId="42187" xr:uid="{5B247C51-9424-47B0-8E5A-068DD1BE0A8E}"/>
    <cellStyle name="40% - Accent4 2 3 2 2 2 2 2 3" xfId="42186" xr:uid="{8F713205-48BF-4D2A-B34D-748C4FB33954}"/>
    <cellStyle name="40% - Accent4 2 3 2 2 2 2 3" xfId="21664" xr:uid="{8B29D232-211D-4220-B985-7331F8DA75D6}"/>
    <cellStyle name="40% - Accent4 2 3 2 2 2 2 3 2" xfId="42188" xr:uid="{8AA4CA98-2531-4B23-8E16-0209A3984412}"/>
    <cellStyle name="40% - Accent4 2 3 2 2 2 2 4" xfId="42185" xr:uid="{218264DC-43D5-47AF-BD08-E67CBAAFA7B7}"/>
    <cellStyle name="40% - Accent4 2 3 2 2 2 3" xfId="10228" xr:uid="{4A874420-4040-4556-89C7-A94B7299DEFF}"/>
    <cellStyle name="40% - Accent4 2 3 2 2 2 3 2" xfId="25641" xr:uid="{2E120F51-1108-4ECA-B2C4-6282A6BCEC79}"/>
    <cellStyle name="40% - Accent4 2 3 2 2 2 3 2 2" xfId="42190" xr:uid="{B843D896-4A28-4EF8-A21E-B882C28C9AD6}"/>
    <cellStyle name="40% - Accent4 2 3 2 2 2 3 3" xfId="42189" xr:uid="{36F7E9BA-8EB7-4855-8030-BB99A4737C6C}"/>
    <cellStyle name="40% - Accent4 2 3 2 2 2 4" xfId="17936" xr:uid="{4806D382-9885-4989-BD27-9F43311832E2}"/>
    <cellStyle name="40% - Accent4 2 3 2 2 2 4 2" xfId="42191" xr:uid="{759FC34D-02BE-4BFC-900A-35135E0295D6}"/>
    <cellStyle name="40% - Accent4 2 3 2 2 2 5" xfId="42184" xr:uid="{71F9C245-1146-40C3-AFC8-9F877C5446D8}"/>
    <cellStyle name="40% - Accent4 2 3 2 2 3" xfId="4786" xr:uid="{A64CBBA0-C260-4797-B5CF-87647DF8FC2B}"/>
    <cellStyle name="40% - Accent4 2 3 2 2 3 2" xfId="12494" xr:uid="{8B2799FF-5AF5-496F-989B-CF31AB43A091}"/>
    <cellStyle name="40% - Accent4 2 3 2 2 3 2 2" xfId="27906" xr:uid="{D51FB76C-08FC-4549-88DF-A4FFA8E0C1BF}"/>
    <cellStyle name="40% - Accent4 2 3 2 2 3 2 2 2" xfId="42194" xr:uid="{5CF5B71A-0E1E-4AA3-A6A3-717512F6F2E6}"/>
    <cellStyle name="40% - Accent4 2 3 2 2 3 2 3" xfId="42193" xr:uid="{21F2B670-90EA-4DDB-8888-B63557E3BD52}"/>
    <cellStyle name="40% - Accent4 2 3 2 2 3 3" xfId="20201" xr:uid="{B3BDB5C8-06B3-4171-8789-E37286969583}"/>
    <cellStyle name="40% - Accent4 2 3 2 2 3 3 2" xfId="42195" xr:uid="{B2AB0DEE-4741-418A-98AD-2C182A27881C}"/>
    <cellStyle name="40% - Accent4 2 3 2 2 3 4" xfId="42192" xr:uid="{47A4F11D-15C9-4D13-B4BA-4342FD4C7EA9}"/>
    <cellStyle name="40% - Accent4 2 3 2 2 4" xfId="8769" xr:uid="{34976D94-A3B3-4CCC-9DED-612432112222}"/>
    <cellStyle name="40% - Accent4 2 3 2 2 4 2" xfId="24182" xr:uid="{62DBEEB4-8C58-4E0E-9098-610C9579B6E7}"/>
    <cellStyle name="40% - Accent4 2 3 2 2 4 2 2" xfId="42197" xr:uid="{EF572A5F-CE4E-4DC1-B814-B5B8C6B9E889}"/>
    <cellStyle name="40% - Accent4 2 3 2 2 4 3" xfId="42196" xr:uid="{615A8BA3-BC72-4669-9678-A484C8B1837B}"/>
    <cellStyle name="40% - Accent4 2 3 2 2 5" xfId="16477" xr:uid="{AAC1D19E-4499-436C-9D8E-BB49AF31DC9B}"/>
    <cellStyle name="40% - Accent4 2 3 2 2 5 2" xfId="42198" xr:uid="{3A1661FE-F3D6-413B-8A3B-761E56D0F4DC}"/>
    <cellStyle name="40% - Accent4 2 3 2 2 6" xfId="42183" xr:uid="{ABA40128-6048-4E41-93D8-5D73C9CA28A5}"/>
    <cellStyle name="40% - Accent4 2 3 2 3" xfId="1879" xr:uid="{9DE43384-B909-44BB-A4F3-F0CC66B6C558}"/>
    <cellStyle name="40% - Accent4 2 3 2 3 2" xfId="5611" xr:uid="{B8258DCB-AF47-4B39-97FC-A9B947947F89}"/>
    <cellStyle name="40% - Accent4 2 3 2 3 2 2" xfId="13319" xr:uid="{57544323-49C3-4D61-8F60-F51603F2D4B6}"/>
    <cellStyle name="40% - Accent4 2 3 2 3 2 2 2" xfId="28731" xr:uid="{F5579DE4-808D-49C6-B1CA-BD4FBF7FC9BA}"/>
    <cellStyle name="40% - Accent4 2 3 2 3 2 2 2 2" xfId="42202" xr:uid="{7D2741F0-4157-42D7-9F25-D225C8A7EC14}"/>
    <cellStyle name="40% - Accent4 2 3 2 3 2 2 3" xfId="42201" xr:uid="{0CC12744-27B4-4A75-9783-40A1A2921E98}"/>
    <cellStyle name="40% - Accent4 2 3 2 3 2 3" xfId="21026" xr:uid="{DECB022E-FF1B-4918-9465-A1048DEDFABC}"/>
    <cellStyle name="40% - Accent4 2 3 2 3 2 3 2" xfId="42203" xr:uid="{64061D0D-0C38-4DE1-B6F8-3FEF6D242C9E}"/>
    <cellStyle name="40% - Accent4 2 3 2 3 2 4" xfId="42200" xr:uid="{A8A687E4-9B87-4FEA-B16B-56740923AB11}"/>
    <cellStyle name="40% - Accent4 2 3 2 3 3" xfId="9590" xr:uid="{A65EBCCB-B3CB-4D7D-B906-D0FF219574DA}"/>
    <cellStyle name="40% - Accent4 2 3 2 3 3 2" xfId="25003" xr:uid="{16D03A76-FEEF-42DD-A56D-E0D569232336}"/>
    <cellStyle name="40% - Accent4 2 3 2 3 3 2 2" xfId="42205" xr:uid="{A2673F1B-8710-465A-ACF5-7CFF002A386B}"/>
    <cellStyle name="40% - Accent4 2 3 2 3 3 3" xfId="42204" xr:uid="{1451CEEB-EE7F-4D62-8BB1-E1E3CCE445DE}"/>
    <cellStyle name="40% - Accent4 2 3 2 3 4" xfId="17298" xr:uid="{9AA6B599-6411-4A8F-BCDF-FC59CCED5E7D}"/>
    <cellStyle name="40% - Accent4 2 3 2 3 4 2" xfId="42206" xr:uid="{15B7B877-4B3D-48C4-BD10-05102FBB638C}"/>
    <cellStyle name="40% - Accent4 2 3 2 3 5" xfId="42199" xr:uid="{B58F29E7-7380-41DF-8FF5-BEC37CD182B8}"/>
    <cellStyle name="40% - Accent4 2 3 2 4" xfId="4134" xr:uid="{9F21F7F3-CFD7-415A-B153-5165E5063348}"/>
    <cellStyle name="40% - Accent4 2 3 2 4 2" xfId="11842" xr:uid="{99B0484E-DB86-481B-A215-C00841F02F50}"/>
    <cellStyle name="40% - Accent4 2 3 2 4 2 2" xfId="27254" xr:uid="{FDC58BBF-7AB7-468A-92B6-EB87BF770E58}"/>
    <cellStyle name="40% - Accent4 2 3 2 4 2 2 2" xfId="42209" xr:uid="{0F187474-98E6-4C9D-BF18-222A9598FDB1}"/>
    <cellStyle name="40% - Accent4 2 3 2 4 2 3" xfId="42208" xr:uid="{05658C52-A960-40D8-9CFE-7F5239BF8BF2}"/>
    <cellStyle name="40% - Accent4 2 3 2 4 3" xfId="19549" xr:uid="{5E327074-EF06-4A32-A2AA-B9C1683BB15B}"/>
    <cellStyle name="40% - Accent4 2 3 2 4 3 2" xfId="42210" xr:uid="{E5E02CC1-2470-482E-9ED6-7B522527B403}"/>
    <cellStyle name="40% - Accent4 2 3 2 4 4" xfId="42207" xr:uid="{CAAA6FAF-D74A-49BC-A431-F1498568D169}"/>
    <cellStyle name="40% - Accent4 2 3 2 5" xfId="8131" xr:uid="{F51BD98E-A8F7-430B-A639-3F6283F20B35}"/>
    <cellStyle name="40% - Accent4 2 3 2 5 2" xfId="23544" xr:uid="{78D61E81-524B-4947-8398-224CEBF659D2}"/>
    <cellStyle name="40% - Accent4 2 3 2 5 2 2" xfId="42212" xr:uid="{45DFCC7F-C7FC-4C17-9D75-27EE4067232B}"/>
    <cellStyle name="40% - Accent4 2 3 2 5 3" xfId="42211" xr:uid="{835AC533-CC7A-4F5C-868C-18A8B0648AC3}"/>
    <cellStyle name="40% - Accent4 2 3 2 6" xfId="15839" xr:uid="{9D0751C9-3C6E-4400-B00B-55A185453EC2}"/>
    <cellStyle name="40% - Accent4 2 3 2 6 2" xfId="42213" xr:uid="{EA1E9F59-419D-4B81-8B81-69AA7EA1F896}"/>
    <cellStyle name="40% - Accent4 2 3 2 7" xfId="42182" xr:uid="{A19FC613-C98C-474A-9259-06242C398C0C}"/>
    <cellStyle name="40% - Accent4 2 3 3" xfId="844" xr:uid="{245B2362-53DE-44F8-9B61-DF0C10D18E22}"/>
    <cellStyle name="40% - Accent4 2 3 3 2" xfId="2319" xr:uid="{5FF83DF9-12BB-4D03-B3E4-71F9600EA035}"/>
    <cellStyle name="40% - Accent4 2 3 3 2 2" xfId="6051" xr:uid="{77388DAE-EB63-4D9A-93B3-1C7C84EE57F4}"/>
    <cellStyle name="40% - Accent4 2 3 3 2 2 2" xfId="13759" xr:uid="{A3B2C296-FF18-4189-8E9E-CC90E187C408}"/>
    <cellStyle name="40% - Accent4 2 3 3 2 2 2 2" xfId="29171" xr:uid="{FA33A860-427C-4736-9069-A3EE9C01CF4F}"/>
    <cellStyle name="40% - Accent4 2 3 3 2 2 2 2 2" xfId="42218" xr:uid="{E3560BB9-F33E-4835-9A5E-DF490EC8085A}"/>
    <cellStyle name="40% - Accent4 2 3 3 2 2 2 3" xfId="42217" xr:uid="{FDE483F8-24F3-4603-9E8C-FBCE30D94286}"/>
    <cellStyle name="40% - Accent4 2 3 3 2 2 3" xfId="21466" xr:uid="{C826B4CB-4D95-4B39-B293-9C675CF35411}"/>
    <cellStyle name="40% - Accent4 2 3 3 2 2 3 2" xfId="42219" xr:uid="{7CCB1A30-E778-476C-8406-4FB1BAB7C87D}"/>
    <cellStyle name="40% - Accent4 2 3 3 2 2 4" xfId="42216" xr:uid="{13EA571F-63DB-4DC4-81B4-690DF175EEB9}"/>
    <cellStyle name="40% - Accent4 2 3 3 2 3" xfId="10030" xr:uid="{BE09064C-8C86-4FE4-BCF0-5BE731B2192D}"/>
    <cellStyle name="40% - Accent4 2 3 3 2 3 2" xfId="25443" xr:uid="{77F7A269-5603-454A-8B89-5A5A2841BC16}"/>
    <cellStyle name="40% - Accent4 2 3 3 2 3 2 2" xfId="42221" xr:uid="{6120725F-DE5E-4A91-805E-68380DF48D4E}"/>
    <cellStyle name="40% - Accent4 2 3 3 2 3 3" xfId="42220" xr:uid="{3567C2D5-F8D3-490B-A636-4EF000685EFA}"/>
    <cellStyle name="40% - Accent4 2 3 3 2 4" xfId="17738" xr:uid="{19F15DF2-1936-4065-836C-44315CD0B274}"/>
    <cellStyle name="40% - Accent4 2 3 3 2 4 2" xfId="42222" xr:uid="{8B21AEA0-8E6A-4409-A73B-B38A706BC677}"/>
    <cellStyle name="40% - Accent4 2 3 3 2 5" xfId="42215" xr:uid="{0CAFD413-5709-4F58-9A0A-3313E9FF8151}"/>
    <cellStyle name="40% - Accent4 2 3 3 3" xfId="4581" xr:uid="{589C8A99-28D6-4F14-9E80-414D54B86712}"/>
    <cellStyle name="40% - Accent4 2 3 3 3 2" xfId="12289" xr:uid="{4F51B177-C3D4-49CD-8B7B-63391447B5B6}"/>
    <cellStyle name="40% - Accent4 2 3 3 3 2 2" xfId="27701" xr:uid="{D655DC6C-1BAB-48B2-A727-047ACA605A25}"/>
    <cellStyle name="40% - Accent4 2 3 3 3 2 2 2" xfId="42225" xr:uid="{BCA7B4F3-2FF6-493B-9B7A-39983C7533B3}"/>
    <cellStyle name="40% - Accent4 2 3 3 3 2 3" xfId="42224" xr:uid="{71CDAA24-8D92-413B-BDD0-12B20A58893A}"/>
    <cellStyle name="40% - Accent4 2 3 3 3 3" xfId="19996" xr:uid="{E188FD6E-9C76-4D81-9C73-0548D879A734}"/>
    <cellStyle name="40% - Accent4 2 3 3 3 3 2" xfId="42226" xr:uid="{95499462-D2A6-4EA8-80F2-77A2E8EC0095}"/>
    <cellStyle name="40% - Accent4 2 3 3 3 4" xfId="42223" xr:uid="{7D8AF6C8-AD7A-4529-8657-DD231BF4478F}"/>
    <cellStyle name="40% - Accent4 2 3 3 4" xfId="8571" xr:uid="{47BB2100-CA67-44D0-A84D-CF11EC1BAE92}"/>
    <cellStyle name="40% - Accent4 2 3 3 4 2" xfId="23984" xr:uid="{74D7DD9A-F6FF-4B34-ABDE-67348932C346}"/>
    <cellStyle name="40% - Accent4 2 3 3 4 2 2" xfId="42228" xr:uid="{E42965FA-A941-41D8-B4A9-ED20FDBDF9A5}"/>
    <cellStyle name="40% - Accent4 2 3 3 4 3" xfId="42227" xr:uid="{0EBA6BD1-6E4A-48F9-906A-BA515C81C596}"/>
    <cellStyle name="40% - Accent4 2 3 3 5" xfId="16279" xr:uid="{F5B87CC3-44A2-4380-A619-5FE32CF3030A}"/>
    <cellStyle name="40% - Accent4 2 3 3 5 2" xfId="42229" xr:uid="{FAC2F54C-2556-4E78-98ED-F3D7D09B150F}"/>
    <cellStyle name="40% - Accent4 2 3 3 6" xfId="42214" xr:uid="{A418D654-D230-416A-90E2-D252CDA4CB9A}"/>
    <cellStyle name="40% - Accent4 2 3 4" xfId="1681" xr:uid="{2DB1E1D7-8624-4F53-9AAD-563BC5DBD2B2}"/>
    <cellStyle name="40% - Accent4 2 3 4 2" xfId="5413" xr:uid="{7431F417-2FC3-4FF7-89E9-0627EB018F9F}"/>
    <cellStyle name="40% - Accent4 2 3 4 2 2" xfId="13121" xr:uid="{A9DD24EA-2843-4778-A66B-15B15BFD0183}"/>
    <cellStyle name="40% - Accent4 2 3 4 2 2 2" xfId="28533" xr:uid="{3398F146-D188-44A0-A717-999905EA5755}"/>
    <cellStyle name="40% - Accent4 2 3 4 2 2 2 2" xfId="42233" xr:uid="{480D81AA-332F-43E0-9C18-2553FD55E6C8}"/>
    <cellStyle name="40% - Accent4 2 3 4 2 2 3" xfId="42232" xr:uid="{72D68CF2-15BB-4BAA-92D7-9ABF54909652}"/>
    <cellStyle name="40% - Accent4 2 3 4 2 3" xfId="20828" xr:uid="{297B7244-CEAE-4703-87C9-DAD5F9184F8A}"/>
    <cellStyle name="40% - Accent4 2 3 4 2 3 2" xfId="42234" xr:uid="{0257AD2A-EA78-428E-B132-2BB03108D519}"/>
    <cellStyle name="40% - Accent4 2 3 4 2 4" xfId="42231" xr:uid="{602A8897-F6DA-447E-AE8C-A06D7F6B704B}"/>
    <cellStyle name="40% - Accent4 2 3 4 3" xfId="9392" xr:uid="{CE6E1AEF-76F0-43C4-B058-0FDDF3F0782C}"/>
    <cellStyle name="40% - Accent4 2 3 4 3 2" xfId="24805" xr:uid="{0621D013-3207-4274-ADC2-979F81373B6F}"/>
    <cellStyle name="40% - Accent4 2 3 4 3 2 2" xfId="42236" xr:uid="{733F8279-CE5D-4AFE-B835-4C5702F33A74}"/>
    <cellStyle name="40% - Accent4 2 3 4 3 3" xfId="42235" xr:uid="{45C94540-C257-4BD9-9928-5E7560A4AA34}"/>
    <cellStyle name="40% - Accent4 2 3 4 4" xfId="17100" xr:uid="{A19D42CC-22DD-415B-818C-292257549F97}"/>
    <cellStyle name="40% - Accent4 2 3 4 4 2" xfId="42237" xr:uid="{13216BCA-6591-48BC-91AE-A469FB42757D}"/>
    <cellStyle name="40% - Accent4 2 3 4 5" xfId="42230" xr:uid="{99788086-3DEB-425B-BE31-5BF4F266907B}"/>
    <cellStyle name="40% - Accent4 2 3 5" xfId="3929" xr:uid="{59170D1C-D5D8-46DA-9917-7E926076F0A1}"/>
    <cellStyle name="40% - Accent4 2 3 5 2" xfId="11637" xr:uid="{8C93DE91-9060-454E-A579-B97C228C6770}"/>
    <cellStyle name="40% - Accent4 2 3 5 2 2" xfId="27049" xr:uid="{E2D36D0C-2BCC-4C02-B169-43EB562FCA40}"/>
    <cellStyle name="40% - Accent4 2 3 5 2 2 2" xfId="42240" xr:uid="{C0EB38C7-7936-4F10-A25D-C064B5FD70A8}"/>
    <cellStyle name="40% - Accent4 2 3 5 2 3" xfId="42239" xr:uid="{97F5A57C-ED20-4F20-A74B-96F051918563}"/>
    <cellStyle name="40% - Accent4 2 3 5 3" xfId="19344" xr:uid="{7E0D58AF-E2AD-4545-B191-3DBE2EAE839B}"/>
    <cellStyle name="40% - Accent4 2 3 5 3 2" xfId="42241" xr:uid="{604286FA-6C40-410E-80AF-A2460D48FBAC}"/>
    <cellStyle name="40% - Accent4 2 3 5 4" xfId="42238" xr:uid="{1BBAA7A9-2E04-434A-AA1F-80CE6FCEB7E5}"/>
    <cellStyle name="40% - Accent4 2 3 6" xfId="7933" xr:uid="{2F3F47F7-F2AE-456C-82BF-755681A4730A}"/>
    <cellStyle name="40% - Accent4 2 3 6 2" xfId="23346" xr:uid="{1F5ABE8A-CF55-4EE3-860D-A717271E60A0}"/>
    <cellStyle name="40% - Accent4 2 3 6 2 2" xfId="42243" xr:uid="{15FFDACF-BEA7-4E4B-B942-E2C31D279F3C}"/>
    <cellStyle name="40% - Accent4 2 3 6 3" xfId="42242" xr:uid="{EA7F048A-BDFD-43D1-BEB6-ADD2D7561282}"/>
    <cellStyle name="40% - Accent4 2 3 7" xfId="15641" xr:uid="{01989F8A-68A3-4A01-8DE6-1CB73DD2F987}"/>
    <cellStyle name="40% - Accent4 2 3 7 2" xfId="42244" xr:uid="{EF8C9587-839D-47BE-81DB-8DC93FA404C8}"/>
    <cellStyle name="40% - Accent4 2 3 8" xfId="42181" xr:uid="{F232152D-5BEB-4505-8322-7CA7EC7E363B}"/>
    <cellStyle name="40% - Accent4 2 4" xfId="334" xr:uid="{813F6B37-2D7E-49A5-B4A7-948F06B9F29A}"/>
    <cellStyle name="40% - Accent4 2 4 2" xfId="997" xr:uid="{F46BC9BC-46C1-470F-9A10-5ACAEFCA481E}"/>
    <cellStyle name="40% - Accent4 2 4 2 2" xfId="2467" xr:uid="{C478FDB1-E2D8-40D0-A5F2-8366CC40ECD3}"/>
    <cellStyle name="40% - Accent4 2 4 2 2 2" xfId="6199" xr:uid="{0F8A0C61-E769-4CB9-87B2-357824CB694B}"/>
    <cellStyle name="40% - Accent4 2 4 2 2 2 2" xfId="13907" xr:uid="{B2C923C9-F28E-43F9-A138-02EFF2903FEE}"/>
    <cellStyle name="40% - Accent4 2 4 2 2 2 2 2" xfId="29319" xr:uid="{A1C17289-5CC7-4736-9ABA-6D1DD491E884}"/>
    <cellStyle name="40% - Accent4 2 4 2 2 2 2 2 2" xfId="42250" xr:uid="{4FE1D8E7-22A7-4239-B276-42251986C9C8}"/>
    <cellStyle name="40% - Accent4 2 4 2 2 2 2 3" xfId="42249" xr:uid="{FFF638D7-8E68-4632-BFEB-86F22E54D8CF}"/>
    <cellStyle name="40% - Accent4 2 4 2 2 2 3" xfId="21614" xr:uid="{F5F8B5A5-1996-43A2-B0F6-C770F210206A}"/>
    <cellStyle name="40% - Accent4 2 4 2 2 2 3 2" xfId="42251" xr:uid="{E7FCC8B0-76AE-4175-86D6-B2C4A9198ED2}"/>
    <cellStyle name="40% - Accent4 2 4 2 2 2 4" xfId="42248" xr:uid="{B6D058EE-49A1-4D52-A24F-855FE407B0AC}"/>
    <cellStyle name="40% - Accent4 2 4 2 2 3" xfId="10178" xr:uid="{1D636162-57B6-4348-AB70-0A954D773852}"/>
    <cellStyle name="40% - Accent4 2 4 2 2 3 2" xfId="25591" xr:uid="{F07F8C0A-E457-4E37-A6B6-1D9533B333BF}"/>
    <cellStyle name="40% - Accent4 2 4 2 2 3 2 2" xfId="42253" xr:uid="{5D8A94C2-6BEF-4847-9812-EC3FE03C2E7C}"/>
    <cellStyle name="40% - Accent4 2 4 2 2 3 3" xfId="42252" xr:uid="{3D8C7F96-525D-4728-9916-BF5E2EFC6BE4}"/>
    <cellStyle name="40% - Accent4 2 4 2 2 4" xfId="17886" xr:uid="{5CD24D8C-7CD5-4AA6-9A14-4349B869E559}"/>
    <cellStyle name="40% - Accent4 2 4 2 2 4 2" xfId="42254" xr:uid="{EE6E2B04-4597-4C62-8840-143E7B210D22}"/>
    <cellStyle name="40% - Accent4 2 4 2 2 5" xfId="42247" xr:uid="{FC5C29C9-291C-4582-AA3C-7F71175A357E}"/>
    <cellStyle name="40% - Accent4 2 4 2 3" xfId="4734" xr:uid="{CEA4B98D-7997-44C6-82DD-1AEE0EEC8244}"/>
    <cellStyle name="40% - Accent4 2 4 2 3 2" xfId="12442" xr:uid="{4A3583CC-F8E5-4800-9753-B59712949A73}"/>
    <cellStyle name="40% - Accent4 2 4 2 3 2 2" xfId="27854" xr:uid="{8F8CCA10-B5CF-4AFB-805D-C2BECCA41DB5}"/>
    <cellStyle name="40% - Accent4 2 4 2 3 2 2 2" xfId="42257" xr:uid="{9922BEBC-B013-4D45-8575-7A7084B78810}"/>
    <cellStyle name="40% - Accent4 2 4 2 3 2 3" xfId="42256" xr:uid="{DFC9B7FF-E6F3-4A80-9CA5-DCB57688F26B}"/>
    <cellStyle name="40% - Accent4 2 4 2 3 3" xfId="20149" xr:uid="{91EEBC93-C10E-4FDA-8420-637F9AACA9FD}"/>
    <cellStyle name="40% - Accent4 2 4 2 3 3 2" xfId="42258" xr:uid="{366D1731-C5C5-444E-8FC5-C4C23BFCB01B}"/>
    <cellStyle name="40% - Accent4 2 4 2 3 4" xfId="42255" xr:uid="{64F2F911-F075-4452-A8BF-DB5113F9D4B6}"/>
    <cellStyle name="40% - Accent4 2 4 2 4" xfId="8719" xr:uid="{CED9572E-2A3A-4692-B6B3-69907516516E}"/>
    <cellStyle name="40% - Accent4 2 4 2 4 2" xfId="24132" xr:uid="{AC309D95-819D-49D4-A9BA-7059966C001D}"/>
    <cellStyle name="40% - Accent4 2 4 2 4 2 2" xfId="42260" xr:uid="{026C804B-1063-4D58-BB61-70B0BD9FA0CC}"/>
    <cellStyle name="40% - Accent4 2 4 2 4 3" xfId="42259" xr:uid="{06111B2B-1983-47BA-A95F-29FBEF8BA3E5}"/>
    <cellStyle name="40% - Accent4 2 4 2 5" xfId="16427" xr:uid="{0C43B262-DAF2-43AB-B39A-C37612049B20}"/>
    <cellStyle name="40% - Accent4 2 4 2 5 2" xfId="42261" xr:uid="{06914FB4-0208-46FB-A5BB-4FCDF443EA93}"/>
    <cellStyle name="40% - Accent4 2 4 2 6" xfId="42246" xr:uid="{C8895D85-9938-4050-A9C9-C4BE912E9658}"/>
    <cellStyle name="40% - Accent4 2 4 3" xfId="1829" xr:uid="{6D1274FA-DC73-4AD8-8C38-00016C362F2C}"/>
    <cellStyle name="40% - Accent4 2 4 3 2" xfId="5561" xr:uid="{6BF3D7EC-875F-4AAB-ACC3-8C134B61F790}"/>
    <cellStyle name="40% - Accent4 2 4 3 2 2" xfId="13269" xr:uid="{6736FB46-7703-4D63-81DA-EE3D54E1285D}"/>
    <cellStyle name="40% - Accent4 2 4 3 2 2 2" xfId="28681" xr:uid="{72B535C2-0885-4391-9882-B42DB1DED15A}"/>
    <cellStyle name="40% - Accent4 2 4 3 2 2 2 2" xfId="42265" xr:uid="{00AC0376-DE5D-4740-A259-4012B57D7895}"/>
    <cellStyle name="40% - Accent4 2 4 3 2 2 3" xfId="42264" xr:uid="{98E06515-A57C-42DD-889B-9CC4A3008899}"/>
    <cellStyle name="40% - Accent4 2 4 3 2 3" xfId="20976" xr:uid="{94ED9E82-50F0-4E4F-B457-DC357C6B0AE1}"/>
    <cellStyle name="40% - Accent4 2 4 3 2 3 2" xfId="42266" xr:uid="{7B65909E-36D6-4843-A38B-FF369060C959}"/>
    <cellStyle name="40% - Accent4 2 4 3 2 4" xfId="42263" xr:uid="{55D7F4D4-A46C-4269-A5BC-D8E8389C0DD3}"/>
    <cellStyle name="40% - Accent4 2 4 3 3" xfId="9540" xr:uid="{ECEF3D38-D21D-4DD8-B1E7-22CED91CDFC6}"/>
    <cellStyle name="40% - Accent4 2 4 3 3 2" xfId="24953" xr:uid="{0AB63F23-CF39-4078-BB52-88C4346E3CCB}"/>
    <cellStyle name="40% - Accent4 2 4 3 3 2 2" xfId="42268" xr:uid="{4F7EC824-8A8C-432C-8BF4-8BE580A6A171}"/>
    <cellStyle name="40% - Accent4 2 4 3 3 3" xfId="42267" xr:uid="{BDAD7FD3-12AC-4758-8472-02F16D4DFC03}"/>
    <cellStyle name="40% - Accent4 2 4 3 4" xfId="17248" xr:uid="{6F6D9AB2-1D1F-4E0B-91DD-72A059F0E801}"/>
    <cellStyle name="40% - Accent4 2 4 3 4 2" xfId="42269" xr:uid="{90E72BC9-CFD2-44E9-93BC-B42539D611F8}"/>
    <cellStyle name="40% - Accent4 2 4 3 5" xfId="42262" xr:uid="{B7613C43-A004-4CC0-8A0A-50359FBF658E}"/>
    <cellStyle name="40% - Accent4 2 4 4" xfId="4082" xr:uid="{B048BE4F-98B7-4965-A103-0F2105F1CBE8}"/>
    <cellStyle name="40% - Accent4 2 4 4 2" xfId="11790" xr:uid="{C7263C76-4C75-41C4-8EDD-EC8F6D3BCF75}"/>
    <cellStyle name="40% - Accent4 2 4 4 2 2" xfId="27202" xr:uid="{A6E23E65-E7E5-449A-8BB9-E7D839178879}"/>
    <cellStyle name="40% - Accent4 2 4 4 2 2 2" xfId="42272" xr:uid="{0C63D442-99CB-4BFB-8185-1408C7449007}"/>
    <cellStyle name="40% - Accent4 2 4 4 2 3" xfId="42271" xr:uid="{BAB9DA92-AA7C-415C-A14A-9369CE972E26}"/>
    <cellStyle name="40% - Accent4 2 4 4 3" xfId="19497" xr:uid="{97E0CC17-75A8-4F63-A297-94F1209BFCD7}"/>
    <cellStyle name="40% - Accent4 2 4 4 3 2" xfId="42273" xr:uid="{5B5A852C-5354-4888-9660-BB9F64ED6176}"/>
    <cellStyle name="40% - Accent4 2 4 4 4" xfId="42270" xr:uid="{2F37A505-D4B3-4E08-A16A-859A72928650}"/>
    <cellStyle name="40% - Accent4 2 4 5" xfId="8081" xr:uid="{51D7FE6C-3FB7-46B2-851E-850FC290D465}"/>
    <cellStyle name="40% - Accent4 2 4 5 2" xfId="23494" xr:uid="{4140A389-891B-4275-9E26-EBA0371EF39C}"/>
    <cellStyle name="40% - Accent4 2 4 5 2 2" xfId="42275" xr:uid="{C29D4E6A-8A69-4550-8B26-10BEC523C034}"/>
    <cellStyle name="40% - Accent4 2 4 5 3" xfId="42274" xr:uid="{A6FB93D9-BD2F-4F38-8DE4-E9480B0FE16D}"/>
    <cellStyle name="40% - Accent4 2 4 6" xfId="15789" xr:uid="{54B2884E-EDCA-454B-94B4-F271C812750C}"/>
    <cellStyle name="40% - Accent4 2 4 6 2" xfId="42276" xr:uid="{E47E61C5-97FF-42F6-BB3D-2C6D41D8D57D}"/>
    <cellStyle name="40% - Accent4 2 4 7" xfId="42245" xr:uid="{EF3FFF18-A17B-4D42-BC8D-C99879792772}"/>
    <cellStyle name="40% - Accent4 2 5" xfId="780" xr:uid="{AB8FC5E0-54A8-48FE-AE8D-A3B306B5772E}"/>
    <cellStyle name="40% - Accent4 2 5 2" xfId="2269" xr:uid="{DB98EEAE-0E14-46E0-96D8-751DBD5026E9}"/>
    <cellStyle name="40% - Accent4 2 5 2 2" xfId="6001" xr:uid="{1A695C66-CB7C-44E0-9F17-71763891887F}"/>
    <cellStyle name="40% - Accent4 2 5 2 2 2" xfId="13709" xr:uid="{4281E410-8159-45D0-801F-754C089ECCF0}"/>
    <cellStyle name="40% - Accent4 2 5 2 2 2 2" xfId="29121" xr:uid="{E1485172-037C-4782-94E8-A82ECEA52632}"/>
    <cellStyle name="40% - Accent4 2 5 2 2 2 2 2" xfId="42281" xr:uid="{1BC6ADAD-D500-4FD9-855C-341F9CB156FE}"/>
    <cellStyle name="40% - Accent4 2 5 2 2 2 3" xfId="42280" xr:uid="{B2FF8BC3-147A-4282-87D8-3A453163480D}"/>
    <cellStyle name="40% - Accent4 2 5 2 2 3" xfId="21416" xr:uid="{D94D84B0-EDD6-4A4B-AD30-117F05CE2EED}"/>
    <cellStyle name="40% - Accent4 2 5 2 2 3 2" xfId="42282" xr:uid="{FC789D51-E9D6-479F-83F8-CB7EC9F25DCA}"/>
    <cellStyle name="40% - Accent4 2 5 2 2 4" xfId="42279" xr:uid="{5DE8D143-7A8A-4DEC-8090-92F1F2B0EB96}"/>
    <cellStyle name="40% - Accent4 2 5 2 3" xfId="9980" xr:uid="{7C3B73BF-CC1C-419E-B62F-51944AA00F4E}"/>
    <cellStyle name="40% - Accent4 2 5 2 3 2" xfId="25393" xr:uid="{6AA0EF34-3555-4CFA-B6EE-EA922B7D0FDF}"/>
    <cellStyle name="40% - Accent4 2 5 2 3 2 2" xfId="42284" xr:uid="{842C9D0C-B9BA-4B02-B512-D9DED82AC7CC}"/>
    <cellStyle name="40% - Accent4 2 5 2 3 3" xfId="42283" xr:uid="{15153FAA-EE11-47FD-9586-19872323B8EF}"/>
    <cellStyle name="40% - Accent4 2 5 2 4" xfId="17688" xr:uid="{A55C8BC8-5745-45E6-97D6-4842C596D87C}"/>
    <cellStyle name="40% - Accent4 2 5 2 4 2" xfId="42285" xr:uid="{CBCE8623-24E3-4291-B802-FBC1BBC000F5}"/>
    <cellStyle name="40% - Accent4 2 5 2 5" xfId="42278" xr:uid="{F06E5908-DE8B-405D-BAE8-E7D86C8811E2}"/>
    <cellStyle name="40% - Accent4 2 5 3" xfId="4524" xr:uid="{43B9D7AC-9D8B-4C46-9B10-52317A7374CC}"/>
    <cellStyle name="40% - Accent4 2 5 3 2" xfId="12232" xr:uid="{BC5B4E6C-B4E7-4225-AD40-022AE5479455}"/>
    <cellStyle name="40% - Accent4 2 5 3 2 2" xfId="27644" xr:uid="{1DF5E0D7-2D76-4116-BDB8-E7F566BC9BA7}"/>
    <cellStyle name="40% - Accent4 2 5 3 2 2 2" xfId="42288" xr:uid="{D42D2DD3-F7DE-4846-BCF6-68EB8C62E862}"/>
    <cellStyle name="40% - Accent4 2 5 3 2 3" xfId="42287" xr:uid="{75F3E084-E4DA-4E90-B7B0-A4E7886C5D16}"/>
    <cellStyle name="40% - Accent4 2 5 3 3" xfId="19939" xr:uid="{50256B0C-BC06-4C92-963B-C1D14BBF1EF3}"/>
    <cellStyle name="40% - Accent4 2 5 3 3 2" xfId="42289" xr:uid="{3972146C-8355-4353-B471-758E72B66EAE}"/>
    <cellStyle name="40% - Accent4 2 5 3 4" xfId="42286" xr:uid="{A9AFE37C-5FC3-469B-8C6B-4C5F6A0E5229}"/>
    <cellStyle name="40% - Accent4 2 5 4" xfId="8521" xr:uid="{7F67D901-0EA5-4FD4-8F01-DF49B75DA4FE}"/>
    <cellStyle name="40% - Accent4 2 5 4 2" xfId="23934" xr:uid="{A13A39D9-5201-4D9D-9A10-35D70EB78A45}"/>
    <cellStyle name="40% - Accent4 2 5 4 2 2" xfId="42291" xr:uid="{A3777095-D8E9-467B-B013-ED0F51C1A0CB}"/>
    <cellStyle name="40% - Accent4 2 5 4 3" xfId="42290" xr:uid="{6D9E0E3A-3676-49E2-BADC-96B23FCDC282}"/>
    <cellStyle name="40% - Accent4 2 5 5" xfId="16229" xr:uid="{35178411-9316-44E9-85DE-7B6C0DC4D282}"/>
    <cellStyle name="40% - Accent4 2 5 5 2" xfId="42292" xr:uid="{CE3E8C14-72FA-4CCA-974A-D590D672A5E0}"/>
    <cellStyle name="40% - Accent4 2 5 6" xfId="42277" xr:uid="{2303052C-D043-4B45-B5AD-B32BB7BECF8E}"/>
    <cellStyle name="40% - Accent4 2 6" xfId="1627" xr:uid="{978CD0A8-51C5-4733-8DB6-1BDEB68CB876}"/>
    <cellStyle name="40% - Accent4 2 6 2" xfId="5361" xr:uid="{813C78CF-733C-4B2C-8447-D3A539C2725D}"/>
    <cellStyle name="40% - Accent4 2 6 2 2" xfId="13069" xr:uid="{2DBB4E64-C166-46CB-9E5F-80A94D836200}"/>
    <cellStyle name="40% - Accent4 2 6 2 2 2" xfId="28481" xr:uid="{70C199F4-38A9-4CE6-9E91-46E99F6FC211}"/>
    <cellStyle name="40% - Accent4 2 6 2 2 2 2" xfId="42296" xr:uid="{5EE01CFE-8F36-47A8-A96C-DD0EA0853D29}"/>
    <cellStyle name="40% - Accent4 2 6 2 2 3" xfId="42295" xr:uid="{76018DE1-9D07-4B42-87AE-465BC529C6A5}"/>
    <cellStyle name="40% - Accent4 2 6 2 3" xfId="20776" xr:uid="{515542FF-B46F-4BDE-BC87-B48A604B8457}"/>
    <cellStyle name="40% - Accent4 2 6 2 3 2" xfId="42297" xr:uid="{551EBE53-B75F-4D37-95D9-73E111AAC6EB}"/>
    <cellStyle name="40% - Accent4 2 6 2 4" xfId="42294" xr:uid="{2F426251-BC43-4F1A-9CE0-43219A152B6E}"/>
    <cellStyle name="40% - Accent4 2 6 3" xfId="9342" xr:uid="{A0ED38A8-61D3-487D-8875-C85202C5E6DA}"/>
    <cellStyle name="40% - Accent4 2 6 3 2" xfId="24755" xr:uid="{457D2520-F087-4BE2-B883-152F240288DC}"/>
    <cellStyle name="40% - Accent4 2 6 3 2 2" xfId="42299" xr:uid="{6D95D536-7704-4133-BFAF-9AF419DE6800}"/>
    <cellStyle name="40% - Accent4 2 6 3 3" xfId="42298" xr:uid="{248631EC-B255-41CF-BE1E-9B058570A00D}"/>
    <cellStyle name="40% - Accent4 2 6 4" xfId="17050" xr:uid="{FFF36DBA-F2FC-47A9-AE7F-5A36E039D4FF}"/>
    <cellStyle name="40% - Accent4 2 6 4 2" xfId="42300" xr:uid="{F8EDBECF-9FF4-470C-AAAE-41876454ED77}"/>
    <cellStyle name="40% - Accent4 2 6 5" xfId="42293" xr:uid="{71DFDADB-99EE-433D-8D59-BADEBAF7ABD6}"/>
    <cellStyle name="40% - Accent4 2 7" xfId="3871" xr:uid="{63BBB691-22B1-4987-851E-52B7021D6916}"/>
    <cellStyle name="40% - Accent4 2 7 2" xfId="11580" xr:uid="{354146B9-9797-4295-BE01-202674222A39}"/>
    <cellStyle name="40% - Accent4 2 7 2 2" xfId="26992" xr:uid="{5E36F883-AC10-425E-8EAC-DDC453C2B756}"/>
    <cellStyle name="40% - Accent4 2 7 2 2 2" xfId="42303" xr:uid="{ADF40D9B-B506-434A-A04E-AAA0ED604230}"/>
    <cellStyle name="40% - Accent4 2 7 2 3" xfId="42302" xr:uid="{476C465B-5B05-44D4-9937-EFB01FD6BAC3}"/>
    <cellStyle name="40% - Accent4 2 7 3" xfId="19287" xr:uid="{FA9A22E1-E890-499D-B98F-9E3482526802}"/>
    <cellStyle name="40% - Accent4 2 7 3 2" xfId="42304" xr:uid="{BFB17A7E-A6B8-4F69-A8BD-880E0767D5D9}"/>
    <cellStyle name="40% - Accent4 2 7 4" xfId="42301" xr:uid="{1B67D067-FDEA-49F6-815B-7E2206765235}"/>
    <cellStyle name="40% - Accent4 2 8" xfId="7865" xr:uid="{C21D902D-F863-43AF-94FF-CCF761A5F8C4}"/>
    <cellStyle name="40% - Accent4 2 8 2" xfId="23278" xr:uid="{4A5C24B7-22F2-4EBB-9279-B26208C521C7}"/>
    <cellStyle name="40% - Accent4 2 8 2 2" xfId="42306" xr:uid="{98A4986F-79F8-48F2-AAC2-DA13B7C3A8E1}"/>
    <cellStyle name="40% - Accent4 2 8 3" xfId="42305" xr:uid="{BA3AB6A1-21DE-4EE3-9ADE-C3FCD85E957D}"/>
    <cellStyle name="40% - Accent4 2 9" xfId="15573" xr:uid="{3F1B80AC-D903-4590-9CC6-5997320865D2}"/>
    <cellStyle name="40% - Accent4 2 9 2" xfId="42307" xr:uid="{AFF410E0-09BF-4641-808E-F91C9B5E353A}"/>
    <cellStyle name="40% - Accent4 20" xfId="3593" xr:uid="{EAA55E1B-4687-4840-8057-E3F4F7F9A8D1}"/>
    <cellStyle name="40% - Accent4 20 2" xfId="7324" xr:uid="{28DD770F-1D49-470C-88C6-D8278AEB5923}"/>
    <cellStyle name="40% - Accent4 20 2 2" xfId="15032" xr:uid="{EFCFE3C0-EE15-4E15-AD97-7E311D5502F7}"/>
    <cellStyle name="40% - Accent4 20 2 2 2" xfId="30444" xr:uid="{9EFA2D40-0D7F-4456-83D3-5519AF1828E4}"/>
    <cellStyle name="40% - Accent4 20 2 2 2 2" xfId="42311" xr:uid="{FFA5C86F-358C-4BAE-A748-373A86144866}"/>
    <cellStyle name="40% - Accent4 20 2 2 3" xfId="42310" xr:uid="{51CC8892-175A-4F3B-9128-2A58A4D347DA}"/>
    <cellStyle name="40% - Accent4 20 2 3" xfId="22739" xr:uid="{074138A7-D514-4DCC-8F6B-6D00C28BDED4}"/>
    <cellStyle name="40% - Accent4 20 2 3 2" xfId="42312" xr:uid="{7F567ED7-676A-4C3A-AD9A-01921160EE24}"/>
    <cellStyle name="40% - Accent4 20 2 4" xfId="42309" xr:uid="{89AE97E3-9DFE-4FAC-95E4-2D552A2CD484}"/>
    <cellStyle name="40% - Accent4 20 3" xfId="11303" xr:uid="{FA2A59B4-9B2C-4B21-9B87-C20A8392F97F}"/>
    <cellStyle name="40% - Accent4 20 3 2" xfId="26716" xr:uid="{53ADF193-3F36-4B09-8393-29D4ACAFE80C}"/>
    <cellStyle name="40% - Accent4 20 3 2 2" xfId="42314" xr:uid="{344112F4-8B44-4127-AFB5-4125FE4F4646}"/>
    <cellStyle name="40% - Accent4 20 3 3" xfId="42313" xr:uid="{19FCDCB3-CBC3-41DA-BEE5-439CC48D2F1C}"/>
    <cellStyle name="40% - Accent4 20 4" xfId="19011" xr:uid="{A7B4B1F5-CBC5-401D-9044-72FA03C20319}"/>
    <cellStyle name="40% - Accent4 20 4 2" xfId="42315" xr:uid="{9B94C742-39DF-4236-85D3-2D1B361E183B}"/>
    <cellStyle name="40% - Accent4 20 5" xfId="42308" xr:uid="{EE514B92-0734-4DF0-9DB6-DEE1E8959AB4}"/>
    <cellStyle name="40% - Accent4 21" xfId="3613" xr:uid="{DA1E3126-A0D9-4C82-B176-15708B14007D}"/>
    <cellStyle name="40% - Accent4 21 2" xfId="7344" xr:uid="{7D23F73D-392B-47AA-B2A3-48D11BA8B923}"/>
    <cellStyle name="40% - Accent4 21 2 2" xfId="15052" xr:uid="{66DF18AA-FDFE-44C4-85CC-36240AD3D6CA}"/>
    <cellStyle name="40% - Accent4 21 2 2 2" xfId="30464" xr:uid="{C04F5BCC-DD82-4FC8-8DB2-A3FA28CA9D4A}"/>
    <cellStyle name="40% - Accent4 21 2 2 2 2" xfId="42319" xr:uid="{EB5D1239-C2E9-43CA-9857-92CF41B5D791}"/>
    <cellStyle name="40% - Accent4 21 2 2 3" xfId="42318" xr:uid="{05E6768C-9BE8-4396-93A3-48CF1E022A02}"/>
    <cellStyle name="40% - Accent4 21 2 3" xfId="22759" xr:uid="{1E97F7D9-CC47-4A80-9174-4BE4192D12D4}"/>
    <cellStyle name="40% - Accent4 21 2 3 2" xfId="42320" xr:uid="{9D542952-9CE7-4BA0-A3AF-FCA8EEA8C58D}"/>
    <cellStyle name="40% - Accent4 21 2 4" xfId="42317" xr:uid="{C6A8E218-5A68-4064-87A3-4235C9C5332A}"/>
    <cellStyle name="40% - Accent4 21 3" xfId="11323" xr:uid="{1F319B39-CECA-45E4-9BB9-F17918E880E3}"/>
    <cellStyle name="40% - Accent4 21 3 2" xfId="26736" xr:uid="{04500A95-4FC1-4434-86D0-E3C00E94D8C1}"/>
    <cellStyle name="40% - Accent4 21 3 2 2" xfId="42322" xr:uid="{8033FFEF-776C-4AFD-9908-592AABBBD9F3}"/>
    <cellStyle name="40% - Accent4 21 3 3" xfId="42321" xr:uid="{2388283C-2C38-4540-B329-6A73ED2D4929}"/>
    <cellStyle name="40% - Accent4 21 4" xfId="19031" xr:uid="{77186642-D146-448B-B29C-8AEE8B000F58}"/>
    <cellStyle name="40% - Accent4 21 4 2" xfId="42323" xr:uid="{39E19899-F377-46DD-A5A2-4EC5F8706948}"/>
    <cellStyle name="40% - Accent4 21 5" xfId="42316" xr:uid="{04A9079C-1CEE-453B-B357-346EBDA71883}"/>
    <cellStyle name="40% - Accent4 22" xfId="3633" xr:uid="{F5BF5355-3C57-4CA5-8386-8032D39A166B}"/>
    <cellStyle name="40% - Accent4 22 2" xfId="7364" xr:uid="{46BE1CFD-93D3-4E56-A3FB-72B2431077C9}"/>
    <cellStyle name="40% - Accent4 22 2 2" xfId="15072" xr:uid="{DAD45CC1-9859-4645-9459-2B9FC60B8FA1}"/>
    <cellStyle name="40% - Accent4 22 2 2 2" xfId="30484" xr:uid="{7CFD6F9E-7773-46A6-9D17-5A6A2B7E7CA3}"/>
    <cellStyle name="40% - Accent4 22 2 2 2 2" xfId="42327" xr:uid="{8A458905-19D1-4C1A-898D-CC65AA7BF4D2}"/>
    <cellStyle name="40% - Accent4 22 2 2 3" xfId="42326" xr:uid="{641FB6FB-1110-4D02-BA64-9C1AE15BF279}"/>
    <cellStyle name="40% - Accent4 22 2 3" xfId="22779" xr:uid="{6D3C4893-9202-4716-B13A-D9CE54B6A1C3}"/>
    <cellStyle name="40% - Accent4 22 2 3 2" xfId="42328" xr:uid="{B72C4B7A-85D9-4B6E-9A70-F74CE895235D}"/>
    <cellStyle name="40% - Accent4 22 2 4" xfId="42325" xr:uid="{82EC9A86-2A62-4BE5-9345-0DF61C8CB6EC}"/>
    <cellStyle name="40% - Accent4 22 3" xfId="11343" xr:uid="{C94E0344-A455-4ED3-8335-CABEFCE0612C}"/>
    <cellStyle name="40% - Accent4 22 3 2" xfId="26756" xr:uid="{29D7DFF4-A69A-4C45-8D0E-536A2FC6A81F}"/>
    <cellStyle name="40% - Accent4 22 3 2 2" xfId="42330" xr:uid="{B3FD3536-C3A5-42E7-B5E2-961C09CEC53B}"/>
    <cellStyle name="40% - Accent4 22 3 3" xfId="42329" xr:uid="{8A047330-9F99-4A3C-9E5C-241EF1D34BF6}"/>
    <cellStyle name="40% - Accent4 22 4" xfId="19051" xr:uid="{0B768DD7-BAC8-4627-8948-289733AF34F6}"/>
    <cellStyle name="40% - Accent4 22 4 2" xfId="42331" xr:uid="{3019432F-ABCA-4B2E-9E76-0C02B17C00EC}"/>
    <cellStyle name="40% - Accent4 22 5" xfId="42324" xr:uid="{7B0701E1-196E-4DF2-99CE-EAFC7E06F6ED}"/>
    <cellStyle name="40% - Accent4 23" xfId="3653" xr:uid="{5FD6EDBD-2464-4DCE-B61F-6A073F57B151}"/>
    <cellStyle name="40% - Accent4 23 2" xfId="7384" xr:uid="{FDBF5BA4-7C7D-4A50-9549-9A526395AE5B}"/>
    <cellStyle name="40% - Accent4 23 2 2" xfId="15092" xr:uid="{5F588F0C-67FE-42C6-8E15-3D878F604D67}"/>
    <cellStyle name="40% - Accent4 23 2 2 2" xfId="30504" xr:uid="{0E4F264E-EDB6-4A80-AB74-8439286B7119}"/>
    <cellStyle name="40% - Accent4 23 2 2 2 2" xfId="42335" xr:uid="{EF555736-5161-480E-AD13-49DA1E886365}"/>
    <cellStyle name="40% - Accent4 23 2 2 3" xfId="42334" xr:uid="{605BDDB0-21E6-4516-A3F1-5871E0E5F46D}"/>
    <cellStyle name="40% - Accent4 23 2 3" xfId="22799" xr:uid="{EAEF68D6-0E28-4FC5-A41F-7C0D159AACBC}"/>
    <cellStyle name="40% - Accent4 23 2 3 2" xfId="42336" xr:uid="{6D36A316-BFFA-4228-8AAF-E2AA55857229}"/>
    <cellStyle name="40% - Accent4 23 2 4" xfId="42333" xr:uid="{94D7F7CC-9568-471C-B972-46FCB40F0597}"/>
    <cellStyle name="40% - Accent4 23 3" xfId="11363" xr:uid="{849ACCD5-F31F-48B8-801F-39D22D0BCBEC}"/>
    <cellStyle name="40% - Accent4 23 3 2" xfId="26776" xr:uid="{9D6E4FF6-5118-4E68-A9E8-30612EADE9B4}"/>
    <cellStyle name="40% - Accent4 23 3 2 2" xfId="42338" xr:uid="{7064A30D-A7D4-4FAB-8F1F-AE3786B10DA0}"/>
    <cellStyle name="40% - Accent4 23 3 3" xfId="42337" xr:uid="{27227E91-A5E2-4F9B-A267-A46A3D993401}"/>
    <cellStyle name="40% - Accent4 23 4" xfId="19071" xr:uid="{473BDE4F-E378-4982-8F8E-9F6253F345B7}"/>
    <cellStyle name="40% - Accent4 23 4 2" xfId="42339" xr:uid="{83C4817B-C083-4823-9EEA-F4E83CEEBC95}"/>
    <cellStyle name="40% - Accent4 23 5" xfId="42332" xr:uid="{59ACB056-A7AA-4BD9-96DC-4CE4EE7A02BB}"/>
    <cellStyle name="40% - Accent4 24" xfId="3673" xr:uid="{37074497-5FB9-45B1-BB03-B4F8F3176074}"/>
    <cellStyle name="40% - Accent4 24 2" xfId="7404" xr:uid="{95161ABC-7AD2-49DF-989E-00FF9B71DEDC}"/>
    <cellStyle name="40% - Accent4 24 2 2" xfId="15112" xr:uid="{B82EC372-D389-40E0-AC93-B73AD9166320}"/>
    <cellStyle name="40% - Accent4 24 2 2 2" xfId="30524" xr:uid="{5E353CDE-3F3D-4D39-A876-275978CF0022}"/>
    <cellStyle name="40% - Accent4 24 2 2 2 2" xfId="42343" xr:uid="{AFB58CD3-E774-483E-900B-4B7BBE3D2224}"/>
    <cellStyle name="40% - Accent4 24 2 2 3" xfId="42342" xr:uid="{A7AB28D5-2034-40F9-A3F5-2FEAA56A03B0}"/>
    <cellStyle name="40% - Accent4 24 2 3" xfId="22819" xr:uid="{FEC81F22-D0E5-4A42-8147-45E3071D74E0}"/>
    <cellStyle name="40% - Accent4 24 2 3 2" xfId="42344" xr:uid="{CA10E562-0FE6-4F01-BE2F-E34AD52B2C46}"/>
    <cellStyle name="40% - Accent4 24 2 4" xfId="42341" xr:uid="{912B744B-DDCC-4B4D-89ED-6D7F4827160C}"/>
    <cellStyle name="40% - Accent4 24 3" xfId="11383" xr:uid="{CDAAE243-9141-4951-BE7F-1BA932D1035E}"/>
    <cellStyle name="40% - Accent4 24 3 2" xfId="26796" xr:uid="{CBB2F169-E610-4205-A082-05B40A0D8B2F}"/>
    <cellStyle name="40% - Accent4 24 3 2 2" xfId="42346" xr:uid="{08ED66BF-0781-4ACA-AA9E-D55A5AA9EEF3}"/>
    <cellStyle name="40% - Accent4 24 3 3" xfId="42345" xr:uid="{97A49116-6113-49A9-8B55-E0A32C6D1293}"/>
    <cellStyle name="40% - Accent4 24 4" xfId="19091" xr:uid="{CB087EC0-15E6-4239-859C-4EE839CA97DC}"/>
    <cellStyle name="40% - Accent4 24 4 2" xfId="42347" xr:uid="{AC78492F-98E9-4387-A2F1-ED328E3C2F41}"/>
    <cellStyle name="40% - Accent4 24 5" xfId="42340" xr:uid="{E68B33CE-343C-4E3D-AE7D-4787E784F9AA}"/>
    <cellStyle name="40% - Accent4 25" xfId="3693" xr:uid="{9F25C179-F61D-4635-A527-E3999723A15F}"/>
    <cellStyle name="40% - Accent4 25 2" xfId="7424" xr:uid="{8105A394-9DDE-4285-8BD9-FF46BA714EB6}"/>
    <cellStyle name="40% - Accent4 25 2 2" xfId="15132" xr:uid="{6F5C8DB1-6EF0-4681-86C9-E1F95E29EB4E}"/>
    <cellStyle name="40% - Accent4 25 2 2 2" xfId="30544" xr:uid="{0B992A40-7D1D-48F4-8771-07BDEF93C017}"/>
    <cellStyle name="40% - Accent4 25 2 2 2 2" xfId="42351" xr:uid="{7CE8762D-62C8-4FDC-9624-8D16838E1E07}"/>
    <cellStyle name="40% - Accent4 25 2 2 3" xfId="42350" xr:uid="{7905D501-1803-4C52-98C4-EECC95677704}"/>
    <cellStyle name="40% - Accent4 25 2 3" xfId="22839" xr:uid="{797A75B4-D300-4851-A5D6-41AA5AC6B782}"/>
    <cellStyle name="40% - Accent4 25 2 3 2" xfId="42352" xr:uid="{28CBA7A4-3DEB-4292-A848-1099C373B651}"/>
    <cellStyle name="40% - Accent4 25 2 4" xfId="42349" xr:uid="{A3DFE55E-94CC-4729-AEFD-320A5D76C2B2}"/>
    <cellStyle name="40% - Accent4 25 3" xfId="11403" xr:uid="{CEC2AEB9-D394-425F-83CB-2A2596E23A68}"/>
    <cellStyle name="40% - Accent4 25 3 2" xfId="26816" xr:uid="{C4E76AEF-76A8-4B5E-A28F-6D8004A85CEB}"/>
    <cellStyle name="40% - Accent4 25 3 2 2" xfId="42354" xr:uid="{090DC0B3-3957-40B3-8B58-96964B732A0E}"/>
    <cellStyle name="40% - Accent4 25 3 3" xfId="42353" xr:uid="{982C49EF-1FF5-42D9-AC79-754D3E23CF32}"/>
    <cellStyle name="40% - Accent4 25 4" xfId="19111" xr:uid="{B6037DD5-74E8-4CB1-82B8-0EC16D79524B}"/>
    <cellStyle name="40% - Accent4 25 4 2" xfId="42355" xr:uid="{7DBF0D05-764A-4F10-BBE1-0FC43C5BEDCA}"/>
    <cellStyle name="40% - Accent4 25 5" xfId="42348" xr:uid="{013F7DD2-5306-4382-887C-AFE6CA7ABDDB}"/>
    <cellStyle name="40% - Accent4 26" xfId="3713" xr:uid="{FC477091-9913-4771-B9F9-29B93BED4DEA}"/>
    <cellStyle name="40% - Accent4 26 2" xfId="7444" xr:uid="{D4BE2AA8-4D79-4877-AF41-415FA84F514A}"/>
    <cellStyle name="40% - Accent4 26 2 2" xfId="15152" xr:uid="{8D6CC94C-81ED-4C15-A19B-8C48B21D2F0C}"/>
    <cellStyle name="40% - Accent4 26 2 2 2" xfId="30564" xr:uid="{BB98DC05-CBEC-446E-9054-3637B93AA655}"/>
    <cellStyle name="40% - Accent4 26 2 2 2 2" xfId="42359" xr:uid="{7FA8A0CE-8A80-42DC-868E-1A80273F20E4}"/>
    <cellStyle name="40% - Accent4 26 2 2 3" xfId="42358" xr:uid="{9C6943B2-E41F-4DCD-BF78-A39CB5566A6D}"/>
    <cellStyle name="40% - Accent4 26 2 3" xfId="22859" xr:uid="{AEF6C72C-8A6C-4609-BE86-9D2111487552}"/>
    <cellStyle name="40% - Accent4 26 2 3 2" xfId="42360" xr:uid="{A6E57D02-B6A0-4FEE-9D2B-6F5273E423AB}"/>
    <cellStyle name="40% - Accent4 26 2 4" xfId="42357" xr:uid="{6D11D442-2810-460B-BE50-F0FEC3BAFBCA}"/>
    <cellStyle name="40% - Accent4 26 3" xfId="11423" xr:uid="{336D0833-83B1-44CE-B203-EE7624224316}"/>
    <cellStyle name="40% - Accent4 26 3 2" xfId="26836" xr:uid="{BDAB2798-72E3-4EF2-B898-46431B5A8EB8}"/>
    <cellStyle name="40% - Accent4 26 3 2 2" xfId="42362" xr:uid="{B5EC5DE1-45CE-4DD3-88AA-767ECB07D810}"/>
    <cellStyle name="40% - Accent4 26 3 3" xfId="42361" xr:uid="{9D2DB946-D57A-41EF-AE08-B14D65CFB5B3}"/>
    <cellStyle name="40% - Accent4 26 4" xfId="19131" xr:uid="{CADBFDCE-7C90-4253-9852-C0D3AB8108E8}"/>
    <cellStyle name="40% - Accent4 26 4 2" xfId="42363" xr:uid="{FA6F5C58-880A-47CC-976D-282DE4C6B3C8}"/>
    <cellStyle name="40% - Accent4 26 5" xfId="42356" xr:uid="{C55D111D-9C88-4F44-9D70-409698A65BEF}"/>
    <cellStyle name="40% - Accent4 27" xfId="3733" xr:uid="{98494B26-2FED-4324-97B5-90221A0E7BD0}"/>
    <cellStyle name="40% - Accent4 27 2" xfId="7464" xr:uid="{DFFD0D28-0E21-4C9C-9168-CBDFAF25649D}"/>
    <cellStyle name="40% - Accent4 27 2 2" xfId="15172" xr:uid="{E2B130FF-2BDD-48EC-89CD-A42975412F38}"/>
    <cellStyle name="40% - Accent4 27 2 2 2" xfId="30584" xr:uid="{8B449029-E561-40DD-BB81-52CF48F34DFD}"/>
    <cellStyle name="40% - Accent4 27 2 2 2 2" xfId="42367" xr:uid="{B0C0D707-51CD-409B-9203-FA52C34866D9}"/>
    <cellStyle name="40% - Accent4 27 2 2 3" xfId="42366" xr:uid="{0180A8B8-D1AA-4A1F-9122-B181D063588D}"/>
    <cellStyle name="40% - Accent4 27 2 3" xfId="22879" xr:uid="{B5A8E1F7-0FE5-453C-AA44-EBD6D2648502}"/>
    <cellStyle name="40% - Accent4 27 2 3 2" xfId="42368" xr:uid="{D6E5AC2C-02FE-45EC-BE20-FFD40EA26C96}"/>
    <cellStyle name="40% - Accent4 27 2 4" xfId="42365" xr:uid="{79A0ECAD-CB5A-43A3-A42D-3008C1311332}"/>
    <cellStyle name="40% - Accent4 27 3" xfId="11443" xr:uid="{288F0DE1-8F42-4C37-97FF-7878B3373DE3}"/>
    <cellStyle name="40% - Accent4 27 3 2" xfId="26856" xr:uid="{E0A72EF7-0952-4A5C-BB97-6998CD55D1D4}"/>
    <cellStyle name="40% - Accent4 27 3 2 2" xfId="42370" xr:uid="{491035CB-25D2-4587-B6EC-5C8CB86EA40F}"/>
    <cellStyle name="40% - Accent4 27 3 3" xfId="42369" xr:uid="{61F93B2E-B884-44B6-B13A-42285A6044D4}"/>
    <cellStyle name="40% - Accent4 27 4" xfId="19151" xr:uid="{88F1A33B-F692-4712-ABD7-7531F3A8EDEB}"/>
    <cellStyle name="40% - Accent4 27 4 2" xfId="42371" xr:uid="{88AE2DE8-284F-4710-A791-4605F5B47243}"/>
    <cellStyle name="40% - Accent4 27 5" xfId="42364" xr:uid="{22CEBC73-B98D-4FF6-B16D-857C53C07B5B}"/>
    <cellStyle name="40% - Accent4 28" xfId="3753" xr:uid="{A5064641-3006-4551-A9B5-B775218C0758}"/>
    <cellStyle name="40% - Accent4 28 2" xfId="7484" xr:uid="{9BAE30D8-7AE9-45BA-A99A-29345E26DADC}"/>
    <cellStyle name="40% - Accent4 28 2 2" xfId="15192" xr:uid="{788A33A0-795F-4437-9474-8E6AA531D637}"/>
    <cellStyle name="40% - Accent4 28 2 2 2" xfId="30604" xr:uid="{B2DE23F3-8B06-4B21-94A6-357E28F57C64}"/>
    <cellStyle name="40% - Accent4 28 2 2 2 2" xfId="42375" xr:uid="{CB0E6E7B-025B-4D87-80F2-67CBD78D6341}"/>
    <cellStyle name="40% - Accent4 28 2 2 3" xfId="42374" xr:uid="{42B78E3E-CA87-4343-BDC0-1DD3058992BE}"/>
    <cellStyle name="40% - Accent4 28 2 3" xfId="22899" xr:uid="{E5535D35-D972-4658-9B96-096130D1BBD2}"/>
    <cellStyle name="40% - Accent4 28 2 3 2" xfId="42376" xr:uid="{1D682369-D999-43CC-99C6-9B2B1FE50D95}"/>
    <cellStyle name="40% - Accent4 28 2 4" xfId="42373" xr:uid="{08E47350-A53B-4F6E-948C-544104C12021}"/>
    <cellStyle name="40% - Accent4 28 3" xfId="11463" xr:uid="{6A5344D2-2E98-4B15-8329-E6EA4FBE0EAE}"/>
    <cellStyle name="40% - Accent4 28 3 2" xfId="26876" xr:uid="{F2A2D3CD-A265-4F0A-A2EC-421C5D8B70CD}"/>
    <cellStyle name="40% - Accent4 28 3 2 2" xfId="42378" xr:uid="{486403C7-7659-4A65-A7C2-78A7246474B7}"/>
    <cellStyle name="40% - Accent4 28 3 3" xfId="42377" xr:uid="{9B2E374C-FFB6-4882-BEC0-759E2B7F911D}"/>
    <cellStyle name="40% - Accent4 28 4" xfId="19171" xr:uid="{E2644EB5-AB48-41EB-85AC-64276166079B}"/>
    <cellStyle name="40% - Accent4 28 4 2" xfId="42379" xr:uid="{2DD4FEF4-F71C-4EDC-8269-758ACB157D67}"/>
    <cellStyle name="40% - Accent4 28 5" xfId="42372" xr:uid="{0C6FA4D4-DEF3-4CF9-9CE2-AAEA2F6DB242}"/>
    <cellStyle name="40% - Accent4 29" xfId="3773" xr:uid="{BC4BC1CD-06E2-451A-A75C-78A5E4DB9977}"/>
    <cellStyle name="40% - Accent4 29 2" xfId="7504" xr:uid="{DDE1E40E-37D9-4FF1-95CE-B8A04EDA732B}"/>
    <cellStyle name="40% - Accent4 29 2 2" xfId="15212" xr:uid="{3E4E322B-F9E7-4AB5-B35A-B2554DF823F5}"/>
    <cellStyle name="40% - Accent4 29 2 2 2" xfId="30624" xr:uid="{A27E68E4-A7A0-4DBB-B964-5D95805BA253}"/>
    <cellStyle name="40% - Accent4 29 2 2 2 2" xfId="42383" xr:uid="{5694E29C-9198-4E55-84BC-0D8A90FA4ECE}"/>
    <cellStyle name="40% - Accent4 29 2 2 3" xfId="42382" xr:uid="{9DBEFF06-4B2C-4391-B815-893BCC0D3730}"/>
    <cellStyle name="40% - Accent4 29 2 3" xfId="22919" xr:uid="{EE410613-8999-4B77-95D2-B23A1DF53607}"/>
    <cellStyle name="40% - Accent4 29 2 3 2" xfId="42384" xr:uid="{6252B551-5D30-4FB2-B2F8-40B2723C9019}"/>
    <cellStyle name="40% - Accent4 29 2 4" xfId="42381" xr:uid="{1B4100D7-9488-4585-84D4-469A3931242C}"/>
    <cellStyle name="40% - Accent4 29 3" xfId="11483" xr:uid="{2DA69A43-B957-4461-9E8D-CD8D4541CBF4}"/>
    <cellStyle name="40% - Accent4 29 3 2" xfId="26896" xr:uid="{9A73681C-5655-43D1-A962-010C6BEBA5BB}"/>
    <cellStyle name="40% - Accent4 29 3 2 2" xfId="42386" xr:uid="{F5BEDB99-4D72-4A48-9791-9720C28381B6}"/>
    <cellStyle name="40% - Accent4 29 3 3" xfId="42385" xr:uid="{0215893C-9290-4FD8-BA79-D48AAF4D6859}"/>
    <cellStyle name="40% - Accent4 29 4" xfId="19191" xr:uid="{F00F99E8-F585-4304-8A4D-3BF1B46819D7}"/>
    <cellStyle name="40% - Accent4 29 4 2" xfId="42387" xr:uid="{9E01F59C-F7FA-4AAD-86C8-584B7032EF5B}"/>
    <cellStyle name="40% - Accent4 29 5" xfId="42380" xr:uid="{AF47EB4B-EF2C-428B-94B1-D9DFA54CEDC4}"/>
    <cellStyle name="40% - Accent4 3" xfId="316" xr:uid="{933A7288-438F-476C-9AA6-37CDFD6EA93C}"/>
    <cellStyle name="40% - Accent4 3 2" xfId="980" xr:uid="{D0A92CD7-BF44-49F6-8EA2-216FE8A20488}"/>
    <cellStyle name="40% - Accent4 3 2 2" xfId="2450" xr:uid="{CBF4D43F-A8BF-40C6-991F-5735D3AD038F}"/>
    <cellStyle name="40% - Accent4 3 2 2 2" xfId="6182" xr:uid="{5FB3A8E5-443D-431C-8D7F-1D21F6E16A69}"/>
    <cellStyle name="40% - Accent4 3 2 2 2 2" xfId="13890" xr:uid="{F075BBE5-6DA3-46CC-BAF3-01F3DC3D1330}"/>
    <cellStyle name="40% - Accent4 3 2 2 2 2 2" xfId="29302" xr:uid="{52BD11BB-2ACE-46DF-9542-ECE559BFAA9D}"/>
    <cellStyle name="40% - Accent4 3 2 2 2 2 2 2" xfId="42393" xr:uid="{F2EAF1B8-800A-47C2-B5DA-E5C6FF2FA138}"/>
    <cellStyle name="40% - Accent4 3 2 2 2 2 3" xfId="42392" xr:uid="{B22FF1E1-E4E1-4419-95E6-51C327E23E7C}"/>
    <cellStyle name="40% - Accent4 3 2 2 2 3" xfId="21597" xr:uid="{C587AC71-39D6-4812-96BD-9A1DA8D12E6B}"/>
    <cellStyle name="40% - Accent4 3 2 2 2 3 2" xfId="42394" xr:uid="{7A80DF58-9EFB-41FC-B878-E176388E2D79}"/>
    <cellStyle name="40% - Accent4 3 2 2 2 4" xfId="42391" xr:uid="{D2BC19D8-FFA7-4C5C-B2C9-AA49263B4F2C}"/>
    <cellStyle name="40% - Accent4 3 2 2 3" xfId="10161" xr:uid="{D82853B5-CF71-4EBC-A7FC-4C10512F6234}"/>
    <cellStyle name="40% - Accent4 3 2 2 3 2" xfId="25574" xr:uid="{B062BC24-9D5E-4320-824A-4427DFD0D8C1}"/>
    <cellStyle name="40% - Accent4 3 2 2 3 2 2" xfId="42396" xr:uid="{E6FED1A2-62AD-4775-A283-896C5E1D85E8}"/>
    <cellStyle name="40% - Accent4 3 2 2 3 3" xfId="42395" xr:uid="{96674D0D-A46A-46CC-A51A-B42B57E3EC2D}"/>
    <cellStyle name="40% - Accent4 3 2 2 4" xfId="17869" xr:uid="{D5FF246D-AF3D-4850-AE2E-94FAC0E378D6}"/>
    <cellStyle name="40% - Accent4 3 2 2 4 2" xfId="42397" xr:uid="{FB5FFAD4-0A8D-4166-AC38-34C0C4109C83}"/>
    <cellStyle name="40% - Accent4 3 2 2 5" xfId="42390" xr:uid="{E778837E-8AF6-493B-A0FE-2AC1EC4AC1CE}"/>
    <cellStyle name="40% - Accent4 3 2 3" xfId="4717" xr:uid="{DFEF29C5-60DE-460A-871A-DCA7D5A79C41}"/>
    <cellStyle name="40% - Accent4 3 2 3 2" xfId="12425" xr:uid="{EF38846C-8A29-4D30-9146-B72B709694D1}"/>
    <cellStyle name="40% - Accent4 3 2 3 2 2" xfId="27837" xr:uid="{B58D2B86-29B0-4624-AA1C-86D967145199}"/>
    <cellStyle name="40% - Accent4 3 2 3 2 2 2" xfId="42400" xr:uid="{ED6C6996-C766-41B4-8725-0770028F3762}"/>
    <cellStyle name="40% - Accent4 3 2 3 2 3" xfId="42399" xr:uid="{BDD83068-DD08-4655-80C1-E1824CB79108}"/>
    <cellStyle name="40% - Accent4 3 2 3 3" xfId="20132" xr:uid="{5612091C-40DF-44BA-BD2F-44530557B66E}"/>
    <cellStyle name="40% - Accent4 3 2 3 3 2" xfId="42401" xr:uid="{5E026B62-D76A-4078-9253-A2CDDD17DA25}"/>
    <cellStyle name="40% - Accent4 3 2 3 4" xfId="42398" xr:uid="{680741E2-B762-4C83-9819-31F7F8E917F6}"/>
    <cellStyle name="40% - Accent4 3 2 4" xfId="8702" xr:uid="{978D5819-235B-440F-AA40-EF2E5E421C22}"/>
    <cellStyle name="40% - Accent4 3 2 4 2" xfId="24115" xr:uid="{7894707E-C80A-47D1-9FCE-90FE54BF8ACC}"/>
    <cellStyle name="40% - Accent4 3 2 4 2 2" xfId="42403" xr:uid="{B4A932A8-8217-4F10-A4D4-43F27700F941}"/>
    <cellStyle name="40% - Accent4 3 2 4 3" xfId="42402" xr:uid="{18A98DB9-8071-4975-8D59-3D562A12D21B}"/>
    <cellStyle name="40% - Accent4 3 2 5" xfId="16410" xr:uid="{53A88114-6770-40B8-8E79-7282D0E3F693}"/>
    <cellStyle name="40% - Accent4 3 2 5 2" xfId="42404" xr:uid="{C1CFC2DC-C2D8-47CE-81B4-2EAE9F1D4753}"/>
    <cellStyle name="40% - Accent4 3 2 6" xfId="42389" xr:uid="{323E451B-5902-4A45-AE59-8A5DDEDFFB4E}"/>
    <cellStyle name="40% - Accent4 3 3" xfId="1812" xr:uid="{F106EFF4-EEC0-4B52-9D17-35886204DA72}"/>
    <cellStyle name="40% - Accent4 3 3 2" xfId="5544" xr:uid="{748D6EC4-E34F-47FE-BFC7-7FC1B87C0710}"/>
    <cellStyle name="40% - Accent4 3 3 2 2" xfId="13252" xr:uid="{71BF7F6F-182F-4E60-AAEC-A4FBE60F14F8}"/>
    <cellStyle name="40% - Accent4 3 3 2 2 2" xfId="28664" xr:uid="{CE9ACB74-089E-4B05-A4C4-4AFBA4E344A7}"/>
    <cellStyle name="40% - Accent4 3 3 2 2 2 2" xfId="42408" xr:uid="{51CD2768-802B-497E-897A-826DF358EEFD}"/>
    <cellStyle name="40% - Accent4 3 3 2 2 3" xfId="42407" xr:uid="{03FC557F-446C-436B-8B06-001781A0C80B}"/>
    <cellStyle name="40% - Accent4 3 3 2 3" xfId="20959" xr:uid="{F257DB45-498B-4487-999F-D398721698BF}"/>
    <cellStyle name="40% - Accent4 3 3 2 3 2" xfId="42409" xr:uid="{C80A3AE2-3486-466C-952C-19D57FA43D3F}"/>
    <cellStyle name="40% - Accent4 3 3 2 4" xfId="42406" xr:uid="{E5CCB39E-88D9-4748-A65C-A965DF9DA4F6}"/>
    <cellStyle name="40% - Accent4 3 3 3" xfId="9523" xr:uid="{51264952-D3C0-4CA0-B8A1-FB204374A5AF}"/>
    <cellStyle name="40% - Accent4 3 3 3 2" xfId="24936" xr:uid="{5AE0247D-3FC2-47FE-A495-CF8F86CDBAB4}"/>
    <cellStyle name="40% - Accent4 3 3 3 2 2" xfId="42411" xr:uid="{5186B275-C15E-4934-8D5E-787B416B50C9}"/>
    <cellStyle name="40% - Accent4 3 3 3 3" xfId="42410" xr:uid="{57B964CD-D166-4B3E-B4B5-94DE41618CF7}"/>
    <cellStyle name="40% - Accent4 3 3 4" xfId="17231" xr:uid="{5387D716-9967-4EF8-A414-273649447928}"/>
    <cellStyle name="40% - Accent4 3 3 4 2" xfId="42412" xr:uid="{9DA51388-4460-4E85-A1D2-83DFE75167C5}"/>
    <cellStyle name="40% - Accent4 3 3 5" xfId="42405" xr:uid="{3753A9DC-23AF-43D7-A4A0-935EEA2C6A08}"/>
    <cellStyle name="40% - Accent4 3 4" xfId="4065" xr:uid="{38E72192-0703-47F1-87DD-E7B3DD281522}"/>
    <cellStyle name="40% - Accent4 3 4 2" xfId="11773" xr:uid="{35B26692-30BF-488E-B8F3-E47171E90198}"/>
    <cellStyle name="40% - Accent4 3 4 2 2" xfId="27185" xr:uid="{9F21C51D-F000-425D-8669-EAB8BE400576}"/>
    <cellStyle name="40% - Accent4 3 4 2 2 2" xfId="42415" xr:uid="{69572E7E-92C0-4545-8C6C-644D3B1177F3}"/>
    <cellStyle name="40% - Accent4 3 4 2 3" xfId="42414" xr:uid="{3BE7C888-987B-48B6-880E-55A899E28EE2}"/>
    <cellStyle name="40% - Accent4 3 4 3" xfId="19480" xr:uid="{C7B116C3-8F3B-404A-8C72-DADDA1A90CB5}"/>
    <cellStyle name="40% - Accent4 3 4 3 2" xfId="42416" xr:uid="{E0D19253-CE58-4F0B-AF7D-C3103E0BD4DF}"/>
    <cellStyle name="40% - Accent4 3 4 4" xfId="42413" xr:uid="{C0B888A7-B0E1-4245-A2F1-28DD3E960B93}"/>
    <cellStyle name="40% - Accent4 3 5" xfId="8064" xr:uid="{D760F36C-7380-49A4-8670-1CA22AF31CE1}"/>
    <cellStyle name="40% - Accent4 3 5 2" xfId="23477" xr:uid="{7FAE2947-B994-4FCF-8A86-717C033DB1E2}"/>
    <cellStyle name="40% - Accent4 3 5 2 2" xfId="42418" xr:uid="{D868ABE3-B9E6-4C64-87EB-4AF5888DFA14}"/>
    <cellStyle name="40% - Accent4 3 5 3" xfId="42417" xr:uid="{B8492D95-512F-458A-B512-D1D828A61078}"/>
    <cellStyle name="40% - Accent4 3 6" xfId="15772" xr:uid="{967A869F-281B-4DB4-99A1-8B03461EA442}"/>
    <cellStyle name="40% - Accent4 3 6 2" xfId="42419" xr:uid="{47050987-CADD-4695-B3D0-D96BAA366A2E}"/>
    <cellStyle name="40% - Accent4 3 7" xfId="42388" xr:uid="{E93FE977-5942-4674-9C8F-DBEE7EE1FCFA}"/>
    <cellStyle name="40% - Accent4 30" xfId="3793" xr:uid="{6D61742A-6686-4D5A-913A-EC922869E160}"/>
    <cellStyle name="40% - Accent4 30 2" xfId="7524" xr:uid="{4E34FD98-BD52-44D7-9DDA-B73809FF3F6C}"/>
    <cellStyle name="40% - Accent4 30 2 2" xfId="15232" xr:uid="{44F99C7E-FF52-4551-ADC0-1FC18FB08605}"/>
    <cellStyle name="40% - Accent4 30 2 2 2" xfId="30644" xr:uid="{2A74F027-22C3-4404-B042-D8CFC41C19CF}"/>
    <cellStyle name="40% - Accent4 30 2 2 2 2" xfId="42423" xr:uid="{0BD48FA3-EC73-43D4-9D76-F3E18B5C8202}"/>
    <cellStyle name="40% - Accent4 30 2 2 3" xfId="42422" xr:uid="{2E3FC2EB-F82D-4539-A7FF-329ACE5EC815}"/>
    <cellStyle name="40% - Accent4 30 2 3" xfId="22939" xr:uid="{141234FB-63F1-41CE-B697-C6805B11A95E}"/>
    <cellStyle name="40% - Accent4 30 2 3 2" xfId="42424" xr:uid="{9023EC11-9EE1-4047-A856-8573CE8831EA}"/>
    <cellStyle name="40% - Accent4 30 2 4" xfId="42421" xr:uid="{46C31B37-7F7A-4D87-9B9C-E833DE9D2D83}"/>
    <cellStyle name="40% - Accent4 30 3" xfId="11503" xr:uid="{29D322B8-B862-48A4-924A-3B229E4DB39F}"/>
    <cellStyle name="40% - Accent4 30 3 2" xfId="26916" xr:uid="{95341B4E-63DB-4979-B1E5-ADF0B8B93A1B}"/>
    <cellStyle name="40% - Accent4 30 3 2 2" xfId="42426" xr:uid="{2DD5E9A4-38A9-4945-B63C-326BB9DD119A}"/>
    <cellStyle name="40% - Accent4 30 3 3" xfId="42425" xr:uid="{BFB6845D-B2D2-43E1-994D-30019E49C282}"/>
    <cellStyle name="40% - Accent4 30 4" xfId="19211" xr:uid="{16BEB346-BFE7-4CEB-9231-C2D771A6ECC2}"/>
    <cellStyle name="40% - Accent4 30 4 2" xfId="42427" xr:uid="{BD8E7088-4FF4-4E9C-99A6-06D5CEB4AE2E}"/>
    <cellStyle name="40% - Accent4 30 5" xfId="42420" xr:uid="{03602B70-CA2C-40BC-889D-9C713F19F23D}"/>
    <cellStyle name="40% - Accent4 31" xfId="3813" xr:uid="{AF27DCD6-5B2C-4F5C-B4AB-A394AD32EA7E}"/>
    <cellStyle name="40% - Accent4 31 2" xfId="7544" xr:uid="{B249F9AD-5D49-4F1E-8F8A-8FA7FABCC550}"/>
    <cellStyle name="40% - Accent4 31 2 2" xfId="15252" xr:uid="{6FB53C17-79D5-4272-86EA-9434EE78A095}"/>
    <cellStyle name="40% - Accent4 31 2 2 2" xfId="30664" xr:uid="{BD84FA1A-B147-4F34-95AE-6C7BD83E54AE}"/>
    <cellStyle name="40% - Accent4 31 2 2 2 2" xfId="42431" xr:uid="{B033593D-3519-4BAA-9AB5-314EFEAFE45B}"/>
    <cellStyle name="40% - Accent4 31 2 2 3" xfId="42430" xr:uid="{09666087-ECE2-43AC-9C85-A8B2031F7298}"/>
    <cellStyle name="40% - Accent4 31 2 3" xfId="22959" xr:uid="{076DDD3B-D44D-4CA5-8E99-B201EC77CFA4}"/>
    <cellStyle name="40% - Accent4 31 2 3 2" xfId="42432" xr:uid="{BBBE7995-6BA2-4482-8285-FC488C00EFCB}"/>
    <cellStyle name="40% - Accent4 31 2 4" xfId="42429" xr:uid="{56396285-15F7-4657-A6EE-2384407E3979}"/>
    <cellStyle name="40% - Accent4 31 3" xfId="11523" xr:uid="{C9599E2F-4F85-41FB-B7B0-092DDA145075}"/>
    <cellStyle name="40% - Accent4 31 3 2" xfId="26936" xr:uid="{0298CDD3-9A45-423A-B3E4-E8E1A0483674}"/>
    <cellStyle name="40% - Accent4 31 3 2 2" xfId="42434" xr:uid="{9FE6AB88-B2E1-4821-974E-541348E239FC}"/>
    <cellStyle name="40% - Accent4 31 3 3" xfId="42433" xr:uid="{C718DE09-60DA-48C6-ACA3-B55EB26C685D}"/>
    <cellStyle name="40% - Accent4 31 4" xfId="19231" xr:uid="{9AA6D9A5-EE7B-4F59-92E1-028C8089CA8A}"/>
    <cellStyle name="40% - Accent4 31 4 2" xfId="42435" xr:uid="{560523AE-43C4-4316-831C-7B2E19EDD476}"/>
    <cellStyle name="40% - Accent4 31 5" xfId="42428" xr:uid="{002F4668-36A2-41FB-8A2F-FD6208BA898D}"/>
    <cellStyle name="40% - Accent4 32" xfId="3834" xr:uid="{AE610FA6-6237-44F1-9315-EA996FFFD4D3}"/>
    <cellStyle name="40% - Accent4 32 2" xfId="7564" xr:uid="{3D140184-E149-4C23-95F1-F6B435CB2541}"/>
    <cellStyle name="40% - Accent4 32 2 2" xfId="15272" xr:uid="{F57F50F3-198B-4E67-8D8F-807CF1E37003}"/>
    <cellStyle name="40% - Accent4 32 2 2 2" xfId="30684" xr:uid="{FC6E3DD7-C2AB-461F-8986-81DD47DB1269}"/>
    <cellStyle name="40% - Accent4 32 2 2 2 2" xfId="42439" xr:uid="{DEEDEDC8-6654-4EAE-AB4F-B666D89CD149}"/>
    <cellStyle name="40% - Accent4 32 2 2 3" xfId="42438" xr:uid="{FDB12536-578B-4917-B774-63036AEABE43}"/>
    <cellStyle name="40% - Accent4 32 2 3" xfId="22979" xr:uid="{447CD9F9-204D-4C77-88E7-82D7CAF86EC3}"/>
    <cellStyle name="40% - Accent4 32 2 3 2" xfId="42440" xr:uid="{FF757E6C-3237-45B6-8D20-49673D24D18D}"/>
    <cellStyle name="40% - Accent4 32 2 4" xfId="42437" xr:uid="{BAEAD91C-7D1B-4585-AC1C-9D134564A8A0}"/>
    <cellStyle name="40% - Accent4 32 3" xfId="11544" xr:uid="{D98391B1-2E5A-4D40-B97A-1EB073859694}"/>
    <cellStyle name="40% - Accent4 32 3 2" xfId="26956" xr:uid="{9804AED0-71ED-4BE0-AF60-2DEFA3F5F236}"/>
    <cellStyle name="40% - Accent4 32 3 2 2" xfId="42442" xr:uid="{DF187C9D-03C0-4FCC-9D0E-0977FE032407}"/>
    <cellStyle name="40% - Accent4 32 3 3" xfId="42441" xr:uid="{D218C491-5077-482C-8135-720F398AE614}"/>
    <cellStyle name="40% - Accent4 32 4" xfId="19251" xr:uid="{39AC9CAB-1A6C-4EF8-BD50-ADA041CC0270}"/>
    <cellStyle name="40% - Accent4 32 4 2" xfId="42443" xr:uid="{02F7EE07-7EB0-4D0D-90DA-41F1D64972B5}"/>
    <cellStyle name="40% - Accent4 32 5" xfId="42436" xr:uid="{EC45898E-F947-4722-BD20-CDD36B0E78D9}"/>
    <cellStyle name="40% - Accent4 33" xfId="3853" xr:uid="{2C70982B-30D8-4AB2-A149-8DE618250D2A}"/>
    <cellStyle name="40% - Accent4 33 2" xfId="11563" xr:uid="{C6958747-95A3-408F-B54C-5C5896C3E2A6}"/>
    <cellStyle name="40% - Accent4 33 2 2" xfId="26975" xr:uid="{B20915BD-6CE2-4E0E-9A2F-B42A75FAAC36}"/>
    <cellStyle name="40% - Accent4 33 2 2 2" xfId="42446" xr:uid="{53F6D632-AE6F-4040-93C3-16A238AB1C16}"/>
    <cellStyle name="40% - Accent4 33 2 3" xfId="42445" xr:uid="{FA255B86-E073-4F85-96C9-656FE970168E}"/>
    <cellStyle name="40% - Accent4 33 3" xfId="19270" xr:uid="{72F89DBD-41FB-4EFF-B982-7C78B801E3ED}"/>
    <cellStyle name="40% - Accent4 33 3 2" xfId="42447" xr:uid="{CEA7B1FD-E154-4EED-BC34-70AFCC111FE2}"/>
    <cellStyle name="40% - Accent4 33 4" xfId="42444" xr:uid="{D9CC8FDD-BDF8-4FD0-8C7F-D098B08313E0}"/>
    <cellStyle name="40% - Accent4 34" xfId="7584" xr:uid="{8E1626DE-CC98-427F-89F0-85A162708212}"/>
    <cellStyle name="40% - Accent4 34 2" xfId="15292" xr:uid="{69A99D9C-D051-4484-AC64-C033663B7391}"/>
    <cellStyle name="40% - Accent4 34 2 2" xfId="30704" xr:uid="{25FA8644-3F8C-45B2-8D0D-34B118114281}"/>
    <cellStyle name="40% - Accent4 34 2 2 2" xfId="42450" xr:uid="{078C7928-9561-4C8A-85C4-BE0E3DB91896}"/>
    <cellStyle name="40% - Accent4 34 2 3" xfId="42449" xr:uid="{FE851820-2C03-4DD2-AFD2-262A0BD5F7F3}"/>
    <cellStyle name="40% - Accent4 34 3" xfId="22999" xr:uid="{A567E1A7-AF11-4592-891A-353D3F444BA8}"/>
    <cellStyle name="40% - Accent4 34 3 2" xfId="42451" xr:uid="{A6CB8537-A160-4159-A015-B0698BC7E270}"/>
    <cellStyle name="40% - Accent4 34 4" xfId="42448" xr:uid="{DCBEF2B6-0E64-4EF5-94EA-1E69AE400EB5}"/>
    <cellStyle name="40% - Accent4 35" xfId="7604" xr:uid="{EBC9C15A-CA3B-42E0-B54D-D4C8B070ADF6}"/>
    <cellStyle name="40% - Accent4 35 2" xfId="15312" xr:uid="{A227CF54-91FA-4D9B-AEAC-55DA649796B3}"/>
    <cellStyle name="40% - Accent4 35 2 2" xfId="30724" xr:uid="{9B6793B2-B037-4B94-8286-4FA5CD04692B}"/>
    <cellStyle name="40% - Accent4 35 2 2 2" xfId="42454" xr:uid="{A18D629D-2087-4CC6-9475-D9147D4A39E9}"/>
    <cellStyle name="40% - Accent4 35 2 3" xfId="42453" xr:uid="{36FD444B-F946-4907-942D-EE9CB9336968}"/>
    <cellStyle name="40% - Accent4 35 3" xfId="23019" xr:uid="{96C7A8F0-417E-40D3-8B8C-D7A6AE31E983}"/>
    <cellStyle name="40% - Accent4 35 3 2" xfId="42455" xr:uid="{AEFBE1AB-D565-453C-97CD-0483DD46D076}"/>
    <cellStyle name="40% - Accent4 35 4" xfId="42452" xr:uid="{2126577B-3621-44AE-93F3-70C4FED715FF}"/>
    <cellStyle name="40% - Accent4 36" xfId="7624" xr:uid="{3A1FC86C-7844-4762-B86B-9165BF1CF994}"/>
    <cellStyle name="40% - Accent4 36 2" xfId="15332" xr:uid="{6F20F4C6-09AF-4181-90EB-3188F27E8DCA}"/>
    <cellStyle name="40% - Accent4 36 2 2" xfId="30744" xr:uid="{B1F10A20-0A82-4616-A637-0B3320860EDA}"/>
    <cellStyle name="40% - Accent4 36 2 2 2" xfId="42458" xr:uid="{FE25E6E7-F8A6-4ECB-8793-D72BB5879914}"/>
    <cellStyle name="40% - Accent4 36 2 3" xfId="42457" xr:uid="{13DFAB7C-5134-4005-BE0A-9A9FFB107974}"/>
    <cellStyle name="40% - Accent4 36 3" xfId="23039" xr:uid="{C8F9C210-C33A-4B08-A2D2-CF1BDD3A3975}"/>
    <cellStyle name="40% - Accent4 36 3 2" xfId="42459" xr:uid="{DCD89F38-B5C8-4332-9B3F-702B3D5358F7}"/>
    <cellStyle name="40% - Accent4 36 4" xfId="42456" xr:uid="{A140EBA3-B727-411A-AE38-7C491A0DA151}"/>
    <cellStyle name="40% - Accent4 37" xfId="7644" xr:uid="{8943F4DD-4CD8-4C82-9946-37D9510CFF95}"/>
    <cellStyle name="40% - Accent4 37 2" xfId="15352" xr:uid="{77A03C24-B92E-4563-934B-58C1BEA9959B}"/>
    <cellStyle name="40% - Accent4 37 2 2" xfId="30764" xr:uid="{EEDE6574-2191-4B32-98B7-667783A32AA7}"/>
    <cellStyle name="40% - Accent4 37 2 2 2" xfId="42462" xr:uid="{43DA8C67-542D-4FB8-89AA-2CDE20643D7C}"/>
    <cellStyle name="40% - Accent4 37 2 3" xfId="42461" xr:uid="{09F66CC3-C6D7-47F0-8113-667E5D9DD222}"/>
    <cellStyle name="40% - Accent4 37 3" xfId="23059" xr:uid="{9CC5ECF4-BE7B-491B-9238-05B6FB41A5E3}"/>
    <cellStyle name="40% - Accent4 37 3 2" xfId="42463" xr:uid="{3959E784-57F8-488E-BE6A-26E4876218B4}"/>
    <cellStyle name="40% - Accent4 37 4" xfId="42460" xr:uid="{D7B7B64E-B6B0-43AE-806A-1790AAA07E00}"/>
    <cellStyle name="40% - Accent4 38" xfId="7664" xr:uid="{6C97D27C-514E-48D4-BF03-F73F3FF2438B}"/>
    <cellStyle name="40% - Accent4 38 2" xfId="15372" xr:uid="{0C56E63E-6FC9-4430-BB3E-7E409EFF0A3A}"/>
    <cellStyle name="40% - Accent4 38 2 2" xfId="30784" xr:uid="{BE614E6A-C3F7-4C30-81ED-1B6B7F7D5F2E}"/>
    <cellStyle name="40% - Accent4 38 2 2 2" xfId="42466" xr:uid="{77811133-94E1-44C8-91CE-DD8C02B05D08}"/>
    <cellStyle name="40% - Accent4 38 2 3" xfId="42465" xr:uid="{1A1E691C-5317-458B-9C78-E73828127AE1}"/>
    <cellStyle name="40% - Accent4 38 3" xfId="23079" xr:uid="{D4F0A35C-B846-476D-A5FE-A5D88D81F36D}"/>
    <cellStyle name="40% - Accent4 38 3 2" xfId="42467" xr:uid="{31F65CFF-5D22-4A0C-9AF4-E0CE78D233D3}"/>
    <cellStyle name="40% - Accent4 38 4" xfId="42464" xr:uid="{1A635FEA-28CB-41F9-850B-F3E795910A0F}"/>
    <cellStyle name="40% - Accent4 39" xfId="7684" xr:uid="{4D2FBD25-BCAB-4DA4-9934-47A1D482BD35}"/>
    <cellStyle name="40% - Accent4 39 2" xfId="15392" xr:uid="{3666B02F-E674-45DE-9A79-E6FB2D8C13F2}"/>
    <cellStyle name="40% - Accent4 39 2 2" xfId="30804" xr:uid="{E460C281-4842-4028-81CE-793D36C34D62}"/>
    <cellStyle name="40% - Accent4 39 2 2 2" xfId="42470" xr:uid="{16310659-A5BF-498E-9F3E-8FA668B5A0F1}"/>
    <cellStyle name="40% - Accent4 39 2 3" xfId="42469" xr:uid="{43211D4D-8238-4799-9ABD-E9325C5D1E03}"/>
    <cellStyle name="40% - Accent4 39 3" xfId="23099" xr:uid="{6FCC1F3A-974B-4312-AE80-B6176DDCC22B}"/>
    <cellStyle name="40% - Accent4 39 3 2" xfId="42471" xr:uid="{7C96A373-66C9-4FCA-92B3-90B28118FB23}"/>
    <cellStyle name="40% - Accent4 39 4" xfId="42468" xr:uid="{0428520F-A35E-498E-BD43-3CB112D3638E}"/>
    <cellStyle name="40% - Accent4 4" xfId="1609" xr:uid="{8A4A05D8-B439-4D46-89D7-516C30C7AA15}"/>
    <cellStyle name="40% - Accent4 4 2" xfId="5344" xr:uid="{7E0B3336-5A82-4EA8-BBC3-DD99F4C404A4}"/>
    <cellStyle name="40% - Accent4 4 2 2" xfId="13052" xr:uid="{D2E261D4-5E06-4D89-86F1-A6DB930B703B}"/>
    <cellStyle name="40% - Accent4 4 2 2 2" xfId="28464" xr:uid="{EFC92496-446F-4070-A688-8E521135DDA5}"/>
    <cellStyle name="40% - Accent4 4 2 2 2 2" xfId="42475" xr:uid="{1B7E762F-E163-4829-8106-76E19BEF14E0}"/>
    <cellStyle name="40% - Accent4 4 2 2 3" xfId="42474" xr:uid="{13A66A32-2AD4-43F8-A751-7AECFAD7F0CB}"/>
    <cellStyle name="40% - Accent4 4 2 3" xfId="20759" xr:uid="{9C128E6C-3BAE-4629-AF34-C56A8D1CABC7}"/>
    <cellStyle name="40% - Accent4 4 2 3 2" xfId="42476" xr:uid="{EC7F5007-A93B-4731-A5C1-2E82B18B84FE}"/>
    <cellStyle name="40% - Accent4 4 2 4" xfId="42473" xr:uid="{9BA22D9E-F875-4E97-AF24-CD1DEA00266B}"/>
    <cellStyle name="40% - Accent4 4 3" xfId="9325" xr:uid="{CBF4640A-CFC8-4261-AEED-CEEDDDDF6DFC}"/>
    <cellStyle name="40% - Accent4 4 3 2" xfId="24738" xr:uid="{EB12579F-0BDB-436D-9709-7DB99C7836D1}"/>
    <cellStyle name="40% - Accent4 4 3 2 2" xfId="42478" xr:uid="{FDC3FB41-E4EA-4188-8166-BE52B6B030C6}"/>
    <cellStyle name="40% - Accent4 4 3 3" xfId="42477" xr:uid="{6E4A7DCE-BADD-4292-AC30-3323AB99997C}"/>
    <cellStyle name="40% - Accent4 4 4" xfId="17033" xr:uid="{C32C9697-4384-4075-84D1-A3535FA82089}"/>
    <cellStyle name="40% - Accent4 4 4 2" xfId="42479" xr:uid="{7B6BEAD4-5140-4BBE-B7CC-A0500D698CFE}"/>
    <cellStyle name="40% - Accent4 4 5" xfId="42472" xr:uid="{C2E1DC03-F074-4F98-97AA-2A10656A924C}"/>
    <cellStyle name="40% - Accent4 40" xfId="7704" xr:uid="{DCF2EDC1-655F-4861-86E3-72F1004EE885}"/>
    <cellStyle name="40% - Accent4 40 2" xfId="15412" xr:uid="{AFA45BD3-4398-4F78-9E78-688B1F192680}"/>
    <cellStyle name="40% - Accent4 40 2 2" xfId="30824" xr:uid="{FC042C7A-490C-4DD4-8353-39C9C002B711}"/>
    <cellStyle name="40% - Accent4 40 2 2 2" xfId="42482" xr:uid="{4A1CD864-BE90-4EC8-B3B5-0DB19CDB52A0}"/>
    <cellStyle name="40% - Accent4 40 2 3" xfId="42481" xr:uid="{1DB144F7-78AC-464D-9F9C-193781EC7DBC}"/>
    <cellStyle name="40% - Accent4 40 3" xfId="23119" xr:uid="{61FD4025-D5F9-4EFA-B17F-31A1D5255EEF}"/>
    <cellStyle name="40% - Accent4 40 3 2" xfId="42483" xr:uid="{AB3B4DD0-8D5C-4122-9C22-2B75A399842D}"/>
    <cellStyle name="40% - Accent4 40 4" xfId="42480" xr:uid="{6D08A1C8-6946-4095-89B8-15D7715C8141}"/>
    <cellStyle name="40% - Accent4 41" xfId="7724" xr:uid="{F594F1AF-045D-4721-9157-4048124A191C}"/>
    <cellStyle name="40% - Accent4 41 2" xfId="15432" xr:uid="{5B7D6E4A-9CEB-4259-98FA-33729993466B}"/>
    <cellStyle name="40% - Accent4 41 2 2" xfId="30844" xr:uid="{E10ADEEB-8998-4BD5-A290-C3DEC1636637}"/>
    <cellStyle name="40% - Accent4 41 2 2 2" xfId="42486" xr:uid="{36E68F16-C32C-471B-AAC8-07522C977545}"/>
    <cellStyle name="40% - Accent4 41 2 3" xfId="42485" xr:uid="{43E9A971-73E9-4868-96F2-E2DA21768CFB}"/>
    <cellStyle name="40% - Accent4 41 3" xfId="23139" xr:uid="{BAB845ED-DCAD-4AC6-A8AA-F02DF1DAD2CD}"/>
    <cellStyle name="40% - Accent4 41 3 2" xfId="42487" xr:uid="{CCEE2855-671A-4A23-8B55-690824A19CB0}"/>
    <cellStyle name="40% - Accent4 41 4" xfId="42484" xr:uid="{CAF68189-5E88-4AC6-9076-10B66D3B101E}"/>
    <cellStyle name="40% - Accent4 42" xfId="7744" xr:uid="{9F47C575-79AC-4136-BA3C-4441E7F92627}"/>
    <cellStyle name="40% - Accent4 42 2" xfId="15452" xr:uid="{091E2D57-D141-4D96-99FF-03D24364763A}"/>
    <cellStyle name="40% - Accent4 42 2 2" xfId="30864" xr:uid="{77127B1B-4ECF-49FE-A068-774711C87501}"/>
    <cellStyle name="40% - Accent4 42 2 2 2" xfId="42490" xr:uid="{8661D6CA-89D1-4EBA-8F2F-864E4C0E8BAC}"/>
    <cellStyle name="40% - Accent4 42 2 3" xfId="42489" xr:uid="{60465BD1-5618-4FA2-885C-80610C710373}"/>
    <cellStyle name="40% - Accent4 42 3" xfId="23159" xr:uid="{C1702A23-B226-411E-8579-3A39934F5544}"/>
    <cellStyle name="40% - Accent4 42 3 2" xfId="42491" xr:uid="{E7C1DCE0-4CFA-4DCD-AE5F-752AD883A75A}"/>
    <cellStyle name="40% - Accent4 42 4" xfId="42488" xr:uid="{BB943DA6-8041-4955-9BB3-D92CE8C22B37}"/>
    <cellStyle name="40% - Accent4 43" xfId="7764" xr:uid="{77D3F39B-5E04-4C91-AF1E-28C5CE197DF4}"/>
    <cellStyle name="40% - Accent4 43 2" xfId="15472" xr:uid="{FD46A48F-3438-4E6B-851A-475D50583C1B}"/>
    <cellStyle name="40% - Accent4 43 2 2" xfId="30884" xr:uid="{0EF94B49-E13F-44BD-9A49-65E35BF55FBA}"/>
    <cellStyle name="40% - Accent4 43 2 2 2" xfId="42494" xr:uid="{081E54A6-DCA0-4AFC-9E5D-9805FE3632B9}"/>
    <cellStyle name="40% - Accent4 43 2 3" xfId="42493" xr:uid="{BEFD56C6-6CA5-461A-87B7-AB195486A6FB}"/>
    <cellStyle name="40% - Accent4 43 3" xfId="23179" xr:uid="{143B6D0C-A855-4FA9-9FA7-E28263ABA156}"/>
    <cellStyle name="40% - Accent4 43 3 2" xfId="42495" xr:uid="{BF8E6ECE-31F1-4BBD-AA6F-A26D45E299EE}"/>
    <cellStyle name="40% - Accent4 43 4" xfId="42492" xr:uid="{59B94B3F-9B03-4525-8E7F-0413359C44A3}"/>
    <cellStyle name="40% - Accent4 44" xfId="7784" xr:uid="{AF53F361-F615-4E97-B0A3-21D86B8E2EBC}"/>
    <cellStyle name="40% - Accent4 44 2" xfId="15492" xr:uid="{7A779D73-CFD0-4410-87EE-A3D1C7D30384}"/>
    <cellStyle name="40% - Accent4 44 2 2" xfId="30904" xr:uid="{420A80D0-6E55-452E-BECE-6B770A3100DF}"/>
    <cellStyle name="40% - Accent4 44 2 2 2" xfId="42498" xr:uid="{DCA920FB-70CE-4536-A4BE-F0BA71AF7119}"/>
    <cellStyle name="40% - Accent4 44 2 3" xfId="42497" xr:uid="{789EAF28-621C-432B-988B-48984D5E461D}"/>
    <cellStyle name="40% - Accent4 44 3" xfId="23199" xr:uid="{C4DFA36D-15E9-4B78-BEAB-8E8D04089885}"/>
    <cellStyle name="40% - Accent4 44 3 2" xfId="42499" xr:uid="{E5A091E1-4E39-423F-A7CA-6E103E5F70A4}"/>
    <cellStyle name="40% - Accent4 44 4" xfId="42496" xr:uid="{1068CDC6-DC8A-421A-8974-87E32977A723}"/>
    <cellStyle name="40% - Accent4 45" xfId="7806" xr:uid="{C6B54E05-B2A3-4C51-BC12-5CFD925A81D6}"/>
    <cellStyle name="40% - Accent4 45 2" xfId="15514" xr:uid="{7F6968BC-FB16-4A3C-B70C-C66D0A51C785}"/>
    <cellStyle name="40% - Accent4 45 2 2" xfId="30926" xr:uid="{15337858-127E-4B6E-86D7-DF63A284E162}"/>
    <cellStyle name="40% - Accent4 45 2 2 2" xfId="42502" xr:uid="{62E75D4F-C745-4183-9F09-53171D11BB0C}"/>
    <cellStyle name="40% - Accent4 45 2 3" xfId="42501" xr:uid="{E2DAC58A-4386-465D-A955-1303E2D5F876}"/>
    <cellStyle name="40% - Accent4 45 3" xfId="23221" xr:uid="{293C78BB-FEE1-4658-8434-7E6EBBA25BC1}"/>
    <cellStyle name="40% - Accent4 45 3 2" xfId="42503" xr:uid="{E076E7AF-11BA-4CFF-9D41-13B7334648F4}"/>
    <cellStyle name="40% - Accent4 45 4" xfId="42500" xr:uid="{BD9D32D1-CA4A-4750-B74C-AA7836531F9F}"/>
    <cellStyle name="40% - Accent4 46" xfId="7827" xr:uid="{3E46F754-6A4D-4027-A246-42A17D5E4A99}"/>
    <cellStyle name="40% - Accent4 46 2" xfId="15535" xr:uid="{208ECCD5-43FE-462E-B999-9DD284090E4D}"/>
    <cellStyle name="40% - Accent4 46 2 2" xfId="30946" xr:uid="{934F8313-EC96-4E3A-A846-7D0CA74122BA}"/>
    <cellStyle name="40% - Accent4 46 2 2 2" xfId="42506" xr:uid="{574EF796-F63B-4E7B-BA7A-1E5915EB6083}"/>
    <cellStyle name="40% - Accent4 46 2 3" xfId="42505" xr:uid="{E1092F41-E4AB-43F7-BE11-468210B9FFD4}"/>
    <cellStyle name="40% - Accent4 46 3" xfId="23241" xr:uid="{E6C19A2E-C71A-458B-AD6F-C3E479C0F9ED}"/>
    <cellStyle name="40% - Accent4 46 3 2" xfId="42507" xr:uid="{8CEC28C9-4995-4E14-BC8A-25A7A664F4CB}"/>
    <cellStyle name="40% - Accent4 46 4" xfId="42504" xr:uid="{08D5B195-AE78-439A-906F-8961DEE757BF}"/>
    <cellStyle name="40% - Accent4 47" xfId="7847" xr:uid="{729A5F8B-399B-4F96-9BE8-D716B92B17DD}"/>
    <cellStyle name="40% - Accent4 47 2" xfId="15555" xr:uid="{62D2680C-1EB6-4F02-BA1B-28146F8B880F}"/>
    <cellStyle name="40% - Accent4 47 2 2" xfId="30966" xr:uid="{48A2D6C7-8308-4549-9A2F-38FA077B24AC}"/>
    <cellStyle name="40% - Accent4 47 2 2 2" xfId="42510" xr:uid="{8D1A0551-DF63-467E-A35D-F0740D92148A}"/>
    <cellStyle name="40% - Accent4 47 2 3" xfId="42509" xr:uid="{F93C7C62-EFEA-4F14-8F85-2153BC14C96A}"/>
    <cellStyle name="40% - Accent4 47 3" xfId="23261" xr:uid="{09508BC4-76CF-49E6-9E8F-0CBA9B5448CA}"/>
    <cellStyle name="40% - Accent4 47 3 2" xfId="42511" xr:uid="{4A8020FE-1DAF-47A0-A2A1-E55D1EDAD282}"/>
    <cellStyle name="40% - Accent4 47 4" xfId="42508" xr:uid="{60302754-5541-4B72-87B7-6760585BFCBF}"/>
    <cellStyle name="40% - Accent4 48" xfId="7900" xr:uid="{14D68E55-D06F-4807-BC46-5019148A2EBE}"/>
    <cellStyle name="40% - Accent4 48 2" xfId="23313" xr:uid="{B49E6FB5-0EF8-4F8B-9A3D-62366E71B183}"/>
    <cellStyle name="40% - Accent4 48 2 2" xfId="42513" xr:uid="{3A3940DC-11B3-4AF9-88F1-2C102359D57A}"/>
    <cellStyle name="40% - Accent4 48 3" xfId="42512" xr:uid="{9BB1E810-CACE-4C09-814F-763A0F44FCE4}"/>
    <cellStyle name="40% - Accent4 49" xfId="15608" xr:uid="{1DCB4655-E504-43FF-86AC-231E718D8BF2}"/>
    <cellStyle name="40% - Accent4 49 2" xfId="42514" xr:uid="{9A13B37F-782B-4045-B7FF-6FB47B8FD6D1}"/>
    <cellStyle name="40% - Accent4 5" xfId="3292" xr:uid="{2B6F093D-3E21-4703-96C4-9A9CB5A7FB9A}"/>
    <cellStyle name="40% - Accent4 5 2" xfId="7024" xr:uid="{BFFC3E8D-AEBB-45CF-A8AE-BB62C5626057}"/>
    <cellStyle name="40% - Accent4 5 2 2" xfId="14732" xr:uid="{8C5F2751-D2B2-4794-9FDA-26CF4CDB9BC6}"/>
    <cellStyle name="40% - Accent4 5 2 2 2" xfId="30144" xr:uid="{2DE2B93F-024A-44E4-8A8D-D895C11D6ADF}"/>
    <cellStyle name="40% - Accent4 5 2 2 2 2" xfId="42518" xr:uid="{89C102ED-8B96-41D5-9862-0E7773531763}"/>
    <cellStyle name="40% - Accent4 5 2 2 3" xfId="42517" xr:uid="{F2F671BB-F3A9-4B44-AE28-7FEE3C68D8AA}"/>
    <cellStyle name="40% - Accent4 5 2 3" xfId="22439" xr:uid="{CBAA01B9-6D8D-47C1-9BAF-ABC57CD8DA55}"/>
    <cellStyle name="40% - Accent4 5 2 3 2" xfId="42519" xr:uid="{9CFAF7F7-E852-4143-9519-06EEBC2B3443}"/>
    <cellStyle name="40% - Accent4 5 2 4" xfId="42516" xr:uid="{2A425D1D-1C08-4D3C-B1D8-32D6465F7AB1}"/>
    <cellStyle name="40% - Accent4 5 3" xfId="11003" xr:uid="{BBEAD34E-4B7D-412A-8E57-BF9FCE4610FF}"/>
    <cellStyle name="40% - Accent4 5 3 2" xfId="26416" xr:uid="{2E82F1CA-0973-4F05-BD12-CD51411C1571}"/>
    <cellStyle name="40% - Accent4 5 3 2 2" xfId="42521" xr:uid="{00824836-75BA-46BB-BC02-1C7FE8CBA716}"/>
    <cellStyle name="40% - Accent4 5 3 3" xfId="42520" xr:uid="{8DD9295C-A488-4F67-A718-0F9BCEF860DA}"/>
    <cellStyle name="40% - Accent4 5 4" xfId="18711" xr:uid="{424921BF-323C-4930-9BEB-8456C3B924B0}"/>
    <cellStyle name="40% - Accent4 5 4 2" xfId="42522" xr:uid="{AE30281F-E6AD-4FD4-A0D7-6642EA954618}"/>
    <cellStyle name="40% - Accent4 5 5" xfId="42515" xr:uid="{26070201-A097-49C8-B535-492F48B5BD94}"/>
    <cellStyle name="40% - Accent4 50" xfId="30986" xr:uid="{2F2D3AEC-15A5-49B6-9251-B6195057EAC7}"/>
    <cellStyle name="40% - Accent4 50 2" xfId="42523" xr:uid="{96E4B385-4F4C-4878-9837-91C7BE2BA19F}"/>
    <cellStyle name="40% - Accent4 51" xfId="41971" xr:uid="{8A224634-1003-483A-887F-43404E444321}"/>
    <cellStyle name="40% - Accent4 52" xfId="61966" xr:uid="{FDE1D2A3-DD32-4F6F-A1E7-43B31E0A1808}"/>
    <cellStyle name="40% - Accent4 53" xfId="61986" xr:uid="{BAC6A901-7A8B-4CF1-9C59-E564DC89E4E6}"/>
    <cellStyle name="40% - Accent4 54" xfId="62006" xr:uid="{2203821A-0270-4A10-BFD3-0C734370DD29}"/>
    <cellStyle name="40% - Accent4 55" xfId="62024" xr:uid="{D9492EB7-45F5-4237-9327-95EAFBF17589}"/>
    <cellStyle name="40% - Accent4 56" xfId="62047" xr:uid="{730F0F55-DD4D-4909-8A67-231CB2F9A677}"/>
    <cellStyle name="40% - Accent4 57" xfId="62076" xr:uid="{78F733B2-6B6C-4B10-965E-F336ECC4B74B}"/>
    <cellStyle name="40% - Accent4 6" xfId="3312" xr:uid="{2F27B03E-51DE-42D2-A8D2-DAB81DAA64B7}"/>
    <cellStyle name="40% - Accent4 6 2" xfId="7044" xr:uid="{FB1F6FA1-33AB-46F2-9898-DF31E3B3678B}"/>
    <cellStyle name="40% - Accent4 6 2 2" xfId="14752" xr:uid="{8087DFA2-5CF0-4D77-96E8-58A32A2DFB49}"/>
    <cellStyle name="40% - Accent4 6 2 2 2" xfId="30164" xr:uid="{7A0776D3-FBF1-4FF4-9193-F656556CAA8D}"/>
    <cellStyle name="40% - Accent4 6 2 2 2 2" xfId="42527" xr:uid="{1A3F0212-5228-425D-8C45-DCDE63B3BA37}"/>
    <cellStyle name="40% - Accent4 6 2 2 3" xfId="42526" xr:uid="{2535C3E3-A37D-4AC3-A1CD-DB62E6869A45}"/>
    <cellStyle name="40% - Accent4 6 2 3" xfId="22459" xr:uid="{DE3062C0-3647-409C-A220-5FB135D827BB}"/>
    <cellStyle name="40% - Accent4 6 2 3 2" xfId="42528" xr:uid="{C0533829-1F60-44B0-A9BC-93BB41A4CCE6}"/>
    <cellStyle name="40% - Accent4 6 2 4" xfId="42525" xr:uid="{C67E9DED-A5A4-4EAC-B243-779401482A3F}"/>
    <cellStyle name="40% - Accent4 6 3" xfId="11023" xr:uid="{A71F02A4-0DBA-49FB-8021-C763A0BAEC50}"/>
    <cellStyle name="40% - Accent4 6 3 2" xfId="26436" xr:uid="{4EBE8C42-B474-4B3F-ABAC-BD410DD689E3}"/>
    <cellStyle name="40% - Accent4 6 3 2 2" xfId="42530" xr:uid="{A9DA8326-4770-48D5-B685-039BBE3CBEA0}"/>
    <cellStyle name="40% - Accent4 6 3 3" xfId="42529" xr:uid="{822852E9-B453-486F-93F1-69ABEE6DA441}"/>
    <cellStyle name="40% - Accent4 6 4" xfId="18731" xr:uid="{BF828A04-E38D-474A-9C11-E62750A9A8AB}"/>
    <cellStyle name="40% - Accent4 6 4 2" xfId="42531" xr:uid="{71DC11AD-DD79-44AD-A345-E89FA22EB552}"/>
    <cellStyle name="40% - Accent4 6 5" xfId="42524" xr:uid="{5C2D5E20-440A-4AAC-B85C-807A06A50D46}"/>
    <cellStyle name="40% - Accent4 7" xfId="3332" xr:uid="{7802FB3F-5685-4A42-A9F5-8A8084D66CC9}"/>
    <cellStyle name="40% - Accent4 7 2" xfId="7064" xr:uid="{810C8967-090B-4EAF-B088-DE26E4449C1B}"/>
    <cellStyle name="40% - Accent4 7 2 2" xfId="14772" xr:uid="{FBDCD00C-396B-4488-A688-FAFBB19A6B2D}"/>
    <cellStyle name="40% - Accent4 7 2 2 2" xfId="30184" xr:uid="{B8EDEA7F-C24E-474A-B343-B1D0168BFE46}"/>
    <cellStyle name="40% - Accent4 7 2 2 2 2" xfId="42535" xr:uid="{A44289E6-0FAD-44C5-BF16-8398C723B87B}"/>
    <cellStyle name="40% - Accent4 7 2 2 3" xfId="42534" xr:uid="{555BB282-4201-4EA6-B288-C9DD2566A8DB}"/>
    <cellStyle name="40% - Accent4 7 2 3" xfId="22479" xr:uid="{4848CCF8-DBDA-4076-827A-1502D4F2A70F}"/>
    <cellStyle name="40% - Accent4 7 2 3 2" xfId="42536" xr:uid="{73A315C3-EC0C-42C1-962A-E04FC8760A12}"/>
    <cellStyle name="40% - Accent4 7 2 4" xfId="42533" xr:uid="{0B25391D-6C3F-4097-8CC6-CCBDB26EE1AA}"/>
    <cellStyle name="40% - Accent4 7 3" xfId="11043" xr:uid="{E64243A8-9330-4A80-8945-32C82FE8F7FD}"/>
    <cellStyle name="40% - Accent4 7 3 2" xfId="26456" xr:uid="{3F0B7539-907F-4612-835A-89F811C74843}"/>
    <cellStyle name="40% - Accent4 7 3 2 2" xfId="42538" xr:uid="{46964DA7-61B2-4B90-B1AA-15D9D01AEC55}"/>
    <cellStyle name="40% - Accent4 7 3 3" xfId="42537" xr:uid="{1B748DC5-367E-43B4-A630-AF512FC126EA}"/>
    <cellStyle name="40% - Accent4 7 4" xfId="18751" xr:uid="{26421FB8-6F48-4799-AC96-A28A5F713A9C}"/>
    <cellStyle name="40% - Accent4 7 4 2" xfId="42539" xr:uid="{0B4B614C-3FCC-4847-B0BB-729256A25C7D}"/>
    <cellStyle name="40% - Accent4 7 5" xfId="42532" xr:uid="{F1B08C06-1825-488F-8D09-60733C168264}"/>
    <cellStyle name="40% - Accent4 8" xfId="3352" xr:uid="{6D68BB28-A8FB-4524-BB28-2E5E6F4A70AA}"/>
    <cellStyle name="40% - Accent4 8 2" xfId="7084" xr:uid="{6FE97DAD-8B70-45DC-B2B4-0FB75732D413}"/>
    <cellStyle name="40% - Accent4 8 2 2" xfId="14792" xr:uid="{8E66A4C9-4DD0-4499-828C-F96D21D325D5}"/>
    <cellStyle name="40% - Accent4 8 2 2 2" xfId="30204" xr:uid="{1E794EE8-E13E-46DB-9BE2-D00182A3617A}"/>
    <cellStyle name="40% - Accent4 8 2 2 2 2" xfId="42543" xr:uid="{6F81CFC8-92E9-43CD-802C-4B4D49713D68}"/>
    <cellStyle name="40% - Accent4 8 2 2 3" xfId="42542" xr:uid="{0B450DF6-7F0E-462F-8838-0B4F2C2485E0}"/>
    <cellStyle name="40% - Accent4 8 2 3" xfId="22499" xr:uid="{4F858B8A-A945-49ED-AD3B-BE58244FA424}"/>
    <cellStyle name="40% - Accent4 8 2 3 2" xfId="42544" xr:uid="{7CB7E53A-80AA-4EC7-A8DD-C83650A6E0A7}"/>
    <cellStyle name="40% - Accent4 8 2 4" xfId="42541" xr:uid="{95BCAF28-5F2F-4567-9B5D-86BA9AF76800}"/>
    <cellStyle name="40% - Accent4 8 3" xfId="11063" xr:uid="{B6BE13E0-3246-408A-B3CF-8F2AA53D2552}"/>
    <cellStyle name="40% - Accent4 8 3 2" xfId="26476" xr:uid="{D9D5F8E5-7748-40D4-967A-9C5476C6757F}"/>
    <cellStyle name="40% - Accent4 8 3 2 2" xfId="42546" xr:uid="{E4736797-9F00-45EE-96FF-D94FCBABFAC5}"/>
    <cellStyle name="40% - Accent4 8 3 3" xfId="42545" xr:uid="{2C0BA143-468A-48E0-8BC3-DC744628630B}"/>
    <cellStyle name="40% - Accent4 8 4" xfId="18771" xr:uid="{7301010B-86F1-45BF-AAB5-097E8260726E}"/>
    <cellStyle name="40% - Accent4 8 4 2" xfId="42547" xr:uid="{F5F788CF-6C57-4217-ACF2-465209DBB4E9}"/>
    <cellStyle name="40% - Accent4 8 5" xfId="42540" xr:uid="{C54F362B-C502-48A3-A5BA-F697109A617E}"/>
    <cellStyle name="40% - Accent4 9" xfId="3372" xr:uid="{FD145946-277E-4276-B8BF-BCBA0C2DC99D}"/>
    <cellStyle name="40% - Accent4 9 2" xfId="7104" xr:uid="{0BCD277C-CFD1-46A3-A444-74E6E42ED7B0}"/>
    <cellStyle name="40% - Accent4 9 2 2" xfId="14812" xr:uid="{0B37D865-1E9C-4C49-8064-624B865862DD}"/>
    <cellStyle name="40% - Accent4 9 2 2 2" xfId="30224" xr:uid="{6EBB08EA-3349-467B-B34A-058541F0FAED}"/>
    <cellStyle name="40% - Accent4 9 2 2 2 2" xfId="42551" xr:uid="{2C338160-8900-41F3-A372-7F8ADD2C29EB}"/>
    <cellStyle name="40% - Accent4 9 2 2 3" xfId="42550" xr:uid="{B7514FB8-6814-4B3D-A59D-15DE383DE9C6}"/>
    <cellStyle name="40% - Accent4 9 2 3" xfId="22519" xr:uid="{70E07178-C88C-427C-B402-19206F072A88}"/>
    <cellStyle name="40% - Accent4 9 2 3 2" xfId="42552" xr:uid="{1C474BAD-AA4A-4C81-B250-24A735D8802B}"/>
    <cellStyle name="40% - Accent4 9 2 4" xfId="42549" xr:uid="{67A7D67A-A90E-4E09-8E50-B4BCD70B4BD4}"/>
    <cellStyle name="40% - Accent4 9 3" xfId="11083" xr:uid="{97F09D5E-C3B5-4A6F-BC01-3B0017FE041C}"/>
    <cellStyle name="40% - Accent4 9 3 2" xfId="26496" xr:uid="{98F17F28-DC41-4C02-BC29-73F965C755F4}"/>
    <cellStyle name="40% - Accent4 9 3 2 2" xfId="42554" xr:uid="{935EDE26-989B-4CB7-A46B-4078835F86BA}"/>
    <cellStyle name="40% - Accent4 9 3 3" xfId="42553" xr:uid="{2D777B35-CC92-47AC-8247-A16FC0EC74AC}"/>
    <cellStyle name="40% - Accent4 9 4" xfId="18791" xr:uid="{EED0BBEE-DAE7-42B4-A00D-B68F49880031}"/>
    <cellStyle name="40% - Accent4 9 4 2" xfId="42555" xr:uid="{1CA5CF17-84CE-4DF5-8F3A-6DF88E19C762}"/>
    <cellStyle name="40% - Accent4 9 5" xfId="42548" xr:uid="{17A5A349-060E-4D5A-AA2E-661096E150AB}"/>
    <cellStyle name="40% - Accent5" xfId="47" builtinId="47" customBuiltin="1"/>
    <cellStyle name="40% - Accent5 10" xfId="3395" xr:uid="{3EF626E2-9E06-4C15-AF71-647CE9E875CF}"/>
    <cellStyle name="40% - Accent5 10 2" xfId="7127" xr:uid="{269413D6-1720-40BD-AA6C-A754F028B433}"/>
    <cellStyle name="40% - Accent5 10 2 2" xfId="14835" xr:uid="{22A01738-7FA4-47B1-B71A-587B1A0FAA4B}"/>
    <cellStyle name="40% - Accent5 10 2 2 2" xfId="30247" xr:uid="{00F740EF-AC04-4CAB-A7F9-4048129963AB}"/>
    <cellStyle name="40% - Accent5 10 2 2 2 2" xfId="42560" xr:uid="{2922656E-81E8-4165-999C-6CC7B4B25019}"/>
    <cellStyle name="40% - Accent5 10 2 2 3" xfId="42559" xr:uid="{F83CCF2E-0C4F-4804-BE93-58A1B0F88840}"/>
    <cellStyle name="40% - Accent5 10 2 3" xfId="22542" xr:uid="{B05CFE0B-DAFA-4FF9-ACD7-846C40DE2E29}"/>
    <cellStyle name="40% - Accent5 10 2 3 2" xfId="42561" xr:uid="{B80F2C0E-12FD-4E01-8003-26ABEB00E576}"/>
    <cellStyle name="40% - Accent5 10 2 4" xfId="42558" xr:uid="{42B82F62-0532-4801-BEFF-125B31D7575F}"/>
    <cellStyle name="40% - Accent5 10 3" xfId="11106" xr:uid="{8D86EF06-29AB-499E-BB17-CBC8D4922EF4}"/>
    <cellStyle name="40% - Accent5 10 3 2" xfId="26519" xr:uid="{CC6F38F6-C36B-46D1-8D58-BC0D37C0C160}"/>
    <cellStyle name="40% - Accent5 10 3 2 2" xfId="42563" xr:uid="{9AA4C4D7-5F33-4F82-AC90-918017FE150A}"/>
    <cellStyle name="40% - Accent5 10 3 3" xfId="42562" xr:uid="{50607864-2669-4F81-98DB-C9A747A83F2A}"/>
    <cellStyle name="40% - Accent5 10 4" xfId="18814" xr:uid="{93689A9F-34D1-4E76-8534-49E6E3BA0C6F}"/>
    <cellStyle name="40% - Accent5 10 4 2" xfId="42564" xr:uid="{880ACAEF-8CF4-4D1B-8FB1-78ABC3FB4E8D}"/>
    <cellStyle name="40% - Accent5 10 5" xfId="42557" xr:uid="{94FDB2DC-3D92-46E9-9C9F-59C8A2DC8EEF}"/>
    <cellStyle name="40% - Accent5 11" xfId="3415" xr:uid="{074B1E68-C57D-4970-AEFF-1153E191ECE9}"/>
    <cellStyle name="40% - Accent5 11 2" xfId="7147" xr:uid="{6486A944-3A52-47A8-8EFF-982E750FFDAA}"/>
    <cellStyle name="40% - Accent5 11 2 2" xfId="14855" xr:uid="{94F62EEC-3C16-43EE-893A-E9990052FC36}"/>
    <cellStyle name="40% - Accent5 11 2 2 2" xfId="30267" xr:uid="{864B1CCE-BA6B-4763-9736-335E7BA74131}"/>
    <cellStyle name="40% - Accent5 11 2 2 2 2" xfId="42568" xr:uid="{166CE7D1-FD62-47A7-BB24-22EB953071A6}"/>
    <cellStyle name="40% - Accent5 11 2 2 3" xfId="42567" xr:uid="{05430B49-B099-4B06-BC56-829FB04B36BF}"/>
    <cellStyle name="40% - Accent5 11 2 3" xfId="22562" xr:uid="{8411E6D0-D374-4A18-BF9F-ADEBB1EED2AD}"/>
    <cellStyle name="40% - Accent5 11 2 3 2" xfId="42569" xr:uid="{309A94B5-1E1E-402E-A3B3-241517612946}"/>
    <cellStyle name="40% - Accent5 11 2 4" xfId="42566" xr:uid="{03B9E395-BDD5-4F08-8F93-6CEEE6334BB7}"/>
    <cellStyle name="40% - Accent5 11 3" xfId="11126" xr:uid="{B5E5834C-6509-41FA-824A-889782B9143A}"/>
    <cellStyle name="40% - Accent5 11 3 2" xfId="26539" xr:uid="{41F4522A-8980-4667-B354-CF0261CAE529}"/>
    <cellStyle name="40% - Accent5 11 3 2 2" xfId="42571" xr:uid="{E50DCA61-2DC9-4C2B-9F93-D992B05127FA}"/>
    <cellStyle name="40% - Accent5 11 3 3" xfId="42570" xr:uid="{D59D35AB-74A5-4ADA-AA13-424A5F782EFC}"/>
    <cellStyle name="40% - Accent5 11 4" xfId="18834" xr:uid="{AEB74C22-2CE4-4943-8A3D-648696DA6354}"/>
    <cellStyle name="40% - Accent5 11 4 2" xfId="42572" xr:uid="{CBF5C895-185A-422B-8E2E-E428B0CC0C93}"/>
    <cellStyle name="40% - Accent5 11 5" xfId="42565" xr:uid="{BC9690D8-FDBA-4745-8478-ED8A7B108CEE}"/>
    <cellStyle name="40% - Accent5 12" xfId="3435" xr:uid="{2E1A5AB6-2CBA-480D-85A4-6C3F8682B5BD}"/>
    <cellStyle name="40% - Accent5 12 2" xfId="7167" xr:uid="{0676D7A4-55F0-4DD9-9C68-762CBFA9391F}"/>
    <cellStyle name="40% - Accent5 12 2 2" xfId="14875" xr:uid="{CF058BD9-EFDD-4F80-B5C2-1ECE0E54323F}"/>
    <cellStyle name="40% - Accent5 12 2 2 2" xfId="30287" xr:uid="{FDCB0820-E911-44C8-8348-0248235D41F1}"/>
    <cellStyle name="40% - Accent5 12 2 2 2 2" xfId="42576" xr:uid="{682DCCC9-5C02-4005-9FC0-BEB44EF30407}"/>
    <cellStyle name="40% - Accent5 12 2 2 3" xfId="42575" xr:uid="{381E3E97-A864-4FE3-A871-E67D074EC096}"/>
    <cellStyle name="40% - Accent5 12 2 3" xfId="22582" xr:uid="{3EF8536B-D741-4B46-AECD-A1AE069AA8A7}"/>
    <cellStyle name="40% - Accent5 12 2 3 2" xfId="42577" xr:uid="{EDBED8A3-A285-4679-A51A-AB18B0CC9C27}"/>
    <cellStyle name="40% - Accent5 12 2 4" xfId="42574" xr:uid="{8668280D-4694-4C02-8C56-AF176DABB9AF}"/>
    <cellStyle name="40% - Accent5 12 3" xfId="11146" xr:uid="{677B41A3-C945-4809-BB77-E86A02EB877C}"/>
    <cellStyle name="40% - Accent5 12 3 2" xfId="26559" xr:uid="{11637633-60D4-4120-8D8D-040A936B682F}"/>
    <cellStyle name="40% - Accent5 12 3 2 2" xfId="42579" xr:uid="{4FE67998-B633-4CE3-8F53-F627BBAB1C90}"/>
    <cellStyle name="40% - Accent5 12 3 3" xfId="42578" xr:uid="{E0F164A3-F456-4F18-98C0-4CB0BA8B3F17}"/>
    <cellStyle name="40% - Accent5 12 4" xfId="18854" xr:uid="{889E3F78-B459-480E-93D7-B0F05EB1FC47}"/>
    <cellStyle name="40% - Accent5 12 4 2" xfId="42580" xr:uid="{6A163D12-E089-4891-9E5A-F1F445990FFC}"/>
    <cellStyle name="40% - Accent5 12 5" xfId="42573" xr:uid="{DF1D42CC-045B-4E25-8E89-2D7B746F7BF8}"/>
    <cellStyle name="40% - Accent5 13" xfId="3455" xr:uid="{66406C89-A19C-4DC4-9B43-2B95AC55E0BD}"/>
    <cellStyle name="40% - Accent5 13 2" xfId="7187" xr:uid="{C00FB559-7235-403C-B4EB-D358B4BF41E5}"/>
    <cellStyle name="40% - Accent5 13 2 2" xfId="14895" xr:uid="{3A0840E4-569E-42D3-B5ED-716FCB95E0A5}"/>
    <cellStyle name="40% - Accent5 13 2 2 2" xfId="30307" xr:uid="{9AC23A68-D0A0-4FC8-B3D8-8830365B18A2}"/>
    <cellStyle name="40% - Accent5 13 2 2 2 2" xfId="42584" xr:uid="{16C1872C-A62F-42C2-9CB7-5BF80A3F359A}"/>
    <cellStyle name="40% - Accent5 13 2 2 3" xfId="42583" xr:uid="{D89289DF-1450-4D48-B37F-6874140EA06A}"/>
    <cellStyle name="40% - Accent5 13 2 3" xfId="22602" xr:uid="{D672B8E0-1C41-4965-AED5-1A8768F95C63}"/>
    <cellStyle name="40% - Accent5 13 2 3 2" xfId="42585" xr:uid="{23BF8CDA-5DFA-4486-A742-103FC0121A81}"/>
    <cellStyle name="40% - Accent5 13 2 4" xfId="42582" xr:uid="{C7E0D498-484C-4486-B764-8068B8194F77}"/>
    <cellStyle name="40% - Accent5 13 3" xfId="11166" xr:uid="{4C0C2144-C862-48C7-90A6-AF5F9F7B9540}"/>
    <cellStyle name="40% - Accent5 13 3 2" xfId="26579" xr:uid="{4A99EB7A-4933-4263-B606-B78F14AA23EA}"/>
    <cellStyle name="40% - Accent5 13 3 2 2" xfId="42587" xr:uid="{9FB24859-A362-4B51-B005-2EF23D5A9714}"/>
    <cellStyle name="40% - Accent5 13 3 3" xfId="42586" xr:uid="{4332C54C-5459-492B-9E61-505B0A5E1D60}"/>
    <cellStyle name="40% - Accent5 13 4" xfId="18874" xr:uid="{1567BE26-5A0F-4D40-B3CF-210EB48C7F00}"/>
    <cellStyle name="40% - Accent5 13 4 2" xfId="42588" xr:uid="{CF309552-E68C-4702-893C-0755C04EB525}"/>
    <cellStyle name="40% - Accent5 13 5" xfId="42581" xr:uid="{2BC9A28F-D4DA-4610-AD4D-6CAEC3F9DB6A}"/>
    <cellStyle name="40% - Accent5 14" xfId="3475" xr:uid="{608199A0-AB15-4E1C-AFF0-72CCE9156DBA}"/>
    <cellStyle name="40% - Accent5 14 2" xfId="7207" xr:uid="{63038776-BDAC-4E93-86AF-B31D2AC13220}"/>
    <cellStyle name="40% - Accent5 14 2 2" xfId="14915" xr:uid="{5BFEBAB6-2C1A-4FEE-8048-3DF1167DAD5B}"/>
    <cellStyle name="40% - Accent5 14 2 2 2" xfId="30327" xr:uid="{9A443668-B3A6-4146-8B7A-D3280A2464E1}"/>
    <cellStyle name="40% - Accent5 14 2 2 2 2" xfId="42592" xr:uid="{8BDC8D79-B878-42DB-946A-C53DDB531342}"/>
    <cellStyle name="40% - Accent5 14 2 2 3" xfId="42591" xr:uid="{AE1E6BB4-AF83-4D27-AFE3-921234B2ABCD}"/>
    <cellStyle name="40% - Accent5 14 2 3" xfId="22622" xr:uid="{92798E74-EA16-43FC-BFDD-B5F042333126}"/>
    <cellStyle name="40% - Accent5 14 2 3 2" xfId="42593" xr:uid="{46CD5DC4-052A-4606-A71D-79953D3FB9CA}"/>
    <cellStyle name="40% - Accent5 14 2 4" xfId="42590" xr:uid="{E33C516F-B116-49CB-ACB2-93C850789B1E}"/>
    <cellStyle name="40% - Accent5 14 3" xfId="11186" xr:uid="{F01A88DC-4C89-40C8-978C-A1B3D678F067}"/>
    <cellStyle name="40% - Accent5 14 3 2" xfId="26599" xr:uid="{E882891F-5F98-4C93-9BE0-B51F0F586EB9}"/>
    <cellStyle name="40% - Accent5 14 3 2 2" xfId="42595" xr:uid="{7614F6E8-0944-4C57-88F7-F90C58D03B53}"/>
    <cellStyle name="40% - Accent5 14 3 3" xfId="42594" xr:uid="{7A9C6320-02B6-49D8-B144-786D592D6AF7}"/>
    <cellStyle name="40% - Accent5 14 4" xfId="18894" xr:uid="{A9CCEC42-7FA4-4A70-BF86-99C692B12930}"/>
    <cellStyle name="40% - Accent5 14 4 2" xfId="42596" xr:uid="{5ED7DEE1-E936-462F-9E86-1077167CCB0A}"/>
    <cellStyle name="40% - Accent5 14 5" xfId="42589" xr:uid="{A9417989-E99C-461E-AB0D-6600A4C5CD46}"/>
    <cellStyle name="40% - Accent5 15" xfId="3495" xr:uid="{F96EBC6B-9D05-44DB-893A-F7009F422119}"/>
    <cellStyle name="40% - Accent5 15 2" xfId="7227" xr:uid="{6D562DD8-8677-4079-951B-234F1536D862}"/>
    <cellStyle name="40% - Accent5 15 2 2" xfId="14935" xr:uid="{8B9FAD86-FFC7-485E-A280-65C962FD2272}"/>
    <cellStyle name="40% - Accent5 15 2 2 2" xfId="30347" xr:uid="{F2EE4F55-3722-44BC-B0C7-68CC3CAA3AE4}"/>
    <cellStyle name="40% - Accent5 15 2 2 2 2" xfId="42600" xr:uid="{27C5E988-1ABA-4361-8A2A-AC14C2F0E6F4}"/>
    <cellStyle name="40% - Accent5 15 2 2 3" xfId="42599" xr:uid="{747FFCF7-D800-4DDE-B883-5EC694D6D102}"/>
    <cellStyle name="40% - Accent5 15 2 3" xfId="22642" xr:uid="{55D44268-D20D-40CF-AFD1-BD28E523863C}"/>
    <cellStyle name="40% - Accent5 15 2 3 2" xfId="42601" xr:uid="{540A7618-46B9-4A9E-A08D-FA93EDE66E62}"/>
    <cellStyle name="40% - Accent5 15 2 4" xfId="42598" xr:uid="{98423F09-2BBF-4903-BFAF-9F8D1F478318}"/>
    <cellStyle name="40% - Accent5 15 3" xfId="11206" xr:uid="{7019F83A-6785-466A-87B2-2BA1325812F5}"/>
    <cellStyle name="40% - Accent5 15 3 2" xfId="26619" xr:uid="{C1E43317-9F78-4374-B864-CD9D84F92E56}"/>
    <cellStyle name="40% - Accent5 15 3 2 2" xfId="42603" xr:uid="{3D8EEF8B-2BCC-4AC9-8E92-01723DD8C74B}"/>
    <cellStyle name="40% - Accent5 15 3 3" xfId="42602" xr:uid="{A2254A5F-D3D0-4FB6-9935-9F634B8EABB6}"/>
    <cellStyle name="40% - Accent5 15 4" xfId="18914" xr:uid="{F324E2BC-E8CC-409F-864F-262B83FC9383}"/>
    <cellStyle name="40% - Accent5 15 4 2" xfId="42604" xr:uid="{2E6456A1-B9E0-41CF-90A1-D898D0E62FF8}"/>
    <cellStyle name="40% - Accent5 15 5" xfId="42597" xr:uid="{AD93824A-0E6B-476B-93B2-3E57FFEE9E01}"/>
    <cellStyle name="40% - Accent5 16" xfId="3515" xr:uid="{7B649F6F-C716-4FDB-B6C4-397E3BDEA9C8}"/>
    <cellStyle name="40% - Accent5 16 2" xfId="7247" xr:uid="{BECBFA29-5F94-4C46-A331-103F832B235F}"/>
    <cellStyle name="40% - Accent5 16 2 2" xfId="14955" xr:uid="{BAFE9EB2-3324-48CA-AE89-82419292B5C6}"/>
    <cellStyle name="40% - Accent5 16 2 2 2" xfId="30367" xr:uid="{498013E9-73DF-4D36-A076-A4BF31F0B1CF}"/>
    <cellStyle name="40% - Accent5 16 2 2 2 2" xfId="42608" xr:uid="{8E574E71-DE14-439A-9999-98317C5040ED}"/>
    <cellStyle name="40% - Accent5 16 2 2 3" xfId="42607" xr:uid="{61A07E80-A5D3-4890-9624-96CE09F648D7}"/>
    <cellStyle name="40% - Accent5 16 2 3" xfId="22662" xr:uid="{0634F8F5-567B-4A96-A08E-2AA1DCA3BA48}"/>
    <cellStyle name="40% - Accent5 16 2 3 2" xfId="42609" xr:uid="{2A2AB43B-E0F5-4A5A-B72B-2D7EB3DA8081}"/>
    <cellStyle name="40% - Accent5 16 2 4" xfId="42606" xr:uid="{FE1CF252-8E89-49DF-AE9C-93A56747DD9F}"/>
    <cellStyle name="40% - Accent5 16 3" xfId="11226" xr:uid="{E548A057-C607-4C03-922E-335820CE2186}"/>
    <cellStyle name="40% - Accent5 16 3 2" xfId="26639" xr:uid="{9458C4E6-7BC2-40D4-89C0-1A1E13596EA6}"/>
    <cellStyle name="40% - Accent5 16 3 2 2" xfId="42611" xr:uid="{5ABD0E5F-3A43-40AC-9B20-761CBBE30261}"/>
    <cellStyle name="40% - Accent5 16 3 3" xfId="42610" xr:uid="{37F71355-94D8-4C8A-A5AC-7E2199A0E1BC}"/>
    <cellStyle name="40% - Accent5 16 4" xfId="18934" xr:uid="{2A410F0A-AD03-419C-9AF9-19509B904034}"/>
    <cellStyle name="40% - Accent5 16 4 2" xfId="42612" xr:uid="{CE59E18E-C5E9-4542-BD98-ECD0169B75B5}"/>
    <cellStyle name="40% - Accent5 16 5" xfId="42605" xr:uid="{93F92A65-AC5E-4374-9B44-DDF7F1DAB859}"/>
    <cellStyle name="40% - Accent5 17" xfId="3535" xr:uid="{0772A0E2-D796-4E21-A1B0-80F1B5F523F0}"/>
    <cellStyle name="40% - Accent5 17 2" xfId="7267" xr:uid="{C4376127-EE42-475C-A1DC-6153900A4D18}"/>
    <cellStyle name="40% - Accent5 17 2 2" xfId="14975" xr:uid="{D55900D5-F0F9-4FEF-9C30-5304CA426DF5}"/>
    <cellStyle name="40% - Accent5 17 2 2 2" xfId="30387" xr:uid="{BAA7B465-D0E1-4214-B266-CC3769C180B3}"/>
    <cellStyle name="40% - Accent5 17 2 2 2 2" xfId="42616" xr:uid="{A11EA5ED-BCD3-4F18-85B0-E90C9B11C3EC}"/>
    <cellStyle name="40% - Accent5 17 2 2 3" xfId="42615" xr:uid="{D274E947-032F-4735-A587-6644D509A238}"/>
    <cellStyle name="40% - Accent5 17 2 3" xfId="22682" xr:uid="{5CB2B89D-47F4-4C7B-9F12-BFD45F0CC4C4}"/>
    <cellStyle name="40% - Accent5 17 2 3 2" xfId="42617" xr:uid="{B315323D-CEBF-4AD1-B9AA-897CA17F1868}"/>
    <cellStyle name="40% - Accent5 17 2 4" xfId="42614" xr:uid="{17565B07-19FC-4F13-A056-0D57A5402644}"/>
    <cellStyle name="40% - Accent5 17 3" xfId="11246" xr:uid="{CECE7575-05CC-4B75-AD0A-3C54480AB424}"/>
    <cellStyle name="40% - Accent5 17 3 2" xfId="26659" xr:uid="{0A3B05B4-3552-40C4-9857-6646A7FE329B}"/>
    <cellStyle name="40% - Accent5 17 3 2 2" xfId="42619" xr:uid="{AECD922C-7C42-4370-8108-0A64D3F566BC}"/>
    <cellStyle name="40% - Accent5 17 3 3" xfId="42618" xr:uid="{1E46B65A-197F-4762-9B96-8F1DA372045B}"/>
    <cellStyle name="40% - Accent5 17 4" xfId="18954" xr:uid="{86FA0EF2-F2AF-429D-B12F-648B95396CF9}"/>
    <cellStyle name="40% - Accent5 17 4 2" xfId="42620" xr:uid="{5A5BBE0B-B826-471F-B086-4F73311DC056}"/>
    <cellStyle name="40% - Accent5 17 5" xfId="42613" xr:uid="{0AB3F1A7-2A49-4D2F-A007-7E3C024B97C9}"/>
    <cellStyle name="40% - Accent5 18" xfId="3555" xr:uid="{0B019B7B-48A0-4913-9BC4-C547FD415F9C}"/>
    <cellStyle name="40% - Accent5 18 2" xfId="7287" xr:uid="{7C907C55-0090-4AA9-A452-65E020B705DE}"/>
    <cellStyle name="40% - Accent5 18 2 2" xfId="14995" xr:uid="{93ACE834-0B37-4F1B-BEDE-8D8D5424C74D}"/>
    <cellStyle name="40% - Accent5 18 2 2 2" xfId="30407" xr:uid="{0CFE6F9D-E4C9-4765-834A-71EBA3C5B7EA}"/>
    <cellStyle name="40% - Accent5 18 2 2 2 2" xfId="42624" xr:uid="{016EBDD6-41AA-4B1D-9C76-EACB29951B32}"/>
    <cellStyle name="40% - Accent5 18 2 2 3" xfId="42623" xr:uid="{E5F2558F-2947-41B6-A01B-B636D3CCF771}"/>
    <cellStyle name="40% - Accent5 18 2 3" xfId="22702" xr:uid="{5C688815-6724-4315-B553-51DF74365E14}"/>
    <cellStyle name="40% - Accent5 18 2 3 2" xfId="42625" xr:uid="{6AB56728-8FD6-4359-BF62-6D04098AB031}"/>
    <cellStyle name="40% - Accent5 18 2 4" xfId="42622" xr:uid="{6543B5EF-C2FD-418E-B55D-D89DAB4E5003}"/>
    <cellStyle name="40% - Accent5 18 3" xfId="11266" xr:uid="{49E80FAF-F25E-4016-9827-EA2D429A8B33}"/>
    <cellStyle name="40% - Accent5 18 3 2" xfId="26679" xr:uid="{7823B8DA-64F1-4E0A-ADDB-60E1FE1A81D1}"/>
    <cellStyle name="40% - Accent5 18 3 2 2" xfId="42627" xr:uid="{9F170348-F256-4B52-A666-F1B66A70FA2A}"/>
    <cellStyle name="40% - Accent5 18 3 3" xfId="42626" xr:uid="{8E19B2A5-FF35-45A1-BC18-4955134DF8C4}"/>
    <cellStyle name="40% - Accent5 18 4" xfId="18974" xr:uid="{80B4D63C-203F-4FF6-827A-C710E4408385}"/>
    <cellStyle name="40% - Accent5 18 4 2" xfId="42628" xr:uid="{42A10356-DE1F-4AD5-9A0E-DE2AF6F07264}"/>
    <cellStyle name="40% - Accent5 18 5" xfId="42621" xr:uid="{D24E008D-5305-4235-94B1-A23DC207861B}"/>
    <cellStyle name="40% - Accent5 19" xfId="3576" xr:uid="{D4FFE6D8-E6F2-4024-A563-ABB4E4880A2A}"/>
    <cellStyle name="40% - Accent5 19 2" xfId="7307" xr:uid="{D4D0B24B-CEFA-45ED-AB2C-C385E6C2C506}"/>
    <cellStyle name="40% - Accent5 19 2 2" xfId="15015" xr:uid="{FDD19EFE-D951-42D2-BFB8-AEB9BBA70D5C}"/>
    <cellStyle name="40% - Accent5 19 2 2 2" xfId="30427" xr:uid="{DE417339-6658-425D-B1B7-8C24003B237F}"/>
    <cellStyle name="40% - Accent5 19 2 2 2 2" xfId="42632" xr:uid="{2EDE44F5-A221-4399-A745-6D760BD4C9CB}"/>
    <cellStyle name="40% - Accent5 19 2 2 3" xfId="42631" xr:uid="{FC631A01-09A0-4AAC-87FA-B99A4C393594}"/>
    <cellStyle name="40% - Accent5 19 2 3" xfId="22722" xr:uid="{EFD73C98-95A4-4379-A858-C0372A0B619B}"/>
    <cellStyle name="40% - Accent5 19 2 3 2" xfId="42633" xr:uid="{4A64006F-3858-4FC8-9933-3C9C2B8E8257}"/>
    <cellStyle name="40% - Accent5 19 2 4" xfId="42630" xr:uid="{71017058-C341-4AE1-90C9-2BBC33E45CDA}"/>
    <cellStyle name="40% - Accent5 19 3" xfId="11286" xr:uid="{F4DF0C15-B82C-4A5D-B492-DB3D79854FA7}"/>
    <cellStyle name="40% - Accent5 19 3 2" xfId="26699" xr:uid="{684BDED7-8AAF-47AB-9E70-8FE208A3AEE3}"/>
    <cellStyle name="40% - Accent5 19 3 2 2" xfId="42635" xr:uid="{8C4EA0C7-F628-459F-84A1-09832A2F86DB}"/>
    <cellStyle name="40% - Accent5 19 3 3" xfId="42634" xr:uid="{079835FF-708A-4309-A2BC-FA97588299B9}"/>
    <cellStyle name="40% - Accent5 19 4" xfId="18994" xr:uid="{887656A0-E247-4F25-9E67-64332AB75D7E}"/>
    <cellStyle name="40% - Accent5 19 4 2" xfId="42636" xr:uid="{040FEE4C-14D5-4E12-8533-02238059916C}"/>
    <cellStyle name="40% - Accent5 19 5" xfId="42629" xr:uid="{B542E7FE-15FB-4DD7-97C6-CF8156929F9E}"/>
    <cellStyle name="40% - Accent5 2" xfId="64" xr:uid="{48D38837-2CE4-4C06-BF3D-B7D804A06C37}"/>
    <cellStyle name="40% - Accent5 2 10" xfId="42637" xr:uid="{3C87E772-B54D-43C9-8B79-5407E5607173}"/>
    <cellStyle name="40% - Accent5 2 2" xfId="132" xr:uid="{310418A4-D225-4E12-BD13-604E9D9695BC}"/>
    <cellStyle name="40% - Accent5 2 2 2" xfId="197" xr:uid="{1E3799CE-99FE-470E-BCC9-492F9859B11B}"/>
    <cellStyle name="40% - Accent5 2 2 2 2" xfId="403" xr:uid="{7D57416A-CEBA-4B74-BBF0-1D429743B29E}"/>
    <cellStyle name="40% - Accent5 2 2 2 2 2" xfId="1065" xr:uid="{3EC262CD-4249-43AA-81E1-77C7050CFDBE}"/>
    <cellStyle name="40% - Accent5 2 2 2 2 2 2" xfId="2533" xr:uid="{ECB9FA8C-358B-44C2-AE80-F153FDC008BD}"/>
    <cellStyle name="40% - Accent5 2 2 2 2 2 2 2" xfId="6265" xr:uid="{E98AED60-CCAB-48E3-AF6A-AE832C712139}"/>
    <cellStyle name="40% - Accent5 2 2 2 2 2 2 2 2" xfId="13973" xr:uid="{F46F5722-5687-41E1-B312-24C943764FCE}"/>
    <cellStyle name="40% - Accent5 2 2 2 2 2 2 2 2 2" xfId="29385" xr:uid="{4E799EED-EE4A-48A7-98D7-C3A61E6E8627}"/>
    <cellStyle name="40% - Accent5 2 2 2 2 2 2 2 2 2 2" xfId="42645" xr:uid="{BA70AA76-52AA-41A6-B6D7-E316B83CD597}"/>
    <cellStyle name="40% - Accent5 2 2 2 2 2 2 2 2 3" xfId="42644" xr:uid="{DEB71543-2A4A-4597-8B0B-74318D36E48F}"/>
    <cellStyle name="40% - Accent5 2 2 2 2 2 2 2 3" xfId="21680" xr:uid="{2CB20EB5-B617-4E30-97A9-85D0202D4C9D}"/>
    <cellStyle name="40% - Accent5 2 2 2 2 2 2 2 3 2" xfId="42646" xr:uid="{77D7517C-7CC2-4864-919C-A54470907AA3}"/>
    <cellStyle name="40% - Accent5 2 2 2 2 2 2 2 4" xfId="42643" xr:uid="{6FC09828-6EA6-4E31-B662-677C772884D0}"/>
    <cellStyle name="40% - Accent5 2 2 2 2 2 2 3" xfId="10244" xr:uid="{F8A9F6B8-5314-480D-BD60-FDC612F4F7CE}"/>
    <cellStyle name="40% - Accent5 2 2 2 2 2 2 3 2" xfId="25657" xr:uid="{0D933D2F-98C2-4610-8651-909A67BFE363}"/>
    <cellStyle name="40% - Accent5 2 2 2 2 2 2 3 2 2" xfId="42648" xr:uid="{DB4590BC-44F0-4E13-AF51-B6605710E614}"/>
    <cellStyle name="40% - Accent5 2 2 2 2 2 2 3 3" xfId="42647" xr:uid="{372A4745-F70C-451A-A4E2-3548D76CFC1D}"/>
    <cellStyle name="40% - Accent5 2 2 2 2 2 2 4" xfId="17952" xr:uid="{BE4DE53D-0CA3-4131-A997-0C3FBAD5C6E5}"/>
    <cellStyle name="40% - Accent5 2 2 2 2 2 2 4 2" xfId="42649" xr:uid="{4F248494-2624-4C6D-A3F8-72A482D5315E}"/>
    <cellStyle name="40% - Accent5 2 2 2 2 2 2 5" xfId="42642" xr:uid="{9D0CC4EA-F5C2-428B-ABE6-7C2C5B67CBBF}"/>
    <cellStyle name="40% - Accent5 2 2 2 2 2 3" xfId="4802" xr:uid="{B219D109-7C2A-4A6E-B541-D89EA843D433}"/>
    <cellStyle name="40% - Accent5 2 2 2 2 2 3 2" xfId="12510" xr:uid="{984C664E-D8DF-418C-BE9F-0AC2E9F0655C}"/>
    <cellStyle name="40% - Accent5 2 2 2 2 2 3 2 2" xfId="27922" xr:uid="{558FEF3D-1314-4D45-BBED-80E52EFB7CBD}"/>
    <cellStyle name="40% - Accent5 2 2 2 2 2 3 2 2 2" xfId="42652" xr:uid="{BC3B23C9-954D-415E-AAC4-C6E260BC1C8F}"/>
    <cellStyle name="40% - Accent5 2 2 2 2 2 3 2 3" xfId="42651" xr:uid="{0B2E8A38-8E7D-4B4D-B07D-DA74F923ABDD}"/>
    <cellStyle name="40% - Accent5 2 2 2 2 2 3 3" xfId="20217" xr:uid="{ECF56A1D-49CD-4149-A8F1-8E8D4AC4EC18}"/>
    <cellStyle name="40% - Accent5 2 2 2 2 2 3 3 2" xfId="42653" xr:uid="{4AE13E1F-BDDE-4E5D-9060-AB4E3D2E240F}"/>
    <cellStyle name="40% - Accent5 2 2 2 2 2 3 4" xfId="42650" xr:uid="{56664508-18AB-4A7E-8790-786A03CB108B}"/>
    <cellStyle name="40% - Accent5 2 2 2 2 2 4" xfId="8785" xr:uid="{4B2EE35E-F666-449B-9AA5-850B7EFF715C}"/>
    <cellStyle name="40% - Accent5 2 2 2 2 2 4 2" xfId="24198" xr:uid="{EC532437-A03C-419F-B59E-3EF78780D69B}"/>
    <cellStyle name="40% - Accent5 2 2 2 2 2 4 2 2" xfId="42655" xr:uid="{1FBFE362-58A8-4863-807D-9EF9CA869B94}"/>
    <cellStyle name="40% - Accent5 2 2 2 2 2 4 3" xfId="42654" xr:uid="{47E6FD1A-32E4-4E39-BAF6-9EF864B52334}"/>
    <cellStyle name="40% - Accent5 2 2 2 2 2 5" xfId="16493" xr:uid="{9369546B-D41F-4703-BB18-2B91B66B259D}"/>
    <cellStyle name="40% - Accent5 2 2 2 2 2 5 2" xfId="42656" xr:uid="{8571161E-1DD5-4A8F-B29D-FD4A37F06D0A}"/>
    <cellStyle name="40% - Accent5 2 2 2 2 2 6" xfId="42641" xr:uid="{821C9969-2D44-4F32-9EA7-F06A2C447049}"/>
    <cellStyle name="40% - Accent5 2 2 2 2 3" xfId="1895" xr:uid="{C01FB9E2-1414-4A8A-84AE-8773EA396AD8}"/>
    <cellStyle name="40% - Accent5 2 2 2 2 3 2" xfId="5627" xr:uid="{DF8C08A0-7E81-4345-92C2-EFB550025806}"/>
    <cellStyle name="40% - Accent5 2 2 2 2 3 2 2" xfId="13335" xr:uid="{A3F941C5-4D22-4126-9BB1-6057A1F54F69}"/>
    <cellStyle name="40% - Accent5 2 2 2 2 3 2 2 2" xfId="28747" xr:uid="{B5ECE32E-9379-4E1C-8653-4FAC71CE4CC7}"/>
    <cellStyle name="40% - Accent5 2 2 2 2 3 2 2 2 2" xfId="42660" xr:uid="{7BD53524-BDEA-4646-9E52-C2353EC51D20}"/>
    <cellStyle name="40% - Accent5 2 2 2 2 3 2 2 3" xfId="42659" xr:uid="{BACF831F-621D-4593-A737-6B8C9FEE557F}"/>
    <cellStyle name="40% - Accent5 2 2 2 2 3 2 3" xfId="21042" xr:uid="{FAE1C0B8-D329-4940-8F88-E9E092939D74}"/>
    <cellStyle name="40% - Accent5 2 2 2 2 3 2 3 2" xfId="42661" xr:uid="{89B952EB-5295-4873-AFA7-4B08347749AE}"/>
    <cellStyle name="40% - Accent5 2 2 2 2 3 2 4" xfId="42658" xr:uid="{578C10A6-B587-4C30-923A-287FD2520DCE}"/>
    <cellStyle name="40% - Accent5 2 2 2 2 3 3" xfId="9606" xr:uid="{52DCAB3C-184A-4AC9-98D7-ACECB28C09F0}"/>
    <cellStyle name="40% - Accent5 2 2 2 2 3 3 2" xfId="25019" xr:uid="{879D0FC7-9063-4FF7-B15D-6F6E890EEF1C}"/>
    <cellStyle name="40% - Accent5 2 2 2 2 3 3 2 2" xfId="42663" xr:uid="{4DE4ADC3-B7F0-4FDC-9CD0-F37310E7DAF9}"/>
    <cellStyle name="40% - Accent5 2 2 2 2 3 3 3" xfId="42662" xr:uid="{0B57D68F-BC26-412A-8DD7-1A8B31722DE9}"/>
    <cellStyle name="40% - Accent5 2 2 2 2 3 4" xfId="17314" xr:uid="{EA9354C9-2AB2-49BD-9C78-958889EEE4FA}"/>
    <cellStyle name="40% - Accent5 2 2 2 2 3 4 2" xfId="42664" xr:uid="{C38185BB-E71B-4E6A-B347-6403AFA03FBE}"/>
    <cellStyle name="40% - Accent5 2 2 2 2 3 5" xfId="42657" xr:uid="{EEBF5A86-61C0-4CBA-B73A-7DF9F83A0859}"/>
    <cellStyle name="40% - Accent5 2 2 2 2 4" xfId="4150" xr:uid="{412865D4-4F5A-4B14-943C-AC62757E196A}"/>
    <cellStyle name="40% - Accent5 2 2 2 2 4 2" xfId="11858" xr:uid="{25E7776E-FDCA-4D08-8DE5-1D71B51C3D52}"/>
    <cellStyle name="40% - Accent5 2 2 2 2 4 2 2" xfId="27270" xr:uid="{750D5CD8-BF13-4ACB-84D6-66202B9CC586}"/>
    <cellStyle name="40% - Accent5 2 2 2 2 4 2 2 2" xfId="42667" xr:uid="{F0629710-C5B6-4F0D-AD44-A1166DD9F81E}"/>
    <cellStyle name="40% - Accent5 2 2 2 2 4 2 3" xfId="42666" xr:uid="{27842F0F-EB81-4576-8A45-8E9A6DEF1288}"/>
    <cellStyle name="40% - Accent5 2 2 2 2 4 3" xfId="19565" xr:uid="{5BD2D5E1-C77E-4EDC-BC7E-A87F6E3003A0}"/>
    <cellStyle name="40% - Accent5 2 2 2 2 4 3 2" xfId="42668" xr:uid="{E94D6FC7-A750-47B9-8953-B39C18AA118D}"/>
    <cellStyle name="40% - Accent5 2 2 2 2 4 4" xfId="42665" xr:uid="{26B86C1F-4807-4053-A382-EBA02CA21417}"/>
    <cellStyle name="40% - Accent5 2 2 2 2 5" xfId="8147" xr:uid="{0B635612-4E07-4D04-8190-88BC008D3B5D}"/>
    <cellStyle name="40% - Accent5 2 2 2 2 5 2" xfId="23560" xr:uid="{3DD5A537-B8C4-4E66-854F-A0BBF96D1957}"/>
    <cellStyle name="40% - Accent5 2 2 2 2 5 2 2" xfId="42670" xr:uid="{9C32B9C4-D5F0-481C-BFB6-53466486452B}"/>
    <cellStyle name="40% - Accent5 2 2 2 2 5 3" xfId="42669" xr:uid="{3DB7AC8D-2CF6-4432-835A-97E80DD13C19}"/>
    <cellStyle name="40% - Accent5 2 2 2 2 6" xfId="15855" xr:uid="{577A6989-7E70-4A57-8820-CA51AC4BC2A4}"/>
    <cellStyle name="40% - Accent5 2 2 2 2 6 2" xfId="42671" xr:uid="{9B156DF9-8798-4DBA-8A0F-6E5A67716E45}"/>
    <cellStyle name="40% - Accent5 2 2 2 2 7" xfId="42640" xr:uid="{3BB54594-1D3B-49F2-B0AF-FF2E353BD704}"/>
    <cellStyle name="40% - Accent5 2 2 2 3" xfId="864" xr:uid="{439F7A14-7153-4478-9E91-3B3439365795}"/>
    <cellStyle name="40% - Accent5 2 2 2 3 2" xfId="2335" xr:uid="{7FA2D8CC-7407-4336-BEEF-3C006E34B9B1}"/>
    <cellStyle name="40% - Accent5 2 2 2 3 2 2" xfId="6067" xr:uid="{CB0CDE10-C8CC-425E-A519-6D3D22DFB413}"/>
    <cellStyle name="40% - Accent5 2 2 2 3 2 2 2" xfId="13775" xr:uid="{B2F54BBA-3A46-45DC-B378-F817F8BDDB80}"/>
    <cellStyle name="40% - Accent5 2 2 2 3 2 2 2 2" xfId="29187" xr:uid="{B49DFE7A-5E54-48CD-BB63-BADA8B9EBCF7}"/>
    <cellStyle name="40% - Accent5 2 2 2 3 2 2 2 2 2" xfId="42676" xr:uid="{FA376D4C-1400-4325-9323-5C1537C9FAF0}"/>
    <cellStyle name="40% - Accent5 2 2 2 3 2 2 2 3" xfId="42675" xr:uid="{5F61E740-948A-44C2-A749-56387EBD7598}"/>
    <cellStyle name="40% - Accent5 2 2 2 3 2 2 3" xfId="21482" xr:uid="{E49D8EDB-2340-4C19-B450-08C574BC5AC5}"/>
    <cellStyle name="40% - Accent5 2 2 2 3 2 2 3 2" xfId="42677" xr:uid="{0DE7597F-C8E4-4788-86A6-E81A1F488ECA}"/>
    <cellStyle name="40% - Accent5 2 2 2 3 2 2 4" xfId="42674" xr:uid="{E3679069-229B-45D6-AE4D-B57544E9712F}"/>
    <cellStyle name="40% - Accent5 2 2 2 3 2 3" xfId="10046" xr:uid="{1C90127E-C1CC-4E5F-8058-57589D7245DE}"/>
    <cellStyle name="40% - Accent5 2 2 2 3 2 3 2" xfId="25459" xr:uid="{AD17ADCD-C48D-4079-AA09-53A9B0B3A7DD}"/>
    <cellStyle name="40% - Accent5 2 2 2 3 2 3 2 2" xfId="42679" xr:uid="{08E05FFF-02A5-4574-BC4B-DD219BD09AD4}"/>
    <cellStyle name="40% - Accent5 2 2 2 3 2 3 3" xfId="42678" xr:uid="{7435D36E-E97E-495B-8AAC-D0587C8C7070}"/>
    <cellStyle name="40% - Accent5 2 2 2 3 2 4" xfId="17754" xr:uid="{19C6C3BD-8951-414F-A099-7EE2477ECAA8}"/>
    <cellStyle name="40% - Accent5 2 2 2 3 2 4 2" xfId="42680" xr:uid="{81217436-6881-4A44-897C-ADCCA6A0A5E2}"/>
    <cellStyle name="40% - Accent5 2 2 2 3 2 5" xfId="42673" xr:uid="{6092EC97-EFCF-46D6-91DD-A4CBEE2180A2}"/>
    <cellStyle name="40% - Accent5 2 2 2 3 3" xfId="4601" xr:uid="{03E646A1-C5D3-4EB8-94EE-2CECB7997215}"/>
    <cellStyle name="40% - Accent5 2 2 2 3 3 2" xfId="12309" xr:uid="{B0713B80-00DB-4E39-A7E0-0422A18E5883}"/>
    <cellStyle name="40% - Accent5 2 2 2 3 3 2 2" xfId="27721" xr:uid="{9236F984-D060-4F61-A2C9-BDD50C733360}"/>
    <cellStyle name="40% - Accent5 2 2 2 3 3 2 2 2" xfId="42683" xr:uid="{D5F00A03-8206-4ED5-A5A0-FFDB0594458D}"/>
    <cellStyle name="40% - Accent5 2 2 2 3 3 2 3" xfId="42682" xr:uid="{88E468F7-9474-4F74-913C-2962DA3B5488}"/>
    <cellStyle name="40% - Accent5 2 2 2 3 3 3" xfId="20016" xr:uid="{0307F994-2798-4AC8-823D-C1E5D58805CF}"/>
    <cellStyle name="40% - Accent5 2 2 2 3 3 3 2" xfId="42684" xr:uid="{1F9C218D-2124-419B-8559-7308F91F9974}"/>
    <cellStyle name="40% - Accent5 2 2 2 3 3 4" xfId="42681" xr:uid="{7CD4EBC4-8414-4B09-BCE5-C3535D4535C7}"/>
    <cellStyle name="40% - Accent5 2 2 2 3 4" xfId="8587" xr:uid="{C955D414-8E87-476A-B921-8401F9EA360C}"/>
    <cellStyle name="40% - Accent5 2 2 2 3 4 2" xfId="24000" xr:uid="{8EA92F98-13DF-4CAA-A649-4C89D22E6EFB}"/>
    <cellStyle name="40% - Accent5 2 2 2 3 4 2 2" xfId="42686" xr:uid="{B5ABA3B8-39D8-44FA-B771-466AF22BC8AF}"/>
    <cellStyle name="40% - Accent5 2 2 2 3 4 3" xfId="42685" xr:uid="{1D22B16C-0A5B-48DE-ABBE-C5D1115C1C55}"/>
    <cellStyle name="40% - Accent5 2 2 2 3 5" xfId="16295" xr:uid="{DF6E7E9D-E0C3-43A6-945E-741692870CFC}"/>
    <cellStyle name="40% - Accent5 2 2 2 3 5 2" xfId="42687" xr:uid="{AD1C7B6B-B45C-43F9-BA33-B71332B9D7BB}"/>
    <cellStyle name="40% - Accent5 2 2 2 3 6" xfId="42672" xr:uid="{2A7363D4-EF90-4C48-8875-21E624247AE5}"/>
    <cellStyle name="40% - Accent5 2 2 2 4" xfId="1697" xr:uid="{2CA1952C-1D07-44EF-81F6-54B063BDB793}"/>
    <cellStyle name="40% - Accent5 2 2 2 4 2" xfId="5429" xr:uid="{975BCAC8-75DA-468E-BD94-0ABF242AF66F}"/>
    <cellStyle name="40% - Accent5 2 2 2 4 2 2" xfId="13137" xr:uid="{89620459-D962-4D0B-8409-84FC27107E09}"/>
    <cellStyle name="40% - Accent5 2 2 2 4 2 2 2" xfId="28549" xr:uid="{991D7A57-1069-48E9-97F6-22A511245544}"/>
    <cellStyle name="40% - Accent5 2 2 2 4 2 2 2 2" xfId="42691" xr:uid="{DF6CDA98-557A-4F71-9D6B-5165463AA1C3}"/>
    <cellStyle name="40% - Accent5 2 2 2 4 2 2 3" xfId="42690" xr:uid="{B4AEC3C0-EAF6-4A5A-967F-B8E768B74D87}"/>
    <cellStyle name="40% - Accent5 2 2 2 4 2 3" xfId="20844" xr:uid="{45B16D0A-C40E-42BC-A72A-2BB2FF8711B2}"/>
    <cellStyle name="40% - Accent5 2 2 2 4 2 3 2" xfId="42692" xr:uid="{40A574C8-8E76-4B18-9EFD-8E343E2FDE76}"/>
    <cellStyle name="40% - Accent5 2 2 2 4 2 4" xfId="42689" xr:uid="{F5DDEB06-5580-45EA-B6FE-8F7D43DAC6B4}"/>
    <cellStyle name="40% - Accent5 2 2 2 4 3" xfId="9408" xr:uid="{911BC489-7450-4309-9196-43B21A459A7D}"/>
    <cellStyle name="40% - Accent5 2 2 2 4 3 2" xfId="24821" xr:uid="{EF9974D6-045B-4EAF-9577-E11414444415}"/>
    <cellStyle name="40% - Accent5 2 2 2 4 3 2 2" xfId="42694" xr:uid="{A67E7580-99D0-4E7A-B26B-394D3C5B5544}"/>
    <cellStyle name="40% - Accent5 2 2 2 4 3 3" xfId="42693" xr:uid="{259DBACF-3909-4FC4-B62F-B4F25BED04A8}"/>
    <cellStyle name="40% - Accent5 2 2 2 4 4" xfId="17116" xr:uid="{4F2F168E-B2A0-468E-B5F9-D34212FA9F33}"/>
    <cellStyle name="40% - Accent5 2 2 2 4 4 2" xfId="42695" xr:uid="{E4BDFC56-A8AD-4A9A-93FD-6DDEE5581347}"/>
    <cellStyle name="40% - Accent5 2 2 2 4 5" xfId="42688" xr:uid="{E8CBFA53-E996-460E-8F08-0F28C92BE37E}"/>
    <cellStyle name="40% - Accent5 2 2 2 5" xfId="3949" xr:uid="{0A0131F0-9928-401D-A2CD-E346A68845EE}"/>
    <cellStyle name="40% - Accent5 2 2 2 5 2" xfId="11657" xr:uid="{77579986-1E0D-4D96-A302-832185773FA6}"/>
    <cellStyle name="40% - Accent5 2 2 2 5 2 2" xfId="27069" xr:uid="{BAB609FB-7349-4734-9EC7-5B42FF91878D}"/>
    <cellStyle name="40% - Accent5 2 2 2 5 2 2 2" xfId="42698" xr:uid="{07F3E4D3-5282-423E-A834-82E975DB3AE1}"/>
    <cellStyle name="40% - Accent5 2 2 2 5 2 3" xfId="42697" xr:uid="{14C10CD3-FD22-4087-97C5-9CBE8C393F8A}"/>
    <cellStyle name="40% - Accent5 2 2 2 5 3" xfId="19364" xr:uid="{B842973B-5EA5-4276-8D13-B2E0F0C9CF6A}"/>
    <cellStyle name="40% - Accent5 2 2 2 5 3 2" xfId="42699" xr:uid="{D94B6DE9-DA09-4089-8357-99B4A89C193B}"/>
    <cellStyle name="40% - Accent5 2 2 2 5 4" xfId="42696" xr:uid="{6DF17BE5-1378-4267-8720-1548B1149919}"/>
    <cellStyle name="40% - Accent5 2 2 2 6" xfId="7949" xr:uid="{9B5D840B-55A1-48C6-A59A-A2CED9AB8917}"/>
    <cellStyle name="40% - Accent5 2 2 2 6 2" xfId="23362" xr:uid="{2A566F10-B505-4EA7-ABE4-2FB4F1DE1995}"/>
    <cellStyle name="40% - Accent5 2 2 2 6 2 2" xfId="42701" xr:uid="{DDC06DAE-C4BF-4140-B839-394AFD9B0097}"/>
    <cellStyle name="40% - Accent5 2 2 2 6 3" xfId="42700" xr:uid="{FAB60C71-679E-4265-9D4D-2146D1514B5D}"/>
    <cellStyle name="40% - Accent5 2 2 2 7" xfId="15657" xr:uid="{93D74CB3-ED42-4440-9037-8AED07D470F5}"/>
    <cellStyle name="40% - Accent5 2 2 2 7 2" xfId="42702" xr:uid="{60A24E34-8F31-49B9-A333-8C4E5F3B08C1}"/>
    <cellStyle name="40% - Accent5 2 2 2 8" xfId="42639" xr:uid="{09AAE28C-7C32-4199-BA6B-E035B8EC8337}"/>
    <cellStyle name="40% - Accent5 2 2 3" xfId="352" xr:uid="{8B8BE761-3FCB-4023-BD30-73AE2B9CB36A}"/>
    <cellStyle name="40% - Accent5 2 2 3 2" xfId="1014" xr:uid="{4ECEB9EA-5101-4805-81C9-5FB6DA69D372}"/>
    <cellStyle name="40% - Accent5 2 2 3 2 2" xfId="2483" xr:uid="{56CE9EF4-663C-4C07-98B7-15486748CF82}"/>
    <cellStyle name="40% - Accent5 2 2 3 2 2 2" xfId="6215" xr:uid="{9F432C36-31B0-40B6-8435-285B412441EB}"/>
    <cellStyle name="40% - Accent5 2 2 3 2 2 2 2" xfId="13923" xr:uid="{60BFF920-4155-47DB-B710-8FFE9E610723}"/>
    <cellStyle name="40% - Accent5 2 2 3 2 2 2 2 2" xfId="29335" xr:uid="{0BC3C65B-C2A7-4EE9-9AC7-555875C1DDDD}"/>
    <cellStyle name="40% - Accent5 2 2 3 2 2 2 2 2 2" xfId="42708" xr:uid="{9AE3F1EE-4E42-4CDF-A49A-B2BD307E3BA0}"/>
    <cellStyle name="40% - Accent5 2 2 3 2 2 2 2 3" xfId="42707" xr:uid="{6E95D4C4-72FF-46A2-BDB5-0B2B205264E6}"/>
    <cellStyle name="40% - Accent5 2 2 3 2 2 2 3" xfId="21630" xr:uid="{1F1A7F5C-5020-44E0-B806-2B8A2CEF42B4}"/>
    <cellStyle name="40% - Accent5 2 2 3 2 2 2 3 2" xfId="42709" xr:uid="{11EEC392-05EC-41EB-8003-C88131963BA1}"/>
    <cellStyle name="40% - Accent5 2 2 3 2 2 2 4" xfId="42706" xr:uid="{A434E334-DB28-46B4-AEC0-C238B9A9971C}"/>
    <cellStyle name="40% - Accent5 2 2 3 2 2 3" xfId="10194" xr:uid="{52C16BF5-DB82-4CF7-810D-9BD1982B7E72}"/>
    <cellStyle name="40% - Accent5 2 2 3 2 2 3 2" xfId="25607" xr:uid="{CBA8AC18-418B-4DC0-9C46-7B44EB8116E0}"/>
    <cellStyle name="40% - Accent5 2 2 3 2 2 3 2 2" xfId="42711" xr:uid="{0709040C-9F1A-4917-8FDD-74592E8699D5}"/>
    <cellStyle name="40% - Accent5 2 2 3 2 2 3 3" xfId="42710" xr:uid="{CE7290A1-A1A8-471E-B4BA-C3FB45330EF6}"/>
    <cellStyle name="40% - Accent5 2 2 3 2 2 4" xfId="17902" xr:uid="{15C1EF20-580E-4377-AF84-19FC177A33A1}"/>
    <cellStyle name="40% - Accent5 2 2 3 2 2 4 2" xfId="42712" xr:uid="{F8814113-E5C8-4238-B9F0-42C7F054C1CD}"/>
    <cellStyle name="40% - Accent5 2 2 3 2 2 5" xfId="42705" xr:uid="{83D77729-AE5F-46D8-BD64-BB83E378A16B}"/>
    <cellStyle name="40% - Accent5 2 2 3 2 3" xfId="4751" xr:uid="{736287D1-C940-420E-9D8D-31A709C25D57}"/>
    <cellStyle name="40% - Accent5 2 2 3 2 3 2" xfId="12459" xr:uid="{40F68728-E57C-4C98-83FF-AC9F06F62CE7}"/>
    <cellStyle name="40% - Accent5 2 2 3 2 3 2 2" xfId="27871" xr:uid="{7B57D128-CEF6-403F-B2FF-666CEBD4F85E}"/>
    <cellStyle name="40% - Accent5 2 2 3 2 3 2 2 2" xfId="42715" xr:uid="{5BC4E8BA-D397-4BDB-9744-CC79B06C9D33}"/>
    <cellStyle name="40% - Accent5 2 2 3 2 3 2 3" xfId="42714" xr:uid="{67B31707-EBC7-4673-98A8-3928FF0F453A}"/>
    <cellStyle name="40% - Accent5 2 2 3 2 3 3" xfId="20166" xr:uid="{E72FACE7-8134-40A0-8178-E10992A72834}"/>
    <cellStyle name="40% - Accent5 2 2 3 2 3 3 2" xfId="42716" xr:uid="{8B1864F5-D149-439C-93E0-E5810EBDD47F}"/>
    <cellStyle name="40% - Accent5 2 2 3 2 3 4" xfId="42713" xr:uid="{4138CA8D-50CB-41C5-B255-6440047A61D7}"/>
    <cellStyle name="40% - Accent5 2 2 3 2 4" xfId="8735" xr:uid="{98BB41BD-0C6D-4267-BBB5-4B5431BA31FE}"/>
    <cellStyle name="40% - Accent5 2 2 3 2 4 2" xfId="24148" xr:uid="{394F851A-0BAB-47D4-8ED5-0DB7C17C9648}"/>
    <cellStyle name="40% - Accent5 2 2 3 2 4 2 2" xfId="42718" xr:uid="{4A2FB104-A3F6-48C1-B553-714C44A990D4}"/>
    <cellStyle name="40% - Accent5 2 2 3 2 4 3" xfId="42717" xr:uid="{6D794061-D3C7-4569-ADC3-650E6D9F9986}"/>
    <cellStyle name="40% - Accent5 2 2 3 2 5" xfId="16443" xr:uid="{E1B4B511-BA06-4537-AF6B-4E74EF98DA03}"/>
    <cellStyle name="40% - Accent5 2 2 3 2 5 2" xfId="42719" xr:uid="{2F4CF4A2-DB15-43A4-AA81-7F1805DB348D}"/>
    <cellStyle name="40% - Accent5 2 2 3 2 6" xfId="42704" xr:uid="{46DC12FC-D95D-426D-914C-0F61D4F0BD20}"/>
    <cellStyle name="40% - Accent5 2 2 3 3" xfId="1845" xr:uid="{4D024B2A-935C-4F9F-8254-5283667897BB}"/>
    <cellStyle name="40% - Accent5 2 2 3 3 2" xfId="5577" xr:uid="{DB813AFE-8FA4-4EF4-A574-ADE845E1BFEB}"/>
    <cellStyle name="40% - Accent5 2 2 3 3 2 2" xfId="13285" xr:uid="{2AB1B640-19C2-4763-81A9-B6EB72A8B4B6}"/>
    <cellStyle name="40% - Accent5 2 2 3 3 2 2 2" xfId="28697" xr:uid="{839C5045-06A6-4490-8BDC-F1C628B20150}"/>
    <cellStyle name="40% - Accent5 2 2 3 3 2 2 2 2" xfId="42723" xr:uid="{84BAFC63-6578-4383-B2FC-211FE3DC6BAB}"/>
    <cellStyle name="40% - Accent5 2 2 3 3 2 2 3" xfId="42722" xr:uid="{93E5876A-3407-4A55-9BB8-F9AC70A1528C}"/>
    <cellStyle name="40% - Accent5 2 2 3 3 2 3" xfId="20992" xr:uid="{2EE4FCA7-74BF-4079-8D7C-EFA95C0ABBEC}"/>
    <cellStyle name="40% - Accent5 2 2 3 3 2 3 2" xfId="42724" xr:uid="{BED869CB-8168-4437-8DED-CD9317CC43B2}"/>
    <cellStyle name="40% - Accent5 2 2 3 3 2 4" xfId="42721" xr:uid="{19FF3CAB-E7D5-45FF-A635-9D350B025A62}"/>
    <cellStyle name="40% - Accent5 2 2 3 3 3" xfId="9556" xr:uid="{B2D9A5A0-B93E-4687-9691-BB82E9B48FBA}"/>
    <cellStyle name="40% - Accent5 2 2 3 3 3 2" xfId="24969" xr:uid="{FA2CA377-F948-4887-B959-117CF98BDD22}"/>
    <cellStyle name="40% - Accent5 2 2 3 3 3 2 2" xfId="42726" xr:uid="{A5A2B644-3D18-4AB8-ABA9-EF93B186E8A9}"/>
    <cellStyle name="40% - Accent5 2 2 3 3 3 3" xfId="42725" xr:uid="{B39ECCB1-3C2F-4F8D-992C-A73CD216C1F5}"/>
    <cellStyle name="40% - Accent5 2 2 3 3 4" xfId="17264" xr:uid="{993C259C-7EB0-454B-8711-51D1BA97E886}"/>
    <cellStyle name="40% - Accent5 2 2 3 3 4 2" xfId="42727" xr:uid="{D04595A8-7A6F-4D5F-B964-1FAAAA694C5B}"/>
    <cellStyle name="40% - Accent5 2 2 3 3 5" xfId="42720" xr:uid="{EE27BF10-CECD-4455-B68C-B40A3EC6CC85}"/>
    <cellStyle name="40% - Accent5 2 2 3 4" xfId="4099" xr:uid="{C6B753BB-D9D2-437D-8AA4-A5ED6D671799}"/>
    <cellStyle name="40% - Accent5 2 2 3 4 2" xfId="11807" xr:uid="{C754974F-647E-4AAA-AE09-B4793474D164}"/>
    <cellStyle name="40% - Accent5 2 2 3 4 2 2" xfId="27219" xr:uid="{8747AD10-B3B5-46FD-A246-AD22AB2B3086}"/>
    <cellStyle name="40% - Accent5 2 2 3 4 2 2 2" xfId="42730" xr:uid="{0B0ED377-5024-4DA4-8C0B-555ED7FB3A8B}"/>
    <cellStyle name="40% - Accent5 2 2 3 4 2 3" xfId="42729" xr:uid="{2823D8E5-43FC-486A-B7BA-606EDDD67FF3}"/>
    <cellStyle name="40% - Accent5 2 2 3 4 3" xfId="19514" xr:uid="{76591785-BD02-4B03-8585-C09252844CA1}"/>
    <cellStyle name="40% - Accent5 2 2 3 4 3 2" xfId="42731" xr:uid="{D45B97D9-454F-447E-859A-2558C301E5CC}"/>
    <cellStyle name="40% - Accent5 2 2 3 4 4" xfId="42728" xr:uid="{15AD73F8-4522-40DE-9358-D4278EC18C5C}"/>
    <cellStyle name="40% - Accent5 2 2 3 5" xfId="8097" xr:uid="{68177417-B3C5-4DCD-93B5-F99098D39E10}"/>
    <cellStyle name="40% - Accent5 2 2 3 5 2" xfId="23510" xr:uid="{0C264748-A54F-4836-8F4C-531AE1725DDF}"/>
    <cellStyle name="40% - Accent5 2 2 3 5 2 2" xfId="42733" xr:uid="{053E86F7-7F0A-4715-9658-C4AB93513422}"/>
    <cellStyle name="40% - Accent5 2 2 3 5 3" xfId="42732" xr:uid="{878561BA-471F-41CC-BD33-3B4F33EE9954}"/>
    <cellStyle name="40% - Accent5 2 2 3 6" xfId="15805" xr:uid="{47888B77-4B7D-43B1-8632-0C3897182D01}"/>
    <cellStyle name="40% - Accent5 2 2 3 6 2" xfId="42734" xr:uid="{D32A17F6-9497-4A56-ADCF-892603B14973}"/>
    <cellStyle name="40% - Accent5 2 2 3 7" xfId="42703" xr:uid="{0057AE08-DCF1-4CFF-9288-0993ED4C89A7}"/>
    <cellStyle name="40% - Accent5 2 2 4" xfId="808" xr:uid="{AB5970B0-8238-4302-95F4-BE2994A13C3E}"/>
    <cellStyle name="40% - Accent5 2 2 4 2" xfId="2285" xr:uid="{32A121D4-F9BC-4A84-AFAA-24DB6ECD41D2}"/>
    <cellStyle name="40% - Accent5 2 2 4 2 2" xfId="6017" xr:uid="{5B84C760-D232-413C-B38B-D48833D1E55B}"/>
    <cellStyle name="40% - Accent5 2 2 4 2 2 2" xfId="13725" xr:uid="{CA181AF2-9171-4280-A7F9-32744C20DEAA}"/>
    <cellStyle name="40% - Accent5 2 2 4 2 2 2 2" xfId="29137" xr:uid="{057BDCD9-F0FA-4B7C-943E-92FE6A3985D6}"/>
    <cellStyle name="40% - Accent5 2 2 4 2 2 2 2 2" xfId="42739" xr:uid="{2A233461-B303-4542-A535-0D33BEBAFA60}"/>
    <cellStyle name="40% - Accent5 2 2 4 2 2 2 3" xfId="42738" xr:uid="{B2721087-E1FB-4DA2-8AB6-BF9375D8B221}"/>
    <cellStyle name="40% - Accent5 2 2 4 2 2 3" xfId="21432" xr:uid="{8378E6DC-21CB-409F-B9E9-5980BC10CFDD}"/>
    <cellStyle name="40% - Accent5 2 2 4 2 2 3 2" xfId="42740" xr:uid="{EC192FEC-428B-47F4-AB5D-AED3A35E4EE3}"/>
    <cellStyle name="40% - Accent5 2 2 4 2 2 4" xfId="42737" xr:uid="{D4FC938E-277A-415F-BAC2-E4BACD78D3FA}"/>
    <cellStyle name="40% - Accent5 2 2 4 2 3" xfId="9996" xr:uid="{C4D19701-439B-4DD2-B1A2-5D75D0A4C92F}"/>
    <cellStyle name="40% - Accent5 2 2 4 2 3 2" xfId="25409" xr:uid="{E0768BCC-74C1-4979-A54F-44FE28E20381}"/>
    <cellStyle name="40% - Accent5 2 2 4 2 3 2 2" xfId="42742" xr:uid="{55B96167-3B7F-4E25-9611-CB8F7DBDA25B}"/>
    <cellStyle name="40% - Accent5 2 2 4 2 3 3" xfId="42741" xr:uid="{5E3C94B2-9B65-4378-9811-D9DF5A3CD7F2}"/>
    <cellStyle name="40% - Accent5 2 2 4 2 4" xfId="17704" xr:uid="{17F3BC38-A90A-4342-80FB-CF1E1213DDD3}"/>
    <cellStyle name="40% - Accent5 2 2 4 2 4 2" xfId="42743" xr:uid="{D6016AA7-19A8-4C75-97AB-D4451CA239E1}"/>
    <cellStyle name="40% - Accent5 2 2 4 2 5" xfId="42736" xr:uid="{E22431C5-DE1A-40B5-9459-B4CA234D3509}"/>
    <cellStyle name="40% - Accent5 2 2 4 3" xfId="4545" xr:uid="{F6F64430-A0DA-40AE-9347-5DA9FFDF15A8}"/>
    <cellStyle name="40% - Accent5 2 2 4 3 2" xfId="12253" xr:uid="{58E466AC-57C9-4FCD-8D59-EE6D4B94974A}"/>
    <cellStyle name="40% - Accent5 2 2 4 3 2 2" xfId="27665" xr:uid="{62D2816C-869F-4CE0-A7B0-2374D26F6AEA}"/>
    <cellStyle name="40% - Accent5 2 2 4 3 2 2 2" xfId="42746" xr:uid="{8B46D050-11D3-4DFE-A899-FC58A4783BCB}"/>
    <cellStyle name="40% - Accent5 2 2 4 3 2 3" xfId="42745" xr:uid="{0791832D-0359-4AC0-9EF9-8EF91C6A9AA3}"/>
    <cellStyle name="40% - Accent5 2 2 4 3 3" xfId="19960" xr:uid="{69800045-A58B-45A3-9239-354EB4385D9D}"/>
    <cellStyle name="40% - Accent5 2 2 4 3 3 2" xfId="42747" xr:uid="{28046CA9-5844-4448-9AF2-973FD18515D7}"/>
    <cellStyle name="40% - Accent5 2 2 4 3 4" xfId="42744" xr:uid="{687AABF4-7DD1-4CAA-A897-8669B66DDBD0}"/>
    <cellStyle name="40% - Accent5 2 2 4 4" xfId="8537" xr:uid="{663148C3-F825-4680-8A78-5908D51FDA05}"/>
    <cellStyle name="40% - Accent5 2 2 4 4 2" xfId="23950" xr:uid="{5B131BB1-E007-4B86-8BA2-9879B38C1E13}"/>
    <cellStyle name="40% - Accent5 2 2 4 4 2 2" xfId="42749" xr:uid="{4E508EA2-614D-497D-985A-6CAACD097616}"/>
    <cellStyle name="40% - Accent5 2 2 4 4 3" xfId="42748" xr:uid="{2F744814-D112-4A6F-BE09-7C7F55BE75C2}"/>
    <cellStyle name="40% - Accent5 2 2 4 5" xfId="16245" xr:uid="{5741AC00-F18C-4328-985C-4D1857482188}"/>
    <cellStyle name="40% - Accent5 2 2 4 5 2" xfId="42750" xr:uid="{CDCE1CAC-31B2-4B5E-81B1-72D8EC50A262}"/>
    <cellStyle name="40% - Accent5 2 2 4 6" xfId="42735" xr:uid="{FE5E52C2-D233-4B6A-A365-02BD38629809}"/>
    <cellStyle name="40% - Accent5 2 2 5" xfId="1646" xr:uid="{5F1D0DB5-5521-4435-88AF-DD2B12574501}"/>
    <cellStyle name="40% - Accent5 2 2 5 2" xfId="5378" xr:uid="{9139E0D6-1065-4CCE-AD30-36F0944F7C28}"/>
    <cellStyle name="40% - Accent5 2 2 5 2 2" xfId="13086" xr:uid="{E78299D5-8ACD-434E-B616-8F8B98A07AB8}"/>
    <cellStyle name="40% - Accent5 2 2 5 2 2 2" xfId="28498" xr:uid="{C94DFFDE-0A18-4C50-962C-38ECD33C2F03}"/>
    <cellStyle name="40% - Accent5 2 2 5 2 2 2 2" xfId="42754" xr:uid="{8E9C5E14-7D8A-4398-B5CA-8A621E794CCD}"/>
    <cellStyle name="40% - Accent5 2 2 5 2 2 3" xfId="42753" xr:uid="{3A9E730F-2081-44DA-A3E9-650F3DCCCCEE}"/>
    <cellStyle name="40% - Accent5 2 2 5 2 3" xfId="20793" xr:uid="{8F28EBDB-636D-46A3-A6D3-99889E5986DB}"/>
    <cellStyle name="40% - Accent5 2 2 5 2 3 2" xfId="42755" xr:uid="{D6AB0830-8B0B-4457-A261-9D59950855AB}"/>
    <cellStyle name="40% - Accent5 2 2 5 2 4" xfId="42752" xr:uid="{137D4F85-2F8F-4B91-9258-2B1DD032819D}"/>
    <cellStyle name="40% - Accent5 2 2 5 3" xfId="9358" xr:uid="{3BA295C4-C93E-4A04-B2E6-51B5328C79E3}"/>
    <cellStyle name="40% - Accent5 2 2 5 3 2" xfId="24771" xr:uid="{5D5CA0A0-9ACD-469C-B636-17EF5E7EB45E}"/>
    <cellStyle name="40% - Accent5 2 2 5 3 2 2" xfId="42757" xr:uid="{B56CAE3A-0CB0-41F4-BD18-067F3676C858}"/>
    <cellStyle name="40% - Accent5 2 2 5 3 3" xfId="42756" xr:uid="{4D1DB085-4399-4710-A761-A95A2E31BC05}"/>
    <cellStyle name="40% - Accent5 2 2 5 4" xfId="17066" xr:uid="{4C994ED4-F615-45D3-8378-8B198D78E603}"/>
    <cellStyle name="40% - Accent5 2 2 5 4 2" xfId="42758" xr:uid="{ADAB777D-0D5A-45C8-B492-0E1B89FD545B}"/>
    <cellStyle name="40% - Accent5 2 2 5 5" xfId="42751" xr:uid="{DC82BBF1-BDCB-4228-81AE-0BF2D8D6C7CF}"/>
    <cellStyle name="40% - Accent5 2 2 6" xfId="3893" xr:uid="{1E84CF66-111B-478A-A175-FF1B0A9D3A3E}"/>
    <cellStyle name="40% - Accent5 2 2 6 2" xfId="11601" xr:uid="{12F6D451-7674-4879-99E8-7E78E3AFE73B}"/>
    <cellStyle name="40% - Accent5 2 2 6 2 2" xfId="27013" xr:uid="{85D2E6C1-8DAE-432B-9C42-67BB16B6ECF1}"/>
    <cellStyle name="40% - Accent5 2 2 6 2 2 2" xfId="42761" xr:uid="{99372C58-F2FF-4B84-9464-0CD647C454FB}"/>
    <cellStyle name="40% - Accent5 2 2 6 2 3" xfId="42760" xr:uid="{F5140774-B604-4D9E-B89E-2F29119291B4}"/>
    <cellStyle name="40% - Accent5 2 2 6 3" xfId="19308" xr:uid="{3D61C09F-3D5E-413E-BF43-BBF572F65E59}"/>
    <cellStyle name="40% - Accent5 2 2 6 3 2" xfId="42762" xr:uid="{1B478446-6D4B-46BC-816F-38709989BF31}"/>
    <cellStyle name="40% - Accent5 2 2 6 4" xfId="42759" xr:uid="{85444D66-BF95-4FC2-8594-AF307A63737C}"/>
    <cellStyle name="40% - Accent5 2 2 7" xfId="7881" xr:uid="{FFB9F16B-B4BA-4CE0-ADAF-BCF54FF353B6}"/>
    <cellStyle name="40% - Accent5 2 2 7 2" xfId="23294" xr:uid="{80D85256-DB22-410A-8F8F-BB6408FC6627}"/>
    <cellStyle name="40% - Accent5 2 2 7 2 2" xfId="42764" xr:uid="{B9A43096-1C29-4D95-8F76-6865182BF726}"/>
    <cellStyle name="40% - Accent5 2 2 7 3" xfId="42763" xr:uid="{0C9499C3-CDE8-4A5D-87DB-D5E421A4609B}"/>
    <cellStyle name="40% - Accent5 2 2 8" xfId="15589" xr:uid="{7022D1B9-E248-4849-BD5F-5C2AFD0E2EA8}"/>
    <cellStyle name="40% - Accent5 2 2 8 2" xfId="42765" xr:uid="{FDE285B1-9956-49D1-9205-D1BCC3B44A61}"/>
    <cellStyle name="40% - Accent5 2 2 9" xfId="42638" xr:uid="{43EB56AC-8BEB-4104-B384-8CDAF2AF1576}"/>
    <cellStyle name="40% - Accent5 2 3" xfId="178" xr:uid="{F9464F49-49E5-4670-9EBD-0644B389C60F}"/>
    <cellStyle name="40% - Accent5 2 3 2" xfId="388" xr:uid="{AB5C6BB4-9586-4143-AD03-2FD9CBB40D90}"/>
    <cellStyle name="40% - Accent5 2 3 2 2" xfId="1050" xr:uid="{A9AD2E99-B961-4314-A0CF-968641D8ACFE}"/>
    <cellStyle name="40% - Accent5 2 3 2 2 2" xfId="2518" xr:uid="{FF3B3756-0064-442C-AE16-765EADA5F217}"/>
    <cellStyle name="40% - Accent5 2 3 2 2 2 2" xfId="6250" xr:uid="{B04D6E79-BC58-44E6-8C7D-BF64B48BF2A3}"/>
    <cellStyle name="40% - Accent5 2 3 2 2 2 2 2" xfId="13958" xr:uid="{DA9BC06A-28C5-4479-B13E-4501942C2B75}"/>
    <cellStyle name="40% - Accent5 2 3 2 2 2 2 2 2" xfId="29370" xr:uid="{61908B67-D8FF-4F91-B1EC-A43EFB533C3A}"/>
    <cellStyle name="40% - Accent5 2 3 2 2 2 2 2 2 2" xfId="42772" xr:uid="{FCA3FC52-0135-4615-A342-C585F744FAE2}"/>
    <cellStyle name="40% - Accent5 2 3 2 2 2 2 2 3" xfId="42771" xr:uid="{E3142F75-A6D6-4F00-B2F0-F1BCE2E3DCEB}"/>
    <cellStyle name="40% - Accent5 2 3 2 2 2 2 3" xfId="21665" xr:uid="{D5F898ED-1359-422D-BB9E-633890F8E4A9}"/>
    <cellStyle name="40% - Accent5 2 3 2 2 2 2 3 2" xfId="42773" xr:uid="{57D72E2C-3CCF-4EE7-83DB-3F66AC182E1F}"/>
    <cellStyle name="40% - Accent5 2 3 2 2 2 2 4" xfId="42770" xr:uid="{30FA2DCB-8B2B-41E2-A4AC-5AEEAEBBD381}"/>
    <cellStyle name="40% - Accent5 2 3 2 2 2 3" xfId="10229" xr:uid="{DDE8AF01-C819-408E-830B-8679FDE410C2}"/>
    <cellStyle name="40% - Accent5 2 3 2 2 2 3 2" xfId="25642" xr:uid="{7B2A9AFC-9827-460A-8AEF-657C05E55D4A}"/>
    <cellStyle name="40% - Accent5 2 3 2 2 2 3 2 2" xfId="42775" xr:uid="{86E541BB-CFFC-4C7A-A72F-61CC552C2322}"/>
    <cellStyle name="40% - Accent5 2 3 2 2 2 3 3" xfId="42774" xr:uid="{191C6273-B133-4D84-A850-C638D6DCB0A0}"/>
    <cellStyle name="40% - Accent5 2 3 2 2 2 4" xfId="17937" xr:uid="{E2CB2FF3-128C-4E4B-8156-97838BFE2CAB}"/>
    <cellStyle name="40% - Accent5 2 3 2 2 2 4 2" xfId="42776" xr:uid="{00316306-DA80-42BD-A4F3-57CAB8CE8FBB}"/>
    <cellStyle name="40% - Accent5 2 3 2 2 2 5" xfId="42769" xr:uid="{9BD1B5E1-6315-4D78-A15E-42FAE728B0FC}"/>
    <cellStyle name="40% - Accent5 2 3 2 2 3" xfId="4787" xr:uid="{3F46B572-B2AC-423B-8727-9768CDE9849D}"/>
    <cellStyle name="40% - Accent5 2 3 2 2 3 2" xfId="12495" xr:uid="{CF3383BC-C0E5-4795-9DB0-DDFA9A7D2984}"/>
    <cellStyle name="40% - Accent5 2 3 2 2 3 2 2" xfId="27907" xr:uid="{91D0A74E-DF15-4A5D-9C94-F132DD07903B}"/>
    <cellStyle name="40% - Accent5 2 3 2 2 3 2 2 2" xfId="42779" xr:uid="{61757EA8-2122-4105-9FC7-68C89BC0851F}"/>
    <cellStyle name="40% - Accent5 2 3 2 2 3 2 3" xfId="42778" xr:uid="{917A2444-EF32-4C7A-B51F-4B62503AD11E}"/>
    <cellStyle name="40% - Accent5 2 3 2 2 3 3" xfId="20202" xr:uid="{E166DD5F-70DC-46CD-BA67-703E2698B75F}"/>
    <cellStyle name="40% - Accent5 2 3 2 2 3 3 2" xfId="42780" xr:uid="{AF449E39-F9F3-4881-BE9F-45855A9DC377}"/>
    <cellStyle name="40% - Accent5 2 3 2 2 3 4" xfId="42777" xr:uid="{87192473-F55B-48D8-8909-2AD7F7E6BDB6}"/>
    <cellStyle name="40% - Accent5 2 3 2 2 4" xfId="8770" xr:uid="{A2EB1331-4EFF-497D-A8CA-81AA88B1D38F}"/>
    <cellStyle name="40% - Accent5 2 3 2 2 4 2" xfId="24183" xr:uid="{35B51FEC-0EBC-4CE0-B5DA-CFDA57D1F63F}"/>
    <cellStyle name="40% - Accent5 2 3 2 2 4 2 2" xfId="42782" xr:uid="{D0E16174-73A0-400E-86E0-B6B6A6D21A6B}"/>
    <cellStyle name="40% - Accent5 2 3 2 2 4 3" xfId="42781" xr:uid="{B42E8414-6D0F-48D3-8640-34A7B35560CC}"/>
    <cellStyle name="40% - Accent5 2 3 2 2 5" xfId="16478" xr:uid="{49624C00-78AB-4D8C-A001-1A183FD60B2D}"/>
    <cellStyle name="40% - Accent5 2 3 2 2 5 2" xfId="42783" xr:uid="{765C91F3-6CF5-47E4-8BDF-050A9D233127}"/>
    <cellStyle name="40% - Accent5 2 3 2 2 6" xfId="42768" xr:uid="{E2A97279-FF89-4E47-AB92-BF8C4EBDB745}"/>
    <cellStyle name="40% - Accent5 2 3 2 3" xfId="1880" xr:uid="{AF3EA114-2830-4752-AC31-2B3089BAAE0C}"/>
    <cellStyle name="40% - Accent5 2 3 2 3 2" xfId="5612" xr:uid="{494C6EDD-669F-4BAF-87F2-AB943C5E92D7}"/>
    <cellStyle name="40% - Accent5 2 3 2 3 2 2" xfId="13320" xr:uid="{06CF3E12-9FE6-4BDF-B46A-5EBDD2810A47}"/>
    <cellStyle name="40% - Accent5 2 3 2 3 2 2 2" xfId="28732" xr:uid="{8FF4EE19-8C41-4951-A69B-D4873669529F}"/>
    <cellStyle name="40% - Accent5 2 3 2 3 2 2 2 2" xfId="42787" xr:uid="{73D92768-EEE6-4870-9234-168AB6AA7510}"/>
    <cellStyle name="40% - Accent5 2 3 2 3 2 2 3" xfId="42786" xr:uid="{14910CAF-65C2-4BF4-8711-0570A5B44D62}"/>
    <cellStyle name="40% - Accent5 2 3 2 3 2 3" xfId="21027" xr:uid="{5F60F4D1-E004-40DB-B39C-FB4BA734D22E}"/>
    <cellStyle name="40% - Accent5 2 3 2 3 2 3 2" xfId="42788" xr:uid="{E7E5FCE1-8FD1-4217-A1E2-9BD7C923D996}"/>
    <cellStyle name="40% - Accent5 2 3 2 3 2 4" xfId="42785" xr:uid="{AF8DD277-AEBF-4D5A-85E8-4C05E3A23EBB}"/>
    <cellStyle name="40% - Accent5 2 3 2 3 3" xfId="9591" xr:uid="{7D7A6630-D9B9-4EF8-834D-E02A49B42A1E}"/>
    <cellStyle name="40% - Accent5 2 3 2 3 3 2" xfId="25004" xr:uid="{1CEE2041-5749-457E-8411-DAE44109FBDE}"/>
    <cellStyle name="40% - Accent5 2 3 2 3 3 2 2" xfId="42790" xr:uid="{478F6A88-F540-4AE3-82C9-2D3833276A4B}"/>
    <cellStyle name="40% - Accent5 2 3 2 3 3 3" xfId="42789" xr:uid="{AC112C73-EC20-48A6-985E-C3FC2125B2B5}"/>
    <cellStyle name="40% - Accent5 2 3 2 3 4" xfId="17299" xr:uid="{F7D324D6-C11D-4176-98C6-29938C9B4968}"/>
    <cellStyle name="40% - Accent5 2 3 2 3 4 2" xfId="42791" xr:uid="{E38663C3-6ECD-40DB-A9BB-03D2302B50B9}"/>
    <cellStyle name="40% - Accent5 2 3 2 3 5" xfId="42784" xr:uid="{86CD3BDC-F66B-46A5-A6AE-D78886EE95D0}"/>
    <cellStyle name="40% - Accent5 2 3 2 4" xfId="4135" xr:uid="{7A7B90CA-1EA1-4909-BA6A-E92E4613F801}"/>
    <cellStyle name="40% - Accent5 2 3 2 4 2" xfId="11843" xr:uid="{97B06BC0-C924-4D17-81CF-34AB52E49DD7}"/>
    <cellStyle name="40% - Accent5 2 3 2 4 2 2" xfId="27255" xr:uid="{D9A741F5-9FAD-41AF-82F8-923D13A4DA7D}"/>
    <cellStyle name="40% - Accent5 2 3 2 4 2 2 2" xfId="42794" xr:uid="{72B2C57A-FA04-4506-A97D-C41B33D493D1}"/>
    <cellStyle name="40% - Accent5 2 3 2 4 2 3" xfId="42793" xr:uid="{FC155E0D-5787-43D2-89B2-A66D6E1B0477}"/>
    <cellStyle name="40% - Accent5 2 3 2 4 3" xfId="19550" xr:uid="{FD6980D4-58D9-4F89-8DA3-AF38198DFC29}"/>
    <cellStyle name="40% - Accent5 2 3 2 4 3 2" xfId="42795" xr:uid="{496BE5B6-DF80-498F-8189-1E3FAC17E084}"/>
    <cellStyle name="40% - Accent5 2 3 2 4 4" xfId="42792" xr:uid="{4BCB3153-1096-4E20-8E76-F4DB09E62E3B}"/>
    <cellStyle name="40% - Accent5 2 3 2 5" xfId="8132" xr:uid="{2971ADAE-A0CD-4ABB-8A23-927D99F12405}"/>
    <cellStyle name="40% - Accent5 2 3 2 5 2" xfId="23545" xr:uid="{7337D986-064E-481C-A518-3C1F783BC581}"/>
    <cellStyle name="40% - Accent5 2 3 2 5 2 2" xfId="42797" xr:uid="{CE596C6F-71A6-4DC9-8FF1-4F4A1B645E3D}"/>
    <cellStyle name="40% - Accent5 2 3 2 5 3" xfId="42796" xr:uid="{A57D1DEE-6C4F-4EFE-ABA9-89047C341BB5}"/>
    <cellStyle name="40% - Accent5 2 3 2 6" xfId="15840" xr:uid="{AB2271FC-4BC2-492F-B148-D39643668AD1}"/>
    <cellStyle name="40% - Accent5 2 3 2 6 2" xfId="42798" xr:uid="{D67C6936-4D69-4DAA-BD37-9FB5F91E2F32}"/>
    <cellStyle name="40% - Accent5 2 3 2 7" xfId="42767" xr:uid="{903A4448-9B72-4182-9FAF-EC68602D15BF}"/>
    <cellStyle name="40% - Accent5 2 3 3" xfId="845" xr:uid="{8A748269-8319-41DB-B0DD-312C9BA81ABA}"/>
    <cellStyle name="40% - Accent5 2 3 3 2" xfId="2320" xr:uid="{BCA7774E-4797-48EC-AB98-8A476262200E}"/>
    <cellStyle name="40% - Accent5 2 3 3 2 2" xfId="6052" xr:uid="{98AEB49A-9E0F-44CA-978B-C47C6B44D4C8}"/>
    <cellStyle name="40% - Accent5 2 3 3 2 2 2" xfId="13760" xr:uid="{408933F0-E3F3-44EE-8163-E2E7DC905BBA}"/>
    <cellStyle name="40% - Accent5 2 3 3 2 2 2 2" xfId="29172" xr:uid="{C22B0D3F-AB3C-44EF-BF16-3A101FAC780C}"/>
    <cellStyle name="40% - Accent5 2 3 3 2 2 2 2 2" xfId="42803" xr:uid="{889D5573-B7E1-4F8F-9A40-69892F6F1525}"/>
    <cellStyle name="40% - Accent5 2 3 3 2 2 2 3" xfId="42802" xr:uid="{2038442B-63A8-4BA7-9F07-73C9EB2F2454}"/>
    <cellStyle name="40% - Accent5 2 3 3 2 2 3" xfId="21467" xr:uid="{5DDB5E40-45B4-41FB-9D4B-5750B152D7E2}"/>
    <cellStyle name="40% - Accent5 2 3 3 2 2 3 2" xfId="42804" xr:uid="{0AF98B5E-C8DB-4DC5-8B32-66295FB26CA0}"/>
    <cellStyle name="40% - Accent5 2 3 3 2 2 4" xfId="42801" xr:uid="{46072ED0-435A-40E4-8DAC-42F37B97D092}"/>
    <cellStyle name="40% - Accent5 2 3 3 2 3" xfId="10031" xr:uid="{E2DAFD40-1C4D-4B90-A48D-F6245D784104}"/>
    <cellStyle name="40% - Accent5 2 3 3 2 3 2" xfId="25444" xr:uid="{4E7EB2A9-1DBE-4713-9AD3-2ADCD9F4902D}"/>
    <cellStyle name="40% - Accent5 2 3 3 2 3 2 2" xfId="42806" xr:uid="{F681C00E-8FED-4D78-B58E-57BE1594D706}"/>
    <cellStyle name="40% - Accent5 2 3 3 2 3 3" xfId="42805" xr:uid="{572FC242-C27C-4196-910A-63B15768D5C8}"/>
    <cellStyle name="40% - Accent5 2 3 3 2 4" xfId="17739" xr:uid="{05C9AD7C-F25D-4228-B136-57C6640B803B}"/>
    <cellStyle name="40% - Accent5 2 3 3 2 4 2" xfId="42807" xr:uid="{1F3F30C4-2DB7-47EE-B0E3-495F1DA80733}"/>
    <cellStyle name="40% - Accent5 2 3 3 2 5" xfId="42800" xr:uid="{6D5BB19C-469A-4F24-9DB3-21F95A2FD06D}"/>
    <cellStyle name="40% - Accent5 2 3 3 3" xfId="4582" xr:uid="{1E52DFEA-4E35-449E-9B16-75E0410BB593}"/>
    <cellStyle name="40% - Accent5 2 3 3 3 2" xfId="12290" xr:uid="{AF4B7655-6038-4B6A-8749-8E03DD003AF7}"/>
    <cellStyle name="40% - Accent5 2 3 3 3 2 2" xfId="27702" xr:uid="{CA558301-EA9E-4DCC-B115-48752225FDCC}"/>
    <cellStyle name="40% - Accent5 2 3 3 3 2 2 2" xfId="42810" xr:uid="{4966B23E-FB7A-4634-8DF0-7941593A2D00}"/>
    <cellStyle name="40% - Accent5 2 3 3 3 2 3" xfId="42809" xr:uid="{C9468BB1-E0F5-4A93-8B0C-A524C5EE6E06}"/>
    <cellStyle name="40% - Accent5 2 3 3 3 3" xfId="19997" xr:uid="{60969084-B6BD-4458-934B-3C1662016DEA}"/>
    <cellStyle name="40% - Accent5 2 3 3 3 3 2" xfId="42811" xr:uid="{E6B3A4A6-3834-4D21-A4E7-E3B178AECB97}"/>
    <cellStyle name="40% - Accent5 2 3 3 3 4" xfId="42808" xr:uid="{6FC6F362-09AB-489B-BCA3-EB931FDD9EE5}"/>
    <cellStyle name="40% - Accent5 2 3 3 4" xfId="8572" xr:uid="{A67E1C71-2FCC-4C07-8CC4-B8C94B9DFACE}"/>
    <cellStyle name="40% - Accent5 2 3 3 4 2" xfId="23985" xr:uid="{70B03DE5-1C7B-45B9-9037-1AE63B02C8A7}"/>
    <cellStyle name="40% - Accent5 2 3 3 4 2 2" xfId="42813" xr:uid="{1DBDFD12-C2B9-4204-B7F9-5C7DA7A2AAA5}"/>
    <cellStyle name="40% - Accent5 2 3 3 4 3" xfId="42812" xr:uid="{CBDC1D90-6245-4E62-BC4B-A2972D2C3A2E}"/>
    <cellStyle name="40% - Accent5 2 3 3 5" xfId="16280" xr:uid="{4219CE87-1C7B-41DB-AF7F-6DBBBE1B9203}"/>
    <cellStyle name="40% - Accent5 2 3 3 5 2" xfId="42814" xr:uid="{AF1FC860-8F84-41D8-957E-38A3AE3140A9}"/>
    <cellStyle name="40% - Accent5 2 3 3 6" xfId="42799" xr:uid="{F42F0507-B360-4937-9B88-AA3387715AB6}"/>
    <cellStyle name="40% - Accent5 2 3 4" xfId="1682" xr:uid="{C7671003-6C41-42B3-9993-ABC45F0ACBD5}"/>
    <cellStyle name="40% - Accent5 2 3 4 2" xfId="5414" xr:uid="{A4C002F1-D24D-41B5-B757-E210713982A5}"/>
    <cellStyle name="40% - Accent5 2 3 4 2 2" xfId="13122" xr:uid="{46B3A6B7-7FC5-4161-8D38-8838BD8D7D7B}"/>
    <cellStyle name="40% - Accent5 2 3 4 2 2 2" xfId="28534" xr:uid="{7A94FF50-0B39-4DC2-8930-E04D35186043}"/>
    <cellStyle name="40% - Accent5 2 3 4 2 2 2 2" xfId="42818" xr:uid="{7EC780C1-67BE-4D21-925B-B1D616E385BD}"/>
    <cellStyle name="40% - Accent5 2 3 4 2 2 3" xfId="42817" xr:uid="{F5E61C0E-46EB-42E2-A2F7-1700E7E5F164}"/>
    <cellStyle name="40% - Accent5 2 3 4 2 3" xfId="20829" xr:uid="{6640B780-188D-4EC9-8356-BD7B4C01A22B}"/>
    <cellStyle name="40% - Accent5 2 3 4 2 3 2" xfId="42819" xr:uid="{815B78EE-2AAF-472C-9D4B-596F5E50D48C}"/>
    <cellStyle name="40% - Accent5 2 3 4 2 4" xfId="42816" xr:uid="{01059E3E-7ED6-4FC2-B741-7D9D7EA52E2E}"/>
    <cellStyle name="40% - Accent5 2 3 4 3" xfId="9393" xr:uid="{34D1DDF5-837F-4943-9719-D108C98EBA82}"/>
    <cellStyle name="40% - Accent5 2 3 4 3 2" xfId="24806" xr:uid="{6E209CAB-0A5A-49FE-B409-A4564D532557}"/>
    <cellStyle name="40% - Accent5 2 3 4 3 2 2" xfId="42821" xr:uid="{35EEE55D-A06C-46E8-92C7-73BAB598B0BB}"/>
    <cellStyle name="40% - Accent5 2 3 4 3 3" xfId="42820" xr:uid="{03A4C7F3-31F3-46A1-8C66-25DCBC44C0B3}"/>
    <cellStyle name="40% - Accent5 2 3 4 4" xfId="17101" xr:uid="{8A2D40EE-8355-4438-87CA-8A9E0658AB78}"/>
    <cellStyle name="40% - Accent5 2 3 4 4 2" xfId="42822" xr:uid="{87EA4F25-14D7-4892-8F22-04A873554004}"/>
    <cellStyle name="40% - Accent5 2 3 4 5" xfId="42815" xr:uid="{19319A23-5A9F-47FE-8BD8-031D26414BFF}"/>
    <cellStyle name="40% - Accent5 2 3 5" xfId="3930" xr:uid="{139712E4-6E18-4C77-9F61-E8F0E768EC63}"/>
    <cellStyle name="40% - Accent5 2 3 5 2" xfId="11638" xr:uid="{215E8EEA-271A-4010-B1D0-415E6F51F1C7}"/>
    <cellStyle name="40% - Accent5 2 3 5 2 2" xfId="27050" xr:uid="{7D08C14E-495B-427A-9DE3-852C6AB67EC6}"/>
    <cellStyle name="40% - Accent5 2 3 5 2 2 2" xfId="42825" xr:uid="{62C0BC6C-253B-4C18-B52B-6E05B8B80B22}"/>
    <cellStyle name="40% - Accent5 2 3 5 2 3" xfId="42824" xr:uid="{AFF20091-4119-49C1-AF58-3EDE9389196E}"/>
    <cellStyle name="40% - Accent5 2 3 5 3" xfId="19345" xr:uid="{029D4205-1BBE-4251-8C8F-76936900B878}"/>
    <cellStyle name="40% - Accent5 2 3 5 3 2" xfId="42826" xr:uid="{FC228F0A-E645-4685-A304-1287D449CEE0}"/>
    <cellStyle name="40% - Accent5 2 3 5 4" xfId="42823" xr:uid="{2CF2AA2B-19EF-4E45-B462-68C5696723C6}"/>
    <cellStyle name="40% - Accent5 2 3 6" xfId="7934" xr:uid="{E7204CC9-CCB7-4F87-A083-EF5447FBE42E}"/>
    <cellStyle name="40% - Accent5 2 3 6 2" xfId="23347" xr:uid="{6EB30B7F-FF62-4F24-AC11-174C484B84A5}"/>
    <cellStyle name="40% - Accent5 2 3 6 2 2" xfId="42828" xr:uid="{F42EB418-FC47-44FA-9438-96062AF9FFE7}"/>
    <cellStyle name="40% - Accent5 2 3 6 3" xfId="42827" xr:uid="{30394132-EA7D-49FF-94B7-D7FCF58B1082}"/>
    <cellStyle name="40% - Accent5 2 3 7" xfId="15642" xr:uid="{B6F0C5BA-4475-4B8C-9E3A-D74B4FDD5576}"/>
    <cellStyle name="40% - Accent5 2 3 7 2" xfId="42829" xr:uid="{58F96A18-E02B-41C6-A522-09167CBFC63E}"/>
    <cellStyle name="40% - Accent5 2 3 8" xfId="42766" xr:uid="{B889775C-58F2-4C8D-81AB-40ECAF05DD87}"/>
    <cellStyle name="40% - Accent5 2 4" xfId="335" xr:uid="{5798658B-671E-4DE3-A2E4-165260B475AD}"/>
    <cellStyle name="40% - Accent5 2 4 2" xfId="998" xr:uid="{173BC579-C192-45AE-AD26-221857C965FD}"/>
    <cellStyle name="40% - Accent5 2 4 2 2" xfId="2468" xr:uid="{01A5A821-9E2B-4D58-B3FD-569F5DFFDED8}"/>
    <cellStyle name="40% - Accent5 2 4 2 2 2" xfId="6200" xr:uid="{402571D4-3C0E-4D1E-90D3-DD20FFA0F3C4}"/>
    <cellStyle name="40% - Accent5 2 4 2 2 2 2" xfId="13908" xr:uid="{54FB6640-9770-4C2A-BBFD-34FF312AD982}"/>
    <cellStyle name="40% - Accent5 2 4 2 2 2 2 2" xfId="29320" xr:uid="{6DEA3258-2903-4BB3-83AE-D4D36E5B1A76}"/>
    <cellStyle name="40% - Accent5 2 4 2 2 2 2 2 2" xfId="42835" xr:uid="{D0DC93BC-08A1-4BA3-915F-BA8166851BBF}"/>
    <cellStyle name="40% - Accent5 2 4 2 2 2 2 3" xfId="42834" xr:uid="{726C6866-A72E-41F1-BCBD-2C28D6695959}"/>
    <cellStyle name="40% - Accent5 2 4 2 2 2 3" xfId="21615" xr:uid="{B532C079-B6BE-4B94-86EC-AB18DBBBA29D}"/>
    <cellStyle name="40% - Accent5 2 4 2 2 2 3 2" xfId="42836" xr:uid="{00688C7C-745F-4B26-9477-8C21EBAFA329}"/>
    <cellStyle name="40% - Accent5 2 4 2 2 2 4" xfId="42833" xr:uid="{8D06AAD8-CC7A-41CC-8E1B-B1EDA7537623}"/>
    <cellStyle name="40% - Accent5 2 4 2 2 3" xfId="10179" xr:uid="{EBA7413B-7BB0-4318-A82A-E9125299DAB0}"/>
    <cellStyle name="40% - Accent5 2 4 2 2 3 2" xfId="25592" xr:uid="{E078F56C-426D-4B9F-BD45-785F1972E7F9}"/>
    <cellStyle name="40% - Accent5 2 4 2 2 3 2 2" xfId="42838" xr:uid="{ADA1D222-4ED8-42C8-9896-4B8CC7955206}"/>
    <cellStyle name="40% - Accent5 2 4 2 2 3 3" xfId="42837" xr:uid="{91485D5B-AF64-4AC3-9D03-C973D2E25DC6}"/>
    <cellStyle name="40% - Accent5 2 4 2 2 4" xfId="17887" xr:uid="{59FB654D-B41C-466A-8F0F-C324E5D8EB90}"/>
    <cellStyle name="40% - Accent5 2 4 2 2 4 2" xfId="42839" xr:uid="{19B92096-E407-4A9A-A9FB-E229F4B82790}"/>
    <cellStyle name="40% - Accent5 2 4 2 2 5" xfId="42832" xr:uid="{B825FB37-3617-430E-B8D1-EC6B69A7292E}"/>
    <cellStyle name="40% - Accent5 2 4 2 3" xfId="4735" xr:uid="{77459FDD-6A35-4829-A1CE-26143664A482}"/>
    <cellStyle name="40% - Accent5 2 4 2 3 2" xfId="12443" xr:uid="{D880F95F-3D8D-405E-9269-38206EDBB3CD}"/>
    <cellStyle name="40% - Accent5 2 4 2 3 2 2" xfId="27855" xr:uid="{AA4FFFFC-A2D8-4EB0-B3CC-B788C5A9CDBD}"/>
    <cellStyle name="40% - Accent5 2 4 2 3 2 2 2" xfId="42842" xr:uid="{BD973B1D-5CC2-46E7-92ED-0B6E78338402}"/>
    <cellStyle name="40% - Accent5 2 4 2 3 2 3" xfId="42841" xr:uid="{2199F5A8-FA42-466F-BD6F-CA730B9BBA10}"/>
    <cellStyle name="40% - Accent5 2 4 2 3 3" xfId="20150" xr:uid="{64413DD7-BD27-43EA-9D58-C5A49EA41F82}"/>
    <cellStyle name="40% - Accent5 2 4 2 3 3 2" xfId="42843" xr:uid="{BE355035-CD89-48BB-ACFC-C05EC9FC58F2}"/>
    <cellStyle name="40% - Accent5 2 4 2 3 4" xfId="42840" xr:uid="{2193543C-AFE9-49B4-B7D5-3E8EB92C2D75}"/>
    <cellStyle name="40% - Accent5 2 4 2 4" xfId="8720" xr:uid="{287097A8-C9B2-4A08-9249-980EBC4A1FD3}"/>
    <cellStyle name="40% - Accent5 2 4 2 4 2" xfId="24133" xr:uid="{DD780F92-B1FB-41BB-9391-D149BD0D2DFE}"/>
    <cellStyle name="40% - Accent5 2 4 2 4 2 2" xfId="42845" xr:uid="{6FC3BAB1-E8B2-41CD-80D9-46B8AB947616}"/>
    <cellStyle name="40% - Accent5 2 4 2 4 3" xfId="42844" xr:uid="{67E9CCBB-91A1-4B51-AC1D-7FF809D1D0A9}"/>
    <cellStyle name="40% - Accent5 2 4 2 5" xfId="16428" xr:uid="{E63E0909-1691-4DA0-A9A3-6AB6071376F8}"/>
    <cellStyle name="40% - Accent5 2 4 2 5 2" xfId="42846" xr:uid="{2C076FE6-0A89-4116-ACEE-802DC2B58BB1}"/>
    <cellStyle name="40% - Accent5 2 4 2 6" xfId="42831" xr:uid="{75047229-0DCD-4795-A729-B3C447AF3005}"/>
    <cellStyle name="40% - Accent5 2 4 3" xfId="1830" xr:uid="{414D8961-90F6-4C1B-974E-45681BB2E174}"/>
    <cellStyle name="40% - Accent5 2 4 3 2" xfId="5562" xr:uid="{76210946-EBFB-465E-AB02-CEB2B83A35DC}"/>
    <cellStyle name="40% - Accent5 2 4 3 2 2" xfId="13270" xr:uid="{40E0B190-729E-41F3-B74E-99EE58AF37E9}"/>
    <cellStyle name="40% - Accent5 2 4 3 2 2 2" xfId="28682" xr:uid="{BB8880FF-D97B-4F76-98D3-F0BE87B0ED14}"/>
    <cellStyle name="40% - Accent5 2 4 3 2 2 2 2" xfId="42850" xr:uid="{DEEBE1F2-EE67-4F18-880E-5D3FC5DFF4F7}"/>
    <cellStyle name="40% - Accent5 2 4 3 2 2 3" xfId="42849" xr:uid="{74B48B7A-A06E-4FA4-9669-BB26AB0873D1}"/>
    <cellStyle name="40% - Accent5 2 4 3 2 3" xfId="20977" xr:uid="{01E1C0DD-4DBE-4314-8B9C-C9FA16310772}"/>
    <cellStyle name="40% - Accent5 2 4 3 2 3 2" xfId="42851" xr:uid="{960A62C1-A1E3-49B0-9F97-1B041FF7A451}"/>
    <cellStyle name="40% - Accent5 2 4 3 2 4" xfId="42848" xr:uid="{139548DB-959D-4F5D-BB9F-C6176CBB5754}"/>
    <cellStyle name="40% - Accent5 2 4 3 3" xfId="9541" xr:uid="{13BE4B08-7E96-43F9-8840-B0B597FD20B4}"/>
    <cellStyle name="40% - Accent5 2 4 3 3 2" xfId="24954" xr:uid="{1B0AA750-A9E4-465A-A883-0E705EBD2E5C}"/>
    <cellStyle name="40% - Accent5 2 4 3 3 2 2" xfId="42853" xr:uid="{90733F38-E4F3-451D-B5D4-6C1CEBA939C0}"/>
    <cellStyle name="40% - Accent5 2 4 3 3 3" xfId="42852" xr:uid="{593F168F-7FE3-4CCC-8B14-07A8A779074A}"/>
    <cellStyle name="40% - Accent5 2 4 3 4" xfId="17249" xr:uid="{C4E81684-9B37-4E97-AFE7-8BC8B5C0BF36}"/>
    <cellStyle name="40% - Accent5 2 4 3 4 2" xfId="42854" xr:uid="{84158DDD-8FF0-44EB-8F1D-A071CE0C6E0F}"/>
    <cellStyle name="40% - Accent5 2 4 3 5" xfId="42847" xr:uid="{CBC25FEA-20ED-41FC-9B5A-A00818CDEDBC}"/>
    <cellStyle name="40% - Accent5 2 4 4" xfId="4083" xr:uid="{6AC98D47-9093-4D77-8505-DC931CACE5ED}"/>
    <cellStyle name="40% - Accent5 2 4 4 2" xfId="11791" xr:uid="{950DBF91-1EE9-46B7-AE6B-0428CACF77F3}"/>
    <cellStyle name="40% - Accent5 2 4 4 2 2" xfId="27203" xr:uid="{DB005E03-FCAF-4BC5-B678-6F9F6AE56C0D}"/>
    <cellStyle name="40% - Accent5 2 4 4 2 2 2" xfId="42857" xr:uid="{1E4103BB-781B-45B8-A21E-FC2BCA43705B}"/>
    <cellStyle name="40% - Accent5 2 4 4 2 3" xfId="42856" xr:uid="{8DB52414-E3A9-4AEA-88DC-BFA9E02EC8AF}"/>
    <cellStyle name="40% - Accent5 2 4 4 3" xfId="19498" xr:uid="{D273F9C6-47BE-4894-8026-DB7ACB3AF83D}"/>
    <cellStyle name="40% - Accent5 2 4 4 3 2" xfId="42858" xr:uid="{A32E5067-6691-41EE-A326-A7AA613108EA}"/>
    <cellStyle name="40% - Accent5 2 4 4 4" xfId="42855" xr:uid="{5C3D88FC-C0B9-42CE-B937-DE47368DBBD1}"/>
    <cellStyle name="40% - Accent5 2 4 5" xfId="8082" xr:uid="{3C41D7BE-5FF8-44D8-9F0F-683A0CA44841}"/>
    <cellStyle name="40% - Accent5 2 4 5 2" xfId="23495" xr:uid="{772C7B70-4189-4C95-9A1F-92DF88A9D148}"/>
    <cellStyle name="40% - Accent5 2 4 5 2 2" xfId="42860" xr:uid="{DEF5150B-1EA1-437C-826C-8863F51E08E9}"/>
    <cellStyle name="40% - Accent5 2 4 5 3" xfId="42859" xr:uid="{0029B4AB-80EE-4C02-BA02-BCE3A01F8FC6}"/>
    <cellStyle name="40% - Accent5 2 4 6" xfId="15790" xr:uid="{221576DD-B444-4C6A-AC81-48BF53F5DD34}"/>
    <cellStyle name="40% - Accent5 2 4 6 2" xfId="42861" xr:uid="{0BC1C4C8-B4FE-4F46-A5CA-FB43A29B89E9}"/>
    <cellStyle name="40% - Accent5 2 4 7" xfId="42830" xr:uid="{4DC97AEB-4BFB-4F25-B065-21C129B7B161}"/>
    <cellStyle name="40% - Accent5 2 5" xfId="781" xr:uid="{D6C08174-EFDF-44C4-9B04-B773C89B3374}"/>
    <cellStyle name="40% - Accent5 2 5 2" xfId="2270" xr:uid="{58564AF6-0D36-403B-ABE8-DD7C9ED37099}"/>
    <cellStyle name="40% - Accent5 2 5 2 2" xfId="6002" xr:uid="{DC9EEDCD-55A8-43D0-B4F9-15BE7C2AD8B2}"/>
    <cellStyle name="40% - Accent5 2 5 2 2 2" xfId="13710" xr:uid="{760AFA49-FE87-43E5-8892-966A2D98C415}"/>
    <cellStyle name="40% - Accent5 2 5 2 2 2 2" xfId="29122" xr:uid="{F4504B01-6E2E-4187-AF1F-77F128F77672}"/>
    <cellStyle name="40% - Accent5 2 5 2 2 2 2 2" xfId="42866" xr:uid="{F5BE7C02-31F6-46A9-BF95-115D188EBDC1}"/>
    <cellStyle name="40% - Accent5 2 5 2 2 2 3" xfId="42865" xr:uid="{D96C6213-AEC5-43A0-BEDF-F089DBE7ADC0}"/>
    <cellStyle name="40% - Accent5 2 5 2 2 3" xfId="21417" xr:uid="{07A9C6CE-8BF6-4192-92E5-D5E0CDF3B2C3}"/>
    <cellStyle name="40% - Accent5 2 5 2 2 3 2" xfId="42867" xr:uid="{E5281BC5-3C34-40B2-92F7-4E99E919F9BA}"/>
    <cellStyle name="40% - Accent5 2 5 2 2 4" xfId="42864" xr:uid="{2313D2B2-6351-4B16-BBDF-717DB650E32A}"/>
    <cellStyle name="40% - Accent5 2 5 2 3" xfId="9981" xr:uid="{0F16BF6C-5B76-49A3-82BA-A28F0DC51B35}"/>
    <cellStyle name="40% - Accent5 2 5 2 3 2" xfId="25394" xr:uid="{651360FC-9B59-44A5-AAC5-E21ACAEA4A15}"/>
    <cellStyle name="40% - Accent5 2 5 2 3 2 2" xfId="42869" xr:uid="{D1E5F1B0-47DF-403A-9CAD-8795034B4B79}"/>
    <cellStyle name="40% - Accent5 2 5 2 3 3" xfId="42868" xr:uid="{B96FB5EA-1D36-4DB0-B554-8E7638E28AB8}"/>
    <cellStyle name="40% - Accent5 2 5 2 4" xfId="17689" xr:uid="{E2D82739-EBB2-4392-A30C-BBDD4827184B}"/>
    <cellStyle name="40% - Accent5 2 5 2 4 2" xfId="42870" xr:uid="{8826CBAC-AF0F-459F-82B6-8A937AFB56F7}"/>
    <cellStyle name="40% - Accent5 2 5 2 5" xfId="42863" xr:uid="{7006573A-365A-431D-96A7-336DC739434A}"/>
    <cellStyle name="40% - Accent5 2 5 3" xfId="4525" xr:uid="{93C3BCF9-9953-4BC3-95AD-C8A0763F7276}"/>
    <cellStyle name="40% - Accent5 2 5 3 2" xfId="12233" xr:uid="{25233AFE-32EF-4568-84F0-B52A056A2F51}"/>
    <cellStyle name="40% - Accent5 2 5 3 2 2" xfId="27645" xr:uid="{85E55C1E-A724-48B2-BC2E-5FF7BE71A8EA}"/>
    <cellStyle name="40% - Accent5 2 5 3 2 2 2" xfId="42873" xr:uid="{08330CBA-454F-419A-8971-B04BCAC90A34}"/>
    <cellStyle name="40% - Accent5 2 5 3 2 3" xfId="42872" xr:uid="{1A0A974B-A984-4876-92A7-80D6842EC97C}"/>
    <cellStyle name="40% - Accent5 2 5 3 3" xfId="19940" xr:uid="{A3870C86-FEF7-458B-8B8F-2C535726EEAE}"/>
    <cellStyle name="40% - Accent5 2 5 3 3 2" xfId="42874" xr:uid="{E8E2EC35-2279-4B08-89B4-3E8AC300409A}"/>
    <cellStyle name="40% - Accent5 2 5 3 4" xfId="42871" xr:uid="{88DEA88F-66E9-4DDA-A968-9A0CE885E421}"/>
    <cellStyle name="40% - Accent5 2 5 4" xfId="8522" xr:uid="{7A12B538-7087-4E02-A4C6-D3FA3A5ABF78}"/>
    <cellStyle name="40% - Accent5 2 5 4 2" xfId="23935" xr:uid="{C6BA8D93-04BA-41E3-9229-330963E77C05}"/>
    <cellStyle name="40% - Accent5 2 5 4 2 2" xfId="42876" xr:uid="{41B95C8C-8288-403B-BF74-6E983928B258}"/>
    <cellStyle name="40% - Accent5 2 5 4 3" xfId="42875" xr:uid="{1F485378-2452-4E88-9214-3BA13CFBBAEE}"/>
    <cellStyle name="40% - Accent5 2 5 5" xfId="16230" xr:uid="{9CC5E698-E4DB-490A-A247-777F2E05473F}"/>
    <cellStyle name="40% - Accent5 2 5 5 2" xfId="42877" xr:uid="{4E8E95DC-71B1-422C-A4D2-B61A6A00DA7F}"/>
    <cellStyle name="40% - Accent5 2 5 6" xfId="42862" xr:uid="{595D6F23-46B5-41E5-A85B-2EA3539BA19A}"/>
    <cellStyle name="40% - Accent5 2 6" xfId="1628" xr:uid="{F11FB48E-047B-4F7D-8E40-BB28B289685D}"/>
    <cellStyle name="40% - Accent5 2 6 2" xfId="5362" xr:uid="{FA064B1C-0BE7-4B05-B38E-03837DD5B4E0}"/>
    <cellStyle name="40% - Accent5 2 6 2 2" xfId="13070" xr:uid="{9466FDFE-C8DF-4679-B722-026E0A73FF43}"/>
    <cellStyle name="40% - Accent5 2 6 2 2 2" xfId="28482" xr:uid="{5F76B316-5785-4A11-AD1D-36AEF69A4F66}"/>
    <cellStyle name="40% - Accent5 2 6 2 2 2 2" xfId="42881" xr:uid="{54B1822F-1790-4543-A65C-2455599136BC}"/>
    <cellStyle name="40% - Accent5 2 6 2 2 3" xfId="42880" xr:uid="{8FAB6AE2-82C9-489B-BDE5-8D97F29114EC}"/>
    <cellStyle name="40% - Accent5 2 6 2 3" xfId="20777" xr:uid="{97A9AD16-C255-4165-8963-03C68A55432B}"/>
    <cellStyle name="40% - Accent5 2 6 2 3 2" xfId="42882" xr:uid="{37AA6C98-E52E-4EA3-B272-9386728F4D30}"/>
    <cellStyle name="40% - Accent5 2 6 2 4" xfId="42879" xr:uid="{FC8B63B3-12FD-429B-B03E-6DBA5D117881}"/>
    <cellStyle name="40% - Accent5 2 6 3" xfId="9343" xr:uid="{A0229902-5E0F-49FF-8F41-F6FF9CC2D615}"/>
    <cellStyle name="40% - Accent5 2 6 3 2" xfId="24756" xr:uid="{D1F95E4A-6E96-4880-A184-2E92506286FD}"/>
    <cellStyle name="40% - Accent5 2 6 3 2 2" xfId="42884" xr:uid="{17403117-99AD-4E77-9AE4-F25CD534E93C}"/>
    <cellStyle name="40% - Accent5 2 6 3 3" xfId="42883" xr:uid="{0EB16862-5B61-40B3-A4CD-A61A4493B9DA}"/>
    <cellStyle name="40% - Accent5 2 6 4" xfId="17051" xr:uid="{D4CF21EC-BBA6-4160-A298-9D6064190E99}"/>
    <cellStyle name="40% - Accent5 2 6 4 2" xfId="42885" xr:uid="{79D5428F-6773-4CB0-8C9B-7B974B141BDE}"/>
    <cellStyle name="40% - Accent5 2 6 5" xfId="42878" xr:uid="{F926D8C7-FFA2-451A-9DDD-5CA147DC263C}"/>
    <cellStyle name="40% - Accent5 2 7" xfId="3872" xr:uid="{C074041C-4925-49DF-A88A-9C746E2BD956}"/>
    <cellStyle name="40% - Accent5 2 7 2" xfId="11581" xr:uid="{0FECDBEE-3B6A-48F0-BBE0-9A943D26E579}"/>
    <cellStyle name="40% - Accent5 2 7 2 2" xfId="26993" xr:uid="{CF5B775C-37AE-4DA0-90E9-00245C4B31E1}"/>
    <cellStyle name="40% - Accent5 2 7 2 2 2" xfId="42888" xr:uid="{CC75BD5C-B2DB-4268-A469-437F29E93E72}"/>
    <cellStyle name="40% - Accent5 2 7 2 3" xfId="42887" xr:uid="{71B2D1CC-7BC1-44C2-85DB-5DFF15D68DF3}"/>
    <cellStyle name="40% - Accent5 2 7 3" xfId="19288" xr:uid="{8EBCEC1E-81FA-40C8-84FF-8B0FB5F2BD2D}"/>
    <cellStyle name="40% - Accent5 2 7 3 2" xfId="42889" xr:uid="{B2C04321-FF11-4118-8E2F-55667F711D24}"/>
    <cellStyle name="40% - Accent5 2 7 4" xfId="42886" xr:uid="{A6EC0398-6CA3-4E96-98AD-4B1741D4C64D}"/>
    <cellStyle name="40% - Accent5 2 8" xfId="7866" xr:uid="{DC400E48-DE63-4653-9787-070302AC247D}"/>
    <cellStyle name="40% - Accent5 2 8 2" xfId="23279" xr:uid="{02E99C41-72AC-440A-A2EB-63950C8A2B34}"/>
    <cellStyle name="40% - Accent5 2 8 2 2" xfId="42891" xr:uid="{FFE9F398-387A-408B-918D-C022563FF597}"/>
    <cellStyle name="40% - Accent5 2 8 3" xfId="42890" xr:uid="{C32B3D5B-B5D2-48AE-8959-B0896E7EA1DC}"/>
    <cellStyle name="40% - Accent5 2 9" xfId="15574" xr:uid="{6F0265F9-6161-4CD1-922C-A27F84C9A32B}"/>
    <cellStyle name="40% - Accent5 2 9 2" xfId="42892" xr:uid="{5025E156-7E77-4745-AC11-BD794E36C5D1}"/>
    <cellStyle name="40% - Accent5 20" xfId="3596" xr:uid="{08956AA9-971C-4706-A32A-E6E368DA573A}"/>
    <cellStyle name="40% - Accent5 20 2" xfId="7327" xr:uid="{12A238AA-FA5B-44A7-A627-B98F86F9130B}"/>
    <cellStyle name="40% - Accent5 20 2 2" xfId="15035" xr:uid="{CFF8D46D-F397-45A0-9B1B-B198070F608B}"/>
    <cellStyle name="40% - Accent5 20 2 2 2" xfId="30447" xr:uid="{B5EBA5B9-49B0-4451-8D59-7C37FBE7992A}"/>
    <cellStyle name="40% - Accent5 20 2 2 2 2" xfId="42896" xr:uid="{D51137DB-68CE-449B-A3A5-870B5E6A01C8}"/>
    <cellStyle name="40% - Accent5 20 2 2 3" xfId="42895" xr:uid="{9F6472B0-E152-44DE-9743-D89B174B6248}"/>
    <cellStyle name="40% - Accent5 20 2 3" xfId="22742" xr:uid="{29AA00F0-57E3-400C-B652-DCC071C286B5}"/>
    <cellStyle name="40% - Accent5 20 2 3 2" xfId="42897" xr:uid="{A09E38EA-019F-4389-B288-C026801AA011}"/>
    <cellStyle name="40% - Accent5 20 2 4" xfId="42894" xr:uid="{17A56B8E-A4F6-4170-8732-DFDC5697B0A8}"/>
    <cellStyle name="40% - Accent5 20 3" xfId="11306" xr:uid="{FB1118C3-5AE1-462C-8056-C63D15A0E6DA}"/>
    <cellStyle name="40% - Accent5 20 3 2" xfId="26719" xr:uid="{4B08F036-0C6C-4B1F-AA5F-2EAB38A29C56}"/>
    <cellStyle name="40% - Accent5 20 3 2 2" xfId="42899" xr:uid="{D2D8D8CB-5BDB-489B-A65D-0672373455B7}"/>
    <cellStyle name="40% - Accent5 20 3 3" xfId="42898" xr:uid="{7BBE486A-FBEE-4444-BA96-052FDE458FF0}"/>
    <cellStyle name="40% - Accent5 20 4" xfId="19014" xr:uid="{23F62134-ECFB-4BC1-A969-0FDE3B3D4B4B}"/>
    <cellStyle name="40% - Accent5 20 4 2" xfId="42900" xr:uid="{08EA5670-6DDC-4DA7-80A1-E4C57BE86189}"/>
    <cellStyle name="40% - Accent5 20 5" xfId="42893" xr:uid="{B2CD134B-AFA3-4331-90D4-D6CF3D043B21}"/>
    <cellStyle name="40% - Accent5 21" xfId="3616" xr:uid="{8901C7E5-B7E3-4B8D-A573-89C41D50F73D}"/>
    <cellStyle name="40% - Accent5 21 2" xfId="7347" xr:uid="{AD6B5806-EF60-4C1A-B237-F3999FB3CB23}"/>
    <cellStyle name="40% - Accent5 21 2 2" xfId="15055" xr:uid="{AEEDED1E-4425-4412-9467-9EAB8169FEA4}"/>
    <cellStyle name="40% - Accent5 21 2 2 2" xfId="30467" xr:uid="{E6160177-5A19-4C54-B070-954B3FA985E8}"/>
    <cellStyle name="40% - Accent5 21 2 2 2 2" xfId="42904" xr:uid="{005004A2-A4F6-4329-A977-8C30F4C75638}"/>
    <cellStyle name="40% - Accent5 21 2 2 3" xfId="42903" xr:uid="{324C6925-C364-498F-9D81-4432FCFF31AE}"/>
    <cellStyle name="40% - Accent5 21 2 3" xfId="22762" xr:uid="{715DBA0C-BA65-43FE-8440-91AC42CD1935}"/>
    <cellStyle name="40% - Accent5 21 2 3 2" xfId="42905" xr:uid="{B0885BFA-72B3-4174-AD4D-444D532231E1}"/>
    <cellStyle name="40% - Accent5 21 2 4" xfId="42902" xr:uid="{7E5A2B27-1103-402E-9127-2EBE7D5463B5}"/>
    <cellStyle name="40% - Accent5 21 3" xfId="11326" xr:uid="{8B32AD74-206E-4016-9A5D-1637E1EC5882}"/>
    <cellStyle name="40% - Accent5 21 3 2" xfId="26739" xr:uid="{54D3E43B-1ECA-4CCD-BB3F-73793515F742}"/>
    <cellStyle name="40% - Accent5 21 3 2 2" xfId="42907" xr:uid="{437024B2-3369-4E4E-BA3A-CADF9AA1CA83}"/>
    <cellStyle name="40% - Accent5 21 3 3" xfId="42906" xr:uid="{64890552-C395-41EF-B9C9-84D0CF8311C0}"/>
    <cellStyle name="40% - Accent5 21 4" xfId="19034" xr:uid="{84CFB930-FA9F-47DA-8677-2F9064D197C7}"/>
    <cellStyle name="40% - Accent5 21 4 2" xfId="42908" xr:uid="{5F39BE1E-7D8D-45C1-ABFD-87E06A4366CC}"/>
    <cellStyle name="40% - Accent5 21 5" xfId="42901" xr:uid="{F2AE9C84-D575-4AE9-84CC-07D32E0FD42E}"/>
    <cellStyle name="40% - Accent5 22" xfId="3636" xr:uid="{625EE9E6-8D00-4D8C-8CCE-CAEBA98D1A6E}"/>
    <cellStyle name="40% - Accent5 22 2" xfId="7367" xr:uid="{9EE03C8E-71E0-418B-ABD2-B019B48812B4}"/>
    <cellStyle name="40% - Accent5 22 2 2" xfId="15075" xr:uid="{E06C351C-B2F1-4576-B00F-CC6D531BE808}"/>
    <cellStyle name="40% - Accent5 22 2 2 2" xfId="30487" xr:uid="{41175AD3-4738-4F61-A04F-C9E0FE854917}"/>
    <cellStyle name="40% - Accent5 22 2 2 2 2" xfId="42912" xr:uid="{BA58B05A-D945-4595-81E0-6145A0B5DC91}"/>
    <cellStyle name="40% - Accent5 22 2 2 3" xfId="42911" xr:uid="{0CD18FD7-721A-4541-AC73-B060189703C5}"/>
    <cellStyle name="40% - Accent5 22 2 3" xfId="22782" xr:uid="{962EC1B9-E5F0-4211-9700-ADEC32D4FF68}"/>
    <cellStyle name="40% - Accent5 22 2 3 2" xfId="42913" xr:uid="{1F4E874E-FBDE-4604-9C17-2C7C231E2AE3}"/>
    <cellStyle name="40% - Accent5 22 2 4" xfId="42910" xr:uid="{ABB5C975-779D-4354-A448-5AE7E65744AA}"/>
    <cellStyle name="40% - Accent5 22 3" xfId="11346" xr:uid="{1F16186E-6C31-455D-B4AA-96C7B50B1A26}"/>
    <cellStyle name="40% - Accent5 22 3 2" xfId="26759" xr:uid="{269ABEAF-C481-4C4E-960B-658E45A8184E}"/>
    <cellStyle name="40% - Accent5 22 3 2 2" xfId="42915" xr:uid="{4521D5D0-3C76-4528-90A3-635781180146}"/>
    <cellStyle name="40% - Accent5 22 3 3" xfId="42914" xr:uid="{48121024-BE55-4934-BF28-B5EB30AA7D67}"/>
    <cellStyle name="40% - Accent5 22 4" xfId="19054" xr:uid="{5C0CE419-0C8A-404B-8151-F8227A8227F2}"/>
    <cellStyle name="40% - Accent5 22 4 2" xfId="42916" xr:uid="{EB0AFC25-ECA4-4E1D-8538-7A6E2A03EEFE}"/>
    <cellStyle name="40% - Accent5 22 5" xfId="42909" xr:uid="{4CDD95EF-849F-408B-8FB8-F6315C468958}"/>
    <cellStyle name="40% - Accent5 23" xfId="3656" xr:uid="{D65E395C-7856-433B-A1D2-3AB63EFA4B43}"/>
    <cellStyle name="40% - Accent5 23 2" xfId="7387" xr:uid="{5A141155-172F-4CA2-A4F3-20DDA0737CFE}"/>
    <cellStyle name="40% - Accent5 23 2 2" xfId="15095" xr:uid="{68EB7235-28FC-420F-B94B-85F1BFEBFE85}"/>
    <cellStyle name="40% - Accent5 23 2 2 2" xfId="30507" xr:uid="{920D7893-0F2E-4D96-B848-E75C66B49F14}"/>
    <cellStyle name="40% - Accent5 23 2 2 2 2" xfId="42920" xr:uid="{72153E7C-610E-4E39-97FE-27A04084C7CD}"/>
    <cellStyle name="40% - Accent5 23 2 2 3" xfId="42919" xr:uid="{271E149F-E383-41AF-90B8-1216E32D0B4C}"/>
    <cellStyle name="40% - Accent5 23 2 3" xfId="22802" xr:uid="{6210CBAC-8286-4306-BBAB-0E76D06C47E0}"/>
    <cellStyle name="40% - Accent5 23 2 3 2" xfId="42921" xr:uid="{B7BA0D19-E47D-4B3F-80C5-299E5819405E}"/>
    <cellStyle name="40% - Accent5 23 2 4" xfId="42918" xr:uid="{217C24F7-3B22-4580-8058-BB5ADD35ABB4}"/>
    <cellStyle name="40% - Accent5 23 3" xfId="11366" xr:uid="{C5E0AC33-3583-49D9-8014-A3ED16BAFE8F}"/>
    <cellStyle name="40% - Accent5 23 3 2" xfId="26779" xr:uid="{4312C6EC-C57E-45B8-A47C-4086DED63DD3}"/>
    <cellStyle name="40% - Accent5 23 3 2 2" xfId="42923" xr:uid="{D117CBE4-735B-41B8-A2A5-FE1D0583CAB8}"/>
    <cellStyle name="40% - Accent5 23 3 3" xfId="42922" xr:uid="{2BCB6FFA-BD8D-4C3C-BFFD-2ED26BB364B7}"/>
    <cellStyle name="40% - Accent5 23 4" xfId="19074" xr:uid="{3DD4F93A-446E-4CCA-8C69-3589835D1D76}"/>
    <cellStyle name="40% - Accent5 23 4 2" xfId="42924" xr:uid="{8960ABE0-10CB-45E9-B0AC-952A1F2F590E}"/>
    <cellStyle name="40% - Accent5 23 5" xfId="42917" xr:uid="{C1FE1050-D22D-4130-BCB8-94BDB6B82C61}"/>
    <cellStyle name="40% - Accent5 24" xfId="3676" xr:uid="{B42FF633-4412-43DE-8358-77E8574C37AD}"/>
    <cellStyle name="40% - Accent5 24 2" xfId="7407" xr:uid="{D8D1F08F-18EB-44C2-A5BF-998E5143FC7D}"/>
    <cellStyle name="40% - Accent5 24 2 2" xfId="15115" xr:uid="{094FB2DD-4733-4B73-BBE9-8E2D42333624}"/>
    <cellStyle name="40% - Accent5 24 2 2 2" xfId="30527" xr:uid="{CF528411-2FD1-4946-AAB2-12E5A362C20C}"/>
    <cellStyle name="40% - Accent5 24 2 2 2 2" xfId="42928" xr:uid="{B86B1160-33D2-42E9-8C6F-1C2B43CE0ADB}"/>
    <cellStyle name="40% - Accent5 24 2 2 3" xfId="42927" xr:uid="{5C44435C-8E9C-4613-B469-CEB4F7B6EF79}"/>
    <cellStyle name="40% - Accent5 24 2 3" xfId="22822" xr:uid="{CF3D35EE-F9F4-449A-9FB4-1999BF9F9900}"/>
    <cellStyle name="40% - Accent5 24 2 3 2" xfId="42929" xr:uid="{3559EE36-FA05-4311-AF51-1BEA95B10480}"/>
    <cellStyle name="40% - Accent5 24 2 4" xfId="42926" xr:uid="{CA4BD21C-4386-4F6A-AAA5-EC371B1613BB}"/>
    <cellStyle name="40% - Accent5 24 3" xfId="11386" xr:uid="{1E836B53-6126-4A2E-96A3-540A08534DD2}"/>
    <cellStyle name="40% - Accent5 24 3 2" xfId="26799" xr:uid="{EFF7D04A-503A-46AD-9E2E-D2D4809B488F}"/>
    <cellStyle name="40% - Accent5 24 3 2 2" xfId="42931" xr:uid="{75791395-BDDA-4F67-8D22-7CB8064DDA59}"/>
    <cellStyle name="40% - Accent5 24 3 3" xfId="42930" xr:uid="{184D8CC5-235A-42D9-A20D-CB890F9BE297}"/>
    <cellStyle name="40% - Accent5 24 4" xfId="19094" xr:uid="{94186AC2-AC23-4C41-8283-6A4BE7E75635}"/>
    <cellStyle name="40% - Accent5 24 4 2" xfId="42932" xr:uid="{6177CE4C-D6B5-4838-A25C-E1A546BB8530}"/>
    <cellStyle name="40% - Accent5 24 5" xfId="42925" xr:uid="{9ADC5620-A092-4597-A12A-5D2AD9B88D95}"/>
    <cellStyle name="40% - Accent5 25" xfId="3696" xr:uid="{6AA8FEBE-3C69-4665-802B-E5BCE9FD04D5}"/>
    <cellStyle name="40% - Accent5 25 2" xfId="7427" xr:uid="{804B25E8-77C3-42CE-8E07-01394A204A6B}"/>
    <cellStyle name="40% - Accent5 25 2 2" xfId="15135" xr:uid="{21B00549-1FEB-4627-B310-EDA07F2B56F0}"/>
    <cellStyle name="40% - Accent5 25 2 2 2" xfId="30547" xr:uid="{32F15E11-F9DF-4672-B4B5-9D32F36B2C4E}"/>
    <cellStyle name="40% - Accent5 25 2 2 2 2" xfId="42936" xr:uid="{D992DF77-96F5-47CB-8616-181091C1D850}"/>
    <cellStyle name="40% - Accent5 25 2 2 3" xfId="42935" xr:uid="{EBDDC673-BE3C-4FC8-AA7E-980B8B1074D8}"/>
    <cellStyle name="40% - Accent5 25 2 3" xfId="22842" xr:uid="{A4BF4695-74B7-4D9E-B870-EFC633734265}"/>
    <cellStyle name="40% - Accent5 25 2 3 2" xfId="42937" xr:uid="{CF3CD6E1-5D3C-4905-9BC9-F8F524AA4E07}"/>
    <cellStyle name="40% - Accent5 25 2 4" xfId="42934" xr:uid="{1DBDCAA5-A418-42AD-9AD8-4A368D21CCEA}"/>
    <cellStyle name="40% - Accent5 25 3" xfId="11406" xr:uid="{61360A63-2DB3-40DC-AFAA-B61F8C257A58}"/>
    <cellStyle name="40% - Accent5 25 3 2" xfId="26819" xr:uid="{3A8A0D68-7C33-49D3-9253-A66670FCA864}"/>
    <cellStyle name="40% - Accent5 25 3 2 2" xfId="42939" xr:uid="{24C86CD6-3B2B-413A-B318-82EDE88BF2E1}"/>
    <cellStyle name="40% - Accent5 25 3 3" xfId="42938" xr:uid="{4D07C64B-79D1-42E3-95A1-04FC23818FE8}"/>
    <cellStyle name="40% - Accent5 25 4" xfId="19114" xr:uid="{11ABB2AF-E341-482C-ABFF-D8579ACA49C6}"/>
    <cellStyle name="40% - Accent5 25 4 2" xfId="42940" xr:uid="{A3353BFA-D038-4785-B3A6-22A97E820D94}"/>
    <cellStyle name="40% - Accent5 25 5" xfId="42933" xr:uid="{51AB9484-A44F-4D84-B6C4-B042849CB288}"/>
    <cellStyle name="40% - Accent5 26" xfId="3716" xr:uid="{AAE37E0D-117C-40EE-A117-296334851CA6}"/>
    <cellStyle name="40% - Accent5 26 2" xfId="7447" xr:uid="{5FFE79D3-19E7-4D93-ADDB-4D9058F82F02}"/>
    <cellStyle name="40% - Accent5 26 2 2" xfId="15155" xr:uid="{8C49BA92-010D-42A9-B100-6DCE70961FEF}"/>
    <cellStyle name="40% - Accent5 26 2 2 2" xfId="30567" xr:uid="{6D501B5E-3E6A-4C52-AAF1-D2F0EE74E049}"/>
    <cellStyle name="40% - Accent5 26 2 2 2 2" xfId="42944" xr:uid="{82EAB9A8-469B-4AA9-9F83-B177445C03CF}"/>
    <cellStyle name="40% - Accent5 26 2 2 3" xfId="42943" xr:uid="{39C3AFAC-498D-4FCE-A55B-B8B642048725}"/>
    <cellStyle name="40% - Accent5 26 2 3" xfId="22862" xr:uid="{89B9DA83-11D0-4FCA-A381-D623A16ED118}"/>
    <cellStyle name="40% - Accent5 26 2 3 2" xfId="42945" xr:uid="{B4B4DED4-F8D3-4953-8C22-70FAA69B24F0}"/>
    <cellStyle name="40% - Accent5 26 2 4" xfId="42942" xr:uid="{981F9865-0BCB-4DDA-AD54-B069F3E3A5E2}"/>
    <cellStyle name="40% - Accent5 26 3" xfId="11426" xr:uid="{77DD397B-1533-44E6-9E69-A84422BAC848}"/>
    <cellStyle name="40% - Accent5 26 3 2" xfId="26839" xr:uid="{1603BB21-F75F-4949-BD17-EC0E0C787FDC}"/>
    <cellStyle name="40% - Accent5 26 3 2 2" xfId="42947" xr:uid="{F1965B1A-2D14-4EE3-8FFA-45998963E5E2}"/>
    <cellStyle name="40% - Accent5 26 3 3" xfId="42946" xr:uid="{3A2DAE49-E9C0-4970-BF7B-891D9F319794}"/>
    <cellStyle name="40% - Accent5 26 4" xfId="19134" xr:uid="{C33D52DE-4D45-4E0B-9FF9-73A3A819E7CB}"/>
    <cellStyle name="40% - Accent5 26 4 2" xfId="42948" xr:uid="{D4958A83-86F2-403B-8A1C-44622969180B}"/>
    <cellStyle name="40% - Accent5 26 5" xfId="42941" xr:uid="{0855AF0B-7EBA-4F9F-B49F-66B6E1748B81}"/>
    <cellStyle name="40% - Accent5 27" xfId="3736" xr:uid="{F8A02F0F-3F93-4611-97CF-3F3E6FA489BA}"/>
    <cellStyle name="40% - Accent5 27 2" xfId="7467" xr:uid="{0D09ACF2-28B9-4EED-8D9F-886639B0ABB9}"/>
    <cellStyle name="40% - Accent5 27 2 2" xfId="15175" xr:uid="{A24EC195-D903-4D85-95FF-0B7ACC932923}"/>
    <cellStyle name="40% - Accent5 27 2 2 2" xfId="30587" xr:uid="{2AA88F3B-0725-4A12-A7BF-F8531A1FE2F8}"/>
    <cellStyle name="40% - Accent5 27 2 2 2 2" xfId="42952" xr:uid="{4C7CF0E4-3680-4F1D-B076-9ECC3064AF93}"/>
    <cellStyle name="40% - Accent5 27 2 2 3" xfId="42951" xr:uid="{BBB33E80-7F5F-4788-A569-775F4994B2E1}"/>
    <cellStyle name="40% - Accent5 27 2 3" xfId="22882" xr:uid="{B09DF372-5463-4240-A944-98FE1BDF765F}"/>
    <cellStyle name="40% - Accent5 27 2 3 2" xfId="42953" xr:uid="{8F1187C5-D84F-41AA-8B6A-4B27215C9DC8}"/>
    <cellStyle name="40% - Accent5 27 2 4" xfId="42950" xr:uid="{EC8A2DAB-F195-411D-B84E-B7A722D5F286}"/>
    <cellStyle name="40% - Accent5 27 3" xfId="11446" xr:uid="{33C1A2F4-9F68-4108-B6F0-A98A32B0D345}"/>
    <cellStyle name="40% - Accent5 27 3 2" xfId="26859" xr:uid="{BF69E76E-2BC0-4E6B-8262-759A8D214DCF}"/>
    <cellStyle name="40% - Accent5 27 3 2 2" xfId="42955" xr:uid="{E1454157-F75D-4118-B92B-E0311D6C64BF}"/>
    <cellStyle name="40% - Accent5 27 3 3" xfId="42954" xr:uid="{76119C87-3D8A-4A2C-868A-6505EA5FA961}"/>
    <cellStyle name="40% - Accent5 27 4" xfId="19154" xr:uid="{A67984E5-D0D0-4A4D-8194-1F789E3631B6}"/>
    <cellStyle name="40% - Accent5 27 4 2" xfId="42956" xr:uid="{0C89D269-9B85-40E0-BD9B-6F5362FAE4BC}"/>
    <cellStyle name="40% - Accent5 27 5" xfId="42949" xr:uid="{0E381DDB-2B10-44EA-A04A-E89C9CD0543B}"/>
    <cellStyle name="40% - Accent5 28" xfId="3756" xr:uid="{CB9CEFD8-2B1F-48CA-B7EE-00194E46AF06}"/>
    <cellStyle name="40% - Accent5 28 2" xfId="7487" xr:uid="{71F32E85-58B1-4116-BBDC-A6394BAD3EB0}"/>
    <cellStyle name="40% - Accent5 28 2 2" xfId="15195" xr:uid="{0D5535E5-D80C-43D4-B38E-AE68096A34DA}"/>
    <cellStyle name="40% - Accent5 28 2 2 2" xfId="30607" xr:uid="{EC70A7C5-826F-44CF-A2C6-CFEFF3C4087A}"/>
    <cellStyle name="40% - Accent5 28 2 2 2 2" xfId="42960" xr:uid="{39285B2E-5D1D-4F34-9AAE-672BC00613DE}"/>
    <cellStyle name="40% - Accent5 28 2 2 3" xfId="42959" xr:uid="{D554ABB0-8F04-4D1B-A78D-BBEC3034F4A7}"/>
    <cellStyle name="40% - Accent5 28 2 3" xfId="22902" xr:uid="{2540B5AA-4C47-43BD-8289-541F07814FD8}"/>
    <cellStyle name="40% - Accent5 28 2 3 2" xfId="42961" xr:uid="{2E5AB754-AD70-40C4-855A-27F183B0FA86}"/>
    <cellStyle name="40% - Accent5 28 2 4" xfId="42958" xr:uid="{DC3F77D0-C7D0-4CAF-A856-8765C3760CA8}"/>
    <cellStyle name="40% - Accent5 28 3" xfId="11466" xr:uid="{F59C2F3B-09B3-4F59-A3BD-79D790CDE201}"/>
    <cellStyle name="40% - Accent5 28 3 2" xfId="26879" xr:uid="{C36D9766-CFA7-4042-997F-CC12B48E17FA}"/>
    <cellStyle name="40% - Accent5 28 3 2 2" xfId="42963" xr:uid="{269B3155-F67C-4BB7-9E41-A40F935F1F82}"/>
    <cellStyle name="40% - Accent5 28 3 3" xfId="42962" xr:uid="{616BE8E1-F646-42C8-A150-624CAF7CB48F}"/>
    <cellStyle name="40% - Accent5 28 4" xfId="19174" xr:uid="{3060AE69-2A98-42E0-8D9E-4588CACD959B}"/>
    <cellStyle name="40% - Accent5 28 4 2" xfId="42964" xr:uid="{D042D30E-6490-45F1-A322-E225CEAF9E25}"/>
    <cellStyle name="40% - Accent5 28 5" xfId="42957" xr:uid="{A780AA4B-950A-4431-BE96-56C6133C37DC}"/>
    <cellStyle name="40% - Accent5 29" xfId="3776" xr:uid="{E9F7D1C4-14ED-421E-A1E9-BB81BF9AA431}"/>
    <cellStyle name="40% - Accent5 29 2" xfId="7507" xr:uid="{09817EB8-7CB3-4E5A-8F19-3EC873BD0954}"/>
    <cellStyle name="40% - Accent5 29 2 2" xfId="15215" xr:uid="{13C1ECBB-537C-43CC-9D1B-9BBFDE2D8E05}"/>
    <cellStyle name="40% - Accent5 29 2 2 2" xfId="30627" xr:uid="{BA545F28-0C7A-4C4E-8F23-B8DEC7360EAC}"/>
    <cellStyle name="40% - Accent5 29 2 2 2 2" xfId="42968" xr:uid="{97403CCF-6940-4742-A249-00EE84B66DD1}"/>
    <cellStyle name="40% - Accent5 29 2 2 3" xfId="42967" xr:uid="{1116ABCC-AE25-440B-909E-061D67E6E364}"/>
    <cellStyle name="40% - Accent5 29 2 3" xfId="22922" xr:uid="{445C5543-E3BE-4E68-8979-3686F378206C}"/>
    <cellStyle name="40% - Accent5 29 2 3 2" xfId="42969" xr:uid="{8BCD1D61-ECDC-440D-A52E-643142C4E129}"/>
    <cellStyle name="40% - Accent5 29 2 4" xfId="42966" xr:uid="{14D7E8B7-4092-4348-9DD2-CB0C889575A4}"/>
    <cellStyle name="40% - Accent5 29 3" xfId="11486" xr:uid="{C5724904-C19C-48B4-956F-0BE221193CCC}"/>
    <cellStyle name="40% - Accent5 29 3 2" xfId="26899" xr:uid="{396403A5-6526-4584-94DA-CC8F91DA956E}"/>
    <cellStyle name="40% - Accent5 29 3 2 2" xfId="42971" xr:uid="{CBC13AF8-4D88-4A3F-86DA-3404033BE774}"/>
    <cellStyle name="40% - Accent5 29 3 3" xfId="42970" xr:uid="{36D75FE3-2642-4D42-A8DF-1E0D62A2BE70}"/>
    <cellStyle name="40% - Accent5 29 4" xfId="19194" xr:uid="{A9E40A4D-B8E2-4AD3-9D4E-BE284F08A724}"/>
    <cellStyle name="40% - Accent5 29 4 2" xfId="42972" xr:uid="{95A1C88E-E6D2-4EAA-9C87-D8CD03F19D40}"/>
    <cellStyle name="40% - Accent5 29 5" xfId="42965" xr:uid="{8415F761-2F43-4B2D-87CB-F40C7FCC8783}"/>
    <cellStyle name="40% - Accent5 3" xfId="319" xr:uid="{21619BEA-DDFB-4FC8-9FEC-0EAF05248705}"/>
    <cellStyle name="40% - Accent5 3 2" xfId="983" xr:uid="{FB5F554B-B930-4157-95E9-1C387BB83772}"/>
    <cellStyle name="40% - Accent5 3 2 2" xfId="2453" xr:uid="{23405FB9-A37A-40AF-A122-FB64383B9C8E}"/>
    <cellStyle name="40% - Accent5 3 2 2 2" xfId="6185" xr:uid="{E521CA1C-52AA-40FC-9D44-A174B2134513}"/>
    <cellStyle name="40% - Accent5 3 2 2 2 2" xfId="13893" xr:uid="{1CB1584A-19F8-4CF6-BE7F-12DB73896673}"/>
    <cellStyle name="40% - Accent5 3 2 2 2 2 2" xfId="29305" xr:uid="{4E82F7DD-4884-4485-A89D-BE96E45FE1B3}"/>
    <cellStyle name="40% - Accent5 3 2 2 2 2 2 2" xfId="42978" xr:uid="{E07C2302-340F-474F-B8F6-27A0448AB725}"/>
    <cellStyle name="40% - Accent5 3 2 2 2 2 3" xfId="42977" xr:uid="{FF197939-B817-49F4-80B6-E970FD4B8E5F}"/>
    <cellStyle name="40% - Accent5 3 2 2 2 3" xfId="21600" xr:uid="{60826AF9-F8EF-49EC-AC78-B87CEF63A93B}"/>
    <cellStyle name="40% - Accent5 3 2 2 2 3 2" xfId="42979" xr:uid="{0AA7B8AB-8440-472A-99F8-1C3CB5676CC6}"/>
    <cellStyle name="40% - Accent5 3 2 2 2 4" xfId="42976" xr:uid="{E7E5D4F4-862C-4F6A-90BC-922509D97A23}"/>
    <cellStyle name="40% - Accent5 3 2 2 3" xfId="10164" xr:uid="{5F161B05-3DB3-4AD1-8B42-3A7C6A503CF8}"/>
    <cellStyle name="40% - Accent5 3 2 2 3 2" xfId="25577" xr:uid="{8AE504E5-B207-471F-A391-2E8068878FE4}"/>
    <cellStyle name="40% - Accent5 3 2 2 3 2 2" xfId="42981" xr:uid="{7C384111-2E4C-41F8-B742-3AD56B93458B}"/>
    <cellStyle name="40% - Accent5 3 2 2 3 3" xfId="42980" xr:uid="{3BE84C1C-24D9-4679-BE6C-CCECBC926E3B}"/>
    <cellStyle name="40% - Accent5 3 2 2 4" xfId="17872" xr:uid="{51DD7F88-754E-4D47-91D0-A6484A669124}"/>
    <cellStyle name="40% - Accent5 3 2 2 4 2" xfId="42982" xr:uid="{0D50F411-02DD-4630-BC76-4685F0DE63EC}"/>
    <cellStyle name="40% - Accent5 3 2 2 5" xfId="42975" xr:uid="{F9FED77E-264B-4AFC-B220-A2165FBE673F}"/>
    <cellStyle name="40% - Accent5 3 2 3" xfId="4720" xr:uid="{129C5D08-78B0-4C19-B0E2-676FB8974E6D}"/>
    <cellStyle name="40% - Accent5 3 2 3 2" xfId="12428" xr:uid="{580AB3AD-B801-4287-9541-B5504E5FF0A1}"/>
    <cellStyle name="40% - Accent5 3 2 3 2 2" xfId="27840" xr:uid="{F9FCE8BE-71F0-4028-8405-6D513911AE12}"/>
    <cellStyle name="40% - Accent5 3 2 3 2 2 2" xfId="42985" xr:uid="{AA18F249-28CB-4718-AF33-7E0DE2B16873}"/>
    <cellStyle name="40% - Accent5 3 2 3 2 3" xfId="42984" xr:uid="{3979AD82-97D0-4F35-A887-3BF67C48B67B}"/>
    <cellStyle name="40% - Accent5 3 2 3 3" xfId="20135" xr:uid="{A0FB7DB0-1E4B-4A9E-AEB3-CE7AFDC7F98F}"/>
    <cellStyle name="40% - Accent5 3 2 3 3 2" xfId="42986" xr:uid="{3B59A093-9375-44F2-B86B-9BF8E98AE191}"/>
    <cellStyle name="40% - Accent5 3 2 3 4" xfId="42983" xr:uid="{04613443-FC25-4144-A73B-E5CB2055B1D0}"/>
    <cellStyle name="40% - Accent5 3 2 4" xfId="8705" xr:uid="{54B7315B-4ADB-458E-A03F-C536E5942DEF}"/>
    <cellStyle name="40% - Accent5 3 2 4 2" xfId="24118" xr:uid="{B11242E1-241B-4393-AE37-FE9A42621690}"/>
    <cellStyle name="40% - Accent5 3 2 4 2 2" xfId="42988" xr:uid="{4471656B-EDAA-4B4B-BA3B-FD3BC638EA3A}"/>
    <cellStyle name="40% - Accent5 3 2 4 3" xfId="42987" xr:uid="{30F4B154-C1B1-45CF-B3C2-B5E4B42B7636}"/>
    <cellStyle name="40% - Accent5 3 2 5" xfId="16413" xr:uid="{9772B55B-7C57-4FA2-839F-94F528D7C823}"/>
    <cellStyle name="40% - Accent5 3 2 5 2" xfId="42989" xr:uid="{4F570344-BDBD-4198-B192-6C09B21D178A}"/>
    <cellStyle name="40% - Accent5 3 2 6" xfId="42974" xr:uid="{08E524DB-A412-495D-A879-3CB8B290138F}"/>
    <cellStyle name="40% - Accent5 3 3" xfId="1815" xr:uid="{33717AD7-29C9-4B1C-917A-507262E10520}"/>
    <cellStyle name="40% - Accent5 3 3 2" xfId="5547" xr:uid="{5DCAEC17-DCE0-4112-88F4-EF22D7D53B47}"/>
    <cellStyle name="40% - Accent5 3 3 2 2" xfId="13255" xr:uid="{30B5D2E7-97FC-4503-BDA1-9C192977D934}"/>
    <cellStyle name="40% - Accent5 3 3 2 2 2" xfId="28667" xr:uid="{59EBF47A-C5FE-4CE2-AD55-D3939B22615C}"/>
    <cellStyle name="40% - Accent5 3 3 2 2 2 2" xfId="42993" xr:uid="{6A42472A-46F4-4CD1-98AD-CB1B183772B4}"/>
    <cellStyle name="40% - Accent5 3 3 2 2 3" xfId="42992" xr:uid="{AB1B80B7-AC43-4F90-A81B-5EE2E2F104CE}"/>
    <cellStyle name="40% - Accent5 3 3 2 3" xfId="20962" xr:uid="{BBA2A6A9-59A7-4A83-95B1-21171102D281}"/>
    <cellStyle name="40% - Accent5 3 3 2 3 2" xfId="42994" xr:uid="{135B0875-F309-4D28-AB57-C7D3FCCC8158}"/>
    <cellStyle name="40% - Accent5 3 3 2 4" xfId="42991" xr:uid="{77F5A293-F631-4F3B-B82C-2F9F20CDBD1C}"/>
    <cellStyle name="40% - Accent5 3 3 3" xfId="9526" xr:uid="{B0090DD6-B3B6-46F1-BBAA-E4A62D83A9F0}"/>
    <cellStyle name="40% - Accent5 3 3 3 2" xfId="24939" xr:uid="{556E2184-F819-4F1F-B6C4-9F890E2988C9}"/>
    <cellStyle name="40% - Accent5 3 3 3 2 2" xfId="42996" xr:uid="{9B92BC32-42EF-4317-9892-7725F7AFF511}"/>
    <cellStyle name="40% - Accent5 3 3 3 3" xfId="42995" xr:uid="{56501604-534E-46AD-A561-ED791E7EE033}"/>
    <cellStyle name="40% - Accent5 3 3 4" xfId="17234" xr:uid="{122F29AE-4E64-4A3C-8981-A865B1D05A9C}"/>
    <cellStyle name="40% - Accent5 3 3 4 2" xfId="42997" xr:uid="{70FD8917-D8A9-4A5B-AE07-51407B1DF553}"/>
    <cellStyle name="40% - Accent5 3 3 5" xfId="42990" xr:uid="{F6724FE9-F22B-4721-B13C-D68459BA8FCF}"/>
    <cellStyle name="40% - Accent5 3 4" xfId="4068" xr:uid="{9D80C525-78F4-41F6-BA64-80B3337F05BC}"/>
    <cellStyle name="40% - Accent5 3 4 2" xfId="11776" xr:uid="{403C66A1-70CA-4BE2-B220-479E5E378A3B}"/>
    <cellStyle name="40% - Accent5 3 4 2 2" xfId="27188" xr:uid="{8FFE11DD-C28C-4689-BA4E-6378141F73F5}"/>
    <cellStyle name="40% - Accent5 3 4 2 2 2" xfId="43000" xr:uid="{7377D7E5-062F-4186-B321-25F17AB70638}"/>
    <cellStyle name="40% - Accent5 3 4 2 3" xfId="42999" xr:uid="{847DED83-62B4-44CB-A7F2-28B52ACEF18E}"/>
    <cellStyle name="40% - Accent5 3 4 3" xfId="19483" xr:uid="{93240CE0-092B-4F68-A249-136C5E3D8039}"/>
    <cellStyle name="40% - Accent5 3 4 3 2" xfId="43001" xr:uid="{1CD09A9E-F0D4-49D5-9E62-C0248DA9DB78}"/>
    <cellStyle name="40% - Accent5 3 4 4" xfId="42998" xr:uid="{08DE60BB-5BB5-4994-B750-CC28F1518A4C}"/>
    <cellStyle name="40% - Accent5 3 5" xfId="8067" xr:uid="{4DB2F0D2-3898-42A9-92A8-17A1FF6F1E3C}"/>
    <cellStyle name="40% - Accent5 3 5 2" xfId="23480" xr:uid="{E139282E-59CB-4341-9C2E-A5A485B358E1}"/>
    <cellStyle name="40% - Accent5 3 5 2 2" xfId="43003" xr:uid="{B22356AD-BD90-43AC-BB81-D0D797FEDF3B}"/>
    <cellStyle name="40% - Accent5 3 5 3" xfId="43002" xr:uid="{6B917F78-CD16-4C02-A56A-AC5C771C38BF}"/>
    <cellStyle name="40% - Accent5 3 6" xfId="15775" xr:uid="{A2F51F78-1ED7-44FC-9C5F-7A34AA1818AA}"/>
    <cellStyle name="40% - Accent5 3 6 2" xfId="43004" xr:uid="{05E01436-E52B-452A-B2E7-85F91799558A}"/>
    <cellStyle name="40% - Accent5 3 7" xfId="42973" xr:uid="{783602CB-B746-4770-A3FD-21B75E3E8794}"/>
    <cellStyle name="40% - Accent5 30" xfId="3796" xr:uid="{7BF21F8F-F196-4E1C-9DEF-6C98237A3D6A}"/>
    <cellStyle name="40% - Accent5 30 2" xfId="7527" xr:uid="{30EDF2B7-26C3-4488-8F3B-1464B04F9A43}"/>
    <cellStyle name="40% - Accent5 30 2 2" xfId="15235" xr:uid="{BFBBEC12-92CA-42B0-B439-FC404F1BB19E}"/>
    <cellStyle name="40% - Accent5 30 2 2 2" xfId="30647" xr:uid="{0647DEFA-BD3E-486A-A4D5-ADA6FD6A7459}"/>
    <cellStyle name="40% - Accent5 30 2 2 2 2" xfId="43008" xr:uid="{4462AD96-EFB5-4FCF-8BF6-2690F155704D}"/>
    <cellStyle name="40% - Accent5 30 2 2 3" xfId="43007" xr:uid="{99ECB2AC-BFF8-49CD-927E-FB32C5C53F80}"/>
    <cellStyle name="40% - Accent5 30 2 3" xfId="22942" xr:uid="{218B8065-1F39-4C2F-B490-FEC8668DB5E8}"/>
    <cellStyle name="40% - Accent5 30 2 3 2" xfId="43009" xr:uid="{5E48E3D4-77A1-4EEA-B3F3-0050C287A0C4}"/>
    <cellStyle name="40% - Accent5 30 2 4" xfId="43006" xr:uid="{A912B12B-85AC-448F-8AF9-DC88761C4BFA}"/>
    <cellStyle name="40% - Accent5 30 3" xfId="11506" xr:uid="{D5954CB6-F3C6-4900-B77D-1052066E4039}"/>
    <cellStyle name="40% - Accent5 30 3 2" xfId="26919" xr:uid="{80D1D817-9CFC-4EE9-AE7C-27176FCA4529}"/>
    <cellStyle name="40% - Accent5 30 3 2 2" xfId="43011" xr:uid="{2A9780B4-1F20-47BC-B436-D0D0A301A684}"/>
    <cellStyle name="40% - Accent5 30 3 3" xfId="43010" xr:uid="{5F6F1D52-022E-4597-B8E7-A3FAB3309F2F}"/>
    <cellStyle name="40% - Accent5 30 4" xfId="19214" xr:uid="{84C7BFAC-A4DF-466B-8281-D1E7FFF7D2B4}"/>
    <cellStyle name="40% - Accent5 30 4 2" xfId="43012" xr:uid="{AABB98C2-0A1F-402A-A0B5-184FF58A7E5D}"/>
    <cellStyle name="40% - Accent5 30 5" xfId="43005" xr:uid="{1213B57F-BB2E-47F4-9B3C-261271006338}"/>
    <cellStyle name="40% - Accent5 31" xfId="3816" xr:uid="{F3B05736-0241-4504-9739-ADF0FE0CC8E4}"/>
    <cellStyle name="40% - Accent5 31 2" xfId="7547" xr:uid="{59F37C1B-70AB-48E6-91ED-659114991B0F}"/>
    <cellStyle name="40% - Accent5 31 2 2" xfId="15255" xr:uid="{7963FF85-D6C2-48C1-9BB1-C18676C3ADE8}"/>
    <cellStyle name="40% - Accent5 31 2 2 2" xfId="30667" xr:uid="{67FFD67B-F1C9-468A-9EE8-FB4789E7FFD9}"/>
    <cellStyle name="40% - Accent5 31 2 2 2 2" xfId="43016" xr:uid="{D7BB6E12-EA71-49A2-9097-51659FCCCCA7}"/>
    <cellStyle name="40% - Accent5 31 2 2 3" xfId="43015" xr:uid="{EE9695DE-6AB1-429F-B0B1-ABB9F91CEE98}"/>
    <cellStyle name="40% - Accent5 31 2 3" xfId="22962" xr:uid="{A77A47FD-520B-4120-B5D8-8743A8431497}"/>
    <cellStyle name="40% - Accent5 31 2 3 2" xfId="43017" xr:uid="{15373872-92CF-4B52-8830-12C144C7F990}"/>
    <cellStyle name="40% - Accent5 31 2 4" xfId="43014" xr:uid="{CAE94C95-3182-46F6-8EBE-DD30F1B3C104}"/>
    <cellStyle name="40% - Accent5 31 3" xfId="11526" xr:uid="{F41BB84F-A80C-4862-BC23-566BB937EE3B}"/>
    <cellStyle name="40% - Accent5 31 3 2" xfId="26939" xr:uid="{49B5CCC2-F52C-44FC-9A68-699C86CD671E}"/>
    <cellStyle name="40% - Accent5 31 3 2 2" xfId="43019" xr:uid="{D45B6FA0-C8C3-45CF-BAA1-3C102E904196}"/>
    <cellStyle name="40% - Accent5 31 3 3" xfId="43018" xr:uid="{ED10D0B8-8451-49CA-9AE5-E0B70BB57F7A}"/>
    <cellStyle name="40% - Accent5 31 4" xfId="19234" xr:uid="{E27B4255-33A3-460C-8B85-DC72B0132EDF}"/>
    <cellStyle name="40% - Accent5 31 4 2" xfId="43020" xr:uid="{13FC298A-BF7C-4030-8AE4-A7CF56E7F1F8}"/>
    <cellStyle name="40% - Accent5 31 5" xfId="43013" xr:uid="{1A361D32-FCEF-457F-BD79-27D9D1B77D6B}"/>
    <cellStyle name="40% - Accent5 32" xfId="3837" xr:uid="{49122E90-18E3-4483-BEAF-E0C8A015E64C}"/>
    <cellStyle name="40% - Accent5 32 2" xfId="7567" xr:uid="{64F00360-BCFA-449F-8629-B27F028EB0C4}"/>
    <cellStyle name="40% - Accent5 32 2 2" xfId="15275" xr:uid="{B34F052C-D6C8-43F3-851A-02D7E7405F9B}"/>
    <cellStyle name="40% - Accent5 32 2 2 2" xfId="30687" xr:uid="{D6798B24-7222-43EB-A547-74413566E043}"/>
    <cellStyle name="40% - Accent5 32 2 2 2 2" xfId="43024" xr:uid="{4E3E8860-B2EE-41AC-90A2-9190CEF4C79F}"/>
    <cellStyle name="40% - Accent5 32 2 2 3" xfId="43023" xr:uid="{7A56797F-9333-4F6A-9203-A37EB23962C6}"/>
    <cellStyle name="40% - Accent5 32 2 3" xfId="22982" xr:uid="{FDCB43F6-C5CB-4A03-BB36-4CB4C73B5E4B}"/>
    <cellStyle name="40% - Accent5 32 2 3 2" xfId="43025" xr:uid="{5B6AFF5D-F28B-4421-B7E4-2450EE0353DE}"/>
    <cellStyle name="40% - Accent5 32 2 4" xfId="43022" xr:uid="{B8DA9087-FC14-4008-AC27-8E02764AF0F7}"/>
    <cellStyle name="40% - Accent5 32 3" xfId="11547" xr:uid="{594D0406-8226-492E-A13D-A31ACB9D8930}"/>
    <cellStyle name="40% - Accent5 32 3 2" xfId="26959" xr:uid="{E2B82100-B154-43FD-B123-10F0909B5C41}"/>
    <cellStyle name="40% - Accent5 32 3 2 2" xfId="43027" xr:uid="{BD38E979-A219-44D0-9374-41C076CACC3F}"/>
    <cellStyle name="40% - Accent5 32 3 3" xfId="43026" xr:uid="{B26B3EC2-ACD1-4B6C-9803-38BFDD7E1F2D}"/>
    <cellStyle name="40% - Accent5 32 4" xfId="19254" xr:uid="{CFF6C225-66E7-4383-A9EF-C3BC4A3AE883}"/>
    <cellStyle name="40% - Accent5 32 4 2" xfId="43028" xr:uid="{4DD32E28-6E1A-4A89-BCD9-55226A701C69}"/>
    <cellStyle name="40% - Accent5 32 5" xfId="43021" xr:uid="{231D3772-FB56-46D2-9E85-247A984B2569}"/>
    <cellStyle name="40% - Accent5 33" xfId="3856" xr:uid="{40A23CD3-770E-4D42-A7D6-ADF36BDA118A}"/>
    <cellStyle name="40% - Accent5 33 2" xfId="11566" xr:uid="{462C74BA-A3D1-4EDD-BA4E-0D07D672193E}"/>
    <cellStyle name="40% - Accent5 33 2 2" xfId="26978" xr:uid="{14B69CE6-0DDE-4977-8CDD-F32C1AB0132E}"/>
    <cellStyle name="40% - Accent5 33 2 2 2" xfId="43031" xr:uid="{0EAA1F35-704E-46C2-880A-8A595C04EAC5}"/>
    <cellStyle name="40% - Accent5 33 2 3" xfId="43030" xr:uid="{A5CC6D7B-BF05-4C03-A866-8D6D792AC785}"/>
    <cellStyle name="40% - Accent5 33 3" xfId="19273" xr:uid="{991C35E8-6879-458E-9D70-9E686F6C107D}"/>
    <cellStyle name="40% - Accent5 33 3 2" xfId="43032" xr:uid="{3ED539B0-03CB-4321-B512-18D422DB2358}"/>
    <cellStyle name="40% - Accent5 33 4" xfId="43029" xr:uid="{030E5CFB-5BEE-48A1-B8A0-A2F25C12BEC3}"/>
    <cellStyle name="40% - Accent5 34" xfId="7587" xr:uid="{5062DA83-C048-4833-9026-69C70D64DB0B}"/>
    <cellStyle name="40% - Accent5 34 2" xfId="15295" xr:uid="{3E528ED9-6318-4A6C-8D36-A84FF90FD682}"/>
    <cellStyle name="40% - Accent5 34 2 2" xfId="30707" xr:uid="{60B8E70D-CD14-4563-97C4-EBA24D3D96EF}"/>
    <cellStyle name="40% - Accent5 34 2 2 2" xfId="43035" xr:uid="{5FE3E160-A058-4C24-AF94-5F94FBB066D2}"/>
    <cellStyle name="40% - Accent5 34 2 3" xfId="43034" xr:uid="{0701B981-4BE6-429A-AB2F-BE59F50AF273}"/>
    <cellStyle name="40% - Accent5 34 3" xfId="23002" xr:uid="{E817B31C-B8FC-49B5-AEB6-38BED7EE1DBB}"/>
    <cellStyle name="40% - Accent5 34 3 2" xfId="43036" xr:uid="{D82AA51C-4E37-408A-8A26-35A0825B3948}"/>
    <cellStyle name="40% - Accent5 34 4" xfId="43033" xr:uid="{B7CB4ED8-1EE2-4D54-A5FC-47934005E046}"/>
    <cellStyle name="40% - Accent5 35" xfId="7607" xr:uid="{F2B3E090-1A31-4AD9-944D-92BC23F2E2BE}"/>
    <cellStyle name="40% - Accent5 35 2" xfId="15315" xr:uid="{2FE7C7AB-2625-4F71-9AD9-4BCE3D2300F8}"/>
    <cellStyle name="40% - Accent5 35 2 2" xfId="30727" xr:uid="{BA7B1135-874D-4CB8-8467-B8C5B0EA8D92}"/>
    <cellStyle name="40% - Accent5 35 2 2 2" xfId="43039" xr:uid="{5467E80F-6CC2-40A8-B452-F7EBDD0BB2D3}"/>
    <cellStyle name="40% - Accent5 35 2 3" xfId="43038" xr:uid="{E0B4A5AB-141E-4CEA-A4D8-ACEBCE1C470E}"/>
    <cellStyle name="40% - Accent5 35 3" xfId="23022" xr:uid="{D28BC1CC-542E-4BDB-8A5D-55CC651BAC2D}"/>
    <cellStyle name="40% - Accent5 35 3 2" xfId="43040" xr:uid="{C4A81DB3-A863-4171-89AF-600BB313635D}"/>
    <cellStyle name="40% - Accent5 35 4" xfId="43037" xr:uid="{C2932E64-50D2-4FF5-AAF2-FB13C563B774}"/>
    <cellStyle name="40% - Accent5 36" xfId="7627" xr:uid="{3E1A065D-7EEC-440F-B474-2B3F5EEB2133}"/>
    <cellStyle name="40% - Accent5 36 2" xfId="15335" xr:uid="{72E4B876-503D-4F46-A562-4E73D12F5237}"/>
    <cellStyle name="40% - Accent5 36 2 2" xfId="30747" xr:uid="{CA35E4A7-0905-430D-B57A-2940C82F0323}"/>
    <cellStyle name="40% - Accent5 36 2 2 2" xfId="43043" xr:uid="{49FF8EBE-0115-4183-8AEA-EFA5EC13907E}"/>
    <cellStyle name="40% - Accent5 36 2 3" xfId="43042" xr:uid="{E28B2926-D809-4B6F-8FA5-3788B4C08B3B}"/>
    <cellStyle name="40% - Accent5 36 3" xfId="23042" xr:uid="{0EEA988F-40ED-49CE-8EFE-009D4C1E18B5}"/>
    <cellStyle name="40% - Accent5 36 3 2" xfId="43044" xr:uid="{25C19A55-EA2D-4C85-8715-2B29AB7A6AEB}"/>
    <cellStyle name="40% - Accent5 36 4" xfId="43041" xr:uid="{6905471C-57DB-49A1-BEEE-61EC371D7BF7}"/>
    <cellStyle name="40% - Accent5 37" xfId="7647" xr:uid="{64B5344D-8ED5-449E-9DDA-10A758558650}"/>
    <cellStyle name="40% - Accent5 37 2" xfId="15355" xr:uid="{CAA095E9-ABAA-44D6-A9E1-30EE4442E2A5}"/>
    <cellStyle name="40% - Accent5 37 2 2" xfId="30767" xr:uid="{492627D4-2242-4216-83AE-6B6CAFC96D8A}"/>
    <cellStyle name="40% - Accent5 37 2 2 2" xfId="43047" xr:uid="{29D3D75F-4F08-4C6C-98BE-1E9EC031A7B6}"/>
    <cellStyle name="40% - Accent5 37 2 3" xfId="43046" xr:uid="{148C6186-26B5-4DE9-8B91-52CC5EFBBD9D}"/>
    <cellStyle name="40% - Accent5 37 3" xfId="23062" xr:uid="{C88B4533-E396-4FA8-93A5-40BB88BC0986}"/>
    <cellStyle name="40% - Accent5 37 3 2" xfId="43048" xr:uid="{868701E6-8265-452D-8F73-BE7AF99DBD87}"/>
    <cellStyle name="40% - Accent5 37 4" xfId="43045" xr:uid="{648D79F9-1A18-413C-8714-51998056D0F7}"/>
    <cellStyle name="40% - Accent5 38" xfId="7667" xr:uid="{30F83AFF-F6F7-4611-B6F9-938C4171649A}"/>
    <cellStyle name="40% - Accent5 38 2" xfId="15375" xr:uid="{E36475B4-0896-426A-B699-81BD68E98D65}"/>
    <cellStyle name="40% - Accent5 38 2 2" xfId="30787" xr:uid="{B134122B-C536-4D63-8405-AF99EEE3C8FC}"/>
    <cellStyle name="40% - Accent5 38 2 2 2" xfId="43051" xr:uid="{842707C5-1F56-461E-9C87-50A26CEFD56C}"/>
    <cellStyle name="40% - Accent5 38 2 3" xfId="43050" xr:uid="{1A05E4C8-1DB6-4008-9FB2-ACBE7096994B}"/>
    <cellStyle name="40% - Accent5 38 3" xfId="23082" xr:uid="{C4EA32AB-CC49-4143-A974-F49F7BFD812B}"/>
    <cellStyle name="40% - Accent5 38 3 2" xfId="43052" xr:uid="{D17189EC-96CF-421F-81AC-2C7F7692542C}"/>
    <cellStyle name="40% - Accent5 38 4" xfId="43049" xr:uid="{4B5385B5-66A7-4978-A02A-AA25532FC284}"/>
    <cellStyle name="40% - Accent5 39" xfId="7687" xr:uid="{C24AAC38-63E5-458B-A3B7-F0B9CB4D87F6}"/>
    <cellStyle name="40% - Accent5 39 2" xfId="15395" xr:uid="{1AA13684-56EB-4311-B925-70DB26BECA29}"/>
    <cellStyle name="40% - Accent5 39 2 2" xfId="30807" xr:uid="{515653B4-25CA-4FBB-AB85-F4F93D232658}"/>
    <cellStyle name="40% - Accent5 39 2 2 2" xfId="43055" xr:uid="{6DE962D0-D74E-457D-B776-0AF195A6C38E}"/>
    <cellStyle name="40% - Accent5 39 2 3" xfId="43054" xr:uid="{202910E2-182F-4842-9F96-5FA23EF3DB1B}"/>
    <cellStyle name="40% - Accent5 39 3" xfId="23102" xr:uid="{F9787D90-4E74-4CB3-A5E9-FE97BEE91BB2}"/>
    <cellStyle name="40% - Accent5 39 3 2" xfId="43056" xr:uid="{D43293EA-EA30-428E-80BE-1D586F62209D}"/>
    <cellStyle name="40% - Accent5 39 4" xfId="43053" xr:uid="{703E635D-AA87-41A5-9067-E04140CEE87B}"/>
    <cellStyle name="40% - Accent5 4" xfId="1612" xr:uid="{49EEA667-ED56-4ADA-9EBF-A1E303CBACB1}"/>
    <cellStyle name="40% - Accent5 4 2" xfId="5347" xr:uid="{34A0E3EF-F4F2-4EC6-BB84-64EB8177FFDA}"/>
    <cellStyle name="40% - Accent5 4 2 2" xfId="13055" xr:uid="{EC38C7AD-C7EE-4FE4-B3CD-179289059546}"/>
    <cellStyle name="40% - Accent5 4 2 2 2" xfId="28467" xr:uid="{ED8E5133-3677-4673-80DE-BF4F6E1E3859}"/>
    <cellStyle name="40% - Accent5 4 2 2 2 2" xfId="43060" xr:uid="{310C7EAB-9842-4DBF-A98A-070998CEDAEE}"/>
    <cellStyle name="40% - Accent5 4 2 2 3" xfId="43059" xr:uid="{C817FE96-B8F5-4F70-992E-965D48674750}"/>
    <cellStyle name="40% - Accent5 4 2 3" xfId="20762" xr:uid="{DB2AF922-86AF-414D-A4E4-DEA7D15AB5B6}"/>
    <cellStyle name="40% - Accent5 4 2 3 2" xfId="43061" xr:uid="{BF6708AB-0E1A-4A37-9779-0846D1E49942}"/>
    <cellStyle name="40% - Accent5 4 2 4" xfId="43058" xr:uid="{B316CD52-BE8F-45CC-83D2-057A584ED4DD}"/>
    <cellStyle name="40% - Accent5 4 3" xfId="9328" xr:uid="{0EC5C942-D5C8-4945-BE59-4DC55519ADED}"/>
    <cellStyle name="40% - Accent5 4 3 2" xfId="24741" xr:uid="{0755956E-004B-4B10-8B12-CF18FBB05DCE}"/>
    <cellStyle name="40% - Accent5 4 3 2 2" xfId="43063" xr:uid="{3EBBEBBF-6AB6-454E-93B5-187049E4518C}"/>
    <cellStyle name="40% - Accent5 4 3 3" xfId="43062" xr:uid="{EFA8A156-2D83-4C51-B939-49C714ED0211}"/>
    <cellStyle name="40% - Accent5 4 4" xfId="17036" xr:uid="{D0D3F4D0-BBC9-4F47-84FC-E4371A9015CD}"/>
    <cellStyle name="40% - Accent5 4 4 2" xfId="43064" xr:uid="{154B2E41-AFA1-4BCC-B6AB-606B33401DAD}"/>
    <cellStyle name="40% - Accent5 4 5" xfId="43057" xr:uid="{29C51B20-C974-4C61-A659-230138672B08}"/>
    <cellStyle name="40% - Accent5 40" xfId="7707" xr:uid="{38F5F7BA-F1AE-42D4-8107-933414B1F4BA}"/>
    <cellStyle name="40% - Accent5 40 2" xfId="15415" xr:uid="{59C10ACC-B5B5-45C8-A304-2CE0A28E20FC}"/>
    <cellStyle name="40% - Accent5 40 2 2" xfId="30827" xr:uid="{9A40EED5-3B69-480F-AB6E-4C9B379FF91C}"/>
    <cellStyle name="40% - Accent5 40 2 2 2" xfId="43067" xr:uid="{2728CE63-A2E4-48A1-A12C-B3AB969D5763}"/>
    <cellStyle name="40% - Accent5 40 2 3" xfId="43066" xr:uid="{AA93AF4E-6786-41FB-841B-452C1880CB08}"/>
    <cellStyle name="40% - Accent5 40 3" xfId="23122" xr:uid="{2490650E-5A8C-401B-A0B1-EBE27072D673}"/>
    <cellStyle name="40% - Accent5 40 3 2" xfId="43068" xr:uid="{290C0838-CB46-4FD3-A103-924869ECA868}"/>
    <cellStyle name="40% - Accent5 40 4" xfId="43065" xr:uid="{9E1D4AD2-4798-4663-9EB3-697EEF8F4F54}"/>
    <cellStyle name="40% - Accent5 41" xfId="7727" xr:uid="{5A05726E-E879-47B5-97AF-3B32E4D5213C}"/>
    <cellStyle name="40% - Accent5 41 2" xfId="15435" xr:uid="{96D1C546-4B88-406F-911F-CEECD1831554}"/>
    <cellStyle name="40% - Accent5 41 2 2" xfId="30847" xr:uid="{38564A8F-CAC0-493D-95E4-C2788AD4C13B}"/>
    <cellStyle name="40% - Accent5 41 2 2 2" xfId="43071" xr:uid="{9698F372-1DBB-45B0-85E4-836B2E7EB256}"/>
    <cellStyle name="40% - Accent5 41 2 3" xfId="43070" xr:uid="{EA18783F-0BFF-4B9C-828B-C37C3E09FA7E}"/>
    <cellStyle name="40% - Accent5 41 3" xfId="23142" xr:uid="{712A86C8-054D-4268-83CB-1AC17F91A981}"/>
    <cellStyle name="40% - Accent5 41 3 2" xfId="43072" xr:uid="{AA5D8F5C-A48A-4991-AC8D-75AFD3C36CFC}"/>
    <cellStyle name="40% - Accent5 41 4" xfId="43069" xr:uid="{01432F12-1E8C-43FC-B41D-C19690C7B376}"/>
    <cellStyle name="40% - Accent5 42" xfId="7747" xr:uid="{04E84A40-F7BB-4D9D-A701-B16EF29037AA}"/>
    <cellStyle name="40% - Accent5 42 2" xfId="15455" xr:uid="{B8FB6850-B1D3-422E-B00B-371F3F36675F}"/>
    <cellStyle name="40% - Accent5 42 2 2" xfId="30867" xr:uid="{C72B00C4-7EFB-412D-B337-4D7B7B0C2725}"/>
    <cellStyle name="40% - Accent5 42 2 2 2" xfId="43075" xr:uid="{126CC629-3275-4D49-8084-ED71CB82D0F6}"/>
    <cellStyle name="40% - Accent5 42 2 3" xfId="43074" xr:uid="{7584D9E6-FCCE-4649-BF93-69588BFD3AD3}"/>
    <cellStyle name="40% - Accent5 42 3" xfId="23162" xr:uid="{22FF08F9-C95C-4222-9C4C-7B9A42200ED9}"/>
    <cellStyle name="40% - Accent5 42 3 2" xfId="43076" xr:uid="{3B4361D8-33A0-4AC8-B595-A28C2DBD5710}"/>
    <cellStyle name="40% - Accent5 42 4" xfId="43073" xr:uid="{F1CE78A0-1FCB-4A4F-8B14-E63AEEFEF15F}"/>
    <cellStyle name="40% - Accent5 43" xfId="7767" xr:uid="{4A7B54A9-B8C7-4912-94F1-136EE360DB6E}"/>
    <cellStyle name="40% - Accent5 43 2" xfId="15475" xr:uid="{B0AF9D1A-D35F-4E32-A8DA-E566F83C2B8C}"/>
    <cellStyle name="40% - Accent5 43 2 2" xfId="30887" xr:uid="{6CF31B63-89A4-4143-9488-366A24551072}"/>
    <cellStyle name="40% - Accent5 43 2 2 2" xfId="43079" xr:uid="{08E5A4C9-F5C4-488C-A383-F6050A155B2F}"/>
    <cellStyle name="40% - Accent5 43 2 3" xfId="43078" xr:uid="{9D187162-52CB-42A2-9593-D03096B25CEC}"/>
    <cellStyle name="40% - Accent5 43 3" xfId="23182" xr:uid="{12673F4F-BA01-47E8-BE46-26324DC60CDA}"/>
    <cellStyle name="40% - Accent5 43 3 2" xfId="43080" xr:uid="{56B653C7-1849-426D-B503-9FA9DFABE0D9}"/>
    <cellStyle name="40% - Accent5 43 4" xfId="43077" xr:uid="{696FD5B3-639C-4099-BDF8-7B46B8200BF8}"/>
    <cellStyle name="40% - Accent5 44" xfId="7787" xr:uid="{C00D300E-173A-4497-9899-B5505ECAF7B1}"/>
    <cellStyle name="40% - Accent5 44 2" xfId="15495" xr:uid="{22205F76-E93C-4091-8161-D731318D750B}"/>
    <cellStyle name="40% - Accent5 44 2 2" xfId="30907" xr:uid="{51803C84-E485-40CB-B02A-5753A4422844}"/>
    <cellStyle name="40% - Accent5 44 2 2 2" xfId="43083" xr:uid="{CC8576A0-6F40-432D-8630-0E8EB6DF6F02}"/>
    <cellStyle name="40% - Accent5 44 2 3" xfId="43082" xr:uid="{E34ECEFB-A2D5-4CAC-A2CB-AD4570F8F6C2}"/>
    <cellStyle name="40% - Accent5 44 3" xfId="23202" xr:uid="{115779B7-2E62-4BA9-8471-7530D41CD9AE}"/>
    <cellStyle name="40% - Accent5 44 3 2" xfId="43084" xr:uid="{4E84DFB0-D1F6-4437-B5FC-24F1CC4B74BB}"/>
    <cellStyle name="40% - Accent5 44 4" xfId="43081" xr:uid="{E647D6CC-D135-4B73-95CC-5FB52544FE14}"/>
    <cellStyle name="40% - Accent5 45" xfId="7809" xr:uid="{5D660AF1-BE62-4970-B6B0-42AA4D358DA6}"/>
    <cellStyle name="40% - Accent5 45 2" xfId="15517" xr:uid="{87F23268-1CAE-4413-84DE-7178552AE39E}"/>
    <cellStyle name="40% - Accent5 45 2 2" xfId="30929" xr:uid="{8A6F528A-FDA7-4416-9706-F4EF1189F9D2}"/>
    <cellStyle name="40% - Accent5 45 2 2 2" xfId="43087" xr:uid="{C5CBB7BB-29CF-435E-8B90-4F489904969B}"/>
    <cellStyle name="40% - Accent5 45 2 3" xfId="43086" xr:uid="{7E8CB54D-2A11-477C-B865-DFD288C285C0}"/>
    <cellStyle name="40% - Accent5 45 3" xfId="23224" xr:uid="{3AC0F414-78A3-444B-B2A0-9F5529B9467A}"/>
    <cellStyle name="40% - Accent5 45 3 2" xfId="43088" xr:uid="{1CF4351E-E4BA-4E6E-BB46-F84BA7DE66D4}"/>
    <cellStyle name="40% - Accent5 45 4" xfId="43085" xr:uid="{6ED6C500-A383-417B-9CF6-2B54A4D08165}"/>
    <cellStyle name="40% - Accent5 46" xfId="7830" xr:uid="{3260A2AE-7DC9-4912-8DDE-C2800425E463}"/>
    <cellStyle name="40% - Accent5 46 2" xfId="15538" xr:uid="{EF946BA0-608E-4745-8008-E6C4E0F0F8C9}"/>
    <cellStyle name="40% - Accent5 46 2 2" xfId="30949" xr:uid="{A79DDF5D-23CB-4D90-B8CD-6ED7585040D1}"/>
    <cellStyle name="40% - Accent5 46 2 2 2" xfId="43091" xr:uid="{A36679CD-7176-4D53-A13E-DBA8201DEA8B}"/>
    <cellStyle name="40% - Accent5 46 2 3" xfId="43090" xr:uid="{647B6657-1392-482A-80F8-B4E6B30D9AB8}"/>
    <cellStyle name="40% - Accent5 46 3" xfId="23244" xr:uid="{C18E0E98-EF5C-4778-8B65-8BA57B179BC0}"/>
    <cellStyle name="40% - Accent5 46 3 2" xfId="43092" xr:uid="{3CEEC2AF-CF03-48CA-9D32-E974BF35D016}"/>
    <cellStyle name="40% - Accent5 46 4" xfId="43089" xr:uid="{38CA1698-3BE5-4595-A6A5-F8792889B0E9}"/>
    <cellStyle name="40% - Accent5 47" xfId="7850" xr:uid="{FE6116DF-5A42-4B75-A858-08C880CF29D0}"/>
    <cellStyle name="40% - Accent5 47 2" xfId="15558" xr:uid="{14B49B92-9759-4290-976A-1FBA8A05F4CD}"/>
    <cellStyle name="40% - Accent5 47 2 2" xfId="30969" xr:uid="{7F174F04-33B1-4892-B64A-D6953741923B}"/>
    <cellStyle name="40% - Accent5 47 2 2 2" xfId="43095" xr:uid="{59F6D072-123B-46BE-B881-72FE00D4E589}"/>
    <cellStyle name="40% - Accent5 47 2 3" xfId="43094" xr:uid="{EFF1AE0E-4318-426A-BFFD-7A3F278681FC}"/>
    <cellStyle name="40% - Accent5 47 3" xfId="23264" xr:uid="{31154A80-77F7-4D8E-AADF-DE5BE9EF5D27}"/>
    <cellStyle name="40% - Accent5 47 3 2" xfId="43096" xr:uid="{338E05C3-0F2B-459B-9776-3EF190BE40B9}"/>
    <cellStyle name="40% - Accent5 47 4" xfId="43093" xr:uid="{15CC8B0E-3C55-4B70-B437-3986D6BE852E}"/>
    <cellStyle name="40% - Accent5 48" xfId="7903" xr:uid="{1DC18BC8-9776-47CE-89F2-256F5B6C1D73}"/>
    <cellStyle name="40% - Accent5 48 2" xfId="23316" xr:uid="{D7EEFD06-5DEE-4E4B-A47C-32DCA5F43EA8}"/>
    <cellStyle name="40% - Accent5 48 2 2" xfId="43098" xr:uid="{66C833C7-76E9-4A35-9A44-B2EB0F8E6AC9}"/>
    <cellStyle name="40% - Accent5 48 3" xfId="43097" xr:uid="{1CFFC3B3-D2A6-45B8-985D-175C5A7199D4}"/>
    <cellStyle name="40% - Accent5 49" xfId="15611" xr:uid="{4026AF62-495C-4C85-8668-359F75008DA8}"/>
    <cellStyle name="40% - Accent5 49 2" xfId="43099" xr:uid="{FB26BA25-A2BD-4F00-A3DA-10428FF2E293}"/>
    <cellStyle name="40% - Accent5 5" xfId="3295" xr:uid="{E672A89E-80F9-45D1-AB38-5180886089C6}"/>
    <cellStyle name="40% - Accent5 5 2" xfId="7027" xr:uid="{91C78131-C822-404F-B944-CBE2F57F4682}"/>
    <cellStyle name="40% - Accent5 5 2 2" xfId="14735" xr:uid="{7CC85AC7-77F4-4E80-B628-ECA19A0CF181}"/>
    <cellStyle name="40% - Accent5 5 2 2 2" xfId="30147" xr:uid="{2566F788-4A64-4239-B7B8-B7B116A2B044}"/>
    <cellStyle name="40% - Accent5 5 2 2 2 2" xfId="43103" xr:uid="{55313277-FA1F-48F3-BF8A-BFE3B3943F9B}"/>
    <cellStyle name="40% - Accent5 5 2 2 3" xfId="43102" xr:uid="{40FBA859-B66C-4EE1-8255-7185F97FEED5}"/>
    <cellStyle name="40% - Accent5 5 2 3" xfId="22442" xr:uid="{F2D1FBE6-D5E2-4FB1-B950-6EB3EBAC2826}"/>
    <cellStyle name="40% - Accent5 5 2 3 2" xfId="43104" xr:uid="{AE3D74E0-9D1A-4EBD-A886-BF2A2ECABE74}"/>
    <cellStyle name="40% - Accent5 5 2 4" xfId="43101" xr:uid="{9EACB834-CC0F-4AC4-9D8B-5EE3BE5F159E}"/>
    <cellStyle name="40% - Accent5 5 3" xfId="11006" xr:uid="{475E97D4-1D95-416E-9803-5608E3EA8917}"/>
    <cellStyle name="40% - Accent5 5 3 2" xfId="26419" xr:uid="{BF584AF0-6A61-4F92-B187-43EBAA230BFC}"/>
    <cellStyle name="40% - Accent5 5 3 2 2" xfId="43106" xr:uid="{D71CE811-42E7-4D4C-BC18-5FB11FC1AF4D}"/>
    <cellStyle name="40% - Accent5 5 3 3" xfId="43105" xr:uid="{CFA826B7-D83B-4C28-919C-3CF1DBBE5B37}"/>
    <cellStyle name="40% - Accent5 5 4" xfId="18714" xr:uid="{37186E04-9B73-4786-BA29-5E3F8E54BD97}"/>
    <cellStyle name="40% - Accent5 5 4 2" xfId="43107" xr:uid="{67B4DF08-ADD8-4CED-8109-4A327179B306}"/>
    <cellStyle name="40% - Accent5 5 5" xfId="43100" xr:uid="{3C997923-C1FD-463A-AFCE-94556161DF0B}"/>
    <cellStyle name="40% - Accent5 50" xfId="30989" xr:uid="{80CAB16C-4608-4848-9CCE-A0D11D90F6ED}"/>
    <cellStyle name="40% - Accent5 50 2" xfId="43108" xr:uid="{27C785B5-4972-4230-86A8-5C37576924B4}"/>
    <cellStyle name="40% - Accent5 51" xfId="42556" xr:uid="{4A3D05D5-B2C1-4990-B80E-DB7CF6DA3BBA}"/>
    <cellStyle name="40% - Accent5 52" xfId="61969" xr:uid="{626C5F10-E405-4F52-AB19-56081843477C}"/>
    <cellStyle name="40% - Accent5 53" xfId="61989" xr:uid="{D268A501-3C5C-4418-A203-EDAA0F8611DA}"/>
    <cellStyle name="40% - Accent5 54" xfId="62009" xr:uid="{2FFB439C-E319-4531-B7B5-521F524138B7}"/>
    <cellStyle name="40% - Accent5 55" xfId="62025" xr:uid="{46C1AFF1-FE37-4752-9AA3-2BE50108FA5E}"/>
    <cellStyle name="40% - Accent5 56" xfId="62048" xr:uid="{BD9D4DD0-C44E-4508-BB04-D38EA2279614}"/>
    <cellStyle name="40% - Accent5 57" xfId="62079" xr:uid="{1C04563E-C8BD-4C7C-8FC9-CF4D9066647F}"/>
    <cellStyle name="40% - Accent5 6" xfId="3315" xr:uid="{6E03AD29-2C43-4F9D-9B3C-DEC8970BF91B}"/>
    <cellStyle name="40% - Accent5 6 2" xfId="7047" xr:uid="{3A9D2917-ECFE-4CD7-B325-C34CF392CB33}"/>
    <cellStyle name="40% - Accent5 6 2 2" xfId="14755" xr:uid="{1F9CD294-14C5-4C76-B2CF-DFAD5817C76E}"/>
    <cellStyle name="40% - Accent5 6 2 2 2" xfId="30167" xr:uid="{17A7A0FD-6B57-4304-855B-AA591B908486}"/>
    <cellStyle name="40% - Accent5 6 2 2 2 2" xfId="43112" xr:uid="{4A1B7D28-C968-4B03-B86D-1A8324B3F1DD}"/>
    <cellStyle name="40% - Accent5 6 2 2 3" xfId="43111" xr:uid="{1FAA2B0D-C14A-4062-8A9A-4E13AE36D7F1}"/>
    <cellStyle name="40% - Accent5 6 2 3" xfId="22462" xr:uid="{B22FDE90-0568-4508-8CA9-496F970A1392}"/>
    <cellStyle name="40% - Accent5 6 2 3 2" xfId="43113" xr:uid="{A035A9F8-0120-4CE6-9D1C-5B70D08D8992}"/>
    <cellStyle name="40% - Accent5 6 2 4" xfId="43110" xr:uid="{2479EE53-6D2E-49A8-BCF8-0D51DB79F048}"/>
    <cellStyle name="40% - Accent5 6 3" xfId="11026" xr:uid="{1379982E-9985-469C-BC31-CCDC8E0FE10D}"/>
    <cellStyle name="40% - Accent5 6 3 2" xfId="26439" xr:uid="{5358315A-B535-4CE8-BDB3-4E304B46ED94}"/>
    <cellStyle name="40% - Accent5 6 3 2 2" xfId="43115" xr:uid="{2925D83F-335C-4C34-9F44-87E5A208D0E0}"/>
    <cellStyle name="40% - Accent5 6 3 3" xfId="43114" xr:uid="{755CAAAD-9089-436C-B26E-1C53FB8BAE18}"/>
    <cellStyle name="40% - Accent5 6 4" xfId="18734" xr:uid="{66782249-EA41-4D0D-B1EE-1A3E1DB51A1E}"/>
    <cellStyle name="40% - Accent5 6 4 2" xfId="43116" xr:uid="{4E4A0838-316D-44CF-996C-41D85757E088}"/>
    <cellStyle name="40% - Accent5 6 5" xfId="43109" xr:uid="{8CDAFF7B-5941-462D-97A0-3B93E489E729}"/>
    <cellStyle name="40% - Accent5 7" xfId="3335" xr:uid="{14D36D0B-6470-4EFB-A37A-F9D50040831D}"/>
    <cellStyle name="40% - Accent5 7 2" xfId="7067" xr:uid="{98A3EB5B-9908-4815-BACE-D2CC54B4E98A}"/>
    <cellStyle name="40% - Accent5 7 2 2" xfId="14775" xr:uid="{7CAF39A5-394A-472E-BD60-32D90531314B}"/>
    <cellStyle name="40% - Accent5 7 2 2 2" xfId="30187" xr:uid="{0FB1E6E2-5D79-4AC9-AEC9-5EA0DAA269C5}"/>
    <cellStyle name="40% - Accent5 7 2 2 2 2" xfId="43120" xr:uid="{A74AC326-7EC7-4AAF-8F2A-17854EE8A5A6}"/>
    <cellStyle name="40% - Accent5 7 2 2 3" xfId="43119" xr:uid="{8D11D8B2-99F1-4494-836E-608BE4C24F13}"/>
    <cellStyle name="40% - Accent5 7 2 3" xfId="22482" xr:uid="{E299C092-9781-43D2-82F9-E9BAD94AE017}"/>
    <cellStyle name="40% - Accent5 7 2 3 2" xfId="43121" xr:uid="{7654E766-D7EF-4C78-B0CA-BB45C63E5EE9}"/>
    <cellStyle name="40% - Accent5 7 2 4" xfId="43118" xr:uid="{99EC5286-0974-4C4A-9BF6-81DA3E8ADE92}"/>
    <cellStyle name="40% - Accent5 7 3" xfId="11046" xr:uid="{9BA33E71-9F24-425A-A417-61BB85BE6551}"/>
    <cellStyle name="40% - Accent5 7 3 2" xfId="26459" xr:uid="{0AEFC0A6-7914-4700-971E-1F99DA7B3410}"/>
    <cellStyle name="40% - Accent5 7 3 2 2" xfId="43123" xr:uid="{139033F7-7373-489D-A97B-FDF70AA8B124}"/>
    <cellStyle name="40% - Accent5 7 3 3" xfId="43122" xr:uid="{2849DDCA-34D4-4668-9915-129A91164156}"/>
    <cellStyle name="40% - Accent5 7 4" xfId="18754" xr:uid="{F4BD196F-8B17-44F2-9AEA-480872F5E937}"/>
    <cellStyle name="40% - Accent5 7 4 2" xfId="43124" xr:uid="{A01782D9-A911-464D-A5E0-645130A13A48}"/>
    <cellStyle name="40% - Accent5 7 5" xfId="43117" xr:uid="{AC907A9E-7D4E-4422-8C48-01882713B1F8}"/>
    <cellStyle name="40% - Accent5 8" xfId="3355" xr:uid="{EC710386-8655-4A2C-960D-EE88584524C3}"/>
    <cellStyle name="40% - Accent5 8 2" xfId="7087" xr:uid="{6B17B491-6634-46C4-A96B-F1C43A09E03C}"/>
    <cellStyle name="40% - Accent5 8 2 2" xfId="14795" xr:uid="{0FACCFA6-E1E8-48BF-AFA6-06E7CD9DF60E}"/>
    <cellStyle name="40% - Accent5 8 2 2 2" xfId="30207" xr:uid="{7F6AE185-90DB-4B0B-BD15-370AFE4E1265}"/>
    <cellStyle name="40% - Accent5 8 2 2 2 2" xfId="43128" xr:uid="{DB33D43E-FBB0-4466-A2D3-A4DDDC6B31D8}"/>
    <cellStyle name="40% - Accent5 8 2 2 3" xfId="43127" xr:uid="{EE5F2DF8-8E67-431F-AA59-38DA46ACF707}"/>
    <cellStyle name="40% - Accent5 8 2 3" xfId="22502" xr:uid="{55D4E51C-CB3C-47C7-B19C-80773B399B0F}"/>
    <cellStyle name="40% - Accent5 8 2 3 2" xfId="43129" xr:uid="{1E3520F8-49F3-469F-8CD0-187217C41D14}"/>
    <cellStyle name="40% - Accent5 8 2 4" xfId="43126" xr:uid="{28367D09-2E21-489C-A5D9-2D13D7902D8E}"/>
    <cellStyle name="40% - Accent5 8 3" xfId="11066" xr:uid="{51F053BF-3190-4BF5-B4B7-89BA27F3A2A1}"/>
    <cellStyle name="40% - Accent5 8 3 2" xfId="26479" xr:uid="{EA209CC4-4696-4937-BC1A-F93AFBC9483B}"/>
    <cellStyle name="40% - Accent5 8 3 2 2" xfId="43131" xr:uid="{8A1FDCFB-B9A2-48FC-B84F-D2B84A6EB921}"/>
    <cellStyle name="40% - Accent5 8 3 3" xfId="43130" xr:uid="{FFE30195-A797-4CD5-9E08-F3E25CDFD10D}"/>
    <cellStyle name="40% - Accent5 8 4" xfId="18774" xr:uid="{4DE700F0-39E3-4DFE-8C09-04DD5B18ACC2}"/>
    <cellStyle name="40% - Accent5 8 4 2" xfId="43132" xr:uid="{79B168A1-5205-48E2-A041-1056B2D2ADA0}"/>
    <cellStyle name="40% - Accent5 8 5" xfId="43125" xr:uid="{F98C3669-1DB7-4DC7-9C2F-E52C35CB0AE4}"/>
    <cellStyle name="40% - Accent5 9" xfId="3375" xr:uid="{4B7FDEDA-96BC-4160-834A-BCF449DA3D53}"/>
    <cellStyle name="40% - Accent5 9 2" xfId="7107" xr:uid="{87FB9824-8A8C-41FC-8164-B1E01DA48615}"/>
    <cellStyle name="40% - Accent5 9 2 2" xfId="14815" xr:uid="{AC6D982D-8FAE-47E4-BC98-09DCE44F82B9}"/>
    <cellStyle name="40% - Accent5 9 2 2 2" xfId="30227" xr:uid="{22F348C5-2362-4A93-8B74-33E344AB61EA}"/>
    <cellStyle name="40% - Accent5 9 2 2 2 2" xfId="43136" xr:uid="{28791B8E-3981-4162-9C9B-0ACD7083C10A}"/>
    <cellStyle name="40% - Accent5 9 2 2 3" xfId="43135" xr:uid="{0A85FBDA-3019-4E35-830B-0B6EDC68BB42}"/>
    <cellStyle name="40% - Accent5 9 2 3" xfId="22522" xr:uid="{F31B39CB-0D34-4BC4-82BB-9B0D09B9C5A6}"/>
    <cellStyle name="40% - Accent5 9 2 3 2" xfId="43137" xr:uid="{EA6F6134-017B-4D29-8421-60AB14A49DF5}"/>
    <cellStyle name="40% - Accent5 9 2 4" xfId="43134" xr:uid="{AE0B2B8A-C501-4881-879D-1B69E95DCCC0}"/>
    <cellStyle name="40% - Accent5 9 3" xfId="11086" xr:uid="{FFA388F3-E251-45D5-897D-6C237D1AF534}"/>
    <cellStyle name="40% - Accent5 9 3 2" xfId="26499" xr:uid="{7D474327-235A-4FA6-A372-72A71E2A6606}"/>
    <cellStyle name="40% - Accent5 9 3 2 2" xfId="43139" xr:uid="{2560F100-9582-4238-8289-234F9A7CDD8E}"/>
    <cellStyle name="40% - Accent5 9 3 3" xfId="43138" xr:uid="{73E32133-6E5E-437C-9635-3EFA7A24D256}"/>
    <cellStyle name="40% - Accent5 9 4" xfId="18794" xr:uid="{EC0F03F5-D9F1-45D4-832E-96F8FF37B2AD}"/>
    <cellStyle name="40% - Accent5 9 4 2" xfId="43140" xr:uid="{B0277682-1D82-49C8-A402-0C72FA2B9D3B}"/>
    <cellStyle name="40% - Accent5 9 5" xfId="43133" xr:uid="{42B7267D-CA3E-4633-9545-0E22A8917B15}"/>
    <cellStyle name="40% - Accent6" xfId="51" builtinId="51" customBuiltin="1"/>
    <cellStyle name="40% - Accent6 10" xfId="3398" xr:uid="{E30AAA4A-F2F9-4CFE-B99C-39E607CA102B}"/>
    <cellStyle name="40% - Accent6 10 2" xfId="7130" xr:uid="{3AE55A3D-802A-45D2-BCC0-DCBD91EA8A3F}"/>
    <cellStyle name="40% - Accent6 10 2 2" xfId="14838" xr:uid="{9BB40832-8153-4954-9625-680CD588F454}"/>
    <cellStyle name="40% - Accent6 10 2 2 2" xfId="30250" xr:uid="{12050F57-089D-40A5-8247-89AC6B3E59DF}"/>
    <cellStyle name="40% - Accent6 10 2 2 2 2" xfId="43145" xr:uid="{7102C739-9C10-4AAE-810A-702D6C2736F3}"/>
    <cellStyle name="40% - Accent6 10 2 2 3" xfId="43144" xr:uid="{2C8DA0B6-1A0C-48E0-8FC7-67C35B44828D}"/>
    <cellStyle name="40% - Accent6 10 2 3" xfId="22545" xr:uid="{93070879-B5EB-460B-B50F-B9E99B892C79}"/>
    <cellStyle name="40% - Accent6 10 2 3 2" xfId="43146" xr:uid="{F00F8B98-00A0-4826-BE61-218D8CCE3806}"/>
    <cellStyle name="40% - Accent6 10 2 4" xfId="43143" xr:uid="{B18F46F0-0813-41E6-AC44-1B0456CEF35C}"/>
    <cellStyle name="40% - Accent6 10 3" xfId="11109" xr:uid="{9C94EC55-A93C-42C6-8F9E-D8E42D56BACE}"/>
    <cellStyle name="40% - Accent6 10 3 2" xfId="26522" xr:uid="{851ED458-E429-44EA-A23F-24053B9C3310}"/>
    <cellStyle name="40% - Accent6 10 3 2 2" xfId="43148" xr:uid="{6D651A06-40E9-4F6E-AB2A-568F4C00254C}"/>
    <cellStyle name="40% - Accent6 10 3 3" xfId="43147" xr:uid="{9A105327-FC4D-4420-AA98-A97E3FAEAA68}"/>
    <cellStyle name="40% - Accent6 10 4" xfId="18817" xr:uid="{1DF10EC7-5B4C-4D25-ABD0-F37F461D2626}"/>
    <cellStyle name="40% - Accent6 10 4 2" xfId="43149" xr:uid="{EA864DF4-7F9A-423F-906A-EA2BD73D0BB8}"/>
    <cellStyle name="40% - Accent6 10 5" xfId="43142" xr:uid="{476D6B7C-A8C3-42D3-942F-C67B0A0FA3BE}"/>
    <cellStyle name="40% - Accent6 11" xfId="3418" xr:uid="{BE0AE5A8-66C2-4FA4-AF10-4134C52A2E1C}"/>
    <cellStyle name="40% - Accent6 11 2" xfId="7150" xr:uid="{5FF2EBA5-A5D4-469F-A69A-8EC86B070FBB}"/>
    <cellStyle name="40% - Accent6 11 2 2" xfId="14858" xr:uid="{2A9268FC-30F4-4FA3-94CC-ECFFDD5F1F52}"/>
    <cellStyle name="40% - Accent6 11 2 2 2" xfId="30270" xr:uid="{7533563B-5D4F-4A18-A33A-C0A7CD541DC0}"/>
    <cellStyle name="40% - Accent6 11 2 2 2 2" xfId="43153" xr:uid="{6AEC85CE-EA86-470B-B30D-53EEF7F06B82}"/>
    <cellStyle name="40% - Accent6 11 2 2 3" xfId="43152" xr:uid="{FFB0359C-2F42-4508-9381-6DC014680E25}"/>
    <cellStyle name="40% - Accent6 11 2 3" xfId="22565" xr:uid="{3D3BBD11-8967-46AD-A03B-AA497312D78D}"/>
    <cellStyle name="40% - Accent6 11 2 3 2" xfId="43154" xr:uid="{0A562C42-3F57-482A-9C41-D7F5DD416996}"/>
    <cellStyle name="40% - Accent6 11 2 4" xfId="43151" xr:uid="{2F21A23E-E008-4AF3-9061-6A19A9C470E3}"/>
    <cellStyle name="40% - Accent6 11 3" xfId="11129" xr:uid="{0BF33021-AE8A-41FF-A7D5-C59CA8AE10C6}"/>
    <cellStyle name="40% - Accent6 11 3 2" xfId="26542" xr:uid="{A2D02994-A13D-4973-84CE-5A4D0EBB14C6}"/>
    <cellStyle name="40% - Accent6 11 3 2 2" xfId="43156" xr:uid="{31272B43-C1AD-4869-8D52-BDF1B1509B3F}"/>
    <cellStyle name="40% - Accent6 11 3 3" xfId="43155" xr:uid="{831EC7E5-0DF2-455F-B8EE-B9F015C079E0}"/>
    <cellStyle name="40% - Accent6 11 4" xfId="18837" xr:uid="{E7B674A1-AAE8-4495-A89D-94DC7F69FFF0}"/>
    <cellStyle name="40% - Accent6 11 4 2" xfId="43157" xr:uid="{E3635217-C510-4BEE-93E5-7165487E9CBB}"/>
    <cellStyle name="40% - Accent6 11 5" xfId="43150" xr:uid="{A2F5092C-3CB2-4218-A8B5-C7AE3CA23B2D}"/>
    <cellStyle name="40% - Accent6 12" xfId="3438" xr:uid="{49827B35-BB77-4C9B-A207-5DC749840F3A}"/>
    <cellStyle name="40% - Accent6 12 2" xfId="7170" xr:uid="{130E4787-6FA8-4B88-B274-F088EFF26327}"/>
    <cellStyle name="40% - Accent6 12 2 2" xfId="14878" xr:uid="{88EFCBB7-729B-496A-9681-47C8A92FE0B6}"/>
    <cellStyle name="40% - Accent6 12 2 2 2" xfId="30290" xr:uid="{FAFE9C2D-7DE8-444F-A0CA-5A785E692782}"/>
    <cellStyle name="40% - Accent6 12 2 2 2 2" xfId="43161" xr:uid="{EE210A55-25BE-4672-9977-D3F2B5E5DBD2}"/>
    <cellStyle name="40% - Accent6 12 2 2 3" xfId="43160" xr:uid="{260B5F85-0C46-4F80-8529-F05ADE0D2467}"/>
    <cellStyle name="40% - Accent6 12 2 3" xfId="22585" xr:uid="{80AD009F-48EF-4075-AF97-2506E243D932}"/>
    <cellStyle name="40% - Accent6 12 2 3 2" xfId="43162" xr:uid="{29DCD096-08AB-4EFF-BB9C-A98288274DCA}"/>
    <cellStyle name="40% - Accent6 12 2 4" xfId="43159" xr:uid="{EBE598B8-F796-417D-9F66-5D9E0D1081D2}"/>
    <cellStyle name="40% - Accent6 12 3" xfId="11149" xr:uid="{DC530B6B-19B5-4AC5-A9B2-2E8C458F20E5}"/>
    <cellStyle name="40% - Accent6 12 3 2" xfId="26562" xr:uid="{0C650B5B-2FDE-49AA-8196-0AFC2B14A471}"/>
    <cellStyle name="40% - Accent6 12 3 2 2" xfId="43164" xr:uid="{8A2D8808-AFDC-49CB-9AF3-17BDC77D839F}"/>
    <cellStyle name="40% - Accent6 12 3 3" xfId="43163" xr:uid="{BF8E1C98-BD80-4CCE-BF76-25234CE80093}"/>
    <cellStyle name="40% - Accent6 12 4" xfId="18857" xr:uid="{D11F8513-2084-46DB-B31C-AAC70AF39BA5}"/>
    <cellStyle name="40% - Accent6 12 4 2" xfId="43165" xr:uid="{64C12700-E9F7-422C-A0FD-19ABF9B145B7}"/>
    <cellStyle name="40% - Accent6 12 5" xfId="43158" xr:uid="{7BBC248B-738D-4CA6-BF97-F9A62EA12E51}"/>
    <cellStyle name="40% - Accent6 13" xfId="3458" xr:uid="{E853C8EE-3064-466F-B1DB-A1F25BFC0773}"/>
    <cellStyle name="40% - Accent6 13 2" xfId="7190" xr:uid="{EAE0FE29-9E88-4B38-B5EB-186D37483394}"/>
    <cellStyle name="40% - Accent6 13 2 2" xfId="14898" xr:uid="{D77AAA3E-31A8-4675-85EE-F45CF0B08BFA}"/>
    <cellStyle name="40% - Accent6 13 2 2 2" xfId="30310" xr:uid="{F12447A5-1782-4FD5-B430-A28D4BA9E15A}"/>
    <cellStyle name="40% - Accent6 13 2 2 2 2" xfId="43169" xr:uid="{13337214-E178-4D1E-8370-BC40DDB3834A}"/>
    <cellStyle name="40% - Accent6 13 2 2 3" xfId="43168" xr:uid="{37619E5E-0B94-4F97-8737-27FA3E2A7713}"/>
    <cellStyle name="40% - Accent6 13 2 3" xfId="22605" xr:uid="{AB79D478-D83C-42AD-BD76-645D2F475E37}"/>
    <cellStyle name="40% - Accent6 13 2 3 2" xfId="43170" xr:uid="{FAD1E4E7-CE56-41DC-9908-CA2A87FF9B65}"/>
    <cellStyle name="40% - Accent6 13 2 4" xfId="43167" xr:uid="{6C083DC2-A7C8-4729-BE95-B3AFE615A98A}"/>
    <cellStyle name="40% - Accent6 13 3" xfId="11169" xr:uid="{E824412E-A37D-4CFA-A9B0-5C9903A17F91}"/>
    <cellStyle name="40% - Accent6 13 3 2" xfId="26582" xr:uid="{D050BD3A-22A0-4066-ABFA-C737EE26AF4F}"/>
    <cellStyle name="40% - Accent6 13 3 2 2" xfId="43172" xr:uid="{CD4793D3-8913-4A49-9BE7-1724E5ECB879}"/>
    <cellStyle name="40% - Accent6 13 3 3" xfId="43171" xr:uid="{39CEB950-F6D6-4735-A917-6A33D99FB4B8}"/>
    <cellStyle name="40% - Accent6 13 4" xfId="18877" xr:uid="{F07A53AC-3CEB-45F2-8739-D60D3E69352D}"/>
    <cellStyle name="40% - Accent6 13 4 2" xfId="43173" xr:uid="{D6242375-B7C4-444B-AB02-C526CD2CA0C3}"/>
    <cellStyle name="40% - Accent6 13 5" xfId="43166" xr:uid="{E059988D-0E52-47CC-8DD9-0B066B201067}"/>
    <cellStyle name="40% - Accent6 14" xfId="3478" xr:uid="{642C1280-6AE1-4508-A2F0-D20C4BD05995}"/>
    <cellStyle name="40% - Accent6 14 2" xfId="7210" xr:uid="{AA4B496F-CF08-4640-9764-5E51F8E1EC4F}"/>
    <cellStyle name="40% - Accent6 14 2 2" xfId="14918" xr:uid="{44E954CB-F02B-4D74-AB1D-EFEAD0B7E6F2}"/>
    <cellStyle name="40% - Accent6 14 2 2 2" xfId="30330" xr:uid="{5BDFADE8-D8D0-466B-9BF4-400009530A2E}"/>
    <cellStyle name="40% - Accent6 14 2 2 2 2" xfId="43177" xr:uid="{05DF3B52-3C6A-4348-8468-C21E335D2063}"/>
    <cellStyle name="40% - Accent6 14 2 2 3" xfId="43176" xr:uid="{5ABC8CA2-5AA7-485E-9C1E-0C3FB51F9407}"/>
    <cellStyle name="40% - Accent6 14 2 3" xfId="22625" xr:uid="{84FE45D6-08D8-4D73-818E-755AC6BB9F48}"/>
    <cellStyle name="40% - Accent6 14 2 3 2" xfId="43178" xr:uid="{E8EFABD9-CE8E-416B-8D1D-1286F340B65A}"/>
    <cellStyle name="40% - Accent6 14 2 4" xfId="43175" xr:uid="{E40CC4CF-9941-4563-A64B-9F92487E77F7}"/>
    <cellStyle name="40% - Accent6 14 3" xfId="11189" xr:uid="{1DFDB2D5-2732-439A-840B-8174691EC4E4}"/>
    <cellStyle name="40% - Accent6 14 3 2" xfId="26602" xr:uid="{FD1C9F59-2A1A-4980-98C6-D808832BAED6}"/>
    <cellStyle name="40% - Accent6 14 3 2 2" xfId="43180" xr:uid="{AF11D0A5-E30C-4702-8BC5-9A870FF27E2F}"/>
    <cellStyle name="40% - Accent6 14 3 3" xfId="43179" xr:uid="{F9676BA6-1D82-4D61-A151-D44EF505A327}"/>
    <cellStyle name="40% - Accent6 14 4" xfId="18897" xr:uid="{1E8B31AA-16CB-4223-A0F8-50A874F6BDA7}"/>
    <cellStyle name="40% - Accent6 14 4 2" xfId="43181" xr:uid="{6D910E40-C9F7-4AEC-AE24-80F58A1A6715}"/>
    <cellStyle name="40% - Accent6 14 5" xfId="43174" xr:uid="{17B12A60-AFC2-4171-A677-EC798194AD7E}"/>
    <cellStyle name="40% - Accent6 15" xfId="3498" xr:uid="{0678FAB9-66F3-401B-B707-1CD289F60583}"/>
    <cellStyle name="40% - Accent6 15 2" xfId="7230" xr:uid="{AF0A3D8B-6671-4244-BE5E-F769CAA083A0}"/>
    <cellStyle name="40% - Accent6 15 2 2" xfId="14938" xr:uid="{80D91CA4-33E3-4BC6-9820-80191D5B6340}"/>
    <cellStyle name="40% - Accent6 15 2 2 2" xfId="30350" xr:uid="{5EADB608-BA08-4264-84BC-8F456B9D235F}"/>
    <cellStyle name="40% - Accent6 15 2 2 2 2" xfId="43185" xr:uid="{C16F2928-670C-4215-BE16-F3CD64C0868A}"/>
    <cellStyle name="40% - Accent6 15 2 2 3" xfId="43184" xr:uid="{50B735FE-035D-4B54-98A1-BB2C1B3879C7}"/>
    <cellStyle name="40% - Accent6 15 2 3" xfId="22645" xr:uid="{7DFE2CCD-0D0D-4CF2-ACBB-5C5DB48F9439}"/>
    <cellStyle name="40% - Accent6 15 2 3 2" xfId="43186" xr:uid="{51B61E20-BB7F-4744-A6B0-C924D8BE0973}"/>
    <cellStyle name="40% - Accent6 15 2 4" xfId="43183" xr:uid="{E73D1B03-056B-4471-85E5-FDC306C5A571}"/>
    <cellStyle name="40% - Accent6 15 3" xfId="11209" xr:uid="{7D1DAC1B-8EBE-4193-A8D1-CA870D3E736B}"/>
    <cellStyle name="40% - Accent6 15 3 2" xfId="26622" xr:uid="{31862948-C8AE-4230-B18E-BE34353D6457}"/>
    <cellStyle name="40% - Accent6 15 3 2 2" xfId="43188" xr:uid="{B283D3C6-0ACC-4114-9B52-7B103EB9D6CF}"/>
    <cellStyle name="40% - Accent6 15 3 3" xfId="43187" xr:uid="{C1E12607-0E86-4338-AFC8-0468FA746041}"/>
    <cellStyle name="40% - Accent6 15 4" xfId="18917" xr:uid="{9238B5F6-B724-4A98-B08F-BA93806711E5}"/>
    <cellStyle name="40% - Accent6 15 4 2" xfId="43189" xr:uid="{AA4B40BC-3709-4B68-A46B-B4E1D8B0C386}"/>
    <cellStyle name="40% - Accent6 15 5" xfId="43182" xr:uid="{ABFFD8C8-9E36-49FC-BC83-BEE690763AAC}"/>
    <cellStyle name="40% - Accent6 16" xfId="3518" xr:uid="{936D6057-1BC0-4E3F-99AA-3CFC28E00606}"/>
    <cellStyle name="40% - Accent6 16 2" xfId="7250" xr:uid="{13FAD7E7-41E2-48D0-933E-AB6E51E6806C}"/>
    <cellStyle name="40% - Accent6 16 2 2" xfId="14958" xr:uid="{0E319FEF-F57E-4464-9CED-1D679EE58B26}"/>
    <cellStyle name="40% - Accent6 16 2 2 2" xfId="30370" xr:uid="{6141DB03-2B3B-4C23-B28E-5904B09E896C}"/>
    <cellStyle name="40% - Accent6 16 2 2 2 2" xfId="43193" xr:uid="{14F16826-34BE-4AA4-9EC6-36410BFFB802}"/>
    <cellStyle name="40% - Accent6 16 2 2 3" xfId="43192" xr:uid="{4B410641-E652-4583-8E89-6C4BF4CF5CFF}"/>
    <cellStyle name="40% - Accent6 16 2 3" xfId="22665" xr:uid="{B628BC78-AFA8-4917-B2AC-8F142DCC7FD7}"/>
    <cellStyle name="40% - Accent6 16 2 3 2" xfId="43194" xr:uid="{8D3909EA-36C6-4AC5-80F7-9ADFD1BC5EEB}"/>
    <cellStyle name="40% - Accent6 16 2 4" xfId="43191" xr:uid="{6A3BF72E-949C-4EA9-A710-7C7202E94CFA}"/>
    <cellStyle name="40% - Accent6 16 3" xfId="11229" xr:uid="{EFE97D72-73BA-40AB-ADAD-52F37B34F5D8}"/>
    <cellStyle name="40% - Accent6 16 3 2" xfId="26642" xr:uid="{7428950E-3532-40BE-AB16-444972C1B8C7}"/>
    <cellStyle name="40% - Accent6 16 3 2 2" xfId="43196" xr:uid="{9F624D71-8D2D-4C41-A5C3-BB1B3C2A7120}"/>
    <cellStyle name="40% - Accent6 16 3 3" xfId="43195" xr:uid="{6CB7BC12-8D75-4570-A4FD-38D61FE104F1}"/>
    <cellStyle name="40% - Accent6 16 4" xfId="18937" xr:uid="{B488E84E-392C-4769-8ECA-4ECF95CCC227}"/>
    <cellStyle name="40% - Accent6 16 4 2" xfId="43197" xr:uid="{FBD13473-33DD-46A2-85D8-DD6BF853B054}"/>
    <cellStyle name="40% - Accent6 16 5" xfId="43190" xr:uid="{AC40DACC-812E-4624-BBB4-9CC6BAFA08E0}"/>
    <cellStyle name="40% - Accent6 17" xfId="3538" xr:uid="{88A3FC6E-1283-4AC2-9426-CBA406F2DF63}"/>
    <cellStyle name="40% - Accent6 17 2" xfId="7270" xr:uid="{35ADC3A2-C999-4294-8AAC-52753483504D}"/>
    <cellStyle name="40% - Accent6 17 2 2" xfId="14978" xr:uid="{53DDFB11-C356-4F67-BC42-651A24BA67D2}"/>
    <cellStyle name="40% - Accent6 17 2 2 2" xfId="30390" xr:uid="{52D47D91-7029-417C-90B6-AC1729403623}"/>
    <cellStyle name="40% - Accent6 17 2 2 2 2" xfId="43201" xr:uid="{8419A91E-B3EA-41E5-B095-CA298799248B}"/>
    <cellStyle name="40% - Accent6 17 2 2 3" xfId="43200" xr:uid="{AB5CBC1A-7FF3-4C38-BF8F-449C671FB4E7}"/>
    <cellStyle name="40% - Accent6 17 2 3" xfId="22685" xr:uid="{1681D0D7-8B34-4E48-8E96-FD840DBA9D45}"/>
    <cellStyle name="40% - Accent6 17 2 3 2" xfId="43202" xr:uid="{E126DFB3-0556-4AD6-AB97-EAE5C9522749}"/>
    <cellStyle name="40% - Accent6 17 2 4" xfId="43199" xr:uid="{41F2C1DC-F071-4D7A-A129-28DAAA232D7C}"/>
    <cellStyle name="40% - Accent6 17 3" xfId="11249" xr:uid="{202219FC-84A7-4909-AE91-AF6BA4842F43}"/>
    <cellStyle name="40% - Accent6 17 3 2" xfId="26662" xr:uid="{D88F9F90-4DEE-44C9-9961-027DFE91321C}"/>
    <cellStyle name="40% - Accent6 17 3 2 2" xfId="43204" xr:uid="{715A479A-A96A-4A58-8012-27605DCF16F7}"/>
    <cellStyle name="40% - Accent6 17 3 3" xfId="43203" xr:uid="{A75E8DBE-9376-426F-81C0-BA04C81192D1}"/>
    <cellStyle name="40% - Accent6 17 4" xfId="18957" xr:uid="{407DB057-924D-460D-84FE-4343410DC98B}"/>
    <cellStyle name="40% - Accent6 17 4 2" xfId="43205" xr:uid="{95CBF5F6-39B5-475E-A940-DEF7E12ACFE4}"/>
    <cellStyle name="40% - Accent6 17 5" xfId="43198" xr:uid="{15DA2782-9A24-421A-8BBF-1BC6DB9E22BC}"/>
    <cellStyle name="40% - Accent6 18" xfId="3558" xr:uid="{C05F7329-8042-42EC-9118-28B8ABFF4A2D}"/>
    <cellStyle name="40% - Accent6 18 2" xfId="7290" xr:uid="{D420AB9A-BB4F-4FA7-9D1D-3031A1EB1FD2}"/>
    <cellStyle name="40% - Accent6 18 2 2" xfId="14998" xr:uid="{66C05E31-4640-4370-AEE0-AC0EA73C88F9}"/>
    <cellStyle name="40% - Accent6 18 2 2 2" xfId="30410" xr:uid="{4D5FEC1B-F04C-44C6-8F84-6D91074CC9A5}"/>
    <cellStyle name="40% - Accent6 18 2 2 2 2" xfId="43209" xr:uid="{59E2C3B7-85BD-4426-89E0-EFDA9D7D73DE}"/>
    <cellStyle name="40% - Accent6 18 2 2 3" xfId="43208" xr:uid="{54F70EAD-B1DE-4642-95F3-31F86396963E}"/>
    <cellStyle name="40% - Accent6 18 2 3" xfId="22705" xr:uid="{652B9745-1759-4DD6-874E-22B5263431E2}"/>
    <cellStyle name="40% - Accent6 18 2 3 2" xfId="43210" xr:uid="{FC774C5E-ADCC-42CA-857C-485FACF83BFA}"/>
    <cellStyle name="40% - Accent6 18 2 4" xfId="43207" xr:uid="{81054891-2B7B-4484-B7CB-56AA43936940}"/>
    <cellStyle name="40% - Accent6 18 3" xfId="11269" xr:uid="{4A0DC3E7-2831-49E2-8DDD-0EE01F0C80AA}"/>
    <cellStyle name="40% - Accent6 18 3 2" xfId="26682" xr:uid="{E9A7F5D5-68EB-4C73-BB49-8C2BF0D450F4}"/>
    <cellStyle name="40% - Accent6 18 3 2 2" xfId="43212" xr:uid="{DEC96005-230F-4F2E-BF36-63EE78DF3F18}"/>
    <cellStyle name="40% - Accent6 18 3 3" xfId="43211" xr:uid="{A14D5968-3F3C-490D-B9D8-F8F8AC4D9B59}"/>
    <cellStyle name="40% - Accent6 18 4" xfId="18977" xr:uid="{0A708449-5593-46C2-8456-730DED1B17A5}"/>
    <cellStyle name="40% - Accent6 18 4 2" xfId="43213" xr:uid="{247DAC3D-D676-4DD6-B7FD-8AE07B0B25AC}"/>
    <cellStyle name="40% - Accent6 18 5" xfId="43206" xr:uid="{A2B4B984-DDCF-44DE-BCBE-BAECD65A20FF}"/>
    <cellStyle name="40% - Accent6 19" xfId="3579" xr:uid="{419406BE-5AD8-4919-9A27-D071220F7B52}"/>
    <cellStyle name="40% - Accent6 19 2" xfId="7310" xr:uid="{5A59DCC2-0B4E-488D-8A6C-2E6AE2CF3C42}"/>
    <cellStyle name="40% - Accent6 19 2 2" xfId="15018" xr:uid="{8CF578D2-38A1-42FE-88C3-0B176BA94F1E}"/>
    <cellStyle name="40% - Accent6 19 2 2 2" xfId="30430" xr:uid="{9F980823-11CD-47F7-944F-B948CBBF8089}"/>
    <cellStyle name="40% - Accent6 19 2 2 2 2" xfId="43217" xr:uid="{25ABD676-5043-4F1D-BF69-32A56AB3946C}"/>
    <cellStyle name="40% - Accent6 19 2 2 3" xfId="43216" xr:uid="{387E88E6-9394-4D45-BA18-A63D156C74D4}"/>
    <cellStyle name="40% - Accent6 19 2 3" xfId="22725" xr:uid="{92FA4280-6A74-4A3E-AA60-BE50C63A35A7}"/>
    <cellStyle name="40% - Accent6 19 2 3 2" xfId="43218" xr:uid="{921DDE8C-184E-44AC-99F0-20A21DB99457}"/>
    <cellStyle name="40% - Accent6 19 2 4" xfId="43215" xr:uid="{464B7B58-79E5-4887-A28A-7D02F443C095}"/>
    <cellStyle name="40% - Accent6 19 3" xfId="11289" xr:uid="{ACF57B0C-0C9B-4B2E-9714-79D2CAB48559}"/>
    <cellStyle name="40% - Accent6 19 3 2" xfId="26702" xr:uid="{DD1BE124-8426-4B07-9D99-1C73E8FB1C1B}"/>
    <cellStyle name="40% - Accent6 19 3 2 2" xfId="43220" xr:uid="{5C43002E-5BB0-4DE0-8256-13BC005C0218}"/>
    <cellStyle name="40% - Accent6 19 3 3" xfId="43219" xr:uid="{DC65C6C0-5C18-49D1-AE72-D26A8062155D}"/>
    <cellStyle name="40% - Accent6 19 4" xfId="18997" xr:uid="{C0F4AEA4-3A22-40A4-986A-9D71B9BB370C}"/>
    <cellStyle name="40% - Accent6 19 4 2" xfId="43221" xr:uid="{8CE7A23E-FEC7-49F9-AF56-607DF248DFDC}"/>
    <cellStyle name="40% - Accent6 19 5" xfId="43214" xr:uid="{F6F85896-7A01-4B86-BE11-7CE3DC101270}"/>
    <cellStyle name="40% - Accent6 2" xfId="65" xr:uid="{5FB44DD8-3D00-4CA8-995E-DFD9186A24B5}"/>
    <cellStyle name="40% - Accent6 2 10" xfId="43222" xr:uid="{2ADDCDBB-B12D-417B-B888-EAA96B971A22}"/>
    <cellStyle name="40% - Accent6 2 2" xfId="133" xr:uid="{CCC57BD7-C773-4DC0-A229-7E9EC7CF948D}"/>
    <cellStyle name="40% - Accent6 2 2 2" xfId="198" xr:uid="{CC0FE885-F65B-4B03-AF12-ABCFA2D7E401}"/>
    <cellStyle name="40% - Accent6 2 2 2 2" xfId="404" xr:uid="{6ABFC8FD-EC40-46C1-ABE0-EB812D945A17}"/>
    <cellStyle name="40% - Accent6 2 2 2 2 2" xfId="1066" xr:uid="{6B5CA4EF-F459-44E1-80E2-E59DA5A52F67}"/>
    <cellStyle name="40% - Accent6 2 2 2 2 2 2" xfId="2534" xr:uid="{8B9F8440-E7F1-4066-AAD2-64F1A9AE58E1}"/>
    <cellStyle name="40% - Accent6 2 2 2 2 2 2 2" xfId="6266" xr:uid="{39214242-4A7A-46DC-A24F-C0E34BC3F4FC}"/>
    <cellStyle name="40% - Accent6 2 2 2 2 2 2 2 2" xfId="13974" xr:uid="{EC14DA92-705A-4677-BEF3-C695DEFCDB56}"/>
    <cellStyle name="40% - Accent6 2 2 2 2 2 2 2 2 2" xfId="29386" xr:uid="{0D2D6817-4885-4A70-8796-606CF76E7798}"/>
    <cellStyle name="40% - Accent6 2 2 2 2 2 2 2 2 2 2" xfId="43230" xr:uid="{945AEC7C-ED43-4C4D-9FA4-E6BA4942C9DF}"/>
    <cellStyle name="40% - Accent6 2 2 2 2 2 2 2 2 3" xfId="43229" xr:uid="{352C747A-8611-4DBB-9F03-EC11877E35DC}"/>
    <cellStyle name="40% - Accent6 2 2 2 2 2 2 2 3" xfId="21681" xr:uid="{A18A9DA4-46DF-44E0-BDB4-7762045005B7}"/>
    <cellStyle name="40% - Accent6 2 2 2 2 2 2 2 3 2" xfId="43231" xr:uid="{BE1C586E-BB6E-4FA6-B70C-342A35021564}"/>
    <cellStyle name="40% - Accent6 2 2 2 2 2 2 2 4" xfId="43228" xr:uid="{42993813-45F3-4495-83EE-A02584617146}"/>
    <cellStyle name="40% - Accent6 2 2 2 2 2 2 3" xfId="10245" xr:uid="{25DDAAE1-E7EB-40AE-A5FC-3120DAEAAABA}"/>
    <cellStyle name="40% - Accent6 2 2 2 2 2 2 3 2" xfId="25658" xr:uid="{264A9162-2284-4420-94EF-234A53BBAE76}"/>
    <cellStyle name="40% - Accent6 2 2 2 2 2 2 3 2 2" xfId="43233" xr:uid="{803D5ED7-B3F1-4AC1-98EE-EE2E88BDDB92}"/>
    <cellStyle name="40% - Accent6 2 2 2 2 2 2 3 3" xfId="43232" xr:uid="{E5B8B292-0EDE-41F5-9AF7-77295F97BD42}"/>
    <cellStyle name="40% - Accent6 2 2 2 2 2 2 4" xfId="17953" xr:uid="{E946991B-0F7F-4137-B955-AFA23CB70D18}"/>
    <cellStyle name="40% - Accent6 2 2 2 2 2 2 4 2" xfId="43234" xr:uid="{EA134889-FC7B-45C2-94A4-256E8676FB25}"/>
    <cellStyle name="40% - Accent6 2 2 2 2 2 2 5" xfId="43227" xr:uid="{E6BA50FF-D1DC-4541-8B15-5D52AD2035EE}"/>
    <cellStyle name="40% - Accent6 2 2 2 2 2 3" xfId="4803" xr:uid="{F71A681F-CCE3-46E6-86F4-E52E5949F45B}"/>
    <cellStyle name="40% - Accent6 2 2 2 2 2 3 2" xfId="12511" xr:uid="{F1CEBA14-39B5-4E88-9357-1EA8CD670EE6}"/>
    <cellStyle name="40% - Accent6 2 2 2 2 2 3 2 2" xfId="27923" xr:uid="{DC276E96-D86A-45E0-971C-84AB3BD9BCDE}"/>
    <cellStyle name="40% - Accent6 2 2 2 2 2 3 2 2 2" xfId="43237" xr:uid="{64722A31-7740-49D8-A430-951F2BDC22E5}"/>
    <cellStyle name="40% - Accent6 2 2 2 2 2 3 2 3" xfId="43236" xr:uid="{0555AA9D-E815-4BDE-A391-C64E377EF395}"/>
    <cellStyle name="40% - Accent6 2 2 2 2 2 3 3" xfId="20218" xr:uid="{3CB7E93E-64EA-4658-B648-530DB2ED513E}"/>
    <cellStyle name="40% - Accent6 2 2 2 2 2 3 3 2" xfId="43238" xr:uid="{0E4B51D5-32F0-4941-8132-4F11788D08ED}"/>
    <cellStyle name="40% - Accent6 2 2 2 2 2 3 4" xfId="43235" xr:uid="{9073B995-D347-42D0-955F-099DF924E55A}"/>
    <cellStyle name="40% - Accent6 2 2 2 2 2 4" xfId="8786" xr:uid="{D91F76B1-CB9E-4801-A18D-CD342DBBCA70}"/>
    <cellStyle name="40% - Accent6 2 2 2 2 2 4 2" xfId="24199" xr:uid="{665494CF-8643-4869-A75C-6FD50BA754C9}"/>
    <cellStyle name="40% - Accent6 2 2 2 2 2 4 2 2" xfId="43240" xr:uid="{D16F24C4-EA6C-4AEC-93D0-A825FED06147}"/>
    <cellStyle name="40% - Accent6 2 2 2 2 2 4 3" xfId="43239" xr:uid="{23B44169-EFDD-4AF0-AA47-0CA2D40E8AB1}"/>
    <cellStyle name="40% - Accent6 2 2 2 2 2 5" xfId="16494" xr:uid="{55E37514-E8DB-46BA-BDE2-CB54D3BFD5FB}"/>
    <cellStyle name="40% - Accent6 2 2 2 2 2 5 2" xfId="43241" xr:uid="{24893DC6-99EB-4021-AF56-4B5ABA56D5AA}"/>
    <cellStyle name="40% - Accent6 2 2 2 2 2 6" xfId="43226" xr:uid="{5396774F-2E8D-4257-8673-A6645ADC3358}"/>
    <cellStyle name="40% - Accent6 2 2 2 2 3" xfId="1896" xr:uid="{37FAE6D1-BFA7-481F-A94F-5CE6F93CEFD0}"/>
    <cellStyle name="40% - Accent6 2 2 2 2 3 2" xfId="5628" xr:uid="{A2C16FF9-449D-48C4-ADFA-5C9488996668}"/>
    <cellStyle name="40% - Accent6 2 2 2 2 3 2 2" xfId="13336" xr:uid="{65A037D3-D983-4B63-9758-690AD3E22A0F}"/>
    <cellStyle name="40% - Accent6 2 2 2 2 3 2 2 2" xfId="28748" xr:uid="{AA2F932B-9050-4482-B9BC-5EA05E96B258}"/>
    <cellStyle name="40% - Accent6 2 2 2 2 3 2 2 2 2" xfId="43245" xr:uid="{AC4B8DE3-DDC0-4BDA-899B-382AACD1C453}"/>
    <cellStyle name="40% - Accent6 2 2 2 2 3 2 2 3" xfId="43244" xr:uid="{B38A6B33-61F9-4622-B89A-0DA265335447}"/>
    <cellStyle name="40% - Accent6 2 2 2 2 3 2 3" xfId="21043" xr:uid="{E74993E1-CBE3-49B6-BD8F-5ADC178A3A39}"/>
    <cellStyle name="40% - Accent6 2 2 2 2 3 2 3 2" xfId="43246" xr:uid="{4F65679C-718F-41A9-9795-84215F22A8AF}"/>
    <cellStyle name="40% - Accent6 2 2 2 2 3 2 4" xfId="43243" xr:uid="{C3063B46-4022-4DBF-BE1A-33784D3FE013}"/>
    <cellStyle name="40% - Accent6 2 2 2 2 3 3" xfId="9607" xr:uid="{AD752FB7-13DA-48B4-8C76-ECA4DDBCEA5A}"/>
    <cellStyle name="40% - Accent6 2 2 2 2 3 3 2" xfId="25020" xr:uid="{61B1D7CD-5F70-480E-807D-A56C06D5CC8F}"/>
    <cellStyle name="40% - Accent6 2 2 2 2 3 3 2 2" xfId="43248" xr:uid="{68F946BD-56A9-4060-A454-15E9213BF967}"/>
    <cellStyle name="40% - Accent6 2 2 2 2 3 3 3" xfId="43247" xr:uid="{6FFAFB77-665A-4FCC-87D8-634D6608E329}"/>
    <cellStyle name="40% - Accent6 2 2 2 2 3 4" xfId="17315" xr:uid="{E3FE1FE1-4151-475F-A0C2-B8A1DB5D5500}"/>
    <cellStyle name="40% - Accent6 2 2 2 2 3 4 2" xfId="43249" xr:uid="{2158DB57-2F47-4FE1-B957-E288D8B72AC0}"/>
    <cellStyle name="40% - Accent6 2 2 2 2 3 5" xfId="43242" xr:uid="{F623987C-AFC0-47E4-8C0E-5C32C7EB3189}"/>
    <cellStyle name="40% - Accent6 2 2 2 2 4" xfId="4151" xr:uid="{5C52B144-6654-427A-B90C-DF99A0008D4A}"/>
    <cellStyle name="40% - Accent6 2 2 2 2 4 2" xfId="11859" xr:uid="{42ED72E3-33C7-4AB8-8C86-3D5D9A2DEC6D}"/>
    <cellStyle name="40% - Accent6 2 2 2 2 4 2 2" xfId="27271" xr:uid="{0F35CCAB-F5BE-4A37-877B-BBBE39A580DF}"/>
    <cellStyle name="40% - Accent6 2 2 2 2 4 2 2 2" xfId="43252" xr:uid="{D46AFDE3-4030-4EAD-A866-27C36BC82979}"/>
    <cellStyle name="40% - Accent6 2 2 2 2 4 2 3" xfId="43251" xr:uid="{7FBE19D5-3D1F-4BD0-AA7E-2B9237B02A06}"/>
    <cellStyle name="40% - Accent6 2 2 2 2 4 3" xfId="19566" xr:uid="{DA1A4796-4B0D-492B-BA14-03BD27E351D0}"/>
    <cellStyle name="40% - Accent6 2 2 2 2 4 3 2" xfId="43253" xr:uid="{1D7F2F49-9702-4953-9F78-19D5F6AFCCC3}"/>
    <cellStyle name="40% - Accent6 2 2 2 2 4 4" xfId="43250" xr:uid="{C3A68024-8F3C-4227-BE74-180CDB8C9DCF}"/>
    <cellStyle name="40% - Accent6 2 2 2 2 5" xfId="8148" xr:uid="{69CF61F4-A6CC-4DE6-9097-EC9FE548FA36}"/>
    <cellStyle name="40% - Accent6 2 2 2 2 5 2" xfId="23561" xr:uid="{491B2755-084A-419C-B6A3-083C66032BC1}"/>
    <cellStyle name="40% - Accent6 2 2 2 2 5 2 2" xfId="43255" xr:uid="{0ACE9D90-89BE-4C5D-B7A8-C1BE6EED4ED2}"/>
    <cellStyle name="40% - Accent6 2 2 2 2 5 3" xfId="43254" xr:uid="{487B0348-75AF-47BB-8467-FAD03E3EF330}"/>
    <cellStyle name="40% - Accent6 2 2 2 2 6" xfId="15856" xr:uid="{3EF9FF40-963D-4BD8-ADF9-36A532644C5B}"/>
    <cellStyle name="40% - Accent6 2 2 2 2 6 2" xfId="43256" xr:uid="{07BA1ADE-2046-4F25-A93F-D7A6316EDB7E}"/>
    <cellStyle name="40% - Accent6 2 2 2 2 7" xfId="43225" xr:uid="{CA9950D2-5EE6-4DBD-B6AC-A25BFEB75EE3}"/>
    <cellStyle name="40% - Accent6 2 2 2 3" xfId="865" xr:uid="{755B8EB6-033E-4A52-AC33-2504C51BC55E}"/>
    <cellStyle name="40% - Accent6 2 2 2 3 2" xfId="2336" xr:uid="{F49055FF-019F-426E-A934-2986C271EE88}"/>
    <cellStyle name="40% - Accent6 2 2 2 3 2 2" xfId="6068" xr:uid="{2E6ACD62-52BF-4C16-9A3C-2229CAA6A21C}"/>
    <cellStyle name="40% - Accent6 2 2 2 3 2 2 2" xfId="13776" xr:uid="{F46BEF35-A42E-474C-BD86-32C6E9588F27}"/>
    <cellStyle name="40% - Accent6 2 2 2 3 2 2 2 2" xfId="29188" xr:uid="{D9FB5E5D-AB55-451B-AA71-3782506295F5}"/>
    <cellStyle name="40% - Accent6 2 2 2 3 2 2 2 2 2" xfId="43261" xr:uid="{AA080A1D-3985-4DD9-AD5A-25A4B51012DC}"/>
    <cellStyle name="40% - Accent6 2 2 2 3 2 2 2 3" xfId="43260" xr:uid="{81855F76-DA20-4909-8F8E-C36CCB03CE18}"/>
    <cellStyle name="40% - Accent6 2 2 2 3 2 2 3" xfId="21483" xr:uid="{80D0CA32-16B6-4B5D-8E73-436FA8C7EE27}"/>
    <cellStyle name="40% - Accent6 2 2 2 3 2 2 3 2" xfId="43262" xr:uid="{00744A05-0C9A-44CD-B1F5-D7C63D984978}"/>
    <cellStyle name="40% - Accent6 2 2 2 3 2 2 4" xfId="43259" xr:uid="{FB2357E5-5FD0-45FD-AA74-91E11F28FA52}"/>
    <cellStyle name="40% - Accent6 2 2 2 3 2 3" xfId="10047" xr:uid="{38A59DC9-8D6A-4B1E-939A-EC926D291559}"/>
    <cellStyle name="40% - Accent6 2 2 2 3 2 3 2" xfId="25460" xr:uid="{59883356-C335-4D75-A36B-14EB42C8EDA5}"/>
    <cellStyle name="40% - Accent6 2 2 2 3 2 3 2 2" xfId="43264" xr:uid="{FF87BEAF-91BA-4C7D-A8F4-29D6808E2369}"/>
    <cellStyle name="40% - Accent6 2 2 2 3 2 3 3" xfId="43263" xr:uid="{4935B9BB-8125-49D7-8AC4-F7F5365009BA}"/>
    <cellStyle name="40% - Accent6 2 2 2 3 2 4" xfId="17755" xr:uid="{469DA07C-2F4B-4EB8-BB07-842741DBB8E7}"/>
    <cellStyle name="40% - Accent6 2 2 2 3 2 4 2" xfId="43265" xr:uid="{3F570545-29FB-4EB6-A3AA-2F10DFC110C9}"/>
    <cellStyle name="40% - Accent6 2 2 2 3 2 5" xfId="43258" xr:uid="{D97F64CE-F9ED-42D5-846F-41F9DE32D2C8}"/>
    <cellStyle name="40% - Accent6 2 2 2 3 3" xfId="4602" xr:uid="{B0A54F84-0FB3-4116-B622-E04DC1745D2D}"/>
    <cellStyle name="40% - Accent6 2 2 2 3 3 2" xfId="12310" xr:uid="{8BC93A9F-DB90-4EF6-90B6-0F8D6BC5D38D}"/>
    <cellStyle name="40% - Accent6 2 2 2 3 3 2 2" xfId="27722" xr:uid="{F3388D63-4852-4F92-8B68-987EB80E668F}"/>
    <cellStyle name="40% - Accent6 2 2 2 3 3 2 2 2" xfId="43268" xr:uid="{8750F946-11B8-4E77-8299-B342EA069543}"/>
    <cellStyle name="40% - Accent6 2 2 2 3 3 2 3" xfId="43267" xr:uid="{CE3A81C5-0CD1-493F-968C-3E847FF15A89}"/>
    <cellStyle name="40% - Accent6 2 2 2 3 3 3" xfId="20017" xr:uid="{B10AF265-31FE-4053-9180-85C002BE0CCF}"/>
    <cellStyle name="40% - Accent6 2 2 2 3 3 3 2" xfId="43269" xr:uid="{50CD9836-82CD-42AB-AEB3-C931C3EBE7F7}"/>
    <cellStyle name="40% - Accent6 2 2 2 3 3 4" xfId="43266" xr:uid="{D43EFA14-7F8A-4A0B-AEF9-F6CC241B66C4}"/>
    <cellStyle name="40% - Accent6 2 2 2 3 4" xfId="8588" xr:uid="{90B59124-F2D4-4A2D-9A84-3D851F6ADE32}"/>
    <cellStyle name="40% - Accent6 2 2 2 3 4 2" xfId="24001" xr:uid="{2D88D759-921C-4E12-8B72-8B021386A114}"/>
    <cellStyle name="40% - Accent6 2 2 2 3 4 2 2" xfId="43271" xr:uid="{2008BA32-35C6-4307-9D73-013C634A28D7}"/>
    <cellStyle name="40% - Accent6 2 2 2 3 4 3" xfId="43270" xr:uid="{A321C046-A700-446C-A77C-BF53CF93B2F3}"/>
    <cellStyle name="40% - Accent6 2 2 2 3 5" xfId="16296" xr:uid="{FD937F71-7DCA-437B-B736-EB8027AE25F7}"/>
    <cellStyle name="40% - Accent6 2 2 2 3 5 2" xfId="43272" xr:uid="{A61B5407-6948-41F6-B0BF-FA3F556D8A88}"/>
    <cellStyle name="40% - Accent6 2 2 2 3 6" xfId="43257" xr:uid="{75C3FADF-0ED7-4AF1-A91C-BB05285BE73E}"/>
    <cellStyle name="40% - Accent6 2 2 2 4" xfId="1698" xr:uid="{7D4C731C-6F6A-4A76-B4C9-ECC9EAD1D0E6}"/>
    <cellStyle name="40% - Accent6 2 2 2 4 2" xfId="5430" xr:uid="{701074E1-5D07-46FD-A598-3C9F01A50246}"/>
    <cellStyle name="40% - Accent6 2 2 2 4 2 2" xfId="13138" xr:uid="{65E6C85D-5F96-4E2C-A63C-ED72DA9033CD}"/>
    <cellStyle name="40% - Accent6 2 2 2 4 2 2 2" xfId="28550" xr:uid="{B787D599-D1C2-44FF-8C95-C9229EAF5B7E}"/>
    <cellStyle name="40% - Accent6 2 2 2 4 2 2 2 2" xfId="43276" xr:uid="{593A1698-E8F9-418E-B486-7BE96D8F6AD8}"/>
    <cellStyle name="40% - Accent6 2 2 2 4 2 2 3" xfId="43275" xr:uid="{E906D418-999D-4A39-887A-1140F1E37E32}"/>
    <cellStyle name="40% - Accent6 2 2 2 4 2 3" xfId="20845" xr:uid="{FDBF4033-773B-4420-9AF1-6A03480432C8}"/>
    <cellStyle name="40% - Accent6 2 2 2 4 2 3 2" xfId="43277" xr:uid="{4D49DF59-3A4D-4F47-8D32-26AC45892300}"/>
    <cellStyle name="40% - Accent6 2 2 2 4 2 4" xfId="43274" xr:uid="{3803E47F-ABB0-4BB6-AF98-DB2DE521D81B}"/>
    <cellStyle name="40% - Accent6 2 2 2 4 3" xfId="9409" xr:uid="{F0D17823-BC11-4526-9BAE-8A7C2D8B073D}"/>
    <cellStyle name="40% - Accent6 2 2 2 4 3 2" xfId="24822" xr:uid="{064C4724-967B-4A61-A6F7-D4301AA0D1C7}"/>
    <cellStyle name="40% - Accent6 2 2 2 4 3 2 2" xfId="43279" xr:uid="{9F91DDE2-0405-4CB9-92B4-C4E81C7175A9}"/>
    <cellStyle name="40% - Accent6 2 2 2 4 3 3" xfId="43278" xr:uid="{CAF671D8-7883-4350-9794-CBCA61916C8D}"/>
    <cellStyle name="40% - Accent6 2 2 2 4 4" xfId="17117" xr:uid="{5C4E579B-E69E-4A00-AE50-3ED81D8E240E}"/>
    <cellStyle name="40% - Accent6 2 2 2 4 4 2" xfId="43280" xr:uid="{8E0CFB22-9BB3-405E-B079-DA800E56C444}"/>
    <cellStyle name="40% - Accent6 2 2 2 4 5" xfId="43273" xr:uid="{AEE46F89-32B3-4542-9125-11830479D833}"/>
    <cellStyle name="40% - Accent6 2 2 2 5" xfId="3950" xr:uid="{0658790A-9098-4E66-B0DF-DA3BD0B1F659}"/>
    <cellStyle name="40% - Accent6 2 2 2 5 2" xfId="11658" xr:uid="{602BC511-8252-407D-ABA3-113C3A1C02BB}"/>
    <cellStyle name="40% - Accent6 2 2 2 5 2 2" xfId="27070" xr:uid="{9F5BFA9A-D7C6-4930-822E-7DE2EF5384AE}"/>
    <cellStyle name="40% - Accent6 2 2 2 5 2 2 2" xfId="43283" xr:uid="{33462BC4-BEAE-4F21-9CF1-29FB38CAEEDF}"/>
    <cellStyle name="40% - Accent6 2 2 2 5 2 3" xfId="43282" xr:uid="{114CED06-58AD-4863-B7DF-4EEE94BF0D45}"/>
    <cellStyle name="40% - Accent6 2 2 2 5 3" xfId="19365" xr:uid="{BD4D7171-3855-44AE-8E7B-289B5D5ADA5F}"/>
    <cellStyle name="40% - Accent6 2 2 2 5 3 2" xfId="43284" xr:uid="{8032C13E-E650-4190-B21C-CDAD7DFD428C}"/>
    <cellStyle name="40% - Accent6 2 2 2 5 4" xfId="43281" xr:uid="{A8500450-BC83-4359-8FF2-337C4EEC4C4B}"/>
    <cellStyle name="40% - Accent6 2 2 2 6" xfId="7950" xr:uid="{98D048F1-2A9F-4E35-B64D-E502DB45B7E8}"/>
    <cellStyle name="40% - Accent6 2 2 2 6 2" xfId="23363" xr:uid="{F68C6276-5568-4EA4-868C-D96F5E10D7A5}"/>
    <cellStyle name="40% - Accent6 2 2 2 6 2 2" xfId="43286" xr:uid="{33966BCA-2D4B-40AB-B15B-3FEEE4C1E4FC}"/>
    <cellStyle name="40% - Accent6 2 2 2 6 3" xfId="43285" xr:uid="{999AAEA0-2EFE-4D1D-8C77-0C88CD86D423}"/>
    <cellStyle name="40% - Accent6 2 2 2 7" xfId="15658" xr:uid="{43C2322C-D8EF-4D3D-8889-40B62C53E511}"/>
    <cellStyle name="40% - Accent6 2 2 2 7 2" xfId="43287" xr:uid="{78528D13-CBBC-4DA4-BDFC-7CD37FD70A63}"/>
    <cellStyle name="40% - Accent6 2 2 2 8" xfId="43224" xr:uid="{222CC836-70F4-49BA-81A5-EA22C62DF361}"/>
    <cellStyle name="40% - Accent6 2 2 3" xfId="353" xr:uid="{C3BE8110-06AD-415B-888D-79A47083B136}"/>
    <cellStyle name="40% - Accent6 2 2 3 2" xfId="1015" xr:uid="{863FB0D1-7F29-44BF-8742-AC9DE97F2418}"/>
    <cellStyle name="40% - Accent6 2 2 3 2 2" xfId="2484" xr:uid="{571FF7FE-7666-4833-93DD-4BD7EB05F6F6}"/>
    <cellStyle name="40% - Accent6 2 2 3 2 2 2" xfId="6216" xr:uid="{9B53ED3C-A169-4B0D-860B-C41FD0B8D6B8}"/>
    <cellStyle name="40% - Accent6 2 2 3 2 2 2 2" xfId="13924" xr:uid="{2AC2DBF9-4249-41D6-A5F8-C63D4323EDF8}"/>
    <cellStyle name="40% - Accent6 2 2 3 2 2 2 2 2" xfId="29336" xr:uid="{A8DBD0ED-094D-454B-A57D-E5F516D9B5C4}"/>
    <cellStyle name="40% - Accent6 2 2 3 2 2 2 2 2 2" xfId="43293" xr:uid="{673AA0B2-4418-406E-A68B-77E13C5D9130}"/>
    <cellStyle name="40% - Accent6 2 2 3 2 2 2 2 3" xfId="43292" xr:uid="{C332A24C-C518-4087-9FBB-4CE03C6A1DB4}"/>
    <cellStyle name="40% - Accent6 2 2 3 2 2 2 3" xfId="21631" xr:uid="{1FA31B65-E6BD-408F-9AD2-BF50BA491C5C}"/>
    <cellStyle name="40% - Accent6 2 2 3 2 2 2 3 2" xfId="43294" xr:uid="{0B08CF58-A3B4-4DA4-952C-C43408FC16DB}"/>
    <cellStyle name="40% - Accent6 2 2 3 2 2 2 4" xfId="43291" xr:uid="{2AD69628-3B0D-4AF3-A742-D85C63397D95}"/>
    <cellStyle name="40% - Accent6 2 2 3 2 2 3" xfId="10195" xr:uid="{E7EB3EDE-C0EF-42BA-BA64-256BE32605FA}"/>
    <cellStyle name="40% - Accent6 2 2 3 2 2 3 2" xfId="25608" xr:uid="{0D88A8D0-598C-4E36-8195-40B5375000ED}"/>
    <cellStyle name="40% - Accent6 2 2 3 2 2 3 2 2" xfId="43296" xr:uid="{84D96CA9-15F1-411B-B150-E58748AEA465}"/>
    <cellStyle name="40% - Accent6 2 2 3 2 2 3 3" xfId="43295" xr:uid="{2D505107-376A-411B-B3AA-C2B68609FED2}"/>
    <cellStyle name="40% - Accent6 2 2 3 2 2 4" xfId="17903" xr:uid="{048C53A5-5337-4B22-AF4D-199EDD2ABAA2}"/>
    <cellStyle name="40% - Accent6 2 2 3 2 2 4 2" xfId="43297" xr:uid="{49F7FBBE-DCA3-476D-8F52-F10D5F5BAB46}"/>
    <cellStyle name="40% - Accent6 2 2 3 2 2 5" xfId="43290" xr:uid="{D1851FDD-742E-47A9-81D5-2B4949E9E296}"/>
    <cellStyle name="40% - Accent6 2 2 3 2 3" xfId="4752" xr:uid="{09149BFF-41ED-4AAB-A076-7D366B4D939D}"/>
    <cellStyle name="40% - Accent6 2 2 3 2 3 2" xfId="12460" xr:uid="{AD0D8843-5E07-4ABB-96EE-B63BE8584203}"/>
    <cellStyle name="40% - Accent6 2 2 3 2 3 2 2" xfId="27872" xr:uid="{C5CFB75B-DD34-4C5E-A152-F1DE47DD3EE9}"/>
    <cellStyle name="40% - Accent6 2 2 3 2 3 2 2 2" xfId="43300" xr:uid="{1147C74C-0F66-474C-81AB-CC97630DE2D4}"/>
    <cellStyle name="40% - Accent6 2 2 3 2 3 2 3" xfId="43299" xr:uid="{D4F725CA-60E4-44D6-B612-2D58A7200468}"/>
    <cellStyle name="40% - Accent6 2 2 3 2 3 3" xfId="20167" xr:uid="{8E92AAB4-50C6-4BC7-8029-17C490AFFE17}"/>
    <cellStyle name="40% - Accent6 2 2 3 2 3 3 2" xfId="43301" xr:uid="{1199E300-ED09-4CA7-83CC-628897B75037}"/>
    <cellStyle name="40% - Accent6 2 2 3 2 3 4" xfId="43298" xr:uid="{65A2F672-0C50-4C24-B47B-3421AA57030A}"/>
    <cellStyle name="40% - Accent6 2 2 3 2 4" xfId="8736" xr:uid="{00A3F17D-8023-44C4-91B9-37E01DD51177}"/>
    <cellStyle name="40% - Accent6 2 2 3 2 4 2" xfId="24149" xr:uid="{D6373B59-FE74-451C-A055-A23996B89C38}"/>
    <cellStyle name="40% - Accent6 2 2 3 2 4 2 2" xfId="43303" xr:uid="{214DB454-522E-45BA-9348-A5B8C4CCC998}"/>
    <cellStyle name="40% - Accent6 2 2 3 2 4 3" xfId="43302" xr:uid="{97104A56-D1AA-43F0-ADFA-1EE0A8AE221F}"/>
    <cellStyle name="40% - Accent6 2 2 3 2 5" xfId="16444" xr:uid="{7B8A7B6B-854B-4836-91A6-7CC488A1902B}"/>
    <cellStyle name="40% - Accent6 2 2 3 2 5 2" xfId="43304" xr:uid="{7E36CA4F-0E5B-4BC8-A0B3-5747EB27ABA5}"/>
    <cellStyle name="40% - Accent6 2 2 3 2 6" xfId="43289" xr:uid="{6007921D-80EF-4F5A-9780-FFD11C758297}"/>
    <cellStyle name="40% - Accent6 2 2 3 3" xfId="1846" xr:uid="{AEF96087-B702-47C5-BFE2-36717E1E5C9D}"/>
    <cellStyle name="40% - Accent6 2 2 3 3 2" xfId="5578" xr:uid="{1306499D-B7D3-40C7-BCFE-E0CF28BF7C63}"/>
    <cellStyle name="40% - Accent6 2 2 3 3 2 2" xfId="13286" xr:uid="{CB2281C0-1684-44A6-BAFF-72AEB72DB22D}"/>
    <cellStyle name="40% - Accent6 2 2 3 3 2 2 2" xfId="28698" xr:uid="{E01A28B4-0F97-4F05-B1D4-2AE17B55FC1A}"/>
    <cellStyle name="40% - Accent6 2 2 3 3 2 2 2 2" xfId="43308" xr:uid="{BE8938DA-7AA7-4B9C-9FD5-0D037B54982D}"/>
    <cellStyle name="40% - Accent6 2 2 3 3 2 2 3" xfId="43307" xr:uid="{66A87058-8C90-4867-BFCA-B0DF480D54FF}"/>
    <cellStyle name="40% - Accent6 2 2 3 3 2 3" xfId="20993" xr:uid="{E07C266A-114F-4597-9C87-CC28F8D2F676}"/>
    <cellStyle name="40% - Accent6 2 2 3 3 2 3 2" xfId="43309" xr:uid="{1D65FE50-5A5F-439B-836D-BD10AE85425A}"/>
    <cellStyle name="40% - Accent6 2 2 3 3 2 4" xfId="43306" xr:uid="{990E6BC7-CAA4-4907-9326-3EA577129577}"/>
    <cellStyle name="40% - Accent6 2 2 3 3 3" xfId="9557" xr:uid="{D1A8D7B3-7DED-4B0F-ACD9-134ACFD368A3}"/>
    <cellStyle name="40% - Accent6 2 2 3 3 3 2" xfId="24970" xr:uid="{6DEFB11A-2B41-430F-B4CA-8C07F30F83F9}"/>
    <cellStyle name="40% - Accent6 2 2 3 3 3 2 2" xfId="43311" xr:uid="{6A408CF2-3E5D-4BB5-A6C7-5B95FCBD224B}"/>
    <cellStyle name="40% - Accent6 2 2 3 3 3 3" xfId="43310" xr:uid="{D006891B-1189-43CE-A3A8-B5F3AC29CEF0}"/>
    <cellStyle name="40% - Accent6 2 2 3 3 4" xfId="17265" xr:uid="{896C32BC-CC4A-49E3-80B8-262E4C8FD2BA}"/>
    <cellStyle name="40% - Accent6 2 2 3 3 4 2" xfId="43312" xr:uid="{EE928877-82C1-4D7E-9E47-6D13D89612F9}"/>
    <cellStyle name="40% - Accent6 2 2 3 3 5" xfId="43305" xr:uid="{F0E010A4-8A94-4D59-8C74-3F01237FA9A1}"/>
    <cellStyle name="40% - Accent6 2 2 3 4" xfId="4100" xr:uid="{9E3DF844-C9AC-4397-AD93-8E73F2F73C9E}"/>
    <cellStyle name="40% - Accent6 2 2 3 4 2" xfId="11808" xr:uid="{A8D25076-B619-47D3-91B8-397D0B8C6CF8}"/>
    <cellStyle name="40% - Accent6 2 2 3 4 2 2" xfId="27220" xr:uid="{C41752D3-DD83-45DD-9A37-E876EF3F4E1C}"/>
    <cellStyle name="40% - Accent6 2 2 3 4 2 2 2" xfId="43315" xr:uid="{B05B3087-3D58-446E-8565-1AC1215B526D}"/>
    <cellStyle name="40% - Accent6 2 2 3 4 2 3" xfId="43314" xr:uid="{3D742E48-3FD6-4C03-9178-7B0092952B5D}"/>
    <cellStyle name="40% - Accent6 2 2 3 4 3" xfId="19515" xr:uid="{2895CA67-9A18-4F63-A7EA-DF43CCA2BD9D}"/>
    <cellStyle name="40% - Accent6 2 2 3 4 3 2" xfId="43316" xr:uid="{6124059F-9436-4375-A27C-58348943DFA6}"/>
    <cellStyle name="40% - Accent6 2 2 3 4 4" xfId="43313" xr:uid="{90013AB0-9E41-4092-816E-5368C8C32FA4}"/>
    <cellStyle name="40% - Accent6 2 2 3 5" xfId="8098" xr:uid="{1FCB0910-3208-475A-96D3-B241ACB004DE}"/>
    <cellStyle name="40% - Accent6 2 2 3 5 2" xfId="23511" xr:uid="{AB6F98BF-F924-4B39-81D6-B3173608B589}"/>
    <cellStyle name="40% - Accent6 2 2 3 5 2 2" xfId="43318" xr:uid="{57F06CEA-45EF-4994-AB76-536AB58F1062}"/>
    <cellStyle name="40% - Accent6 2 2 3 5 3" xfId="43317" xr:uid="{C84E235F-EB58-4EFB-BB27-0962A66554CE}"/>
    <cellStyle name="40% - Accent6 2 2 3 6" xfId="15806" xr:uid="{13343051-8812-423D-A3E2-0D43D537EEA8}"/>
    <cellStyle name="40% - Accent6 2 2 3 6 2" xfId="43319" xr:uid="{5C22DF7D-528A-4DDB-88A5-984BD002C5DD}"/>
    <cellStyle name="40% - Accent6 2 2 3 7" xfId="43288" xr:uid="{F0DC6B0A-9088-4703-BDF2-94DE232F7E49}"/>
    <cellStyle name="40% - Accent6 2 2 4" xfId="809" xr:uid="{084439AA-11C6-4F1E-9DAF-15279EC686B3}"/>
    <cellStyle name="40% - Accent6 2 2 4 2" xfId="2286" xr:uid="{8DD9BEF7-57CE-48C2-A353-6EB4F0AA6997}"/>
    <cellStyle name="40% - Accent6 2 2 4 2 2" xfId="6018" xr:uid="{D35ADAFF-1CC4-4DC9-8F30-21794EB1E0C1}"/>
    <cellStyle name="40% - Accent6 2 2 4 2 2 2" xfId="13726" xr:uid="{7C234CEF-6987-417B-8C94-9A314F4E7825}"/>
    <cellStyle name="40% - Accent6 2 2 4 2 2 2 2" xfId="29138" xr:uid="{ADDFE228-CCAD-4270-997E-63ECB97A4DCF}"/>
    <cellStyle name="40% - Accent6 2 2 4 2 2 2 2 2" xfId="43324" xr:uid="{5E170E35-1E8A-4B83-8A86-2975B1E46F6B}"/>
    <cellStyle name="40% - Accent6 2 2 4 2 2 2 3" xfId="43323" xr:uid="{D683F509-7A67-4140-B804-CFC0B90225BC}"/>
    <cellStyle name="40% - Accent6 2 2 4 2 2 3" xfId="21433" xr:uid="{2187EED1-5D9E-45AE-9620-083908071449}"/>
    <cellStyle name="40% - Accent6 2 2 4 2 2 3 2" xfId="43325" xr:uid="{3703E2C1-BD15-425F-8E52-6B0093A2B1DF}"/>
    <cellStyle name="40% - Accent6 2 2 4 2 2 4" xfId="43322" xr:uid="{297F84FB-A32B-44B1-8D0D-CF67FCFE5226}"/>
    <cellStyle name="40% - Accent6 2 2 4 2 3" xfId="9997" xr:uid="{27889665-0E48-41F4-B9BA-FFF2FF6272D5}"/>
    <cellStyle name="40% - Accent6 2 2 4 2 3 2" xfId="25410" xr:uid="{4AD0AFA0-CC77-4B30-A688-D3132810040E}"/>
    <cellStyle name="40% - Accent6 2 2 4 2 3 2 2" xfId="43327" xr:uid="{0EFB737A-53CC-4514-8D2E-B09040816E61}"/>
    <cellStyle name="40% - Accent6 2 2 4 2 3 3" xfId="43326" xr:uid="{38CD3FB9-3739-4DB6-8C68-47029C3FBFB0}"/>
    <cellStyle name="40% - Accent6 2 2 4 2 4" xfId="17705" xr:uid="{69C33A49-48E3-4E7F-AF80-5D17FCF5A9EA}"/>
    <cellStyle name="40% - Accent6 2 2 4 2 4 2" xfId="43328" xr:uid="{0424BB1F-9802-4EB2-B934-C401A7364F94}"/>
    <cellStyle name="40% - Accent6 2 2 4 2 5" xfId="43321" xr:uid="{C931F5B7-CF5D-4993-A28A-6E55FA769952}"/>
    <cellStyle name="40% - Accent6 2 2 4 3" xfId="4546" xr:uid="{57BADF6D-EE55-4169-82D5-E7351D9BD2C8}"/>
    <cellStyle name="40% - Accent6 2 2 4 3 2" xfId="12254" xr:uid="{69D462E3-EA2A-4C6D-B560-8AF6A6BDDBEE}"/>
    <cellStyle name="40% - Accent6 2 2 4 3 2 2" xfId="27666" xr:uid="{9864EA76-62B3-47A6-A00E-A60201284881}"/>
    <cellStyle name="40% - Accent6 2 2 4 3 2 2 2" xfId="43331" xr:uid="{433A0A47-4469-440E-94D3-80DCF627D8A5}"/>
    <cellStyle name="40% - Accent6 2 2 4 3 2 3" xfId="43330" xr:uid="{D55F9017-A3DF-4D1E-AA4E-3F23AB4B7BCB}"/>
    <cellStyle name="40% - Accent6 2 2 4 3 3" xfId="19961" xr:uid="{B95AE130-F0C6-4CFC-A897-3C879F63399C}"/>
    <cellStyle name="40% - Accent6 2 2 4 3 3 2" xfId="43332" xr:uid="{284B5EB7-EE68-418F-8D53-C406902E161C}"/>
    <cellStyle name="40% - Accent6 2 2 4 3 4" xfId="43329" xr:uid="{05AB419B-1F6E-4119-B257-AD7B335A4CD7}"/>
    <cellStyle name="40% - Accent6 2 2 4 4" xfId="8538" xr:uid="{6C0012F8-0522-4261-900E-BB415221ABEE}"/>
    <cellStyle name="40% - Accent6 2 2 4 4 2" xfId="23951" xr:uid="{F3BDC049-5647-4568-8786-7A9B5489FACB}"/>
    <cellStyle name="40% - Accent6 2 2 4 4 2 2" xfId="43334" xr:uid="{81CDF6AD-9FBC-4890-8D52-89842145B3AA}"/>
    <cellStyle name="40% - Accent6 2 2 4 4 3" xfId="43333" xr:uid="{0E4E0C1A-C4D4-469C-8C6B-4CE07A70A693}"/>
    <cellStyle name="40% - Accent6 2 2 4 5" xfId="16246" xr:uid="{C19EA06B-A7E8-4339-9937-800341A3C973}"/>
    <cellStyle name="40% - Accent6 2 2 4 5 2" xfId="43335" xr:uid="{EBFC9BA2-8CC2-425F-A191-D9D4E8CB4563}"/>
    <cellStyle name="40% - Accent6 2 2 4 6" xfId="43320" xr:uid="{A2B7E283-59C6-4778-915B-0B39E5BE52D0}"/>
    <cellStyle name="40% - Accent6 2 2 5" xfId="1647" xr:uid="{804EA5B9-BE08-4205-822C-AAB4D81D6563}"/>
    <cellStyle name="40% - Accent6 2 2 5 2" xfId="5379" xr:uid="{83189F75-70DC-4E4B-9269-71B52F7FD224}"/>
    <cellStyle name="40% - Accent6 2 2 5 2 2" xfId="13087" xr:uid="{F6CE6683-98B0-4794-954C-A5FFD692BDAE}"/>
    <cellStyle name="40% - Accent6 2 2 5 2 2 2" xfId="28499" xr:uid="{0C2262C5-E590-4E84-8B36-75C9506FF9F3}"/>
    <cellStyle name="40% - Accent6 2 2 5 2 2 2 2" xfId="43339" xr:uid="{52985115-E5D0-4244-BDA9-FFD325DF7BA9}"/>
    <cellStyle name="40% - Accent6 2 2 5 2 2 3" xfId="43338" xr:uid="{F4A9330B-A7B1-4F06-9819-4DEDE896378D}"/>
    <cellStyle name="40% - Accent6 2 2 5 2 3" xfId="20794" xr:uid="{3DD26B7F-0836-45E1-BADD-D54A5BB4D92A}"/>
    <cellStyle name="40% - Accent6 2 2 5 2 3 2" xfId="43340" xr:uid="{CF31EDAE-8E8C-4928-B494-E8FD683B8E05}"/>
    <cellStyle name="40% - Accent6 2 2 5 2 4" xfId="43337" xr:uid="{FF342612-10EF-4235-8FCE-AC5EB001F554}"/>
    <cellStyle name="40% - Accent6 2 2 5 3" xfId="9359" xr:uid="{8E7D2D61-FEF4-4B6A-A6AB-8BFFFA5CB4E0}"/>
    <cellStyle name="40% - Accent6 2 2 5 3 2" xfId="24772" xr:uid="{8E24A188-54D6-4D53-8D8C-C33EE58E8AF8}"/>
    <cellStyle name="40% - Accent6 2 2 5 3 2 2" xfId="43342" xr:uid="{77E4F0D6-5E9C-4116-A99B-729545FC3BAF}"/>
    <cellStyle name="40% - Accent6 2 2 5 3 3" xfId="43341" xr:uid="{F915A5BA-B624-4577-8FAD-C8671C5E8773}"/>
    <cellStyle name="40% - Accent6 2 2 5 4" xfId="17067" xr:uid="{329CB5C2-387A-4F04-B50D-EA9369F992EE}"/>
    <cellStyle name="40% - Accent6 2 2 5 4 2" xfId="43343" xr:uid="{DAF0A09E-6A98-49B0-AF9E-8386D85390B8}"/>
    <cellStyle name="40% - Accent6 2 2 5 5" xfId="43336" xr:uid="{1CBDBFA5-A9A6-49FF-8BFE-DA1EC719D38F}"/>
    <cellStyle name="40% - Accent6 2 2 6" xfId="3894" xr:uid="{F863FDF9-6888-409D-8FDC-945013347D4F}"/>
    <cellStyle name="40% - Accent6 2 2 6 2" xfId="11602" xr:uid="{ACB90701-8FCA-454D-85B0-5DF2326AD2DF}"/>
    <cellStyle name="40% - Accent6 2 2 6 2 2" xfId="27014" xr:uid="{98E37DC5-89AE-4639-A599-7B7C46397365}"/>
    <cellStyle name="40% - Accent6 2 2 6 2 2 2" xfId="43346" xr:uid="{3322C58B-C7FD-4366-81BA-2743657C3B8B}"/>
    <cellStyle name="40% - Accent6 2 2 6 2 3" xfId="43345" xr:uid="{CF10D9EF-8F3C-4129-B6BE-DCBE1C2A767E}"/>
    <cellStyle name="40% - Accent6 2 2 6 3" xfId="19309" xr:uid="{20D40EC7-A6DC-4499-A1BD-9E7FB00E5839}"/>
    <cellStyle name="40% - Accent6 2 2 6 3 2" xfId="43347" xr:uid="{9340C51C-39A3-4F9C-A058-392E586EE9D1}"/>
    <cellStyle name="40% - Accent6 2 2 6 4" xfId="43344" xr:uid="{16B8FF10-2B19-4935-89BB-6C1670B1211E}"/>
    <cellStyle name="40% - Accent6 2 2 7" xfId="7882" xr:uid="{8B4E2758-69F9-432D-AA8E-C953B78FFEF3}"/>
    <cellStyle name="40% - Accent6 2 2 7 2" xfId="23295" xr:uid="{379B0A81-7837-4874-BD31-520C78F92653}"/>
    <cellStyle name="40% - Accent6 2 2 7 2 2" xfId="43349" xr:uid="{1169B4B8-3839-4852-A3AE-BD1EA4C96C91}"/>
    <cellStyle name="40% - Accent6 2 2 7 3" xfId="43348" xr:uid="{FEE38435-8560-43A0-9316-40A8E2E50ED4}"/>
    <cellStyle name="40% - Accent6 2 2 8" xfId="15590" xr:uid="{8688C13F-8A9D-4D26-ACBF-48144CD5C680}"/>
    <cellStyle name="40% - Accent6 2 2 8 2" xfId="43350" xr:uid="{B087B4CD-0DCF-4DD7-8581-066FE24C4109}"/>
    <cellStyle name="40% - Accent6 2 2 9" xfId="43223" xr:uid="{6EAA8208-30DC-4EEE-BE99-113774A271C6}"/>
    <cellStyle name="40% - Accent6 2 3" xfId="179" xr:uid="{DF8FE90C-0495-4397-83C3-FB640B204FFD}"/>
    <cellStyle name="40% - Accent6 2 3 2" xfId="389" xr:uid="{26A51A1B-9E83-4261-ADB6-BD788FD007C0}"/>
    <cellStyle name="40% - Accent6 2 3 2 2" xfId="1051" xr:uid="{F94DD29C-3F6E-4EE3-A58D-7C9E58BE87B7}"/>
    <cellStyle name="40% - Accent6 2 3 2 2 2" xfId="2519" xr:uid="{2F38AEC0-8D22-45C5-86AA-28F1DD5B01B6}"/>
    <cellStyle name="40% - Accent6 2 3 2 2 2 2" xfId="6251" xr:uid="{CF68A34F-D45C-4F27-ABAB-F6E9E28663B9}"/>
    <cellStyle name="40% - Accent6 2 3 2 2 2 2 2" xfId="13959" xr:uid="{2BD6FA3F-CEFA-4268-9316-559CAAD0920F}"/>
    <cellStyle name="40% - Accent6 2 3 2 2 2 2 2 2" xfId="29371" xr:uid="{D7037B3A-D1D5-40D4-83F2-5995E6964ED5}"/>
    <cellStyle name="40% - Accent6 2 3 2 2 2 2 2 2 2" xfId="43357" xr:uid="{DEE3CDE7-5B94-44CD-8239-62EA1149A7F7}"/>
    <cellStyle name="40% - Accent6 2 3 2 2 2 2 2 3" xfId="43356" xr:uid="{BFC84FC3-0933-4052-AC2E-C8E85B0F77F4}"/>
    <cellStyle name="40% - Accent6 2 3 2 2 2 2 3" xfId="21666" xr:uid="{E3756E6B-B300-45D0-B660-D9EEA5933D93}"/>
    <cellStyle name="40% - Accent6 2 3 2 2 2 2 3 2" xfId="43358" xr:uid="{8DBF06C0-DBD7-495E-AD8B-15A1BE3D4D92}"/>
    <cellStyle name="40% - Accent6 2 3 2 2 2 2 4" xfId="43355" xr:uid="{C597A34A-8745-4663-AE8A-F0B7FE2B20A2}"/>
    <cellStyle name="40% - Accent6 2 3 2 2 2 3" xfId="10230" xr:uid="{E40BDBA9-746E-40BB-89C5-31D7BE91CBCD}"/>
    <cellStyle name="40% - Accent6 2 3 2 2 2 3 2" xfId="25643" xr:uid="{682C33F7-D32A-4160-BA65-39D54E3B4F12}"/>
    <cellStyle name="40% - Accent6 2 3 2 2 2 3 2 2" xfId="43360" xr:uid="{E090EB4F-2D13-43C5-9503-7461209C08B4}"/>
    <cellStyle name="40% - Accent6 2 3 2 2 2 3 3" xfId="43359" xr:uid="{A3566A3C-89BF-4C2B-847B-8F1BA749A17B}"/>
    <cellStyle name="40% - Accent6 2 3 2 2 2 4" xfId="17938" xr:uid="{333D79DF-67F0-41E2-A36C-B2D48C20D8FF}"/>
    <cellStyle name="40% - Accent6 2 3 2 2 2 4 2" xfId="43361" xr:uid="{C14E4DEF-FA9E-492D-8DA4-9B97CD3B0872}"/>
    <cellStyle name="40% - Accent6 2 3 2 2 2 5" xfId="43354" xr:uid="{306F7316-71CF-43A5-942F-2004AB4C9B3E}"/>
    <cellStyle name="40% - Accent6 2 3 2 2 3" xfId="4788" xr:uid="{7422F293-4889-4C74-86EE-E4341BC1F180}"/>
    <cellStyle name="40% - Accent6 2 3 2 2 3 2" xfId="12496" xr:uid="{B6B530D0-E972-4B9E-B9C6-BD3F5241D3D3}"/>
    <cellStyle name="40% - Accent6 2 3 2 2 3 2 2" xfId="27908" xr:uid="{E16D0180-B49F-4D9C-B21F-AE5D2A0F6977}"/>
    <cellStyle name="40% - Accent6 2 3 2 2 3 2 2 2" xfId="43364" xr:uid="{B7F64C5F-1497-4F09-B724-1E0B0CBC0DD3}"/>
    <cellStyle name="40% - Accent6 2 3 2 2 3 2 3" xfId="43363" xr:uid="{92B8B8A8-3801-4E73-A472-A8E6D4194805}"/>
    <cellStyle name="40% - Accent6 2 3 2 2 3 3" xfId="20203" xr:uid="{02CC2C14-C8F7-4C2C-88A0-8C9C096C3FE9}"/>
    <cellStyle name="40% - Accent6 2 3 2 2 3 3 2" xfId="43365" xr:uid="{E4E0B58D-EE39-441E-8B8B-BD4572CBA4D2}"/>
    <cellStyle name="40% - Accent6 2 3 2 2 3 4" xfId="43362" xr:uid="{841F2DFB-F819-484E-B6FE-991EFB18EDAE}"/>
    <cellStyle name="40% - Accent6 2 3 2 2 4" xfId="8771" xr:uid="{F3E6D091-4028-4776-B40F-63C07EB606CD}"/>
    <cellStyle name="40% - Accent6 2 3 2 2 4 2" xfId="24184" xr:uid="{50D91C16-A314-46A5-BCEC-30F98148FFBA}"/>
    <cellStyle name="40% - Accent6 2 3 2 2 4 2 2" xfId="43367" xr:uid="{06A746CF-B0E4-495F-8D54-CCF131C96398}"/>
    <cellStyle name="40% - Accent6 2 3 2 2 4 3" xfId="43366" xr:uid="{5844303B-82EC-49DD-8A46-D826FAA64095}"/>
    <cellStyle name="40% - Accent6 2 3 2 2 5" xfId="16479" xr:uid="{61B3D9CF-8940-4D50-AA3D-53AF74607B66}"/>
    <cellStyle name="40% - Accent6 2 3 2 2 5 2" xfId="43368" xr:uid="{7B06C700-EF22-46DB-89C7-DC9225CE7A78}"/>
    <cellStyle name="40% - Accent6 2 3 2 2 6" xfId="43353" xr:uid="{83CC9B8D-DA90-43CC-99AE-0B9069503F77}"/>
    <cellStyle name="40% - Accent6 2 3 2 3" xfId="1881" xr:uid="{CC46FD16-A1E5-47F6-8DD5-E23F9C5CA70A}"/>
    <cellStyle name="40% - Accent6 2 3 2 3 2" xfId="5613" xr:uid="{7A5C6228-0452-4DE7-8BC5-4B1D71715593}"/>
    <cellStyle name="40% - Accent6 2 3 2 3 2 2" xfId="13321" xr:uid="{7B940F77-6205-47AE-9542-2251B4AF2D3B}"/>
    <cellStyle name="40% - Accent6 2 3 2 3 2 2 2" xfId="28733" xr:uid="{A4080CE1-87D0-4D32-8C8D-4AD3974C5553}"/>
    <cellStyle name="40% - Accent6 2 3 2 3 2 2 2 2" xfId="43372" xr:uid="{F4C6195E-4A2B-482A-9A5C-A4A69F57497D}"/>
    <cellStyle name="40% - Accent6 2 3 2 3 2 2 3" xfId="43371" xr:uid="{97893677-87CC-4E27-BBB5-D9283EB48CD2}"/>
    <cellStyle name="40% - Accent6 2 3 2 3 2 3" xfId="21028" xr:uid="{E8C6A5CD-1FE1-4BC2-8716-86E638169004}"/>
    <cellStyle name="40% - Accent6 2 3 2 3 2 3 2" xfId="43373" xr:uid="{A619E864-FFB2-47D6-9566-5B6E07F01F8C}"/>
    <cellStyle name="40% - Accent6 2 3 2 3 2 4" xfId="43370" xr:uid="{AEEA8A03-DA40-454C-91CF-C58DC7AD15D5}"/>
    <cellStyle name="40% - Accent6 2 3 2 3 3" xfId="9592" xr:uid="{D1C940BE-0522-41C4-B8A7-BD11A823097C}"/>
    <cellStyle name="40% - Accent6 2 3 2 3 3 2" xfId="25005" xr:uid="{CE246283-32B7-479B-9AC9-0512D9A5B9BF}"/>
    <cellStyle name="40% - Accent6 2 3 2 3 3 2 2" xfId="43375" xr:uid="{88CA728D-AC13-4B25-A1ED-183E9BD15521}"/>
    <cellStyle name="40% - Accent6 2 3 2 3 3 3" xfId="43374" xr:uid="{4538683E-D133-4681-B9AB-D29DD9F52493}"/>
    <cellStyle name="40% - Accent6 2 3 2 3 4" xfId="17300" xr:uid="{FFD432F3-50F7-4119-B3F2-55244A7C3148}"/>
    <cellStyle name="40% - Accent6 2 3 2 3 4 2" xfId="43376" xr:uid="{B304A372-71D6-4EC9-8427-F78B9E06427C}"/>
    <cellStyle name="40% - Accent6 2 3 2 3 5" xfId="43369" xr:uid="{D709CDC3-B028-4773-98A9-0554776D88E3}"/>
    <cellStyle name="40% - Accent6 2 3 2 4" xfId="4136" xr:uid="{2CCE7EE2-70C1-49A3-8D0B-1FE6E8CC0CFD}"/>
    <cellStyle name="40% - Accent6 2 3 2 4 2" xfId="11844" xr:uid="{2C482DC0-0013-4B60-B93A-BB08DD324EB8}"/>
    <cellStyle name="40% - Accent6 2 3 2 4 2 2" xfId="27256" xr:uid="{5477CB24-45CF-4862-A6E6-1570E96ECC16}"/>
    <cellStyle name="40% - Accent6 2 3 2 4 2 2 2" xfId="43379" xr:uid="{1363C9F0-36E0-4F6F-BD8D-7130C1A7A4FB}"/>
    <cellStyle name="40% - Accent6 2 3 2 4 2 3" xfId="43378" xr:uid="{B616121E-9038-4AEF-A3E3-3F25AFCF32F9}"/>
    <cellStyle name="40% - Accent6 2 3 2 4 3" xfId="19551" xr:uid="{50451862-34E1-4D8C-937F-8A5A50CF52F4}"/>
    <cellStyle name="40% - Accent6 2 3 2 4 3 2" xfId="43380" xr:uid="{14FDBEE7-48D6-4C44-A609-26D4D184B630}"/>
    <cellStyle name="40% - Accent6 2 3 2 4 4" xfId="43377" xr:uid="{E4618AC8-2EF6-4138-AE4F-C558BFBC18EA}"/>
    <cellStyle name="40% - Accent6 2 3 2 5" xfId="8133" xr:uid="{EF9495D3-DAAA-4DDB-A334-D587EC1B58F0}"/>
    <cellStyle name="40% - Accent6 2 3 2 5 2" xfId="23546" xr:uid="{F8F8C41C-A840-443B-890C-8492C572A623}"/>
    <cellStyle name="40% - Accent6 2 3 2 5 2 2" xfId="43382" xr:uid="{7D8C45DD-EC7A-4FE9-B946-1583EE6F0EB2}"/>
    <cellStyle name="40% - Accent6 2 3 2 5 3" xfId="43381" xr:uid="{2505D4B1-ED38-4614-A366-F92886A09E0D}"/>
    <cellStyle name="40% - Accent6 2 3 2 6" xfId="15841" xr:uid="{992AD418-A69C-4581-B450-1FC751EE6828}"/>
    <cellStyle name="40% - Accent6 2 3 2 6 2" xfId="43383" xr:uid="{DA6DD03E-0637-4459-A802-4245FD22799E}"/>
    <cellStyle name="40% - Accent6 2 3 2 7" xfId="43352" xr:uid="{139546DE-C1F8-4E22-B6E8-98027F543F3F}"/>
    <cellStyle name="40% - Accent6 2 3 3" xfId="846" xr:uid="{35EE428D-6A0B-484B-94A4-8053FB648AA2}"/>
    <cellStyle name="40% - Accent6 2 3 3 2" xfId="2321" xr:uid="{83AF7819-2B96-4283-9AE9-AE2A7F295D63}"/>
    <cellStyle name="40% - Accent6 2 3 3 2 2" xfId="6053" xr:uid="{4F881E71-16F7-4C22-B32D-B8F2CAE2FFC0}"/>
    <cellStyle name="40% - Accent6 2 3 3 2 2 2" xfId="13761" xr:uid="{00FAE6FA-2607-4CA2-BDFD-EA9783AA40CD}"/>
    <cellStyle name="40% - Accent6 2 3 3 2 2 2 2" xfId="29173" xr:uid="{D209DA6C-529B-4587-8400-8D0A0DCE3B61}"/>
    <cellStyle name="40% - Accent6 2 3 3 2 2 2 2 2" xfId="43388" xr:uid="{41729E73-D06A-4A88-AA8E-9F0D3ABD5FA7}"/>
    <cellStyle name="40% - Accent6 2 3 3 2 2 2 3" xfId="43387" xr:uid="{2A5C5977-1E51-47AF-8EB7-EAE0256ECB99}"/>
    <cellStyle name="40% - Accent6 2 3 3 2 2 3" xfId="21468" xr:uid="{4CBE9694-1402-4894-B9C5-89D21927C311}"/>
    <cellStyle name="40% - Accent6 2 3 3 2 2 3 2" xfId="43389" xr:uid="{152771B9-D636-43AD-9386-04860A7C6136}"/>
    <cellStyle name="40% - Accent6 2 3 3 2 2 4" xfId="43386" xr:uid="{17D6680C-A9F2-40AA-BFF1-8F0D1E7F5818}"/>
    <cellStyle name="40% - Accent6 2 3 3 2 3" xfId="10032" xr:uid="{BEC3E8A9-A0E6-4C4A-AB84-1BAB15409D3D}"/>
    <cellStyle name="40% - Accent6 2 3 3 2 3 2" xfId="25445" xr:uid="{4BF19996-FCF2-488A-8D5B-9458BACB83B0}"/>
    <cellStyle name="40% - Accent6 2 3 3 2 3 2 2" xfId="43391" xr:uid="{A926DF15-CCD0-479B-B82B-41C72A216182}"/>
    <cellStyle name="40% - Accent6 2 3 3 2 3 3" xfId="43390" xr:uid="{6CCEF7E0-26F7-44FC-8895-4B1951EA1DEB}"/>
    <cellStyle name="40% - Accent6 2 3 3 2 4" xfId="17740" xr:uid="{DD0271EF-60CA-4AAD-BD88-9227AB13D793}"/>
    <cellStyle name="40% - Accent6 2 3 3 2 4 2" xfId="43392" xr:uid="{AA442149-CC08-4980-A036-37962F9678C3}"/>
    <cellStyle name="40% - Accent6 2 3 3 2 5" xfId="43385" xr:uid="{391D376B-8166-4DA6-ADCB-F73DC27F28F7}"/>
    <cellStyle name="40% - Accent6 2 3 3 3" xfId="4583" xr:uid="{80F9F67E-3697-4E73-9F95-78C452295EBF}"/>
    <cellStyle name="40% - Accent6 2 3 3 3 2" xfId="12291" xr:uid="{DE52AC04-9508-427C-8ACA-AED6A740752D}"/>
    <cellStyle name="40% - Accent6 2 3 3 3 2 2" xfId="27703" xr:uid="{4AF7B44A-B0BA-4BA1-81F4-2FBEC6EC5ACB}"/>
    <cellStyle name="40% - Accent6 2 3 3 3 2 2 2" xfId="43395" xr:uid="{E71D76F4-7AF4-41E2-8211-6B1F0678D2D5}"/>
    <cellStyle name="40% - Accent6 2 3 3 3 2 3" xfId="43394" xr:uid="{8AAC049D-34BA-457E-8390-F5972382FDCB}"/>
    <cellStyle name="40% - Accent6 2 3 3 3 3" xfId="19998" xr:uid="{92B7503A-E0A7-47CC-94FE-6EB06F839FD4}"/>
    <cellStyle name="40% - Accent6 2 3 3 3 3 2" xfId="43396" xr:uid="{4CCD83FF-5701-4261-A6F4-9A8882777634}"/>
    <cellStyle name="40% - Accent6 2 3 3 3 4" xfId="43393" xr:uid="{8A929EB0-41A9-4C91-8752-D8E213323038}"/>
    <cellStyle name="40% - Accent6 2 3 3 4" xfId="8573" xr:uid="{61E30583-1D03-4B0B-8751-7050FFA8D190}"/>
    <cellStyle name="40% - Accent6 2 3 3 4 2" xfId="23986" xr:uid="{EF81B38E-926F-42EA-A272-E926BBB97EAD}"/>
    <cellStyle name="40% - Accent6 2 3 3 4 2 2" xfId="43398" xr:uid="{8D50334B-0CC4-4025-962B-325CBC2874A7}"/>
    <cellStyle name="40% - Accent6 2 3 3 4 3" xfId="43397" xr:uid="{EBFFB301-1489-4FD3-972F-1F4B9EA02EB1}"/>
    <cellStyle name="40% - Accent6 2 3 3 5" xfId="16281" xr:uid="{0FFBEB11-D52E-4D4E-8C8C-36410FC6E664}"/>
    <cellStyle name="40% - Accent6 2 3 3 5 2" xfId="43399" xr:uid="{38A762FE-339D-4C1D-9C7F-F48F6E5AD3BE}"/>
    <cellStyle name="40% - Accent6 2 3 3 6" xfId="43384" xr:uid="{A39CFA37-FE52-4D38-A65C-353FCDDE777D}"/>
    <cellStyle name="40% - Accent6 2 3 4" xfId="1683" xr:uid="{B2CF3C0E-4FAE-4347-ACBF-03046BF6334A}"/>
    <cellStyle name="40% - Accent6 2 3 4 2" xfId="5415" xr:uid="{3EAC74D2-806B-45ED-9E35-9F8EA28D4302}"/>
    <cellStyle name="40% - Accent6 2 3 4 2 2" xfId="13123" xr:uid="{F082583C-5CC7-4CAF-9B3B-CD54102A71CA}"/>
    <cellStyle name="40% - Accent6 2 3 4 2 2 2" xfId="28535" xr:uid="{6E0B7B03-3F8E-419A-AFD0-3D719FB655F5}"/>
    <cellStyle name="40% - Accent6 2 3 4 2 2 2 2" xfId="43403" xr:uid="{073D9738-A7D6-42F4-A6FB-630574C600DF}"/>
    <cellStyle name="40% - Accent6 2 3 4 2 2 3" xfId="43402" xr:uid="{3E87675D-32CD-4359-8CC4-D41EA95CA806}"/>
    <cellStyle name="40% - Accent6 2 3 4 2 3" xfId="20830" xr:uid="{DB977255-300C-4A00-8FDC-C6DE9EF82F7F}"/>
    <cellStyle name="40% - Accent6 2 3 4 2 3 2" xfId="43404" xr:uid="{3FACF51D-3E4A-4839-A609-79A3186AEB1E}"/>
    <cellStyle name="40% - Accent6 2 3 4 2 4" xfId="43401" xr:uid="{46F4440F-D88B-47E3-80F9-6E56D0E88143}"/>
    <cellStyle name="40% - Accent6 2 3 4 3" xfId="9394" xr:uid="{7190460B-8899-499B-A00B-A694814B2AFD}"/>
    <cellStyle name="40% - Accent6 2 3 4 3 2" xfId="24807" xr:uid="{77C4A6A0-6F2A-4751-8394-C3D3FA1F8695}"/>
    <cellStyle name="40% - Accent6 2 3 4 3 2 2" xfId="43406" xr:uid="{8F4BD779-4F3B-4C01-94F9-86210E793959}"/>
    <cellStyle name="40% - Accent6 2 3 4 3 3" xfId="43405" xr:uid="{8E19346E-C76D-407E-964F-1C92E7B61911}"/>
    <cellStyle name="40% - Accent6 2 3 4 4" xfId="17102" xr:uid="{FB2F8B66-F8CB-4807-9500-34C17529A373}"/>
    <cellStyle name="40% - Accent6 2 3 4 4 2" xfId="43407" xr:uid="{962616C8-694E-464F-A7D9-AC66EA3460E2}"/>
    <cellStyle name="40% - Accent6 2 3 4 5" xfId="43400" xr:uid="{5EA7B4A8-ED5A-4576-A388-7E3433867AF7}"/>
    <cellStyle name="40% - Accent6 2 3 5" xfId="3931" xr:uid="{317676F9-D347-4627-AB5A-41AFE4AF47B9}"/>
    <cellStyle name="40% - Accent6 2 3 5 2" xfId="11639" xr:uid="{0479E826-C6FF-4184-AE4F-FF3046DAD445}"/>
    <cellStyle name="40% - Accent6 2 3 5 2 2" xfId="27051" xr:uid="{7039EBD8-6C62-4A8B-B90A-C338A9A53928}"/>
    <cellStyle name="40% - Accent6 2 3 5 2 2 2" xfId="43410" xr:uid="{962EF05B-29BB-45F8-AFDF-226CE815C57E}"/>
    <cellStyle name="40% - Accent6 2 3 5 2 3" xfId="43409" xr:uid="{AC681792-3CC3-4836-A937-79FEC878F98F}"/>
    <cellStyle name="40% - Accent6 2 3 5 3" xfId="19346" xr:uid="{8304C618-C735-4A0A-9010-1D05BD54CDC4}"/>
    <cellStyle name="40% - Accent6 2 3 5 3 2" xfId="43411" xr:uid="{4926FDCE-EBAB-4862-B99F-6024F33753C3}"/>
    <cellStyle name="40% - Accent6 2 3 5 4" xfId="43408" xr:uid="{46F01591-41B1-4E1E-9044-6D803A3D21DF}"/>
    <cellStyle name="40% - Accent6 2 3 6" xfId="7935" xr:uid="{65EA5BF2-ACA2-4788-A0D3-536EC2D3BB44}"/>
    <cellStyle name="40% - Accent6 2 3 6 2" xfId="23348" xr:uid="{5A8DA931-48E8-447C-A30F-845AB816984C}"/>
    <cellStyle name="40% - Accent6 2 3 6 2 2" xfId="43413" xr:uid="{0C1E27D0-42D4-4666-BA50-7DA164FC4615}"/>
    <cellStyle name="40% - Accent6 2 3 6 3" xfId="43412" xr:uid="{46A30D60-8D94-4916-81F2-889743AD59AC}"/>
    <cellStyle name="40% - Accent6 2 3 7" xfId="15643" xr:uid="{85D58EB8-CB29-41FE-8E3D-CAA5A9F912F7}"/>
    <cellStyle name="40% - Accent6 2 3 7 2" xfId="43414" xr:uid="{79DDD659-789F-42B0-ADC4-40C1C3EC0F76}"/>
    <cellStyle name="40% - Accent6 2 3 8" xfId="43351" xr:uid="{C68ACC7F-CC4C-422B-A969-4A0941D6C78D}"/>
    <cellStyle name="40% - Accent6 2 4" xfId="336" xr:uid="{8494CB04-20BC-4657-951F-A1F12C9ECB45}"/>
    <cellStyle name="40% - Accent6 2 4 2" xfId="999" xr:uid="{48471C9B-0424-41C6-8D30-3CCF22A101D2}"/>
    <cellStyle name="40% - Accent6 2 4 2 2" xfId="2469" xr:uid="{203B00A4-F098-43AF-A641-CE92BEBC5074}"/>
    <cellStyle name="40% - Accent6 2 4 2 2 2" xfId="6201" xr:uid="{51369CB0-D493-43BD-AD61-0381959BA0DA}"/>
    <cellStyle name="40% - Accent6 2 4 2 2 2 2" xfId="13909" xr:uid="{8BC92677-7E62-4295-B3FE-A88970652F20}"/>
    <cellStyle name="40% - Accent6 2 4 2 2 2 2 2" xfId="29321" xr:uid="{C3584328-F7FC-499D-8E99-74A65A2E3B15}"/>
    <cellStyle name="40% - Accent6 2 4 2 2 2 2 2 2" xfId="43420" xr:uid="{9CF0D6AF-B586-428D-93D1-7FE6AE917E9A}"/>
    <cellStyle name="40% - Accent6 2 4 2 2 2 2 3" xfId="43419" xr:uid="{12F820B4-6104-45F6-9F98-6CF65AFE34C4}"/>
    <cellStyle name="40% - Accent6 2 4 2 2 2 3" xfId="21616" xr:uid="{7C9B101C-B317-4818-BC0E-5A8A9B54065A}"/>
    <cellStyle name="40% - Accent6 2 4 2 2 2 3 2" xfId="43421" xr:uid="{885AEB4E-7EB3-4FFF-BED9-1ABCE939D1B6}"/>
    <cellStyle name="40% - Accent6 2 4 2 2 2 4" xfId="43418" xr:uid="{2E54328A-F620-43D8-A98F-B2B4A3B0A9F5}"/>
    <cellStyle name="40% - Accent6 2 4 2 2 3" xfId="10180" xr:uid="{BE355DC1-B576-4E62-844C-DFCB4AD55ADF}"/>
    <cellStyle name="40% - Accent6 2 4 2 2 3 2" xfId="25593" xr:uid="{9AC53BE3-3242-45BD-9359-3042855F9C64}"/>
    <cellStyle name="40% - Accent6 2 4 2 2 3 2 2" xfId="43423" xr:uid="{D8475C5C-E7A3-46EE-95AD-A521C8A93D16}"/>
    <cellStyle name="40% - Accent6 2 4 2 2 3 3" xfId="43422" xr:uid="{3C9B1EF7-B546-4D79-9D3F-789610B06A3C}"/>
    <cellStyle name="40% - Accent6 2 4 2 2 4" xfId="17888" xr:uid="{F1E0B4A1-7EB5-4F81-954D-A76938AA81A3}"/>
    <cellStyle name="40% - Accent6 2 4 2 2 4 2" xfId="43424" xr:uid="{992EEF4B-2153-4C6D-B845-668D6AE913DB}"/>
    <cellStyle name="40% - Accent6 2 4 2 2 5" xfId="43417" xr:uid="{7E42AA9C-0514-4709-B289-480900B7A72F}"/>
    <cellStyle name="40% - Accent6 2 4 2 3" xfId="4736" xr:uid="{50B45B9A-4446-4041-965A-0E83ECE2FC47}"/>
    <cellStyle name="40% - Accent6 2 4 2 3 2" xfId="12444" xr:uid="{DA87BD43-E9D3-4C21-AA54-BF04E2752D5D}"/>
    <cellStyle name="40% - Accent6 2 4 2 3 2 2" xfId="27856" xr:uid="{2504A507-B7E1-4510-AEF0-F1378F2AB1A0}"/>
    <cellStyle name="40% - Accent6 2 4 2 3 2 2 2" xfId="43427" xr:uid="{8C1C15E4-6BAF-414E-93E9-A42CDBC37CA6}"/>
    <cellStyle name="40% - Accent6 2 4 2 3 2 3" xfId="43426" xr:uid="{AB464AA7-4752-4CB7-91F3-352F8F434804}"/>
    <cellStyle name="40% - Accent6 2 4 2 3 3" xfId="20151" xr:uid="{B1C9255D-E128-4D6C-90FC-8362DCD23CDF}"/>
    <cellStyle name="40% - Accent6 2 4 2 3 3 2" xfId="43428" xr:uid="{17A26E23-F759-4AB7-B276-56FAB68723C6}"/>
    <cellStyle name="40% - Accent6 2 4 2 3 4" xfId="43425" xr:uid="{2571CFA9-7B13-42AA-8DB5-232C7DEC3215}"/>
    <cellStyle name="40% - Accent6 2 4 2 4" xfId="8721" xr:uid="{E0E69A1A-AD36-4F20-AF58-1B91C7E8CB85}"/>
    <cellStyle name="40% - Accent6 2 4 2 4 2" xfId="24134" xr:uid="{C936E4B4-9DE3-42C4-933D-6920366F728C}"/>
    <cellStyle name="40% - Accent6 2 4 2 4 2 2" xfId="43430" xr:uid="{881071AA-85D0-4E85-B41A-A6BD8FE4D804}"/>
    <cellStyle name="40% - Accent6 2 4 2 4 3" xfId="43429" xr:uid="{54F6EA30-EF48-4A1A-8D47-5748CB87279A}"/>
    <cellStyle name="40% - Accent6 2 4 2 5" xfId="16429" xr:uid="{86B1261A-5430-4F4C-A2A1-260DB724794D}"/>
    <cellStyle name="40% - Accent6 2 4 2 5 2" xfId="43431" xr:uid="{A5DED837-F61B-4331-8D2A-8980A61085E5}"/>
    <cellStyle name="40% - Accent6 2 4 2 6" xfId="43416" xr:uid="{E96128F3-62A3-47DB-9E7F-69C58F61C3AE}"/>
    <cellStyle name="40% - Accent6 2 4 3" xfId="1831" xr:uid="{FD94285F-1E3E-4537-8C04-D2AF13803F52}"/>
    <cellStyle name="40% - Accent6 2 4 3 2" xfId="5563" xr:uid="{4B8CCAE2-6E47-4332-9435-82DF427255D2}"/>
    <cellStyle name="40% - Accent6 2 4 3 2 2" xfId="13271" xr:uid="{59B956AB-3A19-406D-BC3C-E87FF40B3A29}"/>
    <cellStyle name="40% - Accent6 2 4 3 2 2 2" xfId="28683" xr:uid="{BD6EBA79-8BAE-4607-8DD5-F3F62FAACB59}"/>
    <cellStyle name="40% - Accent6 2 4 3 2 2 2 2" xfId="43435" xr:uid="{C8DEFD60-4B13-416E-8F40-C1780C7087E7}"/>
    <cellStyle name="40% - Accent6 2 4 3 2 2 3" xfId="43434" xr:uid="{E54C7A30-75D5-42B1-AC78-121C7CA0D0B0}"/>
    <cellStyle name="40% - Accent6 2 4 3 2 3" xfId="20978" xr:uid="{6810B55D-B808-4B88-9F5A-3CE103ED345F}"/>
    <cellStyle name="40% - Accent6 2 4 3 2 3 2" xfId="43436" xr:uid="{B1DD7B88-3AD6-4709-9DFA-2AA5CBB2E5EB}"/>
    <cellStyle name="40% - Accent6 2 4 3 2 4" xfId="43433" xr:uid="{3EDFE40E-DDFA-4D91-B0EA-48E47246CBBC}"/>
    <cellStyle name="40% - Accent6 2 4 3 3" xfId="9542" xr:uid="{C12A5D86-C620-4202-9892-8A6B19E09DAC}"/>
    <cellStyle name="40% - Accent6 2 4 3 3 2" xfId="24955" xr:uid="{8141E10B-1F24-4219-93C9-BF1550A20B85}"/>
    <cellStyle name="40% - Accent6 2 4 3 3 2 2" xfId="43438" xr:uid="{4870D94B-6DAE-4417-9CD6-E01B6DCE2C73}"/>
    <cellStyle name="40% - Accent6 2 4 3 3 3" xfId="43437" xr:uid="{CF026DF3-4720-4B5F-807B-8A81AF522CC8}"/>
    <cellStyle name="40% - Accent6 2 4 3 4" xfId="17250" xr:uid="{F11B2065-F652-47D3-9047-920750F7263D}"/>
    <cellStyle name="40% - Accent6 2 4 3 4 2" xfId="43439" xr:uid="{25DC294A-630D-49B4-BF6E-C9BAFC093C03}"/>
    <cellStyle name="40% - Accent6 2 4 3 5" xfId="43432" xr:uid="{0AD4CF6F-F0DE-4868-8A58-D4396EC04F89}"/>
    <cellStyle name="40% - Accent6 2 4 4" xfId="4084" xr:uid="{7B17AA07-AF90-44EA-902C-2F2075B249E5}"/>
    <cellStyle name="40% - Accent6 2 4 4 2" xfId="11792" xr:uid="{717E2EA1-7DC1-4812-931F-873111F1B257}"/>
    <cellStyle name="40% - Accent6 2 4 4 2 2" xfId="27204" xr:uid="{5A59B46D-3905-4732-8549-7DB22C8469E9}"/>
    <cellStyle name="40% - Accent6 2 4 4 2 2 2" xfId="43442" xr:uid="{07EFA8A6-47A0-4D29-9C72-7E043FDF8DDD}"/>
    <cellStyle name="40% - Accent6 2 4 4 2 3" xfId="43441" xr:uid="{6C26E845-CA33-4C11-8182-CAA6C225FD71}"/>
    <cellStyle name="40% - Accent6 2 4 4 3" xfId="19499" xr:uid="{04A0325C-5CB6-47A9-86B3-73787C9214B9}"/>
    <cellStyle name="40% - Accent6 2 4 4 3 2" xfId="43443" xr:uid="{095B66A3-57C4-4A09-8B1A-74C5E0D88C4E}"/>
    <cellStyle name="40% - Accent6 2 4 4 4" xfId="43440" xr:uid="{8E6AC808-656A-48B2-825F-CFD1AB3447A4}"/>
    <cellStyle name="40% - Accent6 2 4 5" xfId="8083" xr:uid="{09791C96-32C0-40D9-88FC-3D432AD823C4}"/>
    <cellStyle name="40% - Accent6 2 4 5 2" xfId="23496" xr:uid="{E5109E8C-5D5C-40AE-909E-0D04B846A7B5}"/>
    <cellStyle name="40% - Accent6 2 4 5 2 2" xfId="43445" xr:uid="{B3CC7EB9-FD75-485F-A24D-D1C561BDAFF3}"/>
    <cellStyle name="40% - Accent6 2 4 5 3" xfId="43444" xr:uid="{08C4ACB5-6A8B-4B44-84F2-C5E1439CC2F6}"/>
    <cellStyle name="40% - Accent6 2 4 6" xfId="15791" xr:uid="{CF0D9DAC-7CE1-4EB3-B9C8-450C0CFBA629}"/>
    <cellStyle name="40% - Accent6 2 4 6 2" xfId="43446" xr:uid="{D92C221A-DDE3-48A8-B43B-2F48F2F050FC}"/>
    <cellStyle name="40% - Accent6 2 4 7" xfId="43415" xr:uid="{CB97FCC4-F216-4C28-9EB8-652C5FF1DA08}"/>
    <cellStyle name="40% - Accent6 2 5" xfId="782" xr:uid="{850BC148-124D-47E6-9EC9-2167D9EECCB4}"/>
    <cellStyle name="40% - Accent6 2 5 2" xfId="2271" xr:uid="{1AE5F8BB-6FB1-4368-ABE0-F88FC692A36E}"/>
    <cellStyle name="40% - Accent6 2 5 2 2" xfId="6003" xr:uid="{9AEB5924-BFFF-4EF9-91A7-FCDE68093492}"/>
    <cellStyle name="40% - Accent6 2 5 2 2 2" xfId="13711" xr:uid="{6ACF3871-FF18-4749-8987-9DF6BBDCE456}"/>
    <cellStyle name="40% - Accent6 2 5 2 2 2 2" xfId="29123" xr:uid="{225AA456-C406-438F-8846-DA7C295367DF}"/>
    <cellStyle name="40% - Accent6 2 5 2 2 2 2 2" xfId="43451" xr:uid="{124B2383-C323-433B-9D36-842B9C6A9BCF}"/>
    <cellStyle name="40% - Accent6 2 5 2 2 2 3" xfId="43450" xr:uid="{F7464445-1A0B-44F0-95CF-848D576F33BC}"/>
    <cellStyle name="40% - Accent6 2 5 2 2 3" xfId="21418" xr:uid="{83DE3CE9-2E9E-44A0-AFE2-91671E3F3C38}"/>
    <cellStyle name="40% - Accent6 2 5 2 2 3 2" xfId="43452" xr:uid="{C4C1256A-3FB2-471D-8323-812696E1049D}"/>
    <cellStyle name="40% - Accent6 2 5 2 2 4" xfId="43449" xr:uid="{8D938EE0-4F63-41BD-984F-E71E987D8854}"/>
    <cellStyle name="40% - Accent6 2 5 2 3" xfId="9982" xr:uid="{9B679BE1-A28D-4C70-A730-BE4F9EC12127}"/>
    <cellStyle name="40% - Accent6 2 5 2 3 2" xfId="25395" xr:uid="{274B3376-E049-416A-A776-205F43148125}"/>
    <cellStyle name="40% - Accent6 2 5 2 3 2 2" xfId="43454" xr:uid="{4241798D-C023-4F20-AB6A-BFD1D19B1911}"/>
    <cellStyle name="40% - Accent6 2 5 2 3 3" xfId="43453" xr:uid="{7737DA23-466D-409B-A205-2C3B1611BC6D}"/>
    <cellStyle name="40% - Accent6 2 5 2 4" xfId="17690" xr:uid="{C06CC733-24EE-459B-8214-BB042ADA6C25}"/>
    <cellStyle name="40% - Accent6 2 5 2 4 2" xfId="43455" xr:uid="{D3AF9C37-BCCC-49FF-B7D6-B7ABB8A2A472}"/>
    <cellStyle name="40% - Accent6 2 5 2 5" xfId="43448" xr:uid="{A35C5F94-A009-4CA5-A68B-4AFCA47E547F}"/>
    <cellStyle name="40% - Accent6 2 5 3" xfId="4526" xr:uid="{08F16ECB-9921-45E9-8631-7306EFE31C7D}"/>
    <cellStyle name="40% - Accent6 2 5 3 2" xfId="12234" xr:uid="{53C9DAE2-0E39-4704-B9EE-E5DD44341DCB}"/>
    <cellStyle name="40% - Accent6 2 5 3 2 2" xfId="27646" xr:uid="{B5D79576-5233-46FC-849A-6783A8D2DF53}"/>
    <cellStyle name="40% - Accent6 2 5 3 2 2 2" xfId="43458" xr:uid="{0C4C5983-8B74-4262-8EB4-58D3EA3CA58E}"/>
    <cellStyle name="40% - Accent6 2 5 3 2 3" xfId="43457" xr:uid="{AD61BBB3-3988-4E4D-9641-1DE526AA8343}"/>
    <cellStyle name="40% - Accent6 2 5 3 3" xfId="19941" xr:uid="{F472DB3E-EC43-415B-A379-9C4402179580}"/>
    <cellStyle name="40% - Accent6 2 5 3 3 2" xfId="43459" xr:uid="{DD6B8143-7CF0-4374-A142-D05798302092}"/>
    <cellStyle name="40% - Accent6 2 5 3 4" xfId="43456" xr:uid="{3A9BD9DC-DFF7-46E6-9405-DB25C796BAC4}"/>
    <cellStyle name="40% - Accent6 2 5 4" xfId="8523" xr:uid="{05BF97A0-BE97-4C04-8B0B-AC80B2FD576C}"/>
    <cellStyle name="40% - Accent6 2 5 4 2" xfId="23936" xr:uid="{B6045F39-F115-4AE2-BC55-ADA064759F3A}"/>
    <cellStyle name="40% - Accent6 2 5 4 2 2" xfId="43461" xr:uid="{DCF84177-0665-48C2-8457-1ECCA94F5E7B}"/>
    <cellStyle name="40% - Accent6 2 5 4 3" xfId="43460" xr:uid="{A56F8549-F3B1-4B85-A507-68605FD6FEC0}"/>
    <cellStyle name="40% - Accent6 2 5 5" xfId="16231" xr:uid="{80DCF8E1-C2C5-436F-9264-73CBA65A04AF}"/>
    <cellStyle name="40% - Accent6 2 5 5 2" xfId="43462" xr:uid="{3D46AC40-9659-4FDB-9015-9087C03EAA7B}"/>
    <cellStyle name="40% - Accent6 2 5 6" xfId="43447" xr:uid="{4A054E34-7BE5-4780-826D-ED0D0232F8C9}"/>
    <cellStyle name="40% - Accent6 2 6" xfId="1629" xr:uid="{A9224265-311C-4238-A709-57CB40CEA40F}"/>
    <cellStyle name="40% - Accent6 2 6 2" xfId="5363" xr:uid="{12805DFB-B921-4279-A169-DC6328316377}"/>
    <cellStyle name="40% - Accent6 2 6 2 2" xfId="13071" xr:uid="{1156B735-48C5-4C38-9E08-210BB793A3C6}"/>
    <cellStyle name="40% - Accent6 2 6 2 2 2" xfId="28483" xr:uid="{4FE1C0CA-734C-4CD3-9A3D-1F7050019C6C}"/>
    <cellStyle name="40% - Accent6 2 6 2 2 2 2" xfId="43466" xr:uid="{A70F8BF1-6F5F-457A-8BCD-F9AAA661F4A2}"/>
    <cellStyle name="40% - Accent6 2 6 2 2 3" xfId="43465" xr:uid="{31E0C46F-B501-4006-9C22-2F060B293091}"/>
    <cellStyle name="40% - Accent6 2 6 2 3" xfId="20778" xr:uid="{BD073121-4754-4681-B4D3-85AD8ADA7140}"/>
    <cellStyle name="40% - Accent6 2 6 2 3 2" xfId="43467" xr:uid="{62DC00DD-71BB-496D-8308-AF49ABD8FA7D}"/>
    <cellStyle name="40% - Accent6 2 6 2 4" xfId="43464" xr:uid="{E9F69871-59C6-4F92-873E-E30102D43E33}"/>
    <cellStyle name="40% - Accent6 2 6 3" xfId="9344" xr:uid="{0F61995B-F319-46E4-A839-01296EC65048}"/>
    <cellStyle name="40% - Accent6 2 6 3 2" xfId="24757" xr:uid="{10F41928-B6A2-49F3-BB42-84369BA24369}"/>
    <cellStyle name="40% - Accent6 2 6 3 2 2" xfId="43469" xr:uid="{4C8C9BC9-3D1D-4E3E-AAA0-EBF00F6F6FFB}"/>
    <cellStyle name="40% - Accent6 2 6 3 3" xfId="43468" xr:uid="{5DB83805-8193-4AAD-8188-FC3E844A5EF0}"/>
    <cellStyle name="40% - Accent6 2 6 4" xfId="17052" xr:uid="{FB6029CF-A562-4442-A827-5D1C3D4933D1}"/>
    <cellStyle name="40% - Accent6 2 6 4 2" xfId="43470" xr:uid="{8B2E0011-6405-4EAC-9603-EB7233D9D401}"/>
    <cellStyle name="40% - Accent6 2 6 5" xfId="43463" xr:uid="{6DB40351-C6F6-4EAB-B32C-7C24F98DBB3B}"/>
    <cellStyle name="40% - Accent6 2 7" xfId="3873" xr:uid="{41D5B489-4EB8-48DB-8B6C-A7485E4627D4}"/>
    <cellStyle name="40% - Accent6 2 7 2" xfId="11582" xr:uid="{0C2EFE9D-18C2-4403-9D37-4909D7C18281}"/>
    <cellStyle name="40% - Accent6 2 7 2 2" xfId="26994" xr:uid="{D459A6B2-010D-4374-84E6-E0900667870D}"/>
    <cellStyle name="40% - Accent6 2 7 2 2 2" xfId="43473" xr:uid="{3FCE605B-39B2-4CAD-BBB8-EEBDAE56A194}"/>
    <cellStyle name="40% - Accent6 2 7 2 3" xfId="43472" xr:uid="{E5EED9EF-1A44-427C-BD10-59C1C10AC072}"/>
    <cellStyle name="40% - Accent6 2 7 3" xfId="19289" xr:uid="{D9869148-2E4B-4B8F-A371-32F78A4485CD}"/>
    <cellStyle name="40% - Accent6 2 7 3 2" xfId="43474" xr:uid="{663A70CA-3A96-4A8D-8A34-7A4FF2E35C45}"/>
    <cellStyle name="40% - Accent6 2 7 4" xfId="43471" xr:uid="{FDC343E8-5E7B-4450-9A60-E9AFCD6B77F3}"/>
    <cellStyle name="40% - Accent6 2 8" xfId="7867" xr:uid="{B1ADB821-7CD8-4919-BFFC-C4DB5AFCA87B}"/>
    <cellStyle name="40% - Accent6 2 8 2" xfId="23280" xr:uid="{837344A8-D441-4D30-962E-77F7977DA820}"/>
    <cellStyle name="40% - Accent6 2 8 2 2" xfId="43476" xr:uid="{40529507-F253-411B-85F7-6191CAF5508D}"/>
    <cellStyle name="40% - Accent6 2 8 3" xfId="43475" xr:uid="{907EA32F-3891-46B1-8ED4-3B45540AC511}"/>
    <cellStyle name="40% - Accent6 2 9" xfId="15575" xr:uid="{1537BE29-77CC-4F71-A739-D8619F12EF64}"/>
    <cellStyle name="40% - Accent6 2 9 2" xfId="43477" xr:uid="{EA1599C0-AA75-4730-83AD-589D339646E0}"/>
    <cellStyle name="40% - Accent6 20" xfId="3599" xr:uid="{B8288F8B-51A4-4DCD-A540-780EF50D2978}"/>
    <cellStyle name="40% - Accent6 20 2" xfId="7330" xr:uid="{E93E9DEA-79D8-4140-BB87-94963E7D6E94}"/>
    <cellStyle name="40% - Accent6 20 2 2" xfId="15038" xr:uid="{9A517551-F2CD-4704-8EA3-E79426923AC1}"/>
    <cellStyle name="40% - Accent6 20 2 2 2" xfId="30450" xr:uid="{A604C513-C6F2-4F88-BC1E-6AF9E3982711}"/>
    <cellStyle name="40% - Accent6 20 2 2 2 2" xfId="43481" xr:uid="{E456F103-BE11-4478-A739-1AD9C4DBAD6E}"/>
    <cellStyle name="40% - Accent6 20 2 2 3" xfId="43480" xr:uid="{8BF6B29D-C0E8-4D5E-9FE2-659132244082}"/>
    <cellStyle name="40% - Accent6 20 2 3" xfId="22745" xr:uid="{67F6AB0B-9A73-40D2-A676-048B04D870C5}"/>
    <cellStyle name="40% - Accent6 20 2 3 2" xfId="43482" xr:uid="{0B782492-00D5-40DE-AB98-494BD21FA554}"/>
    <cellStyle name="40% - Accent6 20 2 4" xfId="43479" xr:uid="{B1596A93-9BDD-41D7-8EC0-A9C1E1E55475}"/>
    <cellStyle name="40% - Accent6 20 3" xfId="11309" xr:uid="{70AAB750-B88B-4A3A-BB7A-DB2D1E9F35DE}"/>
    <cellStyle name="40% - Accent6 20 3 2" xfId="26722" xr:uid="{5D61C021-2EBC-447C-BFFD-9C0ED6F0D387}"/>
    <cellStyle name="40% - Accent6 20 3 2 2" xfId="43484" xr:uid="{A3429BCC-E30F-4AB9-A136-3BAC873FD12B}"/>
    <cellStyle name="40% - Accent6 20 3 3" xfId="43483" xr:uid="{FF5A85AC-8F0F-49EE-A272-932A3E682FFE}"/>
    <cellStyle name="40% - Accent6 20 4" xfId="19017" xr:uid="{5ED4250C-509B-42D6-B6E6-8DC9FA2B6896}"/>
    <cellStyle name="40% - Accent6 20 4 2" xfId="43485" xr:uid="{4AD66FE3-E708-4B40-A5F9-F842973F4AF7}"/>
    <cellStyle name="40% - Accent6 20 5" xfId="43478" xr:uid="{1841D884-FB28-407B-9705-2FF79D7CF521}"/>
    <cellStyle name="40% - Accent6 21" xfId="3619" xr:uid="{6CD84775-B19C-4405-9EE5-6AF0CB5237DD}"/>
    <cellStyle name="40% - Accent6 21 2" xfId="7350" xr:uid="{6D275E3E-B228-489A-82A0-DAFDF1D6B86C}"/>
    <cellStyle name="40% - Accent6 21 2 2" xfId="15058" xr:uid="{16CBF2F9-A80B-40E7-BA02-56F86A0017FE}"/>
    <cellStyle name="40% - Accent6 21 2 2 2" xfId="30470" xr:uid="{A9541401-8190-44E1-85EB-45805510CAD3}"/>
    <cellStyle name="40% - Accent6 21 2 2 2 2" xfId="43489" xr:uid="{0C3111BF-2D75-46FC-97C3-F49733F4A812}"/>
    <cellStyle name="40% - Accent6 21 2 2 3" xfId="43488" xr:uid="{E7AEB609-6983-41B4-92F4-F9A2375ED946}"/>
    <cellStyle name="40% - Accent6 21 2 3" xfId="22765" xr:uid="{BE3C1916-84F0-4BB9-86E5-CBCCFC9AE0F5}"/>
    <cellStyle name="40% - Accent6 21 2 3 2" xfId="43490" xr:uid="{076B591A-7D0B-4F6E-A5A5-7EFFD61A932D}"/>
    <cellStyle name="40% - Accent6 21 2 4" xfId="43487" xr:uid="{0AE9D494-C391-4608-8C87-A75EF92456CB}"/>
    <cellStyle name="40% - Accent6 21 3" xfId="11329" xr:uid="{622C1A16-662F-4C09-A44C-88D881550F00}"/>
    <cellStyle name="40% - Accent6 21 3 2" xfId="26742" xr:uid="{42EFE5CB-28E5-4886-8555-4A5035E92F7E}"/>
    <cellStyle name="40% - Accent6 21 3 2 2" xfId="43492" xr:uid="{734B9063-489F-4316-B243-242D16E559CA}"/>
    <cellStyle name="40% - Accent6 21 3 3" xfId="43491" xr:uid="{61D27AA8-7745-449E-A776-3031C75C9203}"/>
    <cellStyle name="40% - Accent6 21 4" xfId="19037" xr:uid="{4A402584-2F23-4B5D-B0D9-782339EC4CC7}"/>
    <cellStyle name="40% - Accent6 21 4 2" xfId="43493" xr:uid="{95D7B340-09D6-4602-9DE9-84325C401F34}"/>
    <cellStyle name="40% - Accent6 21 5" xfId="43486" xr:uid="{4C00F987-A126-4E36-8E22-A185BA8C1C55}"/>
    <cellStyle name="40% - Accent6 22" xfId="3639" xr:uid="{3FBC61A9-73BC-4569-8B9A-CA9E6A37F516}"/>
    <cellStyle name="40% - Accent6 22 2" xfId="7370" xr:uid="{09FB3887-2820-41A3-B66B-32652BFFF89C}"/>
    <cellStyle name="40% - Accent6 22 2 2" xfId="15078" xr:uid="{AF27A58E-F333-499C-B0F6-5155B7F5C0CD}"/>
    <cellStyle name="40% - Accent6 22 2 2 2" xfId="30490" xr:uid="{03DCC985-F62C-4CBE-8C9E-EA568010B2D5}"/>
    <cellStyle name="40% - Accent6 22 2 2 2 2" xfId="43497" xr:uid="{644DB3C3-BE90-4888-AFD1-BA9C469EA05C}"/>
    <cellStyle name="40% - Accent6 22 2 2 3" xfId="43496" xr:uid="{DC637E74-9F36-4093-9CBF-A58FA25480FC}"/>
    <cellStyle name="40% - Accent6 22 2 3" xfId="22785" xr:uid="{46659AF0-80BE-48CE-BD69-60D2051B7BA8}"/>
    <cellStyle name="40% - Accent6 22 2 3 2" xfId="43498" xr:uid="{091E82CD-69D4-4662-89E1-4B0F16AB0E24}"/>
    <cellStyle name="40% - Accent6 22 2 4" xfId="43495" xr:uid="{397A6957-41A3-4561-A522-A6514966911C}"/>
    <cellStyle name="40% - Accent6 22 3" xfId="11349" xr:uid="{B426F1CE-91A4-4983-96F1-FD8B24FF46F2}"/>
    <cellStyle name="40% - Accent6 22 3 2" xfId="26762" xr:uid="{DE8CA655-52F9-4E26-A26F-0BB726C636D8}"/>
    <cellStyle name="40% - Accent6 22 3 2 2" xfId="43500" xr:uid="{C1822A4F-024D-4400-8941-0C8B140AA797}"/>
    <cellStyle name="40% - Accent6 22 3 3" xfId="43499" xr:uid="{075361A2-4896-48CD-8388-40BDA53638CD}"/>
    <cellStyle name="40% - Accent6 22 4" xfId="19057" xr:uid="{248B6AD7-F1AE-4B1B-B80F-317E51CA009A}"/>
    <cellStyle name="40% - Accent6 22 4 2" xfId="43501" xr:uid="{E8E3C4DB-8D8D-4831-ACD1-3E7095C28642}"/>
    <cellStyle name="40% - Accent6 22 5" xfId="43494" xr:uid="{31095ED7-10F4-47A1-B92E-5B5385605709}"/>
    <cellStyle name="40% - Accent6 23" xfId="3659" xr:uid="{CA2D65A2-696D-47B7-A454-9D2F4713F97C}"/>
    <cellStyle name="40% - Accent6 23 2" xfId="7390" xr:uid="{E5336AF8-B573-4297-9B06-EF122910D989}"/>
    <cellStyle name="40% - Accent6 23 2 2" xfId="15098" xr:uid="{C583B5AD-2466-43C1-B72C-DABE4BB48208}"/>
    <cellStyle name="40% - Accent6 23 2 2 2" xfId="30510" xr:uid="{E86A8CE7-CD51-4B5D-A402-0338461EC009}"/>
    <cellStyle name="40% - Accent6 23 2 2 2 2" xfId="43505" xr:uid="{18391D92-9310-48E3-84CA-56C93A548B95}"/>
    <cellStyle name="40% - Accent6 23 2 2 3" xfId="43504" xr:uid="{ABB85E3E-795E-409F-A819-82E8C584909D}"/>
    <cellStyle name="40% - Accent6 23 2 3" xfId="22805" xr:uid="{17741031-7606-43F7-B96C-FEFF81026DBF}"/>
    <cellStyle name="40% - Accent6 23 2 3 2" xfId="43506" xr:uid="{CF34567C-ACF0-453F-80D3-90C2E9C7EFE0}"/>
    <cellStyle name="40% - Accent6 23 2 4" xfId="43503" xr:uid="{40ABA44C-4106-4486-A862-FDB8D4E8692B}"/>
    <cellStyle name="40% - Accent6 23 3" xfId="11369" xr:uid="{79284B0E-5A34-4E97-8916-AB0C54E7B62F}"/>
    <cellStyle name="40% - Accent6 23 3 2" xfId="26782" xr:uid="{68CA93BC-6845-4723-B129-6732C8BB5FA4}"/>
    <cellStyle name="40% - Accent6 23 3 2 2" xfId="43508" xr:uid="{537C636D-5EF5-44C5-9603-580295562974}"/>
    <cellStyle name="40% - Accent6 23 3 3" xfId="43507" xr:uid="{5591E691-FCC5-4F04-B34B-6FE9BA2620AB}"/>
    <cellStyle name="40% - Accent6 23 4" xfId="19077" xr:uid="{00B2297E-075F-4414-A065-B0291F8EF7D1}"/>
    <cellStyle name="40% - Accent6 23 4 2" xfId="43509" xr:uid="{49BE6723-6477-4785-8203-B0DB4E21524A}"/>
    <cellStyle name="40% - Accent6 23 5" xfId="43502" xr:uid="{21CC5782-204E-45AA-976E-FE5D42682EF0}"/>
    <cellStyle name="40% - Accent6 24" xfId="3679" xr:uid="{D9E78C83-752B-4CB2-A8D8-3F823F0D14C5}"/>
    <cellStyle name="40% - Accent6 24 2" xfId="7410" xr:uid="{11B05F1D-32B7-4C8B-A010-39255641756F}"/>
    <cellStyle name="40% - Accent6 24 2 2" xfId="15118" xr:uid="{F44D1D80-8EBE-43B5-83D6-CB9EB8353556}"/>
    <cellStyle name="40% - Accent6 24 2 2 2" xfId="30530" xr:uid="{794025E4-8688-4491-BC98-C97A47DF6EA3}"/>
    <cellStyle name="40% - Accent6 24 2 2 2 2" xfId="43513" xr:uid="{4EDB8951-C955-4398-8949-02C3A1D2BCD0}"/>
    <cellStyle name="40% - Accent6 24 2 2 3" xfId="43512" xr:uid="{6DF50A85-BCB7-45AB-9565-D641AA76F1B9}"/>
    <cellStyle name="40% - Accent6 24 2 3" xfId="22825" xr:uid="{175095F9-BC8D-4E5E-BD15-6132D53D532B}"/>
    <cellStyle name="40% - Accent6 24 2 3 2" xfId="43514" xr:uid="{B5E935F7-7C05-41EA-8F3B-FE3F796E2A5B}"/>
    <cellStyle name="40% - Accent6 24 2 4" xfId="43511" xr:uid="{DFAC492D-A175-4E2A-A2D1-79826F3194E4}"/>
    <cellStyle name="40% - Accent6 24 3" xfId="11389" xr:uid="{470633E7-B704-4C63-87E5-E323CF383D96}"/>
    <cellStyle name="40% - Accent6 24 3 2" xfId="26802" xr:uid="{449DDB6A-73DB-4DF6-B922-DF79F1C12DF7}"/>
    <cellStyle name="40% - Accent6 24 3 2 2" xfId="43516" xr:uid="{643B8618-1CC8-4EE8-8C93-01A119ED6560}"/>
    <cellStyle name="40% - Accent6 24 3 3" xfId="43515" xr:uid="{F2A098AD-C250-49A0-8646-8881DDE8A926}"/>
    <cellStyle name="40% - Accent6 24 4" xfId="19097" xr:uid="{2A33709A-F0E6-4FEC-96F1-D1BED7836781}"/>
    <cellStyle name="40% - Accent6 24 4 2" xfId="43517" xr:uid="{96D4745E-FA2E-4043-B7C1-7AFEEAFACB41}"/>
    <cellStyle name="40% - Accent6 24 5" xfId="43510" xr:uid="{45A45596-9CC6-498A-9F11-FAEA18FD8C75}"/>
    <cellStyle name="40% - Accent6 25" xfId="3699" xr:uid="{88269FDE-C404-43CB-B80D-B36011D30D20}"/>
    <cellStyle name="40% - Accent6 25 2" xfId="7430" xr:uid="{0AE3806E-6AFD-4BB2-8FE1-A24B7AF4F777}"/>
    <cellStyle name="40% - Accent6 25 2 2" xfId="15138" xr:uid="{0199F23E-7AD8-4C87-91E0-2CA173AF73EE}"/>
    <cellStyle name="40% - Accent6 25 2 2 2" xfId="30550" xr:uid="{937B31B9-828B-4486-975C-EDA72E186F4D}"/>
    <cellStyle name="40% - Accent6 25 2 2 2 2" xfId="43521" xr:uid="{00856630-5D8E-495C-B1C1-88D58B73E1D6}"/>
    <cellStyle name="40% - Accent6 25 2 2 3" xfId="43520" xr:uid="{11467517-D4CD-4248-B8E8-4F5C38CA2ACF}"/>
    <cellStyle name="40% - Accent6 25 2 3" xfId="22845" xr:uid="{C6302FDD-BEED-4149-BED4-3F3D2A7A8C1E}"/>
    <cellStyle name="40% - Accent6 25 2 3 2" xfId="43522" xr:uid="{24963512-0C4D-4FE3-97DD-387DB5E37BCF}"/>
    <cellStyle name="40% - Accent6 25 2 4" xfId="43519" xr:uid="{458B1CE3-42C4-4F9C-BC39-6F1186BF1492}"/>
    <cellStyle name="40% - Accent6 25 3" xfId="11409" xr:uid="{B958D609-8CEA-445F-8214-D4807ACEF11D}"/>
    <cellStyle name="40% - Accent6 25 3 2" xfId="26822" xr:uid="{39AEC584-CF51-4F59-9F96-15428B58415E}"/>
    <cellStyle name="40% - Accent6 25 3 2 2" xfId="43524" xr:uid="{5F26A1D1-EB9C-4DB2-8133-9C8352876B40}"/>
    <cellStyle name="40% - Accent6 25 3 3" xfId="43523" xr:uid="{95A65429-344A-4CBF-A9D7-875F4D6188F9}"/>
    <cellStyle name="40% - Accent6 25 4" xfId="19117" xr:uid="{F1E36013-9CAD-4C5F-8A1C-6A951C837A53}"/>
    <cellStyle name="40% - Accent6 25 4 2" xfId="43525" xr:uid="{9E673600-06DD-4297-BBC7-7FB7CF1F57E3}"/>
    <cellStyle name="40% - Accent6 25 5" xfId="43518" xr:uid="{34F5D3A8-C5E7-49EA-9949-5C9823E62CBE}"/>
    <cellStyle name="40% - Accent6 26" xfId="3719" xr:uid="{D8A8CF8C-5049-466D-8D58-04CE017DEA39}"/>
    <cellStyle name="40% - Accent6 26 2" xfId="7450" xr:uid="{B96B93CB-A929-477B-94B6-E26DF1A1DF22}"/>
    <cellStyle name="40% - Accent6 26 2 2" xfId="15158" xr:uid="{AB871943-7EBF-47CF-B42C-8ACE91DA3BEE}"/>
    <cellStyle name="40% - Accent6 26 2 2 2" xfId="30570" xr:uid="{C16F80E0-5015-41EE-8DA9-ED365639B347}"/>
    <cellStyle name="40% - Accent6 26 2 2 2 2" xfId="43529" xr:uid="{08F0ED8E-9405-424C-B5E5-1CFD08E059AA}"/>
    <cellStyle name="40% - Accent6 26 2 2 3" xfId="43528" xr:uid="{C23E52A4-3412-4628-A42E-3A54885231EE}"/>
    <cellStyle name="40% - Accent6 26 2 3" xfId="22865" xr:uid="{DF0128E3-C686-484F-83D4-1BBE3006963E}"/>
    <cellStyle name="40% - Accent6 26 2 3 2" xfId="43530" xr:uid="{85BFEA9A-5553-4E16-9534-96DD7C844A17}"/>
    <cellStyle name="40% - Accent6 26 2 4" xfId="43527" xr:uid="{75E8382C-2C15-4AE6-AE12-336E4A86D638}"/>
    <cellStyle name="40% - Accent6 26 3" xfId="11429" xr:uid="{34048D87-2147-47EE-B134-BD5BF45135A8}"/>
    <cellStyle name="40% - Accent6 26 3 2" xfId="26842" xr:uid="{ADB83D7E-3750-45B8-864A-44EEB48E09F0}"/>
    <cellStyle name="40% - Accent6 26 3 2 2" xfId="43532" xr:uid="{78D403FC-5EE2-4E18-AE4F-2918EB760B60}"/>
    <cellStyle name="40% - Accent6 26 3 3" xfId="43531" xr:uid="{53AE2DBB-3F45-4455-97DC-C042DE78FA37}"/>
    <cellStyle name="40% - Accent6 26 4" xfId="19137" xr:uid="{01AD3A4F-30B9-449A-BAD0-D62A499E1D01}"/>
    <cellStyle name="40% - Accent6 26 4 2" xfId="43533" xr:uid="{5DBAA8D1-0E26-46AD-9DA4-89E10F966A9E}"/>
    <cellStyle name="40% - Accent6 26 5" xfId="43526" xr:uid="{948B9DEE-B63B-437B-92A7-FD5AC5394892}"/>
    <cellStyle name="40% - Accent6 27" xfId="3739" xr:uid="{2848469C-A175-4B8E-9251-5CA92F0891D5}"/>
    <cellStyle name="40% - Accent6 27 2" xfId="7470" xr:uid="{ECB4FF7E-AD09-441A-A14A-FA4B249ACBAD}"/>
    <cellStyle name="40% - Accent6 27 2 2" xfId="15178" xr:uid="{1EB5AA74-1C37-490B-936A-361FDB27F07C}"/>
    <cellStyle name="40% - Accent6 27 2 2 2" xfId="30590" xr:uid="{C0F7599C-4825-4F97-B191-E5B4702314E3}"/>
    <cellStyle name="40% - Accent6 27 2 2 2 2" xfId="43537" xr:uid="{1EF39058-D66A-4916-B131-00090971C78A}"/>
    <cellStyle name="40% - Accent6 27 2 2 3" xfId="43536" xr:uid="{C6445390-66A0-4AE5-A2D5-C9DD91B1C6B9}"/>
    <cellStyle name="40% - Accent6 27 2 3" xfId="22885" xr:uid="{DD5C7F87-9C51-480E-A160-6336A08DE691}"/>
    <cellStyle name="40% - Accent6 27 2 3 2" xfId="43538" xr:uid="{28DD79B5-B33A-483A-9E6E-5A165874430D}"/>
    <cellStyle name="40% - Accent6 27 2 4" xfId="43535" xr:uid="{49659F20-575A-4561-AE04-86DDA8EDCAE6}"/>
    <cellStyle name="40% - Accent6 27 3" xfId="11449" xr:uid="{30AAEAFE-413E-4180-A7B4-CABD743FA7B8}"/>
    <cellStyle name="40% - Accent6 27 3 2" xfId="26862" xr:uid="{73439981-3E7D-4A62-B5DB-24BCE47341B7}"/>
    <cellStyle name="40% - Accent6 27 3 2 2" xfId="43540" xr:uid="{87CB43AF-2A0E-419D-BA86-5E37682A52B6}"/>
    <cellStyle name="40% - Accent6 27 3 3" xfId="43539" xr:uid="{42756000-4F86-4C8E-8CC1-E4CCCACDD4A6}"/>
    <cellStyle name="40% - Accent6 27 4" xfId="19157" xr:uid="{97A1A57C-E50B-443B-9D63-4A4C15A17697}"/>
    <cellStyle name="40% - Accent6 27 4 2" xfId="43541" xr:uid="{04687CFF-12D3-4686-B1C7-C3C2BEE67B38}"/>
    <cellStyle name="40% - Accent6 27 5" xfId="43534" xr:uid="{9DCC02D8-4C5C-47BB-820F-89CC1377B1A4}"/>
    <cellStyle name="40% - Accent6 28" xfId="3759" xr:uid="{357E6070-3167-474F-A445-4B0958A93FDB}"/>
    <cellStyle name="40% - Accent6 28 2" xfId="7490" xr:uid="{CE9FB450-E686-4644-B82B-E5528B621726}"/>
    <cellStyle name="40% - Accent6 28 2 2" xfId="15198" xr:uid="{5B315365-92E8-4D7B-9F3C-6A08A84A01FF}"/>
    <cellStyle name="40% - Accent6 28 2 2 2" xfId="30610" xr:uid="{DD681D4A-9B5B-474A-9B1A-492E1101C86C}"/>
    <cellStyle name="40% - Accent6 28 2 2 2 2" xfId="43545" xr:uid="{BEB2E494-CD57-4C92-84E5-CE3FF8C5409B}"/>
    <cellStyle name="40% - Accent6 28 2 2 3" xfId="43544" xr:uid="{BF54BB57-8B26-4075-B3A1-CA311C81B41E}"/>
    <cellStyle name="40% - Accent6 28 2 3" xfId="22905" xr:uid="{1CF80FF7-CC43-4A99-9304-6F1EB989CBB6}"/>
    <cellStyle name="40% - Accent6 28 2 3 2" xfId="43546" xr:uid="{E9E3ACD9-A278-4CAB-82C7-B5D7E674D95F}"/>
    <cellStyle name="40% - Accent6 28 2 4" xfId="43543" xr:uid="{52A1E241-ECB3-4F2D-AD56-2778E802501F}"/>
    <cellStyle name="40% - Accent6 28 3" xfId="11469" xr:uid="{667A2212-B273-4687-BA7E-0568546786E1}"/>
    <cellStyle name="40% - Accent6 28 3 2" xfId="26882" xr:uid="{83465BBD-2B6C-471C-BAD7-5BEADC67810F}"/>
    <cellStyle name="40% - Accent6 28 3 2 2" xfId="43548" xr:uid="{4229DBF8-653A-48CB-B995-F318013EDE3A}"/>
    <cellStyle name="40% - Accent6 28 3 3" xfId="43547" xr:uid="{FC899AD8-ED5F-4D31-B83D-863FFC1C1F8E}"/>
    <cellStyle name="40% - Accent6 28 4" xfId="19177" xr:uid="{04B4BD3E-8873-402F-BC96-7B59ED95551E}"/>
    <cellStyle name="40% - Accent6 28 4 2" xfId="43549" xr:uid="{78FCB089-DE69-400E-B26D-646F911A1DF0}"/>
    <cellStyle name="40% - Accent6 28 5" xfId="43542" xr:uid="{5B986914-801D-455C-A05D-EE7113F89126}"/>
    <cellStyle name="40% - Accent6 29" xfId="3779" xr:uid="{2227A57D-C3CF-49A6-9642-F181BE353FA1}"/>
    <cellStyle name="40% - Accent6 29 2" xfId="7510" xr:uid="{92502D3C-6F04-487D-8B2B-DB02CD7A3A40}"/>
    <cellStyle name="40% - Accent6 29 2 2" xfId="15218" xr:uid="{A1ACE122-5B64-447E-A4B0-26100EC24F10}"/>
    <cellStyle name="40% - Accent6 29 2 2 2" xfId="30630" xr:uid="{4487D17B-23CF-40D2-87D1-407CBCB61E1D}"/>
    <cellStyle name="40% - Accent6 29 2 2 2 2" xfId="43553" xr:uid="{CA339AA5-A041-4181-B633-E82FC1B9D703}"/>
    <cellStyle name="40% - Accent6 29 2 2 3" xfId="43552" xr:uid="{6E10874F-8BC3-4B7A-81CD-FB874312EB1C}"/>
    <cellStyle name="40% - Accent6 29 2 3" xfId="22925" xr:uid="{D3EA3011-7B47-423C-8427-D1CB3F3E509F}"/>
    <cellStyle name="40% - Accent6 29 2 3 2" xfId="43554" xr:uid="{BEC8BC6A-754B-458F-8736-205F9B9C05CA}"/>
    <cellStyle name="40% - Accent6 29 2 4" xfId="43551" xr:uid="{FAE000A1-7489-41E6-846B-B6849392BE62}"/>
    <cellStyle name="40% - Accent6 29 3" xfId="11489" xr:uid="{73BB027A-EB74-4CD8-A475-51DEB2CCDF31}"/>
    <cellStyle name="40% - Accent6 29 3 2" xfId="26902" xr:uid="{C5C8E045-B0B2-40B3-9DDB-B9D8757A255F}"/>
    <cellStyle name="40% - Accent6 29 3 2 2" xfId="43556" xr:uid="{7D409397-9B83-468C-B44E-5F2881F11D50}"/>
    <cellStyle name="40% - Accent6 29 3 3" xfId="43555" xr:uid="{EFFD5773-A5BF-4955-BFCF-95EB96B907B3}"/>
    <cellStyle name="40% - Accent6 29 4" xfId="19197" xr:uid="{CF8EEA42-A686-4852-8EE1-D352A862AE01}"/>
    <cellStyle name="40% - Accent6 29 4 2" xfId="43557" xr:uid="{4410C5D1-407A-4A21-9FD0-85C47A0D30D8}"/>
    <cellStyle name="40% - Accent6 29 5" xfId="43550" xr:uid="{0C9B7FF4-2BB2-4E8D-B803-F0EB46246509}"/>
    <cellStyle name="40% - Accent6 3" xfId="322" xr:uid="{2D90AFD2-8159-4DD6-AE73-8A34C978FE85}"/>
    <cellStyle name="40% - Accent6 3 2" xfId="986" xr:uid="{36E4B80D-334B-4B77-82B8-BF3BA97F89FC}"/>
    <cellStyle name="40% - Accent6 3 2 2" xfId="2456" xr:uid="{7AEAE149-B309-49A4-A93C-F9805ED31958}"/>
    <cellStyle name="40% - Accent6 3 2 2 2" xfId="6188" xr:uid="{1F0293A3-37F3-4D4E-801A-8FEF8BC496E8}"/>
    <cellStyle name="40% - Accent6 3 2 2 2 2" xfId="13896" xr:uid="{E6414D12-EFCD-4407-94CA-5616180A3ADB}"/>
    <cellStyle name="40% - Accent6 3 2 2 2 2 2" xfId="29308" xr:uid="{8E686678-D9DD-465D-A7D2-85E196CDC600}"/>
    <cellStyle name="40% - Accent6 3 2 2 2 2 2 2" xfId="43563" xr:uid="{036B383D-6D77-4281-B3F3-93409770EC10}"/>
    <cellStyle name="40% - Accent6 3 2 2 2 2 3" xfId="43562" xr:uid="{06F71A0E-9080-4C7D-B6EB-DFCD2AAAD88E}"/>
    <cellStyle name="40% - Accent6 3 2 2 2 3" xfId="21603" xr:uid="{12E9EDA1-8C14-44A9-B5FD-38531A43D763}"/>
    <cellStyle name="40% - Accent6 3 2 2 2 3 2" xfId="43564" xr:uid="{36FC4D33-7EAC-439E-AD74-3961DB363A8A}"/>
    <cellStyle name="40% - Accent6 3 2 2 2 4" xfId="43561" xr:uid="{54811A34-92B6-430B-90F7-857B50DFF350}"/>
    <cellStyle name="40% - Accent6 3 2 2 3" xfId="10167" xr:uid="{B59F1F10-7CFB-4F05-92E6-8A8C28AF8ED3}"/>
    <cellStyle name="40% - Accent6 3 2 2 3 2" xfId="25580" xr:uid="{AA5209BA-E942-4340-820C-0D895B77B70E}"/>
    <cellStyle name="40% - Accent6 3 2 2 3 2 2" xfId="43566" xr:uid="{8E163ADC-7254-42D0-8F28-01385B1ECD89}"/>
    <cellStyle name="40% - Accent6 3 2 2 3 3" xfId="43565" xr:uid="{A2BFACF4-3BD8-4534-A0E1-A608B587011A}"/>
    <cellStyle name="40% - Accent6 3 2 2 4" xfId="17875" xr:uid="{958D2672-9961-4201-BE64-6F586711F8B0}"/>
    <cellStyle name="40% - Accent6 3 2 2 4 2" xfId="43567" xr:uid="{6CEEF59F-AED2-42CB-B9D2-09F70B7D47A6}"/>
    <cellStyle name="40% - Accent6 3 2 2 5" xfId="43560" xr:uid="{3C16BC67-5DFA-46F1-B487-2B8EE0FF77CC}"/>
    <cellStyle name="40% - Accent6 3 2 3" xfId="4723" xr:uid="{596D466F-7760-411E-8B7D-980F0E6DB49E}"/>
    <cellStyle name="40% - Accent6 3 2 3 2" xfId="12431" xr:uid="{FA9C7E60-6482-413F-809A-D5B6D3C85401}"/>
    <cellStyle name="40% - Accent6 3 2 3 2 2" xfId="27843" xr:uid="{0DB71D01-4608-41F1-98DD-2A1AC0C45AD3}"/>
    <cellStyle name="40% - Accent6 3 2 3 2 2 2" xfId="43570" xr:uid="{5DBE0FA3-9664-4E47-88AB-F8E4922A21CC}"/>
    <cellStyle name="40% - Accent6 3 2 3 2 3" xfId="43569" xr:uid="{A56B6168-7699-435F-B972-D36BB8F35F55}"/>
    <cellStyle name="40% - Accent6 3 2 3 3" xfId="20138" xr:uid="{54AF6BA7-150A-4943-879F-8353AAEE6068}"/>
    <cellStyle name="40% - Accent6 3 2 3 3 2" xfId="43571" xr:uid="{68F5412A-AC14-438E-ABA3-EA9F2B82A445}"/>
    <cellStyle name="40% - Accent6 3 2 3 4" xfId="43568" xr:uid="{78ABCD68-89E4-4814-95F6-3CFE4631B917}"/>
    <cellStyle name="40% - Accent6 3 2 4" xfId="8708" xr:uid="{63AE0D11-1E67-4476-9F5C-5DB09D449F4F}"/>
    <cellStyle name="40% - Accent6 3 2 4 2" xfId="24121" xr:uid="{E90E24FB-E783-432C-8A50-F24B60F3EF79}"/>
    <cellStyle name="40% - Accent6 3 2 4 2 2" xfId="43573" xr:uid="{64695CC1-3E72-488A-A08A-662B1642E9BB}"/>
    <cellStyle name="40% - Accent6 3 2 4 3" xfId="43572" xr:uid="{2A8094BD-E2DB-4B7F-BA3D-DBC366C2D500}"/>
    <cellStyle name="40% - Accent6 3 2 5" xfId="16416" xr:uid="{E84B6043-1912-43F2-A67C-A2C348EC05BD}"/>
    <cellStyle name="40% - Accent6 3 2 5 2" xfId="43574" xr:uid="{555B20EF-B884-4C2B-9DE8-85F3C2115AD3}"/>
    <cellStyle name="40% - Accent6 3 2 6" xfId="43559" xr:uid="{3AFEE995-8060-48C1-8249-369CF13A0F66}"/>
    <cellStyle name="40% - Accent6 3 3" xfId="1818" xr:uid="{4B80DD3E-7748-4ECD-9093-11CAA1952ED5}"/>
    <cellStyle name="40% - Accent6 3 3 2" xfId="5550" xr:uid="{39C59D4B-EB31-4F01-9275-09D7C39277E0}"/>
    <cellStyle name="40% - Accent6 3 3 2 2" xfId="13258" xr:uid="{8008C3B2-8707-482D-94EF-D0A38F616468}"/>
    <cellStyle name="40% - Accent6 3 3 2 2 2" xfId="28670" xr:uid="{6E66A8B9-6971-4B52-9501-177980518270}"/>
    <cellStyle name="40% - Accent6 3 3 2 2 2 2" xfId="43578" xr:uid="{73052814-7588-4CDA-8243-673322D17312}"/>
    <cellStyle name="40% - Accent6 3 3 2 2 3" xfId="43577" xr:uid="{D80F2633-8E80-40F7-B851-C1BEA91FB6D7}"/>
    <cellStyle name="40% - Accent6 3 3 2 3" xfId="20965" xr:uid="{AEC51B7A-FED7-4F1B-995B-D9F5988F8B63}"/>
    <cellStyle name="40% - Accent6 3 3 2 3 2" xfId="43579" xr:uid="{634F1968-2F35-4B0B-942C-6A04A4480BAF}"/>
    <cellStyle name="40% - Accent6 3 3 2 4" xfId="43576" xr:uid="{699DF20D-DEBF-4D4C-AE19-780EBF98F7E0}"/>
    <cellStyle name="40% - Accent6 3 3 3" xfId="9529" xr:uid="{8EC60609-2112-4C8F-B78B-ADB67049A71A}"/>
    <cellStyle name="40% - Accent6 3 3 3 2" xfId="24942" xr:uid="{EE402BBD-98FC-418C-AF47-1F79BD3E1FF3}"/>
    <cellStyle name="40% - Accent6 3 3 3 2 2" xfId="43581" xr:uid="{B438707B-9E50-41B3-8931-FA56142067C7}"/>
    <cellStyle name="40% - Accent6 3 3 3 3" xfId="43580" xr:uid="{9A10DDE9-0486-4E6B-973D-739C0F49E02B}"/>
    <cellStyle name="40% - Accent6 3 3 4" xfId="17237" xr:uid="{7F3BF214-B93E-4CEC-8826-2639B25F90BF}"/>
    <cellStyle name="40% - Accent6 3 3 4 2" xfId="43582" xr:uid="{EB9132F5-DAD8-45B4-B532-A5D1291ED3B9}"/>
    <cellStyle name="40% - Accent6 3 3 5" xfId="43575" xr:uid="{DE4B419B-E9A1-415D-8BBC-221FE14F9D85}"/>
    <cellStyle name="40% - Accent6 3 4" xfId="4071" xr:uid="{E7FB8FAB-46DF-4F07-A288-E0B9339FD586}"/>
    <cellStyle name="40% - Accent6 3 4 2" xfId="11779" xr:uid="{52D68565-3AAC-4D27-813E-236535E2BBEF}"/>
    <cellStyle name="40% - Accent6 3 4 2 2" xfId="27191" xr:uid="{41DDD618-9865-4E49-9F59-F1FCF8503A00}"/>
    <cellStyle name="40% - Accent6 3 4 2 2 2" xfId="43585" xr:uid="{D5CACFE2-C682-46AD-B992-DFD79AB0C51E}"/>
    <cellStyle name="40% - Accent6 3 4 2 3" xfId="43584" xr:uid="{53715919-4C27-4801-A190-A82DA43952BE}"/>
    <cellStyle name="40% - Accent6 3 4 3" xfId="19486" xr:uid="{2A5A6966-A7D5-4C7A-BE6A-46D8A1032589}"/>
    <cellStyle name="40% - Accent6 3 4 3 2" xfId="43586" xr:uid="{8B4B5F82-52BF-4696-BE5D-BC693699C57F}"/>
    <cellStyle name="40% - Accent6 3 4 4" xfId="43583" xr:uid="{9D96D58B-1148-42DE-B602-4EDCDB408C2B}"/>
    <cellStyle name="40% - Accent6 3 5" xfId="8070" xr:uid="{481669DA-EEB6-4566-806F-20D06E24E367}"/>
    <cellStyle name="40% - Accent6 3 5 2" xfId="23483" xr:uid="{AAAD3632-51A5-4551-A85F-5C66B6D597E3}"/>
    <cellStyle name="40% - Accent6 3 5 2 2" xfId="43588" xr:uid="{BB66FC7A-8ADE-4EB1-8385-F125D1A99894}"/>
    <cellStyle name="40% - Accent6 3 5 3" xfId="43587" xr:uid="{6310798F-DD33-44F8-965D-8451ED0A34A3}"/>
    <cellStyle name="40% - Accent6 3 6" xfId="15778" xr:uid="{451E75D8-0A7C-4AB5-B7A8-8363FD48D206}"/>
    <cellStyle name="40% - Accent6 3 6 2" xfId="43589" xr:uid="{55D02C4A-8072-4AFF-B0C5-632D462B7D58}"/>
    <cellStyle name="40% - Accent6 3 7" xfId="43558" xr:uid="{15EBA8D1-A97E-4852-9CE0-7416538D3466}"/>
    <cellStyle name="40% - Accent6 30" xfId="3799" xr:uid="{7006DCBE-D132-4300-BFA9-D440B832EBBA}"/>
    <cellStyle name="40% - Accent6 30 2" xfId="7530" xr:uid="{4759CE05-AF9F-4FA0-969C-27AA05215815}"/>
    <cellStyle name="40% - Accent6 30 2 2" xfId="15238" xr:uid="{6B6232B4-BB3D-4C51-99F2-540D8BCB5E6C}"/>
    <cellStyle name="40% - Accent6 30 2 2 2" xfId="30650" xr:uid="{3C806173-668B-4D36-AFCA-885FAB71CF40}"/>
    <cellStyle name="40% - Accent6 30 2 2 2 2" xfId="43593" xr:uid="{4B2D5AAE-114A-47A2-B9D6-E2D8A334091C}"/>
    <cellStyle name="40% - Accent6 30 2 2 3" xfId="43592" xr:uid="{69165C2F-C191-41DA-8C8D-D9D0EF3B9FCF}"/>
    <cellStyle name="40% - Accent6 30 2 3" xfId="22945" xr:uid="{6554B0D9-E821-4480-A2A7-49C029149999}"/>
    <cellStyle name="40% - Accent6 30 2 3 2" xfId="43594" xr:uid="{5B1B6775-639C-4391-A215-A4768AA3B82C}"/>
    <cellStyle name="40% - Accent6 30 2 4" xfId="43591" xr:uid="{DABB4C57-FFA8-4CB1-81B6-DEF348202190}"/>
    <cellStyle name="40% - Accent6 30 3" xfId="11509" xr:uid="{17342A1C-EC4B-4C08-BC93-471F9D07828B}"/>
    <cellStyle name="40% - Accent6 30 3 2" xfId="26922" xr:uid="{2DD111B2-FBE3-494D-8F07-95590E66974E}"/>
    <cellStyle name="40% - Accent6 30 3 2 2" xfId="43596" xr:uid="{644E0AF1-9F1D-4CCB-9FBF-B530A0FE6262}"/>
    <cellStyle name="40% - Accent6 30 3 3" xfId="43595" xr:uid="{4539EC0C-AE6C-4959-98BD-338F49A988C5}"/>
    <cellStyle name="40% - Accent6 30 4" xfId="19217" xr:uid="{7E40F64F-EB75-4791-AF89-3811BEBBB0E0}"/>
    <cellStyle name="40% - Accent6 30 4 2" xfId="43597" xr:uid="{882339B0-89D4-4400-9BBD-0E9A0F2F49DA}"/>
    <cellStyle name="40% - Accent6 30 5" xfId="43590" xr:uid="{E1FCB7BE-67D6-4276-A3B2-E7FB48FF6322}"/>
    <cellStyle name="40% - Accent6 31" xfId="3819" xr:uid="{B9178391-3A4F-4746-BD52-4B1637072BE1}"/>
    <cellStyle name="40% - Accent6 31 2" xfId="7550" xr:uid="{A419079B-633F-486E-8481-FDD77ECDE358}"/>
    <cellStyle name="40% - Accent6 31 2 2" xfId="15258" xr:uid="{E33E9F7A-C278-454A-8001-93D974E8EBFC}"/>
    <cellStyle name="40% - Accent6 31 2 2 2" xfId="30670" xr:uid="{C81CC55C-05B7-43D2-9767-D245EFAC027F}"/>
    <cellStyle name="40% - Accent6 31 2 2 2 2" xfId="43601" xr:uid="{35361400-F224-4980-8A30-036FF9B464A6}"/>
    <cellStyle name="40% - Accent6 31 2 2 3" xfId="43600" xr:uid="{ED8B1F7E-9C41-4FEA-A3F2-94E409E498D5}"/>
    <cellStyle name="40% - Accent6 31 2 3" xfId="22965" xr:uid="{BFA48E27-B3C8-4134-B1AC-93F4E95BBB38}"/>
    <cellStyle name="40% - Accent6 31 2 3 2" xfId="43602" xr:uid="{23C7E00B-D584-4373-9B11-484D766D5327}"/>
    <cellStyle name="40% - Accent6 31 2 4" xfId="43599" xr:uid="{DA283A2A-9BAF-4908-B09E-5FE592840108}"/>
    <cellStyle name="40% - Accent6 31 3" xfId="11529" xr:uid="{A91006C8-358F-4EF7-917A-4569D88AE6E2}"/>
    <cellStyle name="40% - Accent6 31 3 2" xfId="26942" xr:uid="{5D093F26-3301-46FD-8603-4010EAB8A336}"/>
    <cellStyle name="40% - Accent6 31 3 2 2" xfId="43604" xr:uid="{394C847A-DD89-47F4-944F-72204DDC7C8C}"/>
    <cellStyle name="40% - Accent6 31 3 3" xfId="43603" xr:uid="{420D5766-5D53-46E6-93E4-16C1EA0558F4}"/>
    <cellStyle name="40% - Accent6 31 4" xfId="19237" xr:uid="{6AAC703F-F00D-4544-98E6-4355AA0F74F9}"/>
    <cellStyle name="40% - Accent6 31 4 2" xfId="43605" xr:uid="{A8FD3071-C8E3-4306-B6D6-98EC1C35855A}"/>
    <cellStyle name="40% - Accent6 31 5" xfId="43598" xr:uid="{C918E32C-4C36-4530-9617-A71C920C632C}"/>
    <cellStyle name="40% - Accent6 32" xfId="3840" xr:uid="{A794ABD3-E831-4119-A9E8-FD236FCACDD6}"/>
    <cellStyle name="40% - Accent6 32 2" xfId="7570" xr:uid="{5D744FA6-58BC-4862-9644-12AF4748C9FB}"/>
    <cellStyle name="40% - Accent6 32 2 2" xfId="15278" xr:uid="{2BCEE102-9777-4351-9D8E-C76E637B45CD}"/>
    <cellStyle name="40% - Accent6 32 2 2 2" xfId="30690" xr:uid="{B99712D0-F0C2-490E-A545-3DF6DEF416E3}"/>
    <cellStyle name="40% - Accent6 32 2 2 2 2" xfId="43609" xr:uid="{77221AC0-C331-4CF8-BB61-3E949D6E3A84}"/>
    <cellStyle name="40% - Accent6 32 2 2 3" xfId="43608" xr:uid="{21421476-3CBE-44E8-A846-239F8A01DA1A}"/>
    <cellStyle name="40% - Accent6 32 2 3" xfId="22985" xr:uid="{B06633FC-3E41-4D64-A609-67E1CD0E046B}"/>
    <cellStyle name="40% - Accent6 32 2 3 2" xfId="43610" xr:uid="{30EC0C27-919E-4B19-99A9-7DA341636BE8}"/>
    <cellStyle name="40% - Accent6 32 2 4" xfId="43607" xr:uid="{307F2DA1-6C8B-4686-AE6A-19F931751DCF}"/>
    <cellStyle name="40% - Accent6 32 3" xfId="11550" xr:uid="{F8ABC24D-E147-4251-8F8C-345C0D5167D7}"/>
    <cellStyle name="40% - Accent6 32 3 2" xfId="26962" xr:uid="{51FED587-1351-4C2F-A594-97C4B2876026}"/>
    <cellStyle name="40% - Accent6 32 3 2 2" xfId="43612" xr:uid="{98977147-CBF6-4EEE-AD8D-28C2D4C7895D}"/>
    <cellStyle name="40% - Accent6 32 3 3" xfId="43611" xr:uid="{E398CE63-9229-4460-9A8C-54E43CDEB621}"/>
    <cellStyle name="40% - Accent6 32 4" xfId="19257" xr:uid="{99546C7A-F530-4BAA-9EFC-180A93CFB2D6}"/>
    <cellStyle name="40% - Accent6 32 4 2" xfId="43613" xr:uid="{ECD01939-1037-47A3-AA5D-5FA85CF1DC81}"/>
    <cellStyle name="40% - Accent6 32 5" xfId="43606" xr:uid="{6CFD85E6-A4D5-41EA-85C4-D3FCC9633901}"/>
    <cellStyle name="40% - Accent6 33" xfId="3859" xr:uid="{81ED819D-CDD8-44D5-A345-87D656054A96}"/>
    <cellStyle name="40% - Accent6 33 2" xfId="11569" xr:uid="{F9D372FA-CA24-4EC1-BB86-A5AF32A9B2E2}"/>
    <cellStyle name="40% - Accent6 33 2 2" xfId="26981" xr:uid="{0808E3EB-7913-4D97-A963-9B649567C4B7}"/>
    <cellStyle name="40% - Accent6 33 2 2 2" xfId="43616" xr:uid="{960EAC06-B440-463E-821E-7F79BDC9D86F}"/>
    <cellStyle name="40% - Accent6 33 2 3" xfId="43615" xr:uid="{1AF7B28E-D00B-49B4-8B36-84E92C33EE7D}"/>
    <cellStyle name="40% - Accent6 33 3" xfId="19276" xr:uid="{43BD23BF-AC0E-4204-895F-6A4168FB87AC}"/>
    <cellStyle name="40% - Accent6 33 3 2" xfId="43617" xr:uid="{3AA0CE8F-0182-4B4D-9980-DA2BEEB5E1B3}"/>
    <cellStyle name="40% - Accent6 33 4" xfId="43614" xr:uid="{DFC52F7B-4F27-434C-87BB-A7738781E446}"/>
    <cellStyle name="40% - Accent6 34" xfId="7590" xr:uid="{FF5890B1-3AFB-480D-83AC-7BA1FE8A80DA}"/>
    <cellStyle name="40% - Accent6 34 2" xfId="15298" xr:uid="{4F8C15A3-1E5A-4843-A35A-ED5725D32FA7}"/>
    <cellStyle name="40% - Accent6 34 2 2" xfId="30710" xr:uid="{BD47523B-0740-4D2A-AAE9-7B37B833FBBC}"/>
    <cellStyle name="40% - Accent6 34 2 2 2" xfId="43620" xr:uid="{B576119E-12FB-4207-BD8B-EDB44EC86171}"/>
    <cellStyle name="40% - Accent6 34 2 3" xfId="43619" xr:uid="{052AA8AB-6596-4BED-B1EA-DE3471B3D7F8}"/>
    <cellStyle name="40% - Accent6 34 3" xfId="23005" xr:uid="{3F0EC476-B33E-4487-B4FC-5D5A908AF017}"/>
    <cellStyle name="40% - Accent6 34 3 2" xfId="43621" xr:uid="{20D36E83-61F4-4CC6-AF53-399A88F19A9F}"/>
    <cellStyle name="40% - Accent6 34 4" xfId="43618" xr:uid="{01F602C0-1479-42B3-9EAF-9953D1C694D2}"/>
    <cellStyle name="40% - Accent6 35" xfId="7610" xr:uid="{62ABA0C0-8172-441E-9BEF-248BCEFF6D0D}"/>
    <cellStyle name="40% - Accent6 35 2" xfId="15318" xr:uid="{E6290915-1BE6-4979-95A7-E329591EC7D6}"/>
    <cellStyle name="40% - Accent6 35 2 2" xfId="30730" xr:uid="{75DA8370-C490-4175-B282-11F1E92BB677}"/>
    <cellStyle name="40% - Accent6 35 2 2 2" xfId="43624" xr:uid="{30572026-9F97-4947-9047-A1D1163F5568}"/>
    <cellStyle name="40% - Accent6 35 2 3" xfId="43623" xr:uid="{B8C71A02-0EBF-4FC1-A332-3CDC80F60315}"/>
    <cellStyle name="40% - Accent6 35 3" xfId="23025" xr:uid="{2E821910-135B-4F54-AABF-BA1F9F9C0C0A}"/>
    <cellStyle name="40% - Accent6 35 3 2" xfId="43625" xr:uid="{CF7EA215-DA90-47B2-9EFC-1CBE940E999E}"/>
    <cellStyle name="40% - Accent6 35 4" xfId="43622" xr:uid="{F276EFD4-C8AE-455E-8092-D9A00EC4F417}"/>
    <cellStyle name="40% - Accent6 36" xfId="7630" xr:uid="{8873E292-7654-4628-8DC5-340ACA7FA13D}"/>
    <cellStyle name="40% - Accent6 36 2" xfId="15338" xr:uid="{2431DF8B-1DDF-47C4-8CCC-2AD96A0921BF}"/>
    <cellStyle name="40% - Accent6 36 2 2" xfId="30750" xr:uid="{8968EB82-1F86-4DC0-8FE3-F425AD021778}"/>
    <cellStyle name="40% - Accent6 36 2 2 2" xfId="43628" xr:uid="{71FB813A-F3C9-4231-B1AC-6CB6E60E127D}"/>
    <cellStyle name="40% - Accent6 36 2 3" xfId="43627" xr:uid="{EC2CAABA-C0E3-41D8-AC16-3D3EAF3644C5}"/>
    <cellStyle name="40% - Accent6 36 3" xfId="23045" xr:uid="{B5168227-50C5-454D-865F-A67DE9ED8953}"/>
    <cellStyle name="40% - Accent6 36 3 2" xfId="43629" xr:uid="{0C1D3F51-AF35-4A16-BC4A-1884E9DE6824}"/>
    <cellStyle name="40% - Accent6 36 4" xfId="43626" xr:uid="{6840C303-720C-407E-A8C2-BFFECA3A773C}"/>
    <cellStyle name="40% - Accent6 37" xfId="7650" xr:uid="{DB12A291-14F0-455B-B400-0F3080F67099}"/>
    <cellStyle name="40% - Accent6 37 2" xfId="15358" xr:uid="{97B4D0FD-D4B4-4823-BE3F-7AB308ABEC60}"/>
    <cellStyle name="40% - Accent6 37 2 2" xfId="30770" xr:uid="{04BFB020-FFC2-45FA-95DF-B06397C4DA34}"/>
    <cellStyle name="40% - Accent6 37 2 2 2" xfId="43632" xr:uid="{4D7E0022-E8AB-4077-8E7E-1F6DE28EE759}"/>
    <cellStyle name="40% - Accent6 37 2 3" xfId="43631" xr:uid="{9FF42636-F02B-4B4F-A3FD-925CFA33121B}"/>
    <cellStyle name="40% - Accent6 37 3" xfId="23065" xr:uid="{CA414776-A2EB-4BB3-A0AF-B77911066771}"/>
    <cellStyle name="40% - Accent6 37 3 2" xfId="43633" xr:uid="{BB3EB4EC-05EF-41BF-B31B-68D37DD68D58}"/>
    <cellStyle name="40% - Accent6 37 4" xfId="43630" xr:uid="{829EECC4-5E59-46D6-A35A-7EF4EACE164B}"/>
    <cellStyle name="40% - Accent6 38" xfId="7670" xr:uid="{5D050FDB-7A99-4EFC-BDC2-56E75A726697}"/>
    <cellStyle name="40% - Accent6 38 2" xfId="15378" xr:uid="{BB8AB4FC-A9F6-40C7-AAE6-2831A6A4A0D9}"/>
    <cellStyle name="40% - Accent6 38 2 2" xfId="30790" xr:uid="{EF59B47B-3861-461E-9B9E-42650EB2B7D7}"/>
    <cellStyle name="40% - Accent6 38 2 2 2" xfId="43636" xr:uid="{1CA907E2-BFD1-4A25-AB2C-40958ED7E986}"/>
    <cellStyle name="40% - Accent6 38 2 3" xfId="43635" xr:uid="{4B60BF51-1ED0-494B-81D5-DA80885F7889}"/>
    <cellStyle name="40% - Accent6 38 3" xfId="23085" xr:uid="{2A9CB5F7-EC54-4C4E-9DDF-DBE3876C1781}"/>
    <cellStyle name="40% - Accent6 38 3 2" xfId="43637" xr:uid="{1A07DEFC-79B3-4042-BF0E-19765F5BDCFE}"/>
    <cellStyle name="40% - Accent6 38 4" xfId="43634" xr:uid="{9B4C9C06-03E7-4F33-B533-F89B3957F3B1}"/>
    <cellStyle name="40% - Accent6 39" xfId="7690" xr:uid="{D29D94AB-D0BD-405B-BDE9-42C97AEC656E}"/>
    <cellStyle name="40% - Accent6 39 2" xfId="15398" xr:uid="{E4ECF752-48C2-43A6-94C0-F600E9515E41}"/>
    <cellStyle name="40% - Accent6 39 2 2" xfId="30810" xr:uid="{3AF281BD-9A6E-446C-96DF-418171F70AE6}"/>
    <cellStyle name="40% - Accent6 39 2 2 2" xfId="43640" xr:uid="{90BBB299-0AC3-4DDC-86D1-7CF506813265}"/>
    <cellStyle name="40% - Accent6 39 2 3" xfId="43639" xr:uid="{C5CB29FD-BD92-435F-A985-CA9C8DA0F779}"/>
    <cellStyle name="40% - Accent6 39 3" xfId="23105" xr:uid="{14F1ED83-3215-448A-A27D-60C38408A44E}"/>
    <cellStyle name="40% - Accent6 39 3 2" xfId="43641" xr:uid="{65B7B0EA-78D6-4E47-99E7-9B58C9B47196}"/>
    <cellStyle name="40% - Accent6 39 4" xfId="43638" xr:uid="{B9E1D360-36F4-453B-BB31-E1B90CF55A16}"/>
    <cellStyle name="40% - Accent6 4" xfId="1615" xr:uid="{8C76FE29-27EC-4067-BF47-FE959C736A14}"/>
    <cellStyle name="40% - Accent6 4 2" xfId="5350" xr:uid="{50A0A2B6-54AF-438D-B9ED-C061EEC9EE6D}"/>
    <cellStyle name="40% - Accent6 4 2 2" xfId="13058" xr:uid="{C30FA9D6-53DE-449D-92C7-E4310C7FB06D}"/>
    <cellStyle name="40% - Accent6 4 2 2 2" xfId="28470" xr:uid="{100B96B2-8D3D-4B6F-975C-1C0C317FEBDD}"/>
    <cellStyle name="40% - Accent6 4 2 2 2 2" xfId="43645" xr:uid="{1C1B1BCE-8153-4F91-88D8-94973A418943}"/>
    <cellStyle name="40% - Accent6 4 2 2 3" xfId="43644" xr:uid="{18B31152-65DA-418A-8B45-63FE66B50BDF}"/>
    <cellStyle name="40% - Accent6 4 2 3" xfId="20765" xr:uid="{6A8BF49E-1935-4DE2-8DC7-7CC915B0F239}"/>
    <cellStyle name="40% - Accent6 4 2 3 2" xfId="43646" xr:uid="{D89BE050-B6D9-42B6-BC2D-8423D51EF632}"/>
    <cellStyle name="40% - Accent6 4 2 4" xfId="43643" xr:uid="{74A48152-A5F6-4E9D-BBE7-83B06847056A}"/>
    <cellStyle name="40% - Accent6 4 3" xfId="9331" xr:uid="{F0676A50-1C44-4C8F-90E0-401266569D3F}"/>
    <cellStyle name="40% - Accent6 4 3 2" xfId="24744" xr:uid="{856ED76A-9EF1-4AA8-BEE9-AC04F055B55D}"/>
    <cellStyle name="40% - Accent6 4 3 2 2" xfId="43648" xr:uid="{98C1E9FD-053E-402B-A9DC-7DE4A4530272}"/>
    <cellStyle name="40% - Accent6 4 3 3" xfId="43647" xr:uid="{822A7580-282F-4404-A037-C8111CF666CB}"/>
    <cellStyle name="40% - Accent6 4 4" xfId="17039" xr:uid="{3422BD32-F8B1-4470-BA9B-4B6A3572DF74}"/>
    <cellStyle name="40% - Accent6 4 4 2" xfId="43649" xr:uid="{8D112F0E-B76E-4E3B-9779-707559E7E3AF}"/>
    <cellStyle name="40% - Accent6 4 5" xfId="43642" xr:uid="{9E136C74-F7C5-4AF3-BABF-37F3907841B9}"/>
    <cellStyle name="40% - Accent6 40" xfId="7710" xr:uid="{3E525BDC-0A34-4ABE-8361-12AE10C35F64}"/>
    <cellStyle name="40% - Accent6 40 2" xfId="15418" xr:uid="{3E409040-B7AE-4137-962D-2BFA4E7E3E67}"/>
    <cellStyle name="40% - Accent6 40 2 2" xfId="30830" xr:uid="{A35B1274-087B-4503-8269-9B7528BCD498}"/>
    <cellStyle name="40% - Accent6 40 2 2 2" xfId="43652" xr:uid="{87A0A15C-965A-4EE3-955D-432AAB0413EF}"/>
    <cellStyle name="40% - Accent6 40 2 3" xfId="43651" xr:uid="{A7DA1992-A6E7-4CE4-9D21-6444E037AE0A}"/>
    <cellStyle name="40% - Accent6 40 3" xfId="23125" xr:uid="{88DD8871-EDCA-4203-96D1-E842051932E7}"/>
    <cellStyle name="40% - Accent6 40 3 2" xfId="43653" xr:uid="{F159CE0A-0ED6-4AC0-86CB-9A58109A9C0A}"/>
    <cellStyle name="40% - Accent6 40 4" xfId="43650" xr:uid="{8102FBA6-AD9C-4324-AD0A-4487798920D9}"/>
    <cellStyle name="40% - Accent6 41" xfId="7730" xr:uid="{7A9C7031-0DB3-412D-B448-F7E12C1BDFEC}"/>
    <cellStyle name="40% - Accent6 41 2" xfId="15438" xr:uid="{673EAE19-CAD2-4E89-BBEC-59613690E454}"/>
    <cellStyle name="40% - Accent6 41 2 2" xfId="30850" xr:uid="{CD935DC5-DAC5-4D06-A572-09927038510D}"/>
    <cellStyle name="40% - Accent6 41 2 2 2" xfId="43656" xr:uid="{5E413B79-C3F6-465D-A4A2-72C37BFACD16}"/>
    <cellStyle name="40% - Accent6 41 2 3" xfId="43655" xr:uid="{2AA9B046-440F-4A78-9F63-DD6825DDABEA}"/>
    <cellStyle name="40% - Accent6 41 3" xfId="23145" xr:uid="{018BC656-94F1-4FE1-9709-E794567B3962}"/>
    <cellStyle name="40% - Accent6 41 3 2" xfId="43657" xr:uid="{6D2DF34A-22A1-4B9F-B88A-52234B7FA994}"/>
    <cellStyle name="40% - Accent6 41 4" xfId="43654" xr:uid="{52619B7D-5FAD-467C-A4BE-717950A3BBC9}"/>
    <cellStyle name="40% - Accent6 42" xfId="7750" xr:uid="{410B4CC8-901A-4601-B9AA-AF23E4099252}"/>
    <cellStyle name="40% - Accent6 42 2" xfId="15458" xr:uid="{BA1EE8D8-8CE7-4D3F-AB6B-92A5AC38CCA8}"/>
    <cellStyle name="40% - Accent6 42 2 2" xfId="30870" xr:uid="{87C33CBD-2A65-47C2-9A21-A2089A3071EA}"/>
    <cellStyle name="40% - Accent6 42 2 2 2" xfId="43660" xr:uid="{C6FE0AE6-3FF9-4EA2-8FE7-746AAECD6CDB}"/>
    <cellStyle name="40% - Accent6 42 2 3" xfId="43659" xr:uid="{FFB38B95-D430-414B-820D-97ED6EDB28F5}"/>
    <cellStyle name="40% - Accent6 42 3" xfId="23165" xr:uid="{CFA1BDEC-1B1F-4DE2-B646-4C1AB964A15F}"/>
    <cellStyle name="40% - Accent6 42 3 2" xfId="43661" xr:uid="{2C68B704-7DA8-4F11-90A7-1A5885DDD057}"/>
    <cellStyle name="40% - Accent6 42 4" xfId="43658" xr:uid="{1DA80E64-409D-4A63-9AAD-18AC27EF716C}"/>
    <cellStyle name="40% - Accent6 43" xfId="7770" xr:uid="{56C27083-B136-476A-982A-276CDD6CE047}"/>
    <cellStyle name="40% - Accent6 43 2" xfId="15478" xr:uid="{9AA7495D-9FEE-451C-A3C1-B54B23349670}"/>
    <cellStyle name="40% - Accent6 43 2 2" xfId="30890" xr:uid="{F314CFBE-8306-418F-8979-E1B8CB27EB58}"/>
    <cellStyle name="40% - Accent6 43 2 2 2" xfId="43664" xr:uid="{1B26152C-580F-4FF3-BE36-00E1F2184A6D}"/>
    <cellStyle name="40% - Accent6 43 2 3" xfId="43663" xr:uid="{CCB42736-63D9-4AE6-AC6C-2B25244058DE}"/>
    <cellStyle name="40% - Accent6 43 3" xfId="23185" xr:uid="{95BF0212-BAC7-49EC-9DF3-679B74766544}"/>
    <cellStyle name="40% - Accent6 43 3 2" xfId="43665" xr:uid="{DF544274-A3B2-4470-80BA-17AD8638AC49}"/>
    <cellStyle name="40% - Accent6 43 4" xfId="43662" xr:uid="{FCCF1F0F-30EB-4C38-814D-F2151E20F38B}"/>
    <cellStyle name="40% - Accent6 44" xfId="7790" xr:uid="{1C6D836F-18D7-4FE0-BB9E-2DEC86AF5FC6}"/>
    <cellStyle name="40% - Accent6 44 2" xfId="15498" xr:uid="{19B25570-D47B-41B3-B011-D8FA56F3C5A6}"/>
    <cellStyle name="40% - Accent6 44 2 2" xfId="30910" xr:uid="{E519FC57-E68D-4A55-969A-28FA75DD3369}"/>
    <cellStyle name="40% - Accent6 44 2 2 2" xfId="43668" xr:uid="{0B61A4D7-2AA5-4AC2-8F61-C95E5E8BCFA5}"/>
    <cellStyle name="40% - Accent6 44 2 3" xfId="43667" xr:uid="{4518C306-4F62-487A-B9D9-B5FCCC266998}"/>
    <cellStyle name="40% - Accent6 44 3" xfId="23205" xr:uid="{52A24462-F736-442B-9C8C-D97EDF9864C1}"/>
    <cellStyle name="40% - Accent6 44 3 2" xfId="43669" xr:uid="{FF6DC765-AE4F-4EC8-AE89-64B2DA29EBA6}"/>
    <cellStyle name="40% - Accent6 44 4" xfId="43666" xr:uid="{6BF11746-2D0C-4362-A544-888AAE958B2C}"/>
    <cellStyle name="40% - Accent6 45" xfId="7812" xr:uid="{5E6D145A-08F3-43E8-92CC-3A6762FC0379}"/>
    <cellStyle name="40% - Accent6 45 2" xfId="15520" xr:uid="{43085A28-CFA1-4211-ACE3-B29D9E314D93}"/>
    <cellStyle name="40% - Accent6 45 2 2" xfId="30932" xr:uid="{E0E8F185-6C27-431A-A7B3-C457535FA840}"/>
    <cellStyle name="40% - Accent6 45 2 2 2" xfId="43672" xr:uid="{5CB3D033-DD0A-4B78-B8AA-E1F34FD5E4C2}"/>
    <cellStyle name="40% - Accent6 45 2 3" xfId="43671" xr:uid="{421065D7-FC30-4486-B58D-199A7A9E4BA9}"/>
    <cellStyle name="40% - Accent6 45 3" xfId="23227" xr:uid="{89800B2F-9281-4C04-9F92-3945C79A56F5}"/>
    <cellStyle name="40% - Accent6 45 3 2" xfId="43673" xr:uid="{5954CF5C-44B5-4E0D-A478-224EFBA1F87B}"/>
    <cellStyle name="40% - Accent6 45 4" xfId="43670" xr:uid="{E85557FD-4BBA-4099-9EDB-FCD98BC4AA94}"/>
    <cellStyle name="40% - Accent6 46" xfId="7833" xr:uid="{A9A2C5C3-1D0D-482F-8C23-AF5C126010CB}"/>
    <cellStyle name="40% - Accent6 46 2" xfId="15541" xr:uid="{4B5C3E7D-DD2F-4013-A033-11663F2B0FAB}"/>
    <cellStyle name="40% - Accent6 46 2 2" xfId="30952" xr:uid="{BA112F2E-E8A0-46BF-8288-084D187FEED0}"/>
    <cellStyle name="40% - Accent6 46 2 2 2" xfId="43676" xr:uid="{3D808923-54F8-49FC-9334-FD2DF2AF7CD4}"/>
    <cellStyle name="40% - Accent6 46 2 3" xfId="43675" xr:uid="{AD3AA442-4E3A-4BEC-8C76-6A0728BE5BCA}"/>
    <cellStyle name="40% - Accent6 46 3" xfId="23247" xr:uid="{D34054D1-4038-44A8-915B-D2C6140EE3D6}"/>
    <cellStyle name="40% - Accent6 46 3 2" xfId="43677" xr:uid="{444576EB-B640-41D6-BE81-CF4F33FDC8DA}"/>
    <cellStyle name="40% - Accent6 46 4" xfId="43674" xr:uid="{9D104478-BD7E-4657-B614-83A309351285}"/>
    <cellStyle name="40% - Accent6 47" xfId="7853" xr:uid="{2D74001A-910C-4EB8-886E-06B8BADF10EB}"/>
    <cellStyle name="40% - Accent6 47 2" xfId="15561" xr:uid="{43DDECAC-B35E-4B5A-AE19-2B3340557C52}"/>
    <cellStyle name="40% - Accent6 47 2 2" xfId="30972" xr:uid="{CEACB5C5-BA37-40C4-8B13-6A31B3E9B82A}"/>
    <cellStyle name="40% - Accent6 47 2 2 2" xfId="43680" xr:uid="{46A29139-A534-43D1-97FF-438E4E9A43A6}"/>
    <cellStyle name="40% - Accent6 47 2 3" xfId="43679" xr:uid="{E02F5D1A-C4E4-461E-8662-BBDD252EF198}"/>
    <cellStyle name="40% - Accent6 47 3" xfId="23267" xr:uid="{A4A5E689-B055-4D8F-9CAC-511AC23F5374}"/>
    <cellStyle name="40% - Accent6 47 3 2" xfId="43681" xr:uid="{9B11CC00-8A7D-4FFD-9566-D29E2F08ACEC}"/>
    <cellStyle name="40% - Accent6 47 4" xfId="43678" xr:uid="{57C9839B-0A51-480E-AB3B-F583B3734E40}"/>
    <cellStyle name="40% - Accent6 48" xfId="7906" xr:uid="{23DFC298-BA43-4F02-A3D8-CD7E9BB4A4DD}"/>
    <cellStyle name="40% - Accent6 48 2" xfId="23319" xr:uid="{4E23EA4A-B34E-4392-8BDC-BD7870495A76}"/>
    <cellStyle name="40% - Accent6 48 2 2" xfId="43683" xr:uid="{F96230B6-4E6D-4EBE-B9AA-396C883A5CEE}"/>
    <cellStyle name="40% - Accent6 48 3" xfId="43682" xr:uid="{3163C766-AAEC-427F-AC0C-C6B9CC300DB0}"/>
    <cellStyle name="40% - Accent6 49" xfId="15614" xr:uid="{0CEB36EB-D27E-4964-BA0D-C949AE2537BF}"/>
    <cellStyle name="40% - Accent6 49 2" xfId="43684" xr:uid="{FFED393B-4175-4F94-A107-B947F49FB350}"/>
    <cellStyle name="40% - Accent6 5" xfId="3298" xr:uid="{3D3C1695-9F96-49CD-93E1-3C4E61A7FB5B}"/>
    <cellStyle name="40% - Accent6 5 2" xfId="7030" xr:uid="{7D11A490-8AF1-4AD5-9B85-EAFFB52EF484}"/>
    <cellStyle name="40% - Accent6 5 2 2" xfId="14738" xr:uid="{4F616BC0-B1EC-4346-A972-2345425FA562}"/>
    <cellStyle name="40% - Accent6 5 2 2 2" xfId="30150" xr:uid="{21A9A3FE-EA5E-4CAC-920C-C75222A20DF7}"/>
    <cellStyle name="40% - Accent6 5 2 2 2 2" xfId="43688" xr:uid="{82D7FCE2-3CDD-4E3E-9A13-F8FDDC23B777}"/>
    <cellStyle name="40% - Accent6 5 2 2 3" xfId="43687" xr:uid="{243DEB9E-5576-47F7-904E-E2AFB887F0A4}"/>
    <cellStyle name="40% - Accent6 5 2 3" xfId="22445" xr:uid="{F56848F9-67AE-4F6D-BAC5-EC579CB7FF29}"/>
    <cellStyle name="40% - Accent6 5 2 3 2" xfId="43689" xr:uid="{37918D89-3178-4BAB-A6AD-1E93122DD9DE}"/>
    <cellStyle name="40% - Accent6 5 2 4" xfId="43686" xr:uid="{5EF5BAD4-95E5-4573-8280-A6656F067227}"/>
    <cellStyle name="40% - Accent6 5 3" xfId="11009" xr:uid="{6407CA78-3459-4AA1-B722-8ABA5483A9EF}"/>
    <cellStyle name="40% - Accent6 5 3 2" xfId="26422" xr:uid="{D6E26009-43A2-4313-BFC6-376F32979BB0}"/>
    <cellStyle name="40% - Accent6 5 3 2 2" xfId="43691" xr:uid="{FFAA8529-1ED4-445D-8D25-1C9687AE74F8}"/>
    <cellStyle name="40% - Accent6 5 3 3" xfId="43690" xr:uid="{7473C1DF-8B25-443B-A9CA-9FF514118C37}"/>
    <cellStyle name="40% - Accent6 5 4" xfId="18717" xr:uid="{1109CC1B-A4D9-4F5B-9816-1154583ADB29}"/>
    <cellStyle name="40% - Accent6 5 4 2" xfId="43692" xr:uid="{E73E2939-B79D-4B5B-A28F-D56B9E2A39C7}"/>
    <cellStyle name="40% - Accent6 5 5" xfId="43685" xr:uid="{5AC45595-D63C-4C26-9178-6C83C2F7C6BA}"/>
    <cellStyle name="40% - Accent6 50" xfId="30992" xr:uid="{0169EDA6-BA76-4034-BA09-66E776F08FB5}"/>
    <cellStyle name="40% - Accent6 50 2" xfId="43693" xr:uid="{071375BD-3767-43BB-86CE-6D85DAC8AD93}"/>
    <cellStyle name="40% - Accent6 51" xfId="43141" xr:uid="{0C6FA8EE-2F67-4737-B92C-E56239F0B23E}"/>
    <cellStyle name="40% - Accent6 52" xfId="61972" xr:uid="{F4C0539B-B20B-4F58-A978-D112AD5AAE00}"/>
    <cellStyle name="40% - Accent6 53" xfId="61992" xr:uid="{55D13C12-39BF-4A8A-950B-C079C66EEE65}"/>
    <cellStyle name="40% - Accent6 54" xfId="62012" xr:uid="{B4F1C951-25DF-4E01-90A9-ADB614990BD7}"/>
    <cellStyle name="40% - Accent6 55" xfId="62026" xr:uid="{58E4CB49-472A-407C-9D55-B9E96BF0DEDE}"/>
    <cellStyle name="40% - Accent6 56" xfId="62049" xr:uid="{780A3B61-6363-4580-8EBC-65CCF7A48C86}"/>
    <cellStyle name="40% - Accent6 57" xfId="62082" xr:uid="{4F03AA3B-C291-48FC-AE08-44EB4C5D52C6}"/>
    <cellStyle name="40% - Accent6 6" xfId="3318" xr:uid="{0A12B0FA-E4CD-42A0-98F7-1963471E7B16}"/>
    <cellStyle name="40% - Accent6 6 2" xfId="7050" xr:uid="{96B9C7A6-9BC5-48DB-AD3A-EB9F09E63D0B}"/>
    <cellStyle name="40% - Accent6 6 2 2" xfId="14758" xr:uid="{4ADFC9FD-D85B-41EF-A2AD-268CC5B74110}"/>
    <cellStyle name="40% - Accent6 6 2 2 2" xfId="30170" xr:uid="{CBE519C7-1BF4-4513-87DC-DBCB443D6C3F}"/>
    <cellStyle name="40% - Accent6 6 2 2 2 2" xfId="43697" xr:uid="{0DF3AEC8-C10F-4B27-BB34-CC175B590512}"/>
    <cellStyle name="40% - Accent6 6 2 2 3" xfId="43696" xr:uid="{F58C55A4-2761-498A-BA30-A6C1BB0F5CF3}"/>
    <cellStyle name="40% - Accent6 6 2 3" xfId="22465" xr:uid="{552A9D83-1831-408E-BECA-994BE5FC2C07}"/>
    <cellStyle name="40% - Accent6 6 2 3 2" xfId="43698" xr:uid="{0943BE50-B677-48FD-89C5-AF703143EF24}"/>
    <cellStyle name="40% - Accent6 6 2 4" xfId="43695" xr:uid="{34B8FC73-FD6B-4A78-A116-49B14B529078}"/>
    <cellStyle name="40% - Accent6 6 3" xfId="11029" xr:uid="{0E1EC4D7-C61F-47E6-BA26-CAF0D9238573}"/>
    <cellStyle name="40% - Accent6 6 3 2" xfId="26442" xr:uid="{7C4FBC26-55A8-47F6-836E-390C98B63D53}"/>
    <cellStyle name="40% - Accent6 6 3 2 2" xfId="43700" xr:uid="{6AE6D999-EA08-4996-BA76-6D152FBF0317}"/>
    <cellStyle name="40% - Accent6 6 3 3" xfId="43699" xr:uid="{0D3465FF-5F83-4CC7-9443-14B6AF940F80}"/>
    <cellStyle name="40% - Accent6 6 4" xfId="18737" xr:uid="{95743259-9BDB-432C-AAF7-68415DB0D90B}"/>
    <cellStyle name="40% - Accent6 6 4 2" xfId="43701" xr:uid="{94FC81A8-19F8-4BA6-94A5-A0ADF97E304D}"/>
    <cellStyle name="40% - Accent6 6 5" xfId="43694" xr:uid="{981718BB-BED5-46FE-B011-A557E50AD97D}"/>
    <cellStyle name="40% - Accent6 7" xfId="3338" xr:uid="{1453F9E1-24FB-4F29-9044-F88450A908F3}"/>
    <cellStyle name="40% - Accent6 7 2" xfId="7070" xr:uid="{981744CE-9C3D-450A-97B4-A7742F6DA6E4}"/>
    <cellStyle name="40% - Accent6 7 2 2" xfId="14778" xr:uid="{2DE65375-1543-48AB-9665-161C30017DE1}"/>
    <cellStyle name="40% - Accent6 7 2 2 2" xfId="30190" xr:uid="{F7328830-36E8-486C-891D-9ECCA6761C3C}"/>
    <cellStyle name="40% - Accent6 7 2 2 2 2" xfId="43705" xr:uid="{83CAAF56-2D79-4489-A42D-D5D410FB88F8}"/>
    <cellStyle name="40% - Accent6 7 2 2 3" xfId="43704" xr:uid="{11BB69D8-6CF5-4ACF-AB66-DE20FD5A28C0}"/>
    <cellStyle name="40% - Accent6 7 2 3" xfId="22485" xr:uid="{D5B3EBB9-A9B7-412C-9DE5-79F9AD8A7E7B}"/>
    <cellStyle name="40% - Accent6 7 2 3 2" xfId="43706" xr:uid="{7EACF968-D67C-4FD1-A962-A9E25B726F19}"/>
    <cellStyle name="40% - Accent6 7 2 4" xfId="43703" xr:uid="{F27BCEA1-1080-4EE9-A0B2-EAF432F0E25D}"/>
    <cellStyle name="40% - Accent6 7 3" xfId="11049" xr:uid="{37984CC2-7487-4C27-B66F-C7B6975EAFCB}"/>
    <cellStyle name="40% - Accent6 7 3 2" xfId="26462" xr:uid="{061C6B2F-6713-471D-803B-3A8AC70BD807}"/>
    <cellStyle name="40% - Accent6 7 3 2 2" xfId="43708" xr:uid="{3E9B1E01-B30F-4B0F-8F05-DE2466912B5B}"/>
    <cellStyle name="40% - Accent6 7 3 3" xfId="43707" xr:uid="{F029E86A-4DAD-4A39-BD5F-D14742CC8722}"/>
    <cellStyle name="40% - Accent6 7 4" xfId="18757" xr:uid="{B0AA9F48-5CF8-4C41-A873-EA2984B8DE69}"/>
    <cellStyle name="40% - Accent6 7 4 2" xfId="43709" xr:uid="{6CDEBD71-FF8B-4AAC-8D5E-2D7BAC6BD580}"/>
    <cellStyle name="40% - Accent6 7 5" xfId="43702" xr:uid="{E31FB021-D9A1-4CB0-9EF7-5805669FDE73}"/>
    <cellStyle name="40% - Accent6 8" xfId="3358" xr:uid="{56E4FC7D-65E3-4FDB-B0AC-2A63CA5CE602}"/>
    <cellStyle name="40% - Accent6 8 2" xfId="7090" xr:uid="{D3699023-61E2-4935-8CE0-11BC00DBAE4C}"/>
    <cellStyle name="40% - Accent6 8 2 2" xfId="14798" xr:uid="{9BE5A441-BB64-4FA3-B5AE-180C504BB697}"/>
    <cellStyle name="40% - Accent6 8 2 2 2" xfId="30210" xr:uid="{736C3685-B317-42FA-A39F-E941CE09BA0B}"/>
    <cellStyle name="40% - Accent6 8 2 2 2 2" xfId="43713" xr:uid="{0A6B39A4-0F11-4802-A52F-C3A014EBD2DF}"/>
    <cellStyle name="40% - Accent6 8 2 2 3" xfId="43712" xr:uid="{EE66291E-479B-4AA8-B234-1D373DB74346}"/>
    <cellStyle name="40% - Accent6 8 2 3" xfId="22505" xr:uid="{79848218-3CD5-47F3-AC21-225A8E21D498}"/>
    <cellStyle name="40% - Accent6 8 2 3 2" xfId="43714" xr:uid="{08189672-2F0E-461A-9AA4-E591D0049CDF}"/>
    <cellStyle name="40% - Accent6 8 2 4" xfId="43711" xr:uid="{4E534F5C-4060-4FE8-803C-8ABE2C369B1A}"/>
    <cellStyle name="40% - Accent6 8 3" xfId="11069" xr:uid="{CACCAC81-8857-4C3C-ABCB-83CB576E2C98}"/>
    <cellStyle name="40% - Accent6 8 3 2" xfId="26482" xr:uid="{80382CC4-EAFB-4D6C-84EA-21A5D806BBFD}"/>
    <cellStyle name="40% - Accent6 8 3 2 2" xfId="43716" xr:uid="{017A51D7-4532-41D4-B0E4-E2DDEF6E4E50}"/>
    <cellStyle name="40% - Accent6 8 3 3" xfId="43715" xr:uid="{B0CBC1DE-708C-4533-BCDF-3203D7D8E2C0}"/>
    <cellStyle name="40% - Accent6 8 4" xfId="18777" xr:uid="{DA6CBA30-FF9C-46D5-A2EC-7C0933215929}"/>
    <cellStyle name="40% - Accent6 8 4 2" xfId="43717" xr:uid="{67918992-2C9D-4693-BDE4-010B0F39DB9E}"/>
    <cellStyle name="40% - Accent6 8 5" xfId="43710" xr:uid="{7CB497C5-A617-4199-A6A6-D6B38F1D3C3C}"/>
    <cellStyle name="40% - Accent6 9" xfId="3378" xr:uid="{15DDBF0E-6A1D-4C64-99E9-965FF20A49F4}"/>
    <cellStyle name="40% - Accent6 9 2" xfId="7110" xr:uid="{3F56FBCE-DDF3-40F5-91D4-61C2676D5D9B}"/>
    <cellStyle name="40% - Accent6 9 2 2" xfId="14818" xr:uid="{4F15FE42-4DDF-481B-BD71-DEFDA5E0A54C}"/>
    <cellStyle name="40% - Accent6 9 2 2 2" xfId="30230" xr:uid="{9B35DBA5-AE58-434D-8D99-2B76FC54D57C}"/>
    <cellStyle name="40% - Accent6 9 2 2 2 2" xfId="43721" xr:uid="{B2558442-F6C3-446E-B76C-CF2F95A66390}"/>
    <cellStyle name="40% - Accent6 9 2 2 3" xfId="43720" xr:uid="{474E5EB4-6C4A-4FBD-97BA-B95468927265}"/>
    <cellStyle name="40% - Accent6 9 2 3" xfId="22525" xr:uid="{E99ACBAE-1AF0-447A-9314-A4F3A552A3F4}"/>
    <cellStyle name="40% - Accent6 9 2 3 2" xfId="43722" xr:uid="{0E0AE74F-D229-44B5-AEE6-F3095E56049B}"/>
    <cellStyle name="40% - Accent6 9 2 4" xfId="43719" xr:uid="{C373788C-2874-43FA-95A1-F13E61F2DF7F}"/>
    <cellStyle name="40% - Accent6 9 3" xfId="11089" xr:uid="{690C4F56-67E9-4003-8970-6EA658E8FBF1}"/>
    <cellStyle name="40% - Accent6 9 3 2" xfId="26502" xr:uid="{D9F81775-FC95-4E70-A23F-67BE417670BD}"/>
    <cellStyle name="40% - Accent6 9 3 2 2" xfId="43724" xr:uid="{1079E9AC-2175-402A-91A5-B746CC615875}"/>
    <cellStyle name="40% - Accent6 9 3 3" xfId="43723" xr:uid="{BEA9193D-E94C-4A98-BA32-D6C98A07E204}"/>
    <cellStyle name="40% - Accent6 9 4" xfId="18797" xr:uid="{75AA9750-26A6-4A73-A104-890DE5265D7E}"/>
    <cellStyle name="40% - Accent6 9 4 2" xfId="43725" xr:uid="{D4D6BC07-2EBB-4011-B590-B7F622D8DD57}"/>
    <cellStyle name="40% - Accent6 9 5" xfId="43718" xr:uid="{1F3DD22C-E497-4677-A04F-5C0695E4791F}"/>
    <cellStyle name="40% - Énfasis1 10" xfId="571" xr:uid="{8D728932-AE53-48DB-B84C-68686D300A45}"/>
    <cellStyle name="40% - Énfasis1 10 2" xfId="1232" xr:uid="{945F89D6-C15E-4423-BEE4-6A8C2993D4E6}"/>
    <cellStyle name="40% - Énfasis1 10 2 2" xfId="2700" xr:uid="{3622A248-43BE-4B1C-8A80-31971C680429}"/>
    <cellStyle name="40% - Énfasis1 10 2 2 2" xfId="6432" xr:uid="{4C4F3254-8762-4302-B349-2BC39FC29A15}"/>
    <cellStyle name="40% - Énfasis1 10 2 2 2 2" xfId="14140" xr:uid="{DBE89FCD-6932-411E-BF45-3A34EEC5B04F}"/>
    <cellStyle name="40% - Énfasis1 10 2 2 2 2 2" xfId="29552" xr:uid="{D9A083CA-7373-4678-93AB-00B39C21405A}"/>
    <cellStyle name="40% - Énfasis1 10 2 2 2 2 2 2" xfId="43731" xr:uid="{7E59A0F4-98F6-4704-8341-33E89E6482C7}"/>
    <cellStyle name="40% - Énfasis1 10 2 2 2 2 3" xfId="43730" xr:uid="{CBC6E43F-0023-4303-A481-C326516CA4DA}"/>
    <cellStyle name="40% - Énfasis1 10 2 2 2 3" xfId="21847" xr:uid="{2BCA2820-5847-4D5A-B4A3-9EF50F4103F7}"/>
    <cellStyle name="40% - Énfasis1 10 2 2 2 3 2" xfId="43732" xr:uid="{757DA93C-FE09-4829-96D3-C2E820B0B66E}"/>
    <cellStyle name="40% - Énfasis1 10 2 2 2 4" xfId="43729" xr:uid="{2D2534ED-1C3A-4E43-8D3B-B0612A960BAA}"/>
    <cellStyle name="40% - Énfasis1 10 2 2 3" xfId="10411" xr:uid="{C8B65206-5167-4FC0-A0F0-1CAA83D4C86F}"/>
    <cellStyle name="40% - Énfasis1 10 2 2 3 2" xfId="25824" xr:uid="{04D0F8F4-B7D7-4F2E-9334-98CF937689C9}"/>
    <cellStyle name="40% - Énfasis1 10 2 2 3 2 2" xfId="43734" xr:uid="{571474D7-54D7-4102-83A2-6CB6671E8F14}"/>
    <cellStyle name="40% - Énfasis1 10 2 2 3 3" xfId="43733" xr:uid="{0A35923C-4CB2-4E63-B1A1-E00575771CEA}"/>
    <cellStyle name="40% - Énfasis1 10 2 2 4" xfId="18119" xr:uid="{4794DAA1-5F2C-4342-B7C2-97CEEC185CB3}"/>
    <cellStyle name="40% - Énfasis1 10 2 2 4 2" xfId="43735" xr:uid="{43534CE8-95AD-4425-8D1F-8ECAECDE6D44}"/>
    <cellStyle name="40% - Énfasis1 10 2 2 5" xfId="43728" xr:uid="{D8D01161-03DD-423C-89C5-2735F784C65F}"/>
    <cellStyle name="40% - Énfasis1 10 2 3" xfId="4969" xr:uid="{A2D4B06E-EAFD-4C86-8207-5AABE21F2FA4}"/>
    <cellStyle name="40% - Énfasis1 10 2 3 2" xfId="12677" xr:uid="{49DB32CA-65EB-4759-9B67-47B2D319457E}"/>
    <cellStyle name="40% - Énfasis1 10 2 3 2 2" xfId="28089" xr:uid="{6E5FA62C-FBF3-4E6E-BF37-0EEBD60E3934}"/>
    <cellStyle name="40% - Énfasis1 10 2 3 2 2 2" xfId="43738" xr:uid="{849F370B-635B-46FE-A822-472D134C4A06}"/>
    <cellStyle name="40% - Énfasis1 10 2 3 2 3" xfId="43737" xr:uid="{38CB5491-6FA4-45CF-9E03-0E88B1B2C8E7}"/>
    <cellStyle name="40% - Énfasis1 10 2 3 3" xfId="20384" xr:uid="{37A966C9-2F49-46A1-A14B-30D4E4F2EF9F}"/>
    <cellStyle name="40% - Énfasis1 10 2 3 3 2" xfId="43739" xr:uid="{678E67B5-4644-4EE4-A8E5-A7AF9D50FDA4}"/>
    <cellStyle name="40% - Énfasis1 10 2 3 4" xfId="43736" xr:uid="{D01CA732-5F14-4C94-B97C-061B40D7C54B}"/>
    <cellStyle name="40% - Énfasis1 10 2 4" xfId="8952" xr:uid="{DA0C24ED-814A-47C2-A99A-11A1BDBDFCD1}"/>
    <cellStyle name="40% - Énfasis1 10 2 4 2" xfId="24365" xr:uid="{081B6B13-E3D8-4FF2-96BB-8E3498300DF6}"/>
    <cellStyle name="40% - Énfasis1 10 2 4 2 2" xfId="43741" xr:uid="{9F2E2634-44CB-4C79-9369-54A61C07CD20}"/>
    <cellStyle name="40% - Énfasis1 10 2 4 3" xfId="43740" xr:uid="{DECFBFA2-B706-48F1-BBF7-C386352E1BFD}"/>
    <cellStyle name="40% - Énfasis1 10 2 5" xfId="16660" xr:uid="{CF14A6F7-DAAB-46F7-B71D-F6762633C19B}"/>
    <cellStyle name="40% - Énfasis1 10 2 5 2" xfId="43742" xr:uid="{249AB0E6-8B90-40E0-A383-207A5C94952A}"/>
    <cellStyle name="40% - Énfasis1 10 2 6" xfId="43727" xr:uid="{FC2327D0-89F9-4A8A-9FDC-1B48E2281653}"/>
    <cellStyle name="40% - Énfasis1 10 3" xfId="2062" xr:uid="{333D4744-F43E-4B85-9CA6-9BD9F9FBA10A}"/>
    <cellStyle name="40% - Énfasis1 10 3 2" xfId="5794" xr:uid="{66C5D7C5-D4B5-44C1-B8D3-6C1D059FE731}"/>
    <cellStyle name="40% - Énfasis1 10 3 2 2" xfId="13502" xr:uid="{596DB647-ECD5-434A-9B4F-88A72A9167C4}"/>
    <cellStyle name="40% - Énfasis1 10 3 2 2 2" xfId="28914" xr:uid="{D6897DD0-F208-47BD-A8D8-D0B4992DCB85}"/>
    <cellStyle name="40% - Énfasis1 10 3 2 2 2 2" xfId="43746" xr:uid="{19628C7B-AC13-49B2-8F1E-7530A79ED77B}"/>
    <cellStyle name="40% - Énfasis1 10 3 2 2 3" xfId="43745" xr:uid="{6240C76D-7835-4354-9F5B-AAFD58656AF1}"/>
    <cellStyle name="40% - Énfasis1 10 3 2 3" xfId="21209" xr:uid="{D41B3B6D-826A-4E1A-A31F-F36B2B575520}"/>
    <cellStyle name="40% - Énfasis1 10 3 2 3 2" xfId="43747" xr:uid="{63E2C6A0-ADD8-43B3-B822-9FF780EB51A5}"/>
    <cellStyle name="40% - Énfasis1 10 3 2 4" xfId="43744" xr:uid="{DC7A5721-7505-4B32-B794-89090E9593A8}"/>
    <cellStyle name="40% - Énfasis1 10 3 3" xfId="9773" xr:uid="{B69E4DE3-06FD-4CB0-BF9F-8498A027D17C}"/>
    <cellStyle name="40% - Énfasis1 10 3 3 2" xfId="25186" xr:uid="{38E73B9E-3CA6-4DCC-80E3-28938128AA62}"/>
    <cellStyle name="40% - Énfasis1 10 3 3 2 2" xfId="43749" xr:uid="{780CAD92-2062-44D8-A543-018B513F3181}"/>
    <cellStyle name="40% - Énfasis1 10 3 3 3" xfId="43748" xr:uid="{E02B19CA-138B-4936-9F08-8E4ECE669C16}"/>
    <cellStyle name="40% - Énfasis1 10 3 4" xfId="17481" xr:uid="{9568BFD9-B16A-4DC4-ABB2-9B73B2ECA3B6}"/>
    <cellStyle name="40% - Énfasis1 10 3 4 2" xfId="43750" xr:uid="{03938A81-8E27-4730-9597-BDFD4BF981CA}"/>
    <cellStyle name="40% - Énfasis1 10 3 5" xfId="43743" xr:uid="{CED95041-40D8-4BB7-A69C-30121738709F}"/>
    <cellStyle name="40% - Énfasis1 10 4" xfId="4317" xr:uid="{3242BC4C-03B8-4F4A-BD12-7132F7C98639}"/>
    <cellStyle name="40% - Énfasis1 10 4 2" xfId="12025" xr:uid="{60A69622-79FA-47F5-95F8-CC8F673F5F14}"/>
    <cellStyle name="40% - Énfasis1 10 4 2 2" xfId="27437" xr:uid="{FF1BCECD-336A-483A-A481-071F20D2E3CE}"/>
    <cellStyle name="40% - Énfasis1 10 4 2 2 2" xfId="43753" xr:uid="{FD55BBC6-0B57-4640-AFE4-8A8EF9986903}"/>
    <cellStyle name="40% - Énfasis1 10 4 2 3" xfId="43752" xr:uid="{ECE7F4FC-2240-4FB8-88BC-5A7CC49B6A00}"/>
    <cellStyle name="40% - Énfasis1 10 4 3" xfId="19732" xr:uid="{0F5C1537-AB5F-4C4A-82C2-5F63C7D8CCC3}"/>
    <cellStyle name="40% - Énfasis1 10 4 3 2" xfId="43754" xr:uid="{CA014CE4-A6B7-4A9C-B491-95B86F404F60}"/>
    <cellStyle name="40% - Énfasis1 10 4 4" xfId="43751" xr:uid="{5298D5F4-6D25-4554-AF76-75681523797C}"/>
    <cellStyle name="40% - Énfasis1 10 5" xfId="8314" xr:uid="{668421E3-8C39-435E-8E3A-781245A40472}"/>
    <cellStyle name="40% - Énfasis1 10 5 2" xfId="23727" xr:uid="{D2D037F9-2C94-4DFC-9590-7FB002B729E6}"/>
    <cellStyle name="40% - Énfasis1 10 5 2 2" xfId="43756" xr:uid="{A5611D90-9664-4189-A61B-E922A130B583}"/>
    <cellStyle name="40% - Énfasis1 10 5 3" xfId="43755" xr:uid="{8FF18FEE-6B3C-45AF-9BFF-853E5701BB45}"/>
    <cellStyle name="40% - Énfasis1 10 6" xfId="16022" xr:uid="{0BBD422D-4D4D-4EB5-B68D-146BC31D0A31}"/>
    <cellStyle name="40% - Énfasis1 10 6 2" xfId="43757" xr:uid="{E886F801-4CFE-4B5E-9C32-54BB1B8FB0AE}"/>
    <cellStyle name="40% - Énfasis1 10 7" xfId="43726" xr:uid="{BCA57641-2F88-4A30-9A44-B3E709B133B8}"/>
    <cellStyle name="40% - Énfasis1 11" xfId="592" xr:uid="{E0DBC853-B035-4774-A6F5-4BEA8A203D0A}"/>
    <cellStyle name="40% - Énfasis1 11 2" xfId="1253" xr:uid="{4CB13E0B-0EBD-4013-A8B3-7D5CD39BF607}"/>
    <cellStyle name="40% - Énfasis1 11 2 2" xfId="2720" xr:uid="{C1A93DB5-192B-452D-AD3C-7D160639E4FE}"/>
    <cellStyle name="40% - Énfasis1 11 2 2 2" xfId="6452" xr:uid="{F2A4305B-E7FF-4734-AC06-635F94FEE711}"/>
    <cellStyle name="40% - Énfasis1 11 2 2 2 2" xfId="14160" xr:uid="{74A907B5-83B4-476D-B06D-FFA131D662E3}"/>
    <cellStyle name="40% - Énfasis1 11 2 2 2 2 2" xfId="29572" xr:uid="{DE162E20-C69B-4A52-AD28-82267C08FBED}"/>
    <cellStyle name="40% - Énfasis1 11 2 2 2 2 2 2" xfId="43763" xr:uid="{F29F792E-12EF-4A94-939D-53EC4A5A0E90}"/>
    <cellStyle name="40% - Énfasis1 11 2 2 2 2 3" xfId="43762" xr:uid="{7E58DC9B-74F8-46EF-AEED-7DE94943741F}"/>
    <cellStyle name="40% - Énfasis1 11 2 2 2 3" xfId="21867" xr:uid="{49A022B9-21AE-4F62-93DD-CDDFBC92F66F}"/>
    <cellStyle name="40% - Énfasis1 11 2 2 2 3 2" xfId="43764" xr:uid="{558C196E-0AC2-46D5-87A4-E8EAC571912F}"/>
    <cellStyle name="40% - Énfasis1 11 2 2 2 4" xfId="43761" xr:uid="{6F38613E-0BA3-4C2B-8D5C-033AD92AEDC9}"/>
    <cellStyle name="40% - Énfasis1 11 2 2 3" xfId="10431" xr:uid="{C0A4F9E7-E749-4347-9EDA-F5178EB35005}"/>
    <cellStyle name="40% - Énfasis1 11 2 2 3 2" xfId="25844" xr:uid="{C2EC13B2-7B57-441C-A81B-7F496A4F86F8}"/>
    <cellStyle name="40% - Énfasis1 11 2 2 3 2 2" xfId="43766" xr:uid="{243D8DC8-3F38-4768-8B61-414A83F22252}"/>
    <cellStyle name="40% - Énfasis1 11 2 2 3 3" xfId="43765" xr:uid="{4C18DBFA-39A1-445F-9653-4C6FCE18F017}"/>
    <cellStyle name="40% - Énfasis1 11 2 2 4" xfId="18139" xr:uid="{1E57DDC6-6FE7-49D7-8136-6650A2C20A66}"/>
    <cellStyle name="40% - Énfasis1 11 2 2 4 2" xfId="43767" xr:uid="{98EF17CF-A987-412C-81BB-BE4AA5A30B25}"/>
    <cellStyle name="40% - Énfasis1 11 2 2 5" xfId="43760" xr:uid="{94CC33C6-4CA6-4915-9495-A714EF3A4916}"/>
    <cellStyle name="40% - Énfasis1 11 2 3" xfId="4989" xr:uid="{55B91615-3682-4A7D-88F1-FCE9A583A304}"/>
    <cellStyle name="40% - Énfasis1 11 2 3 2" xfId="12697" xr:uid="{97981899-EB69-484A-8328-F467A7D55173}"/>
    <cellStyle name="40% - Énfasis1 11 2 3 2 2" xfId="28109" xr:uid="{9E45CFB0-653C-44F4-9C46-E52CC1D3A2C7}"/>
    <cellStyle name="40% - Énfasis1 11 2 3 2 2 2" xfId="43770" xr:uid="{1F95C250-F570-4A5F-A7E0-CF93AFEC6C67}"/>
    <cellStyle name="40% - Énfasis1 11 2 3 2 3" xfId="43769" xr:uid="{505C814C-2716-4F29-8913-1B0FE6175424}"/>
    <cellStyle name="40% - Énfasis1 11 2 3 3" xfId="20404" xr:uid="{8FF02492-5889-4F04-B9B5-F3E1BD1D5E91}"/>
    <cellStyle name="40% - Énfasis1 11 2 3 3 2" xfId="43771" xr:uid="{7E4AFC6A-FBCD-4469-9F47-299EFE9B9BDB}"/>
    <cellStyle name="40% - Énfasis1 11 2 3 4" xfId="43768" xr:uid="{83540D41-F191-4166-B585-4DDE3B3D5B3B}"/>
    <cellStyle name="40% - Énfasis1 11 2 4" xfId="8972" xr:uid="{85FD3BB7-1405-4BFC-8A36-A27B17C0A4E1}"/>
    <cellStyle name="40% - Énfasis1 11 2 4 2" xfId="24385" xr:uid="{17A064E3-D597-4F52-B1B9-7D3DB8D2017F}"/>
    <cellStyle name="40% - Énfasis1 11 2 4 2 2" xfId="43773" xr:uid="{B0D4F7E0-8EB0-44EE-815B-02CE44417AE5}"/>
    <cellStyle name="40% - Énfasis1 11 2 4 3" xfId="43772" xr:uid="{2653C4BD-C225-4501-9420-B5F339FFF037}"/>
    <cellStyle name="40% - Énfasis1 11 2 5" xfId="16680" xr:uid="{C9456669-DECA-4F94-83D3-663D14C1513A}"/>
    <cellStyle name="40% - Énfasis1 11 2 5 2" xfId="43774" xr:uid="{53A85F0C-68CA-43C9-8482-FEAB289A1C3C}"/>
    <cellStyle name="40% - Énfasis1 11 2 6" xfId="43759" xr:uid="{4EC91E92-9EB5-42FB-ABEE-D9256B5035EE}"/>
    <cellStyle name="40% - Énfasis1 11 3" xfId="2082" xr:uid="{B5E3EC55-A0E6-4BCC-8FE4-D3186470DFBF}"/>
    <cellStyle name="40% - Énfasis1 11 3 2" xfId="5814" xr:uid="{768C1E70-26C6-477A-847D-546948A5E5F6}"/>
    <cellStyle name="40% - Énfasis1 11 3 2 2" xfId="13522" xr:uid="{32AF2A00-A663-4EB2-874A-FC508CBAD832}"/>
    <cellStyle name="40% - Énfasis1 11 3 2 2 2" xfId="28934" xr:uid="{2CE540DE-73E5-4E0B-9ADB-311AEB30FB67}"/>
    <cellStyle name="40% - Énfasis1 11 3 2 2 2 2" xfId="43778" xr:uid="{60844ADA-0B19-4AA3-9D02-FAF4F91A47F7}"/>
    <cellStyle name="40% - Énfasis1 11 3 2 2 3" xfId="43777" xr:uid="{3E194981-0742-4D70-A195-F64AE97AC0FF}"/>
    <cellStyle name="40% - Énfasis1 11 3 2 3" xfId="21229" xr:uid="{38F59A61-7ED1-4E70-AC3B-90367490CA07}"/>
    <cellStyle name="40% - Énfasis1 11 3 2 3 2" xfId="43779" xr:uid="{6BBC92ED-855E-40BA-8BEB-7BF6272A1632}"/>
    <cellStyle name="40% - Énfasis1 11 3 2 4" xfId="43776" xr:uid="{1E6CB5FA-29E2-496F-A680-18E819C805F2}"/>
    <cellStyle name="40% - Énfasis1 11 3 3" xfId="9793" xr:uid="{02ACA8E7-2C7A-4F1C-B49F-8E7A4B596089}"/>
    <cellStyle name="40% - Énfasis1 11 3 3 2" xfId="25206" xr:uid="{99DAA06E-BBFC-4AA9-9F03-D7D9C02A73E6}"/>
    <cellStyle name="40% - Énfasis1 11 3 3 2 2" xfId="43781" xr:uid="{650CC81B-35B2-4859-97A5-C444338F190A}"/>
    <cellStyle name="40% - Énfasis1 11 3 3 3" xfId="43780" xr:uid="{6B3D8229-F739-494A-8127-D664C4DFD65F}"/>
    <cellStyle name="40% - Énfasis1 11 3 4" xfId="17501" xr:uid="{567FD6A6-1F99-47B9-A4CB-EA45D759B786}"/>
    <cellStyle name="40% - Énfasis1 11 3 4 2" xfId="43782" xr:uid="{FD639C70-D3EB-4C27-B533-607D843A8B66}"/>
    <cellStyle name="40% - Énfasis1 11 3 5" xfId="43775" xr:uid="{4A5CDD3E-3AA0-4984-A312-1B9FF3159DC4}"/>
    <cellStyle name="40% - Énfasis1 11 4" xfId="4337" xr:uid="{DE5E9095-A49B-44CE-850E-5C90844C3C60}"/>
    <cellStyle name="40% - Énfasis1 11 4 2" xfId="12045" xr:uid="{57EBA0F1-F4B2-4B47-BB20-BC9766D76A7D}"/>
    <cellStyle name="40% - Énfasis1 11 4 2 2" xfId="27457" xr:uid="{FD7850BC-2F9A-41D3-9B23-D2CC374F1258}"/>
    <cellStyle name="40% - Énfasis1 11 4 2 2 2" xfId="43785" xr:uid="{B85FE310-E781-4C7D-8863-BCA2B2608EC1}"/>
    <cellStyle name="40% - Énfasis1 11 4 2 3" xfId="43784" xr:uid="{E0FA63A7-3B0B-4B7C-9ACA-BC1B6A5E2BAF}"/>
    <cellStyle name="40% - Énfasis1 11 4 3" xfId="19752" xr:uid="{E3949944-4C94-4CC8-97F8-621A5E6DCB7C}"/>
    <cellStyle name="40% - Énfasis1 11 4 3 2" xfId="43786" xr:uid="{07AE0957-F2FB-49FA-A5CA-98527B987F44}"/>
    <cellStyle name="40% - Énfasis1 11 4 4" xfId="43783" xr:uid="{D114C88C-8EDC-457E-A749-E26E3B288308}"/>
    <cellStyle name="40% - Énfasis1 11 5" xfId="8334" xr:uid="{00289AA9-D4D3-4E27-90A8-4C4C84D137ED}"/>
    <cellStyle name="40% - Énfasis1 11 5 2" xfId="23747" xr:uid="{ADE368CE-6547-4C1D-9B64-B5EDA275C4C8}"/>
    <cellStyle name="40% - Énfasis1 11 5 2 2" xfId="43788" xr:uid="{078882FE-8EF6-4AFE-8943-94EFFA1C933C}"/>
    <cellStyle name="40% - Énfasis1 11 5 3" xfId="43787" xr:uid="{D82EC3E8-07D4-4409-B5C7-FB7A96F992CF}"/>
    <cellStyle name="40% - Énfasis1 11 6" xfId="16042" xr:uid="{3758490C-AC9B-4AD8-81BF-265484AE5AEC}"/>
    <cellStyle name="40% - Énfasis1 11 6 2" xfId="43789" xr:uid="{3F6C3C77-0F5D-4AD5-9EAB-8ECD45F962FE}"/>
    <cellStyle name="40% - Énfasis1 11 7" xfId="43758" xr:uid="{AFA2ACD5-48EC-4781-91C7-32E133F7BD3E}"/>
    <cellStyle name="40% - Énfasis1 12" xfId="612" xr:uid="{1F445243-A58E-41E3-B98C-9EDBE1FBFAFE}"/>
    <cellStyle name="40% - Énfasis1 12 2" xfId="1273" xr:uid="{861A3C05-4EAA-4482-8E0F-39F83DB9C440}"/>
    <cellStyle name="40% - Énfasis1 12 2 2" xfId="2740" xr:uid="{E986CED0-803D-4FD2-B6B2-F005662AE24E}"/>
    <cellStyle name="40% - Énfasis1 12 2 2 2" xfId="6472" xr:uid="{6C0324D0-A7AC-4044-BC9D-D6949E900DCD}"/>
    <cellStyle name="40% - Énfasis1 12 2 2 2 2" xfId="14180" xr:uid="{2387EB1E-41F5-4357-85E2-A35239F5A616}"/>
    <cellStyle name="40% - Énfasis1 12 2 2 2 2 2" xfId="29592" xr:uid="{449911C1-1A2D-4BFC-B413-C22A693B2219}"/>
    <cellStyle name="40% - Énfasis1 12 2 2 2 2 2 2" xfId="43795" xr:uid="{28F22B9F-1A3D-4738-8AC4-79F44BA7F546}"/>
    <cellStyle name="40% - Énfasis1 12 2 2 2 2 3" xfId="43794" xr:uid="{862EBD6A-1FE5-4902-870C-E72038AC7108}"/>
    <cellStyle name="40% - Énfasis1 12 2 2 2 3" xfId="21887" xr:uid="{BCF0853D-E231-49A0-BE2A-399E883CE1FE}"/>
    <cellStyle name="40% - Énfasis1 12 2 2 2 3 2" xfId="43796" xr:uid="{2293CAE0-1F8A-4066-902D-8A78AB8B039E}"/>
    <cellStyle name="40% - Énfasis1 12 2 2 2 4" xfId="43793" xr:uid="{A2ABABBF-CB4A-4E44-8966-A4F1B6290020}"/>
    <cellStyle name="40% - Énfasis1 12 2 2 3" xfId="10451" xr:uid="{B272AE36-7ACB-48FA-803D-4280373AA0CB}"/>
    <cellStyle name="40% - Énfasis1 12 2 2 3 2" xfId="25864" xr:uid="{115C09E7-D284-4100-857E-A5A3228682A5}"/>
    <cellStyle name="40% - Énfasis1 12 2 2 3 2 2" xfId="43798" xr:uid="{70BCC4C1-78F5-42B7-B97A-16DADD84918D}"/>
    <cellStyle name="40% - Énfasis1 12 2 2 3 3" xfId="43797" xr:uid="{57961A86-6911-400B-8705-4F044372969D}"/>
    <cellStyle name="40% - Énfasis1 12 2 2 4" xfId="18159" xr:uid="{948DD909-910D-43AB-8D63-7B23FF72DD27}"/>
    <cellStyle name="40% - Énfasis1 12 2 2 4 2" xfId="43799" xr:uid="{EA1F068D-FA14-4070-9297-312842E7D88D}"/>
    <cellStyle name="40% - Énfasis1 12 2 2 5" xfId="43792" xr:uid="{116CC366-C0EC-4D2C-B79D-2FC57E680033}"/>
    <cellStyle name="40% - Énfasis1 12 2 3" xfId="5009" xr:uid="{E9D68363-2086-48AA-A31A-FD5059195FC0}"/>
    <cellStyle name="40% - Énfasis1 12 2 3 2" xfId="12717" xr:uid="{D2F725D5-5291-4F6E-AC99-4D7310C5686B}"/>
    <cellStyle name="40% - Énfasis1 12 2 3 2 2" xfId="28129" xr:uid="{AD7B7135-5C45-4D5F-9240-576DAC806DB6}"/>
    <cellStyle name="40% - Énfasis1 12 2 3 2 2 2" xfId="43802" xr:uid="{D6699D43-315E-4533-8C7D-0569ABAC8461}"/>
    <cellStyle name="40% - Énfasis1 12 2 3 2 3" xfId="43801" xr:uid="{3C34FE3F-24B7-47BC-8F68-B0A4B5F24A1E}"/>
    <cellStyle name="40% - Énfasis1 12 2 3 3" xfId="20424" xr:uid="{9E7726C3-D445-44B0-8B46-BFE7D63F91EB}"/>
    <cellStyle name="40% - Énfasis1 12 2 3 3 2" xfId="43803" xr:uid="{ED7D93B0-DF95-4F2E-BE58-6AB02C07C6D4}"/>
    <cellStyle name="40% - Énfasis1 12 2 3 4" xfId="43800" xr:uid="{BCDE2C11-6EC7-41E6-847F-B12FE46BBA96}"/>
    <cellStyle name="40% - Énfasis1 12 2 4" xfId="8992" xr:uid="{A1C2CAB1-2D41-442F-B502-DB1C1E9CF82E}"/>
    <cellStyle name="40% - Énfasis1 12 2 4 2" xfId="24405" xr:uid="{46D9BCC6-B9F3-4838-9109-569290E05613}"/>
    <cellStyle name="40% - Énfasis1 12 2 4 2 2" xfId="43805" xr:uid="{0D646A89-3989-4F6E-B90E-4D0324B44F29}"/>
    <cellStyle name="40% - Énfasis1 12 2 4 3" xfId="43804" xr:uid="{FA0287C0-6FA7-49B8-8890-B31E8AB84D93}"/>
    <cellStyle name="40% - Énfasis1 12 2 5" xfId="16700" xr:uid="{A7E33BD4-8810-41D0-B951-15A44F1F5716}"/>
    <cellStyle name="40% - Énfasis1 12 2 5 2" xfId="43806" xr:uid="{8D6DE171-5144-41D4-B4BE-01694B181FAB}"/>
    <cellStyle name="40% - Énfasis1 12 2 6" xfId="43791" xr:uid="{21B4565D-DA50-4465-A7A7-5189CA143082}"/>
    <cellStyle name="40% - Énfasis1 12 3" xfId="2102" xr:uid="{BF642FEC-79D1-4895-9991-CB2C8DE988E0}"/>
    <cellStyle name="40% - Énfasis1 12 3 2" xfId="5834" xr:uid="{93BAB394-3A03-4D67-B931-59DEBFEF2067}"/>
    <cellStyle name="40% - Énfasis1 12 3 2 2" xfId="13542" xr:uid="{D9B675E6-4302-4FDF-8276-12C00B636415}"/>
    <cellStyle name="40% - Énfasis1 12 3 2 2 2" xfId="28954" xr:uid="{E19C0A5A-FC3F-483D-BDB3-77CAA00E58C1}"/>
    <cellStyle name="40% - Énfasis1 12 3 2 2 2 2" xfId="43810" xr:uid="{F5D2B955-23F9-4612-A1D6-9B54CE079EAC}"/>
    <cellStyle name="40% - Énfasis1 12 3 2 2 3" xfId="43809" xr:uid="{282B5562-7FEA-4E24-B4CC-EE2B4500EA0D}"/>
    <cellStyle name="40% - Énfasis1 12 3 2 3" xfId="21249" xr:uid="{72D64781-4A21-4F63-B4E6-DA099EB9E8F0}"/>
    <cellStyle name="40% - Énfasis1 12 3 2 3 2" xfId="43811" xr:uid="{C690079B-D3B1-471E-902B-BBAC3067AB16}"/>
    <cellStyle name="40% - Énfasis1 12 3 2 4" xfId="43808" xr:uid="{C18C6EDB-A335-46D1-9BCB-119738A15118}"/>
    <cellStyle name="40% - Énfasis1 12 3 3" xfId="9813" xr:uid="{A1A9AB98-B18C-4B6B-825E-E939C31ABAE3}"/>
    <cellStyle name="40% - Énfasis1 12 3 3 2" xfId="25226" xr:uid="{824126A4-8B12-47C2-AE47-643F5885BF91}"/>
    <cellStyle name="40% - Énfasis1 12 3 3 2 2" xfId="43813" xr:uid="{832A7949-C4CC-41C1-8EB0-EC99DBFC19AA}"/>
    <cellStyle name="40% - Énfasis1 12 3 3 3" xfId="43812" xr:uid="{FFD7C97C-8FE0-4CBD-A951-55CA75DDC949}"/>
    <cellStyle name="40% - Énfasis1 12 3 4" xfId="17521" xr:uid="{21C18788-B2A2-4166-A444-8E388CD5A4A6}"/>
    <cellStyle name="40% - Énfasis1 12 3 4 2" xfId="43814" xr:uid="{5E76B90A-0C30-4C3F-9592-7017C7040611}"/>
    <cellStyle name="40% - Énfasis1 12 3 5" xfId="43807" xr:uid="{DD5CDB29-8668-4FDB-A8C7-D7641655604B}"/>
    <cellStyle name="40% - Énfasis1 12 4" xfId="4357" xr:uid="{4CAC2A9E-8720-4960-8C04-E66BC4798942}"/>
    <cellStyle name="40% - Énfasis1 12 4 2" xfId="12065" xr:uid="{2FB804AE-2C98-45F5-B179-E57539282EA1}"/>
    <cellStyle name="40% - Énfasis1 12 4 2 2" xfId="27477" xr:uid="{BB39096C-9C02-4F4F-910C-35388192D42A}"/>
    <cellStyle name="40% - Énfasis1 12 4 2 2 2" xfId="43817" xr:uid="{64DC6CCF-B120-488C-A493-416512C7AA0A}"/>
    <cellStyle name="40% - Énfasis1 12 4 2 3" xfId="43816" xr:uid="{F84FCE12-C084-4C4F-850C-C0EB9508A7DF}"/>
    <cellStyle name="40% - Énfasis1 12 4 3" xfId="19772" xr:uid="{614E5C5A-E368-4C91-9C41-52CB04AE74DA}"/>
    <cellStyle name="40% - Énfasis1 12 4 3 2" xfId="43818" xr:uid="{64920994-D2D8-4115-ADFB-7F8FB2CE5CCF}"/>
    <cellStyle name="40% - Énfasis1 12 4 4" xfId="43815" xr:uid="{A76B7E16-6EAC-4CDA-B120-BCDCD6A18C67}"/>
    <cellStyle name="40% - Énfasis1 12 5" xfId="8354" xr:uid="{01E32E6B-EE2F-4B9B-B131-9CA717C53ABC}"/>
    <cellStyle name="40% - Énfasis1 12 5 2" xfId="23767" xr:uid="{477F7954-AD28-4B82-A83B-22A4B3528DE0}"/>
    <cellStyle name="40% - Énfasis1 12 5 2 2" xfId="43820" xr:uid="{8B24BF72-9C79-4F7B-8441-4305570ED858}"/>
    <cellStyle name="40% - Énfasis1 12 5 3" xfId="43819" xr:uid="{DAA058C7-E046-48DD-9E7C-4B3A2923721D}"/>
    <cellStyle name="40% - Énfasis1 12 6" xfId="16062" xr:uid="{87484B0E-3A8D-4B59-9E2A-B07CB5BD604E}"/>
    <cellStyle name="40% - Énfasis1 12 6 2" xfId="43821" xr:uid="{849DDC46-E0C2-45B6-8073-EB681C3496D7}"/>
    <cellStyle name="40% - Énfasis1 12 7" xfId="43790" xr:uid="{DDDF509D-6EE8-4648-BD7F-9BAB82F4AEC3}"/>
    <cellStyle name="40% - Énfasis1 13" xfId="633" xr:uid="{39EECA5A-ADCB-4A31-BAA7-BD42AA3FC140}"/>
    <cellStyle name="40% - Énfasis1 13 2" xfId="1294" xr:uid="{FB2B5C9C-E5B7-4B09-A51B-2548AC25F712}"/>
    <cellStyle name="40% - Énfasis1 13 2 2" xfId="2761" xr:uid="{CE5AE0CD-3D8B-4776-8DB8-4FE4B1403325}"/>
    <cellStyle name="40% - Énfasis1 13 2 2 2" xfId="6493" xr:uid="{63DB0AA7-3D72-4F35-9D74-FD42D882C65A}"/>
    <cellStyle name="40% - Énfasis1 13 2 2 2 2" xfId="14201" xr:uid="{30A2B956-6BB7-4C94-B0AE-16BD76A84EAB}"/>
    <cellStyle name="40% - Énfasis1 13 2 2 2 2 2" xfId="29613" xr:uid="{300D2DCE-5223-4EC2-A719-BE0750B7B465}"/>
    <cellStyle name="40% - Énfasis1 13 2 2 2 2 2 2" xfId="43827" xr:uid="{868B07F1-1AD3-4AEB-9D6E-E2B2A3976B6A}"/>
    <cellStyle name="40% - Énfasis1 13 2 2 2 2 3" xfId="43826" xr:uid="{EDEF9E03-5133-423C-AC8F-7FD0ADAF4129}"/>
    <cellStyle name="40% - Énfasis1 13 2 2 2 3" xfId="21908" xr:uid="{A24B242A-CC6A-42A5-B32A-CB41187732AE}"/>
    <cellStyle name="40% - Énfasis1 13 2 2 2 3 2" xfId="43828" xr:uid="{1E024EE3-CA05-463C-908A-191A15402855}"/>
    <cellStyle name="40% - Énfasis1 13 2 2 2 4" xfId="43825" xr:uid="{1BBC36D6-A3E7-47A8-B6D4-1E816CD13565}"/>
    <cellStyle name="40% - Énfasis1 13 2 2 3" xfId="10472" xr:uid="{F5EF5095-1777-4156-AA63-6D3A32D0CA15}"/>
    <cellStyle name="40% - Énfasis1 13 2 2 3 2" xfId="25885" xr:uid="{2FD90723-65CE-4288-A5B5-6008A3F307AE}"/>
    <cellStyle name="40% - Énfasis1 13 2 2 3 2 2" xfId="43830" xr:uid="{90B04EF5-23DF-4895-8479-A263B5F5C24D}"/>
    <cellStyle name="40% - Énfasis1 13 2 2 3 3" xfId="43829" xr:uid="{3A777920-F555-4279-B697-E5BA34533BED}"/>
    <cellStyle name="40% - Énfasis1 13 2 2 4" xfId="18180" xr:uid="{0BE0D4CF-3A52-418A-AB3C-EDEBDC68326C}"/>
    <cellStyle name="40% - Énfasis1 13 2 2 4 2" xfId="43831" xr:uid="{D9C7033E-2EE7-40F5-A6E4-83C56F956793}"/>
    <cellStyle name="40% - Énfasis1 13 2 2 5" xfId="43824" xr:uid="{AF807D6F-C4B1-4793-A169-CC48D768AC52}"/>
    <cellStyle name="40% - Énfasis1 13 2 3" xfId="5030" xr:uid="{0FE1157F-A04A-40F9-A873-BD68F95DA928}"/>
    <cellStyle name="40% - Énfasis1 13 2 3 2" xfId="12738" xr:uid="{86C15B85-BB56-4ED6-9E9E-77B021445256}"/>
    <cellStyle name="40% - Énfasis1 13 2 3 2 2" xfId="28150" xr:uid="{E1FC95E5-0A6F-44FD-A7F2-F922C4553FB0}"/>
    <cellStyle name="40% - Énfasis1 13 2 3 2 2 2" xfId="43834" xr:uid="{5D8D2BF0-20E8-42DD-A71A-ECDC8B3AD7AF}"/>
    <cellStyle name="40% - Énfasis1 13 2 3 2 3" xfId="43833" xr:uid="{C7800DA8-CE3B-40BC-9B37-0B9E859CBF2A}"/>
    <cellStyle name="40% - Énfasis1 13 2 3 3" xfId="20445" xr:uid="{9DF12661-5519-4574-A43E-65C96EE08A32}"/>
    <cellStyle name="40% - Énfasis1 13 2 3 3 2" xfId="43835" xr:uid="{2343D598-801A-4A2F-8D8A-343EF7238276}"/>
    <cellStyle name="40% - Énfasis1 13 2 3 4" xfId="43832" xr:uid="{DB3A88C5-E7C4-49DF-8498-374BBE91D019}"/>
    <cellStyle name="40% - Énfasis1 13 2 4" xfId="9013" xr:uid="{56F01BDF-B069-46C8-85A8-EE8559A0F0F4}"/>
    <cellStyle name="40% - Énfasis1 13 2 4 2" xfId="24426" xr:uid="{C23872D7-A9F2-4837-A2F8-58258FBD7F42}"/>
    <cellStyle name="40% - Énfasis1 13 2 4 2 2" xfId="43837" xr:uid="{E79AAA39-EC4B-4B78-89A2-AE6E1B6F78C5}"/>
    <cellStyle name="40% - Énfasis1 13 2 4 3" xfId="43836" xr:uid="{106D3296-15FF-4024-84FE-161956208E58}"/>
    <cellStyle name="40% - Énfasis1 13 2 5" xfId="16721" xr:uid="{A451334C-E1DB-4040-A186-5B1692D46040}"/>
    <cellStyle name="40% - Énfasis1 13 2 5 2" xfId="43838" xr:uid="{7CA7B0F3-8A1F-4742-9B54-1430C0BBE1EC}"/>
    <cellStyle name="40% - Énfasis1 13 2 6" xfId="43823" xr:uid="{5EB35392-1F65-42CC-9946-E4F85B2DFD9B}"/>
    <cellStyle name="40% - Énfasis1 13 3" xfId="2123" xr:uid="{19146365-80F9-40C6-88DA-1F302DAFFB58}"/>
    <cellStyle name="40% - Énfasis1 13 3 2" xfId="5855" xr:uid="{9C6FEEBF-1C0B-41BB-ACE8-623AB7551BB9}"/>
    <cellStyle name="40% - Énfasis1 13 3 2 2" xfId="13563" xr:uid="{BF0F5588-5674-4A9A-9705-FE6221652D38}"/>
    <cellStyle name="40% - Énfasis1 13 3 2 2 2" xfId="28975" xr:uid="{8EA587AC-4379-4B00-976C-72540D0BEB7B}"/>
    <cellStyle name="40% - Énfasis1 13 3 2 2 2 2" xfId="43842" xr:uid="{A07ED6A8-0A66-4946-B99B-80FF4D91F26C}"/>
    <cellStyle name="40% - Énfasis1 13 3 2 2 3" xfId="43841" xr:uid="{47485655-E20A-4C74-9B02-DB741BB1FD8C}"/>
    <cellStyle name="40% - Énfasis1 13 3 2 3" xfId="21270" xr:uid="{A182CC0B-F13C-49B1-9489-18D73A02D6A2}"/>
    <cellStyle name="40% - Énfasis1 13 3 2 3 2" xfId="43843" xr:uid="{4C243387-D630-41C2-A801-19FBC56B4255}"/>
    <cellStyle name="40% - Énfasis1 13 3 2 4" xfId="43840" xr:uid="{05A9776B-A1BB-4FFB-8446-DC87E30AD90C}"/>
    <cellStyle name="40% - Énfasis1 13 3 3" xfId="9834" xr:uid="{92EECD6C-9881-41FD-A1A4-3D2A0EBA38E2}"/>
    <cellStyle name="40% - Énfasis1 13 3 3 2" xfId="25247" xr:uid="{BAC88A0B-61AE-4E1F-B11D-0D9CB5ABC2D6}"/>
    <cellStyle name="40% - Énfasis1 13 3 3 2 2" xfId="43845" xr:uid="{279BC16C-9402-4CEC-91D4-27B4CC6C5FFD}"/>
    <cellStyle name="40% - Énfasis1 13 3 3 3" xfId="43844" xr:uid="{8AC5011F-FBE4-4EA8-9C79-A8274AD5308B}"/>
    <cellStyle name="40% - Énfasis1 13 3 4" xfId="17542" xr:uid="{F7ABAFD2-DE74-4257-821C-B5AB4DF34592}"/>
    <cellStyle name="40% - Énfasis1 13 3 4 2" xfId="43846" xr:uid="{FF64251E-6DC5-48C3-AA2D-41329FB63254}"/>
    <cellStyle name="40% - Énfasis1 13 3 5" xfId="43839" xr:uid="{531AAA9C-316E-450C-B79A-237B6391D713}"/>
    <cellStyle name="40% - Énfasis1 13 4" xfId="4378" xr:uid="{F03FC6F5-BF3C-49F5-B3C4-66A36B0505EB}"/>
    <cellStyle name="40% - Énfasis1 13 4 2" xfId="12086" xr:uid="{25261416-2987-4DF4-B170-FC5343A891D6}"/>
    <cellStyle name="40% - Énfasis1 13 4 2 2" xfId="27498" xr:uid="{C12F4799-63D7-4F99-BE14-4722DD1F0050}"/>
    <cellStyle name="40% - Énfasis1 13 4 2 2 2" xfId="43849" xr:uid="{6144224C-70FE-4A24-996C-014AE8D33F58}"/>
    <cellStyle name="40% - Énfasis1 13 4 2 3" xfId="43848" xr:uid="{86807956-6E65-4E1C-B808-DB7D83107354}"/>
    <cellStyle name="40% - Énfasis1 13 4 3" xfId="19793" xr:uid="{9D442DB7-736F-426B-BBB4-603C02C6523C}"/>
    <cellStyle name="40% - Énfasis1 13 4 3 2" xfId="43850" xr:uid="{6D677CB3-4BDF-49E7-B2EB-01FE73F7B7A0}"/>
    <cellStyle name="40% - Énfasis1 13 4 4" xfId="43847" xr:uid="{B58920C0-1042-4567-81C5-01A25B75C503}"/>
    <cellStyle name="40% - Énfasis1 13 5" xfId="8375" xr:uid="{B3669FE7-DAB6-4696-AFB8-1F5E010E3107}"/>
    <cellStyle name="40% - Énfasis1 13 5 2" xfId="23788" xr:uid="{52B5849B-FEAD-43F5-BD53-D81BAB750599}"/>
    <cellStyle name="40% - Énfasis1 13 5 2 2" xfId="43852" xr:uid="{575E72C7-0A66-4F2E-BA97-139A490B123D}"/>
    <cellStyle name="40% - Énfasis1 13 5 3" xfId="43851" xr:uid="{5E417400-ACE2-4D89-BBF2-6A9DAEE559C2}"/>
    <cellStyle name="40% - Énfasis1 13 6" xfId="16083" xr:uid="{266B382A-F911-4FDA-B92F-93E10BAD32DA}"/>
    <cellStyle name="40% - Énfasis1 13 6 2" xfId="43853" xr:uid="{305DE7F5-84B2-46C3-99FC-7B49DD7D687B}"/>
    <cellStyle name="40% - Énfasis1 13 7" xfId="43822" xr:uid="{70344FE5-9B12-43F7-8135-804FABAF82D3}"/>
    <cellStyle name="40% - Énfasis1 14" xfId="653" xr:uid="{A2E033BF-6EB8-4241-96F8-2E4629CA5E06}"/>
    <cellStyle name="40% - Énfasis1 14 2" xfId="1314" xr:uid="{9973CA0E-CEE9-4558-9ACD-289C8F692598}"/>
    <cellStyle name="40% - Énfasis1 14 2 2" xfId="2781" xr:uid="{DC55E097-7FA7-48FA-89F8-BA4FBA8F1F09}"/>
    <cellStyle name="40% - Énfasis1 14 2 2 2" xfId="6513" xr:uid="{3C7C02F5-9F8F-452B-ADED-436195F66367}"/>
    <cellStyle name="40% - Énfasis1 14 2 2 2 2" xfId="14221" xr:uid="{78F33807-0B8B-4DA9-A295-D4EF62437119}"/>
    <cellStyle name="40% - Énfasis1 14 2 2 2 2 2" xfId="29633" xr:uid="{368643CF-EA83-40AC-BFCD-AD14786AC517}"/>
    <cellStyle name="40% - Énfasis1 14 2 2 2 2 2 2" xfId="43859" xr:uid="{81652E8D-5988-4D72-A19D-C4A6DA905077}"/>
    <cellStyle name="40% - Énfasis1 14 2 2 2 2 3" xfId="43858" xr:uid="{D60EC7E6-138A-4A01-99FD-CD30B6848024}"/>
    <cellStyle name="40% - Énfasis1 14 2 2 2 3" xfId="21928" xr:uid="{47166E4E-D8A2-4F3D-A89C-B2F924CEE0C4}"/>
    <cellStyle name="40% - Énfasis1 14 2 2 2 3 2" xfId="43860" xr:uid="{6475A3E7-D91D-4DCD-9384-5E6A721CB778}"/>
    <cellStyle name="40% - Énfasis1 14 2 2 2 4" xfId="43857" xr:uid="{72FC2DA2-EF9D-406E-9206-AB3EE3ED989F}"/>
    <cellStyle name="40% - Énfasis1 14 2 2 3" xfId="10492" xr:uid="{9F636CEA-1312-41F0-A88A-7ED37A2CC910}"/>
    <cellStyle name="40% - Énfasis1 14 2 2 3 2" xfId="25905" xr:uid="{C565C007-BBD9-494A-B81A-CC4CA0439659}"/>
    <cellStyle name="40% - Énfasis1 14 2 2 3 2 2" xfId="43862" xr:uid="{F67240B7-5116-4721-8155-EB2F31720001}"/>
    <cellStyle name="40% - Énfasis1 14 2 2 3 3" xfId="43861" xr:uid="{C3A03A44-7035-4D01-B999-9B799831DC59}"/>
    <cellStyle name="40% - Énfasis1 14 2 2 4" xfId="18200" xr:uid="{86D98C5D-8F90-454A-AD66-C90387D5CA3E}"/>
    <cellStyle name="40% - Énfasis1 14 2 2 4 2" xfId="43863" xr:uid="{79AFD50C-7AC2-4DBA-A70F-0FFADA3D6F7C}"/>
    <cellStyle name="40% - Énfasis1 14 2 2 5" xfId="43856" xr:uid="{6454E7DC-13C3-4FF1-A583-7BF8EDB76471}"/>
    <cellStyle name="40% - Énfasis1 14 2 3" xfId="5050" xr:uid="{5F08E03D-4026-4E4D-82B5-979C1F9C334F}"/>
    <cellStyle name="40% - Énfasis1 14 2 3 2" xfId="12758" xr:uid="{72B42A6C-A8D4-4F1C-84EF-7FDF95B94E88}"/>
    <cellStyle name="40% - Énfasis1 14 2 3 2 2" xfId="28170" xr:uid="{F71C0BA9-9EAE-42BD-B737-107D09853652}"/>
    <cellStyle name="40% - Énfasis1 14 2 3 2 2 2" xfId="43866" xr:uid="{4393AB04-2C3F-47E8-8E00-4BEA744B8DB5}"/>
    <cellStyle name="40% - Énfasis1 14 2 3 2 3" xfId="43865" xr:uid="{36562672-4643-416A-A686-48DBF0CE3CC5}"/>
    <cellStyle name="40% - Énfasis1 14 2 3 3" xfId="20465" xr:uid="{DDBC4E3F-4A28-4F03-80C6-87D70D8D7071}"/>
    <cellStyle name="40% - Énfasis1 14 2 3 3 2" xfId="43867" xr:uid="{91E412C6-8022-4BA8-AD55-715285A49207}"/>
    <cellStyle name="40% - Énfasis1 14 2 3 4" xfId="43864" xr:uid="{5260B79A-B382-479C-BFCE-0B7899A949B6}"/>
    <cellStyle name="40% - Énfasis1 14 2 4" xfId="9033" xr:uid="{9D84F5F1-6161-471B-8F20-63297A3DB543}"/>
    <cellStyle name="40% - Énfasis1 14 2 4 2" xfId="24446" xr:uid="{4A767C1A-9589-4A9E-9F68-77342859C851}"/>
    <cellStyle name="40% - Énfasis1 14 2 4 2 2" xfId="43869" xr:uid="{D7250BA1-F094-41B1-9BE6-DC3D104BCF3E}"/>
    <cellStyle name="40% - Énfasis1 14 2 4 3" xfId="43868" xr:uid="{D8E5264C-1228-47AF-9E9F-619E9EC69E71}"/>
    <cellStyle name="40% - Énfasis1 14 2 5" xfId="16741" xr:uid="{8307DEBA-D68F-4859-802D-5AEA075948DC}"/>
    <cellStyle name="40% - Énfasis1 14 2 5 2" xfId="43870" xr:uid="{E9AD59A9-07E9-4D9F-8934-D5B791822EA8}"/>
    <cellStyle name="40% - Énfasis1 14 2 6" xfId="43855" xr:uid="{A2595984-7E82-49FE-B076-04C0F7C8828E}"/>
    <cellStyle name="40% - Énfasis1 14 3" xfId="2143" xr:uid="{7EF4B2EC-8ED5-41F8-B057-0E01E4AF6A08}"/>
    <cellStyle name="40% - Énfasis1 14 3 2" xfId="5875" xr:uid="{48857B97-2F33-4076-8D23-BF612F1A2172}"/>
    <cellStyle name="40% - Énfasis1 14 3 2 2" xfId="13583" xr:uid="{89FA1994-E74E-4190-89B8-6ABE3406D726}"/>
    <cellStyle name="40% - Énfasis1 14 3 2 2 2" xfId="28995" xr:uid="{B91273A3-9115-4EE9-8873-BDB40948165C}"/>
    <cellStyle name="40% - Énfasis1 14 3 2 2 2 2" xfId="43874" xr:uid="{C2A67E92-534A-4899-9104-DFBFEDE6AB8B}"/>
    <cellStyle name="40% - Énfasis1 14 3 2 2 3" xfId="43873" xr:uid="{6D7EB51B-73E5-4366-A766-23FB31018708}"/>
    <cellStyle name="40% - Énfasis1 14 3 2 3" xfId="21290" xr:uid="{63022B36-0173-4FE9-A5F6-66D328B1DC7C}"/>
    <cellStyle name="40% - Énfasis1 14 3 2 3 2" xfId="43875" xr:uid="{D8FC4FFF-24F2-4EC2-B780-59B433880020}"/>
    <cellStyle name="40% - Énfasis1 14 3 2 4" xfId="43872" xr:uid="{B9CE89E4-B612-4A50-9D98-855E6B85185A}"/>
    <cellStyle name="40% - Énfasis1 14 3 3" xfId="9854" xr:uid="{E6AB8C69-8D5D-4A53-B6A7-EE154FD47E6C}"/>
    <cellStyle name="40% - Énfasis1 14 3 3 2" xfId="25267" xr:uid="{43E8D94F-27EA-45B6-BD34-DE414DA46C25}"/>
    <cellStyle name="40% - Énfasis1 14 3 3 2 2" xfId="43877" xr:uid="{A230290A-2E83-4B30-86E2-A3FFDB1E3CAF}"/>
    <cellStyle name="40% - Énfasis1 14 3 3 3" xfId="43876" xr:uid="{A18ACEF9-B2A4-4982-8749-9D6C2603169D}"/>
    <cellStyle name="40% - Énfasis1 14 3 4" xfId="17562" xr:uid="{7E8C0CEC-A8E3-4BF0-917E-623E1DC8995F}"/>
    <cellStyle name="40% - Énfasis1 14 3 4 2" xfId="43878" xr:uid="{6DBE16B1-601A-4647-968E-C8DF11EBF280}"/>
    <cellStyle name="40% - Énfasis1 14 3 5" xfId="43871" xr:uid="{B4740123-A3F3-4F54-B669-2A770C71BAE1}"/>
    <cellStyle name="40% - Énfasis1 14 4" xfId="4398" xr:uid="{5CB9F4B8-5B3C-450F-AB72-DC0E39C1D737}"/>
    <cellStyle name="40% - Énfasis1 14 4 2" xfId="12106" xr:uid="{8F26FC13-7576-4C12-A760-A89E85EF4D5B}"/>
    <cellStyle name="40% - Énfasis1 14 4 2 2" xfId="27518" xr:uid="{D765E969-7035-4272-82DE-BE9C244C367D}"/>
    <cellStyle name="40% - Énfasis1 14 4 2 2 2" xfId="43881" xr:uid="{F987DA56-762A-4926-971A-6CA44D026C49}"/>
    <cellStyle name="40% - Énfasis1 14 4 2 3" xfId="43880" xr:uid="{8436F961-52B1-4910-855A-0080D0D73E73}"/>
    <cellStyle name="40% - Énfasis1 14 4 3" xfId="19813" xr:uid="{AB565F9A-EF57-44C8-B527-BDC8E694C56D}"/>
    <cellStyle name="40% - Énfasis1 14 4 3 2" xfId="43882" xr:uid="{FFCB4DEE-C974-49C7-96AE-052837C6B99F}"/>
    <cellStyle name="40% - Énfasis1 14 4 4" xfId="43879" xr:uid="{C6849AF3-87B4-4331-A5D7-C8FF4D2655CC}"/>
    <cellStyle name="40% - Énfasis1 14 5" xfId="8395" xr:uid="{310991C1-3901-4CAA-A270-891F5ED951D2}"/>
    <cellStyle name="40% - Énfasis1 14 5 2" xfId="23808" xr:uid="{59D1C688-1AF5-4AE9-92A3-9890EDF8A009}"/>
    <cellStyle name="40% - Énfasis1 14 5 2 2" xfId="43884" xr:uid="{8B394BC2-A998-43CF-BF83-1B28DA4E1399}"/>
    <cellStyle name="40% - Énfasis1 14 5 3" xfId="43883" xr:uid="{8F4C711E-F5A9-4CD3-A483-630FBFDD0502}"/>
    <cellStyle name="40% - Énfasis1 14 6" xfId="16103" xr:uid="{BA495555-D320-4A41-8F14-FE50650501B0}"/>
    <cellStyle name="40% - Énfasis1 14 6 2" xfId="43885" xr:uid="{7F0FEEFD-1CF5-4B38-8611-685A93AA52A5}"/>
    <cellStyle name="40% - Énfasis1 14 7" xfId="43854" xr:uid="{97AD7DBF-231C-4FBC-A5DC-60E17BEF82A5}"/>
    <cellStyle name="40% - Énfasis1 15" xfId="673" xr:uid="{C110E319-CCD3-4A7A-B14A-68E04D99C465}"/>
    <cellStyle name="40% - Énfasis1 15 2" xfId="1334" xr:uid="{7656EAFB-AED0-462A-8813-BD30722EBB2A}"/>
    <cellStyle name="40% - Énfasis1 15 2 2" xfId="2801" xr:uid="{7D8FCDCD-8B18-4D8A-98B0-B27962E77BD0}"/>
    <cellStyle name="40% - Énfasis1 15 2 2 2" xfId="6533" xr:uid="{F713F455-FD19-4B78-94AB-7368472C7BC7}"/>
    <cellStyle name="40% - Énfasis1 15 2 2 2 2" xfId="14241" xr:uid="{DA35F0C2-383B-4714-BADA-4F1058AA12BB}"/>
    <cellStyle name="40% - Énfasis1 15 2 2 2 2 2" xfId="29653" xr:uid="{BA2E2FE3-7D4B-4F27-9155-092AD0B5518A}"/>
    <cellStyle name="40% - Énfasis1 15 2 2 2 2 2 2" xfId="43891" xr:uid="{877195C8-3D54-45E2-BE14-FEE8B1CD622E}"/>
    <cellStyle name="40% - Énfasis1 15 2 2 2 2 3" xfId="43890" xr:uid="{68976979-1862-4C60-9539-9600366CF63A}"/>
    <cellStyle name="40% - Énfasis1 15 2 2 2 3" xfId="21948" xr:uid="{F936B898-6D8C-4A5E-96C8-D74F3E6F3883}"/>
    <cellStyle name="40% - Énfasis1 15 2 2 2 3 2" xfId="43892" xr:uid="{96C759CA-8BDF-4275-A574-158025C20DE9}"/>
    <cellStyle name="40% - Énfasis1 15 2 2 2 4" xfId="43889" xr:uid="{99C5A36B-373A-4D71-84D0-6538A1FCCA81}"/>
    <cellStyle name="40% - Énfasis1 15 2 2 3" xfId="10512" xr:uid="{7AE9AB57-1DB5-4F5E-B1A4-9CF691F623A1}"/>
    <cellStyle name="40% - Énfasis1 15 2 2 3 2" xfId="25925" xr:uid="{EA6595F7-9DA6-44C5-9B78-48E23FEE875A}"/>
    <cellStyle name="40% - Énfasis1 15 2 2 3 2 2" xfId="43894" xr:uid="{2E4AB52F-93AE-421C-A4CB-397112C24FBD}"/>
    <cellStyle name="40% - Énfasis1 15 2 2 3 3" xfId="43893" xr:uid="{31478033-AC6D-461A-8B85-7813C0A519E7}"/>
    <cellStyle name="40% - Énfasis1 15 2 2 4" xfId="18220" xr:uid="{327B2779-D90C-4447-9B13-DE31EE8F390E}"/>
    <cellStyle name="40% - Énfasis1 15 2 2 4 2" xfId="43895" xr:uid="{65E7791E-4EE1-4622-94A0-25BBA6EFC43E}"/>
    <cellStyle name="40% - Énfasis1 15 2 2 5" xfId="43888" xr:uid="{084E3B9A-E939-424F-8684-29B1D7A42C5A}"/>
    <cellStyle name="40% - Énfasis1 15 2 3" xfId="5070" xr:uid="{7DF7C1B1-EB9E-4711-AB25-E623F62A85F7}"/>
    <cellStyle name="40% - Énfasis1 15 2 3 2" xfId="12778" xr:uid="{BDD5A286-07FD-410F-9C09-A4BBEB341385}"/>
    <cellStyle name="40% - Énfasis1 15 2 3 2 2" xfId="28190" xr:uid="{A531D6CE-F63A-452C-9DA2-DBB9A724E271}"/>
    <cellStyle name="40% - Énfasis1 15 2 3 2 2 2" xfId="43898" xr:uid="{9CFDF1C1-6CC0-4498-B719-CA1743A98068}"/>
    <cellStyle name="40% - Énfasis1 15 2 3 2 3" xfId="43897" xr:uid="{23F32C22-1CDF-4764-BFF9-A115259D3469}"/>
    <cellStyle name="40% - Énfasis1 15 2 3 3" xfId="20485" xr:uid="{66346788-0843-4F3C-805C-8E9DF9F44D78}"/>
    <cellStyle name="40% - Énfasis1 15 2 3 3 2" xfId="43899" xr:uid="{FC54BEDD-8510-4888-961E-6F2BF141CA76}"/>
    <cellStyle name="40% - Énfasis1 15 2 3 4" xfId="43896" xr:uid="{F5D4DDA8-C26B-4422-87E1-7421B4CEB84C}"/>
    <cellStyle name="40% - Énfasis1 15 2 4" xfId="9053" xr:uid="{E4662C8E-852C-454C-948A-FF8404668F85}"/>
    <cellStyle name="40% - Énfasis1 15 2 4 2" xfId="24466" xr:uid="{591F7D9B-34B4-4169-9247-468F3276C5B6}"/>
    <cellStyle name="40% - Énfasis1 15 2 4 2 2" xfId="43901" xr:uid="{2D6EA1BD-AAF7-479A-AF3A-044D0EFCEDA1}"/>
    <cellStyle name="40% - Énfasis1 15 2 4 3" xfId="43900" xr:uid="{6A15E2B1-BBD3-4A65-B6A7-B87594DE1348}"/>
    <cellStyle name="40% - Énfasis1 15 2 5" xfId="16761" xr:uid="{E237EAB8-103E-4440-BE3D-B75F9FE6C475}"/>
    <cellStyle name="40% - Énfasis1 15 2 5 2" xfId="43902" xr:uid="{C3A51BF8-F4E0-4C2D-89A0-A16BAEF82D63}"/>
    <cellStyle name="40% - Énfasis1 15 2 6" xfId="43887" xr:uid="{DA08F66A-DE15-4B09-A1F3-B1782ED32A03}"/>
    <cellStyle name="40% - Énfasis1 15 3" xfId="2163" xr:uid="{1EEB447B-0B2C-48FC-BDE7-6CA958234644}"/>
    <cellStyle name="40% - Énfasis1 15 3 2" xfId="5895" xr:uid="{C04477FE-AB33-43F5-8995-D116563DE597}"/>
    <cellStyle name="40% - Énfasis1 15 3 2 2" xfId="13603" xr:uid="{5E88D8B9-D943-4EC3-AA88-D781E5CE6FBC}"/>
    <cellStyle name="40% - Énfasis1 15 3 2 2 2" xfId="29015" xr:uid="{EEB8A8F9-2C11-4838-8096-2D7990EF9A3D}"/>
    <cellStyle name="40% - Énfasis1 15 3 2 2 2 2" xfId="43906" xr:uid="{80817CCA-D3C2-401B-BDB3-3FCEBA927C92}"/>
    <cellStyle name="40% - Énfasis1 15 3 2 2 3" xfId="43905" xr:uid="{972F78C4-F2FA-42FD-8387-D62F8ABF42F9}"/>
    <cellStyle name="40% - Énfasis1 15 3 2 3" xfId="21310" xr:uid="{E84DDBAC-16C9-4B01-A7E6-B61BBD3352FD}"/>
    <cellStyle name="40% - Énfasis1 15 3 2 3 2" xfId="43907" xr:uid="{B2686226-32F0-4652-8A97-C5B87A1198AA}"/>
    <cellStyle name="40% - Énfasis1 15 3 2 4" xfId="43904" xr:uid="{6983EB23-1889-461F-8D84-28FBD10162F9}"/>
    <cellStyle name="40% - Énfasis1 15 3 3" xfId="9874" xr:uid="{F22A0AA7-585B-4314-8E93-AE01B90D81C1}"/>
    <cellStyle name="40% - Énfasis1 15 3 3 2" xfId="25287" xr:uid="{C81CFE5C-8058-4ECE-AA83-AB1C2509E81C}"/>
    <cellStyle name="40% - Énfasis1 15 3 3 2 2" xfId="43909" xr:uid="{768FD81D-8C3B-4FC4-A680-F656CBDB1264}"/>
    <cellStyle name="40% - Énfasis1 15 3 3 3" xfId="43908" xr:uid="{DE8D2639-263C-453E-9860-D516C032C080}"/>
    <cellStyle name="40% - Énfasis1 15 3 4" xfId="17582" xr:uid="{EA619E1F-42C6-415D-A5C2-EEFD1F80BD08}"/>
    <cellStyle name="40% - Énfasis1 15 3 4 2" xfId="43910" xr:uid="{28047FD3-32F4-426C-A451-BF9CEA3DA0A5}"/>
    <cellStyle name="40% - Énfasis1 15 3 5" xfId="43903" xr:uid="{C76F6CF6-2AEA-42CF-A66E-608D53315BA1}"/>
    <cellStyle name="40% - Énfasis1 15 4" xfId="4418" xr:uid="{6557D62A-3118-4A92-9197-144EECF5B00D}"/>
    <cellStyle name="40% - Énfasis1 15 4 2" xfId="12126" xr:uid="{EFE56536-7F1C-482A-8DD2-15DE2A4EBB5E}"/>
    <cellStyle name="40% - Énfasis1 15 4 2 2" xfId="27538" xr:uid="{1D984BD9-EC1C-4CF9-A2AE-C6DFCBA0C2D1}"/>
    <cellStyle name="40% - Énfasis1 15 4 2 2 2" xfId="43913" xr:uid="{86C10546-EF77-4F6D-8B77-CD3799B2E842}"/>
    <cellStyle name="40% - Énfasis1 15 4 2 3" xfId="43912" xr:uid="{C7CEF72B-1F8A-42E9-A774-DAF1B6CE99F3}"/>
    <cellStyle name="40% - Énfasis1 15 4 3" xfId="19833" xr:uid="{7559E337-DA3A-49F9-9FBB-148C56E8CA35}"/>
    <cellStyle name="40% - Énfasis1 15 4 3 2" xfId="43914" xr:uid="{18268E82-2FBE-4827-A8EF-FF61181741B7}"/>
    <cellStyle name="40% - Énfasis1 15 4 4" xfId="43911" xr:uid="{CD39317C-2B45-4DF1-AC52-BF42BF2DAEC7}"/>
    <cellStyle name="40% - Énfasis1 15 5" xfId="8415" xr:uid="{22BF9DF2-CB91-4A99-83E0-85BED04E6D32}"/>
    <cellStyle name="40% - Énfasis1 15 5 2" xfId="23828" xr:uid="{5C94B2D5-ABE9-458E-BCB2-06AFFBC8447B}"/>
    <cellStyle name="40% - Énfasis1 15 5 2 2" xfId="43916" xr:uid="{13028F32-673F-401C-8687-D33BB9A2D4B2}"/>
    <cellStyle name="40% - Énfasis1 15 5 3" xfId="43915" xr:uid="{AD519DF7-3744-48AE-816A-C7A5924DC869}"/>
    <cellStyle name="40% - Énfasis1 15 6" xfId="16123" xr:uid="{F2490B91-470E-47A4-BC6B-19C60612D06C}"/>
    <cellStyle name="40% - Énfasis1 15 6 2" xfId="43917" xr:uid="{6853CECE-BCF5-4DE8-8E86-1713A3604DD5}"/>
    <cellStyle name="40% - Énfasis1 15 7" xfId="43886" xr:uid="{999EEBB0-E7F8-4D37-919B-7DB0C0C19104}"/>
    <cellStyle name="40% - Énfasis1 16" xfId="694" xr:uid="{0AE231AA-51B5-40F7-AD54-86C764E2DC7E}"/>
    <cellStyle name="40% - Énfasis1 16 2" xfId="1355" xr:uid="{EFFB5857-D476-4479-9EE9-407DA1E50852}"/>
    <cellStyle name="40% - Énfasis1 16 2 2" xfId="2822" xr:uid="{F33F8DDB-9AD9-4564-A79B-B256AE6C21C8}"/>
    <cellStyle name="40% - Énfasis1 16 2 2 2" xfId="6554" xr:uid="{C16B512D-692F-43F3-9827-8A4FCF16E3ED}"/>
    <cellStyle name="40% - Énfasis1 16 2 2 2 2" xfId="14262" xr:uid="{126EA920-7AA7-4C86-83B0-05F1C9E91E75}"/>
    <cellStyle name="40% - Énfasis1 16 2 2 2 2 2" xfId="29674" xr:uid="{64FE2772-3533-4A22-A6A1-3223E0C8DFA6}"/>
    <cellStyle name="40% - Énfasis1 16 2 2 2 2 2 2" xfId="43923" xr:uid="{DE45C4E2-A251-48D2-B989-86A0C1DEE6DC}"/>
    <cellStyle name="40% - Énfasis1 16 2 2 2 2 3" xfId="43922" xr:uid="{C9D8667C-59FF-4696-97DB-EDBD0D50233A}"/>
    <cellStyle name="40% - Énfasis1 16 2 2 2 3" xfId="21969" xr:uid="{5EAF7DBF-1345-475C-8FE1-D0F884634601}"/>
    <cellStyle name="40% - Énfasis1 16 2 2 2 3 2" xfId="43924" xr:uid="{E4C77B6C-8435-41D5-8796-EFC2A541E370}"/>
    <cellStyle name="40% - Énfasis1 16 2 2 2 4" xfId="43921" xr:uid="{BEF4B0D1-377C-4439-B6F8-26C9A3159919}"/>
    <cellStyle name="40% - Énfasis1 16 2 2 3" xfId="10533" xr:uid="{EF9DA08F-E52C-41AF-9095-EB2492077FE3}"/>
    <cellStyle name="40% - Énfasis1 16 2 2 3 2" xfId="25946" xr:uid="{BC91E376-7D66-46BF-B61D-6BF71280D996}"/>
    <cellStyle name="40% - Énfasis1 16 2 2 3 2 2" xfId="43926" xr:uid="{78C5CC74-A79D-4367-85BA-A8B9C5C7A3A6}"/>
    <cellStyle name="40% - Énfasis1 16 2 2 3 3" xfId="43925" xr:uid="{37F6C91F-7D11-4440-80A2-E71C7C0824DC}"/>
    <cellStyle name="40% - Énfasis1 16 2 2 4" xfId="18241" xr:uid="{A40FBF49-D6F6-4E70-8F01-C92EB44C6A8D}"/>
    <cellStyle name="40% - Énfasis1 16 2 2 4 2" xfId="43927" xr:uid="{663DCEA7-0FA2-404F-86D8-7986A544CF7C}"/>
    <cellStyle name="40% - Énfasis1 16 2 2 5" xfId="43920" xr:uid="{5ECF85FD-C384-410B-9DF1-613328D1E0BC}"/>
    <cellStyle name="40% - Énfasis1 16 2 3" xfId="5091" xr:uid="{0D601CB6-06BB-4178-80CD-5252F1D22D2A}"/>
    <cellStyle name="40% - Énfasis1 16 2 3 2" xfId="12799" xr:uid="{E38BD72F-AF0B-456D-8452-07F6B08D7F2B}"/>
    <cellStyle name="40% - Énfasis1 16 2 3 2 2" xfId="28211" xr:uid="{FF9CFE42-9024-485D-876F-F9D521B05BC6}"/>
    <cellStyle name="40% - Énfasis1 16 2 3 2 2 2" xfId="43930" xr:uid="{4D0D3A97-6B57-4BF9-9A3E-10482BB9ED77}"/>
    <cellStyle name="40% - Énfasis1 16 2 3 2 3" xfId="43929" xr:uid="{4F5254E7-CC94-4ED8-A314-75BE0F9DF4F4}"/>
    <cellStyle name="40% - Énfasis1 16 2 3 3" xfId="20506" xr:uid="{1B5B5783-23FA-4ADD-9A06-635F5D20A909}"/>
    <cellStyle name="40% - Énfasis1 16 2 3 3 2" xfId="43931" xr:uid="{58455EE4-0D50-49D6-A31E-699F69542AA9}"/>
    <cellStyle name="40% - Énfasis1 16 2 3 4" xfId="43928" xr:uid="{2E7D7CE0-3DB3-400C-B6AE-465A01CC98B1}"/>
    <cellStyle name="40% - Énfasis1 16 2 4" xfId="9074" xr:uid="{4E2DD094-DDDB-4EA9-9A30-6A838957AE41}"/>
    <cellStyle name="40% - Énfasis1 16 2 4 2" xfId="24487" xr:uid="{DE6573B0-826B-413C-9C46-EAEB4AE4335E}"/>
    <cellStyle name="40% - Énfasis1 16 2 4 2 2" xfId="43933" xr:uid="{24EC2934-F4C8-474F-A42B-2F6653514A7A}"/>
    <cellStyle name="40% - Énfasis1 16 2 4 3" xfId="43932" xr:uid="{404F2118-D744-4112-9332-C7756204E8FC}"/>
    <cellStyle name="40% - Énfasis1 16 2 5" xfId="16782" xr:uid="{B01CCD81-0BD0-4D5E-AAB3-CBE09FB88327}"/>
    <cellStyle name="40% - Énfasis1 16 2 5 2" xfId="43934" xr:uid="{1805F1AC-528F-4295-BE6D-787EFA2C440C}"/>
    <cellStyle name="40% - Énfasis1 16 2 6" xfId="43919" xr:uid="{D1489A27-A356-439A-98CC-7F0F33A7F539}"/>
    <cellStyle name="40% - Énfasis1 16 3" xfId="2184" xr:uid="{277C16CD-A170-42C5-BC47-5033F5C1DE66}"/>
    <cellStyle name="40% - Énfasis1 16 3 2" xfId="5916" xr:uid="{3FCE5C5C-BD2C-4AEB-9AE6-5926D936B913}"/>
    <cellStyle name="40% - Énfasis1 16 3 2 2" xfId="13624" xr:uid="{05FA3542-7680-45F0-88AD-4A347A0C2C0E}"/>
    <cellStyle name="40% - Énfasis1 16 3 2 2 2" xfId="29036" xr:uid="{35D4E73B-04E0-4650-A3A6-B6D517725A55}"/>
    <cellStyle name="40% - Énfasis1 16 3 2 2 2 2" xfId="43938" xr:uid="{A86DB220-D170-411C-9515-5695175A79EB}"/>
    <cellStyle name="40% - Énfasis1 16 3 2 2 3" xfId="43937" xr:uid="{5FFEDFF8-EE61-4392-AA6F-D278E452C777}"/>
    <cellStyle name="40% - Énfasis1 16 3 2 3" xfId="21331" xr:uid="{0193EE9D-962F-44BC-9998-E03CEFF70C37}"/>
    <cellStyle name="40% - Énfasis1 16 3 2 3 2" xfId="43939" xr:uid="{FB1E56D6-16E1-43AA-8553-D2759F171B22}"/>
    <cellStyle name="40% - Énfasis1 16 3 2 4" xfId="43936" xr:uid="{98E6A67F-E489-4A04-91EA-E64FDB96328C}"/>
    <cellStyle name="40% - Énfasis1 16 3 3" xfId="9895" xr:uid="{77678F83-6DD9-40B5-BC20-5CC1B5952F8D}"/>
    <cellStyle name="40% - Énfasis1 16 3 3 2" xfId="25308" xr:uid="{1AA433D1-8CEC-4710-A64B-5D4875A76EA5}"/>
    <cellStyle name="40% - Énfasis1 16 3 3 2 2" xfId="43941" xr:uid="{730827A8-A355-4C30-B33D-8580E0EF5A2E}"/>
    <cellStyle name="40% - Énfasis1 16 3 3 3" xfId="43940" xr:uid="{9EF0A18D-5114-4A37-9303-D06C09C8698F}"/>
    <cellStyle name="40% - Énfasis1 16 3 4" xfId="17603" xr:uid="{402D252A-4CAB-41A7-BAFC-D2D5BFEE1AE2}"/>
    <cellStyle name="40% - Énfasis1 16 3 4 2" xfId="43942" xr:uid="{03835AB0-843C-4821-B28E-70B7583F92D4}"/>
    <cellStyle name="40% - Énfasis1 16 3 5" xfId="43935" xr:uid="{77AF499A-7E40-41FD-8BEE-07FE3A2DF6BD}"/>
    <cellStyle name="40% - Énfasis1 16 4" xfId="4439" xr:uid="{58049A40-1DA9-4BD2-B56C-A725445B0E13}"/>
    <cellStyle name="40% - Énfasis1 16 4 2" xfId="12147" xr:uid="{2F8161FB-A474-4648-AA37-ABD32AD8C0D2}"/>
    <cellStyle name="40% - Énfasis1 16 4 2 2" xfId="27559" xr:uid="{C424D91B-6451-4DAB-87B1-BCA984611DC0}"/>
    <cellStyle name="40% - Énfasis1 16 4 2 2 2" xfId="43945" xr:uid="{6BE887ED-83C1-4C81-963E-7C7F20F72454}"/>
    <cellStyle name="40% - Énfasis1 16 4 2 3" xfId="43944" xr:uid="{F75F58C8-DB50-49F5-AF5A-A6A1FFC0CB9C}"/>
    <cellStyle name="40% - Énfasis1 16 4 3" xfId="19854" xr:uid="{4027CDCA-34BD-47CC-A743-941ED86415D8}"/>
    <cellStyle name="40% - Énfasis1 16 4 3 2" xfId="43946" xr:uid="{8A012DF0-55C3-40F9-9BEE-BE5E00496B91}"/>
    <cellStyle name="40% - Énfasis1 16 4 4" xfId="43943" xr:uid="{20C95290-2C0F-476A-8C90-C74BD738CAF2}"/>
    <cellStyle name="40% - Énfasis1 16 5" xfId="8436" xr:uid="{6D2E3AD4-8C61-4A4C-BE0A-43D2F1420F98}"/>
    <cellStyle name="40% - Énfasis1 16 5 2" xfId="23849" xr:uid="{162C2DA3-9318-4E74-BB68-C11FE1F4D8C5}"/>
    <cellStyle name="40% - Énfasis1 16 5 2 2" xfId="43948" xr:uid="{01ABD7FA-9632-414A-AF4E-809C24C02E0C}"/>
    <cellStyle name="40% - Énfasis1 16 5 3" xfId="43947" xr:uid="{D06454F0-DA51-4A41-B4FF-41EF7314F0BB}"/>
    <cellStyle name="40% - Énfasis1 16 6" xfId="16144" xr:uid="{A74B60E1-B441-4ED4-927D-1284911F604E}"/>
    <cellStyle name="40% - Énfasis1 16 6 2" xfId="43949" xr:uid="{2FFB1EA8-A771-44F2-89E6-8FEDE7A477B4}"/>
    <cellStyle name="40% - Énfasis1 16 7" xfId="43918" xr:uid="{61B8D22D-6CC0-433E-83A8-9C1B15D3287E}"/>
    <cellStyle name="40% - Énfasis1 17" xfId="714" xr:uid="{1FDCA11E-3DE7-4F2E-BBDD-908B50400016}"/>
    <cellStyle name="40% - Énfasis1 17 2" xfId="1375" xr:uid="{31184019-7F0A-4FB0-8D6E-BBEE21030EEA}"/>
    <cellStyle name="40% - Énfasis1 17 2 2" xfId="2842" xr:uid="{9E07CB6D-CB00-4694-AA6B-9E766747C107}"/>
    <cellStyle name="40% - Énfasis1 17 2 2 2" xfId="6574" xr:uid="{173C48DC-34EE-44C3-9CDD-D8405CB7BCD3}"/>
    <cellStyle name="40% - Énfasis1 17 2 2 2 2" xfId="14282" xr:uid="{D5656CB3-0083-49CA-894B-270C1F73C2AE}"/>
    <cellStyle name="40% - Énfasis1 17 2 2 2 2 2" xfId="29694" xr:uid="{4C4A3D91-1828-47DF-ACF8-E6CD01C48458}"/>
    <cellStyle name="40% - Énfasis1 17 2 2 2 2 2 2" xfId="43955" xr:uid="{8A11A650-B6C3-49F7-99E0-521E93FADA58}"/>
    <cellStyle name="40% - Énfasis1 17 2 2 2 2 3" xfId="43954" xr:uid="{1CF3E196-CA9B-4A87-989C-537F951E8540}"/>
    <cellStyle name="40% - Énfasis1 17 2 2 2 3" xfId="21989" xr:uid="{59CFBDD1-0C88-4F7D-839F-717B13E85262}"/>
    <cellStyle name="40% - Énfasis1 17 2 2 2 3 2" xfId="43956" xr:uid="{5F3D4758-6348-4DB0-B17C-236BE63185C8}"/>
    <cellStyle name="40% - Énfasis1 17 2 2 2 4" xfId="43953" xr:uid="{F8BD767E-92DB-480F-B96E-6E53D7266850}"/>
    <cellStyle name="40% - Énfasis1 17 2 2 3" xfId="10553" xr:uid="{1D81EB81-9EF0-4515-BA6E-12A43C80132B}"/>
    <cellStyle name="40% - Énfasis1 17 2 2 3 2" xfId="25966" xr:uid="{237515BA-48CF-433B-B668-634A19FBDA56}"/>
    <cellStyle name="40% - Énfasis1 17 2 2 3 2 2" xfId="43958" xr:uid="{3C907499-C370-4D7B-9C94-D3EAC1C1909A}"/>
    <cellStyle name="40% - Énfasis1 17 2 2 3 3" xfId="43957" xr:uid="{BD6CBDAF-64DF-4632-B19B-1CCB0F890F9A}"/>
    <cellStyle name="40% - Énfasis1 17 2 2 4" xfId="18261" xr:uid="{9F7EC056-230D-43F3-8A74-18A9F6E6D695}"/>
    <cellStyle name="40% - Énfasis1 17 2 2 4 2" xfId="43959" xr:uid="{7EE0DA02-18B8-457B-8918-FBAF9C760A6A}"/>
    <cellStyle name="40% - Énfasis1 17 2 2 5" xfId="43952" xr:uid="{7881800D-E761-48EC-B9EF-01FFDDC45B9B}"/>
    <cellStyle name="40% - Énfasis1 17 2 3" xfId="5111" xr:uid="{CEE00094-636A-4BC0-9FD2-37BA78853AD2}"/>
    <cellStyle name="40% - Énfasis1 17 2 3 2" xfId="12819" xr:uid="{6F8C4744-6E00-44C4-BDF0-367AF11E02BD}"/>
    <cellStyle name="40% - Énfasis1 17 2 3 2 2" xfId="28231" xr:uid="{B05B4B2F-6280-4D5F-8FE1-76A730E719AE}"/>
    <cellStyle name="40% - Énfasis1 17 2 3 2 2 2" xfId="43962" xr:uid="{CA4D22F1-A876-4EF0-AF0B-4E3809F3CA9E}"/>
    <cellStyle name="40% - Énfasis1 17 2 3 2 3" xfId="43961" xr:uid="{B1336849-77CE-42BD-BAFC-A0B1F418EA2E}"/>
    <cellStyle name="40% - Énfasis1 17 2 3 3" xfId="20526" xr:uid="{5F97C1FD-B6DE-4DB1-8837-367B0EC6BF15}"/>
    <cellStyle name="40% - Énfasis1 17 2 3 3 2" xfId="43963" xr:uid="{BE499972-DA39-4490-840D-40269E5F94D9}"/>
    <cellStyle name="40% - Énfasis1 17 2 3 4" xfId="43960" xr:uid="{C3D21449-D278-40E8-90FB-7711594A4820}"/>
    <cellStyle name="40% - Énfasis1 17 2 4" xfId="9094" xr:uid="{DF819A04-FECC-454A-9A28-D1D95B69E1B7}"/>
    <cellStyle name="40% - Énfasis1 17 2 4 2" xfId="24507" xr:uid="{937AF97E-64C3-4181-8A83-A04E2B5C6D1D}"/>
    <cellStyle name="40% - Énfasis1 17 2 4 2 2" xfId="43965" xr:uid="{D747BA62-AE39-48DD-BF7A-B8E7D804E28E}"/>
    <cellStyle name="40% - Énfasis1 17 2 4 3" xfId="43964" xr:uid="{2D3B2708-8A3B-44DD-AC69-784159990B0D}"/>
    <cellStyle name="40% - Énfasis1 17 2 5" xfId="16802" xr:uid="{8219CCF0-ED7B-45AC-BFD5-49B0D9762154}"/>
    <cellStyle name="40% - Énfasis1 17 2 5 2" xfId="43966" xr:uid="{6C417372-1C9D-46C0-B290-D62C246E678A}"/>
    <cellStyle name="40% - Énfasis1 17 2 6" xfId="43951" xr:uid="{60866041-B2FD-4B1E-A34D-A7839ACBD499}"/>
    <cellStyle name="40% - Énfasis1 17 3" xfId="2204" xr:uid="{454F8CC0-F526-4334-A0C4-8860AEA9D50A}"/>
    <cellStyle name="40% - Énfasis1 17 3 2" xfId="5936" xr:uid="{315BCA4C-02E8-41DA-9765-F9A0E8371F15}"/>
    <cellStyle name="40% - Énfasis1 17 3 2 2" xfId="13644" xr:uid="{7A44125F-0B1E-48D9-9256-59F4DE8348FB}"/>
    <cellStyle name="40% - Énfasis1 17 3 2 2 2" xfId="29056" xr:uid="{4E09AF9C-7E46-42C5-821B-8EBDB2EF8AD8}"/>
    <cellStyle name="40% - Énfasis1 17 3 2 2 2 2" xfId="43970" xr:uid="{9F120299-752A-4B89-B502-1EFAFECFA70A}"/>
    <cellStyle name="40% - Énfasis1 17 3 2 2 3" xfId="43969" xr:uid="{0767EAD4-C1FE-4293-AA94-AA41C006BE6F}"/>
    <cellStyle name="40% - Énfasis1 17 3 2 3" xfId="21351" xr:uid="{5E95AD2A-146F-44C2-A6A1-17A4D426155F}"/>
    <cellStyle name="40% - Énfasis1 17 3 2 3 2" xfId="43971" xr:uid="{E53E1723-A786-4481-90ED-058D3232A8C9}"/>
    <cellStyle name="40% - Énfasis1 17 3 2 4" xfId="43968" xr:uid="{07D0EB14-2EF2-4989-A2EE-B90656C15E6E}"/>
    <cellStyle name="40% - Énfasis1 17 3 3" xfId="9915" xr:uid="{5866DC4B-8F61-44E5-8063-6F9B2B22F020}"/>
    <cellStyle name="40% - Énfasis1 17 3 3 2" xfId="25328" xr:uid="{E4939AE0-AC0F-465A-918E-75DEFBA43C59}"/>
    <cellStyle name="40% - Énfasis1 17 3 3 2 2" xfId="43973" xr:uid="{1E8C186A-C8FE-41DE-A3D1-671C280DB086}"/>
    <cellStyle name="40% - Énfasis1 17 3 3 3" xfId="43972" xr:uid="{9ACE2727-D08E-4E4B-8D56-F8A4DF5682D9}"/>
    <cellStyle name="40% - Énfasis1 17 3 4" xfId="17623" xr:uid="{9F9D0CAD-923E-4238-B3A7-0ED0A648647B}"/>
    <cellStyle name="40% - Énfasis1 17 3 4 2" xfId="43974" xr:uid="{C0514C56-1C0F-4A80-9DE4-A30D068C4442}"/>
    <cellStyle name="40% - Énfasis1 17 3 5" xfId="43967" xr:uid="{379E142B-EE6A-49AE-AAF1-15C5C746C800}"/>
    <cellStyle name="40% - Énfasis1 17 4" xfId="4459" xr:uid="{58F36025-6B94-4664-93AB-B42FC99A6019}"/>
    <cellStyle name="40% - Énfasis1 17 4 2" xfId="12167" xr:uid="{E7EFD1E6-8513-4C2E-B9EA-774E836E44A9}"/>
    <cellStyle name="40% - Énfasis1 17 4 2 2" xfId="27579" xr:uid="{58687FF1-489F-4C43-A25B-502E59A3B501}"/>
    <cellStyle name="40% - Énfasis1 17 4 2 2 2" xfId="43977" xr:uid="{AD50DDD1-4456-486E-8DAF-0591D914925E}"/>
    <cellStyle name="40% - Énfasis1 17 4 2 3" xfId="43976" xr:uid="{25A7922C-138A-4324-AB5C-FEEF5CA46137}"/>
    <cellStyle name="40% - Énfasis1 17 4 3" xfId="19874" xr:uid="{F3366F40-F021-44B2-91B6-8D90BEF63178}"/>
    <cellStyle name="40% - Énfasis1 17 4 3 2" xfId="43978" xr:uid="{0CE3432F-E3ED-40A3-B1E6-46DA4D6E8CD1}"/>
    <cellStyle name="40% - Énfasis1 17 4 4" xfId="43975" xr:uid="{11B98BD6-B91E-45EF-9CD1-343ACFFFC98F}"/>
    <cellStyle name="40% - Énfasis1 17 5" xfId="8456" xr:uid="{5BD62F89-86BD-4045-9E3F-28ED800FB175}"/>
    <cellStyle name="40% - Énfasis1 17 5 2" xfId="23869" xr:uid="{76ED8976-90A3-4F49-9241-A6A7E11907B4}"/>
    <cellStyle name="40% - Énfasis1 17 5 2 2" xfId="43980" xr:uid="{F68BF79C-6496-41DA-BA26-CD13974D7C0B}"/>
    <cellStyle name="40% - Énfasis1 17 5 3" xfId="43979" xr:uid="{3F6D68B9-21BB-42E0-A952-DB264C752723}"/>
    <cellStyle name="40% - Énfasis1 17 6" xfId="16164" xr:uid="{F6468F93-C24F-421C-9FDA-0A7D0F3CBB6D}"/>
    <cellStyle name="40% - Énfasis1 17 6 2" xfId="43981" xr:uid="{724EBAF0-A84B-465F-9047-97A14EC5F262}"/>
    <cellStyle name="40% - Énfasis1 17 7" xfId="43950" xr:uid="{3768931C-2C70-44B7-918E-667AAEF8F611}"/>
    <cellStyle name="40% - Énfasis1 18" xfId="734" xr:uid="{5B82044F-CA36-47A5-8729-ED9431DAB7AD}"/>
    <cellStyle name="40% - Énfasis1 18 2" xfId="1395" xr:uid="{451F6902-65DE-40E8-8D08-A66FC60764C6}"/>
    <cellStyle name="40% - Énfasis1 18 2 2" xfId="2862" xr:uid="{10D94732-5A14-4081-A742-5B5743B37621}"/>
    <cellStyle name="40% - Énfasis1 18 2 2 2" xfId="6594" xr:uid="{C21D7A69-5A4F-42F2-9216-2ED2E51261FF}"/>
    <cellStyle name="40% - Énfasis1 18 2 2 2 2" xfId="14302" xr:uid="{73BA5BA9-4F70-484F-AB85-D050AC5EC135}"/>
    <cellStyle name="40% - Énfasis1 18 2 2 2 2 2" xfId="29714" xr:uid="{5B8A3A82-21BE-4FCF-8297-803092D601FA}"/>
    <cellStyle name="40% - Énfasis1 18 2 2 2 2 2 2" xfId="43987" xr:uid="{F351D62C-7A7F-434E-B846-684F85093331}"/>
    <cellStyle name="40% - Énfasis1 18 2 2 2 2 3" xfId="43986" xr:uid="{3E10DB83-B9C0-4270-831C-B2D1354162CB}"/>
    <cellStyle name="40% - Énfasis1 18 2 2 2 3" xfId="22009" xr:uid="{4413D32E-CC43-4E1F-981A-D0C2A838767D}"/>
    <cellStyle name="40% - Énfasis1 18 2 2 2 3 2" xfId="43988" xr:uid="{F626A04B-2651-482F-9FE2-55F0A61B99DF}"/>
    <cellStyle name="40% - Énfasis1 18 2 2 2 4" xfId="43985" xr:uid="{8DE1AA86-0AA9-4E5E-81F9-63BBE6C37CAC}"/>
    <cellStyle name="40% - Énfasis1 18 2 2 3" xfId="10573" xr:uid="{10591F4F-800C-4ABC-93F9-E096C22F763D}"/>
    <cellStyle name="40% - Énfasis1 18 2 2 3 2" xfId="25986" xr:uid="{1730E68A-213A-4F46-B05E-A65C96917DF3}"/>
    <cellStyle name="40% - Énfasis1 18 2 2 3 2 2" xfId="43990" xr:uid="{B50CE4F1-4C8E-4175-ACA9-56B8D9E05D74}"/>
    <cellStyle name="40% - Énfasis1 18 2 2 3 3" xfId="43989" xr:uid="{7F1273EC-CB77-4029-8498-2674CAA5F7D3}"/>
    <cellStyle name="40% - Énfasis1 18 2 2 4" xfId="18281" xr:uid="{3CBB61EC-5396-445C-81C8-B8E0261D0780}"/>
    <cellStyle name="40% - Énfasis1 18 2 2 4 2" xfId="43991" xr:uid="{462DC26C-6132-4728-9739-A57D8E700A31}"/>
    <cellStyle name="40% - Énfasis1 18 2 2 5" xfId="43984" xr:uid="{8DC8E373-3F2A-42D6-803E-FA10FF7ABEC7}"/>
    <cellStyle name="40% - Énfasis1 18 2 3" xfId="5131" xr:uid="{231D42E3-D97A-4494-B5D1-80B65B5DD036}"/>
    <cellStyle name="40% - Énfasis1 18 2 3 2" xfId="12839" xr:uid="{63A2E437-DE33-45D8-87A4-D5377DF1BB48}"/>
    <cellStyle name="40% - Énfasis1 18 2 3 2 2" xfId="28251" xr:uid="{047A66FA-97B1-45F3-9197-3299E2C00E39}"/>
    <cellStyle name="40% - Énfasis1 18 2 3 2 2 2" xfId="43994" xr:uid="{D1782ED0-F99D-4EDF-9192-5AEDAAEF573C}"/>
    <cellStyle name="40% - Énfasis1 18 2 3 2 3" xfId="43993" xr:uid="{9A94C96D-4F00-4C36-98A9-82E68EBF3470}"/>
    <cellStyle name="40% - Énfasis1 18 2 3 3" xfId="20546" xr:uid="{948D7B98-0D18-404D-9301-037A26A8EB2F}"/>
    <cellStyle name="40% - Énfasis1 18 2 3 3 2" xfId="43995" xr:uid="{87B04FBA-8F91-419F-88FA-76304C8818A8}"/>
    <cellStyle name="40% - Énfasis1 18 2 3 4" xfId="43992" xr:uid="{C8532120-B597-403A-B7F1-9E9970B5A97E}"/>
    <cellStyle name="40% - Énfasis1 18 2 4" xfId="9114" xr:uid="{7CC448E7-8FCA-497F-94BA-4745E4639B2E}"/>
    <cellStyle name="40% - Énfasis1 18 2 4 2" xfId="24527" xr:uid="{593D78D0-10DF-4E78-9744-63397BE3F709}"/>
    <cellStyle name="40% - Énfasis1 18 2 4 2 2" xfId="43997" xr:uid="{B99141B3-B5EA-439E-B3D1-BB85AB1162E2}"/>
    <cellStyle name="40% - Énfasis1 18 2 4 3" xfId="43996" xr:uid="{DCB5EF73-73B2-4CF7-88DB-17D374122C0B}"/>
    <cellStyle name="40% - Énfasis1 18 2 5" xfId="16822" xr:uid="{7B3EFFDE-F80E-46E0-BDCE-B0019B8DC803}"/>
    <cellStyle name="40% - Énfasis1 18 2 5 2" xfId="43998" xr:uid="{B5E1089B-A1A8-4FBF-AC39-AB73BA8EE2FE}"/>
    <cellStyle name="40% - Énfasis1 18 2 6" xfId="43983" xr:uid="{2503BE08-2A97-4242-8818-C7DE020BDA48}"/>
    <cellStyle name="40% - Énfasis1 18 3" xfId="2224" xr:uid="{ECDF572E-E863-4A68-ABA3-14287F6FE10F}"/>
    <cellStyle name="40% - Énfasis1 18 3 2" xfId="5956" xr:uid="{B751B112-8EED-4228-B44A-EE37EF28CE23}"/>
    <cellStyle name="40% - Énfasis1 18 3 2 2" xfId="13664" xr:uid="{3312F2A7-CE8F-4583-A8DB-F8325E4D5CE6}"/>
    <cellStyle name="40% - Énfasis1 18 3 2 2 2" xfId="29076" xr:uid="{3725D334-C99E-4A3C-9329-5562F8168DA4}"/>
    <cellStyle name="40% - Énfasis1 18 3 2 2 2 2" xfId="44002" xr:uid="{15F75FF0-33C4-4DDC-8A2D-04D289384087}"/>
    <cellStyle name="40% - Énfasis1 18 3 2 2 3" xfId="44001" xr:uid="{67FF80B9-22DB-4537-82E6-B5B29D298635}"/>
    <cellStyle name="40% - Énfasis1 18 3 2 3" xfId="21371" xr:uid="{29456135-9EA8-4656-8B34-469916896DA6}"/>
    <cellStyle name="40% - Énfasis1 18 3 2 3 2" xfId="44003" xr:uid="{76594F27-F181-4225-A459-9015789FD7F1}"/>
    <cellStyle name="40% - Énfasis1 18 3 2 4" xfId="44000" xr:uid="{A7072787-75EC-40B8-9817-0252B3284457}"/>
    <cellStyle name="40% - Énfasis1 18 3 3" xfId="9935" xr:uid="{6F5F6DB9-53C7-4812-A2FA-E23A596C5A9A}"/>
    <cellStyle name="40% - Énfasis1 18 3 3 2" xfId="25348" xr:uid="{B30FD4C0-7F58-44D0-96AB-D7B7993104B3}"/>
    <cellStyle name="40% - Énfasis1 18 3 3 2 2" xfId="44005" xr:uid="{475BBF59-CF93-4632-B8C3-78EFA9B5EA62}"/>
    <cellStyle name="40% - Énfasis1 18 3 3 3" xfId="44004" xr:uid="{216E25CA-941B-443C-91AA-5055B58D92D5}"/>
    <cellStyle name="40% - Énfasis1 18 3 4" xfId="17643" xr:uid="{AA986F17-BE5B-4EAA-9532-A12F1EEACE04}"/>
    <cellStyle name="40% - Énfasis1 18 3 4 2" xfId="44006" xr:uid="{268DEFD3-E150-4374-A5EF-AA29D67597CC}"/>
    <cellStyle name="40% - Énfasis1 18 3 5" xfId="43999" xr:uid="{EB3CEA4D-0E45-4D33-A7AC-2BC6FFF1F0F6}"/>
    <cellStyle name="40% - Énfasis1 18 4" xfId="4479" xr:uid="{523DB108-A6BA-4A1B-B128-EAE57FD881A8}"/>
    <cellStyle name="40% - Énfasis1 18 4 2" xfId="12187" xr:uid="{EE173ECD-2D4E-43BB-9223-FDD6629A04FE}"/>
    <cellStyle name="40% - Énfasis1 18 4 2 2" xfId="27599" xr:uid="{857162E6-4435-4757-94C6-D00D084D7BAE}"/>
    <cellStyle name="40% - Énfasis1 18 4 2 2 2" xfId="44009" xr:uid="{2ED8A1C2-AB2E-48CD-92A1-838A277E8AD4}"/>
    <cellStyle name="40% - Énfasis1 18 4 2 3" xfId="44008" xr:uid="{D5ECB452-B991-4A64-98CD-F830C67B79EA}"/>
    <cellStyle name="40% - Énfasis1 18 4 3" xfId="19894" xr:uid="{5072F82D-3D22-433E-A99E-6E8C8D6C7E22}"/>
    <cellStyle name="40% - Énfasis1 18 4 3 2" xfId="44010" xr:uid="{06064CCA-E13D-4EF8-84D1-F5958A2C0418}"/>
    <cellStyle name="40% - Énfasis1 18 4 4" xfId="44007" xr:uid="{45EAEEDE-0B98-436B-A1A0-742A7A570994}"/>
    <cellStyle name="40% - Énfasis1 18 5" xfId="8476" xr:uid="{45C12B08-93D3-434F-8A10-9C37F2985613}"/>
    <cellStyle name="40% - Énfasis1 18 5 2" xfId="23889" xr:uid="{D468FDEC-1C26-4FB1-A5CF-623E97E099BD}"/>
    <cellStyle name="40% - Énfasis1 18 5 2 2" xfId="44012" xr:uid="{D8ED5619-B0AA-4342-943F-24CABA017A2D}"/>
    <cellStyle name="40% - Énfasis1 18 5 3" xfId="44011" xr:uid="{B376B4E9-E030-41AE-99D0-4D8CC42628A3}"/>
    <cellStyle name="40% - Énfasis1 18 6" xfId="16184" xr:uid="{D03BC219-A005-486B-A5B6-2914A3B90C7B}"/>
    <cellStyle name="40% - Énfasis1 18 6 2" xfId="44013" xr:uid="{D2C06FDD-117C-4B88-9E24-CF2D08E9B463}"/>
    <cellStyle name="40% - Énfasis1 18 7" xfId="43982" xr:uid="{230BE76E-93B3-4AE0-AF1C-9F2C8D93CC07}"/>
    <cellStyle name="40% - Énfasis1 19" xfId="753" xr:uid="{A8565E94-2762-44A5-92A9-F38E45511992}"/>
    <cellStyle name="40% - Énfasis1 19 2" xfId="2243" xr:uid="{DF25D4BC-D6A5-4120-8C72-974F0B612737}"/>
    <cellStyle name="40% - Énfasis1 19 2 2" xfId="5975" xr:uid="{A96C5D01-A89D-4721-87B9-816053FF8237}"/>
    <cellStyle name="40% - Énfasis1 19 2 2 2" xfId="13683" xr:uid="{FBB75687-F2E8-44ED-874B-022E0CB01FDF}"/>
    <cellStyle name="40% - Énfasis1 19 2 2 2 2" xfId="29095" xr:uid="{912E1C8B-24CC-4F4A-8E50-46CE47B1BA64}"/>
    <cellStyle name="40% - Énfasis1 19 2 2 2 2 2" xfId="44018" xr:uid="{D5471349-252F-44D4-BC7E-0B20CC9B4B37}"/>
    <cellStyle name="40% - Énfasis1 19 2 2 2 3" xfId="44017" xr:uid="{983F92AC-120B-4840-A128-7F6E1962BE93}"/>
    <cellStyle name="40% - Énfasis1 19 2 2 3" xfId="21390" xr:uid="{C4720AA4-2C3A-48B2-839D-9D7CA64E097E}"/>
    <cellStyle name="40% - Énfasis1 19 2 2 3 2" xfId="44019" xr:uid="{D077FD0E-6D16-4589-B44F-645D47D3DCF3}"/>
    <cellStyle name="40% - Énfasis1 19 2 2 4" xfId="44016" xr:uid="{AB52E473-7D6B-47D2-82E6-08E70912B13C}"/>
    <cellStyle name="40% - Énfasis1 19 2 3" xfId="9954" xr:uid="{C93E8EBE-D782-4A2B-A7A2-A484EED5F914}"/>
    <cellStyle name="40% - Énfasis1 19 2 3 2" xfId="25367" xr:uid="{CD346C42-2276-43D8-9806-8084FE9F6512}"/>
    <cellStyle name="40% - Énfasis1 19 2 3 2 2" xfId="44021" xr:uid="{7F475DC7-A539-4C44-A9FA-30231C626EC2}"/>
    <cellStyle name="40% - Énfasis1 19 2 3 3" xfId="44020" xr:uid="{C972D74E-FCC8-4407-A412-6973ED08800C}"/>
    <cellStyle name="40% - Énfasis1 19 2 4" xfId="17662" xr:uid="{B08A1BE9-C5C2-4A77-8665-A6635EF8C112}"/>
    <cellStyle name="40% - Énfasis1 19 2 4 2" xfId="44022" xr:uid="{815437E1-628F-49E2-A229-5B286F930D09}"/>
    <cellStyle name="40% - Énfasis1 19 2 5" xfId="44015" xr:uid="{1FCF98CC-1489-44B1-9BC3-925542BEC5A8}"/>
    <cellStyle name="40% - Énfasis1 19 3" xfId="4498" xr:uid="{E7B2320A-CE1D-4661-A638-5C4B50B48494}"/>
    <cellStyle name="40% - Énfasis1 19 3 2" xfId="12206" xr:uid="{1FC2CD81-5F1C-4E42-BB76-8E4B552745B2}"/>
    <cellStyle name="40% - Énfasis1 19 3 2 2" xfId="27618" xr:uid="{CD31ADC4-83F8-418D-AF00-0DC8D35BA616}"/>
    <cellStyle name="40% - Énfasis1 19 3 2 2 2" xfId="44025" xr:uid="{93F79E4C-0EFA-44F3-9F15-DD8A68CB81CF}"/>
    <cellStyle name="40% - Énfasis1 19 3 2 3" xfId="44024" xr:uid="{9B65715D-4C0C-4138-B120-53352E409A77}"/>
    <cellStyle name="40% - Énfasis1 19 3 3" xfId="19913" xr:uid="{DABF737C-5EC9-4A41-A082-7047A679DA26}"/>
    <cellStyle name="40% - Énfasis1 19 3 3 2" xfId="44026" xr:uid="{2731DB5B-8A38-4E3F-B7F5-273788A5CF8A}"/>
    <cellStyle name="40% - Énfasis1 19 3 4" xfId="44023" xr:uid="{C614B74A-6A53-4F55-90D7-B1ED10F4494A}"/>
    <cellStyle name="40% - Énfasis1 19 4" xfId="8495" xr:uid="{4662E39B-8E05-498B-81DC-DF386E56BB68}"/>
    <cellStyle name="40% - Énfasis1 19 4 2" xfId="23908" xr:uid="{1215DC61-0344-4F4C-B678-93BE8560CA39}"/>
    <cellStyle name="40% - Énfasis1 19 4 2 2" xfId="44028" xr:uid="{34E08C16-37BD-4B00-A10B-7F756E28AD38}"/>
    <cellStyle name="40% - Énfasis1 19 4 3" xfId="44027" xr:uid="{42FAF4D8-A54D-492D-B052-10D2599E91F4}"/>
    <cellStyle name="40% - Énfasis1 19 5" xfId="16203" xr:uid="{3CE3ABCD-2E4D-45A7-B681-277F68AABBC8}"/>
    <cellStyle name="40% - Énfasis1 19 5 2" xfId="44029" xr:uid="{F6AD51AB-6493-47B6-9A0D-B992812BB4C2}"/>
    <cellStyle name="40% - Énfasis1 19 6" xfId="44014" xr:uid="{6B741085-E8C4-4FDD-A4E7-DFB2B0EAFC25}"/>
    <cellStyle name="40% - Énfasis1 2" xfId="156" xr:uid="{BE85D7BA-2925-4192-A341-F31FC72E97EA}"/>
    <cellStyle name="40% - Énfasis1 2 2" xfId="367" xr:uid="{1E7D40B4-46BF-4EFA-B29C-DB09D22C1A34}"/>
    <cellStyle name="40% - Énfasis1 2 2 2" xfId="1029" xr:uid="{04502CF2-7F55-4C63-8E1D-DBECD47878BF}"/>
    <cellStyle name="40% - Énfasis1 2 2 2 2" xfId="2497" xr:uid="{801BB2FD-A776-4F4A-8D57-027889EF63AE}"/>
    <cellStyle name="40% - Énfasis1 2 2 2 2 2" xfId="6229" xr:uid="{130F7ACF-E1EC-4D77-B768-02628418C46A}"/>
    <cellStyle name="40% - Énfasis1 2 2 2 2 2 2" xfId="13937" xr:uid="{E0A9966A-DE3A-4829-96BF-164FBCDD13CD}"/>
    <cellStyle name="40% - Énfasis1 2 2 2 2 2 2 2" xfId="29349" xr:uid="{8A899FC1-BDC7-47AA-BE1A-1BFAA20D3E48}"/>
    <cellStyle name="40% - Énfasis1 2 2 2 2 2 2 2 2" xfId="44036" xr:uid="{6BBEA548-5405-4E1F-85E6-6252C76EA201}"/>
    <cellStyle name="40% - Énfasis1 2 2 2 2 2 2 3" xfId="44035" xr:uid="{18A116D9-711B-4528-AF74-7E0E4394F264}"/>
    <cellStyle name="40% - Énfasis1 2 2 2 2 2 3" xfId="21644" xr:uid="{3C4C71A9-E1E0-49F8-82BE-2B5E466BD213}"/>
    <cellStyle name="40% - Énfasis1 2 2 2 2 2 3 2" xfId="44037" xr:uid="{61B31A9C-690B-40B5-A4D1-43471140ED9A}"/>
    <cellStyle name="40% - Énfasis1 2 2 2 2 2 4" xfId="44034" xr:uid="{F989CBEC-E585-401D-B1D6-65F7434C45BA}"/>
    <cellStyle name="40% - Énfasis1 2 2 2 2 3" xfId="10208" xr:uid="{836A2B60-81E9-4DC7-8742-6EBB8AABD27C}"/>
    <cellStyle name="40% - Énfasis1 2 2 2 2 3 2" xfId="25621" xr:uid="{718920B7-0CFF-42F7-B387-194C166A3E22}"/>
    <cellStyle name="40% - Énfasis1 2 2 2 2 3 2 2" xfId="44039" xr:uid="{A9816565-C8FC-43B1-829A-CBEAAED2062C}"/>
    <cellStyle name="40% - Énfasis1 2 2 2 2 3 3" xfId="44038" xr:uid="{BDB8B6CE-04E0-488C-B3C7-716CC463E66B}"/>
    <cellStyle name="40% - Énfasis1 2 2 2 2 4" xfId="17916" xr:uid="{082FDFE1-0B4B-4C20-86D6-A9E17AED98ED}"/>
    <cellStyle name="40% - Énfasis1 2 2 2 2 4 2" xfId="44040" xr:uid="{90DF5F73-B68A-4012-93BB-5EE1D21FD254}"/>
    <cellStyle name="40% - Énfasis1 2 2 2 2 5" xfId="44033" xr:uid="{986AED52-E571-481F-B8A1-8D21FDC1A959}"/>
    <cellStyle name="40% - Énfasis1 2 2 2 3" xfId="4766" xr:uid="{98CE5F53-1FBB-4376-973D-816D7D10E8E0}"/>
    <cellStyle name="40% - Énfasis1 2 2 2 3 2" xfId="12474" xr:uid="{F7AD0241-8AAB-4C32-873F-BFC5BBDDF10F}"/>
    <cellStyle name="40% - Énfasis1 2 2 2 3 2 2" xfId="27886" xr:uid="{F191A7F8-F4D5-4670-B2D8-1A3E4C132E39}"/>
    <cellStyle name="40% - Énfasis1 2 2 2 3 2 2 2" xfId="44043" xr:uid="{820586CD-FC38-45C9-9EE1-B014199383A9}"/>
    <cellStyle name="40% - Énfasis1 2 2 2 3 2 3" xfId="44042" xr:uid="{5AE52151-EAD4-4C0F-A60D-249332773C9F}"/>
    <cellStyle name="40% - Énfasis1 2 2 2 3 3" xfId="20181" xr:uid="{2F49C13C-70C4-4D3F-AE78-4D9381E2A9FB}"/>
    <cellStyle name="40% - Énfasis1 2 2 2 3 3 2" xfId="44044" xr:uid="{C9BCC5E5-60EC-4765-B942-79040DC1A364}"/>
    <cellStyle name="40% - Énfasis1 2 2 2 3 4" xfId="44041" xr:uid="{8700098D-E4D2-4BC8-B2A9-D9E2DCE39606}"/>
    <cellStyle name="40% - Énfasis1 2 2 2 4" xfId="8749" xr:uid="{6E2B196A-1593-4783-9BDD-1846B67AC990}"/>
    <cellStyle name="40% - Énfasis1 2 2 2 4 2" xfId="24162" xr:uid="{89CD2A19-2F81-4053-A027-72A36DDA7E16}"/>
    <cellStyle name="40% - Énfasis1 2 2 2 4 2 2" xfId="44046" xr:uid="{3371FD66-C00C-40DD-BDD7-EE990F87D5D9}"/>
    <cellStyle name="40% - Énfasis1 2 2 2 4 3" xfId="44045" xr:uid="{34123722-1C5E-4895-969A-3C3F8E3FBB4E}"/>
    <cellStyle name="40% - Énfasis1 2 2 2 5" xfId="16457" xr:uid="{361ADBFE-EAC7-430B-8BA5-1E67FE28555C}"/>
    <cellStyle name="40% - Énfasis1 2 2 2 5 2" xfId="44047" xr:uid="{06779F19-61AA-4971-B4F2-572517A976BC}"/>
    <cellStyle name="40% - Énfasis1 2 2 2 6" xfId="44032" xr:uid="{85259F65-D613-483B-BE7D-8C769641FEC5}"/>
    <cellStyle name="40% - Énfasis1 2 2 3" xfId="1859" xr:uid="{8C8FFDE6-BB42-42EF-873C-4FD6C9D884C0}"/>
    <cellStyle name="40% - Énfasis1 2 2 3 2" xfId="5591" xr:uid="{AEB353C1-03D5-40FA-9538-7EF592B1F506}"/>
    <cellStyle name="40% - Énfasis1 2 2 3 2 2" xfId="13299" xr:uid="{E360FE6C-42A4-4E93-82DF-BCA602B88BD9}"/>
    <cellStyle name="40% - Énfasis1 2 2 3 2 2 2" xfId="28711" xr:uid="{A3905B0A-201A-4ABB-B100-3AA2EEB69E94}"/>
    <cellStyle name="40% - Énfasis1 2 2 3 2 2 2 2" xfId="44051" xr:uid="{72F9E62D-FCE6-4110-9A13-DCD299AC8685}"/>
    <cellStyle name="40% - Énfasis1 2 2 3 2 2 3" xfId="44050" xr:uid="{82980DF2-4F05-4209-AE06-6A954200B8C7}"/>
    <cellStyle name="40% - Énfasis1 2 2 3 2 3" xfId="21006" xr:uid="{E5C5A80B-8EAC-42CD-9C14-4BF0916F0CEF}"/>
    <cellStyle name="40% - Énfasis1 2 2 3 2 3 2" xfId="44052" xr:uid="{F02F9123-9280-4574-BA23-628B99739743}"/>
    <cellStyle name="40% - Énfasis1 2 2 3 2 4" xfId="44049" xr:uid="{DA5B6681-D3A4-4455-971E-F53126B8C6D9}"/>
    <cellStyle name="40% - Énfasis1 2 2 3 3" xfId="9570" xr:uid="{80919AD3-953C-44F8-BE71-17DBD01C8029}"/>
    <cellStyle name="40% - Énfasis1 2 2 3 3 2" xfId="24983" xr:uid="{69EDD28D-B612-4B93-8CEC-1B58FD145686}"/>
    <cellStyle name="40% - Énfasis1 2 2 3 3 2 2" xfId="44054" xr:uid="{B76446ED-C1B1-4F7B-8421-DB07B6BFED35}"/>
    <cellStyle name="40% - Énfasis1 2 2 3 3 3" xfId="44053" xr:uid="{0CE4825B-81DC-4F62-B148-0AA7145A7F98}"/>
    <cellStyle name="40% - Énfasis1 2 2 3 4" xfId="17278" xr:uid="{744B3DBD-B114-4778-84B4-BF174B3D637C}"/>
    <cellStyle name="40% - Énfasis1 2 2 3 4 2" xfId="44055" xr:uid="{C1E4E1FA-A273-4B21-998D-A92D44550BCA}"/>
    <cellStyle name="40% - Énfasis1 2 2 3 5" xfId="44048" xr:uid="{D5579F7D-E0A3-4CF2-AD4D-F60035FCE0D0}"/>
    <cellStyle name="40% - Énfasis1 2 2 4" xfId="4114" xr:uid="{47A5BEC5-DF46-4BF0-843B-D6FF368E54AE}"/>
    <cellStyle name="40% - Énfasis1 2 2 4 2" xfId="11822" xr:uid="{B2822AFA-AEFB-4FB3-A893-32E4D126FF51}"/>
    <cellStyle name="40% - Énfasis1 2 2 4 2 2" xfId="27234" xr:uid="{C3D118B3-181B-4C47-8E96-CB155330D120}"/>
    <cellStyle name="40% - Énfasis1 2 2 4 2 2 2" xfId="44058" xr:uid="{813F8E3D-284B-4A5A-BF68-5FFBAACC3468}"/>
    <cellStyle name="40% - Énfasis1 2 2 4 2 3" xfId="44057" xr:uid="{B342F6BD-9BE3-491B-B532-1402F0511633}"/>
    <cellStyle name="40% - Énfasis1 2 2 4 3" xfId="19529" xr:uid="{B396ABDA-E30A-4E95-9A92-A783988B84FD}"/>
    <cellStyle name="40% - Énfasis1 2 2 4 3 2" xfId="44059" xr:uid="{C8E8E5E8-C1F5-47DE-93D5-7F48EC1047C0}"/>
    <cellStyle name="40% - Énfasis1 2 2 4 4" xfId="44056" xr:uid="{59BCC293-B6E6-47FF-9009-90C2EA0B61C4}"/>
    <cellStyle name="40% - Énfasis1 2 2 5" xfId="8111" xr:uid="{C9A46A17-4430-4F60-8D29-FF4EA220E092}"/>
    <cellStyle name="40% - Énfasis1 2 2 5 2" xfId="23524" xr:uid="{12CAA4C9-DD16-4DA7-A652-B9C8D5452A9D}"/>
    <cellStyle name="40% - Énfasis1 2 2 5 2 2" xfId="44061" xr:uid="{18F1A771-0A2C-479F-A249-0766FB4A1F8F}"/>
    <cellStyle name="40% - Énfasis1 2 2 5 3" xfId="44060" xr:uid="{45D5CA88-D198-461C-95CF-C1FA9B247994}"/>
    <cellStyle name="40% - Énfasis1 2 2 6" xfId="15819" xr:uid="{E9BD0B37-2797-486D-AB15-DBCFDB3FCD35}"/>
    <cellStyle name="40% - Énfasis1 2 2 6 2" xfId="44062" xr:uid="{23269654-CC0D-4BC5-8954-D5E137573378}"/>
    <cellStyle name="40% - Énfasis1 2 2 7" xfId="44031" xr:uid="{B8C0C6E8-0F65-4BC7-92D2-925D1EC8E2CD}"/>
    <cellStyle name="40% - Énfasis1 2 3" xfId="824" xr:uid="{D2120F6E-B665-4614-A706-1D5775AB4EC3}"/>
    <cellStyle name="40% - Énfasis1 2 3 2" xfId="2299" xr:uid="{D889158A-8A79-476A-B63A-7C57C2F58D55}"/>
    <cellStyle name="40% - Énfasis1 2 3 2 2" xfId="6031" xr:uid="{F9C7E1BF-941A-4968-A200-D0C45F1846AB}"/>
    <cellStyle name="40% - Énfasis1 2 3 2 2 2" xfId="13739" xr:uid="{0E3FEFD8-1583-498F-A50D-3E2D868A47F1}"/>
    <cellStyle name="40% - Énfasis1 2 3 2 2 2 2" xfId="29151" xr:uid="{64E001F6-9140-4D92-B751-8120E02EF0D6}"/>
    <cellStyle name="40% - Énfasis1 2 3 2 2 2 2 2" xfId="44067" xr:uid="{82CB558D-4FA6-4949-BBC5-A45BF9F385E8}"/>
    <cellStyle name="40% - Énfasis1 2 3 2 2 2 3" xfId="44066" xr:uid="{3D1A7E40-4DBC-4BB5-943F-08303E65133E}"/>
    <cellStyle name="40% - Énfasis1 2 3 2 2 3" xfId="21446" xr:uid="{E14BB25A-FF0E-408A-A279-9BB6470C6445}"/>
    <cellStyle name="40% - Énfasis1 2 3 2 2 3 2" xfId="44068" xr:uid="{70FE2156-EF24-4515-9CC7-49CE6BCC5151}"/>
    <cellStyle name="40% - Énfasis1 2 3 2 2 4" xfId="44065" xr:uid="{97890DE3-906B-4DFC-B5D8-B7D8D9286B0B}"/>
    <cellStyle name="40% - Énfasis1 2 3 2 3" xfId="10010" xr:uid="{AC437EA1-566C-4AFF-84DD-435EA1736A9F}"/>
    <cellStyle name="40% - Énfasis1 2 3 2 3 2" xfId="25423" xr:uid="{2053DBF5-743F-4E1F-B8CE-C90A71FFE380}"/>
    <cellStyle name="40% - Énfasis1 2 3 2 3 2 2" xfId="44070" xr:uid="{F2D33819-E945-4EB7-B353-A2C207C1A872}"/>
    <cellStyle name="40% - Énfasis1 2 3 2 3 3" xfId="44069" xr:uid="{10CAE7C8-5C52-46D2-BCDA-344513D98012}"/>
    <cellStyle name="40% - Énfasis1 2 3 2 4" xfId="17718" xr:uid="{9645A5C4-F946-4A7A-B5AF-A888B681B734}"/>
    <cellStyle name="40% - Énfasis1 2 3 2 4 2" xfId="44071" xr:uid="{7444BFB3-B56B-4B47-8118-BE823BD22910}"/>
    <cellStyle name="40% - Énfasis1 2 3 2 5" xfId="44064" xr:uid="{B5644FE6-2DE1-44CF-BDA5-80CAA3438D55}"/>
    <cellStyle name="40% - Énfasis1 2 3 3" xfId="4561" xr:uid="{696CD6E8-4B1A-4463-B2AB-A5975FE4A3D9}"/>
    <cellStyle name="40% - Énfasis1 2 3 3 2" xfId="12269" xr:uid="{4664CFF9-D34D-4D74-BDF1-3D96A84705D3}"/>
    <cellStyle name="40% - Énfasis1 2 3 3 2 2" xfId="27681" xr:uid="{2E53B672-0C9E-4B22-B935-305200B12284}"/>
    <cellStyle name="40% - Énfasis1 2 3 3 2 2 2" xfId="44074" xr:uid="{FB2AAADE-C366-4D2D-B5B0-3B8B68FD0F7D}"/>
    <cellStyle name="40% - Énfasis1 2 3 3 2 3" xfId="44073" xr:uid="{9CD0C717-EE26-46B4-A4EE-ECA4E17C1EF9}"/>
    <cellStyle name="40% - Énfasis1 2 3 3 3" xfId="19976" xr:uid="{8EEBF8A9-47F1-407F-8124-D3CEB78B6D31}"/>
    <cellStyle name="40% - Énfasis1 2 3 3 3 2" xfId="44075" xr:uid="{1F79B2A8-770D-47B5-9511-423CF10F0503}"/>
    <cellStyle name="40% - Énfasis1 2 3 3 4" xfId="44072" xr:uid="{056DA57F-04A1-4B4E-BEB2-421DCA073245}"/>
    <cellStyle name="40% - Énfasis1 2 3 4" xfId="8551" xr:uid="{E1FCA8AD-0231-46C6-B2BD-B857DF2EDBA0}"/>
    <cellStyle name="40% - Énfasis1 2 3 4 2" xfId="23964" xr:uid="{9617D6B6-9D50-476D-B5C9-F9F055253A92}"/>
    <cellStyle name="40% - Énfasis1 2 3 4 2 2" xfId="44077" xr:uid="{69E8E5DA-3B02-4920-945B-E08B2A69FD44}"/>
    <cellStyle name="40% - Énfasis1 2 3 4 3" xfId="44076" xr:uid="{9867FC1D-5349-4BF3-9F77-2E6C7487036F}"/>
    <cellStyle name="40% - Énfasis1 2 3 5" xfId="16259" xr:uid="{2D29023F-B808-4CFF-813C-F353A2E80ACE}"/>
    <cellStyle name="40% - Énfasis1 2 3 5 2" xfId="44078" xr:uid="{6D68DB34-B865-4D74-90E5-E48787FF3316}"/>
    <cellStyle name="40% - Énfasis1 2 3 6" xfId="44063" xr:uid="{3CE655F2-E3B8-4190-8C14-103D645320C0}"/>
    <cellStyle name="40% - Énfasis1 2 4" xfId="1661" xr:uid="{727F674D-A0B7-41BE-BE29-A79331D06493}"/>
    <cellStyle name="40% - Énfasis1 2 4 2" xfId="5393" xr:uid="{711BFB13-CFE2-48F0-9626-A7CF97699339}"/>
    <cellStyle name="40% - Énfasis1 2 4 2 2" xfId="13101" xr:uid="{4B1D5D71-C785-4034-8F75-19855B74F58F}"/>
    <cellStyle name="40% - Énfasis1 2 4 2 2 2" xfId="28513" xr:uid="{36462AFD-DA60-4C4E-8753-57894569E652}"/>
    <cellStyle name="40% - Énfasis1 2 4 2 2 2 2" xfId="44082" xr:uid="{1296FD14-D94C-46C6-96C9-68F60B5ABF6E}"/>
    <cellStyle name="40% - Énfasis1 2 4 2 2 3" xfId="44081" xr:uid="{5EF7B134-9AF8-42D3-9623-66A7CA41118A}"/>
    <cellStyle name="40% - Énfasis1 2 4 2 3" xfId="20808" xr:uid="{4740F0F4-F6F8-40FC-8FD1-EC71CD4496D3}"/>
    <cellStyle name="40% - Énfasis1 2 4 2 3 2" xfId="44083" xr:uid="{5BF60325-3BEA-4C9F-A9AA-672AA7E3BCAD}"/>
    <cellStyle name="40% - Énfasis1 2 4 2 4" xfId="44080" xr:uid="{BBF2DE4E-15BC-436A-A154-C56663CB3213}"/>
    <cellStyle name="40% - Énfasis1 2 4 3" xfId="9372" xr:uid="{03D2CC0B-CF1F-4E4F-9B48-0B9A62ED12BE}"/>
    <cellStyle name="40% - Énfasis1 2 4 3 2" xfId="24785" xr:uid="{36CE6A0D-27CB-4C83-8CBD-868A2006C435}"/>
    <cellStyle name="40% - Énfasis1 2 4 3 2 2" xfId="44085" xr:uid="{4700FFF6-6973-4564-A0DB-9F5D162C219A}"/>
    <cellStyle name="40% - Énfasis1 2 4 3 3" xfId="44084" xr:uid="{814FE370-33F4-40B2-ACF7-0D85E8840D87}"/>
    <cellStyle name="40% - Énfasis1 2 4 4" xfId="17080" xr:uid="{D7303B3D-45F0-4F4F-9085-489F1654F83D}"/>
    <cellStyle name="40% - Énfasis1 2 4 4 2" xfId="44086" xr:uid="{93AA19BD-3AB3-4F6E-8329-CB810AC909AD}"/>
    <cellStyle name="40% - Énfasis1 2 4 5" xfId="44079" xr:uid="{E038598C-400D-42D0-B672-AC42B35256FB}"/>
    <cellStyle name="40% - Énfasis1 2 5" xfId="3909" xr:uid="{89705338-722E-474C-899E-A6FCDE9C87BA}"/>
    <cellStyle name="40% - Énfasis1 2 5 2" xfId="11617" xr:uid="{C0B20588-8AD1-4AED-95E0-4EE6AF990E41}"/>
    <cellStyle name="40% - Énfasis1 2 5 2 2" xfId="27029" xr:uid="{EB54B40E-7B25-42DE-A4C7-660CB9A5D0B7}"/>
    <cellStyle name="40% - Énfasis1 2 5 2 2 2" xfId="44089" xr:uid="{EBEDBA7B-6917-4128-B96B-6BB2A48BE49F}"/>
    <cellStyle name="40% - Énfasis1 2 5 2 3" xfId="44088" xr:uid="{51A884A3-067F-4520-A1EE-A68767E49087}"/>
    <cellStyle name="40% - Énfasis1 2 5 3" xfId="19324" xr:uid="{D7EB47FF-9A76-4425-B11B-FB4A9652AA4E}"/>
    <cellStyle name="40% - Énfasis1 2 5 3 2" xfId="44090" xr:uid="{A8B3485B-8C37-4F05-842D-4EE582FD46A9}"/>
    <cellStyle name="40% - Énfasis1 2 5 4" xfId="44087" xr:uid="{BEFF3A91-7C6F-4D54-9931-8BA109252AFE}"/>
    <cellStyle name="40% - Énfasis1 2 6" xfId="7913" xr:uid="{F4937EB7-5B7B-4F82-B7AA-A7290ED7FEDB}"/>
    <cellStyle name="40% - Énfasis1 2 6 2" xfId="23326" xr:uid="{83F4BA64-690E-4482-A0BF-138FCBDA89F9}"/>
    <cellStyle name="40% - Énfasis1 2 6 2 2" xfId="44092" xr:uid="{C1D5763C-A5D8-4417-B6B3-25A23D0A5374}"/>
    <cellStyle name="40% - Énfasis1 2 6 3" xfId="44091" xr:uid="{8CD640F8-8255-423B-A615-B6A6F62E11B2}"/>
    <cellStyle name="40% - Énfasis1 2 7" xfId="15621" xr:uid="{9E966259-0714-4757-ABE6-0F1CD807DE89}"/>
    <cellStyle name="40% - Énfasis1 2 7 2" xfId="44093" xr:uid="{7BDC123F-F66A-4EF7-80EE-180FE23D8A75}"/>
    <cellStyle name="40% - Énfasis1 2 8" xfId="44030" xr:uid="{7733D065-8DE0-4E24-A455-E417618B26DD}"/>
    <cellStyle name="40% - Énfasis1 20" xfId="1417" xr:uid="{738BA504-9721-4022-BA9E-0CAA74E0EB4F}"/>
    <cellStyle name="40% - Énfasis1 20 2" xfId="2882" xr:uid="{8E5811B6-DE41-4B77-B794-2B8D90886740}"/>
    <cellStyle name="40% - Énfasis1 20 2 2" xfId="6614" xr:uid="{C372BE04-03E3-484F-A61E-949D1D8FF85C}"/>
    <cellStyle name="40% - Énfasis1 20 2 2 2" xfId="14322" xr:uid="{A5EFE425-11FC-4621-8588-D059E95A9F4E}"/>
    <cellStyle name="40% - Énfasis1 20 2 2 2 2" xfId="29734" xr:uid="{DDB4CFA3-8356-40E9-82B5-CAEA23095565}"/>
    <cellStyle name="40% - Énfasis1 20 2 2 2 2 2" xfId="44098" xr:uid="{CC4B9C6A-2DF7-4995-9316-028347232122}"/>
    <cellStyle name="40% - Énfasis1 20 2 2 2 3" xfId="44097" xr:uid="{82C6ADD5-931B-421C-A8D3-A5E07BBA2B0E}"/>
    <cellStyle name="40% - Énfasis1 20 2 2 3" xfId="22029" xr:uid="{65BD2484-513F-40D7-8998-748F5665D106}"/>
    <cellStyle name="40% - Énfasis1 20 2 2 3 2" xfId="44099" xr:uid="{D3A190D4-E508-4923-9B78-ACE7F82642E6}"/>
    <cellStyle name="40% - Énfasis1 20 2 2 4" xfId="44096" xr:uid="{2611C630-E4F2-4D4C-8F9A-846C0286864C}"/>
    <cellStyle name="40% - Énfasis1 20 2 3" xfId="10593" xr:uid="{1AFDDBA5-0E79-4247-819C-140A36FAFA2B}"/>
    <cellStyle name="40% - Énfasis1 20 2 3 2" xfId="26006" xr:uid="{C3FFF364-D359-4B8D-91B6-040145911B6D}"/>
    <cellStyle name="40% - Énfasis1 20 2 3 2 2" xfId="44101" xr:uid="{AA6AAB03-00BB-40EB-AF74-FC9778FAD2E0}"/>
    <cellStyle name="40% - Énfasis1 20 2 3 3" xfId="44100" xr:uid="{0797E71D-EACA-4B4A-9D96-4AB281B347BA}"/>
    <cellStyle name="40% - Énfasis1 20 2 4" xfId="18301" xr:uid="{E5EFE5BF-1267-45BD-9337-C995D8BA1C92}"/>
    <cellStyle name="40% - Énfasis1 20 2 4 2" xfId="44102" xr:uid="{4BC0E364-825C-4A93-8D32-0E478873FB24}"/>
    <cellStyle name="40% - Énfasis1 20 2 5" xfId="44095" xr:uid="{AC014FC1-BFF1-42E1-A62E-3552217C2E48}"/>
    <cellStyle name="40% - Énfasis1 20 3" xfId="5153" xr:uid="{7BFC03A6-C749-4674-A8D4-689ACAF9E35E}"/>
    <cellStyle name="40% - Énfasis1 20 3 2" xfId="12861" xr:uid="{4CCCEB76-4088-4D0A-8FFC-F8E2AE08F9E3}"/>
    <cellStyle name="40% - Énfasis1 20 3 2 2" xfId="28273" xr:uid="{B5693723-844E-46AF-99CE-CAE99D93749D}"/>
    <cellStyle name="40% - Énfasis1 20 3 2 2 2" xfId="44105" xr:uid="{180CFE9C-FFA1-45E1-90FA-913CD4E44A79}"/>
    <cellStyle name="40% - Énfasis1 20 3 2 3" xfId="44104" xr:uid="{BB5633A8-D880-4EDD-AC51-082E82797C0C}"/>
    <cellStyle name="40% - Énfasis1 20 3 3" xfId="20568" xr:uid="{B0345606-766C-4C07-A46F-333750171319}"/>
    <cellStyle name="40% - Énfasis1 20 3 3 2" xfId="44106" xr:uid="{545011CA-181F-464B-8BA0-D3A7014E841C}"/>
    <cellStyle name="40% - Énfasis1 20 3 4" xfId="44103" xr:uid="{3CADF928-92E4-4E83-BAEE-F294647B22CE}"/>
    <cellStyle name="40% - Énfasis1 20 4" xfId="9134" xr:uid="{C2B90309-03A2-45FF-8E58-C9C046A6E96D}"/>
    <cellStyle name="40% - Énfasis1 20 4 2" xfId="24547" xr:uid="{6FA61DAD-FD26-4B8E-AEB9-96E4482ED95B}"/>
    <cellStyle name="40% - Énfasis1 20 4 2 2" xfId="44108" xr:uid="{7137BBFE-8683-4D56-9185-03419E5F49E9}"/>
    <cellStyle name="40% - Énfasis1 20 4 3" xfId="44107" xr:uid="{95C7FA91-DB00-4009-9175-B8327B0501FE}"/>
    <cellStyle name="40% - Énfasis1 20 5" xfId="16842" xr:uid="{BD5119AB-BABD-4BE9-A37F-632A48701BE3}"/>
    <cellStyle name="40% - Énfasis1 20 5 2" xfId="44109" xr:uid="{628031E4-8C9F-4674-B166-4B23A6E85CEA}"/>
    <cellStyle name="40% - Énfasis1 20 6" xfId="44094" xr:uid="{93DCEFA9-6FB9-4BFC-B9C7-6DE3259B184A}"/>
    <cellStyle name="40% - Énfasis1 21" xfId="1437" xr:uid="{6AD38A98-A0AF-4B70-9E92-FF788A3353CC}"/>
    <cellStyle name="40% - Énfasis1 21 2" xfId="2902" xr:uid="{EC5169C7-EB52-44AF-90F5-A02B1E0AC970}"/>
    <cellStyle name="40% - Énfasis1 21 2 2" xfId="6634" xr:uid="{4E7175ED-47C0-4940-B3DB-4CE55093F0A2}"/>
    <cellStyle name="40% - Énfasis1 21 2 2 2" xfId="14342" xr:uid="{C9F1AC3D-D6C4-40B4-8A92-E607CBADEC05}"/>
    <cellStyle name="40% - Énfasis1 21 2 2 2 2" xfId="29754" xr:uid="{3A9E2C4C-B03A-4095-89BD-70E472543F29}"/>
    <cellStyle name="40% - Énfasis1 21 2 2 2 2 2" xfId="44114" xr:uid="{8D230563-1E2A-470C-A07E-2BE727FA1A20}"/>
    <cellStyle name="40% - Énfasis1 21 2 2 2 3" xfId="44113" xr:uid="{2B4F542C-E500-4104-B657-D9C24F02EECF}"/>
    <cellStyle name="40% - Énfasis1 21 2 2 3" xfId="22049" xr:uid="{83A7448A-85DC-4AE4-B878-CE52B2DB22AF}"/>
    <cellStyle name="40% - Énfasis1 21 2 2 3 2" xfId="44115" xr:uid="{36BB32A5-311B-41B7-A2E2-E2EB0C022E4C}"/>
    <cellStyle name="40% - Énfasis1 21 2 2 4" xfId="44112" xr:uid="{131312C8-947D-494E-9FB5-85AAAE92627B}"/>
    <cellStyle name="40% - Énfasis1 21 2 3" xfId="10613" xr:uid="{B8C8F178-11F8-4879-B06B-56E178E8B949}"/>
    <cellStyle name="40% - Énfasis1 21 2 3 2" xfId="26026" xr:uid="{65B3907A-A7D0-4315-BEED-0F6EAAB21E99}"/>
    <cellStyle name="40% - Énfasis1 21 2 3 2 2" xfId="44117" xr:uid="{9F0FF1C8-5E9F-4D8B-88ED-C2972077012C}"/>
    <cellStyle name="40% - Énfasis1 21 2 3 3" xfId="44116" xr:uid="{733F080E-9F72-48FE-98A9-21F03CF7993D}"/>
    <cellStyle name="40% - Énfasis1 21 2 4" xfId="18321" xr:uid="{395C4A76-A95D-4A96-BE34-FA848445EFF1}"/>
    <cellStyle name="40% - Énfasis1 21 2 4 2" xfId="44118" xr:uid="{60823712-2CF8-4BDA-AE2F-130238686FC0}"/>
    <cellStyle name="40% - Énfasis1 21 2 5" xfId="44111" xr:uid="{2DD401DC-5526-412D-928C-C9652A3DCB32}"/>
    <cellStyle name="40% - Énfasis1 21 3" xfId="5173" xr:uid="{B5DAC38C-1D7D-48AE-B59A-0F1592D5B499}"/>
    <cellStyle name="40% - Énfasis1 21 3 2" xfId="12881" xr:uid="{267A0749-51CC-4D5B-B569-E8AF3137ECB8}"/>
    <cellStyle name="40% - Énfasis1 21 3 2 2" xfId="28293" xr:uid="{B74771E0-1E24-4EDC-9B60-CA52D8CE4FAE}"/>
    <cellStyle name="40% - Énfasis1 21 3 2 2 2" xfId="44121" xr:uid="{FF3E0E60-DD6C-492A-8900-8181064ED18F}"/>
    <cellStyle name="40% - Énfasis1 21 3 2 3" xfId="44120" xr:uid="{1BF6FC90-77C5-462F-A112-E0A8CD0D77F8}"/>
    <cellStyle name="40% - Énfasis1 21 3 3" xfId="20588" xr:uid="{50B832DA-3719-4D78-82E3-074C3F9D9837}"/>
    <cellStyle name="40% - Énfasis1 21 3 3 2" xfId="44122" xr:uid="{3434898C-646D-460B-AD59-DEE6921FB0C7}"/>
    <cellStyle name="40% - Énfasis1 21 3 4" xfId="44119" xr:uid="{183FEDB7-E9E1-41A4-BCEA-30425BF0C5C2}"/>
    <cellStyle name="40% - Énfasis1 21 4" xfId="9154" xr:uid="{CCB5A6E0-D86B-4B7D-9AE1-EF6C83F7A2AA}"/>
    <cellStyle name="40% - Énfasis1 21 4 2" xfId="24567" xr:uid="{ADB2325E-F634-4E22-A357-8D512D99B92F}"/>
    <cellStyle name="40% - Énfasis1 21 4 2 2" xfId="44124" xr:uid="{38AE3BBF-326F-4CEC-8003-1458EAC0F3CE}"/>
    <cellStyle name="40% - Énfasis1 21 4 3" xfId="44123" xr:uid="{56585D6F-A834-428B-9F25-BC53F4C8E326}"/>
    <cellStyle name="40% - Énfasis1 21 5" xfId="16862" xr:uid="{EA3A30C9-FE52-443D-978D-415D9D69F414}"/>
    <cellStyle name="40% - Énfasis1 21 5 2" xfId="44125" xr:uid="{D512BEF1-0C1D-43FF-9E37-EC81081935CA}"/>
    <cellStyle name="40% - Énfasis1 21 6" xfId="44110" xr:uid="{22D64D09-1537-4F7E-9559-BB7CCCDCAC3C}"/>
    <cellStyle name="40% - Énfasis1 22" xfId="1457" xr:uid="{A090F330-12C2-4DE0-BC95-AC13331DBABE}"/>
    <cellStyle name="40% - Énfasis1 22 2" xfId="2922" xr:uid="{E4CE0E8C-1F98-42F7-A876-9ADA7B91EB94}"/>
    <cellStyle name="40% - Énfasis1 22 2 2" xfId="6654" xr:uid="{6EC95C22-EFC6-44A4-87F5-C77A66C6ABE1}"/>
    <cellStyle name="40% - Énfasis1 22 2 2 2" xfId="14362" xr:uid="{F5DCA802-B1B8-4D01-8BD4-7A99784B0D58}"/>
    <cellStyle name="40% - Énfasis1 22 2 2 2 2" xfId="29774" xr:uid="{857D437E-DD67-4151-B084-22D28246C276}"/>
    <cellStyle name="40% - Énfasis1 22 2 2 2 2 2" xfId="44130" xr:uid="{C3968219-C15D-44B2-A131-FAEB3AC834C3}"/>
    <cellStyle name="40% - Énfasis1 22 2 2 2 3" xfId="44129" xr:uid="{BB5275D0-F5CA-4B87-89C8-A4FFD9ECA422}"/>
    <cellStyle name="40% - Énfasis1 22 2 2 3" xfId="22069" xr:uid="{9C41B1DD-6390-477A-A2F0-F727768EFC6A}"/>
    <cellStyle name="40% - Énfasis1 22 2 2 3 2" xfId="44131" xr:uid="{341EBFC4-0750-45B0-B6AF-CD22D112A712}"/>
    <cellStyle name="40% - Énfasis1 22 2 2 4" xfId="44128" xr:uid="{484AB526-4905-48EA-9ADE-AC5761A63560}"/>
    <cellStyle name="40% - Énfasis1 22 2 3" xfId="10633" xr:uid="{CD500FD4-21D1-4E99-B5FD-42A5353CDF30}"/>
    <cellStyle name="40% - Énfasis1 22 2 3 2" xfId="26046" xr:uid="{D4F9862A-B021-45E9-B9DD-3071E294F192}"/>
    <cellStyle name="40% - Énfasis1 22 2 3 2 2" xfId="44133" xr:uid="{D830D9E4-A39D-4622-B10C-00501A74133E}"/>
    <cellStyle name="40% - Énfasis1 22 2 3 3" xfId="44132" xr:uid="{3BB79672-1773-47C4-87A7-7ACEAAD5EDB1}"/>
    <cellStyle name="40% - Énfasis1 22 2 4" xfId="18341" xr:uid="{933D00D9-7C3F-44D9-BD2E-4A9833C3EDCC}"/>
    <cellStyle name="40% - Énfasis1 22 2 4 2" xfId="44134" xr:uid="{6CAD5EF6-B232-4555-B971-A44F89972028}"/>
    <cellStyle name="40% - Énfasis1 22 2 5" xfId="44127" xr:uid="{0834154A-1F32-4A78-9CD5-F7B5EBFF6F83}"/>
    <cellStyle name="40% - Énfasis1 22 3" xfId="5193" xr:uid="{A7E02482-5FBB-4FC8-8F66-FA5489E058C4}"/>
    <cellStyle name="40% - Énfasis1 22 3 2" xfId="12901" xr:uid="{8E09186D-5510-4BFE-9757-D7A1336EF003}"/>
    <cellStyle name="40% - Énfasis1 22 3 2 2" xfId="28313" xr:uid="{91FE61DA-2E50-44A2-AF79-F264557BB3C3}"/>
    <cellStyle name="40% - Énfasis1 22 3 2 2 2" xfId="44137" xr:uid="{4C00A91D-D95A-46FD-B60F-394A680F851E}"/>
    <cellStyle name="40% - Énfasis1 22 3 2 3" xfId="44136" xr:uid="{05D273C3-0D83-4F94-917A-B70AF6C80A83}"/>
    <cellStyle name="40% - Énfasis1 22 3 3" xfId="20608" xr:uid="{7880FDC9-2FCC-4B94-AF50-AAAA2847EA25}"/>
    <cellStyle name="40% - Énfasis1 22 3 3 2" xfId="44138" xr:uid="{597D2FB7-C712-48D2-AB9C-3EE73F1E3F64}"/>
    <cellStyle name="40% - Énfasis1 22 3 4" xfId="44135" xr:uid="{BB61BCD8-36D0-4F76-94E0-B8C71CAFE218}"/>
    <cellStyle name="40% - Énfasis1 22 4" xfId="9174" xr:uid="{87DCAC00-365F-49F4-8B7C-FC74996B50EA}"/>
    <cellStyle name="40% - Énfasis1 22 4 2" xfId="24587" xr:uid="{39C49F0A-007B-4EE5-94E0-37AA6AD16792}"/>
    <cellStyle name="40% - Énfasis1 22 4 2 2" xfId="44140" xr:uid="{7706FABD-DC95-4859-A5E3-6B4E885C8711}"/>
    <cellStyle name="40% - Énfasis1 22 4 3" xfId="44139" xr:uid="{FB40CD71-5405-4818-83A8-29D359C9CB17}"/>
    <cellStyle name="40% - Énfasis1 22 5" xfId="16882" xr:uid="{44306EDD-3BB2-4749-877F-B0507DCA23DD}"/>
    <cellStyle name="40% - Énfasis1 22 5 2" xfId="44141" xr:uid="{A298FE3A-4787-41AB-824E-82087B791804}"/>
    <cellStyle name="40% - Énfasis1 22 6" xfId="44126" xr:uid="{63C85B69-2EB4-46E3-908F-DAFE9BD1E433}"/>
    <cellStyle name="40% - Énfasis1 23" xfId="1477" xr:uid="{FED43F23-6625-4C29-B0A0-0F097FDB0D06}"/>
    <cellStyle name="40% - Énfasis1 23 2" xfId="2942" xr:uid="{B68ED25F-A1EE-4CA3-9258-E101FD10A53A}"/>
    <cellStyle name="40% - Énfasis1 23 2 2" xfId="6674" xr:uid="{6278FEA1-7BF7-4916-AB64-9F17A18D402B}"/>
    <cellStyle name="40% - Énfasis1 23 2 2 2" xfId="14382" xr:uid="{B48793AB-89BD-4FD7-B979-BF678B2E2EDE}"/>
    <cellStyle name="40% - Énfasis1 23 2 2 2 2" xfId="29794" xr:uid="{A9F7DBEE-0DFF-49C4-B16E-8E5AA0CC93AC}"/>
    <cellStyle name="40% - Énfasis1 23 2 2 2 2 2" xfId="44146" xr:uid="{BEBF6137-E307-4347-B51E-6C34450C150C}"/>
    <cellStyle name="40% - Énfasis1 23 2 2 2 3" xfId="44145" xr:uid="{A745EE94-2FE7-45E6-92BF-77A8A46B19E0}"/>
    <cellStyle name="40% - Énfasis1 23 2 2 3" xfId="22089" xr:uid="{0D0EFB9A-8C69-4490-A52A-49DA021157BC}"/>
    <cellStyle name="40% - Énfasis1 23 2 2 3 2" xfId="44147" xr:uid="{D422A104-7C40-488B-8159-6F4863B8AD83}"/>
    <cellStyle name="40% - Énfasis1 23 2 2 4" xfId="44144" xr:uid="{F5CBB123-D83A-4272-AC0C-A76750E75237}"/>
    <cellStyle name="40% - Énfasis1 23 2 3" xfId="10653" xr:uid="{4AD8C982-350B-4B1A-A53C-15F732AC3C0E}"/>
    <cellStyle name="40% - Énfasis1 23 2 3 2" xfId="26066" xr:uid="{CC36FD3E-2BC8-47E3-824D-BD4D41C6D847}"/>
    <cellStyle name="40% - Énfasis1 23 2 3 2 2" xfId="44149" xr:uid="{219BB8A7-3C60-4FA2-90DE-1C0E98FBA78A}"/>
    <cellStyle name="40% - Énfasis1 23 2 3 3" xfId="44148" xr:uid="{1D7AF7FC-5ABD-4637-9500-B5ECF200663A}"/>
    <cellStyle name="40% - Énfasis1 23 2 4" xfId="18361" xr:uid="{EE074589-7C9A-4405-9E20-A80D05C91BC6}"/>
    <cellStyle name="40% - Énfasis1 23 2 4 2" xfId="44150" xr:uid="{CAB3AFE6-D858-4D8F-9F49-F086FA2D3536}"/>
    <cellStyle name="40% - Énfasis1 23 2 5" xfId="44143" xr:uid="{F34E7F17-3342-420F-ACAA-D7D1869B77AA}"/>
    <cellStyle name="40% - Énfasis1 23 3" xfId="5213" xr:uid="{723EB687-D5CC-4BCC-8907-6518D15EB4F4}"/>
    <cellStyle name="40% - Énfasis1 23 3 2" xfId="12921" xr:uid="{F3301446-5ED4-4A6A-BF28-D31264A36CED}"/>
    <cellStyle name="40% - Énfasis1 23 3 2 2" xfId="28333" xr:uid="{862D6659-5F8C-4CD7-819C-EAB7D7BC6AEE}"/>
    <cellStyle name="40% - Énfasis1 23 3 2 2 2" xfId="44153" xr:uid="{FF61487E-4CB2-4AD9-88E6-A157414B065E}"/>
    <cellStyle name="40% - Énfasis1 23 3 2 3" xfId="44152" xr:uid="{1EEF992A-BEC8-4B3A-A7D3-EE8156CD187A}"/>
    <cellStyle name="40% - Énfasis1 23 3 3" xfId="20628" xr:uid="{09892541-EF6D-4AC9-9EA9-A9314A6196F7}"/>
    <cellStyle name="40% - Énfasis1 23 3 3 2" xfId="44154" xr:uid="{146CC489-6C41-4848-9591-3DCB893C0AAE}"/>
    <cellStyle name="40% - Énfasis1 23 3 4" xfId="44151" xr:uid="{CB948667-E7F2-4966-951B-58BFDFB9036C}"/>
    <cellStyle name="40% - Énfasis1 23 4" xfId="9194" xr:uid="{D235E2B8-52D1-4662-8DCA-04E982EC1E66}"/>
    <cellStyle name="40% - Énfasis1 23 4 2" xfId="24607" xr:uid="{B6ECB2FB-3D8E-4678-8BD9-7B8A545AF33A}"/>
    <cellStyle name="40% - Énfasis1 23 4 2 2" xfId="44156" xr:uid="{94AE9FB3-E355-4C5A-8A4A-BE2BCE65D5BB}"/>
    <cellStyle name="40% - Énfasis1 23 4 3" xfId="44155" xr:uid="{B98DF9A5-DE26-49BA-BE0D-D9D70260DCBA}"/>
    <cellStyle name="40% - Énfasis1 23 5" xfId="16902" xr:uid="{F8B42EF3-D6EC-4BA3-855E-A9C5EE8985C8}"/>
    <cellStyle name="40% - Énfasis1 23 5 2" xfId="44157" xr:uid="{6624BFE3-62C0-4E11-8D87-98E1589AA803}"/>
    <cellStyle name="40% - Énfasis1 23 6" xfId="44142" xr:uid="{10CF7A94-B7FE-4F3C-AAD7-A304EA922386}"/>
    <cellStyle name="40% - Énfasis1 24" xfId="1497" xr:uid="{E7B8EFB5-6F47-4B0D-B131-460F4AAC854E}"/>
    <cellStyle name="40% - Énfasis1 24 2" xfId="2962" xr:uid="{873E097A-EC56-48A4-BAEA-0C35B983AE48}"/>
    <cellStyle name="40% - Énfasis1 24 2 2" xfId="6694" xr:uid="{936E0892-0B6F-4396-9EB6-D2B01765FEFB}"/>
    <cellStyle name="40% - Énfasis1 24 2 2 2" xfId="14402" xr:uid="{2865792A-1A66-401D-9AC1-75F3265101C8}"/>
    <cellStyle name="40% - Énfasis1 24 2 2 2 2" xfId="29814" xr:uid="{EB56683D-65C4-49D9-A133-0AC2C30CB857}"/>
    <cellStyle name="40% - Énfasis1 24 2 2 2 2 2" xfId="44162" xr:uid="{EC0E1D8C-5C73-4473-BC59-4D0AC9E56B79}"/>
    <cellStyle name="40% - Énfasis1 24 2 2 2 3" xfId="44161" xr:uid="{17ECEEBC-3434-4F21-A890-6C48F634EC8F}"/>
    <cellStyle name="40% - Énfasis1 24 2 2 3" xfId="22109" xr:uid="{5EA246AC-2634-4D74-8C2E-FD1C7C46A39A}"/>
    <cellStyle name="40% - Énfasis1 24 2 2 3 2" xfId="44163" xr:uid="{D544D9E0-2565-4E7C-B4BA-AD080AC4051B}"/>
    <cellStyle name="40% - Énfasis1 24 2 2 4" xfId="44160" xr:uid="{9D3903DD-57C7-4B07-9B3E-029E790E9FF6}"/>
    <cellStyle name="40% - Énfasis1 24 2 3" xfId="10673" xr:uid="{AF74B579-7DCF-4094-BB20-CBABD3FE02EB}"/>
    <cellStyle name="40% - Énfasis1 24 2 3 2" xfId="26086" xr:uid="{2D1442EA-364F-4F02-8A1F-59240485227A}"/>
    <cellStyle name="40% - Énfasis1 24 2 3 2 2" xfId="44165" xr:uid="{C2AB3DED-8B73-47BF-A9DB-1AC111A65816}"/>
    <cellStyle name="40% - Énfasis1 24 2 3 3" xfId="44164" xr:uid="{7AC0863E-8FA9-4796-B43B-8F9416CD3901}"/>
    <cellStyle name="40% - Énfasis1 24 2 4" xfId="18381" xr:uid="{1B6A50DC-8A10-440C-9C36-D5A1DDDDB73B}"/>
    <cellStyle name="40% - Énfasis1 24 2 4 2" xfId="44166" xr:uid="{F1EA857C-3514-41C4-A4CA-0C90FB347C20}"/>
    <cellStyle name="40% - Énfasis1 24 2 5" xfId="44159" xr:uid="{EDD528B5-3454-48C6-A853-9EFCD52294ED}"/>
    <cellStyle name="40% - Énfasis1 24 3" xfId="5233" xr:uid="{17E523DE-5BFB-442A-8555-D6E8C50F60F4}"/>
    <cellStyle name="40% - Énfasis1 24 3 2" xfId="12941" xr:uid="{F4BFF400-492B-42BC-B0DD-B7EA295C2FA6}"/>
    <cellStyle name="40% - Énfasis1 24 3 2 2" xfId="28353" xr:uid="{4EDEE55F-B17B-4E24-9072-39B6B103C548}"/>
    <cellStyle name="40% - Énfasis1 24 3 2 2 2" xfId="44169" xr:uid="{6F26588D-CA80-4FCD-A3AB-846E8E89F37E}"/>
    <cellStyle name="40% - Énfasis1 24 3 2 3" xfId="44168" xr:uid="{FE5F18AD-9C28-4227-8B7A-AED5745D5B7B}"/>
    <cellStyle name="40% - Énfasis1 24 3 3" xfId="20648" xr:uid="{D3FEAAC5-A022-4435-843E-336348E0F253}"/>
    <cellStyle name="40% - Énfasis1 24 3 3 2" xfId="44170" xr:uid="{06BAD5D1-8955-45C8-89FE-7ABBF5A1A019}"/>
    <cellStyle name="40% - Énfasis1 24 3 4" xfId="44167" xr:uid="{EFFBD3D1-C29E-4571-874B-6023B4DC7217}"/>
    <cellStyle name="40% - Énfasis1 24 4" xfId="9214" xr:uid="{F2798028-BA28-4624-8457-A20C418676B1}"/>
    <cellStyle name="40% - Énfasis1 24 4 2" xfId="24627" xr:uid="{F53655A4-B823-4461-9E4A-AA4D8D9D1AF2}"/>
    <cellStyle name="40% - Énfasis1 24 4 2 2" xfId="44172" xr:uid="{0D6836BC-432A-4811-AB5A-D320929EC7EF}"/>
    <cellStyle name="40% - Énfasis1 24 4 3" xfId="44171" xr:uid="{1622A266-3C08-4D80-8EFC-F7473F875B9A}"/>
    <cellStyle name="40% - Énfasis1 24 5" xfId="16922" xr:uid="{323941A3-5E8A-4725-9917-93808161C486}"/>
    <cellStyle name="40% - Énfasis1 24 5 2" xfId="44173" xr:uid="{5D2AB6D3-DAB9-4F8B-9C3F-66DF59A52067}"/>
    <cellStyle name="40% - Énfasis1 24 6" xfId="44158" xr:uid="{DA842A56-D89F-4D30-A0CD-8B86F3892F2E}"/>
    <cellStyle name="40% - Énfasis1 25" xfId="1517" xr:uid="{14B090CA-897C-4A9D-BB0A-7AEC0FAF0E42}"/>
    <cellStyle name="40% - Énfasis1 25 2" xfId="2982" xr:uid="{52FEE766-E178-43C1-A6D0-0A8B758CACCD}"/>
    <cellStyle name="40% - Énfasis1 25 2 2" xfId="6714" xr:uid="{30B67F55-7D03-4FC5-9826-E11475440BF3}"/>
    <cellStyle name="40% - Énfasis1 25 2 2 2" xfId="14422" xr:uid="{5815DD54-1283-4110-A8D8-729AE72C2035}"/>
    <cellStyle name="40% - Énfasis1 25 2 2 2 2" xfId="29834" xr:uid="{36FF5594-3B52-4162-9C68-D177FF32634B}"/>
    <cellStyle name="40% - Énfasis1 25 2 2 2 2 2" xfId="44178" xr:uid="{129212F4-FB45-4170-8813-F8A74F3C3D71}"/>
    <cellStyle name="40% - Énfasis1 25 2 2 2 3" xfId="44177" xr:uid="{4D628241-759C-4887-9685-31058D4E34CF}"/>
    <cellStyle name="40% - Énfasis1 25 2 2 3" xfId="22129" xr:uid="{21AAB891-66F3-4FB3-AC20-F2C583006CF6}"/>
    <cellStyle name="40% - Énfasis1 25 2 2 3 2" xfId="44179" xr:uid="{08895C6B-127A-4D2C-94D3-8C2C6798A883}"/>
    <cellStyle name="40% - Énfasis1 25 2 2 4" xfId="44176" xr:uid="{68E26C29-E124-4818-BEF2-44AC3AD4B58C}"/>
    <cellStyle name="40% - Énfasis1 25 2 3" xfId="10693" xr:uid="{5FD29BF9-036A-471F-9336-82483A2A128C}"/>
    <cellStyle name="40% - Énfasis1 25 2 3 2" xfId="26106" xr:uid="{6C04ABFD-551C-476B-9150-1951BBE471B5}"/>
    <cellStyle name="40% - Énfasis1 25 2 3 2 2" xfId="44181" xr:uid="{AE5BBD5B-1453-4381-B6EE-6FED36C8DC4A}"/>
    <cellStyle name="40% - Énfasis1 25 2 3 3" xfId="44180" xr:uid="{A30A03D0-0022-4E1B-8954-9FB19C945011}"/>
    <cellStyle name="40% - Énfasis1 25 2 4" xfId="18401" xr:uid="{7B12221C-BD1F-473E-8DDE-03433E39410A}"/>
    <cellStyle name="40% - Énfasis1 25 2 4 2" xfId="44182" xr:uid="{59E5C663-6057-4B72-93B6-91D59D0E6EB4}"/>
    <cellStyle name="40% - Énfasis1 25 2 5" xfId="44175" xr:uid="{3AF90D46-D924-4F5D-AE92-7B8DBBCA4817}"/>
    <cellStyle name="40% - Énfasis1 25 3" xfId="5253" xr:uid="{0DFCE428-19B9-4A51-953F-A037F34CB04F}"/>
    <cellStyle name="40% - Énfasis1 25 3 2" xfId="12961" xr:uid="{0A590256-A47B-457A-98BB-194D9FC5ADA0}"/>
    <cellStyle name="40% - Énfasis1 25 3 2 2" xfId="28373" xr:uid="{35F8074F-F670-4509-8D2E-FB8297BCAD52}"/>
    <cellStyle name="40% - Énfasis1 25 3 2 2 2" xfId="44185" xr:uid="{20551B85-DB5D-4636-8C7F-67FEFD05DC30}"/>
    <cellStyle name="40% - Énfasis1 25 3 2 3" xfId="44184" xr:uid="{67B10D86-757B-40EA-8219-AF34D53597B2}"/>
    <cellStyle name="40% - Énfasis1 25 3 3" xfId="20668" xr:uid="{D8FFFC69-832A-4C4C-BC32-6F4908D082F2}"/>
    <cellStyle name="40% - Énfasis1 25 3 3 2" xfId="44186" xr:uid="{6F17048A-FF60-4A21-ABE1-07035F8BC5AB}"/>
    <cellStyle name="40% - Énfasis1 25 3 4" xfId="44183" xr:uid="{258A7EAA-504C-434D-8187-295AEC822F97}"/>
    <cellStyle name="40% - Énfasis1 25 4" xfId="9234" xr:uid="{0B352376-4D0D-49CA-BF14-436F0DD0C17B}"/>
    <cellStyle name="40% - Énfasis1 25 4 2" xfId="24647" xr:uid="{2476CE96-DB6A-4BBB-8240-5AF0EED3ACAB}"/>
    <cellStyle name="40% - Énfasis1 25 4 2 2" xfId="44188" xr:uid="{57614967-BC55-4AC2-9C94-5DB40C3B06F5}"/>
    <cellStyle name="40% - Énfasis1 25 4 3" xfId="44187" xr:uid="{E06F3BFC-3350-4458-9D78-32A7D347BD15}"/>
    <cellStyle name="40% - Énfasis1 25 5" xfId="16942" xr:uid="{026AB20A-C91C-491A-B529-F1E35BAC0CB7}"/>
    <cellStyle name="40% - Énfasis1 25 5 2" xfId="44189" xr:uid="{BCEE813B-2A68-44B1-AFCD-4A4E9120C93B}"/>
    <cellStyle name="40% - Énfasis1 25 6" xfId="44174" xr:uid="{DC36360B-1550-4759-8241-64AFB23BEB2E}"/>
    <cellStyle name="40% - Énfasis1 26" xfId="1537" xr:uid="{E103650C-205D-4382-9789-A1C6DD3772B1}"/>
    <cellStyle name="40% - Énfasis1 26 2" xfId="3002" xr:uid="{9EED7DBE-9FC1-4A99-A7E4-9547CA0C843F}"/>
    <cellStyle name="40% - Énfasis1 26 2 2" xfId="6734" xr:uid="{EB0E1DD1-9CC4-4E60-B1DB-4AB18452B4C6}"/>
    <cellStyle name="40% - Énfasis1 26 2 2 2" xfId="14442" xr:uid="{2DE33706-BF96-4668-AD35-33EED6DA652B}"/>
    <cellStyle name="40% - Énfasis1 26 2 2 2 2" xfId="29854" xr:uid="{C3558DD5-83E9-4A69-BD04-3F159131DF14}"/>
    <cellStyle name="40% - Énfasis1 26 2 2 2 2 2" xfId="44194" xr:uid="{4123FC4A-C67F-4F23-BC97-A06DE9933C36}"/>
    <cellStyle name="40% - Énfasis1 26 2 2 2 3" xfId="44193" xr:uid="{9BFB359D-6B88-4250-8699-AAA4F3B21753}"/>
    <cellStyle name="40% - Énfasis1 26 2 2 3" xfId="22149" xr:uid="{7D558464-763F-4CDD-BFAE-925026AF5158}"/>
    <cellStyle name="40% - Énfasis1 26 2 2 3 2" xfId="44195" xr:uid="{558D5D99-541E-4F64-93E8-860FCFFA960C}"/>
    <cellStyle name="40% - Énfasis1 26 2 2 4" xfId="44192" xr:uid="{F6207B39-0E78-407A-9814-A4D8C0338410}"/>
    <cellStyle name="40% - Énfasis1 26 2 3" xfId="10713" xr:uid="{77212D30-219F-4DA5-8749-30CD245026DF}"/>
    <cellStyle name="40% - Énfasis1 26 2 3 2" xfId="26126" xr:uid="{5B8225E1-FBE8-473A-BD79-B3AA000429F5}"/>
    <cellStyle name="40% - Énfasis1 26 2 3 2 2" xfId="44197" xr:uid="{5253F640-A409-4462-A7F0-EB4BCE90E474}"/>
    <cellStyle name="40% - Énfasis1 26 2 3 3" xfId="44196" xr:uid="{86DE5B5A-1844-4C11-ADB0-6FE44A56D157}"/>
    <cellStyle name="40% - Énfasis1 26 2 4" xfId="18421" xr:uid="{FC32A54B-6E67-47F4-8C02-E3001BD8D609}"/>
    <cellStyle name="40% - Énfasis1 26 2 4 2" xfId="44198" xr:uid="{D3136C9E-679F-42C3-A146-DAD63B7D546F}"/>
    <cellStyle name="40% - Énfasis1 26 2 5" xfId="44191" xr:uid="{5AE286DF-7081-47BF-A4F0-EDFAC1A2E211}"/>
    <cellStyle name="40% - Énfasis1 26 3" xfId="5273" xr:uid="{0EE149E1-7619-4655-A38A-D1D3656D3DC2}"/>
    <cellStyle name="40% - Énfasis1 26 3 2" xfId="12981" xr:uid="{8ADC0D74-4721-44E7-BABB-B52929E5C3EC}"/>
    <cellStyle name="40% - Énfasis1 26 3 2 2" xfId="28393" xr:uid="{4ACD3769-5FB6-41EA-BF18-6D7ACE29384E}"/>
    <cellStyle name="40% - Énfasis1 26 3 2 2 2" xfId="44201" xr:uid="{BEBF1E43-188E-45F2-AD33-256D66C0998D}"/>
    <cellStyle name="40% - Énfasis1 26 3 2 3" xfId="44200" xr:uid="{2643EE70-13BD-4C63-A69F-3401058A731C}"/>
    <cellStyle name="40% - Énfasis1 26 3 3" xfId="20688" xr:uid="{406A6046-9A44-4B07-A74C-04DFF032064C}"/>
    <cellStyle name="40% - Énfasis1 26 3 3 2" xfId="44202" xr:uid="{CB5463A9-1619-4387-98CB-0879E796190F}"/>
    <cellStyle name="40% - Énfasis1 26 3 4" xfId="44199" xr:uid="{CBFB09DE-B3B6-4155-B5FC-7E444AC95C11}"/>
    <cellStyle name="40% - Énfasis1 26 4" xfId="9254" xr:uid="{93480E3A-2729-4D0D-9AE3-83D65DC323E7}"/>
    <cellStyle name="40% - Énfasis1 26 4 2" xfId="24667" xr:uid="{4807D7A6-2D9B-4945-BE47-148D04F1BF39}"/>
    <cellStyle name="40% - Énfasis1 26 4 2 2" xfId="44204" xr:uid="{FBB23FD4-5341-4EED-9A83-B536A5EE7971}"/>
    <cellStyle name="40% - Énfasis1 26 4 3" xfId="44203" xr:uid="{8909FBC4-C26D-426D-9811-DBAF65EE6142}"/>
    <cellStyle name="40% - Énfasis1 26 5" xfId="16962" xr:uid="{56BB63D5-9A20-404E-AB59-75258D1C66D5}"/>
    <cellStyle name="40% - Énfasis1 26 5 2" xfId="44205" xr:uid="{7AE79C9A-57F8-48F6-91EA-22C8B976E418}"/>
    <cellStyle name="40% - Énfasis1 26 6" xfId="44190" xr:uid="{33DF66BA-F97D-4FF9-9A8D-52D305EFD428}"/>
    <cellStyle name="40% - Énfasis1 27" xfId="1557" xr:uid="{F0A22FDB-FEDC-4211-8F59-2A20605A44A9}"/>
    <cellStyle name="40% - Énfasis1 27 2" xfId="3022" xr:uid="{09E90BCE-FD7A-4DFE-A30E-481A4DD6C064}"/>
    <cellStyle name="40% - Énfasis1 27 2 2" xfId="6754" xr:uid="{895E780E-2320-4CF2-A877-1F02D5082A02}"/>
    <cellStyle name="40% - Énfasis1 27 2 2 2" xfId="14462" xr:uid="{FEC5C495-1AE5-45E7-8F96-0C513B28D6AB}"/>
    <cellStyle name="40% - Énfasis1 27 2 2 2 2" xfId="29874" xr:uid="{B14E39E8-5B93-4B74-BA8B-F680F1E8D510}"/>
    <cellStyle name="40% - Énfasis1 27 2 2 2 2 2" xfId="44210" xr:uid="{00AFCB0F-1E80-46FD-B113-140ED2B0527F}"/>
    <cellStyle name="40% - Énfasis1 27 2 2 2 3" xfId="44209" xr:uid="{360F2B7B-D01A-40E4-A763-723917CA475F}"/>
    <cellStyle name="40% - Énfasis1 27 2 2 3" xfId="22169" xr:uid="{0752716D-6F7A-43DE-A169-F976301ACD97}"/>
    <cellStyle name="40% - Énfasis1 27 2 2 3 2" xfId="44211" xr:uid="{D246D1D2-FDB6-4B5C-8E37-99980B2274BC}"/>
    <cellStyle name="40% - Énfasis1 27 2 2 4" xfId="44208" xr:uid="{FCC27461-9DE7-4A1E-A587-155A63FF8C05}"/>
    <cellStyle name="40% - Énfasis1 27 2 3" xfId="10733" xr:uid="{BE23420E-16BD-4792-BF99-D09292084F6D}"/>
    <cellStyle name="40% - Énfasis1 27 2 3 2" xfId="26146" xr:uid="{CAED885B-52A1-4D41-B728-95FE3D5E723E}"/>
    <cellStyle name="40% - Énfasis1 27 2 3 2 2" xfId="44213" xr:uid="{65C51FBF-2750-4368-BE30-2609F7700270}"/>
    <cellStyle name="40% - Énfasis1 27 2 3 3" xfId="44212" xr:uid="{6CE853C6-4FEB-41C8-920A-87E52FE06E7E}"/>
    <cellStyle name="40% - Énfasis1 27 2 4" xfId="18441" xr:uid="{F82D56A6-8B05-4BF5-935B-32A0E97A2B9A}"/>
    <cellStyle name="40% - Énfasis1 27 2 4 2" xfId="44214" xr:uid="{7223EA7D-9F2A-4CCC-9CBF-5D86381B75EA}"/>
    <cellStyle name="40% - Énfasis1 27 2 5" xfId="44207" xr:uid="{D1CAEFF8-66FD-4A82-8C6E-F16E7864F25C}"/>
    <cellStyle name="40% - Énfasis1 27 3" xfId="5293" xr:uid="{570087BD-A03E-427F-BBA5-23E7137811B1}"/>
    <cellStyle name="40% - Énfasis1 27 3 2" xfId="13001" xr:uid="{2AB4D66B-D819-424E-AA5F-60C5D0D2CFB0}"/>
    <cellStyle name="40% - Énfasis1 27 3 2 2" xfId="28413" xr:uid="{F52EF257-B6F6-4AEA-B36E-2174611145FE}"/>
    <cellStyle name="40% - Énfasis1 27 3 2 2 2" xfId="44217" xr:uid="{6F6D587D-840B-406E-94A1-47F1B1BFD64D}"/>
    <cellStyle name="40% - Énfasis1 27 3 2 3" xfId="44216" xr:uid="{0300C8D5-2F61-47B6-BA1B-A5A24D5BFB76}"/>
    <cellStyle name="40% - Énfasis1 27 3 3" xfId="20708" xr:uid="{424635B5-3483-4605-88BD-CBD8C91FDBC9}"/>
    <cellStyle name="40% - Énfasis1 27 3 3 2" xfId="44218" xr:uid="{162A3E42-D7C1-4E73-B16C-D12BF93E68C4}"/>
    <cellStyle name="40% - Énfasis1 27 3 4" xfId="44215" xr:uid="{74AD98DA-10C5-491C-8ADB-757C9FDDE7AA}"/>
    <cellStyle name="40% - Énfasis1 27 4" xfId="9274" xr:uid="{98F294E7-E0A3-4F5C-B8C5-7CCC9F965ACB}"/>
    <cellStyle name="40% - Énfasis1 27 4 2" xfId="24687" xr:uid="{EDC3FB7A-66A9-42EB-895C-46A2670E3628}"/>
    <cellStyle name="40% - Énfasis1 27 4 2 2" xfId="44220" xr:uid="{B6590E4E-9361-4F6C-BFA6-F7E5774CC878}"/>
    <cellStyle name="40% - Énfasis1 27 4 3" xfId="44219" xr:uid="{3D3DDC79-3851-4D85-8F16-94700C726B36}"/>
    <cellStyle name="40% - Énfasis1 27 5" xfId="16982" xr:uid="{82163801-23BA-41E2-8875-E18D4F5A25DD}"/>
    <cellStyle name="40% - Énfasis1 27 5 2" xfId="44221" xr:uid="{D2355C12-0488-41B9-BE24-B42FF4CEAEB0}"/>
    <cellStyle name="40% - Énfasis1 27 6" xfId="44206" xr:uid="{4DB8AF7C-0AB0-455C-837A-2544AD8CFB84}"/>
    <cellStyle name="40% - Énfasis1 28" xfId="1578" xr:uid="{8B2866F5-A856-47F2-97B6-8D5BC393725A}"/>
    <cellStyle name="40% - Énfasis1 28 2" xfId="3043" xr:uid="{A5345A2E-F454-43B7-80C2-EBD54EEA6E4B}"/>
    <cellStyle name="40% - Énfasis1 28 2 2" xfId="6775" xr:uid="{46FF0763-A119-46D3-99A1-CE7B65BDA8A9}"/>
    <cellStyle name="40% - Énfasis1 28 2 2 2" xfId="14483" xr:uid="{230FCC5D-4BC6-408F-ADD1-AB595A3BEB18}"/>
    <cellStyle name="40% - Énfasis1 28 2 2 2 2" xfId="29895" xr:uid="{DD60719A-D903-492D-8DEB-3EFF9AD7AAD4}"/>
    <cellStyle name="40% - Énfasis1 28 2 2 2 2 2" xfId="44226" xr:uid="{B14EF920-1CE8-41CC-A7CE-DE290495D68C}"/>
    <cellStyle name="40% - Énfasis1 28 2 2 2 3" xfId="44225" xr:uid="{21BF5934-B509-4A46-9A6F-3AF69ADEB2FE}"/>
    <cellStyle name="40% - Énfasis1 28 2 2 3" xfId="22190" xr:uid="{780C9999-2FF5-4002-BC3F-2DCD1547D7C6}"/>
    <cellStyle name="40% - Énfasis1 28 2 2 3 2" xfId="44227" xr:uid="{82680CDC-091D-4F36-B064-4B9D7BAC0A3D}"/>
    <cellStyle name="40% - Énfasis1 28 2 2 4" xfId="44224" xr:uid="{DC31D104-E933-4FA5-B672-0C6C362900B5}"/>
    <cellStyle name="40% - Énfasis1 28 2 3" xfId="10754" xr:uid="{1FDFD500-1769-4CB9-84FE-63D43236BB5B}"/>
    <cellStyle name="40% - Énfasis1 28 2 3 2" xfId="26167" xr:uid="{888EE257-6BF2-40CC-8E7D-02C0D512CBCC}"/>
    <cellStyle name="40% - Énfasis1 28 2 3 2 2" xfId="44229" xr:uid="{6A44F24B-3892-4883-9E20-E6D30BDA2CAB}"/>
    <cellStyle name="40% - Énfasis1 28 2 3 3" xfId="44228" xr:uid="{4B9FEF94-B412-4869-A79E-85795F8FBDDF}"/>
    <cellStyle name="40% - Énfasis1 28 2 4" xfId="18462" xr:uid="{32C58F2B-9511-4CF8-9666-820078AA74C5}"/>
    <cellStyle name="40% - Énfasis1 28 2 4 2" xfId="44230" xr:uid="{9B97F09B-8863-4EC8-AF27-C285B9F6A711}"/>
    <cellStyle name="40% - Énfasis1 28 2 5" xfId="44223" xr:uid="{B22E6D08-39AA-425E-B405-88213370D350}"/>
    <cellStyle name="40% - Énfasis1 28 3" xfId="5314" xr:uid="{CF877170-759F-479A-8C69-A0E60447A896}"/>
    <cellStyle name="40% - Énfasis1 28 3 2" xfId="13022" xr:uid="{F2CFDA33-6FD8-40EB-8486-DDBB72DB5D9C}"/>
    <cellStyle name="40% - Énfasis1 28 3 2 2" xfId="28434" xr:uid="{1703FE62-414C-45DC-A27A-750D25957E6D}"/>
    <cellStyle name="40% - Énfasis1 28 3 2 2 2" xfId="44233" xr:uid="{A33EBDFF-CB55-4B2D-8A62-045E9BABD9D5}"/>
    <cellStyle name="40% - Énfasis1 28 3 2 3" xfId="44232" xr:uid="{92012C15-3D92-4A16-9B12-79CCC1B2D3E6}"/>
    <cellStyle name="40% - Énfasis1 28 3 3" xfId="20729" xr:uid="{DD32373C-99A3-4DCB-9C4E-EC2D41975826}"/>
    <cellStyle name="40% - Énfasis1 28 3 3 2" xfId="44234" xr:uid="{C5114D44-B230-474D-9F01-74F283B04E29}"/>
    <cellStyle name="40% - Énfasis1 28 3 4" xfId="44231" xr:uid="{938D4DB8-190E-431D-8C58-5A5799FFC8D6}"/>
    <cellStyle name="40% - Énfasis1 28 4" xfId="9295" xr:uid="{C8093FC2-5AED-46E4-BF6B-08C03042AF7E}"/>
    <cellStyle name="40% - Énfasis1 28 4 2" xfId="24708" xr:uid="{007F9C74-3BCB-4ADF-9B87-37ED2EDB312D}"/>
    <cellStyle name="40% - Énfasis1 28 4 2 2" xfId="44236" xr:uid="{FD622E6C-0F54-4166-A656-91B4F4111301}"/>
    <cellStyle name="40% - Énfasis1 28 4 3" xfId="44235" xr:uid="{F75E7ADC-7195-4565-BD76-6935614E4450}"/>
    <cellStyle name="40% - Énfasis1 28 5" xfId="17003" xr:uid="{832E5BF7-E492-4BC9-B2FA-55A05F5615DB}"/>
    <cellStyle name="40% - Énfasis1 28 5 2" xfId="44237" xr:uid="{9586037A-E45B-4988-8EB1-003FA57FE378}"/>
    <cellStyle name="40% - Énfasis1 28 6" xfId="44222" xr:uid="{CB7F4AF8-C7E2-4B20-B73A-9E9B764DF777}"/>
    <cellStyle name="40% - Énfasis1 29" xfId="3063" xr:uid="{7CC7EAC8-3F58-4565-BA29-3EC12C37032B}"/>
    <cellStyle name="40% - Énfasis1 29 2" xfId="6795" xr:uid="{1DD19120-C452-4502-B859-F5D83CFBABEC}"/>
    <cellStyle name="40% - Énfasis1 29 2 2" xfId="14503" xr:uid="{5EB6769C-E39E-4F05-9BA7-55A080D9E9EC}"/>
    <cellStyle name="40% - Énfasis1 29 2 2 2" xfId="29915" xr:uid="{E533BC98-ABA7-4AD7-8425-787716FD6507}"/>
    <cellStyle name="40% - Énfasis1 29 2 2 2 2" xfId="44241" xr:uid="{69C59F44-2836-4AE8-B668-055A7CA0124E}"/>
    <cellStyle name="40% - Énfasis1 29 2 2 3" xfId="44240" xr:uid="{89FEE349-570D-4D98-996F-EB09AD147174}"/>
    <cellStyle name="40% - Énfasis1 29 2 3" xfId="22210" xr:uid="{A6D1C298-1315-4CD9-9D18-5C3EA845C4BF}"/>
    <cellStyle name="40% - Énfasis1 29 2 3 2" xfId="44242" xr:uid="{E9F348A1-5D4F-4B6B-AE56-90F251663694}"/>
    <cellStyle name="40% - Énfasis1 29 2 4" xfId="44239" xr:uid="{2C027912-AC7E-49E0-A556-1317757972EA}"/>
    <cellStyle name="40% - Énfasis1 29 3" xfId="10774" xr:uid="{D24EEE3B-DC10-4327-BF66-B5806AD97652}"/>
    <cellStyle name="40% - Énfasis1 29 3 2" xfId="26187" xr:uid="{79D8BE40-A761-4EE6-B953-BAA38D7642D1}"/>
    <cellStyle name="40% - Énfasis1 29 3 2 2" xfId="44244" xr:uid="{0FC629A5-702E-4834-BE7E-8B11156A560F}"/>
    <cellStyle name="40% - Énfasis1 29 3 3" xfId="44243" xr:uid="{D23AAFB7-3610-446D-BF24-498CF013056A}"/>
    <cellStyle name="40% - Énfasis1 29 4" xfId="18482" xr:uid="{9A42259F-D577-498A-9D00-05114D33F239}"/>
    <cellStyle name="40% - Énfasis1 29 4 2" xfId="44245" xr:uid="{73E8BBDF-0215-491A-A6E2-9E2A59D6CB7A}"/>
    <cellStyle name="40% - Énfasis1 29 5" xfId="44238" xr:uid="{8CEAAA58-9387-4528-9CC6-8BB22B18911D}"/>
    <cellStyle name="40% - Énfasis1 3" xfId="224" xr:uid="{158546FE-D753-45F7-8A26-5D7310ED3C5B}"/>
    <cellStyle name="40% - Énfasis1 3 2" xfId="427" xr:uid="{0C49345C-8B8B-4E5D-9B75-B518EE18EE02}"/>
    <cellStyle name="40% - Énfasis1 3 2 2" xfId="1088" xr:uid="{BA9F60D3-9182-41C5-A9E2-BF7C455CE07B}"/>
    <cellStyle name="40% - Énfasis1 3 2 2 2" xfId="2556" xr:uid="{79C064FD-C541-4AC4-B397-073FE97F3C25}"/>
    <cellStyle name="40% - Énfasis1 3 2 2 2 2" xfId="6288" xr:uid="{09346998-2203-46A4-9146-6612FAB0B785}"/>
    <cellStyle name="40% - Énfasis1 3 2 2 2 2 2" xfId="13996" xr:uid="{7D6BFC25-11ED-4784-817C-1407A36E2BB5}"/>
    <cellStyle name="40% - Énfasis1 3 2 2 2 2 2 2" xfId="29408" xr:uid="{0DB34AE6-2088-412A-87C7-CF6813E1C39D}"/>
    <cellStyle name="40% - Énfasis1 3 2 2 2 2 2 2 2" xfId="44252" xr:uid="{569421E5-181E-4711-8E5B-30438C186478}"/>
    <cellStyle name="40% - Énfasis1 3 2 2 2 2 2 3" xfId="44251" xr:uid="{975DE70F-A54D-45E5-8141-166635F75B29}"/>
    <cellStyle name="40% - Énfasis1 3 2 2 2 2 3" xfId="21703" xr:uid="{F775B37A-9F6B-4D1F-9DCB-4F126BFA7AAF}"/>
    <cellStyle name="40% - Énfasis1 3 2 2 2 2 3 2" xfId="44253" xr:uid="{6CE8A4A1-1B58-43F2-9D08-893E8BC72277}"/>
    <cellStyle name="40% - Énfasis1 3 2 2 2 2 4" xfId="44250" xr:uid="{5A446C84-06E7-4514-AD8E-C63762F11C86}"/>
    <cellStyle name="40% - Énfasis1 3 2 2 2 3" xfId="10267" xr:uid="{41B04647-9CD4-4C4F-A527-E83E4BD8CD95}"/>
    <cellStyle name="40% - Énfasis1 3 2 2 2 3 2" xfId="25680" xr:uid="{CE094257-970B-4F7D-84A3-ABF86B07034E}"/>
    <cellStyle name="40% - Énfasis1 3 2 2 2 3 2 2" xfId="44255" xr:uid="{81680E23-273C-431A-A425-F0E5FB8C5338}"/>
    <cellStyle name="40% - Énfasis1 3 2 2 2 3 3" xfId="44254" xr:uid="{6ACAC0BD-A664-4084-80D8-3744CD271878}"/>
    <cellStyle name="40% - Énfasis1 3 2 2 2 4" xfId="17975" xr:uid="{A276CBC8-98D0-4B10-8694-1BC476DD7328}"/>
    <cellStyle name="40% - Énfasis1 3 2 2 2 4 2" xfId="44256" xr:uid="{227472BE-275A-4482-AE99-10E1ACA0C036}"/>
    <cellStyle name="40% - Énfasis1 3 2 2 2 5" xfId="44249" xr:uid="{D52370AC-70D3-4D06-A71F-E83ABF1A6A86}"/>
    <cellStyle name="40% - Énfasis1 3 2 2 3" xfId="4825" xr:uid="{21ABD39D-1F70-44E2-B642-C5518FF11AA3}"/>
    <cellStyle name="40% - Énfasis1 3 2 2 3 2" xfId="12533" xr:uid="{03F75CA2-6FCE-49A9-9B78-75C975FB07E3}"/>
    <cellStyle name="40% - Énfasis1 3 2 2 3 2 2" xfId="27945" xr:uid="{BD24C3B0-716F-40F2-9C01-308F22914134}"/>
    <cellStyle name="40% - Énfasis1 3 2 2 3 2 2 2" xfId="44259" xr:uid="{5C623FBE-0BD2-4D30-949E-F82EBE56400C}"/>
    <cellStyle name="40% - Énfasis1 3 2 2 3 2 3" xfId="44258" xr:uid="{0C92DBD4-65F1-461F-92FE-BF5AF8AF5761}"/>
    <cellStyle name="40% - Énfasis1 3 2 2 3 3" xfId="20240" xr:uid="{ACD7CECD-9D69-45FA-89B9-CA12E5E63957}"/>
    <cellStyle name="40% - Énfasis1 3 2 2 3 3 2" xfId="44260" xr:uid="{961F4C79-D589-497D-8478-5E231A48CD6C}"/>
    <cellStyle name="40% - Énfasis1 3 2 2 3 4" xfId="44257" xr:uid="{F42F8DF4-B7AF-4235-BE1A-86CADB2B7192}"/>
    <cellStyle name="40% - Énfasis1 3 2 2 4" xfId="8808" xr:uid="{4AED13BE-B501-4C8C-AE9D-AD9B1915A655}"/>
    <cellStyle name="40% - Énfasis1 3 2 2 4 2" xfId="24221" xr:uid="{681C3033-1C46-4F5C-B388-B65F2D475FA3}"/>
    <cellStyle name="40% - Énfasis1 3 2 2 4 2 2" xfId="44262" xr:uid="{C970311E-7607-4504-BE62-0E9C64FE7643}"/>
    <cellStyle name="40% - Énfasis1 3 2 2 4 3" xfId="44261" xr:uid="{0E23D3D4-61E5-417E-91C8-448C66DB6D38}"/>
    <cellStyle name="40% - Énfasis1 3 2 2 5" xfId="16516" xr:uid="{100BEC84-AB28-4AA7-B7D2-E651D4A78459}"/>
    <cellStyle name="40% - Énfasis1 3 2 2 5 2" xfId="44263" xr:uid="{F20CA74B-A318-4437-9654-FABC9380D4C1}"/>
    <cellStyle name="40% - Énfasis1 3 2 2 6" xfId="44248" xr:uid="{253D5BD1-01F1-4179-A004-726FB3A85647}"/>
    <cellStyle name="40% - Énfasis1 3 2 3" xfId="1918" xr:uid="{D7860855-8462-46ED-BC39-0525EABD177C}"/>
    <cellStyle name="40% - Énfasis1 3 2 3 2" xfId="5650" xr:uid="{EE1973AE-ED17-4131-AE62-8B5BD716DF7B}"/>
    <cellStyle name="40% - Énfasis1 3 2 3 2 2" xfId="13358" xr:uid="{F45DD70C-8871-468F-B697-144081044DFE}"/>
    <cellStyle name="40% - Énfasis1 3 2 3 2 2 2" xfId="28770" xr:uid="{621C3402-B564-4020-9F0A-60B78F8071EE}"/>
    <cellStyle name="40% - Énfasis1 3 2 3 2 2 2 2" xfId="44267" xr:uid="{5A029FA6-BDB9-4F51-A68E-A44DE153FA0F}"/>
    <cellStyle name="40% - Énfasis1 3 2 3 2 2 3" xfId="44266" xr:uid="{E4334D64-280A-4660-BCB1-D7777DB14F54}"/>
    <cellStyle name="40% - Énfasis1 3 2 3 2 3" xfId="21065" xr:uid="{B887E489-AAC6-48A0-9693-AD6F1C932339}"/>
    <cellStyle name="40% - Énfasis1 3 2 3 2 3 2" xfId="44268" xr:uid="{AB4E4710-06ED-49FE-8027-8D58C0D05710}"/>
    <cellStyle name="40% - Énfasis1 3 2 3 2 4" xfId="44265" xr:uid="{A7F91780-C350-4437-B655-DBF571FB4499}"/>
    <cellStyle name="40% - Énfasis1 3 2 3 3" xfId="9629" xr:uid="{8E3462EA-D7B7-46C0-801A-18F56AAAA0E4}"/>
    <cellStyle name="40% - Énfasis1 3 2 3 3 2" xfId="25042" xr:uid="{D9C14B9B-56D9-44EF-8A61-E066E578FF2C}"/>
    <cellStyle name="40% - Énfasis1 3 2 3 3 2 2" xfId="44270" xr:uid="{26743983-D8D2-4F02-9372-7F9BB6422B14}"/>
    <cellStyle name="40% - Énfasis1 3 2 3 3 3" xfId="44269" xr:uid="{80254393-0E20-4D06-A211-1DA073EE965F}"/>
    <cellStyle name="40% - Énfasis1 3 2 3 4" xfId="17337" xr:uid="{AD3DAB69-115B-405F-9FDF-B0B076A7EB13}"/>
    <cellStyle name="40% - Énfasis1 3 2 3 4 2" xfId="44271" xr:uid="{693D3D19-4A82-4426-BB36-5003BFDAFCE8}"/>
    <cellStyle name="40% - Énfasis1 3 2 3 5" xfId="44264" xr:uid="{19E7CDD5-82E9-4D2E-9450-54B079F59A71}"/>
    <cellStyle name="40% - Énfasis1 3 2 4" xfId="4173" xr:uid="{DEC89FF2-24CF-4E82-A529-0D40619F509D}"/>
    <cellStyle name="40% - Énfasis1 3 2 4 2" xfId="11881" xr:uid="{93E66256-A2F4-4603-8EDA-CA8ADB4FCF5E}"/>
    <cellStyle name="40% - Énfasis1 3 2 4 2 2" xfId="27293" xr:uid="{F8380DFE-F330-4469-9F62-27117CAA7965}"/>
    <cellStyle name="40% - Énfasis1 3 2 4 2 2 2" xfId="44274" xr:uid="{F4BD7479-240C-43E0-B4CB-6E95B7E7F4B9}"/>
    <cellStyle name="40% - Énfasis1 3 2 4 2 3" xfId="44273" xr:uid="{38A3E0E3-A536-493D-B76B-449F47EEFDFC}"/>
    <cellStyle name="40% - Énfasis1 3 2 4 3" xfId="19588" xr:uid="{80683C61-5932-432E-AC8E-8521561198FB}"/>
    <cellStyle name="40% - Énfasis1 3 2 4 3 2" xfId="44275" xr:uid="{FE151302-1D08-49AD-95B2-660C4FA02C91}"/>
    <cellStyle name="40% - Énfasis1 3 2 4 4" xfId="44272" xr:uid="{0F5E182C-F9DF-47B8-B802-01AE483EE9D6}"/>
    <cellStyle name="40% - Énfasis1 3 2 5" xfId="8170" xr:uid="{B5851092-C72B-475E-B7D6-03A2060F6635}"/>
    <cellStyle name="40% - Énfasis1 3 2 5 2" xfId="23583" xr:uid="{4882947E-ED7C-4D26-82FE-A414D3839A4E}"/>
    <cellStyle name="40% - Énfasis1 3 2 5 2 2" xfId="44277" xr:uid="{80D9AD8E-38AB-4A51-9087-F8CCD5EE3530}"/>
    <cellStyle name="40% - Énfasis1 3 2 5 3" xfId="44276" xr:uid="{C228B95C-9CD8-42DA-90D9-CD3ED42D0E17}"/>
    <cellStyle name="40% - Énfasis1 3 2 6" xfId="15878" xr:uid="{DF8B2A9C-D215-4BE6-93B0-4CB8E71ED44D}"/>
    <cellStyle name="40% - Énfasis1 3 2 6 2" xfId="44278" xr:uid="{0FBE7A0F-C416-45A0-A48D-ED9CAA0DD7ED}"/>
    <cellStyle name="40% - Énfasis1 3 2 7" xfId="44247" xr:uid="{9E4E8DEA-A961-4CAB-A4B7-426136FB6E40}"/>
    <cellStyle name="40% - Énfasis1 3 3" xfId="888" xr:uid="{95CC791D-94A3-4A9B-87E2-4896D2760F0B}"/>
    <cellStyle name="40% - Énfasis1 3 3 2" xfId="2358" xr:uid="{FF16A452-A8DD-4DDC-B3F0-A49A231889D2}"/>
    <cellStyle name="40% - Énfasis1 3 3 2 2" xfId="6090" xr:uid="{23AB9112-AC0C-4BBF-A49E-80F2C233DC91}"/>
    <cellStyle name="40% - Énfasis1 3 3 2 2 2" xfId="13798" xr:uid="{11EF7148-3A45-4140-B63D-3EF90799A641}"/>
    <cellStyle name="40% - Énfasis1 3 3 2 2 2 2" xfId="29210" xr:uid="{CB34FA5E-CDB3-4B44-9483-DB6F8743D135}"/>
    <cellStyle name="40% - Énfasis1 3 3 2 2 2 2 2" xfId="44283" xr:uid="{EF3E1109-117F-48D3-A4C6-795B8F03FEC9}"/>
    <cellStyle name="40% - Énfasis1 3 3 2 2 2 3" xfId="44282" xr:uid="{29CEB1B2-8B3D-41FA-BBB4-BB7C41F3AE83}"/>
    <cellStyle name="40% - Énfasis1 3 3 2 2 3" xfId="21505" xr:uid="{704490C9-DD8C-44BD-A7F2-AC93CF5241F8}"/>
    <cellStyle name="40% - Énfasis1 3 3 2 2 3 2" xfId="44284" xr:uid="{555EAC84-5FFB-4769-8056-EC937E907941}"/>
    <cellStyle name="40% - Énfasis1 3 3 2 2 4" xfId="44281" xr:uid="{03144DDA-70AD-4512-8550-F5698C531DD1}"/>
    <cellStyle name="40% - Énfasis1 3 3 2 3" xfId="10069" xr:uid="{EBB6F772-579B-4CFA-AE81-6C8A8E08B24B}"/>
    <cellStyle name="40% - Énfasis1 3 3 2 3 2" xfId="25482" xr:uid="{9E4D398B-9B68-4BFA-A7FF-651D204993E1}"/>
    <cellStyle name="40% - Énfasis1 3 3 2 3 2 2" xfId="44286" xr:uid="{5EC16331-B768-4B57-96E7-BE7166AAE638}"/>
    <cellStyle name="40% - Énfasis1 3 3 2 3 3" xfId="44285" xr:uid="{F64F8811-2C95-4083-ADE0-01C8E6548D1E}"/>
    <cellStyle name="40% - Énfasis1 3 3 2 4" xfId="17777" xr:uid="{665DD615-9C96-403E-8A6B-BA3B1CDE4FD3}"/>
    <cellStyle name="40% - Énfasis1 3 3 2 4 2" xfId="44287" xr:uid="{D45161B1-BC94-4673-ACB9-41DCA0E1E2A3}"/>
    <cellStyle name="40% - Énfasis1 3 3 2 5" xfId="44280" xr:uid="{2E8D8051-9657-4F89-BF94-B696FC7F910C}"/>
    <cellStyle name="40% - Énfasis1 3 3 3" xfId="4625" xr:uid="{C883E846-93D9-4341-A941-408A32F2F0A6}"/>
    <cellStyle name="40% - Énfasis1 3 3 3 2" xfId="12333" xr:uid="{3085169E-8188-4515-A1B8-A6881A0015E4}"/>
    <cellStyle name="40% - Énfasis1 3 3 3 2 2" xfId="27745" xr:uid="{211581F3-A79B-4E6C-860B-74243FD1BCC0}"/>
    <cellStyle name="40% - Énfasis1 3 3 3 2 2 2" xfId="44290" xr:uid="{B1A5F2E9-3407-4A45-9F04-43819BAE6332}"/>
    <cellStyle name="40% - Énfasis1 3 3 3 2 3" xfId="44289" xr:uid="{9CE7732E-4990-4BCC-82F3-876E8872095D}"/>
    <cellStyle name="40% - Énfasis1 3 3 3 3" xfId="20040" xr:uid="{6A3E7947-3A52-4FF7-AE9D-3C4C2EAE45A1}"/>
    <cellStyle name="40% - Énfasis1 3 3 3 3 2" xfId="44291" xr:uid="{8B22A4F2-F7D4-40D8-A469-02225E210585}"/>
    <cellStyle name="40% - Énfasis1 3 3 3 4" xfId="44288" xr:uid="{7400950C-790B-4FCF-A89D-748121B45A96}"/>
    <cellStyle name="40% - Énfasis1 3 3 4" xfId="8610" xr:uid="{9849CFAF-07F0-4F6C-B0D7-A857BBE59035}"/>
    <cellStyle name="40% - Énfasis1 3 3 4 2" xfId="24023" xr:uid="{3EC15D5A-D043-45DA-A419-C481A23E9EF2}"/>
    <cellStyle name="40% - Énfasis1 3 3 4 2 2" xfId="44293" xr:uid="{EB7A8ED7-C44A-42D6-8D03-6C8E4E7F3508}"/>
    <cellStyle name="40% - Énfasis1 3 3 4 3" xfId="44292" xr:uid="{93FB158D-897B-447F-966A-870865B26A3A}"/>
    <cellStyle name="40% - Énfasis1 3 3 5" xfId="16318" xr:uid="{4FB037D0-E518-47F4-96F6-86C2D534FEF6}"/>
    <cellStyle name="40% - Énfasis1 3 3 5 2" xfId="44294" xr:uid="{322ABDBC-A8A6-4E52-BB5D-29D3FFC51E25}"/>
    <cellStyle name="40% - Énfasis1 3 3 6" xfId="44279" xr:uid="{3125401B-BB87-46E2-BC09-5EA9E7408F23}"/>
    <cellStyle name="40% - Énfasis1 3 4" xfId="1720" xr:uid="{3ED3BE65-C711-4F66-8E92-33505E49246C}"/>
    <cellStyle name="40% - Énfasis1 3 4 2" xfId="5452" xr:uid="{951AB0AA-1956-4FAB-A44F-55D67D85253D}"/>
    <cellStyle name="40% - Énfasis1 3 4 2 2" xfId="13160" xr:uid="{C98E4E2B-36B1-4E50-8B5B-8EC9F06385D7}"/>
    <cellStyle name="40% - Énfasis1 3 4 2 2 2" xfId="28572" xr:uid="{C7E75F34-73AB-4DC5-B58F-BEDC4E37C60C}"/>
    <cellStyle name="40% - Énfasis1 3 4 2 2 2 2" xfId="44298" xr:uid="{B5B34289-3044-4842-A584-BF354BC3A0B7}"/>
    <cellStyle name="40% - Énfasis1 3 4 2 2 3" xfId="44297" xr:uid="{AF8CD1CE-5A83-41BC-8B5C-86B786E33AA4}"/>
    <cellStyle name="40% - Énfasis1 3 4 2 3" xfId="20867" xr:uid="{9F1571BC-CA26-4671-BF26-E4A31A767FFE}"/>
    <cellStyle name="40% - Énfasis1 3 4 2 3 2" xfId="44299" xr:uid="{2DDD04A2-7B1E-44F6-A83C-75E97DBC5645}"/>
    <cellStyle name="40% - Énfasis1 3 4 2 4" xfId="44296" xr:uid="{09CA4E93-9E20-4BF8-94CB-85E519F26732}"/>
    <cellStyle name="40% - Énfasis1 3 4 3" xfId="9431" xr:uid="{45541F0C-DA3D-4EB3-AD9B-5C789F95D4DC}"/>
    <cellStyle name="40% - Énfasis1 3 4 3 2" xfId="24844" xr:uid="{B092CFBE-2C8B-44E1-96F1-EFAACDB02EFB}"/>
    <cellStyle name="40% - Énfasis1 3 4 3 2 2" xfId="44301" xr:uid="{9DBBD624-A011-4888-A477-D5465370E0C6}"/>
    <cellStyle name="40% - Énfasis1 3 4 3 3" xfId="44300" xr:uid="{7F2AAAF0-9C05-4FB5-8C48-8AA8D2B113B0}"/>
    <cellStyle name="40% - Énfasis1 3 4 4" xfId="17139" xr:uid="{DDDF172C-A263-4C4F-A3FE-9474D64DC5AC}"/>
    <cellStyle name="40% - Énfasis1 3 4 4 2" xfId="44302" xr:uid="{D15504D0-AAA0-4775-B226-CECC1B50EB72}"/>
    <cellStyle name="40% - Énfasis1 3 4 5" xfId="44295" xr:uid="{920646FA-F036-44EB-8199-35D38EDA8EFA}"/>
    <cellStyle name="40% - Énfasis1 3 5" xfId="3973" xr:uid="{CD8FC9EB-A1B2-4F12-AAA4-5C668BCC39A9}"/>
    <cellStyle name="40% - Énfasis1 3 5 2" xfId="11681" xr:uid="{A030ED2D-6D45-4D89-A7AB-890591F9992C}"/>
    <cellStyle name="40% - Énfasis1 3 5 2 2" xfId="27093" xr:uid="{0B02FB8E-4B50-4150-B4E9-81667C39FC6C}"/>
    <cellStyle name="40% - Énfasis1 3 5 2 2 2" xfId="44305" xr:uid="{CDD7FD55-5692-4E45-BA61-B66FDC06B6F2}"/>
    <cellStyle name="40% - Énfasis1 3 5 2 3" xfId="44304" xr:uid="{90E690B9-C590-4490-A64C-A45AB9B503AC}"/>
    <cellStyle name="40% - Énfasis1 3 5 3" xfId="19388" xr:uid="{4CF62475-6985-4834-890B-578AF3E63C47}"/>
    <cellStyle name="40% - Énfasis1 3 5 3 2" xfId="44306" xr:uid="{04FAB954-A633-47A8-8932-3DF126443DA9}"/>
    <cellStyle name="40% - Énfasis1 3 5 4" xfId="44303" xr:uid="{62165257-9164-498A-8D3C-2B3B53018E88}"/>
    <cellStyle name="40% - Énfasis1 3 6" xfId="7972" xr:uid="{4569B965-EB08-4319-BAD1-3E680064A671}"/>
    <cellStyle name="40% - Énfasis1 3 6 2" xfId="23385" xr:uid="{C7ED30DC-B760-4FB7-8173-EB7AF649D883}"/>
    <cellStyle name="40% - Énfasis1 3 6 2 2" xfId="44308" xr:uid="{5D65D9D3-F6ED-4EBC-8822-41ABBBF752ED}"/>
    <cellStyle name="40% - Énfasis1 3 6 3" xfId="44307" xr:uid="{C7DB1953-266C-4ACA-B844-E63221785531}"/>
    <cellStyle name="40% - Énfasis1 3 7" xfId="15680" xr:uid="{00734492-E9B8-40B9-9AD0-D9BE453C9A97}"/>
    <cellStyle name="40% - Énfasis1 3 7 2" xfId="44309" xr:uid="{01263B8B-0B52-4CC0-A992-712C9C032F99}"/>
    <cellStyle name="40% - Énfasis1 3 8" xfId="44246" xr:uid="{A31F47FA-2656-4589-A9DF-5B3F33CE48CC}"/>
    <cellStyle name="40% - Énfasis1 30" xfId="3083" xr:uid="{F6CADCF8-BEC1-4234-AFDE-0DF56AC4FAB3}"/>
    <cellStyle name="40% - Énfasis1 30 2" xfId="6815" xr:uid="{924B1CDB-A39B-4E8B-9514-D96F26D9F34C}"/>
    <cellStyle name="40% - Énfasis1 30 2 2" xfId="14523" xr:uid="{9B82E320-7D2F-41F1-B80F-17D568B0A870}"/>
    <cellStyle name="40% - Énfasis1 30 2 2 2" xfId="29935" xr:uid="{4C681A21-6BB8-44AF-ABE4-E447E97D6559}"/>
    <cellStyle name="40% - Énfasis1 30 2 2 2 2" xfId="44313" xr:uid="{462A6DC4-A2A4-4482-A2E7-763209C7D124}"/>
    <cellStyle name="40% - Énfasis1 30 2 2 3" xfId="44312" xr:uid="{015659D6-674F-4ED8-B40C-0A5A7A79857D}"/>
    <cellStyle name="40% - Énfasis1 30 2 3" xfId="22230" xr:uid="{746A29A8-87AE-43DF-9E54-943309C8C96D}"/>
    <cellStyle name="40% - Énfasis1 30 2 3 2" xfId="44314" xr:uid="{22CD9A5A-EE87-416F-80F3-9758FC62104B}"/>
    <cellStyle name="40% - Énfasis1 30 2 4" xfId="44311" xr:uid="{1D17E766-FABC-4B0B-9120-BB5133A794C0}"/>
    <cellStyle name="40% - Énfasis1 30 3" xfId="10794" xr:uid="{879BB4A5-DD82-49C2-930E-CAD4177E3B39}"/>
    <cellStyle name="40% - Énfasis1 30 3 2" xfId="26207" xr:uid="{8076EB05-D7E9-4FF1-932C-AE4D960F62E6}"/>
    <cellStyle name="40% - Énfasis1 30 3 2 2" xfId="44316" xr:uid="{670D1D97-D7E5-48BA-A19F-2D535986C2C0}"/>
    <cellStyle name="40% - Énfasis1 30 3 3" xfId="44315" xr:uid="{9B36BA9C-DAAB-4E92-A9BE-801AAF5CB526}"/>
    <cellStyle name="40% - Énfasis1 30 4" xfId="18502" xr:uid="{CCF6CAC7-611A-47CB-A370-E504A3C736CA}"/>
    <cellStyle name="40% - Énfasis1 30 4 2" xfId="44317" xr:uid="{F7F51EDC-3015-4E72-96E6-53BC703170A3}"/>
    <cellStyle name="40% - Énfasis1 30 5" xfId="44310" xr:uid="{42084CF5-CC79-4B26-993C-49CD2F25E5AB}"/>
    <cellStyle name="40% - Énfasis1 31" xfId="3103" xr:uid="{69895555-8558-43E0-BFB0-0C7B7B855DA2}"/>
    <cellStyle name="40% - Énfasis1 31 2" xfId="6835" xr:uid="{F306D9F3-9125-45B1-B923-78B45771F314}"/>
    <cellStyle name="40% - Énfasis1 31 2 2" xfId="14543" xr:uid="{E5DC4E95-02C6-46F5-9B48-7AB3782BB616}"/>
    <cellStyle name="40% - Énfasis1 31 2 2 2" xfId="29955" xr:uid="{79870308-8425-4CF6-86E0-C81EF76760D2}"/>
    <cellStyle name="40% - Énfasis1 31 2 2 2 2" xfId="44321" xr:uid="{ACBBC589-9E47-4F05-ABD0-39B487845424}"/>
    <cellStyle name="40% - Énfasis1 31 2 2 3" xfId="44320" xr:uid="{A55C42D0-1FA7-45B8-AE8E-C0EE0728EFFD}"/>
    <cellStyle name="40% - Énfasis1 31 2 3" xfId="22250" xr:uid="{9BF65584-1238-40BA-A844-FC973032F380}"/>
    <cellStyle name="40% - Énfasis1 31 2 3 2" xfId="44322" xr:uid="{02675A53-ADF0-434E-B2B7-ED32D00943D9}"/>
    <cellStyle name="40% - Énfasis1 31 2 4" xfId="44319" xr:uid="{3A60CD73-E6BD-4BAB-83D4-CE910C950452}"/>
    <cellStyle name="40% - Énfasis1 31 3" xfId="10814" xr:uid="{C243EDF5-207C-48FC-9E89-823BC07AD62C}"/>
    <cellStyle name="40% - Énfasis1 31 3 2" xfId="26227" xr:uid="{E158B3A3-6B7D-431B-ACEC-0C1985860D4E}"/>
    <cellStyle name="40% - Énfasis1 31 3 2 2" xfId="44324" xr:uid="{42BEC6E8-4402-4C90-812F-0E05CCCF8430}"/>
    <cellStyle name="40% - Énfasis1 31 3 3" xfId="44323" xr:uid="{2615AD41-B16F-49DC-AC9F-16807DD25D04}"/>
    <cellStyle name="40% - Énfasis1 31 4" xfId="18522" xr:uid="{BC9BAAF6-E403-4BDB-B057-33C80C3D5F82}"/>
    <cellStyle name="40% - Énfasis1 31 4 2" xfId="44325" xr:uid="{C7978615-D07B-467B-AD69-1AB87F586559}"/>
    <cellStyle name="40% - Énfasis1 31 5" xfId="44318" xr:uid="{8E15A579-3A3F-4107-8DA2-1C47694D2FBE}"/>
    <cellStyle name="40% - Énfasis1 32" xfId="3123" xr:uid="{BAFDDFBF-151B-4A02-AA1B-8611B4453656}"/>
    <cellStyle name="40% - Énfasis1 32 2" xfId="6855" xr:uid="{9B3F8770-344C-43B9-99AC-FA249AD6D794}"/>
    <cellStyle name="40% - Énfasis1 32 2 2" xfId="14563" xr:uid="{D5190C3E-9729-43AB-8E72-EDE0287D61DB}"/>
    <cellStyle name="40% - Énfasis1 32 2 2 2" xfId="29975" xr:uid="{90D3C24B-B7AF-42E3-857C-7810BF435351}"/>
    <cellStyle name="40% - Énfasis1 32 2 2 2 2" xfId="44329" xr:uid="{B67FF01B-0554-4174-90DF-54FEDA22E4B4}"/>
    <cellStyle name="40% - Énfasis1 32 2 2 3" xfId="44328" xr:uid="{84C57D91-40AE-4D9D-A249-B2551712D7AD}"/>
    <cellStyle name="40% - Énfasis1 32 2 3" xfId="22270" xr:uid="{A79DE9CE-B783-4F37-B721-0FC19695713A}"/>
    <cellStyle name="40% - Énfasis1 32 2 3 2" xfId="44330" xr:uid="{754E85F1-3D99-41A0-B1E0-2FC2BC685557}"/>
    <cellStyle name="40% - Énfasis1 32 2 4" xfId="44327" xr:uid="{FD00676D-2F03-4D1A-B4CC-0A18CCA4F119}"/>
    <cellStyle name="40% - Énfasis1 32 3" xfId="10834" xr:uid="{53A0899B-EA8E-4859-92BE-6D401EA97C7D}"/>
    <cellStyle name="40% - Énfasis1 32 3 2" xfId="26247" xr:uid="{506052EF-6093-4112-A863-F161D9740F6D}"/>
    <cellStyle name="40% - Énfasis1 32 3 2 2" xfId="44332" xr:uid="{063B20BD-D235-4E5B-A5DA-86315E42ABFE}"/>
    <cellStyle name="40% - Énfasis1 32 3 3" xfId="44331" xr:uid="{72CFBF86-836A-43F0-8F0B-1E0A11A60A83}"/>
    <cellStyle name="40% - Énfasis1 32 4" xfId="18542" xr:uid="{EC404C91-1F7E-41D2-8BCE-331BAFC920EE}"/>
    <cellStyle name="40% - Énfasis1 32 4 2" xfId="44333" xr:uid="{E2FF52FF-1D0E-49F4-8846-138B1C730FF4}"/>
    <cellStyle name="40% - Énfasis1 32 5" xfId="44326" xr:uid="{2CDE88D3-8AC1-4953-A648-395DA84E20F2}"/>
    <cellStyle name="40% - Énfasis1 33" xfId="3143" xr:uid="{C8E38052-20AF-4EDC-AF6F-35174D77E4C9}"/>
    <cellStyle name="40% - Énfasis1 33 2" xfId="6875" xr:uid="{C0998532-EA2A-461F-A8AF-0DC5249AF2D5}"/>
    <cellStyle name="40% - Énfasis1 33 2 2" xfId="14583" xr:uid="{BB39439E-62C6-48FE-9F92-00F874F2D5C0}"/>
    <cellStyle name="40% - Énfasis1 33 2 2 2" xfId="29995" xr:uid="{62862A16-4813-4CED-9351-1C57636F1BE2}"/>
    <cellStyle name="40% - Énfasis1 33 2 2 2 2" xfId="44337" xr:uid="{7C0A5068-EA39-46DB-B4FD-111E4237CCE1}"/>
    <cellStyle name="40% - Énfasis1 33 2 2 3" xfId="44336" xr:uid="{E6C1A88F-6167-4EFD-959E-4A56F97B7231}"/>
    <cellStyle name="40% - Énfasis1 33 2 3" xfId="22290" xr:uid="{E89A3C3F-A8DE-49BC-8251-D6D8066DBBD6}"/>
    <cellStyle name="40% - Énfasis1 33 2 3 2" xfId="44338" xr:uid="{EC0E977E-6622-4FE0-9026-014D5705DDCF}"/>
    <cellStyle name="40% - Énfasis1 33 2 4" xfId="44335" xr:uid="{B3B3506F-EDEF-4269-920A-AE846834CB2A}"/>
    <cellStyle name="40% - Énfasis1 33 3" xfId="10854" xr:uid="{4218952C-305E-4C15-AFB0-50A9B1F05E14}"/>
    <cellStyle name="40% - Énfasis1 33 3 2" xfId="26267" xr:uid="{97CFE604-7F96-4B04-B80D-F5BF68483044}"/>
    <cellStyle name="40% - Énfasis1 33 3 2 2" xfId="44340" xr:uid="{F3D0F512-3D26-4643-9397-ED2053A7B5A0}"/>
    <cellStyle name="40% - Énfasis1 33 3 3" xfId="44339" xr:uid="{95862325-53C9-4805-B1CA-CC3F7C81E9AB}"/>
    <cellStyle name="40% - Énfasis1 33 4" xfId="18562" xr:uid="{2B05F040-6C98-45E8-B147-03539D0BF445}"/>
    <cellStyle name="40% - Énfasis1 33 4 2" xfId="44341" xr:uid="{B78E1CA2-DE23-433D-9264-03029C4E035B}"/>
    <cellStyle name="40% - Énfasis1 33 5" xfId="44334" xr:uid="{AE82632C-30DB-4581-B35C-D4F8FE294813}"/>
    <cellStyle name="40% - Énfasis1 34" xfId="3163" xr:uid="{6F340B26-7E13-4E98-AEE5-1D1CD0E2F40B}"/>
    <cellStyle name="40% - Énfasis1 34 2" xfId="6895" xr:uid="{CA334A02-A01E-4F08-86A9-2F20FFC1A79E}"/>
    <cellStyle name="40% - Énfasis1 34 2 2" xfId="14603" xr:uid="{06134A86-B7D8-4CD8-9F1A-9098CEF2890F}"/>
    <cellStyle name="40% - Énfasis1 34 2 2 2" xfId="30015" xr:uid="{57F0AE5C-E06F-4F3B-8F9D-60B3C58131DA}"/>
    <cellStyle name="40% - Énfasis1 34 2 2 2 2" xfId="44345" xr:uid="{756744F4-A35D-45F4-81AF-515A1C4F586E}"/>
    <cellStyle name="40% - Énfasis1 34 2 2 3" xfId="44344" xr:uid="{DF465E23-2953-42B8-B871-7FB1DE315D2C}"/>
    <cellStyle name="40% - Énfasis1 34 2 3" xfId="22310" xr:uid="{D91E4480-2949-4EC8-901C-9084237074D1}"/>
    <cellStyle name="40% - Énfasis1 34 2 3 2" xfId="44346" xr:uid="{1608F237-C89B-4E21-969D-20ABD23302B5}"/>
    <cellStyle name="40% - Énfasis1 34 2 4" xfId="44343" xr:uid="{475128D1-E961-4AD0-817B-A41CC3F0FD0C}"/>
    <cellStyle name="40% - Énfasis1 34 3" xfId="10874" xr:uid="{5A4EDB32-3583-4A83-B390-67652ECA5CBC}"/>
    <cellStyle name="40% - Énfasis1 34 3 2" xfId="26287" xr:uid="{31FC4523-8BA1-445D-B049-BBB6C061EABF}"/>
    <cellStyle name="40% - Énfasis1 34 3 2 2" xfId="44348" xr:uid="{1F1F7968-0B9F-4D49-B56E-24CE8E70639C}"/>
    <cellStyle name="40% - Énfasis1 34 3 3" xfId="44347" xr:uid="{079CADE5-0EEA-4C53-AE92-C63D17138800}"/>
    <cellStyle name="40% - Énfasis1 34 4" xfId="18582" xr:uid="{71CF1EBC-D485-4A64-9ED9-172D8B88B1F6}"/>
    <cellStyle name="40% - Énfasis1 34 4 2" xfId="44349" xr:uid="{ECB7571A-9FF2-4325-AECD-63B0DD0C5299}"/>
    <cellStyle name="40% - Énfasis1 34 5" xfId="44342" xr:uid="{CA8E868A-B53D-4F6A-A90E-B1C82A0A82EE}"/>
    <cellStyle name="40% - Énfasis1 35" xfId="3183" xr:uid="{0275310A-A657-441D-9B0C-DDD6556D41F8}"/>
    <cellStyle name="40% - Énfasis1 35 2" xfId="6915" xr:uid="{64A0E503-8CC3-4710-B734-24390FC65AFB}"/>
    <cellStyle name="40% - Énfasis1 35 2 2" xfId="14623" xr:uid="{D331B8E9-D76C-4D28-A57E-A6D5A3AADBC1}"/>
    <cellStyle name="40% - Énfasis1 35 2 2 2" xfId="30035" xr:uid="{3BCD651C-F7D3-4F88-99C2-0050065EB73F}"/>
    <cellStyle name="40% - Énfasis1 35 2 2 2 2" xfId="44353" xr:uid="{7621254B-DFF1-4215-8D46-F3D46F791E68}"/>
    <cellStyle name="40% - Énfasis1 35 2 2 3" xfId="44352" xr:uid="{065B77B9-41B9-42F1-AD7E-D3FD4C0A9EFA}"/>
    <cellStyle name="40% - Énfasis1 35 2 3" xfId="22330" xr:uid="{F8416ADA-68D4-4159-979B-FEAFED234BE4}"/>
    <cellStyle name="40% - Énfasis1 35 2 3 2" xfId="44354" xr:uid="{C91C7407-1784-406F-AFB0-0F08C2F78A6F}"/>
    <cellStyle name="40% - Énfasis1 35 2 4" xfId="44351" xr:uid="{5C87F678-9C7C-47D3-A4D6-17B91A2347AF}"/>
    <cellStyle name="40% - Énfasis1 35 3" xfId="10894" xr:uid="{AB8C0165-704F-4818-9F7F-91239C44E206}"/>
    <cellStyle name="40% - Énfasis1 35 3 2" xfId="26307" xr:uid="{1DEB9A6A-7536-4CE7-A6A0-A21CB8F9857F}"/>
    <cellStyle name="40% - Énfasis1 35 3 2 2" xfId="44356" xr:uid="{39BFFDDB-F835-4C29-AB6D-B88F7D791E73}"/>
    <cellStyle name="40% - Énfasis1 35 3 3" xfId="44355" xr:uid="{6B1E2434-24E1-4F4B-B49A-C7194EE4CB91}"/>
    <cellStyle name="40% - Énfasis1 35 4" xfId="18602" xr:uid="{681FEC88-44D1-43C9-936F-D57D78B59600}"/>
    <cellStyle name="40% - Énfasis1 35 4 2" xfId="44357" xr:uid="{2A117B7D-52A6-4E95-97B7-1999AF6CEF88}"/>
    <cellStyle name="40% - Énfasis1 35 5" xfId="44350" xr:uid="{AB9BE3EE-4CAB-4EAF-B787-56192B454E8B}"/>
    <cellStyle name="40% - Énfasis1 36" xfId="3203" xr:uid="{725F59F9-4B29-4BF9-9714-24E0CDFDFA59}"/>
    <cellStyle name="40% - Énfasis1 36 2" xfId="6935" xr:uid="{644E534A-7E61-4D3B-BC7A-CD2590255841}"/>
    <cellStyle name="40% - Énfasis1 36 2 2" xfId="14643" xr:uid="{72037DBB-A5DF-4E7B-B787-7A32B58C6D84}"/>
    <cellStyle name="40% - Énfasis1 36 2 2 2" xfId="30055" xr:uid="{A89FD7EB-E8F6-439E-83E5-B681E2D56DF5}"/>
    <cellStyle name="40% - Énfasis1 36 2 2 2 2" xfId="44361" xr:uid="{74DFF25E-6409-4CC8-8F3C-06A4424F7957}"/>
    <cellStyle name="40% - Énfasis1 36 2 2 3" xfId="44360" xr:uid="{96639CF3-6203-4A64-AA68-DD3FE00D3A18}"/>
    <cellStyle name="40% - Énfasis1 36 2 3" xfId="22350" xr:uid="{720C82F5-0B74-4106-99AA-C736878C23C4}"/>
    <cellStyle name="40% - Énfasis1 36 2 3 2" xfId="44362" xr:uid="{ABE805F1-3143-4126-BA68-74BFAC339B07}"/>
    <cellStyle name="40% - Énfasis1 36 2 4" xfId="44359" xr:uid="{9F4AAF27-93DD-431A-9BD1-ABBF525BA084}"/>
    <cellStyle name="40% - Énfasis1 36 3" xfId="10914" xr:uid="{1904B71D-5D1D-4D1B-9AFF-A863021ECF98}"/>
    <cellStyle name="40% - Énfasis1 36 3 2" xfId="26327" xr:uid="{19CD4B14-7E8A-4A24-90F1-51EBA74C8F3B}"/>
    <cellStyle name="40% - Énfasis1 36 3 2 2" xfId="44364" xr:uid="{86BE9919-A52B-485E-93B2-3E113BD2C5F2}"/>
    <cellStyle name="40% - Énfasis1 36 3 3" xfId="44363" xr:uid="{6330C9C4-18FD-4370-89FF-6032AA6A9788}"/>
    <cellStyle name="40% - Énfasis1 36 4" xfId="18622" xr:uid="{B75408BD-F10D-490D-83F7-956048868260}"/>
    <cellStyle name="40% - Énfasis1 36 4 2" xfId="44365" xr:uid="{B75FA5D4-ED82-4C98-849F-D4F457F86966}"/>
    <cellStyle name="40% - Énfasis1 36 5" xfId="44358" xr:uid="{339AE8CA-728E-4F48-91EC-A1C6FDEC08C8}"/>
    <cellStyle name="40% - Énfasis1 37" xfId="3223" xr:uid="{21CAEC2C-FE8C-4A75-BA82-43EB219D8E02}"/>
    <cellStyle name="40% - Énfasis1 37 2" xfId="6955" xr:uid="{EF536718-B5EF-47E7-BAC0-F8411F214D7B}"/>
    <cellStyle name="40% - Énfasis1 37 2 2" xfId="14663" xr:uid="{A4897CAD-820E-42BA-A1BC-55B10D46FB9E}"/>
    <cellStyle name="40% - Énfasis1 37 2 2 2" xfId="30075" xr:uid="{FFD00A98-75C9-4951-A8C3-874115E5A8F5}"/>
    <cellStyle name="40% - Énfasis1 37 2 2 2 2" xfId="44369" xr:uid="{879E570E-89DD-4F57-9B00-31D37FEEE2A9}"/>
    <cellStyle name="40% - Énfasis1 37 2 2 3" xfId="44368" xr:uid="{74AD13E5-A125-410C-9008-7A06C3DA1B0A}"/>
    <cellStyle name="40% - Énfasis1 37 2 3" xfId="22370" xr:uid="{7310E0CE-D127-4B67-AEF9-4374E12E01EE}"/>
    <cellStyle name="40% - Énfasis1 37 2 3 2" xfId="44370" xr:uid="{BBB790C7-018A-415F-8C00-A6CECE01490E}"/>
    <cellStyle name="40% - Énfasis1 37 2 4" xfId="44367" xr:uid="{FC30DC80-3A06-41D6-8B72-75A65CE856BF}"/>
    <cellStyle name="40% - Énfasis1 37 3" xfId="10934" xr:uid="{0B254F2C-BF53-4BA7-B438-AB6E8402C2B8}"/>
    <cellStyle name="40% - Énfasis1 37 3 2" xfId="26347" xr:uid="{D26A23C9-F696-413A-8883-EF02105B40F0}"/>
    <cellStyle name="40% - Énfasis1 37 3 2 2" xfId="44372" xr:uid="{D0669B0A-D59A-4549-9E97-9AFC4D5B170D}"/>
    <cellStyle name="40% - Énfasis1 37 3 3" xfId="44371" xr:uid="{0D0A3CC4-9D2C-4EDC-A6F0-0C891126485D}"/>
    <cellStyle name="40% - Énfasis1 37 4" xfId="18642" xr:uid="{25F3A829-9233-445D-BF34-D90399780291}"/>
    <cellStyle name="40% - Énfasis1 37 4 2" xfId="44373" xr:uid="{CE016691-0DE0-4428-B884-8ABE532EAE48}"/>
    <cellStyle name="40% - Énfasis1 37 5" xfId="44366" xr:uid="{329F1773-A9B5-4E0F-84F9-B77D285E5BBA}"/>
    <cellStyle name="40% - Énfasis1 38" xfId="3243" xr:uid="{EDD7C843-C119-4B6F-92FA-CF7400579E88}"/>
    <cellStyle name="40% - Énfasis1 38 2" xfId="6975" xr:uid="{C5D47305-3682-4716-98D8-7326EC9FC9A0}"/>
    <cellStyle name="40% - Énfasis1 38 2 2" xfId="14683" xr:uid="{5A859FB2-E0D9-405C-81E6-C6D26487731F}"/>
    <cellStyle name="40% - Énfasis1 38 2 2 2" xfId="30095" xr:uid="{910BEEC3-E6C6-428D-B500-E4478DF07E8D}"/>
    <cellStyle name="40% - Énfasis1 38 2 2 2 2" xfId="44377" xr:uid="{E5635BDB-12DC-4AC5-ABFE-35F782F1E84E}"/>
    <cellStyle name="40% - Énfasis1 38 2 2 3" xfId="44376" xr:uid="{CE50C285-609A-4AE0-99EC-E4B03E820137}"/>
    <cellStyle name="40% - Énfasis1 38 2 3" xfId="22390" xr:uid="{FDE6B260-6B62-403B-9BE9-3BFDA2C9EAD8}"/>
    <cellStyle name="40% - Énfasis1 38 2 3 2" xfId="44378" xr:uid="{6F09895A-B099-420E-AA48-02B8354F643C}"/>
    <cellStyle name="40% - Énfasis1 38 2 4" xfId="44375" xr:uid="{B851F532-EDEC-4644-87E5-4853C1605D76}"/>
    <cellStyle name="40% - Énfasis1 38 3" xfId="10954" xr:uid="{1CC10FFA-DE2C-4ED4-A8BF-7D4506BC5984}"/>
    <cellStyle name="40% - Énfasis1 38 3 2" xfId="26367" xr:uid="{F94AC1EF-714E-4899-B45C-553F62C09BC3}"/>
    <cellStyle name="40% - Énfasis1 38 3 2 2" xfId="44380" xr:uid="{7E20ECF3-8FDD-45BD-9980-42D31A1967EB}"/>
    <cellStyle name="40% - Énfasis1 38 3 3" xfId="44379" xr:uid="{88D0ED20-6A46-4100-AFCD-E21DC9C25C01}"/>
    <cellStyle name="40% - Énfasis1 38 4" xfId="18662" xr:uid="{3A759F1F-8399-4D66-814C-AC64245667A6}"/>
    <cellStyle name="40% - Énfasis1 38 4 2" xfId="44381" xr:uid="{220EF97A-BE43-430F-981B-B9166F814918}"/>
    <cellStyle name="40% - Énfasis1 38 5" xfId="44374" xr:uid="{8E22ACC8-8E64-4535-B426-74973EFCF0FF}"/>
    <cellStyle name="40% - Énfasis1 39" xfId="3263" xr:uid="{CCC4F3AD-1CC7-4C28-A581-E5261B4A3C60}"/>
    <cellStyle name="40% - Énfasis1 39 2" xfId="6995" xr:uid="{420C9519-69A6-49B6-BC4C-02DEB96DCBA3}"/>
    <cellStyle name="40% - Énfasis1 39 2 2" xfId="14703" xr:uid="{7EAD536E-593B-4AB4-B25A-6458C24C767D}"/>
    <cellStyle name="40% - Énfasis1 39 2 2 2" xfId="30115" xr:uid="{574E3B79-8AE4-401A-8213-BE4CDBF5257F}"/>
    <cellStyle name="40% - Énfasis1 39 2 2 2 2" xfId="44385" xr:uid="{935BB441-3682-464A-AB80-99F788731B7D}"/>
    <cellStyle name="40% - Énfasis1 39 2 2 3" xfId="44384" xr:uid="{22DA0763-283F-4E43-8BB8-A81EA5DE0ABF}"/>
    <cellStyle name="40% - Énfasis1 39 2 3" xfId="22410" xr:uid="{5327D985-A03B-46D6-BC6F-1B1DB4CB6301}"/>
    <cellStyle name="40% - Énfasis1 39 2 3 2" xfId="44386" xr:uid="{05E1DEA4-844B-411B-B814-E1ED76036A8C}"/>
    <cellStyle name="40% - Énfasis1 39 2 4" xfId="44383" xr:uid="{8C8CCAA2-061B-4BEE-B238-DF22380277C5}"/>
    <cellStyle name="40% - Énfasis1 39 3" xfId="10974" xr:uid="{6EFD3BD7-F80B-4166-9335-D382406D6FCD}"/>
    <cellStyle name="40% - Énfasis1 39 3 2" xfId="26387" xr:uid="{3B24AD28-68CB-4284-BF7D-D6911C4EE98E}"/>
    <cellStyle name="40% - Énfasis1 39 3 2 2" xfId="44388" xr:uid="{56B2C474-64CA-4B81-BA92-B1D5CABB3CBB}"/>
    <cellStyle name="40% - Énfasis1 39 3 3" xfId="44387" xr:uid="{2BB41131-B161-4C96-99EA-F719537D16CB}"/>
    <cellStyle name="40% - Énfasis1 39 4" xfId="18682" xr:uid="{0192DEAE-11C8-4A82-B262-810F2F142A5C}"/>
    <cellStyle name="40% - Énfasis1 39 4 2" xfId="44389" xr:uid="{E67238A1-CF3B-44B6-94B0-935592322042}"/>
    <cellStyle name="40% - Énfasis1 39 5" xfId="44382" xr:uid="{2D4BA33E-0A39-4C44-80A7-3279B96791BC}"/>
    <cellStyle name="40% - Énfasis1 4" xfId="244" xr:uid="{5A10855A-9DA5-4894-ACF2-97F49CE758E0}"/>
    <cellStyle name="40% - Énfasis1 4 2" xfId="447" xr:uid="{DF5891C1-5712-49EB-A099-054929D5F19E}"/>
    <cellStyle name="40% - Énfasis1 4 2 2" xfId="1108" xr:uid="{755945A3-46D4-4CC3-8745-562B149ECE6C}"/>
    <cellStyle name="40% - Énfasis1 4 2 2 2" xfId="2576" xr:uid="{F8216599-6E41-4A96-B889-2C2E0C16333B}"/>
    <cellStyle name="40% - Énfasis1 4 2 2 2 2" xfId="6308" xr:uid="{A4A43DED-0707-45A2-A72F-EC562E910D82}"/>
    <cellStyle name="40% - Énfasis1 4 2 2 2 2 2" xfId="14016" xr:uid="{4E8AEDA4-3202-4503-9E6A-686E1E73D3E7}"/>
    <cellStyle name="40% - Énfasis1 4 2 2 2 2 2 2" xfId="29428" xr:uid="{0891FBFC-BE40-4BB0-9948-43AE2D969896}"/>
    <cellStyle name="40% - Énfasis1 4 2 2 2 2 2 2 2" xfId="44396" xr:uid="{BC4901B4-06F5-471E-B5CB-D5A95BF06030}"/>
    <cellStyle name="40% - Énfasis1 4 2 2 2 2 2 3" xfId="44395" xr:uid="{8B9A4655-98D5-49B6-89E1-A277CEC8EAEF}"/>
    <cellStyle name="40% - Énfasis1 4 2 2 2 2 3" xfId="21723" xr:uid="{4B4E0FC2-45B9-4B44-86E4-05889750FFA9}"/>
    <cellStyle name="40% - Énfasis1 4 2 2 2 2 3 2" xfId="44397" xr:uid="{E4752D42-4443-4257-870B-7F0B270028B7}"/>
    <cellStyle name="40% - Énfasis1 4 2 2 2 2 4" xfId="44394" xr:uid="{6110C894-68B6-4D45-9D23-3B4F1B51959C}"/>
    <cellStyle name="40% - Énfasis1 4 2 2 2 3" xfId="10287" xr:uid="{23222236-DA92-45CD-8508-7F25AA12E18A}"/>
    <cellStyle name="40% - Énfasis1 4 2 2 2 3 2" xfId="25700" xr:uid="{0E0E180E-08CC-47B7-8AE6-4379C7E3E037}"/>
    <cellStyle name="40% - Énfasis1 4 2 2 2 3 2 2" xfId="44399" xr:uid="{D0EAA6C9-E407-4E6B-AB8A-483420F813B0}"/>
    <cellStyle name="40% - Énfasis1 4 2 2 2 3 3" xfId="44398" xr:uid="{4275C3D7-E1C0-41A8-A50E-74FAC7158B83}"/>
    <cellStyle name="40% - Énfasis1 4 2 2 2 4" xfId="17995" xr:uid="{F0DD7AAF-1688-4ADC-99B2-9367B2B566D7}"/>
    <cellStyle name="40% - Énfasis1 4 2 2 2 4 2" xfId="44400" xr:uid="{ED8021F7-BA6D-48CB-9CFA-96A5E79F9B23}"/>
    <cellStyle name="40% - Énfasis1 4 2 2 2 5" xfId="44393" xr:uid="{5C44F1BF-E13C-45C5-A76D-66205EED790B}"/>
    <cellStyle name="40% - Énfasis1 4 2 2 3" xfId="4845" xr:uid="{FE4F7219-E306-4E76-AEC6-A0EB298CAFF7}"/>
    <cellStyle name="40% - Énfasis1 4 2 2 3 2" xfId="12553" xr:uid="{749C8185-FDE3-4085-BE43-DEEE665D7FCE}"/>
    <cellStyle name="40% - Énfasis1 4 2 2 3 2 2" xfId="27965" xr:uid="{48C8A950-4C5B-43DF-883E-CC2360755D84}"/>
    <cellStyle name="40% - Énfasis1 4 2 2 3 2 2 2" xfId="44403" xr:uid="{B7965C3B-5118-4330-A9F1-4130E5FB96F0}"/>
    <cellStyle name="40% - Énfasis1 4 2 2 3 2 3" xfId="44402" xr:uid="{A141B3FE-06C5-4212-94AA-BFE373C81071}"/>
    <cellStyle name="40% - Énfasis1 4 2 2 3 3" xfId="20260" xr:uid="{D0EB0E4A-6FAE-4C69-A38D-C2F0CA001828}"/>
    <cellStyle name="40% - Énfasis1 4 2 2 3 3 2" xfId="44404" xr:uid="{FE50CEA9-697C-4164-A5D6-351D7D311F0D}"/>
    <cellStyle name="40% - Énfasis1 4 2 2 3 4" xfId="44401" xr:uid="{D0250B43-B969-412B-8FEE-BA60C388F3E3}"/>
    <cellStyle name="40% - Énfasis1 4 2 2 4" xfId="8828" xr:uid="{9C9B496C-5B4A-4BB0-9759-C49E64950D7A}"/>
    <cellStyle name="40% - Énfasis1 4 2 2 4 2" xfId="24241" xr:uid="{770C4142-AA2A-4293-B2DC-6CB0AF20A1B7}"/>
    <cellStyle name="40% - Énfasis1 4 2 2 4 2 2" xfId="44406" xr:uid="{D73CD99B-ABB7-47F4-AB8C-A9635B75820A}"/>
    <cellStyle name="40% - Énfasis1 4 2 2 4 3" xfId="44405" xr:uid="{276C04D6-46FA-4AC4-862A-BD8776DB926F}"/>
    <cellStyle name="40% - Énfasis1 4 2 2 5" xfId="16536" xr:uid="{BE982451-AFD8-4326-B366-9405C00192F4}"/>
    <cellStyle name="40% - Énfasis1 4 2 2 5 2" xfId="44407" xr:uid="{36E51D83-231A-4395-836E-00FE3AC4D104}"/>
    <cellStyle name="40% - Énfasis1 4 2 2 6" xfId="44392" xr:uid="{717AFF3D-8C16-4D42-B598-473F64ED6DC4}"/>
    <cellStyle name="40% - Énfasis1 4 2 3" xfId="1938" xr:uid="{71F60351-8512-4470-9856-0E71C35AD326}"/>
    <cellStyle name="40% - Énfasis1 4 2 3 2" xfId="5670" xr:uid="{BB24322B-5814-438F-9B22-2C3790958B6A}"/>
    <cellStyle name="40% - Énfasis1 4 2 3 2 2" xfId="13378" xr:uid="{2EE914E7-871B-48ED-9261-673A9AB9B0F5}"/>
    <cellStyle name="40% - Énfasis1 4 2 3 2 2 2" xfId="28790" xr:uid="{EB2BD73B-B54C-433F-BBB6-E0E35AA867EF}"/>
    <cellStyle name="40% - Énfasis1 4 2 3 2 2 2 2" xfId="44411" xr:uid="{B5DBFB09-5091-47F0-B370-89569DE87725}"/>
    <cellStyle name="40% - Énfasis1 4 2 3 2 2 3" xfId="44410" xr:uid="{2FC7F954-EDEB-4A8F-BEB7-A04A855C917C}"/>
    <cellStyle name="40% - Énfasis1 4 2 3 2 3" xfId="21085" xr:uid="{8EFB27C0-7E76-48B3-9B01-2E5DCCCEDE8D}"/>
    <cellStyle name="40% - Énfasis1 4 2 3 2 3 2" xfId="44412" xr:uid="{0E824030-8765-4EB4-BA18-0F2B4B651B63}"/>
    <cellStyle name="40% - Énfasis1 4 2 3 2 4" xfId="44409" xr:uid="{553E4BE4-D468-4EE3-A707-91E86CDCE07A}"/>
    <cellStyle name="40% - Énfasis1 4 2 3 3" xfId="9649" xr:uid="{4982362D-A1BD-4763-BBAD-97EDE9E1C7D4}"/>
    <cellStyle name="40% - Énfasis1 4 2 3 3 2" xfId="25062" xr:uid="{0B7B21FA-71F8-40B0-945A-86421EFFCA3C}"/>
    <cellStyle name="40% - Énfasis1 4 2 3 3 2 2" xfId="44414" xr:uid="{02BA485D-F209-4DF0-8B00-FC4A7D78045A}"/>
    <cellStyle name="40% - Énfasis1 4 2 3 3 3" xfId="44413" xr:uid="{9CFA8A70-45B2-46CE-8169-EEADFB2CA919}"/>
    <cellStyle name="40% - Énfasis1 4 2 3 4" xfId="17357" xr:uid="{5582E29E-38D8-42DE-9209-F3EE5802FAF6}"/>
    <cellStyle name="40% - Énfasis1 4 2 3 4 2" xfId="44415" xr:uid="{343D5D45-FAA7-416C-82D7-7F7F9E1B4E58}"/>
    <cellStyle name="40% - Énfasis1 4 2 3 5" xfId="44408" xr:uid="{30A01D2C-DB0E-485A-BBE4-3AE78AD09317}"/>
    <cellStyle name="40% - Énfasis1 4 2 4" xfId="4193" xr:uid="{2D031314-8834-45CA-8016-94B0145BAB03}"/>
    <cellStyle name="40% - Énfasis1 4 2 4 2" xfId="11901" xr:uid="{AC86EDA8-5F1E-471C-B134-7126ECC6C3AE}"/>
    <cellStyle name="40% - Énfasis1 4 2 4 2 2" xfId="27313" xr:uid="{9144987C-9F1A-44BF-A3E8-D53C8CBF9538}"/>
    <cellStyle name="40% - Énfasis1 4 2 4 2 2 2" xfId="44418" xr:uid="{49911EEB-5194-49E4-8C63-3271A0F668F3}"/>
    <cellStyle name="40% - Énfasis1 4 2 4 2 3" xfId="44417" xr:uid="{39EA7164-FBE2-4020-A76C-38E44E587FBE}"/>
    <cellStyle name="40% - Énfasis1 4 2 4 3" xfId="19608" xr:uid="{DD363DD4-C661-4DBA-BDAE-BFBB15051F5C}"/>
    <cellStyle name="40% - Énfasis1 4 2 4 3 2" xfId="44419" xr:uid="{91FE55F4-B1E2-4569-9679-27DA1D86217A}"/>
    <cellStyle name="40% - Énfasis1 4 2 4 4" xfId="44416" xr:uid="{F3E0B0DD-6777-4CFC-A1A8-132FE69B7C30}"/>
    <cellStyle name="40% - Énfasis1 4 2 5" xfId="8190" xr:uid="{E9F2EF82-B3F5-401D-8089-DC403D68C7AE}"/>
    <cellStyle name="40% - Énfasis1 4 2 5 2" xfId="23603" xr:uid="{897299EE-7422-4395-B486-B4C69397956C}"/>
    <cellStyle name="40% - Énfasis1 4 2 5 2 2" xfId="44421" xr:uid="{43308956-5A3A-4911-8E37-F8372E7BA833}"/>
    <cellStyle name="40% - Énfasis1 4 2 5 3" xfId="44420" xr:uid="{BF19F275-83D9-44B6-B8FE-3A64124F6D44}"/>
    <cellStyle name="40% - Énfasis1 4 2 6" xfId="15898" xr:uid="{856111BF-623F-4050-BB10-A805DFF599D6}"/>
    <cellStyle name="40% - Énfasis1 4 2 6 2" xfId="44422" xr:uid="{D9035FD9-4A79-45E5-AE42-A17528FC4A15}"/>
    <cellStyle name="40% - Énfasis1 4 2 7" xfId="44391" xr:uid="{E8B3B6C5-457A-4082-8C8F-44A31942AA62}"/>
    <cellStyle name="40% - Énfasis1 4 3" xfId="908" xr:uid="{62651C07-F4D2-4C1F-B687-21CF078886DD}"/>
    <cellStyle name="40% - Énfasis1 4 3 2" xfId="2378" xr:uid="{E2CA27A5-A711-4C0F-B8BF-C7742650398E}"/>
    <cellStyle name="40% - Énfasis1 4 3 2 2" xfId="6110" xr:uid="{A2DA1B2E-4FB8-42CE-8A98-9A8FCFE1D3D8}"/>
    <cellStyle name="40% - Énfasis1 4 3 2 2 2" xfId="13818" xr:uid="{9A449C1F-0280-4440-8FDF-4449D3BEC442}"/>
    <cellStyle name="40% - Énfasis1 4 3 2 2 2 2" xfId="29230" xr:uid="{B0DE3509-DA23-498A-A70B-5031C8920C83}"/>
    <cellStyle name="40% - Énfasis1 4 3 2 2 2 2 2" xfId="44427" xr:uid="{4BCE4A62-2B34-490B-ACA1-38A3A5600C5B}"/>
    <cellStyle name="40% - Énfasis1 4 3 2 2 2 3" xfId="44426" xr:uid="{4B4B4F6E-B5D7-4B5A-A3DC-3C192BA28E8A}"/>
    <cellStyle name="40% - Énfasis1 4 3 2 2 3" xfId="21525" xr:uid="{6453E36F-7405-47B2-9B10-339B3BD6DCA0}"/>
    <cellStyle name="40% - Énfasis1 4 3 2 2 3 2" xfId="44428" xr:uid="{EA9D0290-4BA9-453B-A796-4CB25346C29F}"/>
    <cellStyle name="40% - Énfasis1 4 3 2 2 4" xfId="44425" xr:uid="{045A00AE-6858-49F0-B822-A46CD7D54C8D}"/>
    <cellStyle name="40% - Énfasis1 4 3 2 3" xfId="10089" xr:uid="{8CC61836-9EC7-4442-99B0-E6DA165310F6}"/>
    <cellStyle name="40% - Énfasis1 4 3 2 3 2" xfId="25502" xr:uid="{C59A4D57-AA62-4BAF-B146-6E49EAC77118}"/>
    <cellStyle name="40% - Énfasis1 4 3 2 3 2 2" xfId="44430" xr:uid="{F4B154DD-9653-443E-BA74-46072D5E0681}"/>
    <cellStyle name="40% - Énfasis1 4 3 2 3 3" xfId="44429" xr:uid="{203049FD-5860-4D30-BE0B-12EE4CBF827A}"/>
    <cellStyle name="40% - Énfasis1 4 3 2 4" xfId="17797" xr:uid="{2E175620-50A5-49FF-A5B5-DE2D221E8025}"/>
    <cellStyle name="40% - Énfasis1 4 3 2 4 2" xfId="44431" xr:uid="{2949DBDA-9A5E-46FB-9BA3-A9399BC691A9}"/>
    <cellStyle name="40% - Énfasis1 4 3 2 5" xfId="44424" xr:uid="{83FA85EF-FB06-4936-92BD-1C4A579F6828}"/>
    <cellStyle name="40% - Énfasis1 4 3 3" xfId="4645" xr:uid="{0D664041-3995-4F28-9E4B-66F613889DB2}"/>
    <cellStyle name="40% - Énfasis1 4 3 3 2" xfId="12353" xr:uid="{792B4A41-E588-40C0-8DB8-7EF232BFA188}"/>
    <cellStyle name="40% - Énfasis1 4 3 3 2 2" xfId="27765" xr:uid="{805DFFD0-534C-4113-AE87-00A5B36AC3D9}"/>
    <cellStyle name="40% - Énfasis1 4 3 3 2 2 2" xfId="44434" xr:uid="{AF0FD190-4766-46D4-BBF7-F2D9A3921FD1}"/>
    <cellStyle name="40% - Énfasis1 4 3 3 2 3" xfId="44433" xr:uid="{3DF7095D-0F02-4BD1-9A14-DBCFE6DF1A06}"/>
    <cellStyle name="40% - Énfasis1 4 3 3 3" xfId="20060" xr:uid="{1314937A-AC2D-45CE-830D-BEB89135F4A5}"/>
    <cellStyle name="40% - Énfasis1 4 3 3 3 2" xfId="44435" xr:uid="{1A688635-E358-4AEE-B7D4-4B37E0EF3751}"/>
    <cellStyle name="40% - Énfasis1 4 3 3 4" xfId="44432" xr:uid="{585FA0F7-4723-4F3E-8910-2BFB5D86CD91}"/>
    <cellStyle name="40% - Énfasis1 4 3 4" xfId="8630" xr:uid="{233883F0-875F-4912-9831-E9F0A9B1E001}"/>
    <cellStyle name="40% - Énfasis1 4 3 4 2" xfId="24043" xr:uid="{E1651F59-73DB-4AF4-9161-DAF0876EB33B}"/>
    <cellStyle name="40% - Énfasis1 4 3 4 2 2" xfId="44437" xr:uid="{3C165CB7-5B04-4C97-938F-7A05D6105B84}"/>
    <cellStyle name="40% - Énfasis1 4 3 4 3" xfId="44436" xr:uid="{CDE86850-D5A3-4020-99EF-AD815C8BB3D8}"/>
    <cellStyle name="40% - Énfasis1 4 3 5" xfId="16338" xr:uid="{081E744A-D05C-44F9-843E-5B480118D51E}"/>
    <cellStyle name="40% - Énfasis1 4 3 5 2" xfId="44438" xr:uid="{24C6EFDE-D0C4-450C-AE65-DA3038023128}"/>
    <cellStyle name="40% - Énfasis1 4 3 6" xfId="44423" xr:uid="{35E4229F-06FB-4B94-B26B-8D657FA94F63}"/>
    <cellStyle name="40% - Énfasis1 4 4" xfId="1740" xr:uid="{582DBE6D-D2B7-4DCE-BFEE-1AEBCB398EF4}"/>
    <cellStyle name="40% - Énfasis1 4 4 2" xfId="5472" xr:uid="{9E43E8DB-3103-45A2-9597-C815A9D0E0DB}"/>
    <cellStyle name="40% - Énfasis1 4 4 2 2" xfId="13180" xr:uid="{3D0B4A71-27A5-47AF-97D9-3C9DBA5287F0}"/>
    <cellStyle name="40% - Énfasis1 4 4 2 2 2" xfId="28592" xr:uid="{517C96C8-F590-40F1-B96E-A95249859D80}"/>
    <cellStyle name="40% - Énfasis1 4 4 2 2 2 2" xfId="44442" xr:uid="{6BC5BA2D-1BD4-419E-B338-B4552D04F956}"/>
    <cellStyle name="40% - Énfasis1 4 4 2 2 3" xfId="44441" xr:uid="{262EFE9B-3A53-402B-8472-706ABAA0A2E8}"/>
    <cellStyle name="40% - Énfasis1 4 4 2 3" xfId="20887" xr:uid="{7178E0E7-C314-4C2E-B20E-D653056E2752}"/>
    <cellStyle name="40% - Énfasis1 4 4 2 3 2" xfId="44443" xr:uid="{B884AA83-04C6-49CC-9B6E-67786CC7BBA5}"/>
    <cellStyle name="40% - Énfasis1 4 4 2 4" xfId="44440" xr:uid="{042E7BD3-254F-4D2A-9860-09D7D471C9B6}"/>
    <cellStyle name="40% - Énfasis1 4 4 3" xfId="9451" xr:uid="{9146B33B-2A46-408D-BBEA-5AFE9EEBFA33}"/>
    <cellStyle name="40% - Énfasis1 4 4 3 2" xfId="24864" xr:uid="{4FF9B1F1-170A-4337-8B41-E4586651672B}"/>
    <cellStyle name="40% - Énfasis1 4 4 3 2 2" xfId="44445" xr:uid="{5A247795-FB73-4A6F-8404-5D12867B9E2D}"/>
    <cellStyle name="40% - Énfasis1 4 4 3 3" xfId="44444" xr:uid="{BB0EF85B-B8F4-41C5-8969-8414087A47A9}"/>
    <cellStyle name="40% - Énfasis1 4 4 4" xfId="17159" xr:uid="{3425EA84-052C-4AFC-86AB-B12CA137E26A}"/>
    <cellStyle name="40% - Énfasis1 4 4 4 2" xfId="44446" xr:uid="{6F1236E8-31A7-4168-AC82-EB9741170BB8}"/>
    <cellStyle name="40% - Énfasis1 4 4 5" xfId="44439" xr:uid="{BC4B8025-DD17-41B7-9922-B9E8C438C84D}"/>
    <cellStyle name="40% - Énfasis1 4 5" xfId="3993" xr:uid="{9892C23F-FB26-4B8A-A372-A4B97F787704}"/>
    <cellStyle name="40% - Énfasis1 4 5 2" xfId="11701" xr:uid="{03FD65E4-EF33-475B-9961-8AFB68317D6D}"/>
    <cellStyle name="40% - Énfasis1 4 5 2 2" xfId="27113" xr:uid="{FE71316A-5D26-4B80-8090-EC0130A84496}"/>
    <cellStyle name="40% - Énfasis1 4 5 2 2 2" xfId="44449" xr:uid="{AB78C61A-4D92-4C62-ABDC-F11465F4359F}"/>
    <cellStyle name="40% - Énfasis1 4 5 2 3" xfId="44448" xr:uid="{60CB73D4-B568-467F-B756-EEFF46002DC7}"/>
    <cellStyle name="40% - Énfasis1 4 5 3" xfId="19408" xr:uid="{94F3E260-FFE1-4424-8F46-BAF55FFCE547}"/>
    <cellStyle name="40% - Énfasis1 4 5 3 2" xfId="44450" xr:uid="{5E3047F8-9A5F-4EB4-8209-72068FB61F3A}"/>
    <cellStyle name="40% - Énfasis1 4 5 4" xfId="44447" xr:uid="{3CB74CDD-54EA-4818-86A2-1260A0FD785E}"/>
    <cellStyle name="40% - Énfasis1 4 6" xfId="7992" xr:uid="{A41F74AC-DA04-4EBF-9E0C-D4DA1E8F5EDB}"/>
    <cellStyle name="40% - Énfasis1 4 6 2" xfId="23405" xr:uid="{A9FFD954-66A8-4D50-951D-9776F3F06913}"/>
    <cellStyle name="40% - Énfasis1 4 6 2 2" xfId="44452" xr:uid="{8632E9E5-963D-4DF1-845E-29599912FB63}"/>
    <cellStyle name="40% - Énfasis1 4 6 3" xfId="44451" xr:uid="{D0F54626-2D6B-496C-97BA-344191362BDE}"/>
    <cellStyle name="40% - Énfasis1 4 7" xfId="15700" xr:uid="{474F1F6B-A981-45CB-9D01-D967877F4AAA}"/>
    <cellStyle name="40% - Énfasis1 4 7 2" xfId="44453" xr:uid="{51052220-A346-496F-B2D3-EACCEBE28C5E}"/>
    <cellStyle name="40% - Énfasis1 4 8" xfId="44390" xr:uid="{4B5CA928-F982-4456-BB9C-68AC9203FAA6}"/>
    <cellStyle name="40% - Énfasis1 5" xfId="268" xr:uid="{AC56A5A4-E0D1-4765-B9C8-76AFD05E3E88}"/>
    <cellStyle name="40% - Énfasis1 5 2" xfId="471" xr:uid="{D4451F81-DAEA-4084-BF25-CADF55A8EC34}"/>
    <cellStyle name="40% - Énfasis1 5 2 2" xfId="1132" xr:uid="{4EDF7F75-DA2C-4F7E-B23A-F117CEFBA750}"/>
    <cellStyle name="40% - Énfasis1 5 2 2 2" xfId="2600" xr:uid="{DC0CD2D7-3F34-41C8-B8FF-9E6C0FCF4068}"/>
    <cellStyle name="40% - Énfasis1 5 2 2 2 2" xfId="6332" xr:uid="{6542445C-CB44-4C01-BE49-28AEE58D49B3}"/>
    <cellStyle name="40% - Énfasis1 5 2 2 2 2 2" xfId="14040" xr:uid="{54140221-CBA7-4652-8D45-AB266462DDC6}"/>
    <cellStyle name="40% - Énfasis1 5 2 2 2 2 2 2" xfId="29452" xr:uid="{A37F6BEB-D1EB-4B93-8459-335954D5F267}"/>
    <cellStyle name="40% - Énfasis1 5 2 2 2 2 2 2 2" xfId="44460" xr:uid="{A5E59681-E1AC-4421-9F74-A74960B4D561}"/>
    <cellStyle name="40% - Énfasis1 5 2 2 2 2 2 3" xfId="44459" xr:uid="{A99EE69B-8006-4621-92C7-98CFD2E5E892}"/>
    <cellStyle name="40% - Énfasis1 5 2 2 2 2 3" xfId="21747" xr:uid="{631CE1AE-F438-4348-9AAB-1335C20112CE}"/>
    <cellStyle name="40% - Énfasis1 5 2 2 2 2 3 2" xfId="44461" xr:uid="{4EB260D8-3AD6-41BD-B28D-3C5D9D157F4A}"/>
    <cellStyle name="40% - Énfasis1 5 2 2 2 2 4" xfId="44458" xr:uid="{3B67BB8A-9DF2-4313-886D-C768F8937F40}"/>
    <cellStyle name="40% - Énfasis1 5 2 2 2 3" xfId="10311" xr:uid="{70015237-F48D-411B-A596-1979333F4A8C}"/>
    <cellStyle name="40% - Énfasis1 5 2 2 2 3 2" xfId="25724" xr:uid="{F52BA1DD-9993-4DA1-BB0D-9BFDB6141C49}"/>
    <cellStyle name="40% - Énfasis1 5 2 2 2 3 2 2" xfId="44463" xr:uid="{EA1FB114-522A-41E3-8200-3AF04DC17E93}"/>
    <cellStyle name="40% - Énfasis1 5 2 2 2 3 3" xfId="44462" xr:uid="{7AFBF9BA-7DD6-46B0-89FF-0C6287C67F70}"/>
    <cellStyle name="40% - Énfasis1 5 2 2 2 4" xfId="18019" xr:uid="{32517535-4B9C-4C32-9967-4A8551886154}"/>
    <cellStyle name="40% - Énfasis1 5 2 2 2 4 2" xfId="44464" xr:uid="{75AFCF4D-0A23-4D1E-8806-2551FEF1BE5B}"/>
    <cellStyle name="40% - Énfasis1 5 2 2 2 5" xfId="44457" xr:uid="{93738893-9E89-4479-94CF-EF46F255BB29}"/>
    <cellStyle name="40% - Énfasis1 5 2 2 3" xfId="4869" xr:uid="{74080033-0038-426E-AA2A-56795B66C25A}"/>
    <cellStyle name="40% - Énfasis1 5 2 2 3 2" xfId="12577" xr:uid="{FA9D98F5-FCE6-4A80-A206-AD5F424609DE}"/>
    <cellStyle name="40% - Énfasis1 5 2 2 3 2 2" xfId="27989" xr:uid="{7DF6175F-D0C3-4D7C-97BE-2A432A2F74A7}"/>
    <cellStyle name="40% - Énfasis1 5 2 2 3 2 2 2" xfId="44467" xr:uid="{946174A2-7073-4CD7-AAC1-51AB0B9ED014}"/>
    <cellStyle name="40% - Énfasis1 5 2 2 3 2 3" xfId="44466" xr:uid="{3CC21FDE-8243-4C1C-9662-52D3D6E0BEC7}"/>
    <cellStyle name="40% - Énfasis1 5 2 2 3 3" xfId="20284" xr:uid="{840889D9-5EAE-4C99-A3C9-C2933129EB0B}"/>
    <cellStyle name="40% - Énfasis1 5 2 2 3 3 2" xfId="44468" xr:uid="{79AE3ADA-9A01-46B5-B9D3-F9B39F4523C9}"/>
    <cellStyle name="40% - Énfasis1 5 2 2 3 4" xfId="44465" xr:uid="{07580CF9-DE22-40FB-81DB-5A3F2A000DC7}"/>
    <cellStyle name="40% - Énfasis1 5 2 2 4" xfId="8852" xr:uid="{48682092-45EF-4C16-928D-70D2577B8C33}"/>
    <cellStyle name="40% - Énfasis1 5 2 2 4 2" xfId="24265" xr:uid="{A6EC1DAD-0AE8-41A8-86DC-1093DFA60E97}"/>
    <cellStyle name="40% - Énfasis1 5 2 2 4 2 2" xfId="44470" xr:uid="{6761644A-E422-47B1-BE82-75E1F56AD49F}"/>
    <cellStyle name="40% - Énfasis1 5 2 2 4 3" xfId="44469" xr:uid="{957AA29A-7B39-43C2-9103-7C1E29266158}"/>
    <cellStyle name="40% - Énfasis1 5 2 2 5" xfId="16560" xr:uid="{65432BA5-1A98-4E5C-A9A8-807DF6B9F0C9}"/>
    <cellStyle name="40% - Énfasis1 5 2 2 5 2" xfId="44471" xr:uid="{E397023A-1458-47A8-BE16-418043A78A6B}"/>
    <cellStyle name="40% - Énfasis1 5 2 2 6" xfId="44456" xr:uid="{B989D06F-3DB6-4BDC-9F7C-1909801D598B}"/>
    <cellStyle name="40% - Énfasis1 5 2 3" xfId="1962" xr:uid="{270FDB0A-D7DF-42DD-AAE1-C7DF22173B9E}"/>
    <cellStyle name="40% - Énfasis1 5 2 3 2" xfId="5694" xr:uid="{A822B663-C8E8-42A1-A570-5CBFF601FBFA}"/>
    <cellStyle name="40% - Énfasis1 5 2 3 2 2" xfId="13402" xr:uid="{A2C176B7-AB18-4808-97BB-37043F47072F}"/>
    <cellStyle name="40% - Énfasis1 5 2 3 2 2 2" xfId="28814" xr:uid="{9B6EC618-B246-49F6-A175-F79377213A73}"/>
    <cellStyle name="40% - Énfasis1 5 2 3 2 2 2 2" xfId="44475" xr:uid="{4C174450-F9BB-4C48-9CC0-C8A56F97D47E}"/>
    <cellStyle name="40% - Énfasis1 5 2 3 2 2 3" xfId="44474" xr:uid="{058AA6D1-7854-4AA7-A484-0C769E7C1CAD}"/>
    <cellStyle name="40% - Énfasis1 5 2 3 2 3" xfId="21109" xr:uid="{09F758A9-B39E-4477-AB3E-6474064D1F59}"/>
    <cellStyle name="40% - Énfasis1 5 2 3 2 3 2" xfId="44476" xr:uid="{F9A6EFDA-192D-49DA-B275-82C070C94F69}"/>
    <cellStyle name="40% - Énfasis1 5 2 3 2 4" xfId="44473" xr:uid="{51B3148B-7C32-49A5-9549-CC52A0FCE9AE}"/>
    <cellStyle name="40% - Énfasis1 5 2 3 3" xfId="9673" xr:uid="{F2CAA964-0619-4815-A7F7-195FB1C6AE05}"/>
    <cellStyle name="40% - Énfasis1 5 2 3 3 2" xfId="25086" xr:uid="{F2956569-EBA9-46B5-8852-727F277BFB94}"/>
    <cellStyle name="40% - Énfasis1 5 2 3 3 2 2" xfId="44478" xr:uid="{3578C6CB-5533-491F-A73F-6C6562C00B9F}"/>
    <cellStyle name="40% - Énfasis1 5 2 3 3 3" xfId="44477" xr:uid="{B8A182FB-3861-4DA7-AF7B-DEE8A925F2FE}"/>
    <cellStyle name="40% - Énfasis1 5 2 3 4" xfId="17381" xr:uid="{A37C1135-BFC0-420D-A6E5-3EFB982E010C}"/>
    <cellStyle name="40% - Énfasis1 5 2 3 4 2" xfId="44479" xr:uid="{2726F6CA-8673-47F8-9747-5F92B3A4C712}"/>
    <cellStyle name="40% - Énfasis1 5 2 3 5" xfId="44472" xr:uid="{EADDD9E1-3295-47ED-AD70-A3B53683B646}"/>
    <cellStyle name="40% - Énfasis1 5 2 4" xfId="4217" xr:uid="{A81EDBCC-2837-4D46-99B8-BEC6FE76A6BD}"/>
    <cellStyle name="40% - Énfasis1 5 2 4 2" xfId="11925" xr:uid="{95EC88EE-8D03-41F9-9264-025FE3CE7BD4}"/>
    <cellStyle name="40% - Énfasis1 5 2 4 2 2" xfId="27337" xr:uid="{FF69C49D-0109-42A3-AC7C-1B22B25A22FB}"/>
    <cellStyle name="40% - Énfasis1 5 2 4 2 2 2" xfId="44482" xr:uid="{DBCA9372-20E3-4DBC-AC9D-FD1A056F977B}"/>
    <cellStyle name="40% - Énfasis1 5 2 4 2 3" xfId="44481" xr:uid="{E36F8CD6-69BC-42A3-BFAF-87B9DB1084E2}"/>
    <cellStyle name="40% - Énfasis1 5 2 4 3" xfId="19632" xr:uid="{8C1999CD-1773-4274-987A-A7E3ADD2075F}"/>
    <cellStyle name="40% - Énfasis1 5 2 4 3 2" xfId="44483" xr:uid="{8C477F01-8711-4126-A91E-E62571D0F26F}"/>
    <cellStyle name="40% - Énfasis1 5 2 4 4" xfId="44480" xr:uid="{09D08AA6-0859-4909-B7DD-3BCA0BA0D91A}"/>
    <cellStyle name="40% - Énfasis1 5 2 5" xfId="8214" xr:uid="{89DF3BC2-5FA8-4CF8-802B-4DCAC0FB9A5F}"/>
    <cellStyle name="40% - Énfasis1 5 2 5 2" xfId="23627" xr:uid="{25989186-3BB9-4287-80FF-E579B4CF1C1F}"/>
    <cellStyle name="40% - Énfasis1 5 2 5 2 2" xfId="44485" xr:uid="{619546D6-DADE-4048-97A7-9C474E7657BD}"/>
    <cellStyle name="40% - Énfasis1 5 2 5 3" xfId="44484" xr:uid="{54B8A556-B240-4AB5-A3E7-ACA7EFF460D9}"/>
    <cellStyle name="40% - Énfasis1 5 2 6" xfId="15922" xr:uid="{1B6D06C2-1594-4B59-816D-6BD5A52762AA}"/>
    <cellStyle name="40% - Énfasis1 5 2 6 2" xfId="44486" xr:uid="{1A28DB4F-BDEB-4356-978D-D70201FC4FCF}"/>
    <cellStyle name="40% - Énfasis1 5 2 7" xfId="44455" xr:uid="{105FBDC2-2AD0-4BAF-9BEC-25DAE9B3143E}"/>
    <cellStyle name="40% - Énfasis1 5 3" xfId="932" xr:uid="{AA9EC78A-A062-416A-964B-466329A70661}"/>
    <cellStyle name="40% - Énfasis1 5 3 2" xfId="2402" xr:uid="{3CCDBB23-9F1B-4909-85E1-27DB1763347A}"/>
    <cellStyle name="40% - Énfasis1 5 3 2 2" xfId="6134" xr:uid="{A50722A3-0662-4312-A70A-BBF9BD9D6F28}"/>
    <cellStyle name="40% - Énfasis1 5 3 2 2 2" xfId="13842" xr:uid="{FB7141CC-03C6-4F56-BFC5-64AE2D65D6F6}"/>
    <cellStyle name="40% - Énfasis1 5 3 2 2 2 2" xfId="29254" xr:uid="{863F36BD-AAE8-4F12-8C48-830703E74EC6}"/>
    <cellStyle name="40% - Énfasis1 5 3 2 2 2 2 2" xfId="44491" xr:uid="{827DCCA7-27B6-4B2F-A5D8-F7F65868BE64}"/>
    <cellStyle name="40% - Énfasis1 5 3 2 2 2 3" xfId="44490" xr:uid="{D44BFE9C-CDB0-4618-BE4C-7756A538A9D3}"/>
    <cellStyle name="40% - Énfasis1 5 3 2 2 3" xfId="21549" xr:uid="{A4C12D48-16E3-431F-BAB6-D7FBA859224C}"/>
    <cellStyle name="40% - Énfasis1 5 3 2 2 3 2" xfId="44492" xr:uid="{513E3269-F826-4476-BD5A-AE294A967036}"/>
    <cellStyle name="40% - Énfasis1 5 3 2 2 4" xfId="44489" xr:uid="{28F71A73-675C-48E0-B143-B223FDA7774A}"/>
    <cellStyle name="40% - Énfasis1 5 3 2 3" xfId="10113" xr:uid="{33031BD8-ACBB-462D-9D95-4EA9C4C0D2D9}"/>
    <cellStyle name="40% - Énfasis1 5 3 2 3 2" xfId="25526" xr:uid="{4A2CAA02-7C3A-4F95-BBC6-FCEF2F09C2E1}"/>
    <cellStyle name="40% - Énfasis1 5 3 2 3 2 2" xfId="44494" xr:uid="{19CF12CF-0CB3-4DFF-B44D-BD458238BEAA}"/>
    <cellStyle name="40% - Énfasis1 5 3 2 3 3" xfId="44493" xr:uid="{880B7246-45D3-4CCC-BF5A-3015E424008F}"/>
    <cellStyle name="40% - Énfasis1 5 3 2 4" xfId="17821" xr:uid="{7C00F638-040D-4344-A691-18A72E29FE93}"/>
    <cellStyle name="40% - Énfasis1 5 3 2 4 2" xfId="44495" xr:uid="{EB1E844B-BB38-4565-9729-CFBB46BB9207}"/>
    <cellStyle name="40% - Énfasis1 5 3 2 5" xfId="44488" xr:uid="{5DAB6830-558A-4D7E-BFE3-99DE4CD63EC0}"/>
    <cellStyle name="40% - Énfasis1 5 3 3" xfId="4669" xr:uid="{5B56B96B-5364-442C-A161-6886C96D33A5}"/>
    <cellStyle name="40% - Énfasis1 5 3 3 2" xfId="12377" xr:uid="{45A754C7-929B-4549-BE11-894CC796147D}"/>
    <cellStyle name="40% - Énfasis1 5 3 3 2 2" xfId="27789" xr:uid="{6E0C3ACB-01F0-4045-A058-2453EEE80AE4}"/>
    <cellStyle name="40% - Énfasis1 5 3 3 2 2 2" xfId="44498" xr:uid="{F5AF6E88-F7EF-4930-9DD6-AE30E68C6FF6}"/>
    <cellStyle name="40% - Énfasis1 5 3 3 2 3" xfId="44497" xr:uid="{711A72F3-FEF7-403B-8D2D-C2AC7E0AE962}"/>
    <cellStyle name="40% - Énfasis1 5 3 3 3" xfId="20084" xr:uid="{B9BB49BE-D71C-4919-9A61-FB3941083680}"/>
    <cellStyle name="40% - Énfasis1 5 3 3 3 2" xfId="44499" xr:uid="{F0E86FD4-4A79-443D-95AB-892AB2087796}"/>
    <cellStyle name="40% - Énfasis1 5 3 3 4" xfId="44496" xr:uid="{13112D7E-77F5-4727-8944-2D2FCB935B6E}"/>
    <cellStyle name="40% - Énfasis1 5 3 4" xfId="8654" xr:uid="{80F7A49A-6636-43D2-8113-126B7028555C}"/>
    <cellStyle name="40% - Énfasis1 5 3 4 2" xfId="24067" xr:uid="{4771241D-01AA-44D1-91B8-83DEA10466CB}"/>
    <cellStyle name="40% - Énfasis1 5 3 4 2 2" xfId="44501" xr:uid="{2880001E-DF3E-452E-AFDE-0FAF3C85C9AE}"/>
    <cellStyle name="40% - Énfasis1 5 3 4 3" xfId="44500" xr:uid="{BA6E4875-E303-43F8-8BC0-5DF68EE18360}"/>
    <cellStyle name="40% - Énfasis1 5 3 5" xfId="16362" xr:uid="{D14853D0-245F-44E5-8E9A-B2421CDF36CE}"/>
    <cellStyle name="40% - Énfasis1 5 3 5 2" xfId="44502" xr:uid="{FC4B0CF7-2CD1-4F4A-9D57-D43E4007182A}"/>
    <cellStyle name="40% - Énfasis1 5 3 6" xfId="44487" xr:uid="{1922DF95-6270-4F8E-A30A-1B94AE975E48}"/>
    <cellStyle name="40% - Énfasis1 5 4" xfId="1764" xr:uid="{AEA0424C-EC8D-4E20-ABFF-3DA20259A926}"/>
    <cellStyle name="40% - Énfasis1 5 4 2" xfId="5496" xr:uid="{4CDE8BFC-F3AA-4D7C-BA64-8E51A1EBF6DB}"/>
    <cellStyle name="40% - Énfasis1 5 4 2 2" xfId="13204" xr:uid="{E491DE65-B17B-4426-92BC-9C69A6A5133E}"/>
    <cellStyle name="40% - Énfasis1 5 4 2 2 2" xfId="28616" xr:uid="{E3350865-D7EA-4DA8-BFC5-93307A0C31A0}"/>
    <cellStyle name="40% - Énfasis1 5 4 2 2 2 2" xfId="44506" xr:uid="{CE18D9BE-3C53-449F-8EC0-296A7FB1F08E}"/>
    <cellStyle name="40% - Énfasis1 5 4 2 2 3" xfId="44505" xr:uid="{4BDC4D43-A13A-4DBF-A3BC-624283AAEF10}"/>
    <cellStyle name="40% - Énfasis1 5 4 2 3" xfId="20911" xr:uid="{0B571A65-FF86-4A8A-A941-422E72D62D87}"/>
    <cellStyle name="40% - Énfasis1 5 4 2 3 2" xfId="44507" xr:uid="{E1ACE5FA-9B68-4AF9-B4D7-20BA098FC4D0}"/>
    <cellStyle name="40% - Énfasis1 5 4 2 4" xfId="44504" xr:uid="{A9D3208B-B043-4594-BCFB-12F86803CF21}"/>
    <cellStyle name="40% - Énfasis1 5 4 3" xfId="9475" xr:uid="{C7C102E9-4CFF-45FF-A667-1F0F00B3138C}"/>
    <cellStyle name="40% - Énfasis1 5 4 3 2" xfId="24888" xr:uid="{5215C15C-D490-4159-AF8C-CA8208530A21}"/>
    <cellStyle name="40% - Énfasis1 5 4 3 2 2" xfId="44509" xr:uid="{6747795B-C248-4B8B-A4A2-55BDBB6B869B}"/>
    <cellStyle name="40% - Énfasis1 5 4 3 3" xfId="44508" xr:uid="{CFACCCB6-ADED-4FA6-B0E8-5B02293E18DF}"/>
    <cellStyle name="40% - Énfasis1 5 4 4" xfId="17183" xr:uid="{E429E535-471D-4B89-84E7-6314AFCF96D9}"/>
    <cellStyle name="40% - Énfasis1 5 4 4 2" xfId="44510" xr:uid="{FD17D638-D56E-4842-A54B-28324CF40662}"/>
    <cellStyle name="40% - Énfasis1 5 4 5" xfId="44503" xr:uid="{F6184FD5-11A5-4DE5-A9C0-B7E30BE14355}"/>
    <cellStyle name="40% - Énfasis1 5 5" xfId="4017" xr:uid="{3950871A-1FCE-481C-A789-2428C684C14B}"/>
    <cellStyle name="40% - Énfasis1 5 5 2" xfId="11725" xr:uid="{CC1F5527-28CB-4C1C-BBE3-3C80F05DF3B3}"/>
    <cellStyle name="40% - Énfasis1 5 5 2 2" xfId="27137" xr:uid="{6EDBB26F-4260-47C1-A022-3A59D58ED6BF}"/>
    <cellStyle name="40% - Énfasis1 5 5 2 2 2" xfId="44513" xr:uid="{7F5F4ABF-C0D4-43A7-8C94-44420F1E2006}"/>
    <cellStyle name="40% - Énfasis1 5 5 2 3" xfId="44512" xr:uid="{1694EE43-E81F-4066-8405-A8195B23A4F9}"/>
    <cellStyle name="40% - Énfasis1 5 5 3" xfId="19432" xr:uid="{35BA1861-FF35-4D4B-AA49-94083C6C7753}"/>
    <cellStyle name="40% - Énfasis1 5 5 3 2" xfId="44514" xr:uid="{756C3B69-7EB5-4536-89BF-B7C6768046B9}"/>
    <cellStyle name="40% - Énfasis1 5 5 4" xfId="44511" xr:uid="{E5456968-E15F-41E5-A742-3E077BE0EFAB}"/>
    <cellStyle name="40% - Énfasis1 5 6" xfId="8016" xr:uid="{0AEE423B-3057-4ADF-BACC-1E1B8773EE0B}"/>
    <cellStyle name="40% - Énfasis1 5 6 2" xfId="23429" xr:uid="{52034205-6B8A-4391-A670-90BC07035DD9}"/>
    <cellStyle name="40% - Énfasis1 5 6 2 2" xfId="44516" xr:uid="{120F16A2-0D9B-45F2-A9D3-2055383F7D2B}"/>
    <cellStyle name="40% - Énfasis1 5 6 3" xfId="44515" xr:uid="{17140FE0-8D62-4927-BF7D-CA9F06F76421}"/>
    <cellStyle name="40% - Énfasis1 5 7" xfId="15724" xr:uid="{084A71A5-5BED-4C48-8130-8C8D9C605CFA}"/>
    <cellStyle name="40% - Énfasis1 5 7 2" xfId="44517" xr:uid="{59CC14F4-9A47-4B75-9921-2883D45E959C}"/>
    <cellStyle name="40% - Énfasis1 5 8" xfId="44454" xr:uid="{1343112F-F1C1-4F8C-80AB-1658C172E5AD}"/>
    <cellStyle name="40% - Énfasis1 6" xfId="288" xr:uid="{D3A20EEF-116C-48D6-9F63-1ED343A8D418}"/>
    <cellStyle name="40% - Énfasis1 6 2" xfId="491" xr:uid="{F4411EA2-DC0B-465F-B04A-1A4E3240E015}"/>
    <cellStyle name="40% - Énfasis1 6 2 2" xfId="1152" xr:uid="{ED0ACE52-816B-4C2C-BBD0-C5D273BE9EC6}"/>
    <cellStyle name="40% - Énfasis1 6 2 2 2" xfId="2620" xr:uid="{21301986-E83C-4355-B707-82F1D71D51D7}"/>
    <cellStyle name="40% - Énfasis1 6 2 2 2 2" xfId="6352" xr:uid="{334C9E79-EF8B-4977-A241-8D2799F72716}"/>
    <cellStyle name="40% - Énfasis1 6 2 2 2 2 2" xfId="14060" xr:uid="{9B16BCF3-D7D2-4CA7-AB2C-1734B3FE68CB}"/>
    <cellStyle name="40% - Énfasis1 6 2 2 2 2 2 2" xfId="29472" xr:uid="{64195BC6-FEF0-4AF2-9F51-D19CE9CB471C}"/>
    <cellStyle name="40% - Énfasis1 6 2 2 2 2 2 2 2" xfId="44524" xr:uid="{6B2CA8C2-6BDF-47B1-9F0D-3FCBC48D89B0}"/>
    <cellStyle name="40% - Énfasis1 6 2 2 2 2 2 3" xfId="44523" xr:uid="{E59544F8-B56E-41B5-9248-54DD609D56F3}"/>
    <cellStyle name="40% - Énfasis1 6 2 2 2 2 3" xfId="21767" xr:uid="{737FBA27-9893-4C65-BBF0-CFA51785733B}"/>
    <cellStyle name="40% - Énfasis1 6 2 2 2 2 3 2" xfId="44525" xr:uid="{963B513F-D900-43A5-A39F-BAC5CA0625A5}"/>
    <cellStyle name="40% - Énfasis1 6 2 2 2 2 4" xfId="44522" xr:uid="{4D9BA500-A003-4FDF-8FA1-569C33868F71}"/>
    <cellStyle name="40% - Énfasis1 6 2 2 2 3" xfId="10331" xr:uid="{71784503-00C5-440B-821D-DD16150FFA6F}"/>
    <cellStyle name="40% - Énfasis1 6 2 2 2 3 2" xfId="25744" xr:uid="{F8A9D8CA-905C-462B-957F-872E6C85A1CE}"/>
    <cellStyle name="40% - Énfasis1 6 2 2 2 3 2 2" xfId="44527" xr:uid="{007A8467-C096-4E09-A3A0-1C675BA8E226}"/>
    <cellStyle name="40% - Énfasis1 6 2 2 2 3 3" xfId="44526" xr:uid="{EA577FC6-FCBE-45B1-9DD9-E17B57AABD4A}"/>
    <cellStyle name="40% - Énfasis1 6 2 2 2 4" xfId="18039" xr:uid="{EE45D025-D882-4AC2-8751-C7D8FF7BE844}"/>
    <cellStyle name="40% - Énfasis1 6 2 2 2 4 2" xfId="44528" xr:uid="{20D414E4-E90E-4264-8245-D6F28DF0816E}"/>
    <cellStyle name="40% - Énfasis1 6 2 2 2 5" xfId="44521" xr:uid="{E7C111BC-C7D1-4C8D-B4AD-8F18D008F2EC}"/>
    <cellStyle name="40% - Énfasis1 6 2 2 3" xfId="4889" xr:uid="{45452B56-8A52-4CB1-8378-AE68E2D4407D}"/>
    <cellStyle name="40% - Énfasis1 6 2 2 3 2" xfId="12597" xr:uid="{FBAD8D9F-2051-4AB9-B288-568D561B4E4C}"/>
    <cellStyle name="40% - Énfasis1 6 2 2 3 2 2" xfId="28009" xr:uid="{5D04BBCB-B01B-46D3-A144-60E1E0E25B05}"/>
    <cellStyle name="40% - Énfasis1 6 2 2 3 2 2 2" xfId="44531" xr:uid="{203F4C1F-965A-4A2C-911C-C9015D9CD150}"/>
    <cellStyle name="40% - Énfasis1 6 2 2 3 2 3" xfId="44530" xr:uid="{3172CE28-0888-4CAB-ACC2-A446207CB1BC}"/>
    <cellStyle name="40% - Énfasis1 6 2 2 3 3" xfId="20304" xr:uid="{C2798BDA-EB45-41AD-8F22-36CD37C1879C}"/>
    <cellStyle name="40% - Énfasis1 6 2 2 3 3 2" xfId="44532" xr:uid="{460FCE21-9CCE-4BC9-BF16-676E55BD7BD2}"/>
    <cellStyle name="40% - Énfasis1 6 2 2 3 4" xfId="44529" xr:uid="{3616FD6D-DD45-45A7-8FE6-1C94EB49F60E}"/>
    <cellStyle name="40% - Énfasis1 6 2 2 4" xfId="8872" xr:uid="{36866669-7C8A-4FBD-B4C8-C2DEB0CD1410}"/>
    <cellStyle name="40% - Énfasis1 6 2 2 4 2" xfId="24285" xr:uid="{BD9A33F2-10E2-48F9-8D42-1CA518FC0FAA}"/>
    <cellStyle name="40% - Énfasis1 6 2 2 4 2 2" xfId="44534" xr:uid="{4475E44E-E41E-460F-AF64-5FE354F30BF3}"/>
    <cellStyle name="40% - Énfasis1 6 2 2 4 3" xfId="44533" xr:uid="{5A74B651-4E90-4472-BFEF-93F189E87FB2}"/>
    <cellStyle name="40% - Énfasis1 6 2 2 5" xfId="16580" xr:uid="{03DA7401-028A-49EA-BD49-E9A7AA969072}"/>
    <cellStyle name="40% - Énfasis1 6 2 2 5 2" xfId="44535" xr:uid="{CE82E2F1-ADA3-4C48-BAB9-4A19633D996B}"/>
    <cellStyle name="40% - Énfasis1 6 2 2 6" xfId="44520" xr:uid="{99CD66BE-2153-4234-BDCA-119AE2F74B19}"/>
    <cellStyle name="40% - Énfasis1 6 2 3" xfId="1982" xr:uid="{FB42F7A9-39C7-4FBE-BCD5-70368C5AE6B9}"/>
    <cellStyle name="40% - Énfasis1 6 2 3 2" xfId="5714" xr:uid="{4C4FD26B-A73A-418B-8BE8-0B87A5CB49D7}"/>
    <cellStyle name="40% - Énfasis1 6 2 3 2 2" xfId="13422" xr:uid="{67A9B329-56F5-4B14-8567-2E824773DBBB}"/>
    <cellStyle name="40% - Énfasis1 6 2 3 2 2 2" xfId="28834" xr:uid="{742FC578-5156-40CA-A203-892A4E6AC996}"/>
    <cellStyle name="40% - Énfasis1 6 2 3 2 2 2 2" xfId="44539" xr:uid="{BD343CCD-5453-475B-BD03-1194DEAC15AB}"/>
    <cellStyle name="40% - Énfasis1 6 2 3 2 2 3" xfId="44538" xr:uid="{0F0EA662-3BC2-40B9-AFF6-5A1F88CD3CD2}"/>
    <cellStyle name="40% - Énfasis1 6 2 3 2 3" xfId="21129" xr:uid="{E5A93F8D-4F8B-444E-A4D6-3C9E9B3E46D5}"/>
    <cellStyle name="40% - Énfasis1 6 2 3 2 3 2" xfId="44540" xr:uid="{A957F838-9D63-4CE0-82B7-02958A07C306}"/>
    <cellStyle name="40% - Énfasis1 6 2 3 2 4" xfId="44537" xr:uid="{858E2D78-EE55-488F-A90C-39A2F3F76E8F}"/>
    <cellStyle name="40% - Énfasis1 6 2 3 3" xfId="9693" xr:uid="{25DF3CBB-F961-43A2-99F3-92202E1F5E8B}"/>
    <cellStyle name="40% - Énfasis1 6 2 3 3 2" xfId="25106" xr:uid="{D7CE5DB8-F940-4EB0-B372-240656D6007A}"/>
    <cellStyle name="40% - Énfasis1 6 2 3 3 2 2" xfId="44542" xr:uid="{F906143C-1414-49CC-B6CF-89B8753AECFB}"/>
    <cellStyle name="40% - Énfasis1 6 2 3 3 3" xfId="44541" xr:uid="{8A28168C-7FB6-47FD-AE1F-7D1FCE0C0513}"/>
    <cellStyle name="40% - Énfasis1 6 2 3 4" xfId="17401" xr:uid="{19986AA6-85A9-4223-85B8-BD085F018C06}"/>
    <cellStyle name="40% - Énfasis1 6 2 3 4 2" xfId="44543" xr:uid="{706290A2-102E-4D82-B788-6BB4C5B44DB0}"/>
    <cellStyle name="40% - Énfasis1 6 2 3 5" xfId="44536" xr:uid="{2B18B30C-0EA3-4095-8D00-0FBCAAAB0E48}"/>
    <cellStyle name="40% - Énfasis1 6 2 4" xfId="4237" xr:uid="{AB54374E-8CD0-4FEE-814F-E0437D75F0C5}"/>
    <cellStyle name="40% - Énfasis1 6 2 4 2" xfId="11945" xr:uid="{2F1F985A-AE83-49FE-88B5-D5ABC36FC656}"/>
    <cellStyle name="40% - Énfasis1 6 2 4 2 2" xfId="27357" xr:uid="{EED6085F-8C42-456F-9FEB-6553C750E034}"/>
    <cellStyle name="40% - Énfasis1 6 2 4 2 2 2" xfId="44546" xr:uid="{BDC937FC-6837-4BE7-A72B-E2375ABA46DB}"/>
    <cellStyle name="40% - Énfasis1 6 2 4 2 3" xfId="44545" xr:uid="{071D2FF4-491D-41AC-9908-7A9B9D26B5E2}"/>
    <cellStyle name="40% - Énfasis1 6 2 4 3" xfId="19652" xr:uid="{D21AE99C-376F-4F90-8ACD-E1EB957F6DB3}"/>
    <cellStyle name="40% - Énfasis1 6 2 4 3 2" xfId="44547" xr:uid="{049B0495-3510-4877-834B-C4B8213A430B}"/>
    <cellStyle name="40% - Énfasis1 6 2 4 4" xfId="44544" xr:uid="{FB43AA4B-DDF8-4203-A8E1-D9FD6D33E767}"/>
    <cellStyle name="40% - Énfasis1 6 2 5" xfId="8234" xr:uid="{D102A395-0478-47EE-B658-41027400BB31}"/>
    <cellStyle name="40% - Énfasis1 6 2 5 2" xfId="23647" xr:uid="{302425F0-4DE0-4D73-B610-5487C0F8595A}"/>
    <cellStyle name="40% - Énfasis1 6 2 5 2 2" xfId="44549" xr:uid="{0AFCEB4D-5C04-459A-BAD6-D7C2C9DA922A}"/>
    <cellStyle name="40% - Énfasis1 6 2 5 3" xfId="44548" xr:uid="{44D829B4-919D-458D-94A2-5C407C57E6F4}"/>
    <cellStyle name="40% - Énfasis1 6 2 6" xfId="15942" xr:uid="{E335A68B-A431-4A56-BC30-074B1E6839CE}"/>
    <cellStyle name="40% - Énfasis1 6 2 6 2" xfId="44550" xr:uid="{B9F730BB-F007-4317-A52E-6BCD4FD7E1A8}"/>
    <cellStyle name="40% - Énfasis1 6 2 7" xfId="44519" xr:uid="{964ACE11-14F7-4AF1-9275-AE7AB73C0011}"/>
    <cellStyle name="40% - Énfasis1 6 3" xfId="952" xr:uid="{0D63FD36-A1A6-4B89-B417-1EAF3ABF88D8}"/>
    <cellStyle name="40% - Énfasis1 6 3 2" xfId="2422" xr:uid="{AF67D6E0-0D6A-4FBA-BE5A-0F3FC3181A80}"/>
    <cellStyle name="40% - Énfasis1 6 3 2 2" xfId="6154" xr:uid="{806DC01C-148F-482E-BFF4-AB9B063C9AA2}"/>
    <cellStyle name="40% - Énfasis1 6 3 2 2 2" xfId="13862" xr:uid="{13849C48-7BC2-4150-A8A2-D73E19C0CC28}"/>
    <cellStyle name="40% - Énfasis1 6 3 2 2 2 2" xfId="29274" xr:uid="{3B3CCBD5-4198-4C73-851A-83EEB3E01322}"/>
    <cellStyle name="40% - Énfasis1 6 3 2 2 2 2 2" xfId="44555" xr:uid="{49F8228C-B61C-4C96-929F-63765F656184}"/>
    <cellStyle name="40% - Énfasis1 6 3 2 2 2 3" xfId="44554" xr:uid="{6693BDAB-186D-45C1-9A1B-4F425FB52CD2}"/>
    <cellStyle name="40% - Énfasis1 6 3 2 2 3" xfId="21569" xr:uid="{113399EE-07A3-4964-A53A-A72EE0DAD42E}"/>
    <cellStyle name="40% - Énfasis1 6 3 2 2 3 2" xfId="44556" xr:uid="{78C41554-CE68-4488-819A-A9E9FAB49D4C}"/>
    <cellStyle name="40% - Énfasis1 6 3 2 2 4" xfId="44553" xr:uid="{5E23B212-6035-4AF1-99D6-7608593BB141}"/>
    <cellStyle name="40% - Énfasis1 6 3 2 3" xfId="10133" xr:uid="{AF4F4AAE-E98D-4E08-87D6-B08DC9F846C6}"/>
    <cellStyle name="40% - Énfasis1 6 3 2 3 2" xfId="25546" xr:uid="{DCD99357-D0D8-42F6-95B6-404F6CB82FCE}"/>
    <cellStyle name="40% - Énfasis1 6 3 2 3 2 2" xfId="44558" xr:uid="{E567EC81-B96E-4E5D-B16F-6B219C7C54A1}"/>
    <cellStyle name="40% - Énfasis1 6 3 2 3 3" xfId="44557" xr:uid="{22C63634-5440-4F9D-8254-A9635F82C77F}"/>
    <cellStyle name="40% - Énfasis1 6 3 2 4" xfId="17841" xr:uid="{A9A333C5-A2B6-4BB4-B3C9-F3E40496E012}"/>
    <cellStyle name="40% - Énfasis1 6 3 2 4 2" xfId="44559" xr:uid="{9C17C8C7-018D-48F3-9A3D-6BA8598B8806}"/>
    <cellStyle name="40% - Énfasis1 6 3 2 5" xfId="44552" xr:uid="{9F061475-C17A-400F-8155-80A67E802DD1}"/>
    <cellStyle name="40% - Énfasis1 6 3 3" xfId="4689" xr:uid="{8039E23D-1A0A-4D8B-8AF5-CAD7DC81DE4C}"/>
    <cellStyle name="40% - Énfasis1 6 3 3 2" xfId="12397" xr:uid="{3E16BA90-AF42-49F6-A911-34E3CC88E86C}"/>
    <cellStyle name="40% - Énfasis1 6 3 3 2 2" xfId="27809" xr:uid="{E980BFFB-3736-447D-BEB2-93FF74FB9DE5}"/>
    <cellStyle name="40% - Énfasis1 6 3 3 2 2 2" xfId="44562" xr:uid="{3BD59382-1BD1-42E1-8DFB-CBB2460C1A27}"/>
    <cellStyle name="40% - Énfasis1 6 3 3 2 3" xfId="44561" xr:uid="{EAF82550-AB9C-4845-8229-11036DDD7A6D}"/>
    <cellStyle name="40% - Énfasis1 6 3 3 3" xfId="20104" xr:uid="{48FA563D-4FCD-4CF1-9E64-6B2708A20528}"/>
    <cellStyle name="40% - Énfasis1 6 3 3 3 2" xfId="44563" xr:uid="{6E6A578B-7D28-4F22-AC95-AAD2D9215D74}"/>
    <cellStyle name="40% - Énfasis1 6 3 3 4" xfId="44560" xr:uid="{657A3A36-2AFA-40DB-B8FA-5D30568EA0EB}"/>
    <cellStyle name="40% - Énfasis1 6 3 4" xfId="8674" xr:uid="{D27C4CA2-A249-4ECD-85C5-DBE234EF6BC8}"/>
    <cellStyle name="40% - Énfasis1 6 3 4 2" xfId="24087" xr:uid="{AD6BDA0E-0551-4565-83AE-751430F88B1D}"/>
    <cellStyle name="40% - Énfasis1 6 3 4 2 2" xfId="44565" xr:uid="{3FF7E0D2-5473-4CCE-A9C2-6DFB22D6EBEF}"/>
    <cellStyle name="40% - Énfasis1 6 3 4 3" xfId="44564" xr:uid="{0E2567EE-60C1-4BE1-9839-5DAF0EEE0DA3}"/>
    <cellStyle name="40% - Énfasis1 6 3 5" xfId="16382" xr:uid="{9E022FD5-69BB-463C-ABE9-9802273A5003}"/>
    <cellStyle name="40% - Énfasis1 6 3 5 2" xfId="44566" xr:uid="{A1020AF2-C3BC-40DE-9F28-3CC241FE04B3}"/>
    <cellStyle name="40% - Énfasis1 6 3 6" xfId="44551" xr:uid="{6A92B879-71A2-434C-9692-16F14A21A503}"/>
    <cellStyle name="40% - Énfasis1 6 4" xfId="1784" xr:uid="{E3492940-96EB-4F30-AC60-D6EA3A8835EC}"/>
    <cellStyle name="40% - Énfasis1 6 4 2" xfId="5516" xr:uid="{F47CD6F4-EF37-467B-948F-F3FC3EFC137B}"/>
    <cellStyle name="40% - Énfasis1 6 4 2 2" xfId="13224" xr:uid="{4026867E-AA91-494F-BBC8-FA7585A086CE}"/>
    <cellStyle name="40% - Énfasis1 6 4 2 2 2" xfId="28636" xr:uid="{50BFEB8E-E1A5-4FC5-94F0-C3E103805ED5}"/>
    <cellStyle name="40% - Énfasis1 6 4 2 2 2 2" xfId="44570" xr:uid="{95AA8E4D-BC4E-4E1E-AD42-F67C8362AB15}"/>
    <cellStyle name="40% - Énfasis1 6 4 2 2 3" xfId="44569" xr:uid="{8DEE6802-6912-41C0-8984-D7D7EDE44DF3}"/>
    <cellStyle name="40% - Énfasis1 6 4 2 3" xfId="20931" xr:uid="{E013EF6A-5637-434F-8FC3-6407C0C91FDE}"/>
    <cellStyle name="40% - Énfasis1 6 4 2 3 2" xfId="44571" xr:uid="{0294B1E7-6619-4EA3-857F-C463A63346E9}"/>
    <cellStyle name="40% - Énfasis1 6 4 2 4" xfId="44568" xr:uid="{48318ECF-3EB6-43CB-840D-CBAB45381C94}"/>
    <cellStyle name="40% - Énfasis1 6 4 3" xfId="9495" xr:uid="{6263E69A-3123-4A51-A039-5A275F522378}"/>
    <cellStyle name="40% - Énfasis1 6 4 3 2" xfId="24908" xr:uid="{E469280E-D464-401D-8454-61B4DF195DCE}"/>
    <cellStyle name="40% - Énfasis1 6 4 3 2 2" xfId="44573" xr:uid="{15C86FED-FB35-4510-A6A0-4906D04E52A8}"/>
    <cellStyle name="40% - Énfasis1 6 4 3 3" xfId="44572" xr:uid="{E57A438C-8236-4FAA-80F6-457A0C00472E}"/>
    <cellStyle name="40% - Énfasis1 6 4 4" xfId="17203" xr:uid="{7BB59F3E-8E4C-4046-ABB0-9408005C5A21}"/>
    <cellStyle name="40% - Énfasis1 6 4 4 2" xfId="44574" xr:uid="{8F4AE487-CD6C-4373-B514-E24C71554F54}"/>
    <cellStyle name="40% - Énfasis1 6 4 5" xfId="44567" xr:uid="{4BB48E78-C46C-4803-A432-DA2A67816B86}"/>
    <cellStyle name="40% - Énfasis1 6 5" xfId="4037" xr:uid="{97A41686-737D-4A87-A7D9-03AE34FA7346}"/>
    <cellStyle name="40% - Énfasis1 6 5 2" xfId="11745" xr:uid="{D9010AD2-9B1F-4226-88A5-3368280E3DF1}"/>
    <cellStyle name="40% - Énfasis1 6 5 2 2" xfId="27157" xr:uid="{68804A59-5C79-4406-A69D-B62667C82D77}"/>
    <cellStyle name="40% - Énfasis1 6 5 2 2 2" xfId="44577" xr:uid="{108C37FB-0278-4968-A0C2-18AB9F41A24C}"/>
    <cellStyle name="40% - Énfasis1 6 5 2 3" xfId="44576" xr:uid="{D47C9DA3-ED51-44E4-B3EC-0591E26DD637}"/>
    <cellStyle name="40% - Énfasis1 6 5 3" xfId="19452" xr:uid="{9B8DBB9F-1C3F-41EA-BA0D-815597A60493}"/>
    <cellStyle name="40% - Énfasis1 6 5 3 2" xfId="44578" xr:uid="{86812A33-F245-4FD4-AE22-750AECD62E6F}"/>
    <cellStyle name="40% - Énfasis1 6 5 4" xfId="44575" xr:uid="{BDD0CACA-1FD5-457D-8A91-948873582183}"/>
    <cellStyle name="40% - Énfasis1 6 6" xfId="8036" xr:uid="{ED15AE93-8624-472C-9244-B80549347695}"/>
    <cellStyle name="40% - Énfasis1 6 6 2" xfId="23449" xr:uid="{D36F7D9A-723E-4791-A273-4FD57B0970EC}"/>
    <cellStyle name="40% - Énfasis1 6 6 2 2" xfId="44580" xr:uid="{293CD8E1-5DDD-48E9-8591-30086664C3E9}"/>
    <cellStyle name="40% - Énfasis1 6 6 3" xfId="44579" xr:uid="{DF631760-5BA6-4D14-BC10-1FAA23DBECA0}"/>
    <cellStyle name="40% - Énfasis1 6 7" xfId="15744" xr:uid="{74496E80-DECF-4A07-8A08-C75E1D41547A}"/>
    <cellStyle name="40% - Énfasis1 6 7 2" xfId="44581" xr:uid="{113BAA46-CB1B-4B1C-9CFE-120D92DAF6FE}"/>
    <cellStyle name="40% - Énfasis1 6 8" xfId="44518" xr:uid="{01756F40-6A95-4130-AA17-DCE2C57FA876}"/>
    <cellStyle name="40% - Énfasis1 7" xfId="511" xr:uid="{051C39F2-5AC5-4BDC-BAFF-62C4E90ACBA3}"/>
    <cellStyle name="40% - Énfasis1 7 2" xfId="1172" xr:uid="{E662905D-C115-4DFB-815F-51C4A6FB0AAD}"/>
    <cellStyle name="40% - Énfasis1 7 2 2" xfId="2640" xr:uid="{C7FC3985-8BAE-47F5-A287-8DEEDD5095DE}"/>
    <cellStyle name="40% - Énfasis1 7 2 2 2" xfId="6372" xr:uid="{AAE378DC-44C0-41CC-8334-6C2883DF07CE}"/>
    <cellStyle name="40% - Énfasis1 7 2 2 2 2" xfId="14080" xr:uid="{EA24C833-F64C-4F7C-9523-3DC2BC835AD6}"/>
    <cellStyle name="40% - Énfasis1 7 2 2 2 2 2" xfId="29492" xr:uid="{90ACDD11-E2FE-4304-AEE9-481E6CA259F4}"/>
    <cellStyle name="40% - Énfasis1 7 2 2 2 2 2 2" xfId="44587" xr:uid="{B25F5081-0F2E-4E85-A0E8-8AD135D729AD}"/>
    <cellStyle name="40% - Énfasis1 7 2 2 2 2 3" xfId="44586" xr:uid="{4E6ADA2C-4C60-4D00-B112-539A12CCD350}"/>
    <cellStyle name="40% - Énfasis1 7 2 2 2 3" xfId="21787" xr:uid="{CB1039C7-58B8-4B24-8BA1-9904104CD876}"/>
    <cellStyle name="40% - Énfasis1 7 2 2 2 3 2" xfId="44588" xr:uid="{BC56E284-FFEB-4E57-B517-A1489FFD4915}"/>
    <cellStyle name="40% - Énfasis1 7 2 2 2 4" xfId="44585" xr:uid="{89D8F696-8F36-4FC0-B1B7-80A8B3ECCF5A}"/>
    <cellStyle name="40% - Énfasis1 7 2 2 3" xfId="10351" xr:uid="{34B91D38-A51F-46AC-AA1B-E6A80639241C}"/>
    <cellStyle name="40% - Énfasis1 7 2 2 3 2" xfId="25764" xr:uid="{08267020-92F9-4C3C-B592-7340B84254AF}"/>
    <cellStyle name="40% - Énfasis1 7 2 2 3 2 2" xfId="44590" xr:uid="{F37A4288-B33C-460D-AF51-3B11BD46A551}"/>
    <cellStyle name="40% - Énfasis1 7 2 2 3 3" xfId="44589" xr:uid="{4DDB627E-5348-4657-AC20-D8F91D679E64}"/>
    <cellStyle name="40% - Énfasis1 7 2 2 4" xfId="18059" xr:uid="{65A72022-809F-4EAE-BD25-F714F988F304}"/>
    <cellStyle name="40% - Énfasis1 7 2 2 4 2" xfId="44591" xr:uid="{17BB9F34-DC60-4FBF-B293-E64FF3299B6C}"/>
    <cellStyle name="40% - Énfasis1 7 2 2 5" xfId="44584" xr:uid="{4DC3E5FC-EAB8-47D2-A9A9-FA832B3BC831}"/>
    <cellStyle name="40% - Énfasis1 7 2 3" xfId="4909" xr:uid="{89EDCDC1-EDA9-4390-A629-C4EFEB2D55DE}"/>
    <cellStyle name="40% - Énfasis1 7 2 3 2" xfId="12617" xr:uid="{301C79DD-7772-4FE2-9EF0-CA0DA78A44FF}"/>
    <cellStyle name="40% - Énfasis1 7 2 3 2 2" xfId="28029" xr:uid="{2EB87E6A-B454-4E9E-B84A-5BF4B5DEEA70}"/>
    <cellStyle name="40% - Énfasis1 7 2 3 2 2 2" xfId="44594" xr:uid="{74812B5A-FDAB-498B-8678-ADB12219A887}"/>
    <cellStyle name="40% - Énfasis1 7 2 3 2 3" xfId="44593" xr:uid="{7CAE6638-3313-4AD3-AF80-3475DB8F5B44}"/>
    <cellStyle name="40% - Énfasis1 7 2 3 3" xfId="20324" xr:uid="{5D28915B-A9A9-47E6-BF16-E0DFBCA68798}"/>
    <cellStyle name="40% - Énfasis1 7 2 3 3 2" xfId="44595" xr:uid="{B1167A3E-EBA0-4342-AB26-746AAB9841AA}"/>
    <cellStyle name="40% - Énfasis1 7 2 3 4" xfId="44592" xr:uid="{84186A25-5056-4AEC-93E6-9286FA460884}"/>
    <cellStyle name="40% - Énfasis1 7 2 4" xfId="8892" xr:uid="{D4A1A0E7-38EE-4B90-821D-A08BDF7079A5}"/>
    <cellStyle name="40% - Énfasis1 7 2 4 2" xfId="24305" xr:uid="{46001271-39B9-4B78-88D6-55367970FCC0}"/>
    <cellStyle name="40% - Énfasis1 7 2 4 2 2" xfId="44597" xr:uid="{FF342232-415F-4D05-9BBB-9E50280D7551}"/>
    <cellStyle name="40% - Énfasis1 7 2 4 3" xfId="44596" xr:uid="{2722565B-E4AC-476E-867E-BEF134930E6D}"/>
    <cellStyle name="40% - Énfasis1 7 2 5" xfId="16600" xr:uid="{CEEFEF9B-9868-49BA-B6D4-C87AE5B69E89}"/>
    <cellStyle name="40% - Énfasis1 7 2 5 2" xfId="44598" xr:uid="{C3CE17E3-7612-43A3-AA78-80035310C806}"/>
    <cellStyle name="40% - Énfasis1 7 2 6" xfId="44583" xr:uid="{95D748B3-E4AB-4170-8836-921DE0C0D2D4}"/>
    <cellStyle name="40% - Énfasis1 7 3" xfId="2002" xr:uid="{30EB7CBD-5DAB-46BB-83E1-53FD43DCE947}"/>
    <cellStyle name="40% - Énfasis1 7 3 2" xfId="5734" xr:uid="{591EA2CB-052A-4EA5-8374-FE3BB645F105}"/>
    <cellStyle name="40% - Énfasis1 7 3 2 2" xfId="13442" xr:uid="{828454A8-B055-4D0F-9A38-F94797F42605}"/>
    <cellStyle name="40% - Énfasis1 7 3 2 2 2" xfId="28854" xr:uid="{35600F54-8DD5-4797-B8C1-AB9AEC763F7E}"/>
    <cellStyle name="40% - Énfasis1 7 3 2 2 2 2" xfId="44602" xr:uid="{71E113EA-E50C-404F-98C1-7CA25EC0363C}"/>
    <cellStyle name="40% - Énfasis1 7 3 2 2 3" xfId="44601" xr:uid="{9656439C-BBEC-4C17-B882-6A2C9746FA0C}"/>
    <cellStyle name="40% - Énfasis1 7 3 2 3" xfId="21149" xr:uid="{06FDCB10-F969-4DF3-9F77-04173C73351E}"/>
    <cellStyle name="40% - Énfasis1 7 3 2 3 2" xfId="44603" xr:uid="{25D530B1-D410-4302-A5F5-39BB6A889DA1}"/>
    <cellStyle name="40% - Énfasis1 7 3 2 4" xfId="44600" xr:uid="{32599456-B0C8-4F4D-A644-50AFD73A7B62}"/>
    <cellStyle name="40% - Énfasis1 7 3 3" xfId="9713" xr:uid="{7CE4DF5A-9EE3-4E99-B648-C84B21EEF31C}"/>
    <cellStyle name="40% - Énfasis1 7 3 3 2" xfId="25126" xr:uid="{5D1DAB0A-14AF-45D1-885B-499920E0EC67}"/>
    <cellStyle name="40% - Énfasis1 7 3 3 2 2" xfId="44605" xr:uid="{6AE73FFD-2D57-4D29-A7A6-10006B9476E7}"/>
    <cellStyle name="40% - Énfasis1 7 3 3 3" xfId="44604" xr:uid="{CB5C633C-AD7F-4E08-8E40-E342D12C2493}"/>
    <cellStyle name="40% - Énfasis1 7 3 4" xfId="17421" xr:uid="{2A3FEB80-8C79-42CE-B701-F8934D46A0E3}"/>
    <cellStyle name="40% - Énfasis1 7 3 4 2" xfId="44606" xr:uid="{0DE33DB9-85CB-472E-BDC4-179DCA5FBF38}"/>
    <cellStyle name="40% - Énfasis1 7 3 5" xfId="44599" xr:uid="{5862D485-29B4-4F6E-94CD-93BB1E4EF59B}"/>
    <cellStyle name="40% - Énfasis1 7 4" xfId="4257" xr:uid="{B8BCBD68-A5EC-4FBC-A6FF-23BDA7F19172}"/>
    <cellStyle name="40% - Énfasis1 7 4 2" xfId="11965" xr:uid="{AED99E95-898D-448C-8F2F-DCFF6F5BB9AC}"/>
    <cellStyle name="40% - Énfasis1 7 4 2 2" xfId="27377" xr:uid="{E11BE663-DDA7-4043-84C3-9C0286751820}"/>
    <cellStyle name="40% - Énfasis1 7 4 2 2 2" xfId="44609" xr:uid="{87F5E7E6-A121-4C00-85DF-242BD5CF43E8}"/>
    <cellStyle name="40% - Énfasis1 7 4 2 3" xfId="44608" xr:uid="{49504622-A298-4432-A799-7CE04EFAD961}"/>
    <cellStyle name="40% - Énfasis1 7 4 3" xfId="19672" xr:uid="{470DAF07-7D68-43B3-A65B-4CAEBACC5CF4}"/>
    <cellStyle name="40% - Énfasis1 7 4 3 2" xfId="44610" xr:uid="{AFABB895-D8A5-4A44-9625-3ECCD6EAAB83}"/>
    <cellStyle name="40% - Énfasis1 7 4 4" xfId="44607" xr:uid="{E89B9A8F-3BD6-4C2F-B737-529F12D07A6F}"/>
    <cellStyle name="40% - Énfasis1 7 5" xfId="8254" xr:uid="{8D3D6DD4-1632-4A91-B24F-B21E36BDCA76}"/>
    <cellStyle name="40% - Énfasis1 7 5 2" xfId="23667" xr:uid="{3F13E246-A935-4819-88C3-8D30419AC828}"/>
    <cellStyle name="40% - Énfasis1 7 5 2 2" xfId="44612" xr:uid="{14E3472E-F594-411A-8F07-FF12EA76F5B6}"/>
    <cellStyle name="40% - Énfasis1 7 5 3" xfId="44611" xr:uid="{D1C1750A-7B88-4DB7-B989-7D944D12A5B4}"/>
    <cellStyle name="40% - Énfasis1 7 6" xfId="15962" xr:uid="{507F1FE8-AF00-4897-9363-074BC4A9397F}"/>
    <cellStyle name="40% - Énfasis1 7 6 2" xfId="44613" xr:uid="{172C2790-37CC-4F3B-A150-D660639BBF6F}"/>
    <cellStyle name="40% - Énfasis1 7 7" xfId="44582" xr:uid="{AD7C2684-17C7-4228-A4B0-280989DD9E35}"/>
    <cellStyle name="40% - Énfasis1 8" xfId="531" xr:uid="{F07FB87C-4D02-45DA-B05A-BDC3130DDEAE}"/>
    <cellStyle name="40% - Énfasis1 8 2" xfId="1192" xr:uid="{6C6F557B-07C5-4850-9382-7DD992219B50}"/>
    <cellStyle name="40% - Énfasis1 8 2 2" xfId="2660" xr:uid="{961D69BB-07E4-41B2-A4DF-CD9700EC159B}"/>
    <cellStyle name="40% - Énfasis1 8 2 2 2" xfId="6392" xr:uid="{AF1367B0-D2B4-41B6-B2CB-1A4F0FE19CB9}"/>
    <cellStyle name="40% - Énfasis1 8 2 2 2 2" xfId="14100" xr:uid="{A972F73D-8238-4D15-AF18-35F72912777A}"/>
    <cellStyle name="40% - Énfasis1 8 2 2 2 2 2" xfId="29512" xr:uid="{5DE92D32-D0F6-47DD-813D-40C3482F51B2}"/>
    <cellStyle name="40% - Énfasis1 8 2 2 2 2 2 2" xfId="44619" xr:uid="{FE497A00-0CB1-452A-8A1C-6682DAA0DA60}"/>
    <cellStyle name="40% - Énfasis1 8 2 2 2 2 3" xfId="44618" xr:uid="{450013F3-AB69-43B5-A531-C73A0F1810B4}"/>
    <cellStyle name="40% - Énfasis1 8 2 2 2 3" xfId="21807" xr:uid="{E261EA9A-BB0A-44A0-9C2A-380AB2AA8C27}"/>
    <cellStyle name="40% - Énfasis1 8 2 2 2 3 2" xfId="44620" xr:uid="{F7BF6170-3982-48A2-BF8F-4CDDA54C9AB7}"/>
    <cellStyle name="40% - Énfasis1 8 2 2 2 4" xfId="44617" xr:uid="{F3798FCD-5785-49A7-AAEE-98D06F05D161}"/>
    <cellStyle name="40% - Énfasis1 8 2 2 3" xfId="10371" xr:uid="{AF6D76C7-D725-4CB8-BF23-86B686865B1D}"/>
    <cellStyle name="40% - Énfasis1 8 2 2 3 2" xfId="25784" xr:uid="{50A36762-797C-4AAA-B42C-6D1C8795F25D}"/>
    <cellStyle name="40% - Énfasis1 8 2 2 3 2 2" xfId="44622" xr:uid="{426384E5-DA80-4002-8309-2B67A1529E3C}"/>
    <cellStyle name="40% - Énfasis1 8 2 2 3 3" xfId="44621" xr:uid="{654FE7B7-289D-4FBB-9392-FB8BA5593A49}"/>
    <cellStyle name="40% - Énfasis1 8 2 2 4" xfId="18079" xr:uid="{CE0E9269-8A82-47A0-82C5-DED17A6E79DF}"/>
    <cellStyle name="40% - Énfasis1 8 2 2 4 2" xfId="44623" xr:uid="{E448671F-EBD2-41F0-8B5E-15DBE293F1BC}"/>
    <cellStyle name="40% - Énfasis1 8 2 2 5" xfId="44616" xr:uid="{E604BD00-C30B-46FD-98E9-A8C8E3767A49}"/>
    <cellStyle name="40% - Énfasis1 8 2 3" xfId="4929" xr:uid="{0800D408-B056-4EEA-815A-DDF6DB3C7058}"/>
    <cellStyle name="40% - Énfasis1 8 2 3 2" xfId="12637" xr:uid="{1E9C0D56-A063-4B9E-8272-6A1EB94A6B83}"/>
    <cellStyle name="40% - Énfasis1 8 2 3 2 2" xfId="28049" xr:uid="{611D9696-573F-47F2-A20E-0409F135F14F}"/>
    <cellStyle name="40% - Énfasis1 8 2 3 2 2 2" xfId="44626" xr:uid="{B189B7AF-5FF2-4CDD-8A9C-DA9A67AB3863}"/>
    <cellStyle name="40% - Énfasis1 8 2 3 2 3" xfId="44625" xr:uid="{4F988FCD-2058-4080-9EB7-D0F9D0C0DA04}"/>
    <cellStyle name="40% - Énfasis1 8 2 3 3" xfId="20344" xr:uid="{4D93E78A-65F7-467E-94E7-8846622C49E1}"/>
    <cellStyle name="40% - Énfasis1 8 2 3 3 2" xfId="44627" xr:uid="{0FF5E18F-ECBC-4871-867D-D9838AE932EE}"/>
    <cellStyle name="40% - Énfasis1 8 2 3 4" xfId="44624" xr:uid="{6DAF8BD8-9D66-4BE8-AE8F-5FCDC2D46FD5}"/>
    <cellStyle name="40% - Énfasis1 8 2 4" xfId="8912" xr:uid="{52ABE023-B947-41D5-B7B9-5EA53549BB4F}"/>
    <cellStyle name="40% - Énfasis1 8 2 4 2" xfId="24325" xr:uid="{E8140E9D-F31D-484A-BE07-7C4CDD418477}"/>
    <cellStyle name="40% - Énfasis1 8 2 4 2 2" xfId="44629" xr:uid="{04691689-836C-4C02-90EC-EB613ED6B6A2}"/>
    <cellStyle name="40% - Énfasis1 8 2 4 3" xfId="44628" xr:uid="{E3F0A419-A5EB-4450-9C52-D462C1583CBD}"/>
    <cellStyle name="40% - Énfasis1 8 2 5" xfId="16620" xr:uid="{DDA5219B-36FD-4B10-BF03-BD384C8E9326}"/>
    <cellStyle name="40% - Énfasis1 8 2 5 2" xfId="44630" xr:uid="{7AD5E9BC-C510-4D5D-8BC3-16A823EDAB03}"/>
    <cellStyle name="40% - Énfasis1 8 2 6" xfId="44615" xr:uid="{5CB4E1FC-B77F-49B4-B0D6-F6DDD5CED27D}"/>
    <cellStyle name="40% - Énfasis1 8 3" xfId="2022" xr:uid="{B53D44B7-02CD-4F7F-8CB4-1882476B4DEA}"/>
    <cellStyle name="40% - Énfasis1 8 3 2" xfId="5754" xr:uid="{E41B5360-25C3-4DB3-9729-DF5CE57E9709}"/>
    <cellStyle name="40% - Énfasis1 8 3 2 2" xfId="13462" xr:uid="{DA4A0D45-5178-4DCA-BE7A-8F86C44E9D3C}"/>
    <cellStyle name="40% - Énfasis1 8 3 2 2 2" xfId="28874" xr:uid="{9F7202FF-29B9-4EEA-8FB7-799B369947AB}"/>
    <cellStyle name="40% - Énfasis1 8 3 2 2 2 2" xfId="44634" xr:uid="{66F101BA-2BBD-4874-91BB-30E68B813802}"/>
    <cellStyle name="40% - Énfasis1 8 3 2 2 3" xfId="44633" xr:uid="{1ECFA1B4-B4AB-4E32-A48F-A950359940F6}"/>
    <cellStyle name="40% - Énfasis1 8 3 2 3" xfId="21169" xr:uid="{101B082A-3CCD-43E2-8748-BA37880B036E}"/>
    <cellStyle name="40% - Énfasis1 8 3 2 3 2" xfId="44635" xr:uid="{86F26090-3EA9-4AE5-BEB8-C156C4182A08}"/>
    <cellStyle name="40% - Énfasis1 8 3 2 4" xfId="44632" xr:uid="{3D3355E8-E919-4705-A7EF-1385E59C0B4B}"/>
    <cellStyle name="40% - Énfasis1 8 3 3" xfId="9733" xr:uid="{E3B73B25-4858-4A0D-9F1E-36F548785CDA}"/>
    <cellStyle name="40% - Énfasis1 8 3 3 2" xfId="25146" xr:uid="{CE316A94-B2B1-499C-BC23-B21D94936700}"/>
    <cellStyle name="40% - Énfasis1 8 3 3 2 2" xfId="44637" xr:uid="{BA8490E3-4948-4EF7-BD8E-9A460D2CA089}"/>
    <cellStyle name="40% - Énfasis1 8 3 3 3" xfId="44636" xr:uid="{B97C2153-2C21-4D8F-9B85-B4A5714920E9}"/>
    <cellStyle name="40% - Énfasis1 8 3 4" xfId="17441" xr:uid="{9707B531-4B7A-4ED7-AC56-26939732AA7A}"/>
    <cellStyle name="40% - Énfasis1 8 3 4 2" xfId="44638" xr:uid="{27BAF4A9-EB8F-4B1C-9474-C4F30B00B943}"/>
    <cellStyle name="40% - Énfasis1 8 3 5" xfId="44631" xr:uid="{3882A747-AA1C-444E-84A3-782045221373}"/>
    <cellStyle name="40% - Énfasis1 8 4" xfId="4277" xr:uid="{F3D3CB62-0D55-462F-858F-E5C8643C8578}"/>
    <cellStyle name="40% - Énfasis1 8 4 2" xfId="11985" xr:uid="{74A661C2-EA6B-46F2-8F91-E947E0CF4D8E}"/>
    <cellStyle name="40% - Énfasis1 8 4 2 2" xfId="27397" xr:uid="{1709D894-E13C-4D90-AB48-523C19B2FBDB}"/>
    <cellStyle name="40% - Énfasis1 8 4 2 2 2" xfId="44641" xr:uid="{A3F3DFBF-B925-46BC-A71E-708F5E6C67AE}"/>
    <cellStyle name="40% - Énfasis1 8 4 2 3" xfId="44640" xr:uid="{EB1902AB-5D47-4AEE-B736-63AB96626006}"/>
    <cellStyle name="40% - Énfasis1 8 4 3" xfId="19692" xr:uid="{520C9F6D-5378-4044-B240-E1536AE1DBDC}"/>
    <cellStyle name="40% - Énfasis1 8 4 3 2" xfId="44642" xr:uid="{2AFDB629-677B-4CA2-89EF-4CE6C7CA028E}"/>
    <cellStyle name="40% - Énfasis1 8 4 4" xfId="44639" xr:uid="{222FFC20-BC8C-4A0E-8069-AE6E53F13240}"/>
    <cellStyle name="40% - Énfasis1 8 5" xfId="8274" xr:uid="{16D71DC5-3174-4FAA-A364-5AD1934F6211}"/>
    <cellStyle name="40% - Énfasis1 8 5 2" xfId="23687" xr:uid="{020EA899-B892-4C0E-8079-881D842ACFA5}"/>
    <cellStyle name="40% - Énfasis1 8 5 2 2" xfId="44644" xr:uid="{7195F3B8-2503-4073-9447-E4A026AE709C}"/>
    <cellStyle name="40% - Énfasis1 8 5 3" xfId="44643" xr:uid="{1D00B210-F788-4D0E-B1A7-1153ADBFB8CB}"/>
    <cellStyle name="40% - Énfasis1 8 6" xfId="15982" xr:uid="{ABD47809-D34D-49EA-8643-2D6A32C03C25}"/>
    <cellStyle name="40% - Énfasis1 8 6 2" xfId="44645" xr:uid="{01085E23-22CB-4DD3-BE88-E8E6F455D93B}"/>
    <cellStyle name="40% - Énfasis1 8 7" xfId="44614" xr:uid="{08E8A303-A1F2-4C93-870E-7D80E8D6AC02}"/>
    <cellStyle name="40% - Énfasis1 9" xfId="551" xr:uid="{16589C2C-D851-46C6-ACFA-0B1D0C6FF035}"/>
    <cellStyle name="40% - Énfasis1 9 2" xfId="1212" xr:uid="{7F3FE851-9425-4E7B-A7D3-92DF8069BE0F}"/>
    <cellStyle name="40% - Énfasis1 9 2 2" xfId="2680" xr:uid="{8460C000-C407-4C0C-918D-C7F4DDAA95AA}"/>
    <cellStyle name="40% - Énfasis1 9 2 2 2" xfId="6412" xr:uid="{F05B2364-CCA0-459B-B9F8-4F756B28276C}"/>
    <cellStyle name="40% - Énfasis1 9 2 2 2 2" xfId="14120" xr:uid="{9316BA63-7FFC-4C61-BE16-2256843FC9CA}"/>
    <cellStyle name="40% - Énfasis1 9 2 2 2 2 2" xfId="29532" xr:uid="{205E3E29-F546-4E63-BF58-92209B6C6F0B}"/>
    <cellStyle name="40% - Énfasis1 9 2 2 2 2 2 2" xfId="44651" xr:uid="{99B2AEED-C28A-4973-91BD-C7E44657CB47}"/>
    <cellStyle name="40% - Énfasis1 9 2 2 2 2 3" xfId="44650" xr:uid="{3EDB2797-85A9-4BFF-A695-3E7C9D6732A8}"/>
    <cellStyle name="40% - Énfasis1 9 2 2 2 3" xfId="21827" xr:uid="{6DB4BFE4-879E-45BE-B08F-B0D2BB6437F8}"/>
    <cellStyle name="40% - Énfasis1 9 2 2 2 3 2" xfId="44652" xr:uid="{66E5AE93-4D12-447A-BD6D-A3E6511F0999}"/>
    <cellStyle name="40% - Énfasis1 9 2 2 2 4" xfId="44649" xr:uid="{CC962C14-C8B0-4840-B90F-C009429AD4D1}"/>
    <cellStyle name="40% - Énfasis1 9 2 2 3" xfId="10391" xr:uid="{89BF9205-9534-4618-A78F-E5E833C21ED3}"/>
    <cellStyle name="40% - Énfasis1 9 2 2 3 2" xfId="25804" xr:uid="{CD283B54-7924-4701-A345-3D4F3EE83D9D}"/>
    <cellStyle name="40% - Énfasis1 9 2 2 3 2 2" xfId="44654" xr:uid="{8798D3E1-392A-4A3E-B9A2-C181E96A5710}"/>
    <cellStyle name="40% - Énfasis1 9 2 2 3 3" xfId="44653" xr:uid="{1786BD24-0EFF-4310-B343-2190C27E6332}"/>
    <cellStyle name="40% - Énfasis1 9 2 2 4" xfId="18099" xr:uid="{1239BBA4-0EAC-47EF-8CD1-B7472CD41F97}"/>
    <cellStyle name="40% - Énfasis1 9 2 2 4 2" xfId="44655" xr:uid="{F83AC6E8-CCB6-4B22-8949-B7EFFF7C49AF}"/>
    <cellStyle name="40% - Énfasis1 9 2 2 5" xfId="44648" xr:uid="{59DB7F03-2D8E-4643-929F-8D8CFC6E7493}"/>
    <cellStyle name="40% - Énfasis1 9 2 3" xfId="4949" xr:uid="{8BE44651-316E-4D03-8CD2-599CCB3B0972}"/>
    <cellStyle name="40% - Énfasis1 9 2 3 2" xfId="12657" xr:uid="{0E3B65F0-7739-4C76-BA87-FD97316ACD9F}"/>
    <cellStyle name="40% - Énfasis1 9 2 3 2 2" xfId="28069" xr:uid="{D5C9FA81-F542-49A2-AD95-AFA9CBF1125B}"/>
    <cellStyle name="40% - Énfasis1 9 2 3 2 2 2" xfId="44658" xr:uid="{B209F936-0188-415D-B2F1-AF4FD76918D6}"/>
    <cellStyle name="40% - Énfasis1 9 2 3 2 3" xfId="44657" xr:uid="{73FF002D-85AC-45CF-9C38-9530A5217C91}"/>
    <cellStyle name="40% - Énfasis1 9 2 3 3" xfId="20364" xr:uid="{F62EB8EF-BAC0-429F-AF5F-66EAB3B3AFD8}"/>
    <cellStyle name="40% - Énfasis1 9 2 3 3 2" xfId="44659" xr:uid="{97B48473-2BC5-43EF-9BE7-F91FEE3CF42A}"/>
    <cellStyle name="40% - Énfasis1 9 2 3 4" xfId="44656" xr:uid="{DA7056B2-92A6-47B7-8386-5EB46A75F208}"/>
    <cellStyle name="40% - Énfasis1 9 2 4" xfId="8932" xr:uid="{F7ECC5CE-5FD8-4FD5-B95C-AD8BB7C0F0D5}"/>
    <cellStyle name="40% - Énfasis1 9 2 4 2" xfId="24345" xr:uid="{C8B5162D-CBDC-4CB6-B849-94AA563DBECD}"/>
    <cellStyle name="40% - Énfasis1 9 2 4 2 2" xfId="44661" xr:uid="{1647AD41-3C29-4489-9467-44DA1ED917C2}"/>
    <cellStyle name="40% - Énfasis1 9 2 4 3" xfId="44660" xr:uid="{443BF3CF-B580-4CC0-9D20-2866E747DEF5}"/>
    <cellStyle name="40% - Énfasis1 9 2 5" xfId="16640" xr:uid="{01F9AC2C-332A-457E-9087-AF018AD085EE}"/>
    <cellStyle name="40% - Énfasis1 9 2 5 2" xfId="44662" xr:uid="{7D8A111A-4447-4610-8F9B-3276D9AC9090}"/>
    <cellStyle name="40% - Énfasis1 9 2 6" xfId="44647" xr:uid="{77BD5B3B-B2BD-4BB1-ABFA-35592EB7AA26}"/>
    <cellStyle name="40% - Énfasis1 9 3" xfId="2042" xr:uid="{FE7AC02D-FB53-4C54-8C55-2E2C300AD553}"/>
    <cellStyle name="40% - Énfasis1 9 3 2" xfId="5774" xr:uid="{0BB3199A-44B6-4A19-91E8-AB1C24D14BB2}"/>
    <cellStyle name="40% - Énfasis1 9 3 2 2" xfId="13482" xr:uid="{DB89C10F-4396-40C4-A212-38E64A09B938}"/>
    <cellStyle name="40% - Énfasis1 9 3 2 2 2" xfId="28894" xr:uid="{6E8EA8D4-B340-417B-9CE1-595EC8C4F2BE}"/>
    <cellStyle name="40% - Énfasis1 9 3 2 2 2 2" xfId="44666" xr:uid="{C3C5B4DD-4910-4C12-86A5-A270964BD1CC}"/>
    <cellStyle name="40% - Énfasis1 9 3 2 2 3" xfId="44665" xr:uid="{871A8D6A-DCB3-4C23-B06D-F204353BF14E}"/>
    <cellStyle name="40% - Énfasis1 9 3 2 3" xfId="21189" xr:uid="{2968BA54-AD1C-4156-A6B0-76D3E55AC970}"/>
    <cellStyle name="40% - Énfasis1 9 3 2 3 2" xfId="44667" xr:uid="{3C4B5D30-1880-431B-AA18-FD3FC809C0BD}"/>
    <cellStyle name="40% - Énfasis1 9 3 2 4" xfId="44664" xr:uid="{F4FA825E-CB3A-4F64-8CA7-C067059614E2}"/>
    <cellStyle name="40% - Énfasis1 9 3 3" xfId="9753" xr:uid="{77EAE044-8421-4BCC-BFFE-1691FC625473}"/>
    <cellStyle name="40% - Énfasis1 9 3 3 2" xfId="25166" xr:uid="{91869B4A-C933-4A04-B4EF-3A16A162A3EB}"/>
    <cellStyle name="40% - Énfasis1 9 3 3 2 2" xfId="44669" xr:uid="{12C3EDDC-3DB0-4BB0-BB91-C66A77C97BBB}"/>
    <cellStyle name="40% - Énfasis1 9 3 3 3" xfId="44668" xr:uid="{D9588E2D-0C27-4FE8-8FB6-2F324D80D9D1}"/>
    <cellStyle name="40% - Énfasis1 9 3 4" xfId="17461" xr:uid="{FD11359F-474A-4E37-8290-CB11528FC003}"/>
    <cellStyle name="40% - Énfasis1 9 3 4 2" xfId="44670" xr:uid="{7D81A0E4-2F9F-400D-8400-59C95A540D79}"/>
    <cellStyle name="40% - Énfasis1 9 3 5" xfId="44663" xr:uid="{24CD0F27-6629-4704-97BA-50D2B1BA40B3}"/>
    <cellStyle name="40% - Énfasis1 9 4" xfId="4297" xr:uid="{E224D256-59B9-4D9F-932D-720048BA0ACE}"/>
    <cellStyle name="40% - Énfasis1 9 4 2" xfId="12005" xr:uid="{97F0A30A-08D5-442B-8F52-FF58E5EAF610}"/>
    <cellStyle name="40% - Énfasis1 9 4 2 2" xfId="27417" xr:uid="{7D9CF3C8-EF31-431A-92A5-4935236AEAC1}"/>
    <cellStyle name="40% - Énfasis1 9 4 2 2 2" xfId="44673" xr:uid="{B9290FCF-E9B3-4FC9-82B0-8BE4AC043642}"/>
    <cellStyle name="40% - Énfasis1 9 4 2 3" xfId="44672" xr:uid="{BDA209A0-1D6A-4D23-9F82-F1F743EC45BE}"/>
    <cellStyle name="40% - Énfasis1 9 4 3" xfId="19712" xr:uid="{26AFC15D-222B-4F36-B4D9-C4216CEFDD20}"/>
    <cellStyle name="40% - Énfasis1 9 4 3 2" xfId="44674" xr:uid="{AC44345C-FDEF-4258-984E-776450CC1E29}"/>
    <cellStyle name="40% - Énfasis1 9 4 4" xfId="44671" xr:uid="{7C0474C2-0EC5-45B8-8F98-DE5730C461B4}"/>
    <cellStyle name="40% - Énfasis1 9 5" xfId="8294" xr:uid="{6A9474C2-F07D-4DD3-BBF5-57BC272FD7F8}"/>
    <cellStyle name="40% - Énfasis1 9 5 2" xfId="23707" xr:uid="{231829EA-7071-4BEB-90E0-35531A5461EA}"/>
    <cellStyle name="40% - Énfasis1 9 5 2 2" xfId="44676" xr:uid="{1A700BF4-96CB-4A6D-B743-EC793B363F84}"/>
    <cellStyle name="40% - Énfasis1 9 5 3" xfId="44675" xr:uid="{A956C3FF-07EE-4007-8222-9EE9A8F96B66}"/>
    <cellStyle name="40% - Énfasis1 9 6" xfId="16002" xr:uid="{AA75D80E-AB77-4150-A50C-6A261D8B61B2}"/>
    <cellStyle name="40% - Énfasis1 9 6 2" xfId="44677" xr:uid="{BB25BC01-7EDA-41E1-8C79-730FF0E85576}"/>
    <cellStyle name="40% - Énfasis1 9 7" xfId="44646" xr:uid="{18A10A85-A1DA-4F92-90BA-08B4FC975180}"/>
    <cellStyle name="40% - Énfasis2 10" xfId="574" xr:uid="{9933F439-86F4-4E80-A462-7926979D1E27}"/>
    <cellStyle name="40% - Énfasis2 10 2" xfId="1235" xr:uid="{39CB04F5-4645-42A2-BD18-29BA1A9F7340}"/>
    <cellStyle name="40% - Énfasis2 10 2 2" xfId="2703" xr:uid="{4F6DDFD8-C777-4F68-A314-E3B018483AB3}"/>
    <cellStyle name="40% - Énfasis2 10 2 2 2" xfId="6435" xr:uid="{4A7A3AAF-E280-4328-B865-3D294C732B4B}"/>
    <cellStyle name="40% - Énfasis2 10 2 2 2 2" xfId="14143" xr:uid="{988B39DE-52B4-46C0-BAE8-E369B41B7B84}"/>
    <cellStyle name="40% - Énfasis2 10 2 2 2 2 2" xfId="29555" xr:uid="{E21B913F-F2BA-4248-85C4-F99D90EF9108}"/>
    <cellStyle name="40% - Énfasis2 10 2 2 2 2 2 2" xfId="44683" xr:uid="{67D01EFD-B054-49F1-AC77-805F4453CEDD}"/>
    <cellStyle name="40% - Énfasis2 10 2 2 2 2 3" xfId="44682" xr:uid="{3C4D313D-8934-4A5F-8166-064000EB65D4}"/>
    <cellStyle name="40% - Énfasis2 10 2 2 2 3" xfId="21850" xr:uid="{574E9E1B-CFB1-41D6-B49C-95D83A0C347F}"/>
    <cellStyle name="40% - Énfasis2 10 2 2 2 3 2" xfId="44684" xr:uid="{B5A89CA5-14E2-44F9-BF08-092BDF1E697F}"/>
    <cellStyle name="40% - Énfasis2 10 2 2 2 4" xfId="44681" xr:uid="{8E6AAED3-2C5C-496C-A811-363483B5E41C}"/>
    <cellStyle name="40% - Énfasis2 10 2 2 3" xfId="10414" xr:uid="{CBC4AE7C-36C1-47C6-8CA6-44049E2418DC}"/>
    <cellStyle name="40% - Énfasis2 10 2 2 3 2" xfId="25827" xr:uid="{9FBA69E0-9C2F-4513-9327-8AF6E3987652}"/>
    <cellStyle name="40% - Énfasis2 10 2 2 3 2 2" xfId="44686" xr:uid="{1CBF63BB-1EC3-4A25-A024-15605BFE697A}"/>
    <cellStyle name="40% - Énfasis2 10 2 2 3 3" xfId="44685" xr:uid="{A1EE0444-D484-4382-BBCB-39B7D07A74EC}"/>
    <cellStyle name="40% - Énfasis2 10 2 2 4" xfId="18122" xr:uid="{731C45F5-2239-45AF-BEF6-2C410E976C5A}"/>
    <cellStyle name="40% - Énfasis2 10 2 2 4 2" xfId="44687" xr:uid="{9DD0B817-532C-4099-807D-C6645092BD7F}"/>
    <cellStyle name="40% - Énfasis2 10 2 2 5" xfId="44680" xr:uid="{CD5D6502-AC62-4DC9-9483-683E93172B81}"/>
    <cellStyle name="40% - Énfasis2 10 2 3" xfId="4972" xr:uid="{4DB165F7-1986-44E3-8693-FBE7F498E1DE}"/>
    <cellStyle name="40% - Énfasis2 10 2 3 2" xfId="12680" xr:uid="{B58443AC-CC6C-48EA-B74B-00096C57509B}"/>
    <cellStyle name="40% - Énfasis2 10 2 3 2 2" xfId="28092" xr:uid="{A625C557-1B0C-4711-A079-76F6F3573F03}"/>
    <cellStyle name="40% - Énfasis2 10 2 3 2 2 2" xfId="44690" xr:uid="{F35E6060-8320-47C9-A8B4-EFCEAB2EA6E6}"/>
    <cellStyle name="40% - Énfasis2 10 2 3 2 3" xfId="44689" xr:uid="{DF08C180-B015-4D39-AE1B-675EDDAF0B44}"/>
    <cellStyle name="40% - Énfasis2 10 2 3 3" xfId="20387" xr:uid="{1EABC8E9-B010-43F8-8D41-17FC950E52A6}"/>
    <cellStyle name="40% - Énfasis2 10 2 3 3 2" xfId="44691" xr:uid="{B1B3CB29-FBF4-43C5-85DD-09CD15BFC0DF}"/>
    <cellStyle name="40% - Énfasis2 10 2 3 4" xfId="44688" xr:uid="{C1A9BE3F-D0AD-405E-AEBE-0B00B630E291}"/>
    <cellStyle name="40% - Énfasis2 10 2 4" xfId="8955" xr:uid="{5882D35A-F105-4BAA-AE8A-245D8C3DE883}"/>
    <cellStyle name="40% - Énfasis2 10 2 4 2" xfId="24368" xr:uid="{621FF624-7B49-4787-A378-6F2355E06F7E}"/>
    <cellStyle name="40% - Énfasis2 10 2 4 2 2" xfId="44693" xr:uid="{2DE82A28-48AF-443E-9A3D-98ABBB63DD75}"/>
    <cellStyle name="40% - Énfasis2 10 2 4 3" xfId="44692" xr:uid="{44BC8CAA-CE67-4596-A543-E1C94EFC4962}"/>
    <cellStyle name="40% - Énfasis2 10 2 5" xfId="16663" xr:uid="{7F9A39AA-E1E2-4757-B728-7CCA008C172B}"/>
    <cellStyle name="40% - Énfasis2 10 2 5 2" xfId="44694" xr:uid="{4A10C0D2-2828-48A1-B929-64D203D9F898}"/>
    <cellStyle name="40% - Énfasis2 10 2 6" xfId="44679" xr:uid="{042B560D-095B-47B2-87A7-B18D68A1CFB3}"/>
    <cellStyle name="40% - Énfasis2 10 3" xfId="2065" xr:uid="{E44A7621-FC2C-4F9B-A016-16D697D699A7}"/>
    <cellStyle name="40% - Énfasis2 10 3 2" xfId="5797" xr:uid="{BFECD45F-ECAD-44BC-A73E-C8A1FF4DB241}"/>
    <cellStyle name="40% - Énfasis2 10 3 2 2" xfId="13505" xr:uid="{C8063796-C6F4-4359-8534-E4C264DC30B0}"/>
    <cellStyle name="40% - Énfasis2 10 3 2 2 2" xfId="28917" xr:uid="{4EAB1AD7-7D44-485E-99D3-ADC2C3E86368}"/>
    <cellStyle name="40% - Énfasis2 10 3 2 2 2 2" xfId="44698" xr:uid="{33B2DDB5-4644-497E-A8C2-FA78EF5CA93F}"/>
    <cellStyle name="40% - Énfasis2 10 3 2 2 3" xfId="44697" xr:uid="{EFC7E1B3-2878-4876-B84A-CA5A6C940E3D}"/>
    <cellStyle name="40% - Énfasis2 10 3 2 3" xfId="21212" xr:uid="{3903CB17-072A-411D-B851-29A15DC9D188}"/>
    <cellStyle name="40% - Énfasis2 10 3 2 3 2" xfId="44699" xr:uid="{C6CF871C-29E7-410C-98CB-DD37D895ADF8}"/>
    <cellStyle name="40% - Énfasis2 10 3 2 4" xfId="44696" xr:uid="{E1307505-0438-4F8D-9B36-091D73288394}"/>
    <cellStyle name="40% - Énfasis2 10 3 3" xfId="9776" xr:uid="{745CC7BA-8B8B-44B4-8206-7EE3DDA3874A}"/>
    <cellStyle name="40% - Énfasis2 10 3 3 2" xfId="25189" xr:uid="{DFAC1F61-AD56-4317-94EE-0E2749A8C92D}"/>
    <cellStyle name="40% - Énfasis2 10 3 3 2 2" xfId="44701" xr:uid="{F5F241BA-2A2F-4CD9-93ED-F8AAE36AF6D6}"/>
    <cellStyle name="40% - Énfasis2 10 3 3 3" xfId="44700" xr:uid="{702D8DD2-B86B-446C-BA80-92A021D25423}"/>
    <cellStyle name="40% - Énfasis2 10 3 4" xfId="17484" xr:uid="{3188205E-C812-489C-A763-6D05BC68825F}"/>
    <cellStyle name="40% - Énfasis2 10 3 4 2" xfId="44702" xr:uid="{E2D0A215-799C-40FB-BA84-EC4E0CC66582}"/>
    <cellStyle name="40% - Énfasis2 10 3 5" xfId="44695" xr:uid="{5C92EA84-2EB6-40FF-8AB5-EF8B08251FD5}"/>
    <cellStyle name="40% - Énfasis2 10 4" xfId="4320" xr:uid="{7DAD2185-E3B1-4D71-9F0F-51B0BC7ADA4D}"/>
    <cellStyle name="40% - Énfasis2 10 4 2" xfId="12028" xr:uid="{75F09B25-CBB4-4916-8CAA-2E8BCBEB5297}"/>
    <cellStyle name="40% - Énfasis2 10 4 2 2" xfId="27440" xr:uid="{F656B0C9-7EB2-4DB5-8410-6862AED026D0}"/>
    <cellStyle name="40% - Énfasis2 10 4 2 2 2" xfId="44705" xr:uid="{6B0AD3FA-3DD0-4920-B420-F9A2C1C13846}"/>
    <cellStyle name="40% - Énfasis2 10 4 2 3" xfId="44704" xr:uid="{105C5A65-BDF9-45DF-89C2-D2823DBF2697}"/>
    <cellStyle name="40% - Énfasis2 10 4 3" xfId="19735" xr:uid="{E0A68696-49FF-4E45-90A6-257C62152246}"/>
    <cellStyle name="40% - Énfasis2 10 4 3 2" xfId="44706" xr:uid="{F5707552-9111-406A-9D93-560E35B5B8F1}"/>
    <cellStyle name="40% - Énfasis2 10 4 4" xfId="44703" xr:uid="{4DB0C9CE-11D0-4428-90F5-67CC1BA81AB6}"/>
    <cellStyle name="40% - Énfasis2 10 5" xfId="8317" xr:uid="{50890392-7931-41F3-87A1-6CA850B5F48C}"/>
    <cellStyle name="40% - Énfasis2 10 5 2" xfId="23730" xr:uid="{DA32C8DF-3903-4929-B49B-9FF54A3EBB9E}"/>
    <cellStyle name="40% - Énfasis2 10 5 2 2" xfId="44708" xr:uid="{765F4D93-DAED-45B4-8E97-43A63EC38F7A}"/>
    <cellStyle name="40% - Énfasis2 10 5 3" xfId="44707" xr:uid="{03761009-8232-4166-8E23-C622C288A239}"/>
    <cellStyle name="40% - Énfasis2 10 6" xfId="16025" xr:uid="{6153407E-9860-42EF-84A5-DC22C87D8C15}"/>
    <cellStyle name="40% - Énfasis2 10 6 2" xfId="44709" xr:uid="{F9424CDE-73A3-4E5C-8267-025473CE5BFB}"/>
    <cellStyle name="40% - Énfasis2 10 7" xfId="44678" xr:uid="{D6067D6B-8824-4430-89D3-FA1106D27C70}"/>
    <cellStyle name="40% - Énfasis2 11" xfId="595" xr:uid="{482A4846-E5C0-446A-863C-1378E2F1F35F}"/>
    <cellStyle name="40% - Énfasis2 11 2" xfId="1256" xr:uid="{89BB69A0-4FC2-4765-82F9-313A630FCB36}"/>
    <cellStyle name="40% - Énfasis2 11 2 2" xfId="2723" xr:uid="{960A6828-506A-4F95-9B26-8C61B622153A}"/>
    <cellStyle name="40% - Énfasis2 11 2 2 2" xfId="6455" xr:uid="{6B1CE205-AAED-4259-B6A8-49BCA17E070E}"/>
    <cellStyle name="40% - Énfasis2 11 2 2 2 2" xfId="14163" xr:uid="{C28FEA4A-073A-462A-8243-15F200902A50}"/>
    <cellStyle name="40% - Énfasis2 11 2 2 2 2 2" xfId="29575" xr:uid="{8613B907-BD82-4841-A402-B425AA0A5E4C}"/>
    <cellStyle name="40% - Énfasis2 11 2 2 2 2 2 2" xfId="44715" xr:uid="{11542EBD-B88B-44CE-85BA-48F55A5BF1FF}"/>
    <cellStyle name="40% - Énfasis2 11 2 2 2 2 3" xfId="44714" xr:uid="{1443013D-FC09-4077-89F9-D460F2634F18}"/>
    <cellStyle name="40% - Énfasis2 11 2 2 2 3" xfId="21870" xr:uid="{B415534A-9195-4564-B565-992794F6D3E6}"/>
    <cellStyle name="40% - Énfasis2 11 2 2 2 3 2" xfId="44716" xr:uid="{457ADB97-537E-4B9D-87F5-F99365068060}"/>
    <cellStyle name="40% - Énfasis2 11 2 2 2 4" xfId="44713" xr:uid="{733E55B1-7DF0-4EBE-BB12-FD1F4784EEE7}"/>
    <cellStyle name="40% - Énfasis2 11 2 2 3" xfId="10434" xr:uid="{901940C1-E8F5-4B37-A692-79027BDE2499}"/>
    <cellStyle name="40% - Énfasis2 11 2 2 3 2" xfId="25847" xr:uid="{0E02A5D6-A23C-45AC-A1C0-7C53367A456B}"/>
    <cellStyle name="40% - Énfasis2 11 2 2 3 2 2" xfId="44718" xr:uid="{345DF5BD-E331-4F2D-8EBF-46E948C0ABF1}"/>
    <cellStyle name="40% - Énfasis2 11 2 2 3 3" xfId="44717" xr:uid="{18FB0A1E-43ED-4530-9EF4-DE3FC8E1EF9E}"/>
    <cellStyle name="40% - Énfasis2 11 2 2 4" xfId="18142" xr:uid="{4CB0882F-01EA-4F12-A587-FC3A18692FCE}"/>
    <cellStyle name="40% - Énfasis2 11 2 2 4 2" xfId="44719" xr:uid="{C7863A1A-D478-450F-B0D4-4CA580DF7D45}"/>
    <cellStyle name="40% - Énfasis2 11 2 2 5" xfId="44712" xr:uid="{9B32589D-7CF6-432A-A20F-020106635F95}"/>
    <cellStyle name="40% - Énfasis2 11 2 3" xfId="4992" xr:uid="{42FE7A7E-4DFC-4ED8-98E4-5066AB86AA02}"/>
    <cellStyle name="40% - Énfasis2 11 2 3 2" xfId="12700" xr:uid="{78F2DF19-AA4B-461A-939E-35059E58BCB3}"/>
    <cellStyle name="40% - Énfasis2 11 2 3 2 2" xfId="28112" xr:uid="{BFCD267B-86C3-4E24-8091-BE78D69947E8}"/>
    <cellStyle name="40% - Énfasis2 11 2 3 2 2 2" xfId="44722" xr:uid="{A8663EBB-077F-414E-B5F4-ECACD0EC26B6}"/>
    <cellStyle name="40% - Énfasis2 11 2 3 2 3" xfId="44721" xr:uid="{494E9004-6477-464C-A835-F3D55C6C3CBA}"/>
    <cellStyle name="40% - Énfasis2 11 2 3 3" xfId="20407" xr:uid="{D6593180-283E-4A29-B198-2C045F954E5B}"/>
    <cellStyle name="40% - Énfasis2 11 2 3 3 2" xfId="44723" xr:uid="{5D156012-ECBE-4655-BFA0-B5EF2DD8F275}"/>
    <cellStyle name="40% - Énfasis2 11 2 3 4" xfId="44720" xr:uid="{AF9173D8-F6B9-4F05-9029-05BDCFE6B394}"/>
    <cellStyle name="40% - Énfasis2 11 2 4" xfId="8975" xr:uid="{93983720-538A-4BD6-9DBC-F2E2C85E2B9D}"/>
    <cellStyle name="40% - Énfasis2 11 2 4 2" xfId="24388" xr:uid="{633DBC2C-E832-4884-8BE3-059203DBD795}"/>
    <cellStyle name="40% - Énfasis2 11 2 4 2 2" xfId="44725" xr:uid="{D9B96532-66CA-4D2A-A82E-267AC587F77F}"/>
    <cellStyle name="40% - Énfasis2 11 2 4 3" xfId="44724" xr:uid="{A10127AC-B8B6-4B33-8DFA-C7E743ADD9C3}"/>
    <cellStyle name="40% - Énfasis2 11 2 5" xfId="16683" xr:uid="{E0A94FC2-D638-48D7-BFB1-52265E51B8F5}"/>
    <cellStyle name="40% - Énfasis2 11 2 5 2" xfId="44726" xr:uid="{80EADEFC-3BB4-4279-BC5D-698A1320F521}"/>
    <cellStyle name="40% - Énfasis2 11 2 6" xfId="44711" xr:uid="{E3D75330-6D8B-40C1-8351-C03DF663E5D0}"/>
    <cellStyle name="40% - Énfasis2 11 3" xfId="2085" xr:uid="{55F09847-8AE3-47C4-AC71-927EEC153E2A}"/>
    <cellStyle name="40% - Énfasis2 11 3 2" xfId="5817" xr:uid="{3C7CA774-5F49-4932-BDD7-877D4BDC5E64}"/>
    <cellStyle name="40% - Énfasis2 11 3 2 2" xfId="13525" xr:uid="{6374525A-899B-4D11-9246-F61AFF99FEBF}"/>
    <cellStyle name="40% - Énfasis2 11 3 2 2 2" xfId="28937" xr:uid="{568C1612-F5F0-4685-8C66-0A0F530C9B00}"/>
    <cellStyle name="40% - Énfasis2 11 3 2 2 2 2" xfId="44730" xr:uid="{682D16C3-07C8-4467-8C33-440F5BFBB7F9}"/>
    <cellStyle name="40% - Énfasis2 11 3 2 2 3" xfId="44729" xr:uid="{2FD69C97-FF80-470D-BA60-47B243D1CB39}"/>
    <cellStyle name="40% - Énfasis2 11 3 2 3" xfId="21232" xr:uid="{07D30500-E2D2-417A-9164-6A7407DFEA0C}"/>
    <cellStyle name="40% - Énfasis2 11 3 2 3 2" xfId="44731" xr:uid="{812FE845-66EA-428C-9FEC-5699811F5888}"/>
    <cellStyle name="40% - Énfasis2 11 3 2 4" xfId="44728" xr:uid="{8EC59B00-E784-47E6-9CB8-A55B205E6753}"/>
    <cellStyle name="40% - Énfasis2 11 3 3" xfId="9796" xr:uid="{DCE9E0BF-BF2B-4965-A6D8-16B471A12907}"/>
    <cellStyle name="40% - Énfasis2 11 3 3 2" xfId="25209" xr:uid="{EBB1FF09-0CB1-4EAD-BC70-E40A44EE6D8A}"/>
    <cellStyle name="40% - Énfasis2 11 3 3 2 2" xfId="44733" xr:uid="{E5B5F8C8-F9C9-4F29-831E-57AE243293CE}"/>
    <cellStyle name="40% - Énfasis2 11 3 3 3" xfId="44732" xr:uid="{D22B6FB3-0A20-4A62-B2E9-AB08A40B16B3}"/>
    <cellStyle name="40% - Énfasis2 11 3 4" xfId="17504" xr:uid="{FF19DCAA-5CDE-4D02-AE6E-A6ABA2DFD300}"/>
    <cellStyle name="40% - Énfasis2 11 3 4 2" xfId="44734" xr:uid="{0FAACE47-5C16-454C-B001-5447418085FD}"/>
    <cellStyle name="40% - Énfasis2 11 3 5" xfId="44727" xr:uid="{F04AEA19-C980-43C4-84EB-9F03DF6D486D}"/>
    <cellStyle name="40% - Énfasis2 11 4" xfId="4340" xr:uid="{AA5D110C-A48A-46BF-B770-D4D591C82174}"/>
    <cellStyle name="40% - Énfasis2 11 4 2" xfId="12048" xr:uid="{65CFAB53-71D3-417D-91F2-EC0900C73E16}"/>
    <cellStyle name="40% - Énfasis2 11 4 2 2" xfId="27460" xr:uid="{D34042A1-B016-4BB4-AFCC-E8EA5D1BBE1C}"/>
    <cellStyle name="40% - Énfasis2 11 4 2 2 2" xfId="44737" xr:uid="{DFBC405E-5D7B-4FA9-A519-CAC930882A3F}"/>
    <cellStyle name="40% - Énfasis2 11 4 2 3" xfId="44736" xr:uid="{D0B60BD3-F882-483B-91E1-7A303CA64C69}"/>
    <cellStyle name="40% - Énfasis2 11 4 3" xfId="19755" xr:uid="{88D0B31A-6FD2-4892-955A-1A24B09C7BA6}"/>
    <cellStyle name="40% - Énfasis2 11 4 3 2" xfId="44738" xr:uid="{785F41B8-2B61-4588-8416-5518AF61ECEB}"/>
    <cellStyle name="40% - Énfasis2 11 4 4" xfId="44735" xr:uid="{A028024B-0E31-4CC1-B23A-FD6AA2B9AF84}"/>
    <cellStyle name="40% - Énfasis2 11 5" xfId="8337" xr:uid="{1C6F073B-6398-4B28-917B-EEBC552D2FE4}"/>
    <cellStyle name="40% - Énfasis2 11 5 2" xfId="23750" xr:uid="{71EADC16-5CFF-415E-A210-E3D38D991CF9}"/>
    <cellStyle name="40% - Énfasis2 11 5 2 2" xfId="44740" xr:uid="{B430C970-10F9-4A87-B64C-42AB1FFEB656}"/>
    <cellStyle name="40% - Énfasis2 11 5 3" xfId="44739" xr:uid="{9CE27CE0-0AB0-4582-8516-A1BEA69F796C}"/>
    <cellStyle name="40% - Énfasis2 11 6" xfId="16045" xr:uid="{3715D9B1-5667-4DC0-BE7B-510110486DF7}"/>
    <cellStyle name="40% - Énfasis2 11 6 2" xfId="44741" xr:uid="{D1175E70-6BB2-40C8-AF99-055519F313CA}"/>
    <cellStyle name="40% - Énfasis2 11 7" xfId="44710" xr:uid="{19798F32-420F-419F-81B6-68D94EBB9170}"/>
    <cellStyle name="40% - Énfasis2 12" xfId="615" xr:uid="{4B83A149-B870-42D3-8843-16EB3C856908}"/>
    <cellStyle name="40% - Énfasis2 12 2" xfId="1276" xr:uid="{185D8D2B-DC1B-4449-8700-4DA595E3BBC9}"/>
    <cellStyle name="40% - Énfasis2 12 2 2" xfId="2743" xr:uid="{519E943B-8641-40CC-AA75-40677218C507}"/>
    <cellStyle name="40% - Énfasis2 12 2 2 2" xfId="6475" xr:uid="{4D241439-8491-4EF8-BCA1-AC41F35385D7}"/>
    <cellStyle name="40% - Énfasis2 12 2 2 2 2" xfId="14183" xr:uid="{6EB9ADDD-A5B9-4B8C-8217-89A69D0D32F1}"/>
    <cellStyle name="40% - Énfasis2 12 2 2 2 2 2" xfId="29595" xr:uid="{9272F404-F472-414C-B0B6-5219B46B812D}"/>
    <cellStyle name="40% - Énfasis2 12 2 2 2 2 2 2" xfId="44747" xr:uid="{D9FE4AB0-789E-4C07-A612-0618B3B8ADFE}"/>
    <cellStyle name="40% - Énfasis2 12 2 2 2 2 3" xfId="44746" xr:uid="{3D2470B4-8E64-4603-B649-B21D73CD1E1D}"/>
    <cellStyle name="40% - Énfasis2 12 2 2 2 3" xfId="21890" xr:uid="{ABCAE0F6-A757-47AB-9965-69E5EB4CC02F}"/>
    <cellStyle name="40% - Énfasis2 12 2 2 2 3 2" xfId="44748" xr:uid="{AD163749-C129-40DF-B827-D31C54286966}"/>
    <cellStyle name="40% - Énfasis2 12 2 2 2 4" xfId="44745" xr:uid="{B169455B-5FCE-452E-9C53-099F198698E3}"/>
    <cellStyle name="40% - Énfasis2 12 2 2 3" xfId="10454" xr:uid="{00CD6667-EB26-4280-8623-C73A5AA001BF}"/>
    <cellStyle name="40% - Énfasis2 12 2 2 3 2" xfId="25867" xr:uid="{C43CCF28-8A5C-41B9-B814-307A5CF77736}"/>
    <cellStyle name="40% - Énfasis2 12 2 2 3 2 2" xfId="44750" xr:uid="{02D23B64-538F-4254-9850-4DDE2A7562BA}"/>
    <cellStyle name="40% - Énfasis2 12 2 2 3 3" xfId="44749" xr:uid="{A0C196CC-4B52-44AF-A641-74E962257824}"/>
    <cellStyle name="40% - Énfasis2 12 2 2 4" xfId="18162" xr:uid="{36A435C4-05B9-4E16-AFC7-16FAF91BEA30}"/>
    <cellStyle name="40% - Énfasis2 12 2 2 4 2" xfId="44751" xr:uid="{E8FA5FB9-E93A-4C2B-B848-29A010900AE2}"/>
    <cellStyle name="40% - Énfasis2 12 2 2 5" xfId="44744" xr:uid="{2FC2E0D3-08FC-4B23-9424-A43F5C52C39E}"/>
    <cellStyle name="40% - Énfasis2 12 2 3" xfId="5012" xr:uid="{FC7BBBE1-B53E-4772-B142-24DF6ED3AA21}"/>
    <cellStyle name="40% - Énfasis2 12 2 3 2" xfId="12720" xr:uid="{BBB73B9A-2881-4013-8DB3-5107E6CFBB53}"/>
    <cellStyle name="40% - Énfasis2 12 2 3 2 2" xfId="28132" xr:uid="{5F924F14-7DD5-40E1-AC0E-ED40CA839D83}"/>
    <cellStyle name="40% - Énfasis2 12 2 3 2 2 2" xfId="44754" xr:uid="{DFF86D14-853F-425C-980F-F9B6B5F5C330}"/>
    <cellStyle name="40% - Énfasis2 12 2 3 2 3" xfId="44753" xr:uid="{207C1CBE-22EE-43BF-A2EC-95958332082B}"/>
    <cellStyle name="40% - Énfasis2 12 2 3 3" xfId="20427" xr:uid="{4DD39D82-7F84-41BF-A6A3-7A1B0F726CE3}"/>
    <cellStyle name="40% - Énfasis2 12 2 3 3 2" xfId="44755" xr:uid="{3643834E-56A2-4E39-9455-1CB4B4F9B5E4}"/>
    <cellStyle name="40% - Énfasis2 12 2 3 4" xfId="44752" xr:uid="{1A6B51C2-F008-48F6-A5AA-91673BC4D536}"/>
    <cellStyle name="40% - Énfasis2 12 2 4" xfId="8995" xr:uid="{101DFCAE-9E7B-4100-A994-ABA4549A7FE1}"/>
    <cellStyle name="40% - Énfasis2 12 2 4 2" xfId="24408" xr:uid="{25A7691E-EADE-4337-9040-EFF5B2902253}"/>
    <cellStyle name="40% - Énfasis2 12 2 4 2 2" xfId="44757" xr:uid="{C303C229-732C-4BE7-A9B5-34DFF8C20FC4}"/>
    <cellStyle name="40% - Énfasis2 12 2 4 3" xfId="44756" xr:uid="{C1622774-7FDA-4634-A5D8-6BD74BDF1A9D}"/>
    <cellStyle name="40% - Énfasis2 12 2 5" xfId="16703" xr:uid="{FEB8D1EC-562D-4F0A-AE74-7AB9660795D8}"/>
    <cellStyle name="40% - Énfasis2 12 2 5 2" xfId="44758" xr:uid="{5BFB4185-2F05-4440-90C9-DD0EBD4D613C}"/>
    <cellStyle name="40% - Énfasis2 12 2 6" xfId="44743" xr:uid="{036978FE-9CEB-4ABB-91FE-DAD743A32B5E}"/>
    <cellStyle name="40% - Énfasis2 12 3" xfId="2105" xr:uid="{86A082E9-81C8-4E50-9EF8-53548121A876}"/>
    <cellStyle name="40% - Énfasis2 12 3 2" xfId="5837" xr:uid="{78BCF31F-ED39-46DE-B43D-DF1DA05E149E}"/>
    <cellStyle name="40% - Énfasis2 12 3 2 2" xfId="13545" xr:uid="{580C3B10-B9AA-4296-B25F-67EDAA0C8430}"/>
    <cellStyle name="40% - Énfasis2 12 3 2 2 2" xfId="28957" xr:uid="{D96495FB-6A42-4B92-901C-E9E20915D178}"/>
    <cellStyle name="40% - Énfasis2 12 3 2 2 2 2" xfId="44762" xr:uid="{A13C4F0E-B060-43F6-8C4C-BA54213F1651}"/>
    <cellStyle name="40% - Énfasis2 12 3 2 2 3" xfId="44761" xr:uid="{82EF7169-8540-4853-A3AC-95282292C05A}"/>
    <cellStyle name="40% - Énfasis2 12 3 2 3" xfId="21252" xr:uid="{EEA10037-D72A-4525-8711-23EE5C9F23F6}"/>
    <cellStyle name="40% - Énfasis2 12 3 2 3 2" xfId="44763" xr:uid="{FADF6129-362C-4385-AA38-B4AE16DE45F3}"/>
    <cellStyle name="40% - Énfasis2 12 3 2 4" xfId="44760" xr:uid="{6D1C4357-E934-4A18-BC02-B1617CE90AE9}"/>
    <cellStyle name="40% - Énfasis2 12 3 3" xfId="9816" xr:uid="{6CE2E51F-DB7B-4DA1-AD8C-A429307A2B94}"/>
    <cellStyle name="40% - Énfasis2 12 3 3 2" xfId="25229" xr:uid="{3E1FDEDC-F911-4DB3-A5B0-D25750F40EC9}"/>
    <cellStyle name="40% - Énfasis2 12 3 3 2 2" xfId="44765" xr:uid="{DBCDE14C-CA8E-44D8-B286-3318935768D2}"/>
    <cellStyle name="40% - Énfasis2 12 3 3 3" xfId="44764" xr:uid="{AD44DFED-4E0C-4383-B7B2-BB80501983FD}"/>
    <cellStyle name="40% - Énfasis2 12 3 4" xfId="17524" xr:uid="{7B3DDA61-F094-4CEE-858B-E1DF312F39C4}"/>
    <cellStyle name="40% - Énfasis2 12 3 4 2" xfId="44766" xr:uid="{216E2E86-3202-4E03-8564-22389260E56C}"/>
    <cellStyle name="40% - Énfasis2 12 3 5" xfId="44759" xr:uid="{F656A283-D75F-45C5-80E3-F618ADAF7F4B}"/>
    <cellStyle name="40% - Énfasis2 12 4" xfId="4360" xr:uid="{3AC75FD8-1C49-46D7-A3FE-0409848443D5}"/>
    <cellStyle name="40% - Énfasis2 12 4 2" xfId="12068" xr:uid="{0D20631B-CF79-4F02-BE5C-BC07328698F8}"/>
    <cellStyle name="40% - Énfasis2 12 4 2 2" xfId="27480" xr:uid="{28C3C025-EBCD-4BA8-90FD-176F7829670C}"/>
    <cellStyle name="40% - Énfasis2 12 4 2 2 2" xfId="44769" xr:uid="{DCA06562-B853-47EF-BA60-D25ED3BB45B0}"/>
    <cellStyle name="40% - Énfasis2 12 4 2 3" xfId="44768" xr:uid="{8CCC5A3A-593B-4AC3-82F4-C90AA0BB5DA1}"/>
    <cellStyle name="40% - Énfasis2 12 4 3" xfId="19775" xr:uid="{D8C08AA3-9EA9-4C23-AD7D-57C17E57EE3B}"/>
    <cellStyle name="40% - Énfasis2 12 4 3 2" xfId="44770" xr:uid="{34ECAC2F-037E-48B2-B2F4-35AF819DFFBC}"/>
    <cellStyle name="40% - Énfasis2 12 4 4" xfId="44767" xr:uid="{65EC92B1-E03B-4913-979A-4D779468A0B4}"/>
    <cellStyle name="40% - Énfasis2 12 5" xfId="8357" xr:uid="{1A3850BC-67B6-41FD-A498-14DBF04BC3CA}"/>
    <cellStyle name="40% - Énfasis2 12 5 2" xfId="23770" xr:uid="{E75949AB-682F-41C9-91C3-6F30BF1210F4}"/>
    <cellStyle name="40% - Énfasis2 12 5 2 2" xfId="44772" xr:uid="{807D890A-B0E5-4CB6-8C92-344991482C1D}"/>
    <cellStyle name="40% - Énfasis2 12 5 3" xfId="44771" xr:uid="{5907A460-B161-4D28-90A3-4B8427BA99BD}"/>
    <cellStyle name="40% - Énfasis2 12 6" xfId="16065" xr:uid="{1DF72E63-378E-46C8-9C1E-F9B5EC38AE6A}"/>
    <cellStyle name="40% - Énfasis2 12 6 2" xfId="44773" xr:uid="{799FE55E-3B6C-4E35-A1E9-3F281F73DD81}"/>
    <cellStyle name="40% - Énfasis2 12 7" xfId="44742" xr:uid="{8B993AD3-8AE2-4099-83D0-F4837445F1B6}"/>
    <cellStyle name="40% - Énfasis2 13" xfId="636" xr:uid="{C700A79B-11F7-4CC8-AB6B-25BBCF8EF830}"/>
    <cellStyle name="40% - Énfasis2 13 2" xfId="1297" xr:uid="{3F12BD02-A443-4A89-B501-4DD437F2F1D8}"/>
    <cellStyle name="40% - Énfasis2 13 2 2" xfId="2764" xr:uid="{3278C39F-E42B-4EC8-8FB3-CC8C992E76DE}"/>
    <cellStyle name="40% - Énfasis2 13 2 2 2" xfId="6496" xr:uid="{5FF4FEBA-8FD8-4C9D-A4BC-0A0AE5E2BFAA}"/>
    <cellStyle name="40% - Énfasis2 13 2 2 2 2" xfId="14204" xr:uid="{2EF81147-6AAE-4384-B6A1-5452C1BE9F08}"/>
    <cellStyle name="40% - Énfasis2 13 2 2 2 2 2" xfId="29616" xr:uid="{958A1F5A-51F1-48BE-966B-A9198A013CC6}"/>
    <cellStyle name="40% - Énfasis2 13 2 2 2 2 2 2" xfId="44779" xr:uid="{0A1843D5-53A6-4214-87A0-E7BC56F2886D}"/>
    <cellStyle name="40% - Énfasis2 13 2 2 2 2 3" xfId="44778" xr:uid="{EB6A09CA-A670-4CE3-829E-532B6D229CDF}"/>
    <cellStyle name="40% - Énfasis2 13 2 2 2 3" xfId="21911" xr:uid="{54F5C00A-6FFC-4E0E-B0D5-0F96A57E84DF}"/>
    <cellStyle name="40% - Énfasis2 13 2 2 2 3 2" xfId="44780" xr:uid="{C3F579A2-849F-446B-B74C-7C68FD97C016}"/>
    <cellStyle name="40% - Énfasis2 13 2 2 2 4" xfId="44777" xr:uid="{A8FE9FB5-93BC-4DB1-AB10-0FB59E861E8A}"/>
    <cellStyle name="40% - Énfasis2 13 2 2 3" xfId="10475" xr:uid="{034EFECB-F05B-4B1E-98F9-DDB8534B99FE}"/>
    <cellStyle name="40% - Énfasis2 13 2 2 3 2" xfId="25888" xr:uid="{B2C939BA-56B6-4CAD-BBFD-66C25F08941A}"/>
    <cellStyle name="40% - Énfasis2 13 2 2 3 2 2" xfId="44782" xr:uid="{956752A9-85D0-4AE4-AA78-0F2909A9FD30}"/>
    <cellStyle name="40% - Énfasis2 13 2 2 3 3" xfId="44781" xr:uid="{F813EA19-4CD5-4D24-B69C-2AC30A39D98F}"/>
    <cellStyle name="40% - Énfasis2 13 2 2 4" xfId="18183" xr:uid="{78934668-43AA-4BFD-84F8-829C38924092}"/>
    <cellStyle name="40% - Énfasis2 13 2 2 4 2" xfId="44783" xr:uid="{36E3F503-759C-40BC-A82B-A32A85D8C34D}"/>
    <cellStyle name="40% - Énfasis2 13 2 2 5" xfId="44776" xr:uid="{6B5869C7-12F4-41DE-B6FE-E2897A76FC1F}"/>
    <cellStyle name="40% - Énfasis2 13 2 3" xfId="5033" xr:uid="{EE962B15-F868-4795-888C-B05CBB6D0D25}"/>
    <cellStyle name="40% - Énfasis2 13 2 3 2" xfId="12741" xr:uid="{16575367-FD3E-4F71-9C12-A4CA6A51D948}"/>
    <cellStyle name="40% - Énfasis2 13 2 3 2 2" xfId="28153" xr:uid="{08E93389-3D71-4C07-867E-F72C9FE51372}"/>
    <cellStyle name="40% - Énfasis2 13 2 3 2 2 2" xfId="44786" xr:uid="{030FC9D0-FCA4-475B-94DD-D38868883E37}"/>
    <cellStyle name="40% - Énfasis2 13 2 3 2 3" xfId="44785" xr:uid="{CF5BD472-0712-432B-986C-F9DE07DC7B9B}"/>
    <cellStyle name="40% - Énfasis2 13 2 3 3" xfId="20448" xr:uid="{FFD21D88-7C6A-4FC4-8AF6-1A470DB7F2ED}"/>
    <cellStyle name="40% - Énfasis2 13 2 3 3 2" xfId="44787" xr:uid="{4BB8291B-A223-4E20-B8F3-E4B2504737E8}"/>
    <cellStyle name="40% - Énfasis2 13 2 3 4" xfId="44784" xr:uid="{547AF5FB-369D-4B0F-A050-C58FEAB70807}"/>
    <cellStyle name="40% - Énfasis2 13 2 4" xfId="9016" xr:uid="{76C6E756-723C-441E-A163-0C4FCAC0B368}"/>
    <cellStyle name="40% - Énfasis2 13 2 4 2" xfId="24429" xr:uid="{0D694B28-178E-4279-9B59-B6639E8A7CA8}"/>
    <cellStyle name="40% - Énfasis2 13 2 4 2 2" xfId="44789" xr:uid="{7F96F7ED-8A7D-4812-BF46-948629FA2A40}"/>
    <cellStyle name="40% - Énfasis2 13 2 4 3" xfId="44788" xr:uid="{933179CF-2941-4D94-807E-288E59CEA221}"/>
    <cellStyle name="40% - Énfasis2 13 2 5" xfId="16724" xr:uid="{DEA41C6F-BEDB-4A0D-88E4-49DCADF43873}"/>
    <cellStyle name="40% - Énfasis2 13 2 5 2" xfId="44790" xr:uid="{C6450033-F130-4F34-95B8-AFDE71AF02D0}"/>
    <cellStyle name="40% - Énfasis2 13 2 6" xfId="44775" xr:uid="{C1C38A1B-12B4-4155-A557-A3BB1B00CF38}"/>
    <cellStyle name="40% - Énfasis2 13 3" xfId="2126" xr:uid="{56FBC8B4-0A92-47F5-A562-F78A7BAD8B51}"/>
    <cellStyle name="40% - Énfasis2 13 3 2" xfId="5858" xr:uid="{202F4E96-1E3C-4E63-86C9-7AB254C4B135}"/>
    <cellStyle name="40% - Énfasis2 13 3 2 2" xfId="13566" xr:uid="{14A0629F-C6D7-4E12-9C12-23DA1B56BE98}"/>
    <cellStyle name="40% - Énfasis2 13 3 2 2 2" xfId="28978" xr:uid="{4370608E-4F5F-4D7C-86A4-2276F93685F2}"/>
    <cellStyle name="40% - Énfasis2 13 3 2 2 2 2" xfId="44794" xr:uid="{2600EF0D-844B-47C2-AE90-56B992E045D2}"/>
    <cellStyle name="40% - Énfasis2 13 3 2 2 3" xfId="44793" xr:uid="{1AFC3A53-465E-4641-9E7F-4EF9E23C6B08}"/>
    <cellStyle name="40% - Énfasis2 13 3 2 3" xfId="21273" xr:uid="{2C3A5A03-7566-4B5F-A29D-F93B622212D6}"/>
    <cellStyle name="40% - Énfasis2 13 3 2 3 2" xfId="44795" xr:uid="{53AC74F6-FC12-400E-B863-08903C90B8B7}"/>
    <cellStyle name="40% - Énfasis2 13 3 2 4" xfId="44792" xr:uid="{41A0DA4E-6144-4177-ADCB-371B1E5B56B5}"/>
    <cellStyle name="40% - Énfasis2 13 3 3" xfId="9837" xr:uid="{63DD9FF5-EC24-4E6F-B980-0C050A596629}"/>
    <cellStyle name="40% - Énfasis2 13 3 3 2" xfId="25250" xr:uid="{CD3C661A-30D2-4FCD-B861-FD4D247775B1}"/>
    <cellStyle name="40% - Énfasis2 13 3 3 2 2" xfId="44797" xr:uid="{83E4795C-3052-4C5C-88C4-D5922E1894BD}"/>
    <cellStyle name="40% - Énfasis2 13 3 3 3" xfId="44796" xr:uid="{6AC9C76D-4296-48FC-AA34-CD8EA131BF50}"/>
    <cellStyle name="40% - Énfasis2 13 3 4" xfId="17545" xr:uid="{264754B1-2CC4-4AA5-94B9-D993D3666124}"/>
    <cellStyle name="40% - Énfasis2 13 3 4 2" xfId="44798" xr:uid="{B706466E-97FD-4885-91CC-DA5D215A12AD}"/>
    <cellStyle name="40% - Énfasis2 13 3 5" xfId="44791" xr:uid="{8E14365C-DF1E-4EE5-9556-8FDD9BF197AD}"/>
    <cellStyle name="40% - Énfasis2 13 4" xfId="4381" xr:uid="{85A760D4-A5DD-43B9-9DC1-3CF13CF94C9C}"/>
    <cellStyle name="40% - Énfasis2 13 4 2" xfId="12089" xr:uid="{F90C472C-97AA-4EF8-8B56-30C6ED5CC865}"/>
    <cellStyle name="40% - Énfasis2 13 4 2 2" xfId="27501" xr:uid="{4C8F7599-4017-4891-A979-4FEE45A8BCCD}"/>
    <cellStyle name="40% - Énfasis2 13 4 2 2 2" xfId="44801" xr:uid="{A52D42B5-CD97-41ED-8A69-A337EBB63BA2}"/>
    <cellStyle name="40% - Énfasis2 13 4 2 3" xfId="44800" xr:uid="{A9B2644D-B83B-4DE0-B290-799960D7F3C4}"/>
    <cellStyle name="40% - Énfasis2 13 4 3" xfId="19796" xr:uid="{8BC99342-7206-46C5-B604-26B8681EEA36}"/>
    <cellStyle name="40% - Énfasis2 13 4 3 2" xfId="44802" xr:uid="{9DCC823F-9831-4C97-861E-DB069D607C65}"/>
    <cellStyle name="40% - Énfasis2 13 4 4" xfId="44799" xr:uid="{20F7F233-494F-49FD-94FA-201F753C731A}"/>
    <cellStyle name="40% - Énfasis2 13 5" xfId="8378" xr:uid="{9A4B6BAE-29FF-4E7C-ACC1-9BC12E34F8E4}"/>
    <cellStyle name="40% - Énfasis2 13 5 2" xfId="23791" xr:uid="{08E9853B-32F3-4652-ABAB-D2B1A6523E31}"/>
    <cellStyle name="40% - Énfasis2 13 5 2 2" xfId="44804" xr:uid="{C4FEF047-6D7E-4092-99B9-0EFE8739BBE0}"/>
    <cellStyle name="40% - Énfasis2 13 5 3" xfId="44803" xr:uid="{4032095B-2813-401A-ACC8-72153CCA9FAE}"/>
    <cellStyle name="40% - Énfasis2 13 6" xfId="16086" xr:uid="{34E7BEFF-D97A-4D13-95AF-D5BC01C1CE67}"/>
    <cellStyle name="40% - Énfasis2 13 6 2" xfId="44805" xr:uid="{6D9CE5B2-ECC0-473E-A7D4-D893E54BEE4D}"/>
    <cellStyle name="40% - Énfasis2 13 7" xfId="44774" xr:uid="{1B0920A8-046F-41C7-9DAF-01060FCEC372}"/>
    <cellStyle name="40% - Énfasis2 14" xfId="656" xr:uid="{B42D2234-8135-4B5C-B77E-CD155F7A8AE0}"/>
    <cellStyle name="40% - Énfasis2 14 2" xfId="1317" xr:uid="{3F27E6A9-A91D-4BEE-AC5E-924808D847B1}"/>
    <cellStyle name="40% - Énfasis2 14 2 2" xfId="2784" xr:uid="{D4BA942C-F76F-40A4-8135-C8F88C9CCE81}"/>
    <cellStyle name="40% - Énfasis2 14 2 2 2" xfId="6516" xr:uid="{B209E471-6881-4993-BDA9-339F40039F85}"/>
    <cellStyle name="40% - Énfasis2 14 2 2 2 2" xfId="14224" xr:uid="{95202361-2B62-4D2C-AC3F-D4F805FF9AEA}"/>
    <cellStyle name="40% - Énfasis2 14 2 2 2 2 2" xfId="29636" xr:uid="{4924EE0E-0F51-40F1-B56D-529C05FC6239}"/>
    <cellStyle name="40% - Énfasis2 14 2 2 2 2 2 2" xfId="44811" xr:uid="{86665447-2EB6-420F-8DDA-21696B293737}"/>
    <cellStyle name="40% - Énfasis2 14 2 2 2 2 3" xfId="44810" xr:uid="{34CE92D9-1D1E-406F-B3AA-56FC532656D9}"/>
    <cellStyle name="40% - Énfasis2 14 2 2 2 3" xfId="21931" xr:uid="{50D2F51E-ACBF-43C8-82A9-3B2B7DB9AFA9}"/>
    <cellStyle name="40% - Énfasis2 14 2 2 2 3 2" xfId="44812" xr:uid="{DE3E24D4-52E7-45B7-BA1B-0144E584E2E8}"/>
    <cellStyle name="40% - Énfasis2 14 2 2 2 4" xfId="44809" xr:uid="{78960D52-2717-4329-9346-283754ED8522}"/>
    <cellStyle name="40% - Énfasis2 14 2 2 3" xfId="10495" xr:uid="{B3D53CD7-8993-45CF-868C-80A6E3DEA9BC}"/>
    <cellStyle name="40% - Énfasis2 14 2 2 3 2" xfId="25908" xr:uid="{C44AFBB4-24C2-4096-9BA5-3E60841082E4}"/>
    <cellStyle name="40% - Énfasis2 14 2 2 3 2 2" xfId="44814" xr:uid="{6784D062-0A2C-4654-A720-626E8A5B0C79}"/>
    <cellStyle name="40% - Énfasis2 14 2 2 3 3" xfId="44813" xr:uid="{76B2605A-2125-4CB4-BE28-909FBCC2036E}"/>
    <cellStyle name="40% - Énfasis2 14 2 2 4" xfId="18203" xr:uid="{61EDEAB2-57AA-44D9-B0E5-DB1DEB9ED966}"/>
    <cellStyle name="40% - Énfasis2 14 2 2 4 2" xfId="44815" xr:uid="{A4EC47BB-819A-4EC1-86C3-1AC2427919B6}"/>
    <cellStyle name="40% - Énfasis2 14 2 2 5" xfId="44808" xr:uid="{29172364-276F-438D-9368-7648985C26C1}"/>
    <cellStyle name="40% - Énfasis2 14 2 3" xfId="5053" xr:uid="{1FC9FE42-730E-41E2-AEC0-397D6DE2D0FE}"/>
    <cellStyle name="40% - Énfasis2 14 2 3 2" xfId="12761" xr:uid="{DD640F5D-7B09-4330-A665-AD750250ACEC}"/>
    <cellStyle name="40% - Énfasis2 14 2 3 2 2" xfId="28173" xr:uid="{0FF33D25-6DCC-483C-AE7F-399F6707BFC5}"/>
    <cellStyle name="40% - Énfasis2 14 2 3 2 2 2" xfId="44818" xr:uid="{EF3E1482-42C6-4896-BECF-67009C96C2E8}"/>
    <cellStyle name="40% - Énfasis2 14 2 3 2 3" xfId="44817" xr:uid="{DF792CF5-9F27-4309-A31B-F3EFF919F0EA}"/>
    <cellStyle name="40% - Énfasis2 14 2 3 3" xfId="20468" xr:uid="{B4B772A7-25A3-4687-90C4-C333318455BE}"/>
    <cellStyle name="40% - Énfasis2 14 2 3 3 2" xfId="44819" xr:uid="{322C997B-1F4C-4E95-BFF6-7884775799D2}"/>
    <cellStyle name="40% - Énfasis2 14 2 3 4" xfId="44816" xr:uid="{E1F1268E-DAC1-4E27-A446-20E5ABEE1566}"/>
    <cellStyle name="40% - Énfasis2 14 2 4" xfId="9036" xr:uid="{03F094F6-C64B-4F1A-B092-247A6606202F}"/>
    <cellStyle name="40% - Énfasis2 14 2 4 2" xfId="24449" xr:uid="{ECAD0AB6-D7FC-4704-AD52-2716A9297C23}"/>
    <cellStyle name="40% - Énfasis2 14 2 4 2 2" xfId="44821" xr:uid="{8BFACD1C-E5B5-4829-A4F4-7113D77B00D2}"/>
    <cellStyle name="40% - Énfasis2 14 2 4 3" xfId="44820" xr:uid="{3C96168A-208F-4CD5-8C82-D952868F97F7}"/>
    <cellStyle name="40% - Énfasis2 14 2 5" xfId="16744" xr:uid="{EFA5BA8F-83B0-4381-A87B-3F1DB1464B50}"/>
    <cellStyle name="40% - Énfasis2 14 2 5 2" xfId="44822" xr:uid="{F41C7993-D02B-4A5E-8854-CF0ABB1660FF}"/>
    <cellStyle name="40% - Énfasis2 14 2 6" xfId="44807" xr:uid="{72F7B92C-B324-4755-AE90-702635E990BF}"/>
    <cellStyle name="40% - Énfasis2 14 3" xfId="2146" xr:uid="{C5152CE1-6C12-4C93-8D6C-E5FBC587A0FF}"/>
    <cellStyle name="40% - Énfasis2 14 3 2" xfId="5878" xr:uid="{395ABBD2-E10D-4CF8-84DD-78FDAE05DFF4}"/>
    <cellStyle name="40% - Énfasis2 14 3 2 2" xfId="13586" xr:uid="{2C9B1941-E615-4B22-8523-9EAAFBE15612}"/>
    <cellStyle name="40% - Énfasis2 14 3 2 2 2" xfId="28998" xr:uid="{F8F3A2EB-BFCE-4247-A140-AC5AAD99ECE4}"/>
    <cellStyle name="40% - Énfasis2 14 3 2 2 2 2" xfId="44826" xr:uid="{1D14A589-EA2F-4350-ABD6-AA13C1AC2BA2}"/>
    <cellStyle name="40% - Énfasis2 14 3 2 2 3" xfId="44825" xr:uid="{C71500F1-4B33-4989-973A-C61363ADEB7D}"/>
    <cellStyle name="40% - Énfasis2 14 3 2 3" xfId="21293" xr:uid="{47076B2F-48A0-4501-8CFC-92FCAE83F44D}"/>
    <cellStyle name="40% - Énfasis2 14 3 2 3 2" xfId="44827" xr:uid="{A4AAFAE9-6D5A-4029-95AD-4718613E1251}"/>
    <cellStyle name="40% - Énfasis2 14 3 2 4" xfId="44824" xr:uid="{FA90B596-1C65-460E-9CB3-BA44D4ABF03D}"/>
    <cellStyle name="40% - Énfasis2 14 3 3" xfId="9857" xr:uid="{A8A7534D-CEEB-46ED-8CA8-84D7F35352A3}"/>
    <cellStyle name="40% - Énfasis2 14 3 3 2" xfId="25270" xr:uid="{9CCFBE54-CACE-400F-8A5E-A51FEF71F4D4}"/>
    <cellStyle name="40% - Énfasis2 14 3 3 2 2" xfId="44829" xr:uid="{2385E05E-2B16-4825-915E-AD43FFAE41CE}"/>
    <cellStyle name="40% - Énfasis2 14 3 3 3" xfId="44828" xr:uid="{5E1B7DF5-E0AF-47FA-99F4-BA51DF075D5E}"/>
    <cellStyle name="40% - Énfasis2 14 3 4" xfId="17565" xr:uid="{6F64FCA2-E43D-46B3-A4AA-C26E87BD548F}"/>
    <cellStyle name="40% - Énfasis2 14 3 4 2" xfId="44830" xr:uid="{94F3E2AA-D327-41B5-9F0D-E97AD26BFE22}"/>
    <cellStyle name="40% - Énfasis2 14 3 5" xfId="44823" xr:uid="{FC0DAA9F-640A-4FAC-BCAA-D529FFC3EA45}"/>
    <cellStyle name="40% - Énfasis2 14 4" xfId="4401" xr:uid="{B9A87837-424A-4988-974C-49969535207F}"/>
    <cellStyle name="40% - Énfasis2 14 4 2" xfId="12109" xr:uid="{081D5482-3F27-400E-9A24-5CE0AA58B374}"/>
    <cellStyle name="40% - Énfasis2 14 4 2 2" xfId="27521" xr:uid="{3F0599F2-1391-4F76-B728-B998404D2D0D}"/>
    <cellStyle name="40% - Énfasis2 14 4 2 2 2" xfId="44833" xr:uid="{0777D7B9-1720-40CC-87D7-95DBEFB49A8D}"/>
    <cellStyle name="40% - Énfasis2 14 4 2 3" xfId="44832" xr:uid="{44BD4A2B-1FEB-4FB1-9AA7-5998BB98AAB1}"/>
    <cellStyle name="40% - Énfasis2 14 4 3" xfId="19816" xr:uid="{E6672B9E-E14B-426E-87A8-15E0DF643DC7}"/>
    <cellStyle name="40% - Énfasis2 14 4 3 2" xfId="44834" xr:uid="{9B7CD612-9F6D-4827-87A2-2E454399D4F4}"/>
    <cellStyle name="40% - Énfasis2 14 4 4" xfId="44831" xr:uid="{345C9B1C-BF77-4425-9BE5-FAB823767603}"/>
    <cellStyle name="40% - Énfasis2 14 5" xfId="8398" xr:uid="{B54464B9-2ECF-4E90-B384-5D939D2114D8}"/>
    <cellStyle name="40% - Énfasis2 14 5 2" xfId="23811" xr:uid="{FBE35539-B8CF-469A-98B4-F8F3B09ED472}"/>
    <cellStyle name="40% - Énfasis2 14 5 2 2" xfId="44836" xr:uid="{968DC969-D491-4A8E-B1E2-0FB7F5B3C61D}"/>
    <cellStyle name="40% - Énfasis2 14 5 3" xfId="44835" xr:uid="{6785ACE1-AC6E-4F07-8BED-BA6032EB5137}"/>
    <cellStyle name="40% - Énfasis2 14 6" xfId="16106" xr:uid="{5AE54917-2096-4F71-9AD0-BCDA8A4B455A}"/>
    <cellStyle name="40% - Énfasis2 14 6 2" xfId="44837" xr:uid="{E70726BE-3DC6-4B8D-B15B-5EA0E260BB55}"/>
    <cellStyle name="40% - Énfasis2 14 7" xfId="44806" xr:uid="{DB12D19E-C346-4137-967D-8ADD7D2A01C0}"/>
    <cellStyle name="40% - Énfasis2 15" xfId="676" xr:uid="{6DE963BA-83C7-45E1-8D59-9BAB67A2A6EC}"/>
    <cellStyle name="40% - Énfasis2 15 2" xfId="1337" xr:uid="{A3B8C6B4-BA04-4B37-A918-3D3D0BBE14B5}"/>
    <cellStyle name="40% - Énfasis2 15 2 2" xfId="2804" xr:uid="{E98C0E0A-FF42-4FF0-B310-B1550368D807}"/>
    <cellStyle name="40% - Énfasis2 15 2 2 2" xfId="6536" xr:uid="{E98734CD-57CA-4C5F-915D-4931A4334F38}"/>
    <cellStyle name="40% - Énfasis2 15 2 2 2 2" xfId="14244" xr:uid="{3F0D82ED-434B-43FA-B8C9-1D0CB4D7F2D2}"/>
    <cellStyle name="40% - Énfasis2 15 2 2 2 2 2" xfId="29656" xr:uid="{CE215315-BF8F-405E-A3A5-E3835F7BCF4C}"/>
    <cellStyle name="40% - Énfasis2 15 2 2 2 2 2 2" xfId="44843" xr:uid="{818EF56D-4121-4154-BC14-9DBDD7EBC7B1}"/>
    <cellStyle name="40% - Énfasis2 15 2 2 2 2 3" xfId="44842" xr:uid="{2418C2DF-483A-45F5-9885-2A1DAAABEAD9}"/>
    <cellStyle name="40% - Énfasis2 15 2 2 2 3" xfId="21951" xr:uid="{7C66CC45-4BFB-41B2-B7FA-0892D2B19780}"/>
    <cellStyle name="40% - Énfasis2 15 2 2 2 3 2" xfId="44844" xr:uid="{60430D87-773F-4168-BACF-7AC3FB407C42}"/>
    <cellStyle name="40% - Énfasis2 15 2 2 2 4" xfId="44841" xr:uid="{C24CB727-A84A-4068-99BF-5DFBBFB0F78A}"/>
    <cellStyle name="40% - Énfasis2 15 2 2 3" xfId="10515" xr:uid="{45460AC5-429A-4A47-8046-2F7BFFCD8B2A}"/>
    <cellStyle name="40% - Énfasis2 15 2 2 3 2" xfId="25928" xr:uid="{0ED34859-2188-4A14-8B9F-C3AF0DB5C2E5}"/>
    <cellStyle name="40% - Énfasis2 15 2 2 3 2 2" xfId="44846" xr:uid="{D72A8B8D-433C-471C-833D-DB99F88CB5ED}"/>
    <cellStyle name="40% - Énfasis2 15 2 2 3 3" xfId="44845" xr:uid="{BBB8F839-BDC2-4190-B697-39CC2E6406E6}"/>
    <cellStyle name="40% - Énfasis2 15 2 2 4" xfId="18223" xr:uid="{C68D1C47-DC14-4C99-98C4-2E0286C4528C}"/>
    <cellStyle name="40% - Énfasis2 15 2 2 4 2" xfId="44847" xr:uid="{7406966A-797B-4BC8-BBE3-F6E214881C7A}"/>
    <cellStyle name="40% - Énfasis2 15 2 2 5" xfId="44840" xr:uid="{95F04E57-BB7A-42DC-AA68-DB251CDA4E9F}"/>
    <cellStyle name="40% - Énfasis2 15 2 3" xfId="5073" xr:uid="{3F6AF183-4CE4-4E53-BC2F-EBC45A3DD635}"/>
    <cellStyle name="40% - Énfasis2 15 2 3 2" xfId="12781" xr:uid="{05CABB5A-83C6-473F-B1A4-FE5AB5BF1DC7}"/>
    <cellStyle name="40% - Énfasis2 15 2 3 2 2" xfId="28193" xr:uid="{F732BB52-20EA-445C-9836-41D260832FE6}"/>
    <cellStyle name="40% - Énfasis2 15 2 3 2 2 2" xfId="44850" xr:uid="{B3606386-D9ED-4F59-9BDE-5FE908F66C8A}"/>
    <cellStyle name="40% - Énfasis2 15 2 3 2 3" xfId="44849" xr:uid="{53A0AC97-D36B-4046-B4B9-664E9A3A685A}"/>
    <cellStyle name="40% - Énfasis2 15 2 3 3" xfId="20488" xr:uid="{54A4C3BA-8EF8-4075-AEB2-0EB36967E3B4}"/>
    <cellStyle name="40% - Énfasis2 15 2 3 3 2" xfId="44851" xr:uid="{456ACFE5-CCFB-4C65-8FCA-231B173782EB}"/>
    <cellStyle name="40% - Énfasis2 15 2 3 4" xfId="44848" xr:uid="{90FC9510-2C61-40D1-84D3-8426A602C301}"/>
    <cellStyle name="40% - Énfasis2 15 2 4" xfId="9056" xr:uid="{D49DAFA6-B18A-48E8-8102-201C4A231C9F}"/>
    <cellStyle name="40% - Énfasis2 15 2 4 2" xfId="24469" xr:uid="{61E42DFA-11D8-44E2-A664-8FAC6C2D569C}"/>
    <cellStyle name="40% - Énfasis2 15 2 4 2 2" xfId="44853" xr:uid="{C8C6C68B-8586-46F8-BF09-E3B22C8835A6}"/>
    <cellStyle name="40% - Énfasis2 15 2 4 3" xfId="44852" xr:uid="{EF0586C6-166D-4076-9346-1FC12B823BC4}"/>
    <cellStyle name="40% - Énfasis2 15 2 5" xfId="16764" xr:uid="{DFB70389-1140-4B76-B65F-CD79F073E525}"/>
    <cellStyle name="40% - Énfasis2 15 2 5 2" xfId="44854" xr:uid="{A6B5FC82-5F2D-4FEB-A0C2-2D1D5FA3E000}"/>
    <cellStyle name="40% - Énfasis2 15 2 6" xfId="44839" xr:uid="{1005FA95-B523-48A3-8684-3291043D88A2}"/>
    <cellStyle name="40% - Énfasis2 15 3" xfId="2166" xr:uid="{2DB72C1F-B978-4DC5-ACD7-62D39489C790}"/>
    <cellStyle name="40% - Énfasis2 15 3 2" xfId="5898" xr:uid="{31B6C203-BCC1-4C94-B4C7-592648F3F2B6}"/>
    <cellStyle name="40% - Énfasis2 15 3 2 2" xfId="13606" xr:uid="{851B573D-920C-4103-92EA-E913E58C7661}"/>
    <cellStyle name="40% - Énfasis2 15 3 2 2 2" xfId="29018" xr:uid="{F4D01225-5E07-4EE8-B321-B41F711462A8}"/>
    <cellStyle name="40% - Énfasis2 15 3 2 2 2 2" xfId="44858" xr:uid="{4C161B8B-F966-4B23-9346-837A3A4CFC99}"/>
    <cellStyle name="40% - Énfasis2 15 3 2 2 3" xfId="44857" xr:uid="{1A197CBB-FB4B-46F7-B790-C6AC22982BAD}"/>
    <cellStyle name="40% - Énfasis2 15 3 2 3" xfId="21313" xr:uid="{7CFD72D7-2043-474C-B76A-A8808ECC13BE}"/>
    <cellStyle name="40% - Énfasis2 15 3 2 3 2" xfId="44859" xr:uid="{8074CEED-70E9-4A46-8882-253C537FE0B4}"/>
    <cellStyle name="40% - Énfasis2 15 3 2 4" xfId="44856" xr:uid="{786572A8-B92B-474B-9FB0-8308C22AF552}"/>
    <cellStyle name="40% - Énfasis2 15 3 3" xfId="9877" xr:uid="{5FFC8949-383C-4D7E-898A-ECE3AC690D80}"/>
    <cellStyle name="40% - Énfasis2 15 3 3 2" xfId="25290" xr:uid="{CE1E9026-91FE-48C7-9A75-85CD2D0388F5}"/>
    <cellStyle name="40% - Énfasis2 15 3 3 2 2" xfId="44861" xr:uid="{3B7876AC-7474-41B6-B7BD-73E56E439C47}"/>
    <cellStyle name="40% - Énfasis2 15 3 3 3" xfId="44860" xr:uid="{047D2986-E776-4084-A419-4A047A8AE910}"/>
    <cellStyle name="40% - Énfasis2 15 3 4" xfId="17585" xr:uid="{6169C62D-AFCC-439F-9E7C-45D03E43A3A6}"/>
    <cellStyle name="40% - Énfasis2 15 3 4 2" xfId="44862" xr:uid="{F3A1D39C-6F9F-4421-A9A5-820222229363}"/>
    <cellStyle name="40% - Énfasis2 15 3 5" xfId="44855" xr:uid="{6AD6987F-70AE-4D50-B8E0-C511752B2E7B}"/>
    <cellStyle name="40% - Énfasis2 15 4" xfId="4421" xr:uid="{BEE8C0DF-0920-49F9-AE66-E076EAF8ACCA}"/>
    <cellStyle name="40% - Énfasis2 15 4 2" xfId="12129" xr:uid="{C7D2A373-6005-49CF-9C41-750E3876639B}"/>
    <cellStyle name="40% - Énfasis2 15 4 2 2" xfId="27541" xr:uid="{0E8FE612-6268-44F1-B201-532BBB095D42}"/>
    <cellStyle name="40% - Énfasis2 15 4 2 2 2" xfId="44865" xr:uid="{5920EE6A-674F-43DB-B57C-C4796A31DAB8}"/>
    <cellStyle name="40% - Énfasis2 15 4 2 3" xfId="44864" xr:uid="{8999D33A-9C06-4311-83F1-858E3DC2BDB8}"/>
    <cellStyle name="40% - Énfasis2 15 4 3" xfId="19836" xr:uid="{72846C52-658F-4B45-A17D-2591522722EB}"/>
    <cellStyle name="40% - Énfasis2 15 4 3 2" xfId="44866" xr:uid="{41A5A244-D481-4EFD-B1AB-534DF1B40733}"/>
    <cellStyle name="40% - Énfasis2 15 4 4" xfId="44863" xr:uid="{3E480C7F-DC3D-478A-9F45-FAAC8CE5A173}"/>
    <cellStyle name="40% - Énfasis2 15 5" xfId="8418" xr:uid="{ACA5DF77-4938-42BB-ADB8-745D5BBF3271}"/>
    <cellStyle name="40% - Énfasis2 15 5 2" xfId="23831" xr:uid="{075AD8F2-ABF4-4EA4-BE8F-A7BEC2D62233}"/>
    <cellStyle name="40% - Énfasis2 15 5 2 2" xfId="44868" xr:uid="{AAFDCAB1-88EA-4074-95F1-65DBEC6EEDE6}"/>
    <cellStyle name="40% - Énfasis2 15 5 3" xfId="44867" xr:uid="{64E5199F-57DC-4FBC-9587-C92A26E7CA6D}"/>
    <cellStyle name="40% - Énfasis2 15 6" xfId="16126" xr:uid="{1D687A3B-A439-47BD-9875-31E45199F08A}"/>
    <cellStyle name="40% - Énfasis2 15 6 2" xfId="44869" xr:uid="{FDAFF2C9-21C9-4B59-8008-3DF1D6195C23}"/>
    <cellStyle name="40% - Énfasis2 15 7" xfId="44838" xr:uid="{DC8E6FC8-3520-4369-BE7B-0506F032E15F}"/>
    <cellStyle name="40% - Énfasis2 16" xfId="697" xr:uid="{7D1780C1-815D-4431-B165-E8E28EFBA711}"/>
    <cellStyle name="40% - Énfasis2 16 2" xfId="1358" xr:uid="{5AFC4BC0-C33F-41AA-9BFA-4A62B65B3F07}"/>
    <cellStyle name="40% - Énfasis2 16 2 2" xfId="2825" xr:uid="{B481AC50-F8C2-487E-AE6C-1E2771C16406}"/>
    <cellStyle name="40% - Énfasis2 16 2 2 2" xfId="6557" xr:uid="{A2EDD692-7501-48B6-A579-86919F8E408F}"/>
    <cellStyle name="40% - Énfasis2 16 2 2 2 2" xfId="14265" xr:uid="{60F9CE62-B3EB-40A2-B831-0EC993A76D10}"/>
    <cellStyle name="40% - Énfasis2 16 2 2 2 2 2" xfId="29677" xr:uid="{6ECFCD6F-838C-424E-B857-20E36D8F1462}"/>
    <cellStyle name="40% - Énfasis2 16 2 2 2 2 2 2" xfId="44875" xr:uid="{9C50DF92-84F2-40F8-A285-EB0BCCEA9650}"/>
    <cellStyle name="40% - Énfasis2 16 2 2 2 2 3" xfId="44874" xr:uid="{42F5F872-5FC5-41B9-B425-A08217E6C34D}"/>
    <cellStyle name="40% - Énfasis2 16 2 2 2 3" xfId="21972" xr:uid="{0E6C36E2-A1A6-4AD2-B579-2EC780E2E4C5}"/>
    <cellStyle name="40% - Énfasis2 16 2 2 2 3 2" xfId="44876" xr:uid="{AF71A89F-A1B1-40A5-982F-0277660301D1}"/>
    <cellStyle name="40% - Énfasis2 16 2 2 2 4" xfId="44873" xr:uid="{112BD303-7D14-4A7D-8580-5F07B3A68B9F}"/>
    <cellStyle name="40% - Énfasis2 16 2 2 3" xfId="10536" xr:uid="{6E7809AF-E1D4-456D-AB5F-41D1D4DA304F}"/>
    <cellStyle name="40% - Énfasis2 16 2 2 3 2" xfId="25949" xr:uid="{6716DCBB-5CA1-4918-8152-7F44310DA259}"/>
    <cellStyle name="40% - Énfasis2 16 2 2 3 2 2" xfId="44878" xr:uid="{BA9BCF73-1F6D-49D6-971A-DF2006D84CD9}"/>
    <cellStyle name="40% - Énfasis2 16 2 2 3 3" xfId="44877" xr:uid="{3EE5F8A1-6D8B-4E67-A7C9-FA4436F52377}"/>
    <cellStyle name="40% - Énfasis2 16 2 2 4" xfId="18244" xr:uid="{EA7D4F5E-7C1F-4CAF-971D-229D734B68CE}"/>
    <cellStyle name="40% - Énfasis2 16 2 2 4 2" xfId="44879" xr:uid="{C1BDA814-335D-49AE-8B38-1ED566DB33EA}"/>
    <cellStyle name="40% - Énfasis2 16 2 2 5" xfId="44872" xr:uid="{3ABCE8C9-BE79-4B21-AB8E-DBEDF2E73D6B}"/>
    <cellStyle name="40% - Énfasis2 16 2 3" xfId="5094" xr:uid="{848A744C-8E9C-4860-ADF9-07E03ED9737B}"/>
    <cellStyle name="40% - Énfasis2 16 2 3 2" xfId="12802" xr:uid="{ECF61EE1-F498-419F-98DF-B38854687500}"/>
    <cellStyle name="40% - Énfasis2 16 2 3 2 2" xfId="28214" xr:uid="{4533A1EE-A6D3-4426-8CB0-BBF14AE8F6EC}"/>
    <cellStyle name="40% - Énfasis2 16 2 3 2 2 2" xfId="44882" xr:uid="{69865973-9AB3-4A55-80C0-1923A43ABFE5}"/>
    <cellStyle name="40% - Énfasis2 16 2 3 2 3" xfId="44881" xr:uid="{78B2FD47-4197-440B-8D9A-2399D9D053BD}"/>
    <cellStyle name="40% - Énfasis2 16 2 3 3" xfId="20509" xr:uid="{168E4E00-73A3-4C68-A51D-312A9676EE87}"/>
    <cellStyle name="40% - Énfasis2 16 2 3 3 2" xfId="44883" xr:uid="{5B7D8E51-54DC-452C-B613-16230881D93B}"/>
    <cellStyle name="40% - Énfasis2 16 2 3 4" xfId="44880" xr:uid="{48050920-6771-4E31-BE97-2D7CEF9DF1EE}"/>
    <cellStyle name="40% - Énfasis2 16 2 4" xfId="9077" xr:uid="{8182F4EF-3173-475A-B930-C7388B818FCB}"/>
    <cellStyle name="40% - Énfasis2 16 2 4 2" xfId="24490" xr:uid="{ACDD38D7-7455-4231-AFFB-D614578AE88E}"/>
    <cellStyle name="40% - Énfasis2 16 2 4 2 2" xfId="44885" xr:uid="{3E1DB678-95A5-476F-81E9-A6DAE197C9A2}"/>
    <cellStyle name="40% - Énfasis2 16 2 4 3" xfId="44884" xr:uid="{35B084EA-68AF-4FA6-87D5-3C2FE1224CA4}"/>
    <cellStyle name="40% - Énfasis2 16 2 5" xfId="16785" xr:uid="{EA5B478B-F3A8-4E10-B9F8-F1B3EB90C6AD}"/>
    <cellStyle name="40% - Énfasis2 16 2 5 2" xfId="44886" xr:uid="{80A1E3FC-6708-4DF2-9AAB-7B621EB19463}"/>
    <cellStyle name="40% - Énfasis2 16 2 6" xfId="44871" xr:uid="{F2953D4C-6C4A-4223-A86F-D212705B0E98}"/>
    <cellStyle name="40% - Énfasis2 16 3" xfId="2187" xr:uid="{F17E05E7-362C-405B-844B-AB636D0A883A}"/>
    <cellStyle name="40% - Énfasis2 16 3 2" xfId="5919" xr:uid="{B455044C-4F16-4B76-BEEA-8C683160D1B8}"/>
    <cellStyle name="40% - Énfasis2 16 3 2 2" xfId="13627" xr:uid="{C2D452A1-3CA0-44F6-A5A7-0741EDD58835}"/>
    <cellStyle name="40% - Énfasis2 16 3 2 2 2" xfId="29039" xr:uid="{234FB7CE-CD46-48AF-AB0A-876EBC821454}"/>
    <cellStyle name="40% - Énfasis2 16 3 2 2 2 2" xfId="44890" xr:uid="{3BA7DB66-120B-421E-8E6C-5EABB57542F4}"/>
    <cellStyle name="40% - Énfasis2 16 3 2 2 3" xfId="44889" xr:uid="{BCB51D0C-6199-49FE-958F-8C1C5C0E62C0}"/>
    <cellStyle name="40% - Énfasis2 16 3 2 3" xfId="21334" xr:uid="{07EB86C0-842A-46C1-8F98-9BE362660E92}"/>
    <cellStyle name="40% - Énfasis2 16 3 2 3 2" xfId="44891" xr:uid="{6E6D888B-95E1-485A-A46E-47A89C07D045}"/>
    <cellStyle name="40% - Énfasis2 16 3 2 4" xfId="44888" xr:uid="{B09A2CD0-8C03-4B9F-B84D-FD9BA7666D3C}"/>
    <cellStyle name="40% - Énfasis2 16 3 3" xfId="9898" xr:uid="{37D17E89-F59C-498D-81F0-0C19AD590A56}"/>
    <cellStyle name="40% - Énfasis2 16 3 3 2" xfId="25311" xr:uid="{2738E111-BC66-46FE-A298-3D23254592AB}"/>
    <cellStyle name="40% - Énfasis2 16 3 3 2 2" xfId="44893" xr:uid="{A449897A-A047-4A23-9FF8-E2886442336B}"/>
    <cellStyle name="40% - Énfasis2 16 3 3 3" xfId="44892" xr:uid="{7042E1C7-8920-43CD-B417-889081D92E87}"/>
    <cellStyle name="40% - Énfasis2 16 3 4" xfId="17606" xr:uid="{FF4E553D-3DB2-47AB-A11A-C9F501A04E2F}"/>
    <cellStyle name="40% - Énfasis2 16 3 4 2" xfId="44894" xr:uid="{F56CF0CA-DA93-4A01-B9A1-C8ED66C3697E}"/>
    <cellStyle name="40% - Énfasis2 16 3 5" xfId="44887" xr:uid="{0F4E106C-5FEE-4DAA-A916-63626532E3C6}"/>
    <cellStyle name="40% - Énfasis2 16 4" xfId="4442" xr:uid="{742BB783-1FE4-46D5-B4AA-D94A12AA8686}"/>
    <cellStyle name="40% - Énfasis2 16 4 2" xfId="12150" xr:uid="{43B5A775-939E-404E-A25C-14481474CBCB}"/>
    <cellStyle name="40% - Énfasis2 16 4 2 2" xfId="27562" xr:uid="{5FC52B44-C00F-4226-92EC-A27C1B5D504B}"/>
    <cellStyle name="40% - Énfasis2 16 4 2 2 2" xfId="44897" xr:uid="{4A448AA3-902A-4036-828E-48097645A504}"/>
    <cellStyle name="40% - Énfasis2 16 4 2 3" xfId="44896" xr:uid="{E1557300-0683-415D-81F8-D6B5D52999D1}"/>
    <cellStyle name="40% - Énfasis2 16 4 3" xfId="19857" xr:uid="{EDD6CF4D-C5F7-46AE-8450-E03B3E4D7092}"/>
    <cellStyle name="40% - Énfasis2 16 4 3 2" xfId="44898" xr:uid="{67738C4F-2E5D-422B-B1FD-114FE3BE712A}"/>
    <cellStyle name="40% - Énfasis2 16 4 4" xfId="44895" xr:uid="{8ACCABFB-E638-4E74-87B0-4311E23A7BC8}"/>
    <cellStyle name="40% - Énfasis2 16 5" xfId="8439" xr:uid="{751B3C1F-BD64-4A1D-8D39-BB5CE0DA9E19}"/>
    <cellStyle name="40% - Énfasis2 16 5 2" xfId="23852" xr:uid="{8571017F-3C30-43C0-B51B-707AD0CBD6A1}"/>
    <cellStyle name="40% - Énfasis2 16 5 2 2" xfId="44900" xr:uid="{ECEC7231-4263-4673-BFA6-6FD39EE4CF17}"/>
    <cellStyle name="40% - Énfasis2 16 5 3" xfId="44899" xr:uid="{54854389-F160-4F27-89D8-609D689B0CCB}"/>
    <cellStyle name="40% - Énfasis2 16 6" xfId="16147" xr:uid="{ED24DE4F-003A-4D65-9D67-54E6D4449E69}"/>
    <cellStyle name="40% - Énfasis2 16 6 2" xfId="44901" xr:uid="{81F6814C-B2E6-4859-B35B-FCC4DB2C7662}"/>
    <cellStyle name="40% - Énfasis2 16 7" xfId="44870" xr:uid="{8C4E11DE-E0AC-49BA-99CA-E05B080BC48E}"/>
    <cellStyle name="40% - Énfasis2 17" xfId="717" xr:uid="{C5F7F859-72AB-4194-A51D-9A98F4D04F47}"/>
    <cellStyle name="40% - Énfasis2 17 2" xfId="1378" xr:uid="{BF0D0EB6-01EE-4231-A865-30BEAB0EC047}"/>
    <cellStyle name="40% - Énfasis2 17 2 2" xfId="2845" xr:uid="{0AFA5F6F-2DA0-4BB1-BC5E-ACD2029B1B65}"/>
    <cellStyle name="40% - Énfasis2 17 2 2 2" xfId="6577" xr:uid="{4584F365-CD45-453A-A575-321720DE15AB}"/>
    <cellStyle name="40% - Énfasis2 17 2 2 2 2" xfId="14285" xr:uid="{9050FBD3-9E0F-46AC-B813-D70D42BDD107}"/>
    <cellStyle name="40% - Énfasis2 17 2 2 2 2 2" xfId="29697" xr:uid="{4A92C434-1CB9-4E2F-8E64-BB56158FAE4E}"/>
    <cellStyle name="40% - Énfasis2 17 2 2 2 2 2 2" xfId="44907" xr:uid="{A19D6685-544E-4941-8890-4E57856EB63E}"/>
    <cellStyle name="40% - Énfasis2 17 2 2 2 2 3" xfId="44906" xr:uid="{D32F95A4-9563-48C1-AE17-F98C2741E9A5}"/>
    <cellStyle name="40% - Énfasis2 17 2 2 2 3" xfId="21992" xr:uid="{D2CC465B-20B5-40D4-8420-F572156D690F}"/>
    <cellStyle name="40% - Énfasis2 17 2 2 2 3 2" xfId="44908" xr:uid="{2B8B687A-9C36-476A-877F-A94A34AA2E04}"/>
    <cellStyle name="40% - Énfasis2 17 2 2 2 4" xfId="44905" xr:uid="{87AF7E3D-2301-4686-A4EE-1FD150654AD9}"/>
    <cellStyle name="40% - Énfasis2 17 2 2 3" xfId="10556" xr:uid="{AD2C9642-C4EE-476B-A407-17EE14B6388D}"/>
    <cellStyle name="40% - Énfasis2 17 2 2 3 2" xfId="25969" xr:uid="{D9AA83B9-558A-4CDD-9024-9D01B893AD63}"/>
    <cellStyle name="40% - Énfasis2 17 2 2 3 2 2" xfId="44910" xr:uid="{20B76E57-5236-4405-9325-FA1D19D8A2D7}"/>
    <cellStyle name="40% - Énfasis2 17 2 2 3 3" xfId="44909" xr:uid="{D39D09C0-160B-44B4-8A3D-11799DF95A7A}"/>
    <cellStyle name="40% - Énfasis2 17 2 2 4" xfId="18264" xr:uid="{75C8C711-C378-4D9B-8244-26912932B170}"/>
    <cellStyle name="40% - Énfasis2 17 2 2 4 2" xfId="44911" xr:uid="{2009EB1C-C0B6-4169-B85F-E8C46A5933E4}"/>
    <cellStyle name="40% - Énfasis2 17 2 2 5" xfId="44904" xr:uid="{683514BB-E7CE-47E3-8D42-74EFD945C918}"/>
    <cellStyle name="40% - Énfasis2 17 2 3" xfId="5114" xr:uid="{89F9A1B4-AA17-45C8-98C6-E9073DEFB496}"/>
    <cellStyle name="40% - Énfasis2 17 2 3 2" xfId="12822" xr:uid="{0F782D90-F739-4A55-95E9-03575FB7718E}"/>
    <cellStyle name="40% - Énfasis2 17 2 3 2 2" xfId="28234" xr:uid="{0D13094F-A898-4A0A-94CC-5C4E3F20F8FE}"/>
    <cellStyle name="40% - Énfasis2 17 2 3 2 2 2" xfId="44914" xr:uid="{DF93E3C3-5C13-4B80-B2E5-70EF06D61A6A}"/>
    <cellStyle name="40% - Énfasis2 17 2 3 2 3" xfId="44913" xr:uid="{DC73DDD1-F605-4178-9378-10BDBD4D20C2}"/>
    <cellStyle name="40% - Énfasis2 17 2 3 3" xfId="20529" xr:uid="{6F397181-AB33-4A3D-8C40-3F9605607952}"/>
    <cellStyle name="40% - Énfasis2 17 2 3 3 2" xfId="44915" xr:uid="{C2BC4296-D321-48DD-BECF-19EEFA6D2286}"/>
    <cellStyle name="40% - Énfasis2 17 2 3 4" xfId="44912" xr:uid="{F0D9A8A5-E9AB-422D-9097-65ECC7631396}"/>
    <cellStyle name="40% - Énfasis2 17 2 4" xfId="9097" xr:uid="{93D3795F-FFCB-4740-976F-53F3CD1912BE}"/>
    <cellStyle name="40% - Énfasis2 17 2 4 2" xfId="24510" xr:uid="{0E34F513-9E17-4B7D-BBF3-36E2C49A1A24}"/>
    <cellStyle name="40% - Énfasis2 17 2 4 2 2" xfId="44917" xr:uid="{929CC8BA-CBA3-4FF8-8C2E-2BDEDD2C5236}"/>
    <cellStyle name="40% - Énfasis2 17 2 4 3" xfId="44916" xr:uid="{23D2080F-7104-459E-A24A-B88884AA2DDC}"/>
    <cellStyle name="40% - Énfasis2 17 2 5" xfId="16805" xr:uid="{C25C9CB6-54E2-4FE4-BBB6-034A089B6EF4}"/>
    <cellStyle name="40% - Énfasis2 17 2 5 2" xfId="44918" xr:uid="{D6ED5CB3-E6E9-405E-8F9A-109005806281}"/>
    <cellStyle name="40% - Énfasis2 17 2 6" xfId="44903" xr:uid="{2E2A6210-B49E-4738-A4DB-479327FF0329}"/>
    <cellStyle name="40% - Énfasis2 17 3" xfId="2207" xr:uid="{AEF7F43B-1F99-44D8-B00B-1E164AD7D73D}"/>
    <cellStyle name="40% - Énfasis2 17 3 2" xfId="5939" xr:uid="{26D9F097-C4D2-4E90-A8BE-7556C6221598}"/>
    <cellStyle name="40% - Énfasis2 17 3 2 2" xfId="13647" xr:uid="{50B357F0-C452-4421-939B-1EC4DB4ADD2E}"/>
    <cellStyle name="40% - Énfasis2 17 3 2 2 2" xfId="29059" xr:uid="{922DEB02-C542-4184-B5D0-1D66E4C28BAE}"/>
    <cellStyle name="40% - Énfasis2 17 3 2 2 2 2" xfId="44922" xr:uid="{C2583D59-4564-4905-A601-07F75BE3D76F}"/>
    <cellStyle name="40% - Énfasis2 17 3 2 2 3" xfId="44921" xr:uid="{AC33BEDA-9321-4DAB-B608-0BA43CB61FBD}"/>
    <cellStyle name="40% - Énfasis2 17 3 2 3" xfId="21354" xr:uid="{EA32A3B5-EBDA-4EFC-8F49-7E2C6D50AE4F}"/>
    <cellStyle name="40% - Énfasis2 17 3 2 3 2" xfId="44923" xr:uid="{1DB89DFF-75E5-47E7-857E-778A74CF4D91}"/>
    <cellStyle name="40% - Énfasis2 17 3 2 4" xfId="44920" xr:uid="{E8B07F3A-B4D9-4E52-A72D-9036A6CD21BC}"/>
    <cellStyle name="40% - Énfasis2 17 3 3" xfId="9918" xr:uid="{F04383A5-5216-4CDE-AE02-F137694385D4}"/>
    <cellStyle name="40% - Énfasis2 17 3 3 2" xfId="25331" xr:uid="{23A1A333-734A-4F92-9061-99D3B0534A96}"/>
    <cellStyle name="40% - Énfasis2 17 3 3 2 2" xfId="44925" xr:uid="{81E7DF48-E176-44C5-850E-6489368DDBE0}"/>
    <cellStyle name="40% - Énfasis2 17 3 3 3" xfId="44924" xr:uid="{73400B03-7E2B-46AB-A6CB-1C639EB69612}"/>
    <cellStyle name="40% - Énfasis2 17 3 4" xfId="17626" xr:uid="{1C3F262B-679B-4C1A-AFBC-6005C9855D93}"/>
    <cellStyle name="40% - Énfasis2 17 3 4 2" xfId="44926" xr:uid="{0A2AB3CA-272F-4F55-9D7A-01974176938D}"/>
    <cellStyle name="40% - Énfasis2 17 3 5" xfId="44919" xr:uid="{ABF7450C-DD4F-46F7-8522-3AE03F050B62}"/>
    <cellStyle name="40% - Énfasis2 17 4" xfId="4462" xr:uid="{9FB631F6-A4BF-4C8E-AB89-93DB2B440523}"/>
    <cellStyle name="40% - Énfasis2 17 4 2" xfId="12170" xr:uid="{8156A6AD-ACAC-4D5F-A60A-388C7276ACCC}"/>
    <cellStyle name="40% - Énfasis2 17 4 2 2" xfId="27582" xr:uid="{9F084325-9BC1-468B-BB8D-CFB173DA07D2}"/>
    <cellStyle name="40% - Énfasis2 17 4 2 2 2" xfId="44929" xr:uid="{E602E456-BED9-4505-B427-AB0673EF1A29}"/>
    <cellStyle name="40% - Énfasis2 17 4 2 3" xfId="44928" xr:uid="{001B7D38-9B80-4687-BA77-9BDCB65969AF}"/>
    <cellStyle name="40% - Énfasis2 17 4 3" xfId="19877" xr:uid="{B19D566F-ED5A-463F-8683-F832C64F525B}"/>
    <cellStyle name="40% - Énfasis2 17 4 3 2" xfId="44930" xr:uid="{A99C9D8D-A8A1-4DDD-AC47-75244F3DC97F}"/>
    <cellStyle name="40% - Énfasis2 17 4 4" xfId="44927" xr:uid="{EAAE09DE-AD76-457E-9D7A-8FBCF631E1B3}"/>
    <cellStyle name="40% - Énfasis2 17 5" xfId="8459" xr:uid="{A8885F4F-012D-4D4E-8361-816B676F7255}"/>
    <cellStyle name="40% - Énfasis2 17 5 2" xfId="23872" xr:uid="{A30FC10B-A685-442F-B0B3-887259178078}"/>
    <cellStyle name="40% - Énfasis2 17 5 2 2" xfId="44932" xr:uid="{3D9EC7DD-8B83-4948-9E7F-421AFAAAEF95}"/>
    <cellStyle name="40% - Énfasis2 17 5 3" xfId="44931" xr:uid="{1F9F49DA-4E0E-4D44-A81F-285219AF1595}"/>
    <cellStyle name="40% - Énfasis2 17 6" xfId="16167" xr:uid="{A1DD7A3B-178D-448D-A163-7332FA3488B5}"/>
    <cellStyle name="40% - Énfasis2 17 6 2" xfId="44933" xr:uid="{45602DA2-33D6-4A21-AB01-434B0AA5E0A4}"/>
    <cellStyle name="40% - Énfasis2 17 7" xfId="44902" xr:uid="{E937C9BB-87E1-48AA-810D-D93F95F422F2}"/>
    <cellStyle name="40% - Énfasis2 18" xfId="737" xr:uid="{E95A8700-CAD2-45F8-BBF2-299FDC1E1099}"/>
    <cellStyle name="40% - Énfasis2 18 2" xfId="1398" xr:uid="{3317DFFC-7617-4F40-80EC-25E1CDCC0881}"/>
    <cellStyle name="40% - Énfasis2 18 2 2" xfId="2865" xr:uid="{1E762A11-159B-4EF7-B4B4-0F70E7873071}"/>
    <cellStyle name="40% - Énfasis2 18 2 2 2" xfId="6597" xr:uid="{90337EC9-9D50-4C13-AFF0-7BAFD68DC313}"/>
    <cellStyle name="40% - Énfasis2 18 2 2 2 2" xfId="14305" xr:uid="{DDD3D534-57E2-4A1E-83F0-866B2879DB4D}"/>
    <cellStyle name="40% - Énfasis2 18 2 2 2 2 2" xfId="29717" xr:uid="{393CDCD0-8EA8-4E1D-AD86-E058808318C3}"/>
    <cellStyle name="40% - Énfasis2 18 2 2 2 2 2 2" xfId="44939" xr:uid="{11C5A333-2726-40BF-B735-4AF815568C95}"/>
    <cellStyle name="40% - Énfasis2 18 2 2 2 2 3" xfId="44938" xr:uid="{81380877-9E58-4D6B-9EDC-2CB9C8035C9C}"/>
    <cellStyle name="40% - Énfasis2 18 2 2 2 3" xfId="22012" xr:uid="{C2A4D17D-F310-4B2C-90C3-452903F7BF19}"/>
    <cellStyle name="40% - Énfasis2 18 2 2 2 3 2" xfId="44940" xr:uid="{6881199C-8727-4C9A-92C6-D1AF81741490}"/>
    <cellStyle name="40% - Énfasis2 18 2 2 2 4" xfId="44937" xr:uid="{A04599BC-ADAF-4E8B-93BE-D159D028C1FC}"/>
    <cellStyle name="40% - Énfasis2 18 2 2 3" xfId="10576" xr:uid="{07C92C65-B1B8-446D-B4DD-491BCB9BF855}"/>
    <cellStyle name="40% - Énfasis2 18 2 2 3 2" xfId="25989" xr:uid="{08F68B3B-269A-46A3-8311-20C844101F4F}"/>
    <cellStyle name="40% - Énfasis2 18 2 2 3 2 2" xfId="44942" xr:uid="{F9BD7B66-D2D0-4246-ADCC-72C22072228A}"/>
    <cellStyle name="40% - Énfasis2 18 2 2 3 3" xfId="44941" xr:uid="{9F21FAF3-797B-4E4B-B16E-66B2632DF358}"/>
    <cellStyle name="40% - Énfasis2 18 2 2 4" xfId="18284" xr:uid="{5813B1D6-FC55-44B3-8317-276DD98408B6}"/>
    <cellStyle name="40% - Énfasis2 18 2 2 4 2" xfId="44943" xr:uid="{6D0C8ECB-E030-4D95-982F-420C2C18EBB8}"/>
    <cellStyle name="40% - Énfasis2 18 2 2 5" xfId="44936" xr:uid="{7628352E-1933-4DD6-8BD3-70E5E4C27415}"/>
    <cellStyle name="40% - Énfasis2 18 2 3" xfId="5134" xr:uid="{547DEB3B-4EC5-42C8-9B8C-5270F781F49A}"/>
    <cellStyle name="40% - Énfasis2 18 2 3 2" xfId="12842" xr:uid="{804AED1C-4A84-4DB2-A942-42DC3C1380CC}"/>
    <cellStyle name="40% - Énfasis2 18 2 3 2 2" xfId="28254" xr:uid="{8957D3B2-B5A7-4C04-B156-78DB4F7EE960}"/>
    <cellStyle name="40% - Énfasis2 18 2 3 2 2 2" xfId="44946" xr:uid="{2BC81E60-7FF5-49DA-9162-1E324AC93F5B}"/>
    <cellStyle name="40% - Énfasis2 18 2 3 2 3" xfId="44945" xr:uid="{D27B89C3-E339-4317-BFD7-5B9B4CB3D39A}"/>
    <cellStyle name="40% - Énfasis2 18 2 3 3" xfId="20549" xr:uid="{A270B9E7-B2E0-4239-8ECC-507AB8D8BEF9}"/>
    <cellStyle name="40% - Énfasis2 18 2 3 3 2" xfId="44947" xr:uid="{74ED5FA7-DFCA-4D57-88F6-D4A039470B64}"/>
    <cellStyle name="40% - Énfasis2 18 2 3 4" xfId="44944" xr:uid="{97FE3F10-FD07-4286-964D-B68600CED527}"/>
    <cellStyle name="40% - Énfasis2 18 2 4" xfId="9117" xr:uid="{745CE04D-2D5C-4A57-B37E-C1F90E794766}"/>
    <cellStyle name="40% - Énfasis2 18 2 4 2" xfId="24530" xr:uid="{69EA20FC-76B7-49DF-9302-AA73E53A8269}"/>
    <cellStyle name="40% - Énfasis2 18 2 4 2 2" xfId="44949" xr:uid="{F0351B32-DE4A-4562-B9B0-54E4BFADEEC2}"/>
    <cellStyle name="40% - Énfasis2 18 2 4 3" xfId="44948" xr:uid="{A575561C-6282-4212-B74C-32B19C2E54B3}"/>
    <cellStyle name="40% - Énfasis2 18 2 5" xfId="16825" xr:uid="{7F4C4D4B-69DC-4583-8443-8256B57481BA}"/>
    <cellStyle name="40% - Énfasis2 18 2 5 2" xfId="44950" xr:uid="{1AF6F251-EF86-4768-8791-341BA39E0619}"/>
    <cellStyle name="40% - Énfasis2 18 2 6" xfId="44935" xr:uid="{F01717FA-EA2E-4A8E-A83F-DFB60622F140}"/>
    <cellStyle name="40% - Énfasis2 18 3" xfId="2227" xr:uid="{BF876BD1-1AC1-4C8E-A57A-495BACFFEE07}"/>
    <cellStyle name="40% - Énfasis2 18 3 2" xfId="5959" xr:uid="{F475A73F-4FBE-4453-BE10-33C652A40D7F}"/>
    <cellStyle name="40% - Énfasis2 18 3 2 2" xfId="13667" xr:uid="{197ED5E2-7630-4017-A898-C849C3B2D05D}"/>
    <cellStyle name="40% - Énfasis2 18 3 2 2 2" xfId="29079" xr:uid="{811972B4-D9E8-40E4-8FA8-690799637C63}"/>
    <cellStyle name="40% - Énfasis2 18 3 2 2 2 2" xfId="44954" xr:uid="{64CDDBCB-1D18-4168-99FE-5A4CC5FC2948}"/>
    <cellStyle name="40% - Énfasis2 18 3 2 2 3" xfId="44953" xr:uid="{E449EA8C-62E0-4ED1-8FE5-1607632FA85F}"/>
    <cellStyle name="40% - Énfasis2 18 3 2 3" xfId="21374" xr:uid="{B1CE38F4-D5C2-4114-AE79-AC8CB8CFA582}"/>
    <cellStyle name="40% - Énfasis2 18 3 2 3 2" xfId="44955" xr:uid="{0D5FF3A8-F4A5-4967-A49B-247D5AF90EE7}"/>
    <cellStyle name="40% - Énfasis2 18 3 2 4" xfId="44952" xr:uid="{0B4EFAC8-35D7-4963-93DB-3886262D8ADB}"/>
    <cellStyle name="40% - Énfasis2 18 3 3" xfId="9938" xr:uid="{439F9342-2724-436C-9239-2123C0FA2056}"/>
    <cellStyle name="40% - Énfasis2 18 3 3 2" xfId="25351" xr:uid="{A9D35373-AF7B-49BA-9775-F3908A46A06B}"/>
    <cellStyle name="40% - Énfasis2 18 3 3 2 2" xfId="44957" xr:uid="{C6EB770F-EA53-4846-ADE3-6ADF48794E97}"/>
    <cellStyle name="40% - Énfasis2 18 3 3 3" xfId="44956" xr:uid="{5742AB88-C785-4272-A3A1-6E6188A4295C}"/>
    <cellStyle name="40% - Énfasis2 18 3 4" xfId="17646" xr:uid="{E5731169-23AF-4C41-A2F5-DDF067F67340}"/>
    <cellStyle name="40% - Énfasis2 18 3 4 2" xfId="44958" xr:uid="{A6F15DD4-5892-48E0-B52B-97C8854E97B0}"/>
    <cellStyle name="40% - Énfasis2 18 3 5" xfId="44951" xr:uid="{14EEF312-69A3-40FE-874B-8AAA53ECB938}"/>
    <cellStyle name="40% - Énfasis2 18 4" xfId="4482" xr:uid="{0B23FC63-872D-4C5D-BCA4-9D6ED8808A8E}"/>
    <cellStyle name="40% - Énfasis2 18 4 2" xfId="12190" xr:uid="{B0A25185-3F58-468F-9635-DF8A84BFAE9A}"/>
    <cellStyle name="40% - Énfasis2 18 4 2 2" xfId="27602" xr:uid="{E4EBA4A5-77CB-42A6-8B4E-D6B40EB5C6A9}"/>
    <cellStyle name="40% - Énfasis2 18 4 2 2 2" xfId="44961" xr:uid="{A2360F46-32C7-4688-98FD-ACB4ED02255C}"/>
    <cellStyle name="40% - Énfasis2 18 4 2 3" xfId="44960" xr:uid="{7B20FDD9-4DCC-4A09-822C-8B81A1DCEE83}"/>
    <cellStyle name="40% - Énfasis2 18 4 3" xfId="19897" xr:uid="{D5DFC5B4-6177-4128-99BC-85433A13948E}"/>
    <cellStyle name="40% - Énfasis2 18 4 3 2" xfId="44962" xr:uid="{CE9E6C6C-7FAD-4D4B-B51B-D526964823BA}"/>
    <cellStyle name="40% - Énfasis2 18 4 4" xfId="44959" xr:uid="{F4D13FC4-7BE4-4D22-9C40-EB946BF2BB97}"/>
    <cellStyle name="40% - Énfasis2 18 5" xfId="8479" xr:uid="{FA3D64E1-CF13-48DE-9699-C0BC3C002246}"/>
    <cellStyle name="40% - Énfasis2 18 5 2" xfId="23892" xr:uid="{0DA8BBED-4BA0-4D84-8D34-7C4475F6148C}"/>
    <cellStyle name="40% - Énfasis2 18 5 2 2" xfId="44964" xr:uid="{B669218F-DCB0-4AE7-BF1B-84C1C5094CED}"/>
    <cellStyle name="40% - Énfasis2 18 5 3" xfId="44963" xr:uid="{0BC53611-54BB-4A2C-A5A5-F833AFB669F2}"/>
    <cellStyle name="40% - Énfasis2 18 6" xfId="16187" xr:uid="{633B5C34-00D6-40EE-A3A0-DE088955F813}"/>
    <cellStyle name="40% - Énfasis2 18 6 2" xfId="44965" xr:uid="{72BD79C6-A3E5-4717-9220-558781A1B62F}"/>
    <cellStyle name="40% - Énfasis2 18 7" xfId="44934" xr:uid="{8BBACF10-EF49-4733-A14B-9E89071DC24E}"/>
    <cellStyle name="40% - Énfasis2 19" xfId="756" xr:uid="{70B2D870-DF8A-487C-9316-BBF4E712DF34}"/>
    <cellStyle name="40% - Énfasis2 19 2" xfId="2246" xr:uid="{7957442F-D542-4550-BD47-22B63E688D81}"/>
    <cellStyle name="40% - Énfasis2 19 2 2" xfId="5978" xr:uid="{D67599BE-C47F-41AB-9F50-2AFBC0F028EE}"/>
    <cellStyle name="40% - Énfasis2 19 2 2 2" xfId="13686" xr:uid="{04592A7A-EF3C-4E2E-83BB-97AF84C23CED}"/>
    <cellStyle name="40% - Énfasis2 19 2 2 2 2" xfId="29098" xr:uid="{A920F9D8-A5ED-40FD-A2B8-B45DE2F9D868}"/>
    <cellStyle name="40% - Énfasis2 19 2 2 2 2 2" xfId="44970" xr:uid="{A488D3D3-8032-47AE-B497-2993FA421A96}"/>
    <cellStyle name="40% - Énfasis2 19 2 2 2 3" xfId="44969" xr:uid="{0F40D261-054A-4FEB-A114-4DB6EBCD42BC}"/>
    <cellStyle name="40% - Énfasis2 19 2 2 3" xfId="21393" xr:uid="{D8D95C9A-7353-46F9-9470-930DE46C0C8E}"/>
    <cellStyle name="40% - Énfasis2 19 2 2 3 2" xfId="44971" xr:uid="{CF0EA260-43D8-4709-BA22-40D5B1EFC474}"/>
    <cellStyle name="40% - Énfasis2 19 2 2 4" xfId="44968" xr:uid="{D075B57F-3756-4F14-BC8B-E98BDBA27A1E}"/>
    <cellStyle name="40% - Énfasis2 19 2 3" xfId="9957" xr:uid="{0CB810B7-62B6-43FD-BD7C-ED778AA06066}"/>
    <cellStyle name="40% - Énfasis2 19 2 3 2" xfId="25370" xr:uid="{3155CA4C-9C69-4628-BF8B-52C75CFDE769}"/>
    <cellStyle name="40% - Énfasis2 19 2 3 2 2" xfId="44973" xr:uid="{55ED676D-5C20-40EC-BD64-1BB395BA8C7B}"/>
    <cellStyle name="40% - Énfasis2 19 2 3 3" xfId="44972" xr:uid="{1419BED6-C698-46AB-9F1C-48FA375A353C}"/>
    <cellStyle name="40% - Énfasis2 19 2 4" xfId="17665" xr:uid="{BAFD7033-384C-41D7-887C-6F532FF2A766}"/>
    <cellStyle name="40% - Énfasis2 19 2 4 2" xfId="44974" xr:uid="{0234BE71-B385-4AFA-805E-D566459E9B58}"/>
    <cellStyle name="40% - Énfasis2 19 2 5" xfId="44967" xr:uid="{31484277-AF58-4D12-937C-3429FF617E53}"/>
    <cellStyle name="40% - Énfasis2 19 3" xfId="4501" xr:uid="{9035F4E9-84AF-4DED-BD23-77A2A255CEC5}"/>
    <cellStyle name="40% - Énfasis2 19 3 2" xfId="12209" xr:uid="{DBDDB31D-9DA6-4F6F-8719-AB8984F1F632}"/>
    <cellStyle name="40% - Énfasis2 19 3 2 2" xfId="27621" xr:uid="{797F9C3F-8996-4F6E-8100-8D3564AA6D91}"/>
    <cellStyle name="40% - Énfasis2 19 3 2 2 2" xfId="44977" xr:uid="{663676B4-F1D6-4DC7-9825-FC6863F34C0E}"/>
    <cellStyle name="40% - Énfasis2 19 3 2 3" xfId="44976" xr:uid="{4FA392FC-2F9A-459B-B2A9-1B1E1AE1A85F}"/>
    <cellStyle name="40% - Énfasis2 19 3 3" xfId="19916" xr:uid="{1E96D31B-32BF-4209-8742-D8C4CE819A30}"/>
    <cellStyle name="40% - Énfasis2 19 3 3 2" xfId="44978" xr:uid="{DE7FF930-1D2D-49D6-A459-C3A0C53D64F6}"/>
    <cellStyle name="40% - Énfasis2 19 3 4" xfId="44975" xr:uid="{09C6B38F-F0FC-4F0B-A066-36BD9EF80B74}"/>
    <cellStyle name="40% - Énfasis2 19 4" xfId="8498" xr:uid="{EF972D3E-31E4-41FD-99DA-2B0CF7FFC499}"/>
    <cellStyle name="40% - Énfasis2 19 4 2" xfId="23911" xr:uid="{B2C6DBAB-235B-405A-AE16-F8DCAD2DE114}"/>
    <cellStyle name="40% - Énfasis2 19 4 2 2" xfId="44980" xr:uid="{53F0A414-33F1-45DE-8247-4DD6D19B94F3}"/>
    <cellStyle name="40% - Énfasis2 19 4 3" xfId="44979" xr:uid="{B9632EBE-7A18-400B-B9D6-53DAA1C13BBE}"/>
    <cellStyle name="40% - Énfasis2 19 5" xfId="16206" xr:uid="{D8D98583-5730-4162-AF9D-29D4F865BCA2}"/>
    <cellStyle name="40% - Énfasis2 19 5 2" xfId="44981" xr:uid="{B3C14A77-48B9-4097-A1B4-E766384B30C2}"/>
    <cellStyle name="40% - Énfasis2 19 6" xfId="44966" xr:uid="{D0DC7622-1403-40A1-9217-09278AE123A3}"/>
    <cellStyle name="40% - Énfasis2 2" xfId="158" xr:uid="{011D7931-8D33-4870-BD68-465FF765070E}"/>
    <cellStyle name="40% - Énfasis2 2 2" xfId="369" xr:uid="{C30F8142-95C1-48AE-B7EA-D511C0D40FB4}"/>
    <cellStyle name="40% - Énfasis2 2 2 2" xfId="1031" xr:uid="{B5EA2CEE-401F-4083-A102-6A4D65E02CAF}"/>
    <cellStyle name="40% - Énfasis2 2 2 2 2" xfId="2499" xr:uid="{3E22D6EC-3E14-4C83-A650-51C7B3BE00F7}"/>
    <cellStyle name="40% - Énfasis2 2 2 2 2 2" xfId="6231" xr:uid="{255C5E14-1588-4A24-8758-3979DB00A8E8}"/>
    <cellStyle name="40% - Énfasis2 2 2 2 2 2 2" xfId="13939" xr:uid="{2B26AE65-4DBD-497A-9744-D62AEA533D57}"/>
    <cellStyle name="40% - Énfasis2 2 2 2 2 2 2 2" xfId="29351" xr:uid="{1FAEA7C4-1F76-409A-A9C5-3762DFCA81F1}"/>
    <cellStyle name="40% - Énfasis2 2 2 2 2 2 2 2 2" xfId="44988" xr:uid="{7EAF021F-6D8C-4013-AA5C-27138BE810B5}"/>
    <cellStyle name="40% - Énfasis2 2 2 2 2 2 2 3" xfId="44987" xr:uid="{C7FC6271-93B2-4C8B-809D-EB45A395A67B}"/>
    <cellStyle name="40% - Énfasis2 2 2 2 2 2 3" xfId="21646" xr:uid="{119F79C4-90E7-4366-8E5A-F7C9E662B2B8}"/>
    <cellStyle name="40% - Énfasis2 2 2 2 2 2 3 2" xfId="44989" xr:uid="{1677B69B-2E10-4DDD-8F73-0BF1D7048630}"/>
    <cellStyle name="40% - Énfasis2 2 2 2 2 2 4" xfId="44986" xr:uid="{D211851E-6AAE-4977-BF4B-5B2BD329A22B}"/>
    <cellStyle name="40% - Énfasis2 2 2 2 2 3" xfId="10210" xr:uid="{6E8E1458-41F7-43FC-99B8-D14EB87AB5F5}"/>
    <cellStyle name="40% - Énfasis2 2 2 2 2 3 2" xfId="25623" xr:uid="{F181375C-F2B0-4AE9-A5C4-4F937EDA3BCA}"/>
    <cellStyle name="40% - Énfasis2 2 2 2 2 3 2 2" xfId="44991" xr:uid="{C5F26DED-6511-4868-99AD-35016E4B0441}"/>
    <cellStyle name="40% - Énfasis2 2 2 2 2 3 3" xfId="44990" xr:uid="{904D5DE9-0A04-4151-B29B-92B6114A31A3}"/>
    <cellStyle name="40% - Énfasis2 2 2 2 2 4" xfId="17918" xr:uid="{1CF41B5F-E89B-4FAF-B2C3-EB089105C998}"/>
    <cellStyle name="40% - Énfasis2 2 2 2 2 4 2" xfId="44992" xr:uid="{B601592D-1CD1-42CE-B5D6-2B16929994B6}"/>
    <cellStyle name="40% - Énfasis2 2 2 2 2 5" xfId="44985" xr:uid="{6B648991-6DF7-4764-A9CC-F1F7248B2EAB}"/>
    <cellStyle name="40% - Énfasis2 2 2 2 3" xfId="4768" xr:uid="{E9F34272-455E-4512-AF07-A1CD06DD9DF6}"/>
    <cellStyle name="40% - Énfasis2 2 2 2 3 2" xfId="12476" xr:uid="{FCE3D01C-573A-4F5E-A568-39E5C483D106}"/>
    <cellStyle name="40% - Énfasis2 2 2 2 3 2 2" xfId="27888" xr:uid="{93F383DB-8686-42E1-9151-C10E9CE74B40}"/>
    <cellStyle name="40% - Énfasis2 2 2 2 3 2 2 2" xfId="44995" xr:uid="{16C5B616-CF3C-43F7-9DF0-FDE8D8866A56}"/>
    <cellStyle name="40% - Énfasis2 2 2 2 3 2 3" xfId="44994" xr:uid="{A8CEBD2F-F507-4C8B-AEA1-EE976D3FDFC3}"/>
    <cellStyle name="40% - Énfasis2 2 2 2 3 3" xfId="20183" xr:uid="{D65D3E04-CB31-4A19-B084-5A014B49D731}"/>
    <cellStyle name="40% - Énfasis2 2 2 2 3 3 2" xfId="44996" xr:uid="{752DB9BA-433B-402F-9A19-0AC68CC6796E}"/>
    <cellStyle name="40% - Énfasis2 2 2 2 3 4" xfId="44993" xr:uid="{6EED16F4-D5EC-4489-ACB3-CE4F0F9D2BFD}"/>
    <cellStyle name="40% - Énfasis2 2 2 2 4" xfId="8751" xr:uid="{F4E7562B-1053-4D47-94A2-17BC2F07A750}"/>
    <cellStyle name="40% - Énfasis2 2 2 2 4 2" xfId="24164" xr:uid="{86001F92-7223-4455-822D-FE11CAF0F9BA}"/>
    <cellStyle name="40% - Énfasis2 2 2 2 4 2 2" xfId="44998" xr:uid="{D3675E2D-D086-4DAF-B559-292D185E0FB4}"/>
    <cellStyle name="40% - Énfasis2 2 2 2 4 3" xfId="44997" xr:uid="{C753FD9C-80D9-48A2-897E-8211490CF2AC}"/>
    <cellStyle name="40% - Énfasis2 2 2 2 5" xfId="16459" xr:uid="{B48FBC4E-DDE0-4092-9569-8E8EA1CA81F3}"/>
    <cellStyle name="40% - Énfasis2 2 2 2 5 2" xfId="44999" xr:uid="{922738E2-9B89-40CA-AC49-F8B1F7A989C6}"/>
    <cellStyle name="40% - Énfasis2 2 2 2 6" xfId="44984" xr:uid="{C32536D0-7F3E-482C-9AEE-14C440883BAC}"/>
    <cellStyle name="40% - Énfasis2 2 2 3" xfId="1861" xr:uid="{E47B7BA1-6C05-47B1-B0B2-E55F0181C018}"/>
    <cellStyle name="40% - Énfasis2 2 2 3 2" xfId="5593" xr:uid="{E4538D28-8105-49EC-84DA-907E36C8DF7D}"/>
    <cellStyle name="40% - Énfasis2 2 2 3 2 2" xfId="13301" xr:uid="{3496C35C-60B6-472C-AF5B-E9B84A5E6143}"/>
    <cellStyle name="40% - Énfasis2 2 2 3 2 2 2" xfId="28713" xr:uid="{2B07EC2A-D9E7-41FB-95AE-0AF6CBAE39DB}"/>
    <cellStyle name="40% - Énfasis2 2 2 3 2 2 2 2" xfId="45003" xr:uid="{529B5FB6-C63F-4409-8285-859398905EB3}"/>
    <cellStyle name="40% - Énfasis2 2 2 3 2 2 3" xfId="45002" xr:uid="{CA2AE583-E1BD-4501-B0A7-7587A5D9BF14}"/>
    <cellStyle name="40% - Énfasis2 2 2 3 2 3" xfId="21008" xr:uid="{43B900E7-F403-4CC1-A2AA-0F2FDD1690CC}"/>
    <cellStyle name="40% - Énfasis2 2 2 3 2 3 2" xfId="45004" xr:uid="{C6704A45-AC4E-4666-8B40-D70AA2D54383}"/>
    <cellStyle name="40% - Énfasis2 2 2 3 2 4" xfId="45001" xr:uid="{1AF81D92-5627-463D-8F5D-F569A003D99A}"/>
    <cellStyle name="40% - Énfasis2 2 2 3 3" xfId="9572" xr:uid="{45E400E4-8944-4609-A6A7-D8F227C66A81}"/>
    <cellStyle name="40% - Énfasis2 2 2 3 3 2" xfId="24985" xr:uid="{9D0814B0-99D1-4FA3-8474-C591BCEAF7C6}"/>
    <cellStyle name="40% - Énfasis2 2 2 3 3 2 2" xfId="45006" xr:uid="{76E6D8EE-9B3D-4EB7-B9C0-22E8C15FE129}"/>
    <cellStyle name="40% - Énfasis2 2 2 3 3 3" xfId="45005" xr:uid="{73D651CA-338D-47CE-9E47-7B5AD6AAD035}"/>
    <cellStyle name="40% - Énfasis2 2 2 3 4" xfId="17280" xr:uid="{231204B3-9F00-48C7-8F06-EF37B9A26872}"/>
    <cellStyle name="40% - Énfasis2 2 2 3 4 2" xfId="45007" xr:uid="{1062D448-13FE-4A15-B378-2F249061D3A4}"/>
    <cellStyle name="40% - Énfasis2 2 2 3 5" xfId="45000" xr:uid="{DCA047B7-02C6-4228-AF1D-4D428B0C84A5}"/>
    <cellStyle name="40% - Énfasis2 2 2 4" xfId="4116" xr:uid="{0F9BF370-1854-426F-8018-BA2135762703}"/>
    <cellStyle name="40% - Énfasis2 2 2 4 2" xfId="11824" xr:uid="{AC0E0E94-DECC-4838-A299-C3576BF76B75}"/>
    <cellStyle name="40% - Énfasis2 2 2 4 2 2" xfId="27236" xr:uid="{8B43ADF3-29FF-4EAB-9F07-3181ED40B422}"/>
    <cellStyle name="40% - Énfasis2 2 2 4 2 2 2" xfId="45010" xr:uid="{3A61FDBB-EC78-4843-A363-322FDE2E061B}"/>
    <cellStyle name="40% - Énfasis2 2 2 4 2 3" xfId="45009" xr:uid="{24AE40FD-0E19-4EAD-93B1-04A94F3ABDC2}"/>
    <cellStyle name="40% - Énfasis2 2 2 4 3" xfId="19531" xr:uid="{A8733556-3FCB-4AB1-81D9-39CB4E996017}"/>
    <cellStyle name="40% - Énfasis2 2 2 4 3 2" xfId="45011" xr:uid="{C924B3D7-16D4-42CD-8434-76C238A3CB5A}"/>
    <cellStyle name="40% - Énfasis2 2 2 4 4" xfId="45008" xr:uid="{E7DFC18A-F6C1-48C5-9DAB-AA785CD9EFE4}"/>
    <cellStyle name="40% - Énfasis2 2 2 5" xfId="8113" xr:uid="{CC5748DC-206D-4C5B-9951-C00C4EB810C3}"/>
    <cellStyle name="40% - Énfasis2 2 2 5 2" xfId="23526" xr:uid="{94217AD0-FB35-4D22-BBE4-6A6EF0D193CF}"/>
    <cellStyle name="40% - Énfasis2 2 2 5 2 2" xfId="45013" xr:uid="{2DB1AA35-9A3E-4FFE-9F0E-45A1A2DBD151}"/>
    <cellStyle name="40% - Énfasis2 2 2 5 3" xfId="45012" xr:uid="{B87DC2C0-6BD7-4EA1-A896-74D5EC10F957}"/>
    <cellStyle name="40% - Énfasis2 2 2 6" xfId="15821" xr:uid="{80E64149-9F76-4B51-ABDD-B2069D5077CF}"/>
    <cellStyle name="40% - Énfasis2 2 2 6 2" xfId="45014" xr:uid="{D4E4B20D-F988-4F18-AB7E-BFF3EC1BA0DD}"/>
    <cellStyle name="40% - Énfasis2 2 2 7" xfId="44983" xr:uid="{242F565C-BB50-4800-993F-BE9A7BE2DCB1}"/>
    <cellStyle name="40% - Énfasis2 2 3" xfId="826" xr:uid="{F8745689-DD5D-49D7-85AE-5BF3040D181F}"/>
    <cellStyle name="40% - Énfasis2 2 3 2" xfId="2301" xr:uid="{D2AFCCA6-3262-4243-BE06-74D3B2004D2B}"/>
    <cellStyle name="40% - Énfasis2 2 3 2 2" xfId="6033" xr:uid="{07F3905D-6802-4866-B84C-588E94DD993E}"/>
    <cellStyle name="40% - Énfasis2 2 3 2 2 2" xfId="13741" xr:uid="{C2D48B68-4478-4B58-8038-A93801F42116}"/>
    <cellStyle name="40% - Énfasis2 2 3 2 2 2 2" xfId="29153" xr:uid="{1D388A7C-BC13-4A3A-A9D6-70597C1FC883}"/>
    <cellStyle name="40% - Énfasis2 2 3 2 2 2 2 2" xfId="45019" xr:uid="{4713BD6C-FEE5-4ECF-A54A-9A790C832778}"/>
    <cellStyle name="40% - Énfasis2 2 3 2 2 2 3" xfId="45018" xr:uid="{A7252462-C889-4744-8219-89DC7DA425E5}"/>
    <cellStyle name="40% - Énfasis2 2 3 2 2 3" xfId="21448" xr:uid="{A850B7D3-3BD1-46F4-9CF0-9907CA43684D}"/>
    <cellStyle name="40% - Énfasis2 2 3 2 2 3 2" xfId="45020" xr:uid="{ECA791A5-2085-4A07-8AE3-D5819D733AC5}"/>
    <cellStyle name="40% - Énfasis2 2 3 2 2 4" xfId="45017" xr:uid="{7A2E934E-8205-450C-960B-DF309CF6F007}"/>
    <cellStyle name="40% - Énfasis2 2 3 2 3" xfId="10012" xr:uid="{4C5AF551-A32F-4B2F-B399-FCE7AAE36BB7}"/>
    <cellStyle name="40% - Énfasis2 2 3 2 3 2" xfId="25425" xr:uid="{CA41BB46-51F3-4372-B042-11533FD72E91}"/>
    <cellStyle name="40% - Énfasis2 2 3 2 3 2 2" xfId="45022" xr:uid="{2123A289-61F4-4191-AC33-FD4B62AE53A8}"/>
    <cellStyle name="40% - Énfasis2 2 3 2 3 3" xfId="45021" xr:uid="{B648F8C0-2FAC-4FD8-99D2-016116EB6FD0}"/>
    <cellStyle name="40% - Énfasis2 2 3 2 4" xfId="17720" xr:uid="{8D349A22-676E-49BA-9840-7B34F00702D7}"/>
    <cellStyle name="40% - Énfasis2 2 3 2 4 2" xfId="45023" xr:uid="{7510295C-1809-408E-981A-E4C84851EBEE}"/>
    <cellStyle name="40% - Énfasis2 2 3 2 5" xfId="45016" xr:uid="{24D29319-B4D5-4C62-9A03-0A2D3DA2FDF3}"/>
    <cellStyle name="40% - Énfasis2 2 3 3" xfId="4563" xr:uid="{FCFD3EFF-B373-466E-A9BC-3A1B35E57AFC}"/>
    <cellStyle name="40% - Énfasis2 2 3 3 2" xfId="12271" xr:uid="{133B74EE-A7A2-4F9F-8C51-B4BAE94B47FC}"/>
    <cellStyle name="40% - Énfasis2 2 3 3 2 2" xfId="27683" xr:uid="{C3BFBD39-3784-44FF-A5D8-90A1B476BB13}"/>
    <cellStyle name="40% - Énfasis2 2 3 3 2 2 2" xfId="45026" xr:uid="{AACB9BC3-EBAD-4C9D-85FC-EB81014A6C1E}"/>
    <cellStyle name="40% - Énfasis2 2 3 3 2 3" xfId="45025" xr:uid="{3B209DCA-1512-4990-83D0-28A5955C63C7}"/>
    <cellStyle name="40% - Énfasis2 2 3 3 3" xfId="19978" xr:uid="{A3C84164-33C2-411B-837A-D2E4FDECBA16}"/>
    <cellStyle name="40% - Énfasis2 2 3 3 3 2" xfId="45027" xr:uid="{D7C5CB87-BB2F-4380-B4C2-5C18BBD8D043}"/>
    <cellStyle name="40% - Énfasis2 2 3 3 4" xfId="45024" xr:uid="{3FBCF621-9DF5-40D7-AF61-B0CEFECEBB38}"/>
    <cellStyle name="40% - Énfasis2 2 3 4" xfId="8553" xr:uid="{F7F985E4-0E89-4F1B-98A1-497ACE5FE426}"/>
    <cellStyle name="40% - Énfasis2 2 3 4 2" xfId="23966" xr:uid="{8F7221EE-3CC9-43C4-BF2B-28745E4E34E2}"/>
    <cellStyle name="40% - Énfasis2 2 3 4 2 2" xfId="45029" xr:uid="{97EAD7BD-CA6A-46CA-843C-9DAEB4FA1E13}"/>
    <cellStyle name="40% - Énfasis2 2 3 4 3" xfId="45028" xr:uid="{04956006-C9B9-4072-92A1-3BF7B09107DC}"/>
    <cellStyle name="40% - Énfasis2 2 3 5" xfId="16261" xr:uid="{615F63BE-35B6-45DE-B912-A78B7C2B28FF}"/>
    <cellStyle name="40% - Énfasis2 2 3 5 2" xfId="45030" xr:uid="{2B337D82-C4FA-42CC-ADD1-0E48A0DF769A}"/>
    <cellStyle name="40% - Énfasis2 2 3 6" xfId="45015" xr:uid="{B90E1EF0-CBAD-4C70-AA5D-ACE3DE79E87F}"/>
    <cellStyle name="40% - Énfasis2 2 4" xfId="1663" xr:uid="{6FC65035-313D-4ACD-A448-B00E987A5927}"/>
    <cellStyle name="40% - Énfasis2 2 4 2" xfId="5395" xr:uid="{5421CDBC-0B32-4F21-A39F-562EE2F6C6BB}"/>
    <cellStyle name="40% - Énfasis2 2 4 2 2" xfId="13103" xr:uid="{248F4A27-C519-4AAC-9800-7969A0F63DB8}"/>
    <cellStyle name="40% - Énfasis2 2 4 2 2 2" xfId="28515" xr:uid="{86CF863B-F07A-4B93-9278-25036DFFAACD}"/>
    <cellStyle name="40% - Énfasis2 2 4 2 2 2 2" xfId="45034" xr:uid="{A627379A-6108-4E57-8693-C8E32AEC7889}"/>
    <cellStyle name="40% - Énfasis2 2 4 2 2 3" xfId="45033" xr:uid="{D2EEFAC3-6527-4071-A7E8-AC3B24E2B4C2}"/>
    <cellStyle name="40% - Énfasis2 2 4 2 3" xfId="20810" xr:uid="{A68C632C-42AC-45AF-88E8-713C9D2D8522}"/>
    <cellStyle name="40% - Énfasis2 2 4 2 3 2" xfId="45035" xr:uid="{7823E1D4-46C1-48E5-A8C4-60383BB8BFE4}"/>
    <cellStyle name="40% - Énfasis2 2 4 2 4" xfId="45032" xr:uid="{EC53851A-7AB3-4733-9A4C-B5F53111341D}"/>
    <cellStyle name="40% - Énfasis2 2 4 3" xfId="9374" xr:uid="{6D31156F-FED2-4C16-A835-1C3D5D36882A}"/>
    <cellStyle name="40% - Énfasis2 2 4 3 2" xfId="24787" xr:uid="{CE815CCA-F1F7-40DD-93F6-340477241681}"/>
    <cellStyle name="40% - Énfasis2 2 4 3 2 2" xfId="45037" xr:uid="{E8038DB4-FA77-47BD-9A75-EE6769D68A40}"/>
    <cellStyle name="40% - Énfasis2 2 4 3 3" xfId="45036" xr:uid="{AC982E85-7936-44B1-BD59-C17535D3D739}"/>
    <cellStyle name="40% - Énfasis2 2 4 4" xfId="17082" xr:uid="{1E7C8B5E-48C9-4D50-ACED-0F6DC0CEF4F0}"/>
    <cellStyle name="40% - Énfasis2 2 4 4 2" xfId="45038" xr:uid="{322BB8B7-78CD-433F-90A0-9E639F55A59B}"/>
    <cellStyle name="40% - Énfasis2 2 4 5" xfId="45031" xr:uid="{175A80F4-B6C4-4240-85DE-911C0E7CB29C}"/>
    <cellStyle name="40% - Énfasis2 2 5" xfId="3911" xr:uid="{669EAAC6-E02A-487E-AAA1-74ED8ACA44BE}"/>
    <cellStyle name="40% - Énfasis2 2 5 2" xfId="11619" xr:uid="{0E97B4D9-399B-4F2F-A825-0EC567C14A12}"/>
    <cellStyle name="40% - Énfasis2 2 5 2 2" xfId="27031" xr:uid="{2C83AFB0-6CB1-470C-A6C7-B2FCA12A0B9E}"/>
    <cellStyle name="40% - Énfasis2 2 5 2 2 2" xfId="45041" xr:uid="{46F00564-3307-40DF-9B2D-E6EBBCB1D6F7}"/>
    <cellStyle name="40% - Énfasis2 2 5 2 3" xfId="45040" xr:uid="{CB3A12E9-14EB-4512-A991-DAF17F843343}"/>
    <cellStyle name="40% - Énfasis2 2 5 3" xfId="19326" xr:uid="{952B6B49-25B9-4D69-B9A3-635F6D81C7E6}"/>
    <cellStyle name="40% - Énfasis2 2 5 3 2" xfId="45042" xr:uid="{37833422-D1A7-446D-AE53-C3B25E6E09AA}"/>
    <cellStyle name="40% - Énfasis2 2 5 4" xfId="45039" xr:uid="{199EC14E-FCB0-4049-9DD0-CD055BAADD19}"/>
    <cellStyle name="40% - Énfasis2 2 6" xfId="7915" xr:uid="{3AC86C16-3448-4805-8C91-21C5ABA77A95}"/>
    <cellStyle name="40% - Énfasis2 2 6 2" xfId="23328" xr:uid="{A9A766B4-A0A0-4F82-8622-193A4C4AC3E2}"/>
    <cellStyle name="40% - Énfasis2 2 6 2 2" xfId="45044" xr:uid="{D5FD1C81-78A2-41BC-861F-3DCA3D35F7B8}"/>
    <cellStyle name="40% - Énfasis2 2 6 3" xfId="45043" xr:uid="{66015728-77E0-48CE-9D34-09E88CB0FA6D}"/>
    <cellStyle name="40% - Énfasis2 2 7" xfId="15623" xr:uid="{278BEEE4-895B-4124-8E4C-7B2211C1F740}"/>
    <cellStyle name="40% - Énfasis2 2 7 2" xfId="45045" xr:uid="{0594EB19-9992-4FDB-8A53-41113483FAAD}"/>
    <cellStyle name="40% - Énfasis2 2 8" xfId="44982" xr:uid="{1BA68DCB-243A-4E0B-ABBC-C1862EA5F940}"/>
    <cellStyle name="40% - Énfasis2 20" xfId="1420" xr:uid="{6520A66C-B52F-41DA-B7C2-7A7805130061}"/>
    <cellStyle name="40% - Énfasis2 20 2" xfId="2885" xr:uid="{78BF3930-DA96-43CB-B19F-7B4C4791547C}"/>
    <cellStyle name="40% - Énfasis2 20 2 2" xfId="6617" xr:uid="{D8B54829-B65E-47BB-B76B-18A1A79541FB}"/>
    <cellStyle name="40% - Énfasis2 20 2 2 2" xfId="14325" xr:uid="{41FCB826-2462-4DA0-8C13-49E5C60EF8C7}"/>
    <cellStyle name="40% - Énfasis2 20 2 2 2 2" xfId="29737" xr:uid="{5377C584-4CC4-478B-8ABA-871505444DB0}"/>
    <cellStyle name="40% - Énfasis2 20 2 2 2 2 2" xfId="45050" xr:uid="{4A740BF7-7E08-44EF-886D-97185CF1DC77}"/>
    <cellStyle name="40% - Énfasis2 20 2 2 2 3" xfId="45049" xr:uid="{BD963896-68BE-4D8C-965B-C046CF715EEC}"/>
    <cellStyle name="40% - Énfasis2 20 2 2 3" xfId="22032" xr:uid="{242BC7B5-1AFE-4E4A-A416-CC577940A4C2}"/>
    <cellStyle name="40% - Énfasis2 20 2 2 3 2" xfId="45051" xr:uid="{D3C8A96B-8D22-478B-86CE-9098AFD5F828}"/>
    <cellStyle name="40% - Énfasis2 20 2 2 4" xfId="45048" xr:uid="{E94B5512-22BB-43F2-B929-E56C2D1DEEA6}"/>
    <cellStyle name="40% - Énfasis2 20 2 3" xfId="10596" xr:uid="{2C01F3CB-1941-431D-A625-17F01C8DBDDB}"/>
    <cellStyle name="40% - Énfasis2 20 2 3 2" xfId="26009" xr:uid="{F93BAABC-AC2E-45F9-8EB7-918AF59010A6}"/>
    <cellStyle name="40% - Énfasis2 20 2 3 2 2" xfId="45053" xr:uid="{5AE3C24D-8603-4545-A12B-DC4226BC44EF}"/>
    <cellStyle name="40% - Énfasis2 20 2 3 3" xfId="45052" xr:uid="{C7BC63C0-D30A-46C4-A16F-A54634C8E887}"/>
    <cellStyle name="40% - Énfasis2 20 2 4" xfId="18304" xr:uid="{B97C7C71-0F4F-45C2-847C-AFC634CD4E7A}"/>
    <cellStyle name="40% - Énfasis2 20 2 4 2" xfId="45054" xr:uid="{CBD60445-F4E5-4409-BA86-727C56329C27}"/>
    <cellStyle name="40% - Énfasis2 20 2 5" xfId="45047" xr:uid="{E5480733-550D-4A2C-9DBA-5CE3BEA9A1F1}"/>
    <cellStyle name="40% - Énfasis2 20 3" xfId="5156" xr:uid="{44EF056C-24A0-4A40-95FC-1076FC10469A}"/>
    <cellStyle name="40% - Énfasis2 20 3 2" xfId="12864" xr:uid="{53D1A7CB-F1CB-4104-A747-E0A7665D9CF4}"/>
    <cellStyle name="40% - Énfasis2 20 3 2 2" xfId="28276" xr:uid="{45D6D85B-B7CF-4C63-B8FE-F683042418A9}"/>
    <cellStyle name="40% - Énfasis2 20 3 2 2 2" xfId="45057" xr:uid="{3B174A5C-1A5B-4AC7-996D-94E85941FA8A}"/>
    <cellStyle name="40% - Énfasis2 20 3 2 3" xfId="45056" xr:uid="{5C35C591-C159-4E7F-83F2-C7BF6007CB25}"/>
    <cellStyle name="40% - Énfasis2 20 3 3" xfId="20571" xr:uid="{4655DEAE-23F7-41C7-8FA0-50A076C5B32E}"/>
    <cellStyle name="40% - Énfasis2 20 3 3 2" xfId="45058" xr:uid="{375572DF-0AE0-412E-A2C5-C9F5C90CA146}"/>
    <cellStyle name="40% - Énfasis2 20 3 4" xfId="45055" xr:uid="{8DA9D166-3362-4F36-BA80-3B4942E6EB2B}"/>
    <cellStyle name="40% - Énfasis2 20 4" xfId="9137" xr:uid="{034521DE-FD1F-4699-9275-2627800127EF}"/>
    <cellStyle name="40% - Énfasis2 20 4 2" xfId="24550" xr:uid="{6572723C-13A1-4100-8103-BBBDEA9D8A1F}"/>
    <cellStyle name="40% - Énfasis2 20 4 2 2" xfId="45060" xr:uid="{AA5C952D-86E3-460A-AAB5-CA745BDDE11C}"/>
    <cellStyle name="40% - Énfasis2 20 4 3" xfId="45059" xr:uid="{A1C77649-9179-4969-B2FF-D6FFE9F549B3}"/>
    <cellStyle name="40% - Énfasis2 20 5" xfId="16845" xr:uid="{9A5A25F3-0DAD-404E-8FC6-6A54C533819F}"/>
    <cellStyle name="40% - Énfasis2 20 5 2" xfId="45061" xr:uid="{86C847C4-A5B7-4A60-98BE-1B75FF140AA9}"/>
    <cellStyle name="40% - Énfasis2 20 6" xfId="45046" xr:uid="{92F9EA24-402D-4FA8-B962-1D7774370CE6}"/>
    <cellStyle name="40% - Énfasis2 21" xfId="1440" xr:uid="{F61D777F-520A-48D6-9748-E9CF0BB95EE8}"/>
    <cellStyle name="40% - Énfasis2 21 2" xfId="2905" xr:uid="{1921E619-23EE-4208-A4EC-3CEB116F7DD6}"/>
    <cellStyle name="40% - Énfasis2 21 2 2" xfId="6637" xr:uid="{B1BD5AFD-257B-48CC-88D0-BBFE5E1AE113}"/>
    <cellStyle name="40% - Énfasis2 21 2 2 2" xfId="14345" xr:uid="{E56C0BF8-64DD-4C3A-B2E2-8BDD30FBC6D6}"/>
    <cellStyle name="40% - Énfasis2 21 2 2 2 2" xfId="29757" xr:uid="{CCF13CA1-971D-485F-B815-B97A4C93BD55}"/>
    <cellStyle name="40% - Énfasis2 21 2 2 2 2 2" xfId="45066" xr:uid="{A888CAD6-06BC-4933-A586-376CCF9746E2}"/>
    <cellStyle name="40% - Énfasis2 21 2 2 2 3" xfId="45065" xr:uid="{F6D89613-7E92-4D28-8A4E-180D3F94D7DC}"/>
    <cellStyle name="40% - Énfasis2 21 2 2 3" xfId="22052" xr:uid="{05C02D4F-82DB-4987-963F-B2480628D75C}"/>
    <cellStyle name="40% - Énfasis2 21 2 2 3 2" xfId="45067" xr:uid="{453FF750-DB93-473C-AD79-604A6CA585F1}"/>
    <cellStyle name="40% - Énfasis2 21 2 2 4" xfId="45064" xr:uid="{D2AD0E19-CB04-472E-B3C7-60C8216407A0}"/>
    <cellStyle name="40% - Énfasis2 21 2 3" xfId="10616" xr:uid="{FB36AB8F-FFFC-46EF-B140-59F6D6D7438E}"/>
    <cellStyle name="40% - Énfasis2 21 2 3 2" xfId="26029" xr:uid="{3B074F13-45FC-47D6-BD8D-E0FA34A2F6C3}"/>
    <cellStyle name="40% - Énfasis2 21 2 3 2 2" xfId="45069" xr:uid="{D4E22B8B-A35D-4C7A-B28A-B2802E118038}"/>
    <cellStyle name="40% - Énfasis2 21 2 3 3" xfId="45068" xr:uid="{B7D46C19-43DA-4174-B499-BEDBE3EBD108}"/>
    <cellStyle name="40% - Énfasis2 21 2 4" xfId="18324" xr:uid="{2DC4E151-99B8-4653-872A-91322BA48736}"/>
    <cellStyle name="40% - Énfasis2 21 2 4 2" xfId="45070" xr:uid="{F8AF3D61-06D3-4DF9-B96B-1D0E68AEACE1}"/>
    <cellStyle name="40% - Énfasis2 21 2 5" xfId="45063" xr:uid="{FD39BAFB-B456-44F1-AE6A-306B2D8F8682}"/>
    <cellStyle name="40% - Énfasis2 21 3" xfId="5176" xr:uid="{995E8F11-DAF0-444F-BFB3-E22DFFCA32BD}"/>
    <cellStyle name="40% - Énfasis2 21 3 2" xfId="12884" xr:uid="{8E593066-0989-4AF4-9FF4-47FC104BD908}"/>
    <cellStyle name="40% - Énfasis2 21 3 2 2" xfId="28296" xr:uid="{ABF95240-3D82-4D6D-A51B-8FF8C8739ABE}"/>
    <cellStyle name="40% - Énfasis2 21 3 2 2 2" xfId="45073" xr:uid="{DEF38DAA-F841-4109-B6B9-4AE38FECB42E}"/>
    <cellStyle name="40% - Énfasis2 21 3 2 3" xfId="45072" xr:uid="{9D3D6A2D-D80F-40CA-8378-F4B6F58E94BD}"/>
    <cellStyle name="40% - Énfasis2 21 3 3" xfId="20591" xr:uid="{69695F45-5D68-4CBB-AD83-7873FB5FBD58}"/>
    <cellStyle name="40% - Énfasis2 21 3 3 2" xfId="45074" xr:uid="{B18D05C8-1DF4-41A8-8459-391B912A37C4}"/>
    <cellStyle name="40% - Énfasis2 21 3 4" xfId="45071" xr:uid="{512D43EB-F002-497C-9690-FBE7322C81BE}"/>
    <cellStyle name="40% - Énfasis2 21 4" xfId="9157" xr:uid="{235D56F4-0DF1-4BBF-BFD2-ECCC311AC51E}"/>
    <cellStyle name="40% - Énfasis2 21 4 2" xfId="24570" xr:uid="{4C856E77-60F2-4A7C-9181-58B7EC8E77A2}"/>
    <cellStyle name="40% - Énfasis2 21 4 2 2" xfId="45076" xr:uid="{49DEDEA0-24A4-460E-8279-50743BD1E15E}"/>
    <cellStyle name="40% - Énfasis2 21 4 3" xfId="45075" xr:uid="{0BA3689D-3CDD-454C-AAD4-F27356197CAF}"/>
    <cellStyle name="40% - Énfasis2 21 5" xfId="16865" xr:uid="{44639EF6-366E-4069-852B-4F28680CD462}"/>
    <cellStyle name="40% - Énfasis2 21 5 2" xfId="45077" xr:uid="{696C2F56-087A-41A4-AEA5-7791BF2C841F}"/>
    <cellStyle name="40% - Énfasis2 21 6" xfId="45062" xr:uid="{57A532B0-EF0A-4571-A54F-3A3A07DE1888}"/>
    <cellStyle name="40% - Énfasis2 22" xfId="1460" xr:uid="{BB1048EB-7C25-4C43-86CD-B2D2C3EEF761}"/>
    <cellStyle name="40% - Énfasis2 22 2" xfId="2925" xr:uid="{ACE637D7-B498-4653-9D43-9397F994E8D0}"/>
    <cellStyle name="40% - Énfasis2 22 2 2" xfId="6657" xr:uid="{D2179BC4-18D6-495C-B8EE-29F59659AABE}"/>
    <cellStyle name="40% - Énfasis2 22 2 2 2" xfId="14365" xr:uid="{389CC95E-E3BD-4F06-842A-67BBACE8FE9B}"/>
    <cellStyle name="40% - Énfasis2 22 2 2 2 2" xfId="29777" xr:uid="{09257183-849E-4FE9-A279-042CEEC57A6A}"/>
    <cellStyle name="40% - Énfasis2 22 2 2 2 2 2" xfId="45082" xr:uid="{5B750F63-A9FA-416D-845C-B86930FD3203}"/>
    <cellStyle name="40% - Énfasis2 22 2 2 2 3" xfId="45081" xr:uid="{C2924F9A-2D96-4B59-8998-D40E69E308BD}"/>
    <cellStyle name="40% - Énfasis2 22 2 2 3" xfId="22072" xr:uid="{76D5FE62-6F5A-427D-8FB3-B36F9AD7FE35}"/>
    <cellStyle name="40% - Énfasis2 22 2 2 3 2" xfId="45083" xr:uid="{F8E06314-1E9F-4DE1-A2DB-C57F0396FB05}"/>
    <cellStyle name="40% - Énfasis2 22 2 2 4" xfId="45080" xr:uid="{26117985-FFBB-492E-A823-ED1D531351F1}"/>
    <cellStyle name="40% - Énfasis2 22 2 3" xfId="10636" xr:uid="{19A9C72E-3CF7-41C9-B62E-683D6044042D}"/>
    <cellStyle name="40% - Énfasis2 22 2 3 2" xfId="26049" xr:uid="{8BB4E367-F563-46F5-BFDA-ACEE1D5F1A6D}"/>
    <cellStyle name="40% - Énfasis2 22 2 3 2 2" xfId="45085" xr:uid="{4DFBD458-D9CC-4ECA-9C06-8701112BEF0E}"/>
    <cellStyle name="40% - Énfasis2 22 2 3 3" xfId="45084" xr:uid="{88E3F7F1-448C-4B31-AE58-5992BF2F1396}"/>
    <cellStyle name="40% - Énfasis2 22 2 4" xfId="18344" xr:uid="{64DDEE4F-A22E-48F1-A7A0-C57169EA673B}"/>
    <cellStyle name="40% - Énfasis2 22 2 4 2" xfId="45086" xr:uid="{043F1A2F-FEE5-4E01-B8EC-823CC7A5C782}"/>
    <cellStyle name="40% - Énfasis2 22 2 5" xfId="45079" xr:uid="{AD031748-8870-4729-B090-97BB4BFBAD91}"/>
    <cellStyle name="40% - Énfasis2 22 3" xfId="5196" xr:uid="{DB81FF37-D092-46CB-8163-9A78EE501CD8}"/>
    <cellStyle name="40% - Énfasis2 22 3 2" xfId="12904" xr:uid="{2F432F4D-30F5-4C49-B549-63E9B69CB463}"/>
    <cellStyle name="40% - Énfasis2 22 3 2 2" xfId="28316" xr:uid="{F7B0DB04-F494-47CF-BE1C-FDD95B2D28D5}"/>
    <cellStyle name="40% - Énfasis2 22 3 2 2 2" xfId="45089" xr:uid="{A87373E6-EDAD-4132-B73B-0B624D991848}"/>
    <cellStyle name="40% - Énfasis2 22 3 2 3" xfId="45088" xr:uid="{4DB7F812-B912-4002-979D-C860D06C8B88}"/>
    <cellStyle name="40% - Énfasis2 22 3 3" xfId="20611" xr:uid="{9E605408-6277-4352-81FA-593F09EB5491}"/>
    <cellStyle name="40% - Énfasis2 22 3 3 2" xfId="45090" xr:uid="{74A17C4B-C02A-427A-9B95-B56EE2951DEA}"/>
    <cellStyle name="40% - Énfasis2 22 3 4" xfId="45087" xr:uid="{E3AFD4C4-8F7A-4F00-9391-AD0BD9F1DFA0}"/>
    <cellStyle name="40% - Énfasis2 22 4" xfId="9177" xr:uid="{FE148765-BBB5-4D36-9412-1DA6E4A55E1D}"/>
    <cellStyle name="40% - Énfasis2 22 4 2" xfId="24590" xr:uid="{CA129B71-11C5-4996-87A6-DAF611C0C78A}"/>
    <cellStyle name="40% - Énfasis2 22 4 2 2" xfId="45092" xr:uid="{264B23D7-3CC2-4CF2-ADDE-84348211D9A8}"/>
    <cellStyle name="40% - Énfasis2 22 4 3" xfId="45091" xr:uid="{683DA281-6EEC-45B7-B39C-DE4942B916F1}"/>
    <cellStyle name="40% - Énfasis2 22 5" xfId="16885" xr:uid="{9B006DB3-9E35-410A-AE46-EF726CCE2700}"/>
    <cellStyle name="40% - Énfasis2 22 5 2" xfId="45093" xr:uid="{D3C04E09-D218-49ED-BFB6-68C691DAB04A}"/>
    <cellStyle name="40% - Énfasis2 22 6" xfId="45078" xr:uid="{9ED0CB48-95C3-4AED-87F9-14DCD845BE04}"/>
    <cellStyle name="40% - Énfasis2 23" xfId="1480" xr:uid="{F7C805C2-8833-429E-984D-1A8823A94903}"/>
    <cellStyle name="40% - Énfasis2 23 2" xfId="2945" xr:uid="{17A84442-D6D8-405F-B5F5-A31E5FAF47A0}"/>
    <cellStyle name="40% - Énfasis2 23 2 2" xfId="6677" xr:uid="{0DC8585F-B884-4222-A0FA-86911FBE5646}"/>
    <cellStyle name="40% - Énfasis2 23 2 2 2" xfId="14385" xr:uid="{F2347E9C-68AC-4CB2-AC6D-C5FC9562001B}"/>
    <cellStyle name="40% - Énfasis2 23 2 2 2 2" xfId="29797" xr:uid="{64BFE444-166F-47BF-9C49-130DB768830E}"/>
    <cellStyle name="40% - Énfasis2 23 2 2 2 2 2" xfId="45098" xr:uid="{80F39512-82C0-4BE7-9CCD-02C4754B9536}"/>
    <cellStyle name="40% - Énfasis2 23 2 2 2 3" xfId="45097" xr:uid="{86CFF4F5-8386-461C-BB23-967B003390A4}"/>
    <cellStyle name="40% - Énfasis2 23 2 2 3" xfId="22092" xr:uid="{54F4E0FC-07E3-4FB2-9E7D-F7E59122AA5D}"/>
    <cellStyle name="40% - Énfasis2 23 2 2 3 2" xfId="45099" xr:uid="{32641193-77D5-49BC-ADF1-502B70ECC4EF}"/>
    <cellStyle name="40% - Énfasis2 23 2 2 4" xfId="45096" xr:uid="{020489EB-971A-4FF6-94A8-399A875D2371}"/>
    <cellStyle name="40% - Énfasis2 23 2 3" xfId="10656" xr:uid="{BFC903CA-45B6-4EAC-B8D0-9A406FD9C093}"/>
    <cellStyle name="40% - Énfasis2 23 2 3 2" xfId="26069" xr:uid="{043E0017-D22A-4BF5-82B3-C3090D022ABC}"/>
    <cellStyle name="40% - Énfasis2 23 2 3 2 2" xfId="45101" xr:uid="{9B63CD61-D382-43C8-A798-E1B44C4ACD78}"/>
    <cellStyle name="40% - Énfasis2 23 2 3 3" xfId="45100" xr:uid="{87E2272B-6ED6-42C5-A97B-130E5C00A7E7}"/>
    <cellStyle name="40% - Énfasis2 23 2 4" xfId="18364" xr:uid="{9B1298F5-00BE-4F38-B20D-697CD10133FA}"/>
    <cellStyle name="40% - Énfasis2 23 2 4 2" xfId="45102" xr:uid="{030F43CE-75BE-4724-959C-B00A451AF4BA}"/>
    <cellStyle name="40% - Énfasis2 23 2 5" xfId="45095" xr:uid="{F62A2706-BE5B-49CF-A68B-8B4E5C3A42C5}"/>
    <cellStyle name="40% - Énfasis2 23 3" xfId="5216" xr:uid="{2B86E90D-BD91-4434-8F07-B7603F970377}"/>
    <cellStyle name="40% - Énfasis2 23 3 2" xfId="12924" xr:uid="{074E67DF-B40D-4F41-BB1D-00EAA0078B0E}"/>
    <cellStyle name="40% - Énfasis2 23 3 2 2" xfId="28336" xr:uid="{378ABCEA-2F1F-462D-A055-B06E1D06E734}"/>
    <cellStyle name="40% - Énfasis2 23 3 2 2 2" xfId="45105" xr:uid="{ECA04FF1-F188-4729-B5F9-3E3624C219CA}"/>
    <cellStyle name="40% - Énfasis2 23 3 2 3" xfId="45104" xr:uid="{05810690-6517-4EE3-978D-B736EA247384}"/>
    <cellStyle name="40% - Énfasis2 23 3 3" xfId="20631" xr:uid="{055BCF8E-BFD1-4A2D-B8EB-0F75EDB1643F}"/>
    <cellStyle name="40% - Énfasis2 23 3 3 2" xfId="45106" xr:uid="{B611ADEF-7107-4762-AE57-DB35D3D1AC22}"/>
    <cellStyle name="40% - Énfasis2 23 3 4" xfId="45103" xr:uid="{E0F70B4B-7401-4D08-A258-6DEC4CD02B6A}"/>
    <cellStyle name="40% - Énfasis2 23 4" xfId="9197" xr:uid="{DE607762-E6A7-4D2B-AD8B-A17D9BA9D90F}"/>
    <cellStyle name="40% - Énfasis2 23 4 2" xfId="24610" xr:uid="{CF950F99-2347-4739-98BC-22878E6A083F}"/>
    <cellStyle name="40% - Énfasis2 23 4 2 2" xfId="45108" xr:uid="{D244C66F-6C1D-4A3D-98BB-7B38EAD6648C}"/>
    <cellStyle name="40% - Énfasis2 23 4 3" xfId="45107" xr:uid="{6D7EE130-7700-427C-8CCF-02C52CB8AAA3}"/>
    <cellStyle name="40% - Énfasis2 23 5" xfId="16905" xr:uid="{1FEC91CD-55C3-470F-B0B1-5DFC35541ED9}"/>
    <cellStyle name="40% - Énfasis2 23 5 2" xfId="45109" xr:uid="{00F36CE8-5219-4736-877B-8179075B430B}"/>
    <cellStyle name="40% - Énfasis2 23 6" xfId="45094" xr:uid="{01214197-94D2-4914-BCFB-938A33318C00}"/>
    <cellStyle name="40% - Énfasis2 24" xfId="1500" xr:uid="{D8784222-DC94-43FE-8F09-1D8AF479FE3B}"/>
    <cellStyle name="40% - Énfasis2 24 2" xfId="2965" xr:uid="{75D6E3AB-63BD-4EA0-B094-8F8551B8B887}"/>
    <cellStyle name="40% - Énfasis2 24 2 2" xfId="6697" xr:uid="{7CEF6A68-D098-4235-9354-E30F95BDECAD}"/>
    <cellStyle name="40% - Énfasis2 24 2 2 2" xfId="14405" xr:uid="{FC41F9CD-2029-4BCB-BCD5-456A1A67A39F}"/>
    <cellStyle name="40% - Énfasis2 24 2 2 2 2" xfId="29817" xr:uid="{1E1EBC09-D0AC-48F6-BC75-1AB964040AF2}"/>
    <cellStyle name="40% - Énfasis2 24 2 2 2 2 2" xfId="45114" xr:uid="{B52FC26E-C87F-44A9-A4C2-23B4ED6B96D7}"/>
    <cellStyle name="40% - Énfasis2 24 2 2 2 3" xfId="45113" xr:uid="{366C3CCD-CBDB-433B-815B-FD2203C2B642}"/>
    <cellStyle name="40% - Énfasis2 24 2 2 3" xfId="22112" xr:uid="{4AC3BBA0-7A3F-44A9-BFFD-1D1BB968AE25}"/>
    <cellStyle name="40% - Énfasis2 24 2 2 3 2" xfId="45115" xr:uid="{C9FE1CCB-6B9D-432B-9354-3A4F952C8AA2}"/>
    <cellStyle name="40% - Énfasis2 24 2 2 4" xfId="45112" xr:uid="{305E6D37-1DE9-473D-97BD-68DEBC62FF61}"/>
    <cellStyle name="40% - Énfasis2 24 2 3" xfId="10676" xr:uid="{5FCE58F1-3DCB-46A0-AE04-020D793EFD76}"/>
    <cellStyle name="40% - Énfasis2 24 2 3 2" xfId="26089" xr:uid="{47174929-D7CA-4657-9022-D3A3BC3C6E4B}"/>
    <cellStyle name="40% - Énfasis2 24 2 3 2 2" xfId="45117" xr:uid="{90F79D93-329D-4E79-BD49-A2173650487D}"/>
    <cellStyle name="40% - Énfasis2 24 2 3 3" xfId="45116" xr:uid="{CD497FF5-2532-4C3D-89EC-E97EA35F308C}"/>
    <cellStyle name="40% - Énfasis2 24 2 4" xfId="18384" xr:uid="{600BC416-F0D4-49AB-B1DF-6F32605387CC}"/>
    <cellStyle name="40% - Énfasis2 24 2 4 2" xfId="45118" xr:uid="{5A44E309-1673-45B1-AF3F-179DF8C047BD}"/>
    <cellStyle name="40% - Énfasis2 24 2 5" xfId="45111" xr:uid="{93AFC67A-4ECD-4BE5-83F6-E3DCC55675C4}"/>
    <cellStyle name="40% - Énfasis2 24 3" xfId="5236" xr:uid="{674BF504-9A7D-4B3B-BD9C-106AA00C189B}"/>
    <cellStyle name="40% - Énfasis2 24 3 2" xfId="12944" xr:uid="{EBFFB1BA-EFB6-4DFD-A18C-CCAFE4E90DC5}"/>
    <cellStyle name="40% - Énfasis2 24 3 2 2" xfId="28356" xr:uid="{1114C1AE-BE88-4AC2-B846-C44F21469B3E}"/>
    <cellStyle name="40% - Énfasis2 24 3 2 2 2" xfId="45121" xr:uid="{4454E435-0C8A-4914-959E-EEB541977449}"/>
    <cellStyle name="40% - Énfasis2 24 3 2 3" xfId="45120" xr:uid="{523F115B-DF20-4CFF-B9CD-6C96B29982AF}"/>
    <cellStyle name="40% - Énfasis2 24 3 3" xfId="20651" xr:uid="{2BA5266E-9337-4C92-88E7-4DFE586FDECD}"/>
    <cellStyle name="40% - Énfasis2 24 3 3 2" xfId="45122" xr:uid="{376D58A1-F9B3-4610-A3AC-9AFE7DAD5B98}"/>
    <cellStyle name="40% - Énfasis2 24 3 4" xfId="45119" xr:uid="{12B7EB3B-79B0-44B7-8CF6-26C250F66F4D}"/>
    <cellStyle name="40% - Énfasis2 24 4" xfId="9217" xr:uid="{87CC0535-1DAB-40A6-8B46-3B023FAB8E6B}"/>
    <cellStyle name="40% - Énfasis2 24 4 2" xfId="24630" xr:uid="{8DBEA2D6-8BE9-4271-BBD0-F00580468DE3}"/>
    <cellStyle name="40% - Énfasis2 24 4 2 2" xfId="45124" xr:uid="{DF8A290B-A693-4BEE-9540-D110BF645973}"/>
    <cellStyle name="40% - Énfasis2 24 4 3" xfId="45123" xr:uid="{5BE5BFD0-37FE-4F91-A4AF-2BFAC76D64A9}"/>
    <cellStyle name="40% - Énfasis2 24 5" xfId="16925" xr:uid="{1009378A-4D31-4A67-A083-B77DA2DDCE9D}"/>
    <cellStyle name="40% - Énfasis2 24 5 2" xfId="45125" xr:uid="{3A9BF7CE-3767-4775-A828-4091B0466EC5}"/>
    <cellStyle name="40% - Énfasis2 24 6" xfId="45110" xr:uid="{D0DC60A0-2F99-4480-B3B1-6604A0A412FB}"/>
    <cellStyle name="40% - Énfasis2 25" xfId="1520" xr:uid="{208C0D12-19D1-4F00-8386-6AE705B4FC3A}"/>
    <cellStyle name="40% - Énfasis2 25 2" xfId="2985" xr:uid="{27161460-15CD-4848-9C19-0274698C4E5B}"/>
    <cellStyle name="40% - Énfasis2 25 2 2" xfId="6717" xr:uid="{AEFB15E5-7BCF-4B8C-BA10-5839CEA26686}"/>
    <cellStyle name="40% - Énfasis2 25 2 2 2" xfId="14425" xr:uid="{3EE0DC63-0F4E-43CB-84CD-A62016FD119A}"/>
    <cellStyle name="40% - Énfasis2 25 2 2 2 2" xfId="29837" xr:uid="{0AF93B33-3CE2-47F0-BF3B-82D5B31BE2C3}"/>
    <cellStyle name="40% - Énfasis2 25 2 2 2 2 2" xfId="45130" xr:uid="{E4DF10E4-3F71-4817-AE81-79B8F1A26E02}"/>
    <cellStyle name="40% - Énfasis2 25 2 2 2 3" xfId="45129" xr:uid="{117E15B9-F4A1-4E86-B4A1-B8D81005B69E}"/>
    <cellStyle name="40% - Énfasis2 25 2 2 3" xfId="22132" xr:uid="{539C5DE3-58D8-4082-86C1-8940D36BBD1C}"/>
    <cellStyle name="40% - Énfasis2 25 2 2 3 2" xfId="45131" xr:uid="{CE5CEC62-02D8-4670-BC0A-35A3323A007E}"/>
    <cellStyle name="40% - Énfasis2 25 2 2 4" xfId="45128" xr:uid="{0B06EBF8-F56D-42A7-8AAF-4A870D36B8E4}"/>
    <cellStyle name="40% - Énfasis2 25 2 3" xfId="10696" xr:uid="{87F698AC-536C-4D73-BE3E-A5AF31538D94}"/>
    <cellStyle name="40% - Énfasis2 25 2 3 2" xfId="26109" xr:uid="{4DEFE0C2-CE77-4A3C-A110-223309096C3B}"/>
    <cellStyle name="40% - Énfasis2 25 2 3 2 2" xfId="45133" xr:uid="{91BDED57-8581-4DFA-A817-346B3EAC3253}"/>
    <cellStyle name="40% - Énfasis2 25 2 3 3" xfId="45132" xr:uid="{9A864BF5-5A01-47B5-B5FD-E2645AE0737D}"/>
    <cellStyle name="40% - Énfasis2 25 2 4" xfId="18404" xr:uid="{876572BA-D5B3-40D3-AD9A-A32F04527C63}"/>
    <cellStyle name="40% - Énfasis2 25 2 4 2" xfId="45134" xr:uid="{0D88AD24-7019-43D3-A153-1D27CDFF38A6}"/>
    <cellStyle name="40% - Énfasis2 25 2 5" xfId="45127" xr:uid="{7ECD2263-B708-4F72-A320-01776EB7D9C6}"/>
    <cellStyle name="40% - Énfasis2 25 3" xfId="5256" xr:uid="{78771C50-4EDC-4A12-802D-CEF2A85B1053}"/>
    <cellStyle name="40% - Énfasis2 25 3 2" xfId="12964" xr:uid="{4BEACEBD-B48E-46E5-8C4F-919240A5791D}"/>
    <cellStyle name="40% - Énfasis2 25 3 2 2" xfId="28376" xr:uid="{5FBBCD87-C431-4CDD-91AD-D7F113FC6B3A}"/>
    <cellStyle name="40% - Énfasis2 25 3 2 2 2" xfId="45137" xr:uid="{EB2F4E0B-ABB1-446B-A90B-E98D8B9FE950}"/>
    <cellStyle name="40% - Énfasis2 25 3 2 3" xfId="45136" xr:uid="{B728FDF1-76C3-48FA-B3E0-3CA3795F8377}"/>
    <cellStyle name="40% - Énfasis2 25 3 3" xfId="20671" xr:uid="{7D4BCFC3-761A-4C05-AA13-EC5D603E0D43}"/>
    <cellStyle name="40% - Énfasis2 25 3 3 2" xfId="45138" xr:uid="{5B224040-AF7E-4709-923A-BC11F0CDA66E}"/>
    <cellStyle name="40% - Énfasis2 25 3 4" xfId="45135" xr:uid="{44EC51F8-7DC5-40F3-8FC1-30F942B5922B}"/>
    <cellStyle name="40% - Énfasis2 25 4" xfId="9237" xr:uid="{42EB1B7C-78E7-4E8B-BCA9-A30F6BC386C8}"/>
    <cellStyle name="40% - Énfasis2 25 4 2" xfId="24650" xr:uid="{283D363F-C501-4F91-B10D-50D96E4D18CA}"/>
    <cellStyle name="40% - Énfasis2 25 4 2 2" xfId="45140" xr:uid="{2B0F31B0-6E88-442B-8B2B-0DD8C0CAAD47}"/>
    <cellStyle name="40% - Énfasis2 25 4 3" xfId="45139" xr:uid="{AD160E56-0028-4740-A180-A4ED3D5A92C0}"/>
    <cellStyle name="40% - Énfasis2 25 5" xfId="16945" xr:uid="{C0DDF407-8347-4D6D-B57B-5A412F61F047}"/>
    <cellStyle name="40% - Énfasis2 25 5 2" xfId="45141" xr:uid="{979B77DC-F3D3-45AD-B5F0-4E4D2DDC524C}"/>
    <cellStyle name="40% - Énfasis2 25 6" xfId="45126" xr:uid="{3ACB673F-BFA5-4F74-BC37-43DE35E6421F}"/>
    <cellStyle name="40% - Énfasis2 26" xfId="1540" xr:uid="{B3AB9E52-D843-4E86-985D-587D4EA23D84}"/>
    <cellStyle name="40% - Énfasis2 26 2" xfId="3005" xr:uid="{8F587AD8-D6F0-44F5-982E-76D22B32C936}"/>
    <cellStyle name="40% - Énfasis2 26 2 2" xfId="6737" xr:uid="{732307AF-D8F5-41DB-AEB3-8880334FB56B}"/>
    <cellStyle name="40% - Énfasis2 26 2 2 2" xfId="14445" xr:uid="{F5723007-C2D2-4DB7-A2C5-6A30D65AB1B5}"/>
    <cellStyle name="40% - Énfasis2 26 2 2 2 2" xfId="29857" xr:uid="{1962F165-3865-416C-ABB5-8FC3C5179E03}"/>
    <cellStyle name="40% - Énfasis2 26 2 2 2 2 2" xfId="45146" xr:uid="{86B6BA0F-7C0C-4DBC-A1B2-B164A60C7D6C}"/>
    <cellStyle name="40% - Énfasis2 26 2 2 2 3" xfId="45145" xr:uid="{55382D4B-806E-4619-81A2-3A7C016B4632}"/>
    <cellStyle name="40% - Énfasis2 26 2 2 3" xfId="22152" xr:uid="{89CA1401-0669-4BCB-BDA8-337AE19A5EAE}"/>
    <cellStyle name="40% - Énfasis2 26 2 2 3 2" xfId="45147" xr:uid="{BC412948-C52D-40F1-A6E7-C20D55E466C4}"/>
    <cellStyle name="40% - Énfasis2 26 2 2 4" xfId="45144" xr:uid="{7E14FDA6-580F-47C4-8BD8-70936AA4176B}"/>
    <cellStyle name="40% - Énfasis2 26 2 3" xfId="10716" xr:uid="{F7B3D935-7C63-4027-A527-89C6F6EB77EB}"/>
    <cellStyle name="40% - Énfasis2 26 2 3 2" xfId="26129" xr:uid="{D73FEAA3-F7A6-4479-B36F-E54B91ACDBD7}"/>
    <cellStyle name="40% - Énfasis2 26 2 3 2 2" xfId="45149" xr:uid="{684A391B-5ABD-4EDB-B209-3997DE3C3264}"/>
    <cellStyle name="40% - Énfasis2 26 2 3 3" xfId="45148" xr:uid="{31B7E3EC-C961-4CA1-8384-364F4A2F4282}"/>
    <cellStyle name="40% - Énfasis2 26 2 4" xfId="18424" xr:uid="{205F592F-F173-4BDC-AB0B-D28E9DC93D55}"/>
    <cellStyle name="40% - Énfasis2 26 2 4 2" xfId="45150" xr:uid="{4C56D74F-D300-41A9-8DD9-205108890B5F}"/>
    <cellStyle name="40% - Énfasis2 26 2 5" xfId="45143" xr:uid="{F90997D6-173E-4C33-BE9C-F54D2059A840}"/>
    <cellStyle name="40% - Énfasis2 26 3" xfId="5276" xr:uid="{BD9F213A-A0CC-48EF-9C14-1695FF5EF263}"/>
    <cellStyle name="40% - Énfasis2 26 3 2" xfId="12984" xr:uid="{B75410E1-82BE-4B1E-818C-DFA05FE177E1}"/>
    <cellStyle name="40% - Énfasis2 26 3 2 2" xfId="28396" xr:uid="{9A5BA2C0-711B-42E7-A914-4794BE85B99E}"/>
    <cellStyle name="40% - Énfasis2 26 3 2 2 2" xfId="45153" xr:uid="{2FE5F13B-753C-4909-B4F3-E4012BEDA3C6}"/>
    <cellStyle name="40% - Énfasis2 26 3 2 3" xfId="45152" xr:uid="{250C7E7E-48E6-4D90-BFB1-5C81CC431D05}"/>
    <cellStyle name="40% - Énfasis2 26 3 3" xfId="20691" xr:uid="{B2DE4B04-6DCF-4A87-B474-B5FEFD560DFC}"/>
    <cellStyle name="40% - Énfasis2 26 3 3 2" xfId="45154" xr:uid="{60D99915-92B1-4372-A305-7B2B85C4EE37}"/>
    <cellStyle name="40% - Énfasis2 26 3 4" xfId="45151" xr:uid="{8BC094B7-C889-4717-81DA-B56FF593286F}"/>
    <cellStyle name="40% - Énfasis2 26 4" xfId="9257" xr:uid="{EA424B3A-C254-4FDA-B62B-32BE2EB5134E}"/>
    <cellStyle name="40% - Énfasis2 26 4 2" xfId="24670" xr:uid="{6964CCB1-F96B-4D65-9ECF-4CC95DCFD068}"/>
    <cellStyle name="40% - Énfasis2 26 4 2 2" xfId="45156" xr:uid="{3D1FDCC6-FD58-4C22-B632-B262DAEB60FC}"/>
    <cellStyle name="40% - Énfasis2 26 4 3" xfId="45155" xr:uid="{E3506701-2D9D-4CB8-9188-FB6ACE81AEBA}"/>
    <cellStyle name="40% - Énfasis2 26 5" xfId="16965" xr:uid="{FEE52E0F-5153-41B5-8D50-FC813EAFEDDB}"/>
    <cellStyle name="40% - Énfasis2 26 5 2" xfId="45157" xr:uid="{E951F8D8-247A-4E7C-9AE5-7D15AC916E7D}"/>
    <cellStyle name="40% - Énfasis2 26 6" xfId="45142" xr:uid="{490AEABB-361E-4A52-9583-82FCB548BFEB}"/>
    <cellStyle name="40% - Énfasis2 27" xfId="1560" xr:uid="{B78F8C6A-4914-4E5F-B4ED-3C78316AB34A}"/>
    <cellStyle name="40% - Énfasis2 27 2" xfId="3025" xr:uid="{3B06B91B-0B4E-460E-AFD4-377DE400EA63}"/>
    <cellStyle name="40% - Énfasis2 27 2 2" xfId="6757" xr:uid="{ED8EEC23-C8FA-4492-88C4-B1EDD9B34103}"/>
    <cellStyle name="40% - Énfasis2 27 2 2 2" xfId="14465" xr:uid="{ED762640-FCE6-480C-AE6A-4FC042591B44}"/>
    <cellStyle name="40% - Énfasis2 27 2 2 2 2" xfId="29877" xr:uid="{03C6A358-ACB0-47E7-A89D-9A994DDC60AB}"/>
    <cellStyle name="40% - Énfasis2 27 2 2 2 2 2" xfId="45162" xr:uid="{FD857EE0-FFDD-431C-8454-70743160BAE0}"/>
    <cellStyle name="40% - Énfasis2 27 2 2 2 3" xfId="45161" xr:uid="{4C6B0306-F60D-4249-AD2D-3A7E6C70379B}"/>
    <cellStyle name="40% - Énfasis2 27 2 2 3" xfId="22172" xr:uid="{DFAD80C4-9D88-4340-B531-B9FF50CF9BBB}"/>
    <cellStyle name="40% - Énfasis2 27 2 2 3 2" xfId="45163" xr:uid="{28996E2A-90E4-445F-9258-65C3F8F2148B}"/>
    <cellStyle name="40% - Énfasis2 27 2 2 4" xfId="45160" xr:uid="{A8F7D91C-C53D-4D56-9291-4873221AFE14}"/>
    <cellStyle name="40% - Énfasis2 27 2 3" xfId="10736" xr:uid="{6BD6FF40-BF9A-4E77-85C9-58EFD437A769}"/>
    <cellStyle name="40% - Énfasis2 27 2 3 2" xfId="26149" xr:uid="{D7B98612-E979-4A2F-9A2D-FCF64E56F396}"/>
    <cellStyle name="40% - Énfasis2 27 2 3 2 2" xfId="45165" xr:uid="{AAC281A3-2981-4734-A1F4-9946C5CC65B1}"/>
    <cellStyle name="40% - Énfasis2 27 2 3 3" xfId="45164" xr:uid="{3D5AA1FB-3A1A-4144-8576-5F4EE6C7029B}"/>
    <cellStyle name="40% - Énfasis2 27 2 4" xfId="18444" xr:uid="{986E49B6-61F4-4104-BE7A-3A544DA06321}"/>
    <cellStyle name="40% - Énfasis2 27 2 4 2" xfId="45166" xr:uid="{2188DD2D-E139-4595-9534-A57712AA9D20}"/>
    <cellStyle name="40% - Énfasis2 27 2 5" xfId="45159" xr:uid="{1FFFBF26-9CF3-4868-AADA-31765915CA3D}"/>
    <cellStyle name="40% - Énfasis2 27 3" xfId="5296" xr:uid="{2357F487-C3C3-4852-A73C-F991EDB515D5}"/>
    <cellStyle name="40% - Énfasis2 27 3 2" xfId="13004" xr:uid="{34902FEF-652F-4619-9D18-8DA6AC5C63D1}"/>
    <cellStyle name="40% - Énfasis2 27 3 2 2" xfId="28416" xr:uid="{302BCF51-BA05-41C9-8660-3483EE78DBB2}"/>
    <cellStyle name="40% - Énfasis2 27 3 2 2 2" xfId="45169" xr:uid="{76019E87-5F80-4DDE-A511-CFAA39EE464F}"/>
    <cellStyle name="40% - Énfasis2 27 3 2 3" xfId="45168" xr:uid="{B9B88C71-74ED-4A21-BBB2-A2FE5B7745C6}"/>
    <cellStyle name="40% - Énfasis2 27 3 3" xfId="20711" xr:uid="{FE8A5FCA-7887-492F-874E-7E42A660E055}"/>
    <cellStyle name="40% - Énfasis2 27 3 3 2" xfId="45170" xr:uid="{352188FF-53DB-4F57-9CED-61CAC534B965}"/>
    <cellStyle name="40% - Énfasis2 27 3 4" xfId="45167" xr:uid="{33D3B56A-C24D-477A-A2A9-3A896A60EE85}"/>
    <cellStyle name="40% - Énfasis2 27 4" xfId="9277" xr:uid="{9FF6D4FE-E3B1-40A6-90DD-2A1DF91E25F1}"/>
    <cellStyle name="40% - Énfasis2 27 4 2" xfId="24690" xr:uid="{EEBFC341-68DF-4A78-B17A-8A261942D01E}"/>
    <cellStyle name="40% - Énfasis2 27 4 2 2" xfId="45172" xr:uid="{49BF38C1-6532-4019-8629-1EDDD66B7318}"/>
    <cellStyle name="40% - Énfasis2 27 4 3" xfId="45171" xr:uid="{5AD30833-C3AB-4769-82B1-F702F399889D}"/>
    <cellStyle name="40% - Énfasis2 27 5" xfId="16985" xr:uid="{59ED1E17-FB36-4684-AC4F-F26AF3872EE2}"/>
    <cellStyle name="40% - Énfasis2 27 5 2" xfId="45173" xr:uid="{3EE19582-AD13-46DE-9969-4BBC13D6FB52}"/>
    <cellStyle name="40% - Énfasis2 27 6" xfId="45158" xr:uid="{EED12574-8BF0-4D72-A77D-12560427A27E}"/>
    <cellStyle name="40% - Énfasis2 28" xfId="1581" xr:uid="{349AA3B2-55D2-435D-9DA7-1A1F66DA04EF}"/>
    <cellStyle name="40% - Énfasis2 28 2" xfId="3046" xr:uid="{790278D3-FF0E-4A2A-B723-26B769B82BD7}"/>
    <cellStyle name="40% - Énfasis2 28 2 2" xfId="6778" xr:uid="{B2629B99-CCF5-413C-A271-B7E9C48CC7A1}"/>
    <cellStyle name="40% - Énfasis2 28 2 2 2" xfId="14486" xr:uid="{36F00489-5D9E-4BD1-AF37-7A08A3FCE0A1}"/>
    <cellStyle name="40% - Énfasis2 28 2 2 2 2" xfId="29898" xr:uid="{B5239894-BCF9-4576-A892-4F4C0AC23DB1}"/>
    <cellStyle name="40% - Énfasis2 28 2 2 2 2 2" xfId="45178" xr:uid="{28591580-9936-4A28-9C8C-7EA0651A3F16}"/>
    <cellStyle name="40% - Énfasis2 28 2 2 2 3" xfId="45177" xr:uid="{F89B4245-775B-40CD-B582-8FE53BED685E}"/>
    <cellStyle name="40% - Énfasis2 28 2 2 3" xfId="22193" xr:uid="{0769D3A4-222E-4061-8CD1-8EA08A9A9841}"/>
    <cellStyle name="40% - Énfasis2 28 2 2 3 2" xfId="45179" xr:uid="{A0C4FC06-EE3A-45F0-873E-EABCEF29DD7B}"/>
    <cellStyle name="40% - Énfasis2 28 2 2 4" xfId="45176" xr:uid="{6B400F66-1FD1-4EE0-8704-47666CE4CAB2}"/>
    <cellStyle name="40% - Énfasis2 28 2 3" xfId="10757" xr:uid="{E6B2F763-EF52-43AB-B4DE-FEA0082B275B}"/>
    <cellStyle name="40% - Énfasis2 28 2 3 2" xfId="26170" xr:uid="{E68F062E-5238-426F-A50B-0797D4268218}"/>
    <cellStyle name="40% - Énfasis2 28 2 3 2 2" xfId="45181" xr:uid="{9D1F02B1-8788-43F5-9552-6762DF2B6C6C}"/>
    <cellStyle name="40% - Énfasis2 28 2 3 3" xfId="45180" xr:uid="{DBB48A99-C8EB-4F49-ACEB-C71BFE24F771}"/>
    <cellStyle name="40% - Énfasis2 28 2 4" xfId="18465" xr:uid="{0EDB024E-7ABC-4BB5-9D07-19B15D73FAE1}"/>
    <cellStyle name="40% - Énfasis2 28 2 4 2" xfId="45182" xr:uid="{EFC3EFD8-BF3D-4A99-9D11-501CA99DCBB9}"/>
    <cellStyle name="40% - Énfasis2 28 2 5" xfId="45175" xr:uid="{7B740F05-201A-4848-BFAD-EFF1684D8F5B}"/>
    <cellStyle name="40% - Énfasis2 28 3" xfId="5317" xr:uid="{4BF6B2BA-C393-44D4-9DE3-61EC685AB38C}"/>
    <cellStyle name="40% - Énfasis2 28 3 2" xfId="13025" xr:uid="{F50C0C37-3583-4C5A-92E6-EF073FB9DF95}"/>
    <cellStyle name="40% - Énfasis2 28 3 2 2" xfId="28437" xr:uid="{111035E9-3631-4522-A582-D60DD2BEDD31}"/>
    <cellStyle name="40% - Énfasis2 28 3 2 2 2" xfId="45185" xr:uid="{ED1A7D1F-32D8-4F79-9562-82A43FC2CE88}"/>
    <cellStyle name="40% - Énfasis2 28 3 2 3" xfId="45184" xr:uid="{CB884C73-91EE-4BC2-9795-EF09E42B6E06}"/>
    <cellStyle name="40% - Énfasis2 28 3 3" xfId="20732" xr:uid="{D47F4480-5987-4971-993A-0DA6C93F8E54}"/>
    <cellStyle name="40% - Énfasis2 28 3 3 2" xfId="45186" xr:uid="{4D4CE59D-2E64-424F-BE51-27C4B95D788D}"/>
    <cellStyle name="40% - Énfasis2 28 3 4" xfId="45183" xr:uid="{86F94C89-86A1-43FA-8952-24115FE3B5AF}"/>
    <cellStyle name="40% - Énfasis2 28 4" xfId="9298" xr:uid="{FD3D911A-D822-4F8F-9500-368409B7B01E}"/>
    <cellStyle name="40% - Énfasis2 28 4 2" xfId="24711" xr:uid="{72FBE69F-A1D3-472B-A4A2-DD5E4D7ABE66}"/>
    <cellStyle name="40% - Énfasis2 28 4 2 2" xfId="45188" xr:uid="{74C6B404-0E42-47A2-8A1D-2467D82DF3BE}"/>
    <cellStyle name="40% - Énfasis2 28 4 3" xfId="45187" xr:uid="{E7FF4C3B-1536-4B26-98FB-0A2D12AA5141}"/>
    <cellStyle name="40% - Énfasis2 28 5" xfId="17006" xr:uid="{32F0D244-32B2-463F-923B-644D389A1191}"/>
    <cellStyle name="40% - Énfasis2 28 5 2" xfId="45189" xr:uid="{30B4E2EA-C228-4466-BAC7-F266C9BA3BDB}"/>
    <cellStyle name="40% - Énfasis2 28 6" xfId="45174" xr:uid="{D09D7199-3E12-4F9D-AF0B-16E181E7E334}"/>
    <cellStyle name="40% - Énfasis2 29" xfId="3066" xr:uid="{EC32C155-DD9D-4567-804F-164B7FA26602}"/>
    <cellStyle name="40% - Énfasis2 29 2" xfId="6798" xr:uid="{91346C13-247E-486A-8EA1-D37746EBDDE5}"/>
    <cellStyle name="40% - Énfasis2 29 2 2" xfId="14506" xr:uid="{6D2AC832-B337-40D5-8CA9-47E4E69260EA}"/>
    <cellStyle name="40% - Énfasis2 29 2 2 2" xfId="29918" xr:uid="{54B74B9C-6C78-439A-B3A5-1470C38AB8AC}"/>
    <cellStyle name="40% - Énfasis2 29 2 2 2 2" xfId="45193" xr:uid="{70E86B52-6951-4D34-9C70-88E6363292ED}"/>
    <cellStyle name="40% - Énfasis2 29 2 2 3" xfId="45192" xr:uid="{A6255719-6554-4BE3-9468-F2ABFF031A93}"/>
    <cellStyle name="40% - Énfasis2 29 2 3" xfId="22213" xr:uid="{8D5483C1-B8F4-4192-8792-6BA14E9F8DD7}"/>
    <cellStyle name="40% - Énfasis2 29 2 3 2" xfId="45194" xr:uid="{2087A6EB-F134-4D53-ADF5-FC619D81DBC1}"/>
    <cellStyle name="40% - Énfasis2 29 2 4" xfId="45191" xr:uid="{F3852390-72B3-4B82-B006-AF666DCC3836}"/>
    <cellStyle name="40% - Énfasis2 29 3" xfId="10777" xr:uid="{615A9376-5334-45A6-AB7D-1CD0C822F76F}"/>
    <cellStyle name="40% - Énfasis2 29 3 2" xfId="26190" xr:uid="{628B9B9B-A43B-4510-8DBC-5076B3BAE492}"/>
    <cellStyle name="40% - Énfasis2 29 3 2 2" xfId="45196" xr:uid="{95C4E43D-4103-45F5-BB62-20FAE05BD1B5}"/>
    <cellStyle name="40% - Énfasis2 29 3 3" xfId="45195" xr:uid="{7375C2F6-36FA-4462-8EC5-38CF5CEBCFF8}"/>
    <cellStyle name="40% - Énfasis2 29 4" xfId="18485" xr:uid="{781E4103-475C-4B96-AE2F-9154657684E6}"/>
    <cellStyle name="40% - Énfasis2 29 4 2" xfId="45197" xr:uid="{18908B69-CBFC-49BB-9602-4F4D262CC61B}"/>
    <cellStyle name="40% - Énfasis2 29 5" xfId="45190" xr:uid="{8325ECA5-4142-4D46-95B0-4B8DA7446257}"/>
    <cellStyle name="40% - Énfasis2 3" xfId="227" xr:uid="{373610FE-86A6-4AC4-84F3-DED2DFA9CB22}"/>
    <cellStyle name="40% - Énfasis2 3 2" xfId="430" xr:uid="{2526D2E6-8A93-44B7-894F-A87DDE8932DF}"/>
    <cellStyle name="40% - Énfasis2 3 2 2" xfId="1091" xr:uid="{D6AFE5F5-2369-487B-84EF-23A09769FAD2}"/>
    <cellStyle name="40% - Énfasis2 3 2 2 2" xfId="2559" xr:uid="{B3F40CE0-96E6-49AF-ADB4-46D3F4BA5C64}"/>
    <cellStyle name="40% - Énfasis2 3 2 2 2 2" xfId="6291" xr:uid="{22A57D57-31D1-416D-8E8C-4E83A67196A0}"/>
    <cellStyle name="40% - Énfasis2 3 2 2 2 2 2" xfId="13999" xr:uid="{02634547-4D92-4730-9F47-0B4A10D3FBE4}"/>
    <cellStyle name="40% - Énfasis2 3 2 2 2 2 2 2" xfId="29411" xr:uid="{17E1CF06-2367-4060-A2FC-18335628B5CC}"/>
    <cellStyle name="40% - Énfasis2 3 2 2 2 2 2 2 2" xfId="45204" xr:uid="{B0FBD9DF-2707-4CE6-A0CB-8735E7DFF0FA}"/>
    <cellStyle name="40% - Énfasis2 3 2 2 2 2 2 3" xfId="45203" xr:uid="{4D630AB5-A096-4579-8093-C8A983033CDD}"/>
    <cellStyle name="40% - Énfasis2 3 2 2 2 2 3" xfId="21706" xr:uid="{72E72CED-21C5-456A-8709-A5F6CFB2868F}"/>
    <cellStyle name="40% - Énfasis2 3 2 2 2 2 3 2" xfId="45205" xr:uid="{168B984A-E8BE-4AD9-A971-109B00AED4CA}"/>
    <cellStyle name="40% - Énfasis2 3 2 2 2 2 4" xfId="45202" xr:uid="{4BD25DCC-0541-40C6-8B60-A6011D76DEF1}"/>
    <cellStyle name="40% - Énfasis2 3 2 2 2 3" xfId="10270" xr:uid="{B4280F89-321A-44E0-99C0-DD94CC2376AB}"/>
    <cellStyle name="40% - Énfasis2 3 2 2 2 3 2" xfId="25683" xr:uid="{1623CCFF-26CC-4696-817C-CFA2ECD980F0}"/>
    <cellStyle name="40% - Énfasis2 3 2 2 2 3 2 2" xfId="45207" xr:uid="{534CB76C-05C5-45E8-9E47-1FEEFA08A916}"/>
    <cellStyle name="40% - Énfasis2 3 2 2 2 3 3" xfId="45206" xr:uid="{C667C229-B60C-4F9F-B5D3-FE778E45DA28}"/>
    <cellStyle name="40% - Énfasis2 3 2 2 2 4" xfId="17978" xr:uid="{F5A5529A-6FF3-4013-B543-3773C5DDD83F}"/>
    <cellStyle name="40% - Énfasis2 3 2 2 2 4 2" xfId="45208" xr:uid="{7F8EB5A4-4748-474F-938B-D41E801A38B2}"/>
    <cellStyle name="40% - Énfasis2 3 2 2 2 5" xfId="45201" xr:uid="{5948CE9A-4DD2-4470-B085-4AA81E314457}"/>
    <cellStyle name="40% - Énfasis2 3 2 2 3" xfId="4828" xr:uid="{B160D8F1-7FA3-4E87-AFF0-9EAF3ADEF82D}"/>
    <cellStyle name="40% - Énfasis2 3 2 2 3 2" xfId="12536" xr:uid="{F5CE8EEE-B4FF-45EB-8D91-C44AC1CDFFA9}"/>
    <cellStyle name="40% - Énfasis2 3 2 2 3 2 2" xfId="27948" xr:uid="{4EAB683D-0A9D-4F35-B896-BBAD1D367B2A}"/>
    <cellStyle name="40% - Énfasis2 3 2 2 3 2 2 2" xfId="45211" xr:uid="{889632E1-F13F-4FA0-AEA2-98E477A1C1EE}"/>
    <cellStyle name="40% - Énfasis2 3 2 2 3 2 3" xfId="45210" xr:uid="{B1E72448-AC97-4D53-80E4-EFAB19456CB4}"/>
    <cellStyle name="40% - Énfasis2 3 2 2 3 3" xfId="20243" xr:uid="{285C7AE7-A815-4E8A-8D34-9E89348ECBE9}"/>
    <cellStyle name="40% - Énfasis2 3 2 2 3 3 2" xfId="45212" xr:uid="{4618B8D5-B2AE-4691-ADF2-D943E66612DC}"/>
    <cellStyle name="40% - Énfasis2 3 2 2 3 4" xfId="45209" xr:uid="{8A1A2DB7-59B3-4DA4-96E8-34CD1CD1EA6A}"/>
    <cellStyle name="40% - Énfasis2 3 2 2 4" xfId="8811" xr:uid="{28E9D270-BACC-4376-81D5-D7E4150D755E}"/>
    <cellStyle name="40% - Énfasis2 3 2 2 4 2" xfId="24224" xr:uid="{2A01FD5A-DAA4-46E8-BBDA-C96945D7B711}"/>
    <cellStyle name="40% - Énfasis2 3 2 2 4 2 2" xfId="45214" xr:uid="{6397E845-01BB-4D71-BE3C-93E311335E54}"/>
    <cellStyle name="40% - Énfasis2 3 2 2 4 3" xfId="45213" xr:uid="{BB12CE3E-0067-46A2-9474-E0783263F865}"/>
    <cellStyle name="40% - Énfasis2 3 2 2 5" xfId="16519" xr:uid="{10CF3B12-B442-460D-8238-011C2C034E1D}"/>
    <cellStyle name="40% - Énfasis2 3 2 2 5 2" xfId="45215" xr:uid="{E0A3B47C-40FB-4A44-A8E7-C2239384DAAA}"/>
    <cellStyle name="40% - Énfasis2 3 2 2 6" xfId="45200" xr:uid="{9A0169FB-1645-4CC3-8882-42099B1E1F91}"/>
    <cellStyle name="40% - Énfasis2 3 2 3" xfId="1921" xr:uid="{DFD43E79-AC2C-4BF4-B003-DC50A2C5C574}"/>
    <cellStyle name="40% - Énfasis2 3 2 3 2" xfId="5653" xr:uid="{55D995E0-FA99-4228-85F4-B2E67B0EB66C}"/>
    <cellStyle name="40% - Énfasis2 3 2 3 2 2" xfId="13361" xr:uid="{1F944CF4-6CC6-483E-AE8C-0DB53D8890E5}"/>
    <cellStyle name="40% - Énfasis2 3 2 3 2 2 2" xfId="28773" xr:uid="{951AC0E2-5E57-4049-9CFD-F71A1DB7CB27}"/>
    <cellStyle name="40% - Énfasis2 3 2 3 2 2 2 2" xfId="45219" xr:uid="{3D4823B1-A701-42A1-800C-FE3196D8E453}"/>
    <cellStyle name="40% - Énfasis2 3 2 3 2 2 3" xfId="45218" xr:uid="{20652FC0-798F-453E-909A-C98B441E9A31}"/>
    <cellStyle name="40% - Énfasis2 3 2 3 2 3" xfId="21068" xr:uid="{EA8F1001-69CF-46B7-A3DB-3D629C779D1B}"/>
    <cellStyle name="40% - Énfasis2 3 2 3 2 3 2" xfId="45220" xr:uid="{486BFFC0-8CF2-43C0-AB91-A114B6ECC873}"/>
    <cellStyle name="40% - Énfasis2 3 2 3 2 4" xfId="45217" xr:uid="{6CB80381-C9B2-42F2-A7DD-F7BF78FF57DB}"/>
    <cellStyle name="40% - Énfasis2 3 2 3 3" xfId="9632" xr:uid="{66006290-E722-4828-9FD6-6F47E80BA9D1}"/>
    <cellStyle name="40% - Énfasis2 3 2 3 3 2" xfId="25045" xr:uid="{F096480D-7B55-438E-9CE9-A81A24EA15E3}"/>
    <cellStyle name="40% - Énfasis2 3 2 3 3 2 2" xfId="45222" xr:uid="{B7C82F24-8435-4AAF-80D0-15223600B881}"/>
    <cellStyle name="40% - Énfasis2 3 2 3 3 3" xfId="45221" xr:uid="{5C1A2259-3DB2-41C0-96FD-6E5F71843458}"/>
    <cellStyle name="40% - Énfasis2 3 2 3 4" xfId="17340" xr:uid="{3E6EE999-E05F-4720-88DF-9FD115EAE528}"/>
    <cellStyle name="40% - Énfasis2 3 2 3 4 2" xfId="45223" xr:uid="{924945A5-7D4D-4F60-8229-83C9B185B7CA}"/>
    <cellStyle name="40% - Énfasis2 3 2 3 5" xfId="45216" xr:uid="{8A6546F4-8482-4E6C-B813-E25594C4472C}"/>
    <cellStyle name="40% - Énfasis2 3 2 4" xfId="4176" xr:uid="{ED062544-8585-4021-96CB-557935E429E1}"/>
    <cellStyle name="40% - Énfasis2 3 2 4 2" xfId="11884" xr:uid="{1FBB69F8-7F0F-4911-8AFA-CF51CA94B510}"/>
    <cellStyle name="40% - Énfasis2 3 2 4 2 2" xfId="27296" xr:uid="{AA8E6B7E-63E1-4ABA-AE36-735A0D6AB611}"/>
    <cellStyle name="40% - Énfasis2 3 2 4 2 2 2" xfId="45226" xr:uid="{57B0B65E-002B-41C4-8CEF-4487CBA0D1B6}"/>
    <cellStyle name="40% - Énfasis2 3 2 4 2 3" xfId="45225" xr:uid="{70149424-00AD-4D94-A5A4-92F7473C72AA}"/>
    <cellStyle name="40% - Énfasis2 3 2 4 3" xfId="19591" xr:uid="{5ED6DD7E-BD6F-4993-A8FB-474F481DB04C}"/>
    <cellStyle name="40% - Énfasis2 3 2 4 3 2" xfId="45227" xr:uid="{A09AD06C-2E65-4A60-B3E7-B2BCCD6AB678}"/>
    <cellStyle name="40% - Énfasis2 3 2 4 4" xfId="45224" xr:uid="{A2C29429-E99D-43E0-9CB8-84EAD6DB877C}"/>
    <cellStyle name="40% - Énfasis2 3 2 5" xfId="8173" xr:uid="{3171CC16-53E2-4D1A-BBAB-4726D37356E2}"/>
    <cellStyle name="40% - Énfasis2 3 2 5 2" xfId="23586" xr:uid="{72C4C1C0-EF85-4ACC-903C-287D4F622F29}"/>
    <cellStyle name="40% - Énfasis2 3 2 5 2 2" xfId="45229" xr:uid="{D1B2599D-D05E-4152-B3CC-90EA9E7FE68B}"/>
    <cellStyle name="40% - Énfasis2 3 2 5 3" xfId="45228" xr:uid="{86CBEEBD-D86D-4059-B743-80C84B0C0809}"/>
    <cellStyle name="40% - Énfasis2 3 2 6" xfId="15881" xr:uid="{39A5AE33-4A0C-44E9-A011-F5A68376C100}"/>
    <cellStyle name="40% - Énfasis2 3 2 6 2" xfId="45230" xr:uid="{EEB1F445-3901-4005-91CC-5EF405E195B9}"/>
    <cellStyle name="40% - Énfasis2 3 2 7" xfId="45199" xr:uid="{0B278165-B8B6-4AB7-9D55-47AC67052597}"/>
    <cellStyle name="40% - Énfasis2 3 3" xfId="891" xr:uid="{6163CB2F-F8DD-4AEC-AC84-EB2D73FFF2F2}"/>
    <cellStyle name="40% - Énfasis2 3 3 2" xfId="2361" xr:uid="{1A2A1EF5-0B1D-4EB6-8256-E9BF09F4D843}"/>
    <cellStyle name="40% - Énfasis2 3 3 2 2" xfId="6093" xr:uid="{DA1C5A8A-78C8-4DFF-8BA5-3040414584AB}"/>
    <cellStyle name="40% - Énfasis2 3 3 2 2 2" xfId="13801" xr:uid="{288E3B61-A5CC-4B66-8270-4B4959B5211F}"/>
    <cellStyle name="40% - Énfasis2 3 3 2 2 2 2" xfId="29213" xr:uid="{40FF9F14-F0F9-48AD-8E90-87DA1831339D}"/>
    <cellStyle name="40% - Énfasis2 3 3 2 2 2 2 2" xfId="45235" xr:uid="{C95C5522-9B0F-4776-BD31-3BDB43308138}"/>
    <cellStyle name="40% - Énfasis2 3 3 2 2 2 3" xfId="45234" xr:uid="{AEEC6C06-6824-45D9-B5D6-EA805BF73313}"/>
    <cellStyle name="40% - Énfasis2 3 3 2 2 3" xfId="21508" xr:uid="{80C2164E-4B33-4BBC-8CFB-7EA8B0EC3990}"/>
    <cellStyle name="40% - Énfasis2 3 3 2 2 3 2" xfId="45236" xr:uid="{F9E5C058-6457-428D-AC5C-212F50C784B5}"/>
    <cellStyle name="40% - Énfasis2 3 3 2 2 4" xfId="45233" xr:uid="{E11A67CE-0ADE-44DF-A382-E93780AC1BC3}"/>
    <cellStyle name="40% - Énfasis2 3 3 2 3" xfId="10072" xr:uid="{CF7398F3-FD65-4C50-AC62-07AB98F71CE0}"/>
    <cellStyle name="40% - Énfasis2 3 3 2 3 2" xfId="25485" xr:uid="{5AE84101-63C0-4779-BD53-1796E82E049A}"/>
    <cellStyle name="40% - Énfasis2 3 3 2 3 2 2" xfId="45238" xr:uid="{81835D44-E47B-4BCA-8ABE-685C7FC8EF30}"/>
    <cellStyle name="40% - Énfasis2 3 3 2 3 3" xfId="45237" xr:uid="{0290C60E-83DD-4BA1-807A-B4AADEF05D39}"/>
    <cellStyle name="40% - Énfasis2 3 3 2 4" xfId="17780" xr:uid="{4E75354D-C110-4119-8659-20DDBFB16C17}"/>
    <cellStyle name="40% - Énfasis2 3 3 2 4 2" xfId="45239" xr:uid="{0A244509-3E52-4559-97CB-F6131AF25592}"/>
    <cellStyle name="40% - Énfasis2 3 3 2 5" xfId="45232" xr:uid="{DA28C379-99E5-4327-83A5-AB344E531A6F}"/>
    <cellStyle name="40% - Énfasis2 3 3 3" xfId="4628" xr:uid="{DB48196A-967A-494C-8689-4725EEC9D6B1}"/>
    <cellStyle name="40% - Énfasis2 3 3 3 2" xfId="12336" xr:uid="{42260EF1-B2D8-4508-9DA9-7AAF7B5CBC7B}"/>
    <cellStyle name="40% - Énfasis2 3 3 3 2 2" xfId="27748" xr:uid="{CA800964-C5D8-46F9-A0D3-B80112D7C5C0}"/>
    <cellStyle name="40% - Énfasis2 3 3 3 2 2 2" xfId="45242" xr:uid="{90482392-9D52-44DB-AD9E-BA5788458E25}"/>
    <cellStyle name="40% - Énfasis2 3 3 3 2 3" xfId="45241" xr:uid="{22CC24B8-311F-428C-8383-182E2A813B22}"/>
    <cellStyle name="40% - Énfasis2 3 3 3 3" xfId="20043" xr:uid="{FE985FA1-065A-4200-953D-F70E99D316BB}"/>
    <cellStyle name="40% - Énfasis2 3 3 3 3 2" xfId="45243" xr:uid="{13D85A74-B3D7-4F02-A370-C4CE9F48CFB2}"/>
    <cellStyle name="40% - Énfasis2 3 3 3 4" xfId="45240" xr:uid="{13A92C3E-C4FD-489A-B086-1DBAF21BBC23}"/>
    <cellStyle name="40% - Énfasis2 3 3 4" xfId="8613" xr:uid="{7083DC8B-87BD-4B22-843D-6B7D1007EB2E}"/>
    <cellStyle name="40% - Énfasis2 3 3 4 2" xfId="24026" xr:uid="{93FA72F8-8E09-47CD-8529-D0C324072072}"/>
    <cellStyle name="40% - Énfasis2 3 3 4 2 2" xfId="45245" xr:uid="{2967B345-FF25-4099-9AC8-DED81FCB1159}"/>
    <cellStyle name="40% - Énfasis2 3 3 4 3" xfId="45244" xr:uid="{0BF85F68-3C3E-460A-901E-2350302F6379}"/>
    <cellStyle name="40% - Énfasis2 3 3 5" xfId="16321" xr:uid="{8F9863BC-B594-4FB2-97DC-6221D6561CDB}"/>
    <cellStyle name="40% - Énfasis2 3 3 5 2" xfId="45246" xr:uid="{A043AADA-CF0D-45A0-8C56-AD28768DFA6E}"/>
    <cellStyle name="40% - Énfasis2 3 3 6" xfId="45231" xr:uid="{C2179CF8-BE2C-4440-B524-B3A995F68290}"/>
    <cellStyle name="40% - Énfasis2 3 4" xfId="1723" xr:uid="{CA807116-6EE7-4462-BC23-DD5A380EA5CD}"/>
    <cellStyle name="40% - Énfasis2 3 4 2" xfId="5455" xr:uid="{AAE588CA-E02F-4F0C-82BD-FDB8D892D388}"/>
    <cellStyle name="40% - Énfasis2 3 4 2 2" xfId="13163" xr:uid="{A28D8E43-4640-4F42-9D56-B0FC998651CB}"/>
    <cellStyle name="40% - Énfasis2 3 4 2 2 2" xfId="28575" xr:uid="{028AA2C7-A24E-4A77-AC46-05A711E3E168}"/>
    <cellStyle name="40% - Énfasis2 3 4 2 2 2 2" xfId="45250" xr:uid="{1C717D7D-C11A-4804-ACD8-D52DDEFDDC7F}"/>
    <cellStyle name="40% - Énfasis2 3 4 2 2 3" xfId="45249" xr:uid="{D8CE917E-4C7E-4749-A310-104011AF698E}"/>
    <cellStyle name="40% - Énfasis2 3 4 2 3" xfId="20870" xr:uid="{58C7271D-B8ED-46FB-BAAA-D11A57DC31AB}"/>
    <cellStyle name="40% - Énfasis2 3 4 2 3 2" xfId="45251" xr:uid="{9B3FF183-25F3-4BA7-8AEC-A0F512E0FA25}"/>
    <cellStyle name="40% - Énfasis2 3 4 2 4" xfId="45248" xr:uid="{E1B4C0C2-8297-40B1-8BB1-628122959BC3}"/>
    <cellStyle name="40% - Énfasis2 3 4 3" xfId="9434" xr:uid="{1B30786F-493F-4472-836D-56295726AB68}"/>
    <cellStyle name="40% - Énfasis2 3 4 3 2" xfId="24847" xr:uid="{34ECF37B-73DB-49B9-BC9E-20B405B86392}"/>
    <cellStyle name="40% - Énfasis2 3 4 3 2 2" xfId="45253" xr:uid="{328A6EE2-F998-40B2-80D6-15C02F6FE749}"/>
    <cellStyle name="40% - Énfasis2 3 4 3 3" xfId="45252" xr:uid="{95A42AF0-594C-4CA9-9CB0-D6252FC96E6B}"/>
    <cellStyle name="40% - Énfasis2 3 4 4" xfId="17142" xr:uid="{E1141BA4-94AC-45D9-9BB0-4E22E9F0A6B6}"/>
    <cellStyle name="40% - Énfasis2 3 4 4 2" xfId="45254" xr:uid="{62BE1F0B-4D11-4A89-8DC1-1E05E47004AE}"/>
    <cellStyle name="40% - Énfasis2 3 4 5" xfId="45247" xr:uid="{42953D48-415D-4065-B9A1-59888B053F17}"/>
    <cellStyle name="40% - Énfasis2 3 5" xfId="3976" xr:uid="{AA55BBDB-E3E3-437C-A377-05AF84C86EF2}"/>
    <cellStyle name="40% - Énfasis2 3 5 2" xfId="11684" xr:uid="{D85363AE-28E7-44AF-B268-1F021E9FA8A5}"/>
    <cellStyle name="40% - Énfasis2 3 5 2 2" xfId="27096" xr:uid="{0FA58457-B59A-4E53-A4A8-B5A98E6AA332}"/>
    <cellStyle name="40% - Énfasis2 3 5 2 2 2" xfId="45257" xr:uid="{E1C98451-EF5D-4837-BAC2-D90DB4614DFC}"/>
    <cellStyle name="40% - Énfasis2 3 5 2 3" xfId="45256" xr:uid="{516990F2-AED6-481A-A616-E50773D33D89}"/>
    <cellStyle name="40% - Énfasis2 3 5 3" xfId="19391" xr:uid="{359AFDA3-678A-418D-850C-7BCEC44B5DAC}"/>
    <cellStyle name="40% - Énfasis2 3 5 3 2" xfId="45258" xr:uid="{669B2C9A-2A1E-4C05-9089-7843DE1F8082}"/>
    <cellStyle name="40% - Énfasis2 3 5 4" xfId="45255" xr:uid="{5F566C82-9E43-4B6B-9CBB-93FF3D3B3FB9}"/>
    <cellStyle name="40% - Énfasis2 3 6" xfId="7975" xr:uid="{6A7086E9-C8CC-4871-A165-1957A2F4E037}"/>
    <cellStyle name="40% - Énfasis2 3 6 2" xfId="23388" xr:uid="{19AFBEB2-6EBF-44E8-947A-557E3DCBE158}"/>
    <cellStyle name="40% - Énfasis2 3 6 2 2" xfId="45260" xr:uid="{092A1718-F023-4CDB-8620-1DCC9BE21474}"/>
    <cellStyle name="40% - Énfasis2 3 6 3" xfId="45259" xr:uid="{5FD9A602-2272-4582-949D-89192BD93035}"/>
    <cellStyle name="40% - Énfasis2 3 7" xfId="15683" xr:uid="{D6170006-841B-4F6C-867A-FA7AD3055A8B}"/>
    <cellStyle name="40% - Énfasis2 3 7 2" xfId="45261" xr:uid="{73DC1214-0F57-44F8-8C33-9C94CF0EBD30}"/>
    <cellStyle name="40% - Énfasis2 3 8" xfId="45198" xr:uid="{B5917BD8-0D24-43BE-95DE-32F1435D4C26}"/>
    <cellStyle name="40% - Énfasis2 30" xfId="3086" xr:uid="{8E507BB3-4607-44D5-B5EB-C62409904D3C}"/>
    <cellStyle name="40% - Énfasis2 30 2" xfId="6818" xr:uid="{369F1F84-01EA-45D0-BC7E-CCE4C4532527}"/>
    <cellStyle name="40% - Énfasis2 30 2 2" xfId="14526" xr:uid="{7CDD0F47-E2E1-4461-BC86-33A66D1FF14B}"/>
    <cellStyle name="40% - Énfasis2 30 2 2 2" xfId="29938" xr:uid="{865AD1AD-6B47-48C7-A2DB-49D358D5F32F}"/>
    <cellStyle name="40% - Énfasis2 30 2 2 2 2" xfId="45265" xr:uid="{34A79B9A-CAF6-48B4-935A-301FAF51268B}"/>
    <cellStyle name="40% - Énfasis2 30 2 2 3" xfId="45264" xr:uid="{350128D2-3923-4FB0-8971-D072F3C10FCA}"/>
    <cellStyle name="40% - Énfasis2 30 2 3" xfId="22233" xr:uid="{8D6E5EDE-435A-4291-91B5-1301837E6EBC}"/>
    <cellStyle name="40% - Énfasis2 30 2 3 2" xfId="45266" xr:uid="{CF7B02FF-B42F-4653-887C-4D9A0C1388F0}"/>
    <cellStyle name="40% - Énfasis2 30 2 4" xfId="45263" xr:uid="{E23C673D-6B81-4DB9-9822-384A316D139F}"/>
    <cellStyle name="40% - Énfasis2 30 3" xfId="10797" xr:uid="{A8995E23-5133-44B3-BBE3-61529D9D3439}"/>
    <cellStyle name="40% - Énfasis2 30 3 2" xfId="26210" xr:uid="{F3DB1588-E404-4E3F-A5FE-8100B48EDB82}"/>
    <cellStyle name="40% - Énfasis2 30 3 2 2" xfId="45268" xr:uid="{ECD8AAD3-81E3-4EA3-88BC-4AC43473FB07}"/>
    <cellStyle name="40% - Énfasis2 30 3 3" xfId="45267" xr:uid="{A73CD5E4-03ED-455E-940A-C3AEB8713B6E}"/>
    <cellStyle name="40% - Énfasis2 30 4" xfId="18505" xr:uid="{D24BA643-85B0-423F-A8EF-F01615508C62}"/>
    <cellStyle name="40% - Énfasis2 30 4 2" xfId="45269" xr:uid="{2424F8DD-8328-4013-9C29-5357C87DBB1D}"/>
    <cellStyle name="40% - Énfasis2 30 5" xfId="45262" xr:uid="{BAC85893-1395-4B57-B926-C0364BB78BF8}"/>
    <cellStyle name="40% - Énfasis2 31" xfId="3106" xr:uid="{8419A140-6732-4E76-844E-E20A74FD4659}"/>
    <cellStyle name="40% - Énfasis2 31 2" xfId="6838" xr:uid="{D459F38A-EB0F-4EAB-939D-DE62742EF84E}"/>
    <cellStyle name="40% - Énfasis2 31 2 2" xfId="14546" xr:uid="{47D6D663-11EB-46CF-B2AF-3221BF42F677}"/>
    <cellStyle name="40% - Énfasis2 31 2 2 2" xfId="29958" xr:uid="{2312DED3-517C-47C3-8FEC-A13E5E8E8813}"/>
    <cellStyle name="40% - Énfasis2 31 2 2 2 2" xfId="45273" xr:uid="{E605CD95-2313-4F40-BE8B-7888E7EF41E9}"/>
    <cellStyle name="40% - Énfasis2 31 2 2 3" xfId="45272" xr:uid="{0BB6A7FF-D320-40DE-AB5A-E43B23236C98}"/>
    <cellStyle name="40% - Énfasis2 31 2 3" xfId="22253" xr:uid="{EA079752-8141-4AE9-AF63-C3605BE057AE}"/>
    <cellStyle name="40% - Énfasis2 31 2 3 2" xfId="45274" xr:uid="{7A80E956-85A0-4D49-A203-F29DFA0F9CA2}"/>
    <cellStyle name="40% - Énfasis2 31 2 4" xfId="45271" xr:uid="{2D76EFAE-FB67-4F5F-87A7-80202331EDC9}"/>
    <cellStyle name="40% - Énfasis2 31 3" xfId="10817" xr:uid="{AAB7782F-94C2-4383-8D6A-549E545F08DB}"/>
    <cellStyle name="40% - Énfasis2 31 3 2" xfId="26230" xr:uid="{B7E0F751-CC2E-44BC-98CB-21B3700E706A}"/>
    <cellStyle name="40% - Énfasis2 31 3 2 2" xfId="45276" xr:uid="{26DDE56C-A86C-478F-94D5-FD40397CD056}"/>
    <cellStyle name="40% - Énfasis2 31 3 3" xfId="45275" xr:uid="{BE8B07F9-FA67-4E32-AE4B-9B0BFC230A40}"/>
    <cellStyle name="40% - Énfasis2 31 4" xfId="18525" xr:uid="{70107CEA-1341-4A4F-996C-0BAAD6C43B7A}"/>
    <cellStyle name="40% - Énfasis2 31 4 2" xfId="45277" xr:uid="{B611AEFE-9ACC-4752-8889-495F33AA794B}"/>
    <cellStyle name="40% - Énfasis2 31 5" xfId="45270" xr:uid="{05AD7C9C-B524-4DF3-9BDF-10056826A7EE}"/>
    <cellStyle name="40% - Énfasis2 32" xfId="3126" xr:uid="{9B527B25-68FA-4CC9-B68D-42BA19E52D84}"/>
    <cellStyle name="40% - Énfasis2 32 2" xfId="6858" xr:uid="{EC67DF9A-56E9-411D-A4B5-12110B711583}"/>
    <cellStyle name="40% - Énfasis2 32 2 2" xfId="14566" xr:uid="{F4E4348A-50C8-46EB-ADF0-CE32006BC0EA}"/>
    <cellStyle name="40% - Énfasis2 32 2 2 2" xfId="29978" xr:uid="{CAE53BE1-B113-4924-AD66-2A3E313F5DAE}"/>
    <cellStyle name="40% - Énfasis2 32 2 2 2 2" xfId="45281" xr:uid="{9E789933-65F0-4AD4-9680-19F79DF2ACB9}"/>
    <cellStyle name="40% - Énfasis2 32 2 2 3" xfId="45280" xr:uid="{21285D2B-3C52-4136-9D50-BBB16297644D}"/>
    <cellStyle name="40% - Énfasis2 32 2 3" xfId="22273" xr:uid="{A5631D8D-C954-42E7-90F6-905292482105}"/>
    <cellStyle name="40% - Énfasis2 32 2 3 2" xfId="45282" xr:uid="{C268AEB4-B2D3-4551-8774-96F6D632499E}"/>
    <cellStyle name="40% - Énfasis2 32 2 4" xfId="45279" xr:uid="{83D23482-9AD0-4493-B078-A7CC6BE0D661}"/>
    <cellStyle name="40% - Énfasis2 32 3" xfId="10837" xr:uid="{FF47AD7F-525F-41D9-9D65-2E5ED5BF38E4}"/>
    <cellStyle name="40% - Énfasis2 32 3 2" xfId="26250" xr:uid="{0F6AEA1A-C234-436F-B2F8-88D62A27AEC7}"/>
    <cellStyle name="40% - Énfasis2 32 3 2 2" xfId="45284" xr:uid="{6DA3C8A0-315B-496D-9F16-58C859B4566E}"/>
    <cellStyle name="40% - Énfasis2 32 3 3" xfId="45283" xr:uid="{A3FAF6BB-54FE-4EFD-8BAE-8C47046E39BC}"/>
    <cellStyle name="40% - Énfasis2 32 4" xfId="18545" xr:uid="{E3AE6A23-841B-4F6C-A5F6-D715BB15600B}"/>
    <cellStyle name="40% - Énfasis2 32 4 2" xfId="45285" xr:uid="{EB6B3E84-D554-463A-AEB5-FDCB57FAFB29}"/>
    <cellStyle name="40% - Énfasis2 32 5" xfId="45278" xr:uid="{FC4A8373-74BD-41A2-8730-96B5B15CC233}"/>
    <cellStyle name="40% - Énfasis2 33" xfId="3146" xr:uid="{8CA60E1E-4A1B-403A-A995-AB529BEE9A70}"/>
    <cellStyle name="40% - Énfasis2 33 2" xfId="6878" xr:uid="{4EF6F041-0BD7-450F-B74C-7F9F02D3AB4F}"/>
    <cellStyle name="40% - Énfasis2 33 2 2" xfId="14586" xr:uid="{ECF89817-478C-4ED2-9151-9C19FCCC992A}"/>
    <cellStyle name="40% - Énfasis2 33 2 2 2" xfId="29998" xr:uid="{819E26A3-CBBD-4361-9014-1EF9C1A20107}"/>
    <cellStyle name="40% - Énfasis2 33 2 2 2 2" xfId="45289" xr:uid="{6319E8D8-00CF-4F03-B0A4-16830822A971}"/>
    <cellStyle name="40% - Énfasis2 33 2 2 3" xfId="45288" xr:uid="{F88380F6-10FC-4B63-A35B-CF412596714E}"/>
    <cellStyle name="40% - Énfasis2 33 2 3" xfId="22293" xr:uid="{010FB172-1468-44E1-98C8-3490AE51D133}"/>
    <cellStyle name="40% - Énfasis2 33 2 3 2" xfId="45290" xr:uid="{5864C083-6295-4220-A76B-9D09E4D6CB8A}"/>
    <cellStyle name="40% - Énfasis2 33 2 4" xfId="45287" xr:uid="{405C236B-CAF8-42D9-81D0-E67F016E2BE8}"/>
    <cellStyle name="40% - Énfasis2 33 3" xfId="10857" xr:uid="{242CA893-9A93-4C5E-8119-EF7F8DCD0C88}"/>
    <cellStyle name="40% - Énfasis2 33 3 2" xfId="26270" xr:uid="{9E4EBEDF-0E7B-4074-BFDF-0ABA04854D7E}"/>
    <cellStyle name="40% - Énfasis2 33 3 2 2" xfId="45292" xr:uid="{BF105A7D-5F56-4228-909A-DCB8D606B07F}"/>
    <cellStyle name="40% - Énfasis2 33 3 3" xfId="45291" xr:uid="{B0E88BA5-A9E5-4ADE-B7DC-934C88BF9F8F}"/>
    <cellStyle name="40% - Énfasis2 33 4" xfId="18565" xr:uid="{15CCD315-BE85-49F4-96F6-0D7518758B8F}"/>
    <cellStyle name="40% - Énfasis2 33 4 2" xfId="45293" xr:uid="{F2A66D52-F501-47DE-B503-79BA55E83216}"/>
    <cellStyle name="40% - Énfasis2 33 5" xfId="45286" xr:uid="{8A8C98D4-070B-45AC-867B-C33B97C449BF}"/>
    <cellStyle name="40% - Énfasis2 34" xfId="3166" xr:uid="{DC6A710B-2302-4C9E-8E91-0A4A2AFC46BC}"/>
    <cellStyle name="40% - Énfasis2 34 2" xfId="6898" xr:uid="{F5E77F4B-800E-4965-901A-F03C01957EC8}"/>
    <cellStyle name="40% - Énfasis2 34 2 2" xfId="14606" xr:uid="{8BFD012F-1F5A-4B3E-85EC-85D5232EBEF8}"/>
    <cellStyle name="40% - Énfasis2 34 2 2 2" xfId="30018" xr:uid="{A1B002BA-78A1-428F-B726-9044AAA6B9E9}"/>
    <cellStyle name="40% - Énfasis2 34 2 2 2 2" xfId="45297" xr:uid="{EB1F385A-41BE-4281-96C5-9168452BEC23}"/>
    <cellStyle name="40% - Énfasis2 34 2 2 3" xfId="45296" xr:uid="{42DE3625-8367-4AD7-BE84-ECB9B6B060D7}"/>
    <cellStyle name="40% - Énfasis2 34 2 3" xfId="22313" xr:uid="{6916A147-38CE-4191-A63B-878D06CA7D29}"/>
    <cellStyle name="40% - Énfasis2 34 2 3 2" xfId="45298" xr:uid="{F6E27FD2-78C6-4251-A4D9-9EEB3B0B995F}"/>
    <cellStyle name="40% - Énfasis2 34 2 4" xfId="45295" xr:uid="{B6F5D61E-7C99-4970-B3FF-7F7FEF322F68}"/>
    <cellStyle name="40% - Énfasis2 34 3" xfId="10877" xr:uid="{6488CE2E-4CD6-49E2-B21B-7FF1400A2A4B}"/>
    <cellStyle name="40% - Énfasis2 34 3 2" xfId="26290" xr:uid="{537F5375-2187-4232-BCEC-DADE5BE9C717}"/>
    <cellStyle name="40% - Énfasis2 34 3 2 2" xfId="45300" xr:uid="{611AE4BF-366F-4CE0-A15A-F6BF6948D3C4}"/>
    <cellStyle name="40% - Énfasis2 34 3 3" xfId="45299" xr:uid="{B16BDD4C-0640-49B1-9BB4-211238C49DA7}"/>
    <cellStyle name="40% - Énfasis2 34 4" xfId="18585" xr:uid="{2FAD13D9-DA57-4210-BD96-779A977A01E8}"/>
    <cellStyle name="40% - Énfasis2 34 4 2" xfId="45301" xr:uid="{E98EE282-8A6B-4416-90B3-89B985B16F6F}"/>
    <cellStyle name="40% - Énfasis2 34 5" xfId="45294" xr:uid="{C2406044-4DFB-49BF-A471-1CC525D3CDE7}"/>
    <cellStyle name="40% - Énfasis2 35" xfId="3186" xr:uid="{06BEE1ED-1CA1-45E9-8CF0-6D4DADC70E4B}"/>
    <cellStyle name="40% - Énfasis2 35 2" xfId="6918" xr:uid="{6A85AFA2-D143-4DA1-A239-0ABED136F2AD}"/>
    <cellStyle name="40% - Énfasis2 35 2 2" xfId="14626" xr:uid="{86964902-EB59-446D-B458-21BAEBF79FAD}"/>
    <cellStyle name="40% - Énfasis2 35 2 2 2" xfId="30038" xr:uid="{831F0D45-1C3F-4D37-8061-AFFDA4B74F2B}"/>
    <cellStyle name="40% - Énfasis2 35 2 2 2 2" xfId="45305" xr:uid="{28A426BB-5BBE-49C3-B2F2-5B9E30A813EC}"/>
    <cellStyle name="40% - Énfasis2 35 2 2 3" xfId="45304" xr:uid="{A09AAE51-7284-4A02-9E20-547F5CAA6B5F}"/>
    <cellStyle name="40% - Énfasis2 35 2 3" xfId="22333" xr:uid="{FDDD9BE1-9F47-4532-B753-89F86C909D7E}"/>
    <cellStyle name="40% - Énfasis2 35 2 3 2" xfId="45306" xr:uid="{B03E0C39-5C88-487A-ABBD-3278FD8CE9C8}"/>
    <cellStyle name="40% - Énfasis2 35 2 4" xfId="45303" xr:uid="{5D646B8C-66FE-4DBB-BD7F-37E146093E8D}"/>
    <cellStyle name="40% - Énfasis2 35 3" xfId="10897" xr:uid="{1E5BCCA0-F4FB-4561-A52A-64CFFBB6E4A5}"/>
    <cellStyle name="40% - Énfasis2 35 3 2" xfId="26310" xr:uid="{C780AF31-734A-4872-A13D-BC5C28B00670}"/>
    <cellStyle name="40% - Énfasis2 35 3 2 2" xfId="45308" xr:uid="{A949A947-C06D-4703-9F3F-654105AF2C01}"/>
    <cellStyle name="40% - Énfasis2 35 3 3" xfId="45307" xr:uid="{533830DD-30CC-41BD-B8E3-E9676282100A}"/>
    <cellStyle name="40% - Énfasis2 35 4" xfId="18605" xr:uid="{49485F7C-28CD-4371-BAE6-9FC3DF247BB7}"/>
    <cellStyle name="40% - Énfasis2 35 4 2" xfId="45309" xr:uid="{00035514-5DE1-48F6-9E0C-F5B26E68AFE5}"/>
    <cellStyle name="40% - Énfasis2 35 5" xfId="45302" xr:uid="{B28C673E-A359-40F2-A9CC-9CE5AFBC683E}"/>
    <cellStyle name="40% - Énfasis2 36" xfId="3206" xr:uid="{2204BD60-80C6-4E04-BC84-38D84E5E7185}"/>
    <cellStyle name="40% - Énfasis2 36 2" xfId="6938" xr:uid="{5774C61F-4DD8-41BD-8D88-34B223D54A36}"/>
    <cellStyle name="40% - Énfasis2 36 2 2" xfId="14646" xr:uid="{8484C99C-8F2D-4A4A-B7FB-C75961435BC6}"/>
    <cellStyle name="40% - Énfasis2 36 2 2 2" xfId="30058" xr:uid="{7EAECBCA-599C-401F-9D80-AA3C8149594B}"/>
    <cellStyle name="40% - Énfasis2 36 2 2 2 2" xfId="45313" xr:uid="{6CC2A121-CBE1-4946-B83F-F15C694CF88A}"/>
    <cellStyle name="40% - Énfasis2 36 2 2 3" xfId="45312" xr:uid="{F823E639-2C93-4334-91AC-D312A85D06D0}"/>
    <cellStyle name="40% - Énfasis2 36 2 3" xfId="22353" xr:uid="{6961CB08-C155-4B33-AC04-E83A16404803}"/>
    <cellStyle name="40% - Énfasis2 36 2 3 2" xfId="45314" xr:uid="{8DCFCA04-F8A8-4940-952F-AE7DDCBF1562}"/>
    <cellStyle name="40% - Énfasis2 36 2 4" xfId="45311" xr:uid="{BCF35EA2-20FD-468A-8765-68399A14C629}"/>
    <cellStyle name="40% - Énfasis2 36 3" xfId="10917" xr:uid="{5B2F4623-AE9E-431F-AAB7-AEF3937D467A}"/>
    <cellStyle name="40% - Énfasis2 36 3 2" xfId="26330" xr:uid="{8281ACBC-519B-4BF9-BCAC-EF470B6E8805}"/>
    <cellStyle name="40% - Énfasis2 36 3 2 2" xfId="45316" xr:uid="{73E75217-23BF-4CAE-9094-281D672CA9D8}"/>
    <cellStyle name="40% - Énfasis2 36 3 3" xfId="45315" xr:uid="{AFB49D51-55EE-4587-8C18-5FA55DB99D5A}"/>
    <cellStyle name="40% - Énfasis2 36 4" xfId="18625" xr:uid="{C099595F-4B57-4A93-9D15-15900B081837}"/>
    <cellStyle name="40% - Énfasis2 36 4 2" xfId="45317" xr:uid="{E97251C9-F997-4741-BD08-F56E8BC6959C}"/>
    <cellStyle name="40% - Énfasis2 36 5" xfId="45310" xr:uid="{FCBFEBC5-F2DB-4542-B3A2-0AF5014F2E40}"/>
    <cellStyle name="40% - Énfasis2 37" xfId="3226" xr:uid="{64E1A266-A351-46FC-AFC5-B35ABA7521FD}"/>
    <cellStyle name="40% - Énfasis2 37 2" xfId="6958" xr:uid="{C885F071-F669-41BF-BCE6-0A4117679A3D}"/>
    <cellStyle name="40% - Énfasis2 37 2 2" xfId="14666" xr:uid="{12AD91D5-7600-4FF0-927F-C1D4A931E3C1}"/>
    <cellStyle name="40% - Énfasis2 37 2 2 2" xfId="30078" xr:uid="{D46357C0-10C1-474A-BADB-23EB3069D24C}"/>
    <cellStyle name="40% - Énfasis2 37 2 2 2 2" xfId="45321" xr:uid="{1003CAEF-56FE-49DB-BBEA-29CC1E02FD3A}"/>
    <cellStyle name="40% - Énfasis2 37 2 2 3" xfId="45320" xr:uid="{91836C23-9369-4909-AAAD-380CA0D1E2A9}"/>
    <cellStyle name="40% - Énfasis2 37 2 3" xfId="22373" xr:uid="{3694F917-D0EB-4D58-83C7-D8A1845D952B}"/>
    <cellStyle name="40% - Énfasis2 37 2 3 2" xfId="45322" xr:uid="{FD5D2E5B-4384-4BB4-A7C0-5DADE505E7B1}"/>
    <cellStyle name="40% - Énfasis2 37 2 4" xfId="45319" xr:uid="{2F0EA619-0470-463E-81ED-62043DF9FFD9}"/>
    <cellStyle name="40% - Énfasis2 37 3" xfId="10937" xr:uid="{266753F6-D5ED-46B0-B7A9-1F5176FDFADA}"/>
    <cellStyle name="40% - Énfasis2 37 3 2" xfId="26350" xr:uid="{B0A62EF5-452A-47C5-846F-1F498268FB87}"/>
    <cellStyle name="40% - Énfasis2 37 3 2 2" xfId="45324" xr:uid="{C53479B9-951A-49B6-9B45-710B6DFBBFAB}"/>
    <cellStyle name="40% - Énfasis2 37 3 3" xfId="45323" xr:uid="{D8774607-4AF7-4B53-AA8C-6DED707AE3A9}"/>
    <cellStyle name="40% - Énfasis2 37 4" xfId="18645" xr:uid="{7A6C1E08-D952-4D76-B294-7178C7348997}"/>
    <cellStyle name="40% - Énfasis2 37 4 2" xfId="45325" xr:uid="{51465903-E8BD-420D-840E-A2994F125CB3}"/>
    <cellStyle name="40% - Énfasis2 37 5" xfId="45318" xr:uid="{A1498418-5C29-4CB8-8258-E4AEDD93FD75}"/>
    <cellStyle name="40% - Énfasis2 38" xfId="3246" xr:uid="{FE1854C8-B5A8-4BC5-862E-4D2005496C24}"/>
    <cellStyle name="40% - Énfasis2 38 2" xfId="6978" xr:uid="{598A4B41-EC9B-4597-8EAB-D0983937A9F7}"/>
    <cellStyle name="40% - Énfasis2 38 2 2" xfId="14686" xr:uid="{452A21D2-F129-4F3B-B81E-1E1968183F2F}"/>
    <cellStyle name="40% - Énfasis2 38 2 2 2" xfId="30098" xr:uid="{494AED6A-57D9-4AB0-B912-5D1838732809}"/>
    <cellStyle name="40% - Énfasis2 38 2 2 2 2" xfId="45329" xr:uid="{88DB5048-D40C-43B5-899C-395ADFF02E95}"/>
    <cellStyle name="40% - Énfasis2 38 2 2 3" xfId="45328" xr:uid="{23EF7CA5-FC28-4B1F-B8E0-0350F2D35077}"/>
    <cellStyle name="40% - Énfasis2 38 2 3" xfId="22393" xr:uid="{0C8E7BD0-AD86-4E80-8E5F-E7C125189319}"/>
    <cellStyle name="40% - Énfasis2 38 2 3 2" xfId="45330" xr:uid="{2D97C0D6-67DB-4FCF-8128-2F05C3ABBFAA}"/>
    <cellStyle name="40% - Énfasis2 38 2 4" xfId="45327" xr:uid="{5A6BAE2F-A4AD-4D8F-A42E-4BF6A626A4A0}"/>
    <cellStyle name="40% - Énfasis2 38 3" xfId="10957" xr:uid="{C28961F7-5128-4FA9-AED7-800A9C6D9314}"/>
    <cellStyle name="40% - Énfasis2 38 3 2" xfId="26370" xr:uid="{E7D2B7DA-61F8-427F-970B-4AD625EF9D60}"/>
    <cellStyle name="40% - Énfasis2 38 3 2 2" xfId="45332" xr:uid="{1B7CE81C-51A8-4FE8-9717-D8F9D92BF67C}"/>
    <cellStyle name="40% - Énfasis2 38 3 3" xfId="45331" xr:uid="{FA3EBE41-2C26-4AAF-8C82-302A12349AC9}"/>
    <cellStyle name="40% - Énfasis2 38 4" xfId="18665" xr:uid="{072BAB75-A614-405B-9632-239F87D8F53C}"/>
    <cellStyle name="40% - Énfasis2 38 4 2" xfId="45333" xr:uid="{37AD75D1-ADD8-4A76-9277-F51D01B99A3A}"/>
    <cellStyle name="40% - Énfasis2 38 5" xfId="45326" xr:uid="{D9757345-FB95-40E4-B142-CAE2489ED255}"/>
    <cellStyle name="40% - Énfasis2 39" xfId="3266" xr:uid="{C4024DBA-A20B-4B36-8FF0-C4809512270F}"/>
    <cellStyle name="40% - Énfasis2 39 2" xfId="6998" xr:uid="{D13B84FD-BD94-41A5-B8FD-2EFA28930B7A}"/>
    <cellStyle name="40% - Énfasis2 39 2 2" xfId="14706" xr:uid="{C8AE1023-9BD4-4796-B563-FC5A384E9BF5}"/>
    <cellStyle name="40% - Énfasis2 39 2 2 2" xfId="30118" xr:uid="{BB2AE73C-A53C-404C-9A61-B698C2A6EAC5}"/>
    <cellStyle name="40% - Énfasis2 39 2 2 2 2" xfId="45337" xr:uid="{A83FC3BD-8589-4E03-93E2-C7B2A364680C}"/>
    <cellStyle name="40% - Énfasis2 39 2 2 3" xfId="45336" xr:uid="{9D0F2881-9F10-46A2-9486-095B258DAE22}"/>
    <cellStyle name="40% - Énfasis2 39 2 3" xfId="22413" xr:uid="{0D95E86D-7409-4B25-B239-110ACCAEF245}"/>
    <cellStyle name="40% - Énfasis2 39 2 3 2" xfId="45338" xr:uid="{AB3337C8-EFDD-4071-9562-6CBBFA158A22}"/>
    <cellStyle name="40% - Énfasis2 39 2 4" xfId="45335" xr:uid="{26D89B4D-9D68-44D1-8011-DC8CB2C43F59}"/>
    <cellStyle name="40% - Énfasis2 39 3" xfId="10977" xr:uid="{60E3FE88-9EB4-4F67-B0F2-ECFEB8A806D4}"/>
    <cellStyle name="40% - Énfasis2 39 3 2" xfId="26390" xr:uid="{B07109A6-5640-4D46-8D25-33DE18FB6617}"/>
    <cellStyle name="40% - Énfasis2 39 3 2 2" xfId="45340" xr:uid="{822185E2-40DB-4EF2-9007-5B4984F1D7F8}"/>
    <cellStyle name="40% - Énfasis2 39 3 3" xfId="45339" xr:uid="{CE0ED8C9-F7FC-49DF-AC9A-D9B1DF04C07F}"/>
    <cellStyle name="40% - Énfasis2 39 4" xfId="18685" xr:uid="{204FF41C-7A65-4433-BD43-67E5496D366B}"/>
    <cellStyle name="40% - Énfasis2 39 4 2" xfId="45341" xr:uid="{73F81256-97F8-4FE8-B824-9A799AB76FA1}"/>
    <cellStyle name="40% - Énfasis2 39 5" xfId="45334" xr:uid="{8738D708-DC80-4FC8-B566-D752D3BA02F8}"/>
    <cellStyle name="40% - Énfasis2 4" xfId="252" xr:uid="{23CB76C7-E5FD-46E4-A28B-9F587940924D}"/>
    <cellStyle name="40% - Énfasis2 4 2" xfId="455" xr:uid="{7CE986F8-CAA8-4960-B76D-59868AC56B87}"/>
    <cellStyle name="40% - Énfasis2 4 2 2" xfId="1116" xr:uid="{1FE4BF75-DE6D-492E-B481-DE3D643344B8}"/>
    <cellStyle name="40% - Énfasis2 4 2 2 2" xfId="2584" xr:uid="{62658237-5313-4E74-807B-61A6A5639DB1}"/>
    <cellStyle name="40% - Énfasis2 4 2 2 2 2" xfId="6316" xr:uid="{C1C37052-0D3B-46DF-9652-4269C9141DC7}"/>
    <cellStyle name="40% - Énfasis2 4 2 2 2 2 2" xfId="14024" xr:uid="{D369F27A-4B26-4B88-9F36-65C000C1CB51}"/>
    <cellStyle name="40% - Énfasis2 4 2 2 2 2 2 2" xfId="29436" xr:uid="{6F3136E0-B59A-406D-9827-83C2CCB2595B}"/>
    <cellStyle name="40% - Énfasis2 4 2 2 2 2 2 2 2" xfId="45348" xr:uid="{D1E1609D-BCB5-4750-879E-5D3572223895}"/>
    <cellStyle name="40% - Énfasis2 4 2 2 2 2 2 3" xfId="45347" xr:uid="{F8538533-F5DF-406F-A473-0FF2E08B8E98}"/>
    <cellStyle name="40% - Énfasis2 4 2 2 2 2 3" xfId="21731" xr:uid="{02DA956F-C9F1-4A73-A9E7-F0C988E23386}"/>
    <cellStyle name="40% - Énfasis2 4 2 2 2 2 3 2" xfId="45349" xr:uid="{31F56523-6F9D-4625-B893-09CCD72FF0C9}"/>
    <cellStyle name="40% - Énfasis2 4 2 2 2 2 4" xfId="45346" xr:uid="{DFE47B76-CD1A-40B2-A647-53F08773FCA7}"/>
    <cellStyle name="40% - Énfasis2 4 2 2 2 3" xfId="10295" xr:uid="{D02240D3-9B37-4D67-B5DC-DFF8973E2228}"/>
    <cellStyle name="40% - Énfasis2 4 2 2 2 3 2" xfId="25708" xr:uid="{325C021E-67BD-4115-8FD5-62CD48FC9566}"/>
    <cellStyle name="40% - Énfasis2 4 2 2 2 3 2 2" xfId="45351" xr:uid="{3B58C985-35EA-4F79-8783-E65F50423138}"/>
    <cellStyle name="40% - Énfasis2 4 2 2 2 3 3" xfId="45350" xr:uid="{C9F0579A-207A-4154-9DA0-69C10384E1EF}"/>
    <cellStyle name="40% - Énfasis2 4 2 2 2 4" xfId="18003" xr:uid="{7C045EAB-6395-47B5-A5A2-21FD9CA794E1}"/>
    <cellStyle name="40% - Énfasis2 4 2 2 2 4 2" xfId="45352" xr:uid="{C7CF4C13-5441-4A75-85B8-DA62EF48EBCC}"/>
    <cellStyle name="40% - Énfasis2 4 2 2 2 5" xfId="45345" xr:uid="{BE46D249-4778-4DF8-970A-5F21A62CC9DC}"/>
    <cellStyle name="40% - Énfasis2 4 2 2 3" xfId="4853" xr:uid="{3BBD482F-053F-498E-9357-31E2CBF29E02}"/>
    <cellStyle name="40% - Énfasis2 4 2 2 3 2" xfId="12561" xr:uid="{206C223E-4A28-4A8A-8D5C-40C792E0183A}"/>
    <cellStyle name="40% - Énfasis2 4 2 2 3 2 2" xfId="27973" xr:uid="{7ACE8E92-EDA3-4EAF-AB4F-48A5EABDA9B4}"/>
    <cellStyle name="40% - Énfasis2 4 2 2 3 2 2 2" xfId="45355" xr:uid="{8D2943BE-5E9C-480B-91FF-CCCE2D9F18AB}"/>
    <cellStyle name="40% - Énfasis2 4 2 2 3 2 3" xfId="45354" xr:uid="{D6ECB8F3-00C7-48F1-A8FB-7FEF3F12CCFC}"/>
    <cellStyle name="40% - Énfasis2 4 2 2 3 3" xfId="20268" xr:uid="{82571241-210F-47A7-BACB-8CE9D38BEA03}"/>
    <cellStyle name="40% - Énfasis2 4 2 2 3 3 2" xfId="45356" xr:uid="{380751D4-127D-463E-B887-23A0A5825250}"/>
    <cellStyle name="40% - Énfasis2 4 2 2 3 4" xfId="45353" xr:uid="{1A026852-F70D-46E2-BD2C-30CD3148AA1C}"/>
    <cellStyle name="40% - Énfasis2 4 2 2 4" xfId="8836" xr:uid="{9D580E41-4F07-46A2-A538-32D32F8C40EF}"/>
    <cellStyle name="40% - Énfasis2 4 2 2 4 2" xfId="24249" xr:uid="{3FC0218B-A89F-4396-835A-7C56AAC36EA0}"/>
    <cellStyle name="40% - Énfasis2 4 2 2 4 2 2" xfId="45358" xr:uid="{47878A47-19EC-473C-96DA-DE3D1DA672D2}"/>
    <cellStyle name="40% - Énfasis2 4 2 2 4 3" xfId="45357" xr:uid="{462F1076-554C-4831-930B-BC24B450155E}"/>
    <cellStyle name="40% - Énfasis2 4 2 2 5" xfId="16544" xr:uid="{519553BA-BC18-4B4A-9D22-E832E55749E8}"/>
    <cellStyle name="40% - Énfasis2 4 2 2 5 2" xfId="45359" xr:uid="{F2834835-90D6-466A-B836-3D5C70F7AF35}"/>
    <cellStyle name="40% - Énfasis2 4 2 2 6" xfId="45344" xr:uid="{3F3AF938-7023-4BB7-BA7C-75B32DC40FB1}"/>
    <cellStyle name="40% - Énfasis2 4 2 3" xfId="1946" xr:uid="{790263B3-EFB7-4536-8A03-08A4EE3402B4}"/>
    <cellStyle name="40% - Énfasis2 4 2 3 2" xfId="5678" xr:uid="{AE828E91-E299-4B12-9394-D51EC461B620}"/>
    <cellStyle name="40% - Énfasis2 4 2 3 2 2" xfId="13386" xr:uid="{3E82F3A9-DC59-49F4-AFE8-F009AB5DBAB1}"/>
    <cellStyle name="40% - Énfasis2 4 2 3 2 2 2" xfId="28798" xr:uid="{89DE9735-C926-4654-AE20-641A9CD09DF2}"/>
    <cellStyle name="40% - Énfasis2 4 2 3 2 2 2 2" xfId="45363" xr:uid="{F58508AB-BD82-4516-8AED-3F5C93390A65}"/>
    <cellStyle name="40% - Énfasis2 4 2 3 2 2 3" xfId="45362" xr:uid="{670A83BC-D3FD-4FA2-99BA-ED239C3B8016}"/>
    <cellStyle name="40% - Énfasis2 4 2 3 2 3" xfId="21093" xr:uid="{57861111-498E-491C-B3FA-00E59D7D93BD}"/>
    <cellStyle name="40% - Énfasis2 4 2 3 2 3 2" xfId="45364" xr:uid="{70BADDFA-93CF-4DE9-BD28-ADF44FCEF7F7}"/>
    <cellStyle name="40% - Énfasis2 4 2 3 2 4" xfId="45361" xr:uid="{B90BA16A-F3F9-4D35-A548-228C6FF71892}"/>
    <cellStyle name="40% - Énfasis2 4 2 3 3" xfId="9657" xr:uid="{6FABAD93-0A90-4ABC-9737-CD3FA6FB0DBD}"/>
    <cellStyle name="40% - Énfasis2 4 2 3 3 2" xfId="25070" xr:uid="{7A6AA536-86F1-4EAF-908B-41145E8B1063}"/>
    <cellStyle name="40% - Énfasis2 4 2 3 3 2 2" xfId="45366" xr:uid="{E2E917A0-2E60-40EA-9B97-8C25F0DF62BE}"/>
    <cellStyle name="40% - Énfasis2 4 2 3 3 3" xfId="45365" xr:uid="{5560B6A5-3AC1-4831-B29C-4DA7F6F2C99B}"/>
    <cellStyle name="40% - Énfasis2 4 2 3 4" xfId="17365" xr:uid="{0ACFF63E-A752-46CA-92E0-E367BB5548A9}"/>
    <cellStyle name="40% - Énfasis2 4 2 3 4 2" xfId="45367" xr:uid="{C602818F-A3F5-460A-9629-97AAC680D665}"/>
    <cellStyle name="40% - Énfasis2 4 2 3 5" xfId="45360" xr:uid="{3ABC838E-F0F9-44CB-AEB5-F1047D736A75}"/>
    <cellStyle name="40% - Énfasis2 4 2 4" xfId="4201" xr:uid="{3F004E86-4BA9-420A-9BEC-BDCFE3BB2D36}"/>
    <cellStyle name="40% - Énfasis2 4 2 4 2" xfId="11909" xr:uid="{5E8D4D9E-DE2E-44C5-9570-08C83B81ED2B}"/>
    <cellStyle name="40% - Énfasis2 4 2 4 2 2" xfId="27321" xr:uid="{0D69756F-A6EA-43EB-A4BD-1DC53C9D2F54}"/>
    <cellStyle name="40% - Énfasis2 4 2 4 2 2 2" xfId="45370" xr:uid="{49DDA1F4-9195-4515-A296-6F27CA862B52}"/>
    <cellStyle name="40% - Énfasis2 4 2 4 2 3" xfId="45369" xr:uid="{FC2C592D-C9AF-4913-8A1D-A991E5952F31}"/>
    <cellStyle name="40% - Énfasis2 4 2 4 3" xfId="19616" xr:uid="{98A65FA7-8192-4673-8952-77D1C223A9C3}"/>
    <cellStyle name="40% - Énfasis2 4 2 4 3 2" xfId="45371" xr:uid="{1C4470A4-2502-4139-8A4C-1895D1C1AE6B}"/>
    <cellStyle name="40% - Énfasis2 4 2 4 4" xfId="45368" xr:uid="{353A7925-B368-46F9-A12B-9B0433867F29}"/>
    <cellStyle name="40% - Énfasis2 4 2 5" xfId="8198" xr:uid="{25458E8F-52FB-459F-8731-2AB8AB03BDD8}"/>
    <cellStyle name="40% - Énfasis2 4 2 5 2" xfId="23611" xr:uid="{98792AAE-60E0-4FD3-9B2E-4594BF16FFEF}"/>
    <cellStyle name="40% - Énfasis2 4 2 5 2 2" xfId="45373" xr:uid="{0C01A8BC-61B6-409A-B27C-AE6BA9DCEDDB}"/>
    <cellStyle name="40% - Énfasis2 4 2 5 3" xfId="45372" xr:uid="{F8F277AB-B8FA-43D1-9FB9-578EAF2335EF}"/>
    <cellStyle name="40% - Énfasis2 4 2 6" xfId="15906" xr:uid="{3CA88518-33F8-425F-B548-B03BA7266F43}"/>
    <cellStyle name="40% - Énfasis2 4 2 6 2" xfId="45374" xr:uid="{BFF52EC7-4F5C-4C41-9943-D0610E360FDC}"/>
    <cellStyle name="40% - Énfasis2 4 2 7" xfId="45343" xr:uid="{4CF88799-A7FF-4741-94E5-10E54A9C39D2}"/>
    <cellStyle name="40% - Énfasis2 4 3" xfId="916" xr:uid="{43B54B48-A8EF-4DE8-A339-8D0B2BE1DE35}"/>
    <cellStyle name="40% - Énfasis2 4 3 2" xfId="2386" xr:uid="{FE674176-F234-40CC-A34A-C14628BEBBBD}"/>
    <cellStyle name="40% - Énfasis2 4 3 2 2" xfId="6118" xr:uid="{9B89D3BB-2493-43BD-85BA-9BB77DBA9E6E}"/>
    <cellStyle name="40% - Énfasis2 4 3 2 2 2" xfId="13826" xr:uid="{7945E103-D8E0-4857-B0FD-54C3AF1A9A52}"/>
    <cellStyle name="40% - Énfasis2 4 3 2 2 2 2" xfId="29238" xr:uid="{ED85F99A-6C17-4064-90F2-A4071FFB496D}"/>
    <cellStyle name="40% - Énfasis2 4 3 2 2 2 2 2" xfId="45379" xr:uid="{1877E28A-2BA2-42FB-A37F-0FEC7389BCC9}"/>
    <cellStyle name="40% - Énfasis2 4 3 2 2 2 3" xfId="45378" xr:uid="{0A370D77-F33F-41F3-AE68-81D03A788FCE}"/>
    <cellStyle name="40% - Énfasis2 4 3 2 2 3" xfId="21533" xr:uid="{F48882B2-8BA1-4819-BC82-4DBFAE5EC295}"/>
    <cellStyle name="40% - Énfasis2 4 3 2 2 3 2" xfId="45380" xr:uid="{1BE27552-239F-49F9-AFED-AF90B9DFFAA7}"/>
    <cellStyle name="40% - Énfasis2 4 3 2 2 4" xfId="45377" xr:uid="{765A862B-8DFA-4E61-81FC-D43BFA4CA95E}"/>
    <cellStyle name="40% - Énfasis2 4 3 2 3" xfId="10097" xr:uid="{9915BF64-948F-4D0F-ABBA-87980B57E36E}"/>
    <cellStyle name="40% - Énfasis2 4 3 2 3 2" xfId="25510" xr:uid="{5D1B4F44-B0DC-4544-999B-9CDB5DF48807}"/>
    <cellStyle name="40% - Énfasis2 4 3 2 3 2 2" xfId="45382" xr:uid="{EA427366-A74F-458E-A83B-5DC9AA125D24}"/>
    <cellStyle name="40% - Énfasis2 4 3 2 3 3" xfId="45381" xr:uid="{4A645BC0-883C-47C0-A89D-CC626D4BA2AC}"/>
    <cellStyle name="40% - Énfasis2 4 3 2 4" xfId="17805" xr:uid="{3A649AAF-8D62-4A02-B151-A6186C28966D}"/>
    <cellStyle name="40% - Énfasis2 4 3 2 4 2" xfId="45383" xr:uid="{CD648AA1-BB10-4A76-81C9-55B738D70F73}"/>
    <cellStyle name="40% - Énfasis2 4 3 2 5" xfId="45376" xr:uid="{4DCC3301-ECFE-496B-A9A3-F264A315EEBC}"/>
    <cellStyle name="40% - Énfasis2 4 3 3" xfId="4653" xr:uid="{801B7F9C-2426-4C63-98E8-EF12A1722A83}"/>
    <cellStyle name="40% - Énfasis2 4 3 3 2" xfId="12361" xr:uid="{6039E502-4C07-4286-9FB6-32D6EC90D53C}"/>
    <cellStyle name="40% - Énfasis2 4 3 3 2 2" xfId="27773" xr:uid="{64482FFE-D204-4EBA-8A56-4E794DEBB7AE}"/>
    <cellStyle name="40% - Énfasis2 4 3 3 2 2 2" xfId="45386" xr:uid="{8CC01185-3926-4E6B-9550-E585F268F47F}"/>
    <cellStyle name="40% - Énfasis2 4 3 3 2 3" xfId="45385" xr:uid="{661744CA-9292-43AD-BF65-B50EDC415F10}"/>
    <cellStyle name="40% - Énfasis2 4 3 3 3" xfId="20068" xr:uid="{97303418-DB4B-4C61-B200-89E6D99C5771}"/>
    <cellStyle name="40% - Énfasis2 4 3 3 3 2" xfId="45387" xr:uid="{E86C30A0-3A49-47AF-B6B6-0201B8059E20}"/>
    <cellStyle name="40% - Énfasis2 4 3 3 4" xfId="45384" xr:uid="{95F7CCF4-DDB7-4B62-88BC-0116CD350639}"/>
    <cellStyle name="40% - Énfasis2 4 3 4" xfId="8638" xr:uid="{44334D5A-B65B-4EC1-90FF-9DFEDF8C01F9}"/>
    <cellStyle name="40% - Énfasis2 4 3 4 2" xfId="24051" xr:uid="{E4897BD8-0C89-40D2-AE83-5903AEFCE9AD}"/>
    <cellStyle name="40% - Énfasis2 4 3 4 2 2" xfId="45389" xr:uid="{A8C72A8F-A1F8-4F33-8CE4-09BD101A06A2}"/>
    <cellStyle name="40% - Énfasis2 4 3 4 3" xfId="45388" xr:uid="{A9DF9250-286E-4C95-BE83-1E5450EA9E52}"/>
    <cellStyle name="40% - Énfasis2 4 3 5" xfId="16346" xr:uid="{AEAE416E-459E-4B84-B5DC-54DA19054B51}"/>
    <cellStyle name="40% - Énfasis2 4 3 5 2" xfId="45390" xr:uid="{671BE134-3A96-42AC-81D9-A9193622E540}"/>
    <cellStyle name="40% - Énfasis2 4 3 6" xfId="45375" xr:uid="{8A3EBB4E-7220-48B6-AA88-B1EEC2C1CB7E}"/>
    <cellStyle name="40% - Énfasis2 4 4" xfId="1748" xr:uid="{525A31BF-7ADA-4AAE-9B02-3B3DF720FF8E}"/>
    <cellStyle name="40% - Énfasis2 4 4 2" xfId="5480" xr:uid="{26DB05C1-D287-4A30-82DB-7D72A55B6D94}"/>
    <cellStyle name="40% - Énfasis2 4 4 2 2" xfId="13188" xr:uid="{B3770635-F274-44BC-A70D-1EC83377DB08}"/>
    <cellStyle name="40% - Énfasis2 4 4 2 2 2" xfId="28600" xr:uid="{F4B5C77F-99B1-476B-8C73-51DE1B93CD90}"/>
    <cellStyle name="40% - Énfasis2 4 4 2 2 2 2" xfId="45394" xr:uid="{E38D5001-3ABE-4AED-8649-C07A3C3B10ED}"/>
    <cellStyle name="40% - Énfasis2 4 4 2 2 3" xfId="45393" xr:uid="{9A739259-358E-495E-AF92-E181EB13E0F7}"/>
    <cellStyle name="40% - Énfasis2 4 4 2 3" xfId="20895" xr:uid="{573BAB9C-B597-407E-B6A5-EF95C51687B9}"/>
    <cellStyle name="40% - Énfasis2 4 4 2 3 2" xfId="45395" xr:uid="{5C645432-51A7-477F-86BE-31A7015DFEED}"/>
    <cellStyle name="40% - Énfasis2 4 4 2 4" xfId="45392" xr:uid="{C47B2604-5AD8-4A73-A17F-ADBB03A841F2}"/>
    <cellStyle name="40% - Énfasis2 4 4 3" xfId="9459" xr:uid="{12AEE045-24BA-4CD5-9614-DEEE5FFB88AC}"/>
    <cellStyle name="40% - Énfasis2 4 4 3 2" xfId="24872" xr:uid="{01613470-3823-4C6E-B2D7-EA123AFFF7C5}"/>
    <cellStyle name="40% - Énfasis2 4 4 3 2 2" xfId="45397" xr:uid="{DD220788-F62E-461B-A866-D8B28EEBA92A}"/>
    <cellStyle name="40% - Énfasis2 4 4 3 3" xfId="45396" xr:uid="{F846F256-1961-4885-87A4-E451AEDE2136}"/>
    <cellStyle name="40% - Énfasis2 4 4 4" xfId="17167" xr:uid="{EB8AACD5-072A-40DE-85D3-7D53FB41328C}"/>
    <cellStyle name="40% - Énfasis2 4 4 4 2" xfId="45398" xr:uid="{076A262D-D62F-4A38-B1E1-A0A4BEEB6496}"/>
    <cellStyle name="40% - Énfasis2 4 4 5" xfId="45391" xr:uid="{88FF9AD5-1BEB-4522-A485-B3F46AF103ED}"/>
    <cellStyle name="40% - Énfasis2 4 5" xfId="4001" xr:uid="{ED0B6C12-B053-43B8-B488-ABFA7523FD12}"/>
    <cellStyle name="40% - Énfasis2 4 5 2" xfId="11709" xr:uid="{3F9A51A0-B8EB-4C76-A385-9AE2A5F9B739}"/>
    <cellStyle name="40% - Énfasis2 4 5 2 2" xfId="27121" xr:uid="{5C0306CF-F52F-4BF9-8401-CD5B7344954F}"/>
    <cellStyle name="40% - Énfasis2 4 5 2 2 2" xfId="45401" xr:uid="{39C11637-6DE3-4D90-9018-598A86B2554B}"/>
    <cellStyle name="40% - Énfasis2 4 5 2 3" xfId="45400" xr:uid="{85B4E181-98C1-4617-8936-B6DA867EC3E6}"/>
    <cellStyle name="40% - Énfasis2 4 5 3" xfId="19416" xr:uid="{99FAE0D4-1A43-470B-BC17-8E2126C54CC0}"/>
    <cellStyle name="40% - Énfasis2 4 5 3 2" xfId="45402" xr:uid="{532A17EC-A9E9-4F81-A9C5-B55FA8E9B7A3}"/>
    <cellStyle name="40% - Énfasis2 4 5 4" xfId="45399" xr:uid="{D772BB82-C8EF-4103-858F-94A8A21B7228}"/>
    <cellStyle name="40% - Énfasis2 4 6" xfId="8000" xr:uid="{7DDE040B-3274-4132-8C29-0EB30D492B4A}"/>
    <cellStyle name="40% - Énfasis2 4 6 2" xfId="23413" xr:uid="{78ECA889-5F7D-444D-8228-2089AC69479F}"/>
    <cellStyle name="40% - Énfasis2 4 6 2 2" xfId="45404" xr:uid="{4F6E1D6B-13E5-4714-B96F-47CB9F80A774}"/>
    <cellStyle name="40% - Énfasis2 4 6 3" xfId="45403" xr:uid="{5FBD4449-9ED0-4557-9F7D-21782206DF42}"/>
    <cellStyle name="40% - Énfasis2 4 7" xfId="15708" xr:uid="{04F69FF6-6F8D-4B70-BB02-3DA936057DC8}"/>
    <cellStyle name="40% - Énfasis2 4 7 2" xfId="45405" xr:uid="{024113CA-5932-44F5-94BC-AF347FE68711}"/>
    <cellStyle name="40% - Énfasis2 4 8" xfId="45342" xr:uid="{C1A82C94-A2B5-4515-A403-10DD25E506D5}"/>
    <cellStyle name="40% - Énfasis2 5" xfId="271" xr:uid="{5396D6DF-5E32-4698-9573-B671810D7729}"/>
    <cellStyle name="40% - Énfasis2 5 2" xfId="474" xr:uid="{00F56BDD-742B-4D44-9BC7-AAF742526FCC}"/>
    <cellStyle name="40% - Énfasis2 5 2 2" xfId="1135" xr:uid="{DEFB8153-779B-442C-8312-D11BF536ACEE}"/>
    <cellStyle name="40% - Énfasis2 5 2 2 2" xfId="2603" xr:uid="{DC16EA1E-6BCA-499E-810C-57DC7BA4DEA5}"/>
    <cellStyle name="40% - Énfasis2 5 2 2 2 2" xfId="6335" xr:uid="{71AF8FCB-0AFC-4CC0-AAA2-0F9B60A35200}"/>
    <cellStyle name="40% - Énfasis2 5 2 2 2 2 2" xfId="14043" xr:uid="{AD7812AA-C3F5-4BC1-AC97-D72F47BE1060}"/>
    <cellStyle name="40% - Énfasis2 5 2 2 2 2 2 2" xfId="29455" xr:uid="{16FF44ED-D7F6-4E0E-A871-58E9201DCBCE}"/>
    <cellStyle name="40% - Énfasis2 5 2 2 2 2 2 2 2" xfId="45412" xr:uid="{B15A247E-AFE7-41E4-8DEB-2D91A4833793}"/>
    <cellStyle name="40% - Énfasis2 5 2 2 2 2 2 3" xfId="45411" xr:uid="{36CFD90E-FF92-4CA0-A859-FDAF707402D3}"/>
    <cellStyle name="40% - Énfasis2 5 2 2 2 2 3" xfId="21750" xr:uid="{C302E630-E486-4596-B69A-01D8DAB6DD22}"/>
    <cellStyle name="40% - Énfasis2 5 2 2 2 2 3 2" xfId="45413" xr:uid="{526BFB7E-4059-48E7-AF8C-DA1CA6B26640}"/>
    <cellStyle name="40% - Énfasis2 5 2 2 2 2 4" xfId="45410" xr:uid="{6C4C7230-40E3-4C96-AFD5-A64CED489DB3}"/>
    <cellStyle name="40% - Énfasis2 5 2 2 2 3" xfId="10314" xr:uid="{A128C5E4-C3DB-4DE7-95E0-F3BABAA05075}"/>
    <cellStyle name="40% - Énfasis2 5 2 2 2 3 2" xfId="25727" xr:uid="{BED57726-6C65-4C58-BB5E-14E9F8BE3293}"/>
    <cellStyle name="40% - Énfasis2 5 2 2 2 3 2 2" xfId="45415" xr:uid="{92528599-8B54-4D96-AAE1-8C09FCF80827}"/>
    <cellStyle name="40% - Énfasis2 5 2 2 2 3 3" xfId="45414" xr:uid="{FB693400-530A-43DC-936E-88B68CEF1B1E}"/>
    <cellStyle name="40% - Énfasis2 5 2 2 2 4" xfId="18022" xr:uid="{FA918FA0-BC0D-477D-9DD7-71F2669BB683}"/>
    <cellStyle name="40% - Énfasis2 5 2 2 2 4 2" xfId="45416" xr:uid="{3EC4BF6E-38CF-4496-B787-0D50FBB493C8}"/>
    <cellStyle name="40% - Énfasis2 5 2 2 2 5" xfId="45409" xr:uid="{0F8E72AD-476D-43D5-BBA5-EED088606500}"/>
    <cellStyle name="40% - Énfasis2 5 2 2 3" xfId="4872" xr:uid="{9E298568-318D-4E3D-A2FB-1851FDF6EB15}"/>
    <cellStyle name="40% - Énfasis2 5 2 2 3 2" xfId="12580" xr:uid="{5DAE1D8C-5C4A-482B-8DC9-8822D9D8C27B}"/>
    <cellStyle name="40% - Énfasis2 5 2 2 3 2 2" xfId="27992" xr:uid="{4E704C75-E9B3-4AE9-9092-EFD00CCAECB6}"/>
    <cellStyle name="40% - Énfasis2 5 2 2 3 2 2 2" xfId="45419" xr:uid="{A6AAA87D-7C54-4AFA-A512-019A44C332F3}"/>
    <cellStyle name="40% - Énfasis2 5 2 2 3 2 3" xfId="45418" xr:uid="{85C7B3A9-A3CE-4BE4-901D-0E9B4CC1266F}"/>
    <cellStyle name="40% - Énfasis2 5 2 2 3 3" xfId="20287" xr:uid="{12AC3354-0A27-4931-A450-F89879A6AFDE}"/>
    <cellStyle name="40% - Énfasis2 5 2 2 3 3 2" xfId="45420" xr:uid="{D768A6EA-203B-4B7D-A954-FCFA3C12EEDF}"/>
    <cellStyle name="40% - Énfasis2 5 2 2 3 4" xfId="45417" xr:uid="{0BF7988C-89F0-42E1-B101-44923E1D5C04}"/>
    <cellStyle name="40% - Énfasis2 5 2 2 4" xfId="8855" xr:uid="{740CD1AA-92D9-44C6-8DF6-A0E3CC2855FF}"/>
    <cellStyle name="40% - Énfasis2 5 2 2 4 2" xfId="24268" xr:uid="{D005903D-2CE8-48CE-BD9C-ABF7FF870B04}"/>
    <cellStyle name="40% - Énfasis2 5 2 2 4 2 2" xfId="45422" xr:uid="{F8957A7C-C2E5-4913-B1EF-839868D111C2}"/>
    <cellStyle name="40% - Énfasis2 5 2 2 4 3" xfId="45421" xr:uid="{61D212A3-89C2-4274-AC54-D704BA009FA3}"/>
    <cellStyle name="40% - Énfasis2 5 2 2 5" xfId="16563" xr:uid="{AEEF2A75-C16E-4EE0-AB07-7206BD6C2203}"/>
    <cellStyle name="40% - Énfasis2 5 2 2 5 2" xfId="45423" xr:uid="{DAC3186F-2B62-49F3-B286-C748C6531800}"/>
    <cellStyle name="40% - Énfasis2 5 2 2 6" xfId="45408" xr:uid="{BB0B76BA-1B93-4A2A-BAA8-CDED1D7CFE72}"/>
    <cellStyle name="40% - Énfasis2 5 2 3" xfId="1965" xr:uid="{DB90E200-A524-4117-BC11-607842053E45}"/>
    <cellStyle name="40% - Énfasis2 5 2 3 2" xfId="5697" xr:uid="{6FF3C868-EECC-403B-83D5-2CED7042F857}"/>
    <cellStyle name="40% - Énfasis2 5 2 3 2 2" xfId="13405" xr:uid="{66FED7B4-0F2D-46CB-9A02-B3A8124DA9C7}"/>
    <cellStyle name="40% - Énfasis2 5 2 3 2 2 2" xfId="28817" xr:uid="{3B7AA2A4-08F7-4EB6-90B0-6D50522CA2C0}"/>
    <cellStyle name="40% - Énfasis2 5 2 3 2 2 2 2" xfId="45427" xr:uid="{8C85B53D-AB35-42FD-B167-92DFA775FF35}"/>
    <cellStyle name="40% - Énfasis2 5 2 3 2 2 3" xfId="45426" xr:uid="{7F212C46-FB58-437D-84FD-CD67512164F8}"/>
    <cellStyle name="40% - Énfasis2 5 2 3 2 3" xfId="21112" xr:uid="{51068888-0177-47CB-90B0-30DA0F2DC321}"/>
    <cellStyle name="40% - Énfasis2 5 2 3 2 3 2" xfId="45428" xr:uid="{5CF55536-B373-4D2F-9D7F-A849F975DC2A}"/>
    <cellStyle name="40% - Énfasis2 5 2 3 2 4" xfId="45425" xr:uid="{8012ECDF-0DB2-44D8-A124-FE1A44766C7D}"/>
    <cellStyle name="40% - Énfasis2 5 2 3 3" xfId="9676" xr:uid="{8913ACD8-11CD-42BD-959F-96E0FC483708}"/>
    <cellStyle name="40% - Énfasis2 5 2 3 3 2" xfId="25089" xr:uid="{2787299E-D555-4251-A4C5-1F11B3D6574D}"/>
    <cellStyle name="40% - Énfasis2 5 2 3 3 2 2" xfId="45430" xr:uid="{F4A51B40-3290-4F66-9ABA-85B1C1485997}"/>
    <cellStyle name="40% - Énfasis2 5 2 3 3 3" xfId="45429" xr:uid="{8CE30E2F-1D64-4828-B264-98C680409538}"/>
    <cellStyle name="40% - Énfasis2 5 2 3 4" xfId="17384" xr:uid="{BD6DD412-E21F-4328-9EC7-DA661403D474}"/>
    <cellStyle name="40% - Énfasis2 5 2 3 4 2" xfId="45431" xr:uid="{D592C81A-7D67-46D4-9E33-5A4BE61B3766}"/>
    <cellStyle name="40% - Énfasis2 5 2 3 5" xfId="45424" xr:uid="{A6588F73-C59C-4574-9B75-BB9CF46E44B8}"/>
    <cellStyle name="40% - Énfasis2 5 2 4" xfId="4220" xr:uid="{EB836019-8236-4933-B25F-CCE1061F7EC5}"/>
    <cellStyle name="40% - Énfasis2 5 2 4 2" xfId="11928" xr:uid="{A7202DC6-365B-4A67-9195-7741D323EF72}"/>
    <cellStyle name="40% - Énfasis2 5 2 4 2 2" xfId="27340" xr:uid="{831C035B-5D40-4DD6-9B2A-5766A9B16DCF}"/>
    <cellStyle name="40% - Énfasis2 5 2 4 2 2 2" xfId="45434" xr:uid="{1110AF7F-B83A-4AAA-A38C-49BAEAD23B99}"/>
    <cellStyle name="40% - Énfasis2 5 2 4 2 3" xfId="45433" xr:uid="{054E0AFC-784C-46D0-BD51-57EF6162D5D9}"/>
    <cellStyle name="40% - Énfasis2 5 2 4 3" xfId="19635" xr:uid="{194732FB-2A22-47E7-BA01-7D00CC3859D3}"/>
    <cellStyle name="40% - Énfasis2 5 2 4 3 2" xfId="45435" xr:uid="{5FE865D4-5F32-4779-BFB2-757B4C4C99FB}"/>
    <cellStyle name="40% - Énfasis2 5 2 4 4" xfId="45432" xr:uid="{4B9B6F1E-3ADC-4C6E-946C-1C6AF7CB4360}"/>
    <cellStyle name="40% - Énfasis2 5 2 5" xfId="8217" xr:uid="{7CE9D0D8-E328-474E-8FBF-AEFA145CBB6F}"/>
    <cellStyle name="40% - Énfasis2 5 2 5 2" xfId="23630" xr:uid="{31527D75-DF73-4D85-85D5-B291BD069E83}"/>
    <cellStyle name="40% - Énfasis2 5 2 5 2 2" xfId="45437" xr:uid="{90319721-53F7-436C-BAE8-F3FAE0301287}"/>
    <cellStyle name="40% - Énfasis2 5 2 5 3" xfId="45436" xr:uid="{C45D38AD-15BE-42BA-AEAB-76F754E3CC17}"/>
    <cellStyle name="40% - Énfasis2 5 2 6" xfId="15925" xr:uid="{7C07512C-37FF-4F3D-BD6F-8DAEC7503395}"/>
    <cellStyle name="40% - Énfasis2 5 2 6 2" xfId="45438" xr:uid="{51048DD4-D026-43F7-9027-ED5BEF355D4A}"/>
    <cellStyle name="40% - Énfasis2 5 2 7" xfId="45407" xr:uid="{2B040F7E-BF48-4284-B3AC-DD0610545473}"/>
    <cellStyle name="40% - Énfasis2 5 3" xfId="935" xr:uid="{C8A8231B-F70A-403E-AB3E-4138FFA2D526}"/>
    <cellStyle name="40% - Énfasis2 5 3 2" xfId="2405" xr:uid="{E6725C63-E682-4D27-B6AC-058FEA859DAA}"/>
    <cellStyle name="40% - Énfasis2 5 3 2 2" xfId="6137" xr:uid="{2C1F4A32-B0B5-4651-A8B4-446E2B07FFCC}"/>
    <cellStyle name="40% - Énfasis2 5 3 2 2 2" xfId="13845" xr:uid="{71DBC17E-BAA4-4EEB-896C-270A690FD938}"/>
    <cellStyle name="40% - Énfasis2 5 3 2 2 2 2" xfId="29257" xr:uid="{D84BD5A0-8AD6-4DE1-B8C6-7C1017F98829}"/>
    <cellStyle name="40% - Énfasis2 5 3 2 2 2 2 2" xfId="45443" xr:uid="{5D09F45B-D015-4639-AD85-19812B9C215C}"/>
    <cellStyle name="40% - Énfasis2 5 3 2 2 2 3" xfId="45442" xr:uid="{17C70658-B0E9-436E-9E21-EB09456EDF88}"/>
    <cellStyle name="40% - Énfasis2 5 3 2 2 3" xfId="21552" xr:uid="{515E7B7C-4A9F-4BCC-A3F3-49F3BA7C9012}"/>
    <cellStyle name="40% - Énfasis2 5 3 2 2 3 2" xfId="45444" xr:uid="{94398E74-4E5C-4B97-B011-5D0554496181}"/>
    <cellStyle name="40% - Énfasis2 5 3 2 2 4" xfId="45441" xr:uid="{07547722-8F3C-41EF-BD31-7585ECCF888C}"/>
    <cellStyle name="40% - Énfasis2 5 3 2 3" xfId="10116" xr:uid="{DF15483F-290F-46C1-AEE4-DAFE740EB8B5}"/>
    <cellStyle name="40% - Énfasis2 5 3 2 3 2" xfId="25529" xr:uid="{1FEFFE2B-2E40-44CB-A90F-0C61BB5E4F4B}"/>
    <cellStyle name="40% - Énfasis2 5 3 2 3 2 2" xfId="45446" xr:uid="{FCDD9DD3-B9B0-4751-AEF9-370618B1A43D}"/>
    <cellStyle name="40% - Énfasis2 5 3 2 3 3" xfId="45445" xr:uid="{5FC9F22B-3F95-4CAC-B755-9657BDB42838}"/>
    <cellStyle name="40% - Énfasis2 5 3 2 4" xfId="17824" xr:uid="{320414BE-2145-49E7-B44E-B5469B03DF56}"/>
    <cellStyle name="40% - Énfasis2 5 3 2 4 2" xfId="45447" xr:uid="{3AE16019-6D80-4F8B-844A-FD154DA783FD}"/>
    <cellStyle name="40% - Énfasis2 5 3 2 5" xfId="45440" xr:uid="{EE98EEB0-DFAE-4FFD-A0AD-E2D056B21417}"/>
    <cellStyle name="40% - Énfasis2 5 3 3" xfId="4672" xr:uid="{5347C832-9EC6-409E-A315-23020A057613}"/>
    <cellStyle name="40% - Énfasis2 5 3 3 2" xfId="12380" xr:uid="{C773B411-14E8-4CCD-A02C-794281246AFB}"/>
    <cellStyle name="40% - Énfasis2 5 3 3 2 2" xfId="27792" xr:uid="{2AD24514-FB3B-4EFE-A1D0-2275C00C1E5F}"/>
    <cellStyle name="40% - Énfasis2 5 3 3 2 2 2" xfId="45450" xr:uid="{029D26EA-FD5E-4896-8954-979412D5D838}"/>
    <cellStyle name="40% - Énfasis2 5 3 3 2 3" xfId="45449" xr:uid="{372925E7-9511-4654-AA73-744E2FDF522A}"/>
    <cellStyle name="40% - Énfasis2 5 3 3 3" xfId="20087" xr:uid="{382BAE35-3AC6-4A77-8FA3-97F292FD9370}"/>
    <cellStyle name="40% - Énfasis2 5 3 3 3 2" xfId="45451" xr:uid="{C6E7EB70-F6D3-4C8A-A5AC-082F0B66DAFB}"/>
    <cellStyle name="40% - Énfasis2 5 3 3 4" xfId="45448" xr:uid="{53F69183-93C5-40E7-BCB5-E6CDE2D9CA88}"/>
    <cellStyle name="40% - Énfasis2 5 3 4" xfId="8657" xr:uid="{4209E924-756A-497E-B5C7-CE62FA0EB216}"/>
    <cellStyle name="40% - Énfasis2 5 3 4 2" xfId="24070" xr:uid="{27CDEB4E-C86F-4945-8533-9799C8EEFE79}"/>
    <cellStyle name="40% - Énfasis2 5 3 4 2 2" xfId="45453" xr:uid="{250AF3BB-9AC0-4263-A0B8-DD4B6728EC92}"/>
    <cellStyle name="40% - Énfasis2 5 3 4 3" xfId="45452" xr:uid="{B6C793EA-9EAC-49D6-87C8-8B34537555C8}"/>
    <cellStyle name="40% - Énfasis2 5 3 5" xfId="16365" xr:uid="{13D07803-B191-4CC6-8F68-BD7A5092913F}"/>
    <cellStyle name="40% - Énfasis2 5 3 5 2" xfId="45454" xr:uid="{E24F3BAD-FD76-42A6-9B70-FA8F4036AD2E}"/>
    <cellStyle name="40% - Énfasis2 5 3 6" xfId="45439" xr:uid="{DA827D24-86BC-40FE-8EA1-2C3E90D222C0}"/>
    <cellStyle name="40% - Énfasis2 5 4" xfId="1767" xr:uid="{51D76122-750D-483B-9B5A-BFD8F8E152DA}"/>
    <cellStyle name="40% - Énfasis2 5 4 2" xfId="5499" xr:uid="{73F805F9-E1FA-4ED9-8A22-D01937214DBF}"/>
    <cellStyle name="40% - Énfasis2 5 4 2 2" xfId="13207" xr:uid="{3AE3B89F-2B65-4F21-A0D6-9B428C4D34A0}"/>
    <cellStyle name="40% - Énfasis2 5 4 2 2 2" xfId="28619" xr:uid="{776868B1-CAB2-4F35-B3A0-A86107193868}"/>
    <cellStyle name="40% - Énfasis2 5 4 2 2 2 2" xfId="45458" xr:uid="{2FFDE71F-0F40-46C2-B8FF-140A7474D215}"/>
    <cellStyle name="40% - Énfasis2 5 4 2 2 3" xfId="45457" xr:uid="{80541C28-1404-4015-A9A7-9E70DDD88A2C}"/>
    <cellStyle name="40% - Énfasis2 5 4 2 3" xfId="20914" xr:uid="{96DB32BF-4DF9-41E8-994B-4DF7311F9C1C}"/>
    <cellStyle name="40% - Énfasis2 5 4 2 3 2" xfId="45459" xr:uid="{807BE4DF-6E97-415C-830F-7756A9032171}"/>
    <cellStyle name="40% - Énfasis2 5 4 2 4" xfId="45456" xr:uid="{677B867D-CA80-477C-BE22-2556329BBC7D}"/>
    <cellStyle name="40% - Énfasis2 5 4 3" xfId="9478" xr:uid="{123806F8-A8E2-402D-B4EB-3A7A22019057}"/>
    <cellStyle name="40% - Énfasis2 5 4 3 2" xfId="24891" xr:uid="{4DD0B78A-7A50-4217-94D3-61E99E97FF2D}"/>
    <cellStyle name="40% - Énfasis2 5 4 3 2 2" xfId="45461" xr:uid="{E0C607AF-0110-425D-8EA6-C8786147370A}"/>
    <cellStyle name="40% - Énfasis2 5 4 3 3" xfId="45460" xr:uid="{C0ADF94A-D62B-4ED9-B8F2-3AAAC74F712D}"/>
    <cellStyle name="40% - Énfasis2 5 4 4" xfId="17186" xr:uid="{DCC724C3-3864-4149-836E-1CBAD33BFB6C}"/>
    <cellStyle name="40% - Énfasis2 5 4 4 2" xfId="45462" xr:uid="{02CB0B5E-8CA7-4B06-9CED-91F861CAF97B}"/>
    <cellStyle name="40% - Énfasis2 5 4 5" xfId="45455" xr:uid="{B8F0D022-409C-4771-9662-30EC1EE1FC70}"/>
    <cellStyle name="40% - Énfasis2 5 5" xfId="4020" xr:uid="{C753589C-FADD-48D2-845D-40E8D9E79FB9}"/>
    <cellStyle name="40% - Énfasis2 5 5 2" xfId="11728" xr:uid="{7A1FBA98-5CEA-4882-A445-68D0CCE71342}"/>
    <cellStyle name="40% - Énfasis2 5 5 2 2" xfId="27140" xr:uid="{C2908CBB-098E-4C37-B516-DB687C856608}"/>
    <cellStyle name="40% - Énfasis2 5 5 2 2 2" xfId="45465" xr:uid="{576B37BD-6092-43E5-A18F-AC2C20B160B1}"/>
    <cellStyle name="40% - Énfasis2 5 5 2 3" xfId="45464" xr:uid="{883E6E0D-4003-4A70-BD6E-19C690FC5B57}"/>
    <cellStyle name="40% - Énfasis2 5 5 3" xfId="19435" xr:uid="{5BE7A385-60A6-4947-9692-EAE36BF4AD52}"/>
    <cellStyle name="40% - Énfasis2 5 5 3 2" xfId="45466" xr:uid="{2DA63522-7F4E-4E1D-B145-059E4A059A68}"/>
    <cellStyle name="40% - Énfasis2 5 5 4" xfId="45463" xr:uid="{3E0BD7E1-F050-46C2-836B-548A5038416E}"/>
    <cellStyle name="40% - Énfasis2 5 6" xfId="8019" xr:uid="{7734E05D-7AE8-4160-AB77-82FD91527EFB}"/>
    <cellStyle name="40% - Énfasis2 5 6 2" xfId="23432" xr:uid="{F5B574C2-58C7-4E12-A48F-921FC2E6DAC2}"/>
    <cellStyle name="40% - Énfasis2 5 6 2 2" xfId="45468" xr:uid="{24F3AD36-6A51-49C5-BF0F-C07AB87346B6}"/>
    <cellStyle name="40% - Énfasis2 5 6 3" xfId="45467" xr:uid="{627A27DA-63B2-4F49-8AAE-15F2D5112D82}"/>
    <cellStyle name="40% - Énfasis2 5 7" xfId="15727" xr:uid="{B74232E8-0014-4379-94A0-E222502D1AF9}"/>
    <cellStyle name="40% - Énfasis2 5 7 2" xfId="45469" xr:uid="{DA7A085C-017F-48AB-9525-28EEDE7B5922}"/>
    <cellStyle name="40% - Énfasis2 5 8" xfId="45406" xr:uid="{1F5316C6-4BE3-4DFA-87D5-6A7115A19D80}"/>
    <cellStyle name="40% - Énfasis2 6" xfId="291" xr:uid="{7C0FF355-251A-4452-B2BB-1738075552B3}"/>
    <cellStyle name="40% - Énfasis2 6 2" xfId="494" xr:uid="{21064CAD-8E72-4662-A1B3-4C8A134D3A81}"/>
    <cellStyle name="40% - Énfasis2 6 2 2" xfId="1155" xr:uid="{E0DF9C54-2689-428B-AD6F-3E88037DF342}"/>
    <cellStyle name="40% - Énfasis2 6 2 2 2" xfId="2623" xr:uid="{992820F9-046A-4AEA-87BA-F4ED878403C0}"/>
    <cellStyle name="40% - Énfasis2 6 2 2 2 2" xfId="6355" xr:uid="{041811F5-03EA-495B-84C5-BC4F18493A97}"/>
    <cellStyle name="40% - Énfasis2 6 2 2 2 2 2" xfId="14063" xr:uid="{07FBEEE9-4283-420E-9097-C5A37F2320F2}"/>
    <cellStyle name="40% - Énfasis2 6 2 2 2 2 2 2" xfId="29475" xr:uid="{F57DE20E-1A7D-4AC2-8599-FC38D342E251}"/>
    <cellStyle name="40% - Énfasis2 6 2 2 2 2 2 2 2" xfId="45476" xr:uid="{B1C57711-3BBC-40B6-A890-2F502B58D65B}"/>
    <cellStyle name="40% - Énfasis2 6 2 2 2 2 2 3" xfId="45475" xr:uid="{060F6BEC-5138-48B0-A2DF-BA88E1D78113}"/>
    <cellStyle name="40% - Énfasis2 6 2 2 2 2 3" xfId="21770" xr:uid="{F0AA54E0-C5DC-469F-B517-13BE5EF8A61E}"/>
    <cellStyle name="40% - Énfasis2 6 2 2 2 2 3 2" xfId="45477" xr:uid="{7E993C70-6BBC-4D68-95F1-2EB0DDA8309B}"/>
    <cellStyle name="40% - Énfasis2 6 2 2 2 2 4" xfId="45474" xr:uid="{AA45F97C-0184-40AC-B690-D0A74B77F604}"/>
    <cellStyle name="40% - Énfasis2 6 2 2 2 3" xfId="10334" xr:uid="{6035DA5B-8D9A-4651-82F1-5D28413D2BDA}"/>
    <cellStyle name="40% - Énfasis2 6 2 2 2 3 2" xfId="25747" xr:uid="{2DEC481F-1023-4F3D-9AA2-1F0278AD59BA}"/>
    <cellStyle name="40% - Énfasis2 6 2 2 2 3 2 2" xfId="45479" xr:uid="{D1290186-2946-489E-9157-D8144A5D5694}"/>
    <cellStyle name="40% - Énfasis2 6 2 2 2 3 3" xfId="45478" xr:uid="{1A731755-05BF-47AF-87B7-37597F15F432}"/>
    <cellStyle name="40% - Énfasis2 6 2 2 2 4" xfId="18042" xr:uid="{36289851-BCFD-41EB-830C-4C9ACCF4AC4B}"/>
    <cellStyle name="40% - Énfasis2 6 2 2 2 4 2" xfId="45480" xr:uid="{67FDA7FA-435A-42E0-BE06-3F90D28F548F}"/>
    <cellStyle name="40% - Énfasis2 6 2 2 2 5" xfId="45473" xr:uid="{9E52ECC0-AAF6-43D8-B2C8-D2017AD0ABB9}"/>
    <cellStyle name="40% - Énfasis2 6 2 2 3" xfId="4892" xr:uid="{F52392C7-A25B-4291-BD0D-A3F2A28F5587}"/>
    <cellStyle name="40% - Énfasis2 6 2 2 3 2" xfId="12600" xr:uid="{EA2B3C79-50F6-41E4-A873-B395F226248C}"/>
    <cellStyle name="40% - Énfasis2 6 2 2 3 2 2" xfId="28012" xr:uid="{8DC94711-EDBB-4537-B5B4-A848E9F32676}"/>
    <cellStyle name="40% - Énfasis2 6 2 2 3 2 2 2" xfId="45483" xr:uid="{4C836E13-3F99-45E2-A699-2EEA0D7B54FB}"/>
    <cellStyle name="40% - Énfasis2 6 2 2 3 2 3" xfId="45482" xr:uid="{8528AEE0-30A9-4D19-8371-1D56A478A92B}"/>
    <cellStyle name="40% - Énfasis2 6 2 2 3 3" xfId="20307" xr:uid="{35D1D78F-F448-4619-A35C-8CC2F396F0EB}"/>
    <cellStyle name="40% - Énfasis2 6 2 2 3 3 2" xfId="45484" xr:uid="{1A85B1A4-030C-4C11-82F4-AEBBFDAB115C}"/>
    <cellStyle name="40% - Énfasis2 6 2 2 3 4" xfId="45481" xr:uid="{3F41FE1B-E8C2-4470-A5D1-2BD576EB2F12}"/>
    <cellStyle name="40% - Énfasis2 6 2 2 4" xfId="8875" xr:uid="{C09AEDC3-90B2-401C-A16A-134F30FF2FAA}"/>
    <cellStyle name="40% - Énfasis2 6 2 2 4 2" xfId="24288" xr:uid="{B0B5D374-7032-4BE9-987A-12241278460B}"/>
    <cellStyle name="40% - Énfasis2 6 2 2 4 2 2" xfId="45486" xr:uid="{E82738D3-DC34-4CFD-B1F2-644FC5F0EB53}"/>
    <cellStyle name="40% - Énfasis2 6 2 2 4 3" xfId="45485" xr:uid="{FC536F73-88A8-4163-8D54-9521C0949826}"/>
    <cellStyle name="40% - Énfasis2 6 2 2 5" xfId="16583" xr:uid="{80F964B6-5667-4A23-92AC-78B9BBCE308A}"/>
    <cellStyle name="40% - Énfasis2 6 2 2 5 2" xfId="45487" xr:uid="{CC0B67B1-B858-4556-BB54-56C820217DAD}"/>
    <cellStyle name="40% - Énfasis2 6 2 2 6" xfId="45472" xr:uid="{30B01B27-3053-4AA5-8D93-E4009631A696}"/>
    <cellStyle name="40% - Énfasis2 6 2 3" xfId="1985" xr:uid="{01BAF993-E751-4387-81EA-A2B9B3897ED6}"/>
    <cellStyle name="40% - Énfasis2 6 2 3 2" xfId="5717" xr:uid="{0EDF64DA-7A30-4264-96F5-0378E2585E88}"/>
    <cellStyle name="40% - Énfasis2 6 2 3 2 2" xfId="13425" xr:uid="{D7247062-18F0-43CF-A8AC-159432BE35E4}"/>
    <cellStyle name="40% - Énfasis2 6 2 3 2 2 2" xfId="28837" xr:uid="{33C410FC-756A-420D-839F-C239CBBF9111}"/>
    <cellStyle name="40% - Énfasis2 6 2 3 2 2 2 2" xfId="45491" xr:uid="{F19718E5-7CBE-4251-8B0C-6C240617F310}"/>
    <cellStyle name="40% - Énfasis2 6 2 3 2 2 3" xfId="45490" xr:uid="{F53A372E-C734-4FEF-9B7B-37C1D86B292E}"/>
    <cellStyle name="40% - Énfasis2 6 2 3 2 3" xfId="21132" xr:uid="{8659A8B9-C367-4FB3-AA09-1BA903DF7E6C}"/>
    <cellStyle name="40% - Énfasis2 6 2 3 2 3 2" xfId="45492" xr:uid="{91B2366C-8724-4C7A-A857-A3C5FB4A33DA}"/>
    <cellStyle name="40% - Énfasis2 6 2 3 2 4" xfId="45489" xr:uid="{7B09214C-98DB-4059-851B-A9E54DF325F0}"/>
    <cellStyle name="40% - Énfasis2 6 2 3 3" xfId="9696" xr:uid="{79B73F91-DDA4-454E-A3FD-FA21D770D4C5}"/>
    <cellStyle name="40% - Énfasis2 6 2 3 3 2" xfId="25109" xr:uid="{D3D41916-2C02-41F5-94A6-25DBC94E0D7F}"/>
    <cellStyle name="40% - Énfasis2 6 2 3 3 2 2" xfId="45494" xr:uid="{969A5ED1-FFFE-4C01-A642-4E6818339404}"/>
    <cellStyle name="40% - Énfasis2 6 2 3 3 3" xfId="45493" xr:uid="{1469BDA7-1DE2-4779-A159-5CEFB6A22D80}"/>
    <cellStyle name="40% - Énfasis2 6 2 3 4" xfId="17404" xr:uid="{224D7BB7-FA54-4EC8-871C-B7D286F51545}"/>
    <cellStyle name="40% - Énfasis2 6 2 3 4 2" xfId="45495" xr:uid="{A39930F3-BDEF-4EE9-B9FF-EE358393231A}"/>
    <cellStyle name="40% - Énfasis2 6 2 3 5" xfId="45488" xr:uid="{AD6FA6D2-425A-4C31-B783-52728B7E146B}"/>
    <cellStyle name="40% - Énfasis2 6 2 4" xfId="4240" xr:uid="{1EC570CE-AF46-4718-8B53-9A33311E5926}"/>
    <cellStyle name="40% - Énfasis2 6 2 4 2" xfId="11948" xr:uid="{B61EB9C3-ADC8-42FB-B54E-EF7CA15057C5}"/>
    <cellStyle name="40% - Énfasis2 6 2 4 2 2" xfId="27360" xr:uid="{B7473A05-AE78-4A10-A932-94FC83C894E1}"/>
    <cellStyle name="40% - Énfasis2 6 2 4 2 2 2" xfId="45498" xr:uid="{FE860F38-F2D6-4B42-AEB5-3C7E13E46DB6}"/>
    <cellStyle name="40% - Énfasis2 6 2 4 2 3" xfId="45497" xr:uid="{D8BBE478-EA33-4E09-84D1-3E717ECCA03B}"/>
    <cellStyle name="40% - Énfasis2 6 2 4 3" xfId="19655" xr:uid="{968DE844-5AEC-4CAD-9927-922201C68F66}"/>
    <cellStyle name="40% - Énfasis2 6 2 4 3 2" xfId="45499" xr:uid="{C273FA25-6021-489E-924D-232FFC5BF6C9}"/>
    <cellStyle name="40% - Énfasis2 6 2 4 4" xfId="45496" xr:uid="{D6C23733-B1BB-44CA-91E8-341696621E88}"/>
    <cellStyle name="40% - Énfasis2 6 2 5" xfId="8237" xr:uid="{E8E83710-B732-4DA4-94AA-8F6B428D1AA5}"/>
    <cellStyle name="40% - Énfasis2 6 2 5 2" xfId="23650" xr:uid="{53299B40-2959-4777-B31B-58C145C3316E}"/>
    <cellStyle name="40% - Énfasis2 6 2 5 2 2" xfId="45501" xr:uid="{08DB714B-13EC-4171-B750-E0A292D77675}"/>
    <cellStyle name="40% - Énfasis2 6 2 5 3" xfId="45500" xr:uid="{54D85304-A625-4CC7-922D-BB3A8B6AB79F}"/>
    <cellStyle name="40% - Énfasis2 6 2 6" xfId="15945" xr:uid="{8B3B1EE5-A3BA-4E83-A16E-F4B66DD19BB9}"/>
    <cellStyle name="40% - Énfasis2 6 2 6 2" xfId="45502" xr:uid="{1DC49784-23FF-4E75-ABB2-453964DB4FF1}"/>
    <cellStyle name="40% - Énfasis2 6 2 7" xfId="45471" xr:uid="{61F81BBF-06F2-486F-9409-BB31D7E3AC41}"/>
    <cellStyle name="40% - Énfasis2 6 3" xfId="955" xr:uid="{32F9FE0E-E624-4086-B508-F322891E903D}"/>
    <cellStyle name="40% - Énfasis2 6 3 2" xfId="2425" xr:uid="{AB5E3436-E40A-4374-99F3-FA401C281E9F}"/>
    <cellStyle name="40% - Énfasis2 6 3 2 2" xfId="6157" xr:uid="{4B9BD082-6DCE-4BA1-BC4A-A58CD9758B29}"/>
    <cellStyle name="40% - Énfasis2 6 3 2 2 2" xfId="13865" xr:uid="{948FB4EF-264A-4101-B9CA-980F6302EFFE}"/>
    <cellStyle name="40% - Énfasis2 6 3 2 2 2 2" xfId="29277" xr:uid="{18384D28-73AE-4E52-BB3A-79B29F710233}"/>
    <cellStyle name="40% - Énfasis2 6 3 2 2 2 2 2" xfId="45507" xr:uid="{CD3CE566-4E0D-4293-BBD7-80832B91F17E}"/>
    <cellStyle name="40% - Énfasis2 6 3 2 2 2 3" xfId="45506" xr:uid="{61AD6CCF-AC94-46AC-A6A1-AC10284FC0A5}"/>
    <cellStyle name="40% - Énfasis2 6 3 2 2 3" xfId="21572" xr:uid="{F46738F5-612E-42FE-AA47-1302FACBB74C}"/>
    <cellStyle name="40% - Énfasis2 6 3 2 2 3 2" xfId="45508" xr:uid="{08F44206-3252-4BE0-AB8F-0A20ED40543E}"/>
    <cellStyle name="40% - Énfasis2 6 3 2 2 4" xfId="45505" xr:uid="{72B4597D-FF38-4B44-AC82-2CC74D79141E}"/>
    <cellStyle name="40% - Énfasis2 6 3 2 3" xfId="10136" xr:uid="{E1A66C1A-0639-4F9C-AA8E-093AB5DDC219}"/>
    <cellStyle name="40% - Énfasis2 6 3 2 3 2" xfId="25549" xr:uid="{4A4A3FBF-CE6F-4E87-B0B2-4F4B3186BB5D}"/>
    <cellStyle name="40% - Énfasis2 6 3 2 3 2 2" xfId="45510" xr:uid="{ED0DCB3E-7557-45F7-94C9-23B7F1F3B3FB}"/>
    <cellStyle name="40% - Énfasis2 6 3 2 3 3" xfId="45509" xr:uid="{B492DFA6-335F-40DF-BF0E-7EE11E4944C4}"/>
    <cellStyle name="40% - Énfasis2 6 3 2 4" xfId="17844" xr:uid="{78EA8C29-49ED-4C5E-A89C-DD5A078E162D}"/>
    <cellStyle name="40% - Énfasis2 6 3 2 4 2" xfId="45511" xr:uid="{F22F6289-5089-4695-8DDB-EB4D607CAB67}"/>
    <cellStyle name="40% - Énfasis2 6 3 2 5" xfId="45504" xr:uid="{D5F539D0-34DF-46C7-81C7-1748A5B09BBD}"/>
    <cellStyle name="40% - Énfasis2 6 3 3" xfId="4692" xr:uid="{5A92E783-2003-4781-9419-D9AE4C267D94}"/>
    <cellStyle name="40% - Énfasis2 6 3 3 2" xfId="12400" xr:uid="{18E9867C-A938-4D8C-8CCD-D6C1C1551BD4}"/>
    <cellStyle name="40% - Énfasis2 6 3 3 2 2" xfId="27812" xr:uid="{BB9CC243-B085-45DA-B549-8D9FEBA23C05}"/>
    <cellStyle name="40% - Énfasis2 6 3 3 2 2 2" xfId="45514" xr:uid="{9E19956A-85AB-4A22-BA27-E1C9C26CD3D2}"/>
    <cellStyle name="40% - Énfasis2 6 3 3 2 3" xfId="45513" xr:uid="{1B0D0C92-7E06-4048-85C7-B0FFCA7B1011}"/>
    <cellStyle name="40% - Énfasis2 6 3 3 3" xfId="20107" xr:uid="{5A060794-E809-4183-B42D-F3DE0ED2BC40}"/>
    <cellStyle name="40% - Énfasis2 6 3 3 3 2" xfId="45515" xr:uid="{187032FD-5FE4-4AFA-B91A-D5C73EBD5FD7}"/>
    <cellStyle name="40% - Énfasis2 6 3 3 4" xfId="45512" xr:uid="{C587F3D9-109E-4BBD-91B9-CC672D05654D}"/>
    <cellStyle name="40% - Énfasis2 6 3 4" xfId="8677" xr:uid="{80729136-0B4C-4FAB-BCCA-F3E98D430A12}"/>
    <cellStyle name="40% - Énfasis2 6 3 4 2" xfId="24090" xr:uid="{277E59F1-B80F-4678-A8F6-0C299BB4002E}"/>
    <cellStyle name="40% - Énfasis2 6 3 4 2 2" xfId="45517" xr:uid="{9310FB51-9A4D-41B8-B359-EC25045CA46D}"/>
    <cellStyle name="40% - Énfasis2 6 3 4 3" xfId="45516" xr:uid="{E3364BB2-A0F3-4400-9DDA-20871640EF85}"/>
    <cellStyle name="40% - Énfasis2 6 3 5" xfId="16385" xr:uid="{E89C8CA2-A572-4070-A3B8-34BE2592170F}"/>
    <cellStyle name="40% - Énfasis2 6 3 5 2" xfId="45518" xr:uid="{569A3F1C-0D32-423D-AF7B-33A729E04E26}"/>
    <cellStyle name="40% - Énfasis2 6 3 6" xfId="45503" xr:uid="{FE03FC47-E402-462A-9497-E4E5BAC20FDD}"/>
    <cellStyle name="40% - Énfasis2 6 4" xfId="1787" xr:uid="{5CB344DF-AAFA-4CF5-ADF4-034E6E694129}"/>
    <cellStyle name="40% - Énfasis2 6 4 2" xfId="5519" xr:uid="{42D6EF68-4A3A-41F9-B14E-B0B5040E0240}"/>
    <cellStyle name="40% - Énfasis2 6 4 2 2" xfId="13227" xr:uid="{DF8817B6-E713-483B-9FB5-3E300BAB9992}"/>
    <cellStyle name="40% - Énfasis2 6 4 2 2 2" xfId="28639" xr:uid="{38A49F7B-EC3F-4FB9-AC30-C329042D6895}"/>
    <cellStyle name="40% - Énfasis2 6 4 2 2 2 2" xfId="45522" xr:uid="{B7C6E4C7-BB50-4A82-9028-2B5A184E6F78}"/>
    <cellStyle name="40% - Énfasis2 6 4 2 2 3" xfId="45521" xr:uid="{3589BDAC-BF9B-4910-BAA2-3FA4304BE344}"/>
    <cellStyle name="40% - Énfasis2 6 4 2 3" xfId="20934" xr:uid="{4B2342F9-55AA-40EB-B593-03FBE867D61F}"/>
    <cellStyle name="40% - Énfasis2 6 4 2 3 2" xfId="45523" xr:uid="{9AF67F42-F057-4600-B14C-312ACA5084CE}"/>
    <cellStyle name="40% - Énfasis2 6 4 2 4" xfId="45520" xr:uid="{E39D6607-C7A4-4EB8-9E87-A47623DFA5BA}"/>
    <cellStyle name="40% - Énfasis2 6 4 3" xfId="9498" xr:uid="{85BA4F85-AF90-45E7-B6AF-092809DCA651}"/>
    <cellStyle name="40% - Énfasis2 6 4 3 2" xfId="24911" xr:uid="{7E7C230F-4E6A-4602-BA41-891BC0515A11}"/>
    <cellStyle name="40% - Énfasis2 6 4 3 2 2" xfId="45525" xr:uid="{18B2A936-7C3D-413B-8732-06D3DA7E758D}"/>
    <cellStyle name="40% - Énfasis2 6 4 3 3" xfId="45524" xr:uid="{03A52CB4-1365-49A8-90DF-0E1AA8BAED8A}"/>
    <cellStyle name="40% - Énfasis2 6 4 4" xfId="17206" xr:uid="{4B5737D4-AEEB-4599-B163-F84EC6691334}"/>
    <cellStyle name="40% - Énfasis2 6 4 4 2" xfId="45526" xr:uid="{27DA26CF-120A-4EEA-B1D9-180BCC86B4C9}"/>
    <cellStyle name="40% - Énfasis2 6 4 5" xfId="45519" xr:uid="{791F70D5-645C-4086-9F79-37BDF8EB8941}"/>
    <cellStyle name="40% - Énfasis2 6 5" xfId="4040" xr:uid="{837CB698-C71E-4990-8630-5A8B9FD7CD24}"/>
    <cellStyle name="40% - Énfasis2 6 5 2" xfId="11748" xr:uid="{06535661-CEBD-4375-9BC9-10795343F52F}"/>
    <cellStyle name="40% - Énfasis2 6 5 2 2" xfId="27160" xr:uid="{31B5EB4D-60B9-4733-8461-203258ABB0FE}"/>
    <cellStyle name="40% - Énfasis2 6 5 2 2 2" xfId="45529" xr:uid="{EC8EA034-F4D5-4FE1-BB3F-898903430F7B}"/>
    <cellStyle name="40% - Énfasis2 6 5 2 3" xfId="45528" xr:uid="{8151209E-7858-49BB-BCEB-B8BDE7F18CBF}"/>
    <cellStyle name="40% - Énfasis2 6 5 3" xfId="19455" xr:uid="{48857E2A-268F-4CC0-955E-DAF1240BD090}"/>
    <cellStyle name="40% - Énfasis2 6 5 3 2" xfId="45530" xr:uid="{B99AFEEA-EF37-488B-A32F-2AE7EED54A6A}"/>
    <cellStyle name="40% - Énfasis2 6 5 4" xfId="45527" xr:uid="{D4E9674D-AFEE-4AA6-9DC1-9D3DEC7F1CF4}"/>
    <cellStyle name="40% - Énfasis2 6 6" xfId="8039" xr:uid="{D8ACAA22-AA86-44EC-93BE-BA80E89AA24C}"/>
    <cellStyle name="40% - Énfasis2 6 6 2" xfId="23452" xr:uid="{493AED6F-AE7F-45C6-9F30-E0B3CC6C0061}"/>
    <cellStyle name="40% - Énfasis2 6 6 2 2" xfId="45532" xr:uid="{FD63D689-5FA8-499C-9380-413C0752A79A}"/>
    <cellStyle name="40% - Énfasis2 6 6 3" xfId="45531" xr:uid="{EB951D38-1DB5-482B-A9A3-576E03326F69}"/>
    <cellStyle name="40% - Énfasis2 6 7" xfId="15747" xr:uid="{540A45BB-B306-4CBD-848B-A146187EF681}"/>
    <cellStyle name="40% - Énfasis2 6 7 2" xfId="45533" xr:uid="{DF25FD55-0B12-426D-BDC6-9BCC7C0FB687}"/>
    <cellStyle name="40% - Énfasis2 6 8" xfId="45470" xr:uid="{E3870DB7-D229-4163-A2C6-A71D4A95D774}"/>
    <cellStyle name="40% - Énfasis2 7" xfId="514" xr:uid="{9C942EDF-6D02-4F30-97FF-172A922B1650}"/>
    <cellStyle name="40% - Énfasis2 7 2" xfId="1175" xr:uid="{BDAE5961-256E-4B1D-A380-E129C39F2BC3}"/>
    <cellStyle name="40% - Énfasis2 7 2 2" xfId="2643" xr:uid="{A57DF60B-A185-42B6-BFF8-0375E49AEA79}"/>
    <cellStyle name="40% - Énfasis2 7 2 2 2" xfId="6375" xr:uid="{9D44BA31-142E-4C1C-84FF-055193B739FA}"/>
    <cellStyle name="40% - Énfasis2 7 2 2 2 2" xfId="14083" xr:uid="{64E68D04-6C6C-4C13-A602-EE6E27BAD9C1}"/>
    <cellStyle name="40% - Énfasis2 7 2 2 2 2 2" xfId="29495" xr:uid="{5351A6F7-1E77-490F-81B9-6917BF9BD17C}"/>
    <cellStyle name="40% - Énfasis2 7 2 2 2 2 2 2" xfId="45539" xr:uid="{7FAF518A-711B-4043-8E70-1E30825ED815}"/>
    <cellStyle name="40% - Énfasis2 7 2 2 2 2 3" xfId="45538" xr:uid="{90A2FC90-4991-4CC9-A5AC-E0EC8542DD55}"/>
    <cellStyle name="40% - Énfasis2 7 2 2 2 3" xfId="21790" xr:uid="{3DC1886B-DF58-4C65-AC31-08DE357C55CF}"/>
    <cellStyle name="40% - Énfasis2 7 2 2 2 3 2" xfId="45540" xr:uid="{EA59DA88-156A-422A-92AA-E9234AC321D3}"/>
    <cellStyle name="40% - Énfasis2 7 2 2 2 4" xfId="45537" xr:uid="{3E4B78DB-BCF1-4B54-9FDB-B35FC6F2B1B8}"/>
    <cellStyle name="40% - Énfasis2 7 2 2 3" xfId="10354" xr:uid="{2484898F-4BFF-4948-B764-F0A20AE40BFF}"/>
    <cellStyle name="40% - Énfasis2 7 2 2 3 2" xfId="25767" xr:uid="{5E30F42D-634C-40D5-AD6C-6546853BCB5A}"/>
    <cellStyle name="40% - Énfasis2 7 2 2 3 2 2" xfId="45542" xr:uid="{E7D68320-CEFF-415D-9F84-410458D1952B}"/>
    <cellStyle name="40% - Énfasis2 7 2 2 3 3" xfId="45541" xr:uid="{3BF35982-CDD2-4070-92D0-337ACF497CA4}"/>
    <cellStyle name="40% - Énfasis2 7 2 2 4" xfId="18062" xr:uid="{600DC26A-C62C-48D2-9061-105D63C2D240}"/>
    <cellStyle name="40% - Énfasis2 7 2 2 4 2" xfId="45543" xr:uid="{5C660684-4257-413C-8C52-3FE51FA2EBD2}"/>
    <cellStyle name="40% - Énfasis2 7 2 2 5" xfId="45536" xr:uid="{30BC9577-1792-4FDC-924C-EC25C0FB3D01}"/>
    <cellStyle name="40% - Énfasis2 7 2 3" xfId="4912" xr:uid="{8B886435-3062-456A-8138-010EE4A5AC6A}"/>
    <cellStyle name="40% - Énfasis2 7 2 3 2" xfId="12620" xr:uid="{40962890-9812-4312-ADAA-99DEFF118016}"/>
    <cellStyle name="40% - Énfasis2 7 2 3 2 2" xfId="28032" xr:uid="{74333B0B-309B-4BA8-AA88-DA659B81FA78}"/>
    <cellStyle name="40% - Énfasis2 7 2 3 2 2 2" xfId="45546" xr:uid="{8DFB8B59-6C3F-4FFB-B2CF-3B7F3645F73E}"/>
    <cellStyle name="40% - Énfasis2 7 2 3 2 3" xfId="45545" xr:uid="{B41698FC-4D17-46C3-9C0C-70872327B2E8}"/>
    <cellStyle name="40% - Énfasis2 7 2 3 3" xfId="20327" xr:uid="{2952B0F4-8E53-48CE-9CC8-857753619238}"/>
    <cellStyle name="40% - Énfasis2 7 2 3 3 2" xfId="45547" xr:uid="{2572208B-CB0C-4FAC-9DBA-5EDE4DA65326}"/>
    <cellStyle name="40% - Énfasis2 7 2 3 4" xfId="45544" xr:uid="{FCD5622C-6144-4C0E-B4CA-298CC18CF162}"/>
    <cellStyle name="40% - Énfasis2 7 2 4" xfId="8895" xr:uid="{EEF77C9C-6F15-4A95-9DB7-26482380C7FA}"/>
    <cellStyle name="40% - Énfasis2 7 2 4 2" xfId="24308" xr:uid="{0F5A6B6A-F103-481A-817C-BCE6847BD0DA}"/>
    <cellStyle name="40% - Énfasis2 7 2 4 2 2" xfId="45549" xr:uid="{58F21A95-5A33-4B62-94A9-AB7F88285173}"/>
    <cellStyle name="40% - Énfasis2 7 2 4 3" xfId="45548" xr:uid="{A4919C9F-A6AA-4D26-A16A-C7DC9B065402}"/>
    <cellStyle name="40% - Énfasis2 7 2 5" xfId="16603" xr:uid="{36B320F6-57F1-4147-ACFF-65D62989C173}"/>
    <cellStyle name="40% - Énfasis2 7 2 5 2" xfId="45550" xr:uid="{3625CCAE-48C1-4538-860D-A5B350C91E32}"/>
    <cellStyle name="40% - Énfasis2 7 2 6" xfId="45535" xr:uid="{327700ED-B0CA-4D7E-B7D5-70CF99FEE226}"/>
    <cellStyle name="40% - Énfasis2 7 3" xfId="2005" xr:uid="{057684C6-76B5-4478-9128-7394D81DB6BA}"/>
    <cellStyle name="40% - Énfasis2 7 3 2" xfId="5737" xr:uid="{8A8EED6A-091D-460A-A5DF-E33076E948F9}"/>
    <cellStyle name="40% - Énfasis2 7 3 2 2" xfId="13445" xr:uid="{07F3CA95-6649-424B-BA27-38F29E58B744}"/>
    <cellStyle name="40% - Énfasis2 7 3 2 2 2" xfId="28857" xr:uid="{F171B313-9197-4798-8978-34DAB3339FDE}"/>
    <cellStyle name="40% - Énfasis2 7 3 2 2 2 2" xfId="45554" xr:uid="{904F99D4-7A46-45C0-96A3-D516B4BFA9FD}"/>
    <cellStyle name="40% - Énfasis2 7 3 2 2 3" xfId="45553" xr:uid="{095D9B29-7187-45CD-BE3F-97C6BD00764A}"/>
    <cellStyle name="40% - Énfasis2 7 3 2 3" xfId="21152" xr:uid="{0E1516B1-192C-42C3-85BE-6BDCA75DE2DF}"/>
    <cellStyle name="40% - Énfasis2 7 3 2 3 2" xfId="45555" xr:uid="{ADA99893-1EA8-4958-9314-B3C0B9121D31}"/>
    <cellStyle name="40% - Énfasis2 7 3 2 4" xfId="45552" xr:uid="{C3FE588B-5F2E-40D5-8E5B-61AA4837BA0A}"/>
    <cellStyle name="40% - Énfasis2 7 3 3" xfId="9716" xr:uid="{4E9107FE-7C90-4A65-BC1E-3B86D21B84DC}"/>
    <cellStyle name="40% - Énfasis2 7 3 3 2" xfId="25129" xr:uid="{40D46FA9-D182-4A96-9E31-E1821B0048B3}"/>
    <cellStyle name="40% - Énfasis2 7 3 3 2 2" xfId="45557" xr:uid="{2CD01D29-3CBF-46EC-8D51-E68AF39AA040}"/>
    <cellStyle name="40% - Énfasis2 7 3 3 3" xfId="45556" xr:uid="{54157D5B-FD3E-4014-B597-CFD2A9C5E397}"/>
    <cellStyle name="40% - Énfasis2 7 3 4" xfId="17424" xr:uid="{42CFC44C-9313-420B-8D5E-1F5EE0FC14A3}"/>
    <cellStyle name="40% - Énfasis2 7 3 4 2" xfId="45558" xr:uid="{DAF88132-6857-4306-9C2D-F59E51105DD7}"/>
    <cellStyle name="40% - Énfasis2 7 3 5" xfId="45551" xr:uid="{572CD22F-7FF9-43C6-9BD7-B03B10427577}"/>
    <cellStyle name="40% - Énfasis2 7 4" xfId="4260" xr:uid="{BCB42772-56AE-428D-92A9-3AC7D4C324AA}"/>
    <cellStyle name="40% - Énfasis2 7 4 2" xfId="11968" xr:uid="{0B4B61F1-FC09-405A-A4FF-6F3D5E05B9AE}"/>
    <cellStyle name="40% - Énfasis2 7 4 2 2" xfId="27380" xr:uid="{A57273F3-BF49-4260-A541-9C3FB334E6D8}"/>
    <cellStyle name="40% - Énfasis2 7 4 2 2 2" xfId="45561" xr:uid="{58A48BD5-AD42-439B-97B3-B9DFBA3A63AE}"/>
    <cellStyle name="40% - Énfasis2 7 4 2 3" xfId="45560" xr:uid="{7A3044D2-D679-4505-9904-110DD8FB7172}"/>
    <cellStyle name="40% - Énfasis2 7 4 3" xfId="19675" xr:uid="{A9D26DF1-8E23-41FE-8DAB-D2B8DC1E6F4F}"/>
    <cellStyle name="40% - Énfasis2 7 4 3 2" xfId="45562" xr:uid="{ADCD6F25-3708-4C47-A1C8-4899D65A2334}"/>
    <cellStyle name="40% - Énfasis2 7 4 4" xfId="45559" xr:uid="{0D066CCD-6EE9-4E30-8554-2BA0D1DA3978}"/>
    <cellStyle name="40% - Énfasis2 7 5" xfId="8257" xr:uid="{CC3964BD-4419-4AF6-A88D-2C669C75EC6D}"/>
    <cellStyle name="40% - Énfasis2 7 5 2" xfId="23670" xr:uid="{020ED5F8-63C5-4AF9-B683-3EECAD768B8E}"/>
    <cellStyle name="40% - Énfasis2 7 5 2 2" xfId="45564" xr:uid="{9BE1731F-F32C-4305-8C4E-D1CB28125FEB}"/>
    <cellStyle name="40% - Énfasis2 7 5 3" xfId="45563" xr:uid="{CB99B196-BAD2-4432-A959-E6B6A5B4D5BD}"/>
    <cellStyle name="40% - Énfasis2 7 6" xfId="15965" xr:uid="{58C0E9D4-6321-48CF-B5B5-E349D5FAC3A9}"/>
    <cellStyle name="40% - Énfasis2 7 6 2" xfId="45565" xr:uid="{0A6CBF10-8C0B-4960-B619-4840122DB7A8}"/>
    <cellStyle name="40% - Énfasis2 7 7" xfId="45534" xr:uid="{913E3ABB-1D31-4FF3-988F-442352B599B4}"/>
    <cellStyle name="40% - Énfasis2 8" xfId="534" xr:uid="{FFD83B18-78C4-418C-99DA-5B0F852F60AB}"/>
    <cellStyle name="40% - Énfasis2 8 2" xfId="1195" xr:uid="{750644FD-CC52-48F4-B068-F1CA7DF2A528}"/>
    <cellStyle name="40% - Énfasis2 8 2 2" xfId="2663" xr:uid="{4854CB65-521F-4207-8F8A-F7D3953A6321}"/>
    <cellStyle name="40% - Énfasis2 8 2 2 2" xfId="6395" xr:uid="{EA21ED4A-B70C-4941-A710-5AC5B586A87E}"/>
    <cellStyle name="40% - Énfasis2 8 2 2 2 2" xfId="14103" xr:uid="{BBF00E2D-7D82-4FCE-AC87-C3B0AD35389D}"/>
    <cellStyle name="40% - Énfasis2 8 2 2 2 2 2" xfId="29515" xr:uid="{5755F7E2-4F7F-4AC5-9921-6026409733A6}"/>
    <cellStyle name="40% - Énfasis2 8 2 2 2 2 2 2" xfId="45571" xr:uid="{185F23C0-A5B7-4453-B0C8-FD2BE4E78786}"/>
    <cellStyle name="40% - Énfasis2 8 2 2 2 2 3" xfId="45570" xr:uid="{5B564331-C5A2-41A4-BADF-1E6CE20EB349}"/>
    <cellStyle name="40% - Énfasis2 8 2 2 2 3" xfId="21810" xr:uid="{0415A921-1130-427E-B87B-FD8DF71ADAF0}"/>
    <cellStyle name="40% - Énfasis2 8 2 2 2 3 2" xfId="45572" xr:uid="{53C01D7C-3852-4364-9FF1-BC7AAC7C5EE2}"/>
    <cellStyle name="40% - Énfasis2 8 2 2 2 4" xfId="45569" xr:uid="{05A03FB1-62B0-4D14-974B-F18F949C4B24}"/>
    <cellStyle name="40% - Énfasis2 8 2 2 3" xfId="10374" xr:uid="{757C6B81-7541-4734-A005-2C5F13312806}"/>
    <cellStyle name="40% - Énfasis2 8 2 2 3 2" xfId="25787" xr:uid="{E990CCFE-030A-4B22-8A06-4A5C8E7F8640}"/>
    <cellStyle name="40% - Énfasis2 8 2 2 3 2 2" xfId="45574" xr:uid="{70E465E8-3E52-4333-863D-3013CF3FB4AA}"/>
    <cellStyle name="40% - Énfasis2 8 2 2 3 3" xfId="45573" xr:uid="{12CE63FA-3142-4B32-846E-82D3E5CE5720}"/>
    <cellStyle name="40% - Énfasis2 8 2 2 4" xfId="18082" xr:uid="{9A8830A5-D7A4-40F9-A8B5-4BCC761AC3FE}"/>
    <cellStyle name="40% - Énfasis2 8 2 2 4 2" xfId="45575" xr:uid="{A492A997-15E3-4559-8952-F8B79E133F58}"/>
    <cellStyle name="40% - Énfasis2 8 2 2 5" xfId="45568" xr:uid="{70D42723-D3A8-44F2-A170-D0D7A66D55C1}"/>
    <cellStyle name="40% - Énfasis2 8 2 3" xfId="4932" xr:uid="{97D2A739-DB67-48BE-B528-0116C3A14AAA}"/>
    <cellStyle name="40% - Énfasis2 8 2 3 2" xfId="12640" xr:uid="{AECF68F5-47CA-4C98-A46C-68781A975FDA}"/>
    <cellStyle name="40% - Énfasis2 8 2 3 2 2" xfId="28052" xr:uid="{2AE93DED-55A7-4B31-A78F-CBEF4AB60D55}"/>
    <cellStyle name="40% - Énfasis2 8 2 3 2 2 2" xfId="45578" xr:uid="{12C02F81-B936-49AB-BFD1-54B191922DC4}"/>
    <cellStyle name="40% - Énfasis2 8 2 3 2 3" xfId="45577" xr:uid="{366A631F-DB2B-4D55-BD19-8A855F4F6C82}"/>
    <cellStyle name="40% - Énfasis2 8 2 3 3" xfId="20347" xr:uid="{3CF9E867-17C1-4EBE-8633-F092E4CBE490}"/>
    <cellStyle name="40% - Énfasis2 8 2 3 3 2" xfId="45579" xr:uid="{67BDCDB8-05C0-4D6A-9A7B-4F487CF2BF88}"/>
    <cellStyle name="40% - Énfasis2 8 2 3 4" xfId="45576" xr:uid="{799B6671-20D3-40A8-9635-C33F1665099E}"/>
    <cellStyle name="40% - Énfasis2 8 2 4" xfId="8915" xr:uid="{710B7CDC-C9F6-41FB-B2F4-20FD7D94DC5D}"/>
    <cellStyle name="40% - Énfasis2 8 2 4 2" xfId="24328" xr:uid="{689EF7F6-AFA6-4510-AA48-8DEAA53D37D4}"/>
    <cellStyle name="40% - Énfasis2 8 2 4 2 2" xfId="45581" xr:uid="{D2EDC071-356E-42A6-853D-01BBCB9E0C8A}"/>
    <cellStyle name="40% - Énfasis2 8 2 4 3" xfId="45580" xr:uid="{160CB135-0B46-4CEE-8E4C-B1266BD9F0E0}"/>
    <cellStyle name="40% - Énfasis2 8 2 5" xfId="16623" xr:uid="{4CDAC24D-9DCA-4D1E-A02B-7B29C2CA9ADE}"/>
    <cellStyle name="40% - Énfasis2 8 2 5 2" xfId="45582" xr:uid="{F53D3D0A-4BE9-44CE-8E6F-9A19969FB37B}"/>
    <cellStyle name="40% - Énfasis2 8 2 6" xfId="45567" xr:uid="{3C6AAD8F-B814-4D89-BA1E-3EBA85756AF8}"/>
    <cellStyle name="40% - Énfasis2 8 3" xfId="2025" xr:uid="{96E9FAB2-987D-4E88-98E7-498854E8BB59}"/>
    <cellStyle name="40% - Énfasis2 8 3 2" xfId="5757" xr:uid="{72FDC716-68FA-49BE-8444-AF5AD1B4D286}"/>
    <cellStyle name="40% - Énfasis2 8 3 2 2" xfId="13465" xr:uid="{6342E630-2057-48D2-B5A5-EAE5657B367F}"/>
    <cellStyle name="40% - Énfasis2 8 3 2 2 2" xfId="28877" xr:uid="{4C1FEE4F-899E-45D9-89EF-1FED02500459}"/>
    <cellStyle name="40% - Énfasis2 8 3 2 2 2 2" xfId="45586" xr:uid="{2EBBDB57-5EB1-43CB-9849-B0F25D2643A7}"/>
    <cellStyle name="40% - Énfasis2 8 3 2 2 3" xfId="45585" xr:uid="{D9FA062F-EF53-4F3E-B259-E3E44D310E82}"/>
    <cellStyle name="40% - Énfasis2 8 3 2 3" xfId="21172" xr:uid="{750F297E-A3A7-4296-A847-ED7E93D022AC}"/>
    <cellStyle name="40% - Énfasis2 8 3 2 3 2" xfId="45587" xr:uid="{B018EDFD-9EC3-44D1-8CC1-66AA6F66F461}"/>
    <cellStyle name="40% - Énfasis2 8 3 2 4" xfId="45584" xr:uid="{2BB78A6A-DF9F-42E8-96C5-2FC41834F40B}"/>
    <cellStyle name="40% - Énfasis2 8 3 3" xfId="9736" xr:uid="{39108D63-F56A-47F9-BF53-B3633F6C340C}"/>
    <cellStyle name="40% - Énfasis2 8 3 3 2" xfId="25149" xr:uid="{E56E1156-E8B5-4ACB-8B1B-31CC56EC0184}"/>
    <cellStyle name="40% - Énfasis2 8 3 3 2 2" xfId="45589" xr:uid="{02159D79-2C06-426E-95C8-19CFC3780CE9}"/>
    <cellStyle name="40% - Énfasis2 8 3 3 3" xfId="45588" xr:uid="{31D8DAF2-5458-4539-B176-F07FA7A683DD}"/>
    <cellStyle name="40% - Énfasis2 8 3 4" xfId="17444" xr:uid="{FA634B44-ED7D-4E4F-8723-3A6D538CA0DB}"/>
    <cellStyle name="40% - Énfasis2 8 3 4 2" xfId="45590" xr:uid="{24100BA3-4F1B-4E33-8AD3-8382379DB50B}"/>
    <cellStyle name="40% - Énfasis2 8 3 5" xfId="45583" xr:uid="{86EF7E81-0212-4AAC-9653-2F9D4C3E63A3}"/>
    <cellStyle name="40% - Énfasis2 8 4" xfId="4280" xr:uid="{22B75F0F-407E-495B-B045-F86C9E0EA020}"/>
    <cellStyle name="40% - Énfasis2 8 4 2" xfId="11988" xr:uid="{D79F01F7-B9C9-4015-9AFB-20698EA964D5}"/>
    <cellStyle name="40% - Énfasis2 8 4 2 2" xfId="27400" xr:uid="{E4DE6DDE-D6ED-4C03-B160-19CA965DF619}"/>
    <cellStyle name="40% - Énfasis2 8 4 2 2 2" xfId="45593" xr:uid="{9216DA55-6ABA-47C9-A423-3F3FCEC329CB}"/>
    <cellStyle name="40% - Énfasis2 8 4 2 3" xfId="45592" xr:uid="{21B3523B-A64B-4BCF-B423-365A6F8330C5}"/>
    <cellStyle name="40% - Énfasis2 8 4 3" xfId="19695" xr:uid="{147C2215-D914-4095-994D-6BB458956342}"/>
    <cellStyle name="40% - Énfasis2 8 4 3 2" xfId="45594" xr:uid="{7CF73965-ADB8-47B3-839B-BF5382103627}"/>
    <cellStyle name="40% - Énfasis2 8 4 4" xfId="45591" xr:uid="{6C055912-D70A-41C1-AAAE-E9D5223D6D7B}"/>
    <cellStyle name="40% - Énfasis2 8 5" xfId="8277" xr:uid="{C215380E-BAF9-44F4-B527-0B9FEE0EDA02}"/>
    <cellStyle name="40% - Énfasis2 8 5 2" xfId="23690" xr:uid="{DFB0B49E-FA62-43B7-9DF4-BE5C3FC8E53D}"/>
    <cellStyle name="40% - Énfasis2 8 5 2 2" xfId="45596" xr:uid="{DF11D8C0-7D9F-43B1-A1B3-F2360D1A8C51}"/>
    <cellStyle name="40% - Énfasis2 8 5 3" xfId="45595" xr:uid="{559BB875-F317-4755-B554-B201020F5FE0}"/>
    <cellStyle name="40% - Énfasis2 8 6" xfId="15985" xr:uid="{C0F6981A-5680-4003-843C-1378655943B0}"/>
    <cellStyle name="40% - Énfasis2 8 6 2" xfId="45597" xr:uid="{3A308C64-377D-43D5-AC14-92BC43AFFFAB}"/>
    <cellStyle name="40% - Énfasis2 8 7" xfId="45566" xr:uid="{47C2D8F8-97F5-4E32-9D83-1CE81867F074}"/>
    <cellStyle name="40% - Énfasis2 9" xfId="554" xr:uid="{FB54138C-6C9E-45C5-AEBB-F7EEFAAD8DB5}"/>
    <cellStyle name="40% - Énfasis2 9 2" xfId="1215" xr:uid="{308E79E9-42E0-46FC-AA3C-DE714183A04E}"/>
    <cellStyle name="40% - Énfasis2 9 2 2" xfId="2683" xr:uid="{59577652-AE0D-4B29-A28C-DFC214248560}"/>
    <cellStyle name="40% - Énfasis2 9 2 2 2" xfId="6415" xr:uid="{43BE55D8-8DA2-4F08-A222-EBE11EC59DEE}"/>
    <cellStyle name="40% - Énfasis2 9 2 2 2 2" xfId="14123" xr:uid="{EF503A2A-9458-4A49-A2B4-89F03F40D5DD}"/>
    <cellStyle name="40% - Énfasis2 9 2 2 2 2 2" xfId="29535" xr:uid="{30BABEF3-758C-4D63-9818-A01F74FFB81E}"/>
    <cellStyle name="40% - Énfasis2 9 2 2 2 2 2 2" xfId="45603" xr:uid="{425F3CE2-0448-4F28-9A9D-87271642EBDC}"/>
    <cellStyle name="40% - Énfasis2 9 2 2 2 2 3" xfId="45602" xr:uid="{4E814F4E-BB72-4F32-AE85-2ED40ABD2EEA}"/>
    <cellStyle name="40% - Énfasis2 9 2 2 2 3" xfId="21830" xr:uid="{57CCB521-DEC2-46B6-94D2-DA1AA7314765}"/>
    <cellStyle name="40% - Énfasis2 9 2 2 2 3 2" xfId="45604" xr:uid="{45923CA6-EB2B-4102-9D7F-427A6DABFDF0}"/>
    <cellStyle name="40% - Énfasis2 9 2 2 2 4" xfId="45601" xr:uid="{F7036114-51D5-4622-9991-8A764D9E0833}"/>
    <cellStyle name="40% - Énfasis2 9 2 2 3" xfId="10394" xr:uid="{0434F30F-A30D-4527-A73D-3A843539C89C}"/>
    <cellStyle name="40% - Énfasis2 9 2 2 3 2" xfId="25807" xr:uid="{6A1039BE-CB76-4B53-A48C-D8401EA0F96D}"/>
    <cellStyle name="40% - Énfasis2 9 2 2 3 2 2" xfId="45606" xr:uid="{29A37DE4-5C94-45C7-AB86-78C9F41775F8}"/>
    <cellStyle name="40% - Énfasis2 9 2 2 3 3" xfId="45605" xr:uid="{26B85BAD-F122-4294-A3A2-366F90FBF35A}"/>
    <cellStyle name="40% - Énfasis2 9 2 2 4" xfId="18102" xr:uid="{C899546C-7E23-468B-B086-A1455FB36710}"/>
    <cellStyle name="40% - Énfasis2 9 2 2 4 2" xfId="45607" xr:uid="{B4516C44-95DA-47CC-BE70-583838B7FB30}"/>
    <cellStyle name="40% - Énfasis2 9 2 2 5" xfId="45600" xr:uid="{50A8EAD3-C5CC-43B4-93F6-04625BB68269}"/>
    <cellStyle name="40% - Énfasis2 9 2 3" xfId="4952" xr:uid="{C7AFDA3D-8AB0-4208-99D6-C692B21E47D4}"/>
    <cellStyle name="40% - Énfasis2 9 2 3 2" xfId="12660" xr:uid="{FC83C909-573C-43DA-9F60-6EAB522CCF90}"/>
    <cellStyle name="40% - Énfasis2 9 2 3 2 2" xfId="28072" xr:uid="{253AED85-010B-44D5-AA37-D261AA2BACB7}"/>
    <cellStyle name="40% - Énfasis2 9 2 3 2 2 2" xfId="45610" xr:uid="{C5926FD5-FDAC-4207-8530-B95EE3EB750B}"/>
    <cellStyle name="40% - Énfasis2 9 2 3 2 3" xfId="45609" xr:uid="{538E73AC-86D9-432C-9381-F25DAE1872EB}"/>
    <cellStyle name="40% - Énfasis2 9 2 3 3" xfId="20367" xr:uid="{E96B226A-FD51-465C-A519-55BF1214C1BA}"/>
    <cellStyle name="40% - Énfasis2 9 2 3 3 2" xfId="45611" xr:uid="{17FFA78E-E196-401C-AE44-DA0815953E10}"/>
    <cellStyle name="40% - Énfasis2 9 2 3 4" xfId="45608" xr:uid="{27BEE3ED-B98C-41CB-9AF0-8BEF987D492D}"/>
    <cellStyle name="40% - Énfasis2 9 2 4" xfId="8935" xr:uid="{1B5DCE9E-065E-4E05-8E87-ACAB51B59D1D}"/>
    <cellStyle name="40% - Énfasis2 9 2 4 2" xfId="24348" xr:uid="{072BA1C5-FA4E-4783-867A-A08FF5A7C65A}"/>
    <cellStyle name="40% - Énfasis2 9 2 4 2 2" xfId="45613" xr:uid="{FE4DEE57-45C0-4A53-9185-9D77B57DF05B}"/>
    <cellStyle name="40% - Énfasis2 9 2 4 3" xfId="45612" xr:uid="{5645A17B-E733-4D42-A202-3EC79B85B7FF}"/>
    <cellStyle name="40% - Énfasis2 9 2 5" xfId="16643" xr:uid="{BB229694-D929-49B8-A7D5-4878C01508E2}"/>
    <cellStyle name="40% - Énfasis2 9 2 5 2" xfId="45614" xr:uid="{37787AED-DA7F-4AC7-A70F-F5E4F219425B}"/>
    <cellStyle name="40% - Énfasis2 9 2 6" xfId="45599" xr:uid="{8254851E-DD1B-4016-81C4-7D01BE5A182D}"/>
    <cellStyle name="40% - Énfasis2 9 3" xfId="2045" xr:uid="{EB4DC0A7-A0E1-4806-82BF-F93C6496A53C}"/>
    <cellStyle name="40% - Énfasis2 9 3 2" xfId="5777" xr:uid="{8B5AD8B2-2A99-49FB-9DB2-620B6EA86A19}"/>
    <cellStyle name="40% - Énfasis2 9 3 2 2" xfId="13485" xr:uid="{71E44653-1AD7-47CF-BFE4-FD40542D93FB}"/>
    <cellStyle name="40% - Énfasis2 9 3 2 2 2" xfId="28897" xr:uid="{271A2B8E-A46C-411C-AE91-EF36F67406FC}"/>
    <cellStyle name="40% - Énfasis2 9 3 2 2 2 2" xfId="45618" xr:uid="{EEB67D1F-3646-460E-A698-7E5573AD4FBF}"/>
    <cellStyle name="40% - Énfasis2 9 3 2 2 3" xfId="45617" xr:uid="{06598F04-D158-45E2-95B2-21D2ED5474B8}"/>
    <cellStyle name="40% - Énfasis2 9 3 2 3" xfId="21192" xr:uid="{B4606499-33EA-4CCE-B1A0-54A27D487F44}"/>
    <cellStyle name="40% - Énfasis2 9 3 2 3 2" xfId="45619" xr:uid="{D12CD881-9276-46F0-B750-18DE619B17C7}"/>
    <cellStyle name="40% - Énfasis2 9 3 2 4" xfId="45616" xr:uid="{2834546C-FDCD-4880-B3EA-39C9F5605C62}"/>
    <cellStyle name="40% - Énfasis2 9 3 3" xfId="9756" xr:uid="{30F77A57-6C7D-45D4-AD3B-C3E2A6212B20}"/>
    <cellStyle name="40% - Énfasis2 9 3 3 2" xfId="25169" xr:uid="{B41F5635-21A3-49F5-BD31-783D92BFC639}"/>
    <cellStyle name="40% - Énfasis2 9 3 3 2 2" xfId="45621" xr:uid="{46F63064-2944-4805-86B6-5CCAB7305CFD}"/>
    <cellStyle name="40% - Énfasis2 9 3 3 3" xfId="45620" xr:uid="{5AE0F05D-F612-4CE5-8F51-CC7145668B8A}"/>
    <cellStyle name="40% - Énfasis2 9 3 4" xfId="17464" xr:uid="{11ED80C1-EB96-4D54-B3CA-E07A5D5F18FA}"/>
    <cellStyle name="40% - Énfasis2 9 3 4 2" xfId="45622" xr:uid="{417CFB31-A513-4D0E-9CAA-919DB4357392}"/>
    <cellStyle name="40% - Énfasis2 9 3 5" xfId="45615" xr:uid="{BC4024A6-7FE7-4160-A5FA-990B86AC7F92}"/>
    <cellStyle name="40% - Énfasis2 9 4" xfId="4300" xr:uid="{280FEB82-132A-4F12-BBE4-64564C2E673A}"/>
    <cellStyle name="40% - Énfasis2 9 4 2" xfId="12008" xr:uid="{6B82F05F-C932-49C4-ACB5-845CC112C2DE}"/>
    <cellStyle name="40% - Énfasis2 9 4 2 2" xfId="27420" xr:uid="{47877CF7-C794-4494-9135-99386867FF47}"/>
    <cellStyle name="40% - Énfasis2 9 4 2 2 2" xfId="45625" xr:uid="{E3466BA2-A804-4DD6-8F14-CF8EDF54530D}"/>
    <cellStyle name="40% - Énfasis2 9 4 2 3" xfId="45624" xr:uid="{A18B2B71-0511-4629-B7BF-F69A8E977804}"/>
    <cellStyle name="40% - Énfasis2 9 4 3" xfId="19715" xr:uid="{0BE5DE3B-6DDA-4F60-B5F7-AA3B408C55AD}"/>
    <cellStyle name="40% - Énfasis2 9 4 3 2" xfId="45626" xr:uid="{2FBC96F4-40AA-4810-8EC2-6DE688BD2BEC}"/>
    <cellStyle name="40% - Énfasis2 9 4 4" xfId="45623" xr:uid="{BF42089B-FF85-44A8-95E1-91188F143D3A}"/>
    <cellStyle name="40% - Énfasis2 9 5" xfId="8297" xr:uid="{5C76B276-F2DC-4218-B91B-A4029D84F7DB}"/>
    <cellStyle name="40% - Énfasis2 9 5 2" xfId="23710" xr:uid="{BBD8ACF2-0FA7-4FA2-BB3A-3397D7B2AF57}"/>
    <cellStyle name="40% - Énfasis2 9 5 2 2" xfId="45628" xr:uid="{C4FDCCDC-56E0-4F69-B9F6-268E7730D035}"/>
    <cellStyle name="40% - Énfasis2 9 5 3" xfId="45627" xr:uid="{BBF691AB-C512-4493-87F9-AA3E5B4F4162}"/>
    <cellStyle name="40% - Énfasis2 9 6" xfId="16005" xr:uid="{6D3A0FAD-F3DD-4824-8304-452FA3D02C03}"/>
    <cellStyle name="40% - Énfasis2 9 6 2" xfId="45629" xr:uid="{000136A2-D92D-449B-B020-2FD6FE682033}"/>
    <cellStyle name="40% - Énfasis2 9 7" xfId="45598" xr:uid="{A5E820A2-665B-4172-9DAB-9A17F5B0B591}"/>
    <cellStyle name="40% - Énfasis3 10" xfId="577" xr:uid="{8316D6BA-E42B-4957-BB6C-9582BBB10593}"/>
    <cellStyle name="40% - Énfasis3 10 2" xfId="1238" xr:uid="{67251AED-1D0D-4B2E-A2F8-EE84771AC0D6}"/>
    <cellStyle name="40% - Énfasis3 10 2 2" xfId="2706" xr:uid="{F90EDF6D-A918-4BE9-AF03-91994C8802A7}"/>
    <cellStyle name="40% - Énfasis3 10 2 2 2" xfId="6438" xr:uid="{D726E123-7B64-4579-9AF8-52978F784D00}"/>
    <cellStyle name="40% - Énfasis3 10 2 2 2 2" xfId="14146" xr:uid="{602707BA-89B5-4E3F-9811-371549FCAEB2}"/>
    <cellStyle name="40% - Énfasis3 10 2 2 2 2 2" xfId="29558" xr:uid="{85C024FA-EE2B-4E5F-AA07-1D78766F6FD7}"/>
    <cellStyle name="40% - Énfasis3 10 2 2 2 2 2 2" xfId="45635" xr:uid="{F056B13C-3996-423E-B3A9-A20B625EB205}"/>
    <cellStyle name="40% - Énfasis3 10 2 2 2 2 3" xfId="45634" xr:uid="{12879D4E-B534-469B-AEFF-35D008951002}"/>
    <cellStyle name="40% - Énfasis3 10 2 2 2 3" xfId="21853" xr:uid="{B234F2F1-F99E-444D-AA00-5F2C852B872C}"/>
    <cellStyle name="40% - Énfasis3 10 2 2 2 3 2" xfId="45636" xr:uid="{E4A58664-F0BB-4DB2-A524-906B4861DFD4}"/>
    <cellStyle name="40% - Énfasis3 10 2 2 2 4" xfId="45633" xr:uid="{5091877B-5890-4A6B-83A4-1435248FBA39}"/>
    <cellStyle name="40% - Énfasis3 10 2 2 3" xfId="10417" xr:uid="{5B23A1F8-D407-4E0C-BCEA-CC882DB6F64B}"/>
    <cellStyle name="40% - Énfasis3 10 2 2 3 2" xfId="25830" xr:uid="{7EDCC128-9005-46F7-A7EF-F45E7EFE2DF8}"/>
    <cellStyle name="40% - Énfasis3 10 2 2 3 2 2" xfId="45638" xr:uid="{09DAC710-F26C-49B9-AC03-F2464CF92AA0}"/>
    <cellStyle name="40% - Énfasis3 10 2 2 3 3" xfId="45637" xr:uid="{E16FD96D-B6A7-48EC-B1C6-BAD5DF9D935A}"/>
    <cellStyle name="40% - Énfasis3 10 2 2 4" xfId="18125" xr:uid="{647B1C7F-1585-43DA-B0FF-007EE3653C27}"/>
    <cellStyle name="40% - Énfasis3 10 2 2 4 2" xfId="45639" xr:uid="{2902CDB8-DDD9-45A1-9037-0049114E6894}"/>
    <cellStyle name="40% - Énfasis3 10 2 2 5" xfId="45632" xr:uid="{50E5A8EF-0084-4576-8CDA-BA9A1C11AC33}"/>
    <cellStyle name="40% - Énfasis3 10 2 3" xfId="4975" xr:uid="{31066BFD-A64D-479B-A792-926B4EF61337}"/>
    <cellStyle name="40% - Énfasis3 10 2 3 2" xfId="12683" xr:uid="{BAD7579E-28AD-4C43-8E53-33A5AAAB86E0}"/>
    <cellStyle name="40% - Énfasis3 10 2 3 2 2" xfId="28095" xr:uid="{839FF97B-84F1-41E9-ABD4-B72AA51619BC}"/>
    <cellStyle name="40% - Énfasis3 10 2 3 2 2 2" xfId="45642" xr:uid="{C4EA8BB4-BEE7-4541-A4C9-A1BE1BA3ACFE}"/>
    <cellStyle name="40% - Énfasis3 10 2 3 2 3" xfId="45641" xr:uid="{069AD803-4E42-4514-B34E-9AE87AAB5DC9}"/>
    <cellStyle name="40% - Énfasis3 10 2 3 3" xfId="20390" xr:uid="{902D7DEE-8CF4-458D-AC7E-C43836AA8DBE}"/>
    <cellStyle name="40% - Énfasis3 10 2 3 3 2" xfId="45643" xr:uid="{BC235140-6A6D-4161-A424-426604658210}"/>
    <cellStyle name="40% - Énfasis3 10 2 3 4" xfId="45640" xr:uid="{6D509B41-2B0D-4714-A7FE-DF5682BE5F35}"/>
    <cellStyle name="40% - Énfasis3 10 2 4" xfId="8958" xr:uid="{A83ECCF6-F6A8-45E7-83AF-B98B01811719}"/>
    <cellStyle name="40% - Énfasis3 10 2 4 2" xfId="24371" xr:uid="{62B0E969-7263-41C2-AD2B-10F2A44D6B77}"/>
    <cellStyle name="40% - Énfasis3 10 2 4 2 2" xfId="45645" xr:uid="{82892E95-3B90-4B8F-A336-6D346897505D}"/>
    <cellStyle name="40% - Énfasis3 10 2 4 3" xfId="45644" xr:uid="{FE72B194-40AA-43DA-885B-BEBF426B4A39}"/>
    <cellStyle name="40% - Énfasis3 10 2 5" xfId="16666" xr:uid="{AFD6FC61-8196-4763-BCF0-DF5AAC057462}"/>
    <cellStyle name="40% - Énfasis3 10 2 5 2" xfId="45646" xr:uid="{58C8F9AB-DB0A-4DB8-A495-3B24DBC9966C}"/>
    <cellStyle name="40% - Énfasis3 10 2 6" xfId="45631" xr:uid="{2FB92372-29E8-41DE-BCC3-665AA288BA76}"/>
    <cellStyle name="40% - Énfasis3 10 3" xfId="2068" xr:uid="{E273C707-399D-481D-AA70-09A7008E8773}"/>
    <cellStyle name="40% - Énfasis3 10 3 2" xfId="5800" xr:uid="{3AE48057-3FBE-43EA-9ED1-AB533D6DF10D}"/>
    <cellStyle name="40% - Énfasis3 10 3 2 2" xfId="13508" xr:uid="{260D1AE3-A0A7-476A-A689-7D47B2FEFEA7}"/>
    <cellStyle name="40% - Énfasis3 10 3 2 2 2" xfId="28920" xr:uid="{0C157DA4-C7BD-43F7-B505-48DAE699116F}"/>
    <cellStyle name="40% - Énfasis3 10 3 2 2 2 2" xfId="45650" xr:uid="{F74ED185-5F0F-4BDD-9252-56579CB8B864}"/>
    <cellStyle name="40% - Énfasis3 10 3 2 2 3" xfId="45649" xr:uid="{9A60282B-B692-47F6-802C-161BFBB99FB4}"/>
    <cellStyle name="40% - Énfasis3 10 3 2 3" xfId="21215" xr:uid="{7AD5D45E-2F71-4AB1-9B2B-4B27B7567286}"/>
    <cellStyle name="40% - Énfasis3 10 3 2 3 2" xfId="45651" xr:uid="{1F7ABAB4-1821-4F3F-A7D4-6A42660AAA8C}"/>
    <cellStyle name="40% - Énfasis3 10 3 2 4" xfId="45648" xr:uid="{91B6E8FE-A2D2-4E7F-A9E4-60D2BD083AA2}"/>
    <cellStyle name="40% - Énfasis3 10 3 3" xfId="9779" xr:uid="{AD4A2696-FCF8-4475-9450-EF17875413A7}"/>
    <cellStyle name="40% - Énfasis3 10 3 3 2" xfId="25192" xr:uid="{B1B96B59-D694-4910-9C7C-B5309118C758}"/>
    <cellStyle name="40% - Énfasis3 10 3 3 2 2" xfId="45653" xr:uid="{1B167B95-D30F-4D49-8B23-DD016E160876}"/>
    <cellStyle name="40% - Énfasis3 10 3 3 3" xfId="45652" xr:uid="{6E47157E-5E0C-4C84-900E-1CED6027A22D}"/>
    <cellStyle name="40% - Énfasis3 10 3 4" xfId="17487" xr:uid="{8FACB2D6-210F-4F66-B458-E4103ADFAC79}"/>
    <cellStyle name="40% - Énfasis3 10 3 4 2" xfId="45654" xr:uid="{2877E6B4-9AD5-4E5B-83BD-D26F1014E321}"/>
    <cellStyle name="40% - Énfasis3 10 3 5" xfId="45647" xr:uid="{121168F4-E94F-401A-8417-7C4B748C30B4}"/>
    <cellStyle name="40% - Énfasis3 10 4" xfId="4323" xr:uid="{B515E854-913C-4262-91AC-306364E17E24}"/>
    <cellStyle name="40% - Énfasis3 10 4 2" xfId="12031" xr:uid="{92096F63-44C5-4037-BDF7-62BE2B1DDE38}"/>
    <cellStyle name="40% - Énfasis3 10 4 2 2" xfId="27443" xr:uid="{12121B9A-D93E-4145-9D4E-1CF950DC0901}"/>
    <cellStyle name="40% - Énfasis3 10 4 2 2 2" xfId="45657" xr:uid="{08EA7EE5-52BC-4402-B723-86F04A3F6975}"/>
    <cellStyle name="40% - Énfasis3 10 4 2 3" xfId="45656" xr:uid="{9BDAA0CD-4C59-4F31-A51F-2FB24DBFD8BF}"/>
    <cellStyle name="40% - Énfasis3 10 4 3" xfId="19738" xr:uid="{0759128D-9C93-44E8-9E9D-58467AEB546F}"/>
    <cellStyle name="40% - Énfasis3 10 4 3 2" xfId="45658" xr:uid="{763EA77D-6996-450F-8695-62E7628864C4}"/>
    <cellStyle name="40% - Énfasis3 10 4 4" xfId="45655" xr:uid="{C6755999-9D9C-45BF-A4D3-2704F0C85A13}"/>
    <cellStyle name="40% - Énfasis3 10 5" xfId="8320" xr:uid="{5B7B8E26-51DA-4D5A-850B-76E320FC1B92}"/>
    <cellStyle name="40% - Énfasis3 10 5 2" xfId="23733" xr:uid="{86E8E85A-5B10-477A-A65D-9A564C453E49}"/>
    <cellStyle name="40% - Énfasis3 10 5 2 2" xfId="45660" xr:uid="{82728A87-0CC0-494E-8A1C-1ACE6B4BCD6B}"/>
    <cellStyle name="40% - Énfasis3 10 5 3" xfId="45659" xr:uid="{FB0F1297-FAB4-4DBB-917F-64DA1CF928EE}"/>
    <cellStyle name="40% - Énfasis3 10 6" xfId="16028" xr:uid="{84666827-62F5-486D-AFC1-F5C8EFDE0E72}"/>
    <cellStyle name="40% - Énfasis3 10 6 2" xfId="45661" xr:uid="{E2D5FFB3-42B4-4248-BBEA-689E9156BD20}"/>
    <cellStyle name="40% - Énfasis3 10 7" xfId="45630" xr:uid="{7AC3001D-23ED-4BC6-9959-1DE5F8859AA7}"/>
    <cellStyle name="40% - Énfasis3 11" xfId="598" xr:uid="{5A1E539F-404E-4D19-9F2E-84023000AF19}"/>
    <cellStyle name="40% - Énfasis3 11 2" xfId="1259" xr:uid="{E008B5A5-104F-45DA-B2D5-21B5CDE4F2AB}"/>
    <cellStyle name="40% - Énfasis3 11 2 2" xfId="2726" xr:uid="{007102D0-D971-4B46-944A-EF6FF84E5D9D}"/>
    <cellStyle name="40% - Énfasis3 11 2 2 2" xfId="6458" xr:uid="{43B2A721-EA87-4890-86C0-CF5D8C71B705}"/>
    <cellStyle name="40% - Énfasis3 11 2 2 2 2" xfId="14166" xr:uid="{9FD740BA-DA7A-4CD0-9069-EE20918733A9}"/>
    <cellStyle name="40% - Énfasis3 11 2 2 2 2 2" xfId="29578" xr:uid="{8F3D0BCF-517A-4BBF-8C83-CA82B8AAF4E0}"/>
    <cellStyle name="40% - Énfasis3 11 2 2 2 2 2 2" xfId="45667" xr:uid="{DA2A2F44-B3CC-4FB0-80A8-C3A918A1AB7E}"/>
    <cellStyle name="40% - Énfasis3 11 2 2 2 2 3" xfId="45666" xr:uid="{91283CC7-F209-4764-A66A-D274EE6D85BC}"/>
    <cellStyle name="40% - Énfasis3 11 2 2 2 3" xfId="21873" xr:uid="{41215694-DDF3-4A17-A88C-1A3D70810E3F}"/>
    <cellStyle name="40% - Énfasis3 11 2 2 2 3 2" xfId="45668" xr:uid="{DBB14775-C2AD-4D3F-B2D0-51A849B91A80}"/>
    <cellStyle name="40% - Énfasis3 11 2 2 2 4" xfId="45665" xr:uid="{B9D579A2-EC7E-4D3E-9AD2-737428A48DFE}"/>
    <cellStyle name="40% - Énfasis3 11 2 2 3" xfId="10437" xr:uid="{9D39562D-08AB-4C58-A453-210CD40E409C}"/>
    <cellStyle name="40% - Énfasis3 11 2 2 3 2" xfId="25850" xr:uid="{9613D38B-2D3C-4167-A122-61AF6001B22B}"/>
    <cellStyle name="40% - Énfasis3 11 2 2 3 2 2" xfId="45670" xr:uid="{3FE589FF-4FE6-4FD6-BE9D-C0C0E0142128}"/>
    <cellStyle name="40% - Énfasis3 11 2 2 3 3" xfId="45669" xr:uid="{8DAF4505-3C36-41F2-B642-2489A670250D}"/>
    <cellStyle name="40% - Énfasis3 11 2 2 4" xfId="18145" xr:uid="{AB41BB0D-8C3A-4DA7-A4C1-7D9134D418AB}"/>
    <cellStyle name="40% - Énfasis3 11 2 2 4 2" xfId="45671" xr:uid="{43828CD8-F003-48D7-8C9C-0CA76118B577}"/>
    <cellStyle name="40% - Énfasis3 11 2 2 5" xfId="45664" xr:uid="{6339DEC9-0666-4DFF-B20C-F1F592D5E519}"/>
    <cellStyle name="40% - Énfasis3 11 2 3" xfId="4995" xr:uid="{322B4989-ED47-4009-A22E-FF9879DCE542}"/>
    <cellStyle name="40% - Énfasis3 11 2 3 2" xfId="12703" xr:uid="{FF2AEE67-95D3-42E2-995A-6950C8C9F33F}"/>
    <cellStyle name="40% - Énfasis3 11 2 3 2 2" xfId="28115" xr:uid="{DEBA010B-46F7-4342-930F-F312224B3E79}"/>
    <cellStyle name="40% - Énfasis3 11 2 3 2 2 2" xfId="45674" xr:uid="{74795FE5-F534-46C0-BC2F-9110FA3CF112}"/>
    <cellStyle name="40% - Énfasis3 11 2 3 2 3" xfId="45673" xr:uid="{93330AC7-FB06-48B4-A957-E27AE05C0EE0}"/>
    <cellStyle name="40% - Énfasis3 11 2 3 3" xfId="20410" xr:uid="{44BBD759-5554-4B27-86E0-F46328CE6FC6}"/>
    <cellStyle name="40% - Énfasis3 11 2 3 3 2" xfId="45675" xr:uid="{3BC77308-2138-43FB-BFC0-654CB930EEE6}"/>
    <cellStyle name="40% - Énfasis3 11 2 3 4" xfId="45672" xr:uid="{431BE000-27AF-4015-B46F-94676567C6BE}"/>
    <cellStyle name="40% - Énfasis3 11 2 4" xfId="8978" xr:uid="{FEE0DD8D-541A-4B1F-A8C2-37A399E1B2A2}"/>
    <cellStyle name="40% - Énfasis3 11 2 4 2" xfId="24391" xr:uid="{2B1C5768-3B41-4E0E-B935-D6D0F7585D86}"/>
    <cellStyle name="40% - Énfasis3 11 2 4 2 2" xfId="45677" xr:uid="{406E9A12-6A8D-4E9C-A90B-A19C89B2C3C8}"/>
    <cellStyle name="40% - Énfasis3 11 2 4 3" xfId="45676" xr:uid="{1EE2E85A-6A04-4EE1-A427-0DCBF6D9BD50}"/>
    <cellStyle name="40% - Énfasis3 11 2 5" xfId="16686" xr:uid="{B0C8F2AC-9B5B-45F2-B290-16C20FD5018F}"/>
    <cellStyle name="40% - Énfasis3 11 2 5 2" xfId="45678" xr:uid="{BDED25DC-D9CE-4F04-AB7F-F2070C28580D}"/>
    <cellStyle name="40% - Énfasis3 11 2 6" xfId="45663" xr:uid="{DFDAD615-145F-4173-B77F-E37ED0739DE1}"/>
    <cellStyle name="40% - Énfasis3 11 3" xfId="2088" xr:uid="{6DCA8B02-0C9D-46A3-81A7-55A2FC243928}"/>
    <cellStyle name="40% - Énfasis3 11 3 2" xfId="5820" xr:uid="{A4743617-A3A1-4712-8479-FBAF9BA42EFC}"/>
    <cellStyle name="40% - Énfasis3 11 3 2 2" xfId="13528" xr:uid="{6EABCFCF-8752-4ADB-AB10-60B77A508599}"/>
    <cellStyle name="40% - Énfasis3 11 3 2 2 2" xfId="28940" xr:uid="{E05F9EE6-A2EE-4DDE-932D-E8F4C8BB2341}"/>
    <cellStyle name="40% - Énfasis3 11 3 2 2 2 2" xfId="45682" xr:uid="{924B805A-89CC-432E-96C5-15E056E0654E}"/>
    <cellStyle name="40% - Énfasis3 11 3 2 2 3" xfId="45681" xr:uid="{33482029-A340-4CFB-870B-F9452175A811}"/>
    <cellStyle name="40% - Énfasis3 11 3 2 3" xfId="21235" xr:uid="{F2F357B3-FAE0-413D-A260-C3357A2C9E0E}"/>
    <cellStyle name="40% - Énfasis3 11 3 2 3 2" xfId="45683" xr:uid="{BAEAC1B1-7164-4BE4-9126-116C697E2B21}"/>
    <cellStyle name="40% - Énfasis3 11 3 2 4" xfId="45680" xr:uid="{B0093F90-F561-4CF0-BA06-08E5317EA5F9}"/>
    <cellStyle name="40% - Énfasis3 11 3 3" xfId="9799" xr:uid="{22FAD27D-B8E1-46D5-8B04-A52872DD2BE1}"/>
    <cellStyle name="40% - Énfasis3 11 3 3 2" xfId="25212" xr:uid="{2D1615C5-B18F-4FD3-A1EF-AA56670D7794}"/>
    <cellStyle name="40% - Énfasis3 11 3 3 2 2" xfId="45685" xr:uid="{1FF71C5B-D9B0-4EBB-B5E8-A3785A093C39}"/>
    <cellStyle name="40% - Énfasis3 11 3 3 3" xfId="45684" xr:uid="{7357AFA3-6C20-420C-B4A6-4895081A6DC5}"/>
    <cellStyle name="40% - Énfasis3 11 3 4" xfId="17507" xr:uid="{8447C64E-068B-43E5-852F-340D6628CE65}"/>
    <cellStyle name="40% - Énfasis3 11 3 4 2" xfId="45686" xr:uid="{9376EFEF-5274-457D-8567-F8983C9F5AFE}"/>
    <cellStyle name="40% - Énfasis3 11 3 5" xfId="45679" xr:uid="{4D6A8519-31AE-438F-91C6-327A43F105FC}"/>
    <cellStyle name="40% - Énfasis3 11 4" xfId="4343" xr:uid="{515998EC-2865-4A5C-AFFE-E698B740696F}"/>
    <cellStyle name="40% - Énfasis3 11 4 2" xfId="12051" xr:uid="{625219BA-B00D-4514-B058-9BC55C65603B}"/>
    <cellStyle name="40% - Énfasis3 11 4 2 2" xfId="27463" xr:uid="{5F2BA3C6-BC18-46C8-955C-8E0EA52540A0}"/>
    <cellStyle name="40% - Énfasis3 11 4 2 2 2" xfId="45689" xr:uid="{58C7F6C9-1954-4B4E-99EE-ACC8AB5E310D}"/>
    <cellStyle name="40% - Énfasis3 11 4 2 3" xfId="45688" xr:uid="{2F518E29-371D-4CCF-A85A-4322D1815CDA}"/>
    <cellStyle name="40% - Énfasis3 11 4 3" xfId="19758" xr:uid="{ABA44ACE-B40E-4933-B0B4-B41FEB75F598}"/>
    <cellStyle name="40% - Énfasis3 11 4 3 2" xfId="45690" xr:uid="{46BFEA1E-FD00-4D6E-A107-C7B5870B88B8}"/>
    <cellStyle name="40% - Énfasis3 11 4 4" xfId="45687" xr:uid="{9F2CF060-AB3F-4D61-B743-00BE80BF8783}"/>
    <cellStyle name="40% - Énfasis3 11 5" xfId="8340" xr:uid="{031CF02E-B8D3-42A1-82C3-05216BCF99CA}"/>
    <cellStyle name="40% - Énfasis3 11 5 2" xfId="23753" xr:uid="{6841B11F-E871-4B64-B25E-936CD3E5A136}"/>
    <cellStyle name="40% - Énfasis3 11 5 2 2" xfId="45692" xr:uid="{CF4EC933-3F38-4D83-9E56-2F1317249A63}"/>
    <cellStyle name="40% - Énfasis3 11 5 3" xfId="45691" xr:uid="{65508EA0-4EF3-4CAD-889F-0AB9789603BC}"/>
    <cellStyle name="40% - Énfasis3 11 6" xfId="16048" xr:uid="{129941F3-F665-4173-9412-D7049F12A85B}"/>
    <cellStyle name="40% - Énfasis3 11 6 2" xfId="45693" xr:uid="{EEBA7988-3D70-4EC6-A6F9-6CA489CE4617}"/>
    <cellStyle name="40% - Énfasis3 11 7" xfId="45662" xr:uid="{3341141D-80A7-41CC-A1CA-4D9F3E8983B9}"/>
    <cellStyle name="40% - Énfasis3 12" xfId="618" xr:uid="{F1529F7D-F3D3-49A0-909B-C27DDD6E9C64}"/>
    <cellStyle name="40% - Énfasis3 12 2" xfId="1279" xr:uid="{681141E2-D9FF-4266-B53C-7176A5F48001}"/>
    <cellStyle name="40% - Énfasis3 12 2 2" xfId="2746" xr:uid="{E6AEEEDC-1554-4D81-9A8A-E4925B0C2BB4}"/>
    <cellStyle name="40% - Énfasis3 12 2 2 2" xfId="6478" xr:uid="{08063F21-3BFE-48AE-A707-5D9874DFABDE}"/>
    <cellStyle name="40% - Énfasis3 12 2 2 2 2" xfId="14186" xr:uid="{EE44F02F-7815-4536-9D0E-873FB4BD6870}"/>
    <cellStyle name="40% - Énfasis3 12 2 2 2 2 2" xfId="29598" xr:uid="{0BE1A3E7-FDB3-475F-A9D7-260C65F9708B}"/>
    <cellStyle name="40% - Énfasis3 12 2 2 2 2 2 2" xfId="45699" xr:uid="{046B7495-A203-47DA-A2A2-AC891D0A675F}"/>
    <cellStyle name="40% - Énfasis3 12 2 2 2 2 3" xfId="45698" xr:uid="{9FA4F779-9912-4143-9EC1-B7B7EB377CB2}"/>
    <cellStyle name="40% - Énfasis3 12 2 2 2 3" xfId="21893" xr:uid="{7FB42469-2469-4F4B-9A97-4DA22A8965ED}"/>
    <cellStyle name="40% - Énfasis3 12 2 2 2 3 2" xfId="45700" xr:uid="{0983A1B3-2E24-4A6F-9B24-6EA76F47C794}"/>
    <cellStyle name="40% - Énfasis3 12 2 2 2 4" xfId="45697" xr:uid="{A3FCFF9E-DFD7-4AD8-86B9-6FADAADB969C}"/>
    <cellStyle name="40% - Énfasis3 12 2 2 3" xfId="10457" xr:uid="{382F2F37-DF1B-4009-8AFE-E79E7398ECAE}"/>
    <cellStyle name="40% - Énfasis3 12 2 2 3 2" xfId="25870" xr:uid="{78377EEB-F51F-4EBF-A4D0-5A372F53A01F}"/>
    <cellStyle name="40% - Énfasis3 12 2 2 3 2 2" xfId="45702" xr:uid="{2479D926-F020-48A6-9264-5B33BED9CD61}"/>
    <cellStyle name="40% - Énfasis3 12 2 2 3 3" xfId="45701" xr:uid="{7992A4D1-15DA-4C74-8B08-6BEDD3D42C10}"/>
    <cellStyle name="40% - Énfasis3 12 2 2 4" xfId="18165" xr:uid="{518B2F67-CF59-4F48-B1CB-825E73945AFC}"/>
    <cellStyle name="40% - Énfasis3 12 2 2 4 2" xfId="45703" xr:uid="{30E74CDB-03F0-46A1-A00A-E8B987A30930}"/>
    <cellStyle name="40% - Énfasis3 12 2 2 5" xfId="45696" xr:uid="{B61CE39F-96C1-4AE7-A6FC-5914E83562BB}"/>
    <cellStyle name="40% - Énfasis3 12 2 3" xfId="5015" xr:uid="{999B29F1-4ABF-4684-85EB-1F5BD0F270EF}"/>
    <cellStyle name="40% - Énfasis3 12 2 3 2" xfId="12723" xr:uid="{AF7206F1-5583-4ED3-9DFB-9A0B5A09FB83}"/>
    <cellStyle name="40% - Énfasis3 12 2 3 2 2" xfId="28135" xr:uid="{14D07FE3-5A4C-4714-A5D4-2A766226D836}"/>
    <cellStyle name="40% - Énfasis3 12 2 3 2 2 2" xfId="45706" xr:uid="{C5C6C4B4-F47E-4FD2-AF19-235D07F2CF34}"/>
    <cellStyle name="40% - Énfasis3 12 2 3 2 3" xfId="45705" xr:uid="{BD902505-0BAD-4FCF-A01D-E099B883B67D}"/>
    <cellStyle name="40% - Énfasis3 12 2 3 3" xfId="20430" xr:uid="{EE92A37D-0D73-4A27-A043-EE24BB3978E4}"/>
    <cellStyle name="40% - Énfasis3 12 2 3 3 2" xfId="45707" xr:uid="{08343348-986C-4CBA-AA4B-6DF888B33BFC}"/>
    <cellStyle name="40% - Énfasis3 12 2 3 4" xfId="45704" xr:uid="{D900AFD0-A84A-4A76-BCAA-EEEAEFCC6001}"/>
    <cellStyle name="40% - Énfasis3 12 2 4" xfId="8998" xr:uid="{88008EB8-1BE6-45CE-8792-1785FE174237}"/>
    <cellStyle name="40% - Énfasis3 12 2 4 2" xfId="24411" xr:uid="{71CC1AF9-2BD3-4AA3-9344-7E5BFD592530}"/>
    <cellStyle name="40% - Énfasis3 12 2 4 2 2" xfId="45709" xr:uid="{CE4C4C2B-B8C2-4A17-AAD4-052EAA3A0633}"/>
    <cellStyle name="40% - Énfasis3 12 2 4 3" xfId="45708" xr:uid="{4C5E5BC5-D1AD-429E-9619-5834840D81D7}"/>
    <cellStyle name="40% - Énfasis3 12 2 5" xfId="16706" xr:uid="{2285120F-CC33-4151-884C-5D5475A016E2}"/>
    <cellStyle name="40% - Énfasis3 12 2 5 2" xfId="45710" xr:uid="{C8640A25-3411-48C3-B961-5716D3603594}"/>
    <cellStyle name="40% - Énfasis3 12 2 6" xfId="45695" xr:uid="{62E8EDD7-5E0C-4345-978C-21BEE72E5906}"/>
    <cellStyle name="40% - Énfasis3 12 3" xfId="2108" xr:uid="{5468F953-A24E-461D-8666-4323F89F41D3}"/>
    <cellStyle name="40% - Énfasis3 12 3 2" xfId="5840" xr:uid="{DE72D974-4698-4040-BEBE-05ED0DC773C1}"/>
    <cellStyle name="40% - Énfasis3 12 3 2 2" xfId="13548" xr:uid="{C40590F1-595E-44E1-98A2-164124B6978D}"/>
    <cellStyle name="40% - Énfasis3 12 3 2 2 2" xfId="28960" xr:uid="{5B414C11-3D99-4532-98CF-BB6BC49CCCB3}"/>
    <cellStyle name="40% - Énfasis3 12 3 2 2 2 2" xfId="45714" xr:uid="{BB6C425F-BECC-4C80-99EE-EE0632F8C4B2}"/>
    <cellStyle name="40% - Énfasis3 12 3 2 2 3" xfId="45713" xr:uid="{E7F7E08C-2356-4E67-84F6-F6FDF51AF55B}"/>
    <cellStyle name="40% - Énfasis3 12 3 2 3" xfId="21255" xr:uid="{7259AFAC-5920-4A1D-8D40-80C5285BF38C}"/>
    <cellStyle name="40% - Énfasis3 12 3 2 3 2" xfId="45715" xr:uid="{90FD50B5-B17F-4516-BF05-5BA9B3F86744}"/>
    <cellStyle name="40% - Énfasis3 12 3 2 4" xfId="45712" xr:uid="{9AC7A55B-F371-4A64-A2D2-35E19624C158}"/>
    <cellStyle name="40% - Énfasis3 12 3 3" xfId="9819" xr:uid="{FD1A9FDD-6CCB-49FA-B6EF-FA51FD7F14B6}"/>
    <cellStyle name="40% - Énfasis3 12 3 3 2" xfId="25232" xr:uid="{224D6974-9C5A-4C2E-A7BF-571548F6EC8A}"/>
    <cellStyle name="40% - Énfasis3 12 3 3 2 2" xfId="45717" xr:uid="{FF2DBCDE-02AA-4FA7-A856-EE3C9340D330}"/>
    <cellStyle name="40% - Énfasis3 12 3 3 3" xfId="45716" xr:uid="{F3E029F1-92BA-421D-B801-BEC60DDCBB17}"/>
    <cellStyle name="40% - Énfasis3 12 3 4" xfId="17527" xr:uid="{6C0A3422-728E-431E-B4C0-0275C8295115}"/>
    <cellStyle name="40% - Énfasis3 12 3 4 2" xfId="45718" xr:uid="{0396FB80-46CC-41FF-B75D-DDAD410D7F1D}"/>
    <cellStyle name="40% - Énfasis3 12 3 5" xfId="45711" xr:uid="{F7AC69C1-5CFA-4407-9334-072DFEB232D1}"/>
    <cellStyle name="40% - Énfasis3 12 4" xfId="4363" xr:uid="{7C84F887-B643-46EA-BA54-CBDF095F02B9}"/>
    <cellStyle name="40% - Énfasis3 12 4 2" xfId="12071" xr:uid="{33D36735-F905-48BF-AC81-C137EE8C30EB}"/>
    <cellStyle name="40% - Énfasis3 12 4 2 2" xfId="27483" xr:uid="{B050145E-317F-41D5-9AF2-B0B259813EA1}"/>
    <cellStyle name="40% - Énfasis3 12 4 2 2 2" xfId="45721" xr:uid="{CDA7DB5E-8A0C-4264-983E-FB72F9671374}"/>
    <cellStyle name="40% - Énfasis3 12 4 2 3" xfId="45720" xr:uid="{5DA82009-6294-4966-BD9F-94AC0BFCE747}"/>
    <cellStyle name="40% - Énfasis3 12 4 3" xfId="19778" xr:uid="{F2C61263-AAF3-4EB3-92D1-D196AFDDE005}"/>
    <cellStyle name="40% - Énfasis3 12 4 3 2" xfId="45722" xr:uid="{8EC4DF54-C959-42F2-91B3-7825FF87A9B2}"/>
    <cellStyle name="40% - Énfasis3 12 4 4" xfId="45719" xr:uid="{AC7802BD-EBE1-4889-AEE7-53AAF66D228E}"/>
    <cellStyle name="40% - Énfasis3 12 5" xfId="8360" xr:uid="{25F069CF-226F-497D-8334-8B1E3F3E7B10}"/>
    <cellStyle name="40% - Énfasis3 12 5 2" xfId="23773" xr:uid="{2DF38B87-61AB-4A93-943D-D486A66074DD}"/>
    <cellStyle name="40% - Énfasis3 12 5 2 2" xfId="45724" xr:uid="{1603754C-B4E9-489C-A653-097F75E3B205}"/>
    <cellStyle name="40% - Énfasis3 12 5 3" xfId="45723" xr:uid="{C3C3867D-BA97-48E0-8777-02A9CD2435A3}"/>
    <cellStyle name="40% - Énfasis3 12 6" xfId="16068" xr:uid="{F890C36B-9A83-4750-8380-69E62E402D07}"/>
    <cellStyle name="40% - Énfasis3 12 6 2" xfId="45725" xr:uid="{B14CB0A8-C409-44BB-ACEC-1787D3EAEEF2}"/>
    <cellStyle name="40% - Énfasis3 12 7" xfId="45694" xr:uid="{55701E5D-3DBB-4AA8-B774-3430A30917CF}"/>
    <cellStyle name="40% - Énfasis3 13" xfId="639" xr:uid="{4258FDEC-F1FE-4BF3-8867-320A1789AB3C}"/>
    <cellStyle name="40% - Énfasis3 13 2" xfId="1300" xr:uid="{14A29396-D181-4619-BD8B-2266FD3B27B8}"/>
    <cellStyle name="40% - Énfasis3 13 2 2" xfId="2767" xr:uid="{A4E8B291-4785-4F77-B0B8-D57AF8616820}"/>
    <cellStyle name="40% - Énfasis3 13 2 2 2" xfId="6499" xr:uid="{34D38E14-8116-4E05-94CA-AC7E4E050A76}"/>
    <cellStyle name="40% - Énfasis3 13 2 2 2 2" xfId="14207" xr:uid="{2B192C70-AEEE-4909-9077-ECE036C0BF8C}"/>
    <cellStyle name="40% - Énfasis3 13 2 2 2 2 2" xfId="29619" xr:uid="{322543A7-BFC6-4CE3-AFE5-46414B76FD9F}"/>
    <cellStyle name="40% - Énfasis3 13 2 2 2 2 2 2" xfId="45731" xr:uid="{182B85E6-0E98-4ECA-89F1-4C558824F371}"/>
    <cellStyle name="40% - Énfasis3 13 2 2 2 2 3" xfId="45730" xr:uid="{A01A759D-9154-41B7-B568-F2339C4A551E}"/>
    <cellStyle name="40% - Énfasis3 13 2 2 2 3" xfId="21914" xr:uid="{235DFEA6-F95F-40A1-999A-452AF713CFB7}"/>
    <cellStyle name="40% - Énfasis3 13 2 2 2 3 2" xfId="45732" xr:uid="{3FDE868E-40BE-45BB-B01E-718D5F390E9D}"/>
    <cellStyle name="40% - Énfasis3 13 2 2 2 4" xfId="45729" xr:uid="{4C9E89BC-2964-4228-8732-4196831E66A0}"/>
    <cellStyle name="40% - Énfasis3 13 2 2 3" xfId="10478" xr:uid="{5C006677-D925-481B-8726-79D66FE1DADE}"/>
    <cellStyle name="40% - Énfasis3 13 2 2 3 2" xfId="25891" xr:uid="{EB452B7F-912B-429E-A0F4-8DF783F85F07}"/>
    <cellStyle name="40% - Énfasis3 13 2 2 3 2 2" xfId="45734" xr:uid="{72BFFB18-2CE7-445E-9BEE-B12C43709DA8}"/>
    <cellStyle name="40% - Énfasis3 13 2 2 3 3" xfId="45733" xr:uid="{0E490F90-3114-4101-9191-72DB178EA668}"/>
    <cellStyle name="40% - Énfasis3 13 2 2 4" xfId="18186" xr:uid="{36C6161E-C4DC-48FD-8845-0FA9A7C3B8A8}"/>
    <cellStyle name="40% - Énfasis3 13 2 2 4 2" xfId="45735" xr:uid="{F87ABFF4-03F0-4952-954D-518E471883BE}"/>
    <cellStyle name="40% - Énfasis3 13 2 2 5" xfId="45728" xr:uid="{2B604CB1-AD2B-4A6C-B915-F05CDE45B812}"/>
    <cellStyle name="40% - Énfasis3 13 2 3" xfId="5036" xr:uid="{5B294865-788F-4C39-B667-866890E1164A}"/>
    <cellStyle name="40% - Énfasis3 13 2 3 2" xfId="12744" xr:uid="{9D888944-5D9D-451C-BD75-43518178D84E}"/>
    <cellStyle name="40% - Énfasis3 13 2 3 2 2" xfId="28156" xr:uid="{7A3275AE-6901-400B-8787-0DD4815DCFC5}"/>
    <cellStyle name="40% - Énfasis3 13 2 3 2 2 2" xfId="45738" xr:uid="{4223201B-51B7-4F08-B6EE-441F5DD07B21}"/>
    <cellStyle name="40% - Énfasis3 13 2 3 2 3" xfId="45737" xr:uid="{766DB5C6-7E7A-4E2E-B3CA-2643ED9CFB5C}"/>
    <cellStyle name="40% - Énfasis3 13 2 3 3" xfId="20451" xr:uid="{61553490-A141-43EB-96EF-9361C4632322}"/>
    <cellStyle name="40% - Énfasis3 13 2 3 3 2" xfId="45739" xr:uid="{6AB28107-3D72-4329-8176-D24ACA78DBCF}"/>
    <cellStyle name="40% - Énfasis3 13 2 3 4" xfId="45736" xr:uid="{91374F81-1225-41DB-B1B7-45BA6D7611D6}"/>
    <cellStyle name="40% - Énfasis3 13 2 4" xfId="9019" xr:uid="{87B7610A-9642-49EA-AE32-09CAB66B5F96}"/>
    <cellStyle name="40% - Énfasis3 13 2 4 2" xfId="24432" xr:uid="{E462C43C-F40C-44E7-AFE4-355882709F89}"/>
    <cellStyle name="40% - Énfasis3 13 2 4 2 2" xfId="45741" xr:uid="{447DADC9-B2EF-42BE-89CD-C30A01B29A7D}"/>
    <cellStyle name="40% - Énfasis3 13 2 4 3" xfId="45740" xr:uid="{E57A44D1-29F8-4FC8-BE99-025A1C1443F4}"/>
    <cellStyle name="40% - Énfasis3 13 2 5" xfId="16727" xr:uid="{C1E856DD-AEE3-4C87-8A8A-503E691A2452}"/>
    <cellStyle name="40% - Énfasis3 13 2 5 2" xfId="45742" xr:uid="{0958E885-6356-49F8-827B-612D0AC42429}"/>
    <cellStyle name="40% - Énfasis3 13 2 6" xfId="45727" xr:uid="{4C827562-5EC6-48A5-9504-D176905D8FC4}"/>
    <cellStyle name="40% - Énfasis3 13 3" xfId="2129" xr:uid="{38D39926-CFB7-4DB7-8CF4-55880E25BD15}"/>
    <cellStyle name="40% - Énfasis3 13 3 2" xfId="5861" xr:uid="{95290646-3BDC-4DE9-880D-2077990552E1}"/>
    <cellStyle name="40% - Énfasis3 13 3 2 2" xfId="13569" xr:uid="{BA59C8A0-FD89-4289-8052-92B2F20BD3A9}"/>
    <cellStyle name="40% - Énfasis3 13 3 2 2 2" xfId="28981" xr:uid="{1EB4549E-5749-4187-B35F-5DD118EFA664}"/>
    <cellStyle name="40% - Énfasis3 13 3 2 2 2 2" xfId="45746" xr:uid="{D5309D01-9CBB-47EC-8084-0C9A6BEC24D3}"/>
    <cellStyle name="40% - Énfasis3 13 3 2 2 3" xfId="45745" xr:uid="{8F87ADF4-13A0-47E3-9FC1-ADA381DB7648}"/>
    <cellStyle name="40% - Énfasis3 13 3 2 3" xfId="21276" xr:uid="{E326EA9E-0894-4106-8C5D-30EBBFD38EB8}"/>
    <cellStyle name="40% - Énfasis3 13 3 2 3 2" xfId="45747" xr:uid="{248512F5-38F0-4D1C-8D71-CE0EE4A1419A}"/>
    <cellStyle name="40% - Énfasis3 13 3 2 4" xfId="45744" xr:uid="{9FAD0662-B457-44AD-B704-846AE66ED0FD}"/>
    <cellStyle name="40% - Énfasis3 13 3 3" xfId="9840" xr:uid="{DE2DF764-22EA-4EE7-AC02-BEE7B631A4ED}"/>
    <cellStyle name="40% - Énfasis3 13 3 3 2" xfId="25253" xr:uid="{5FB38EF1-AB0E-456F-87F3-9B4FA071D57E}"/>
    <cellStyle name="40% - Énfasis3 13 3 3 2 2" xfId="45749" xr:uid="{EF0D7D02-05ED-499E-A4EC-6FC01E3CDA74}"/>
    <cellStyle name="40% - Énfasis3 13 3 3 3" xfId="45748" xr:uid="{A0E3C25A-3EA2-467E-AF8D-FCEF42F3755F}"/>
    <cellStyle name="40% - Énfasis3 13 3 4" xfId="17548" xr:uid="{D43274BE-E163-4205-BF5D-C438AD050A30}"/>
    <cellStyle name="40% - Énfasis3 13 3 4 2" xfId="45750" xr:uid="{80A8F367-170D-42F3-B88F-C73E6C77587C}"/>
    <cellStyle name="40% - Énfasis3 13 3 5" xfId="45743" xr:uid="{867F7B02-7B41-40A8-9BCC-AD6906E7C678}"/>
    <cellStyle name="40% - Énfasis3 13 4" xfId="4384" xr:uid="{EEB0B708-163E-4F8C-9284-7BDD322A1EEC}"/>
    <cellStyle name="40% - Énfasis3 13 4 2" xfId="12092" xr:uid="{4C5EF7A7-747D-42A2-BF0E-ADF408B43AC9}"/>
    <cellStyle name="40% - Énfasis3 13 4 2 2" xfId="27504" xr:uid="{5B6ED681-8713-41E8-B601-98169242125E}"/>
    <cellStyle name="40% - Énfasis3 13 4 2 2 2" xfId="45753" xr:uid="{4574BF29-9566-4F54-9FDF-59CE536A8D71}"/>
    <cellStyle name="40% - Énfasis3 13 4 2 3" xfId="45752" xr:uid="{37E58924-3F73-4B3B-B72D-D973765C5B3D}"/>
    <cellStyle name="40% - Énfasis3 13 4 3" xfId="19799" xr:uid="{9171BFE6-EFFC-44B7-A283-DB8D1AFF1C7E}"/>
    <cellStyle name="40% - Énfasis3 13 4 3 2" xfId="45754" xr:uid="{C7108E82-02DF-4D57-8D9B-43A091169ECF}"/>
    <cellStyle name="40% - Énfasis3 13 4 4" xfId="45751" xr:uid="{93A59050-095F-4244-9F95-A50A626AF2B7}"/>
    <cellStyle name="40% - Énfasis3 13 5" xfId="8381" xr:uid="{D50FF6C8-8A8D-4C5F-B75F-558D8081AA58}"/>
    <cellStyle name="40% - Énfasis3 13 5 2" xfId="23794" xr:uid="{6843C8E0-A229-4C42-9553-6956EAE6E949}"/>
    <cellStyle name="40% - Énfasis3 13 5 2 2" xfId="45756" xr:uid="{76831770-0FDB-4138-81BC-A4477A0BBB23}"/>
    <cellStyle name="40% - Énfasis3 13 5 3" xfId="45755" xr:uid="{95089305-6F31-4BD1-AFBE-E46B568897F8}"/>
    <cellStyle name="40% - Énfasis3 13 6" xfId="16089" xr:uid="{9D5CD1E2-48E8-43C1-8930-29265144F278}"/>
    <cellStyle name="40% - Énfasis3 13 6 2" xfId="45757" xr:uid="{657436CB-9A3B-4051-9321-3A96B88F3710}"/>
    <cellStyle name="40% - Énfasis3 13 7" xfId="45726" xr:uid="{CD45A6A9-C39D-4EA2-91E0-5A53289D41FA}"/>
    <cellStyle name="40% - Énfasis3 14" xfId="659" xr:uid="{601747E2-2076-4AC4-9CDB-D345CB4DB5D9}"/>
    <cellStyle name="40% - Énfasis3 14 2" xfId="1320" xr:uid="{CE77378E-634D-4ADA-B4E8-BB6DE6EE803B}"/>
    <cellStyle name="40% - Énfasis3 14 2 2" xfId="2787" xr:uid="{53C86E21-B48F-4D8F-B657-7DCE8284ABC8}"/>
    <cellStyle name="40% - Énfasis3 14 2 2 2" xfId="6519" xr:uid="{ADED9077-BEF2-4E3F-A51D-23ED00F427FF}"/>
    <cellStyle name="40% - Énfasis3 14 2 2 2 2" xfId="14227" xr:uid="{D8D849A0-193B-429A-BB96-C51A5A2B6319}"/>
    <cellStyle name="40% - Énfasis3 14 2 2 2 2 2" xfId="29639" xr:uid="{08D9B3DC-1145-4C32-AE08-C2F2D93575DF}"/>
    <cellStyle name="40% - Énfasis3 14 2 2 2 2 2 2" xfId="45763" xr:uid="{D483307B-03E6-4BC2-BC14-59A3197F0C1B}"/>
    <cellStyle name="40% - Énfasis3 14 2 2 2 2 3" xfId="45762" xr:uid="{EB158E5F-A23B-4A9C-93BD-F8C4BA9CFDFD}"/>
    <cellStyle name="40% - Énfasis3 14 2 2 2 3" xfId="21934" xr:uid="{3E2BBE2D-810B-4405-9771-F0AE9B6222CB}"/>
    <cellStyle name="40% - Énfasis3 14 2 2 2 3 2" xfId="45764" xr:uid="{43207355-1E61-400A-9FE6-E8E0E7657463}"/>
    <cellStyle name="40% - Énfasis3 14 2 2 2 4" xfId="45761" xr:uid="{8334D0E5-34C1-48D8-BD1A-FC6F0BBA4CE0}"/>
    <cellStyle name="40% - Énfasis3 14 2 2 3" xfId="10498" xr:uid="{15566C96-5665-4F0A-886A-C22F63C396A4}"/>
    <cellStyle name="40% - Énfasis3 14 2 2 3 2" xfId="25911" xr:uid="{7CD39BA6-AF1E-4B11-A402-AA3952F681EA}"/>
    <cellStyle name="40% - Énfasis3 14 2 2 3 2 2" xfId="45766" xr:uid="{DA060AE9-6639-4EB3-BF4A-0F54EB61E274}"/>
    <cellStyle name="40% - Énfasis3 14 2 2 3 3" xfId="45765" xr:uid="{4FFA26A1-256A-42A3-95CF-402299BA62FF}"/>
    <cellStyle name="40% - Énfasis3 14 2 2 4" xfId="18206" xr:uid="{7494AFC8-6B33-40D9-A4CF-7F3DC7F77D1B}"/>
    <cellStyle name="40% - Énfasis3 14 2 2 4 2" xfId="45767" xr:uid="{4B7BC61E-8D7F-4BE0-95E7-6AD12251FD18}"/>
    <cellStyle name="40% - Énfasis3 14 2 2 5" xfId="45760" xr:uid="{A6D1E6B9-ED98-48ED-8898-8EB575230934}"/>
    <cellStyle name="40% - Énfasis3 14 2 3" xfId="5056" xr:uid="{CB813ADC-000D-423E-A647-42FB668D17C9}"/>
    <cellStyle name="40% - Énfasis3 14 2 3 2" xfId="12764" xr:uid="{6171BBCF-F63C-4E34-883D-61B957F00430}"/>
    <cellStyle name="40% - Énfasis3 14 2 3 2 2" xfId="28176" xr:uid="{22DF61CD-A9A6-4F37-ABC3-0A5DF47A6C27}"/>
    <cellStyle name="40% - Énfasis3 14 2 3 2 2 2" xfId="45770" xr:uid="{0C33C0D3-09A7-493C-A9EB-A5D21E8B346F}"/>
    <cellStyle name="40% - Énfasis3 14 2 3 2 3" xfId="45769" xr:uid="{C2E89748-1FB4-4DEB-BB25-1AD2FBFB0211}"/>
    <cellStyle name="40% - Énfasis3 14 2 3 3" xfId="20471" xr:uid="{2F1B45EB-4C6D-448D-A236-129F70DC9134}"/>
    <cellStyle name="40% - Énfasis3 14 2 3 3 2" xfId="45771" xr:uid="{E4DD849B-1279-456B-903A-6887CE28EC4B}"/>
    <cellStyle name="40% - Énfasis3 14 2 3 4" xfId="45768" xr:uid="{83074DF9-592B-4A11-9DAA-D4363BA7E140}"/>
    <cellStyle name="40% - Énfasis3 14 2 4" xfId="9039" xr:uid="{1DB3B3BA-2690-4DCD-88B7-519BF64CBC44}"/>
    <cellStyle name="40% - Énfasis3 14 2 4 2" xfId="24452" xr:uid="{38991FD4-F633-4084-B183-75F7D7246137}"/>
    <cellStyle name="40% - Énfasis3 14 2 4 2 2" xfId="45773" xr:uid="{5BD0779E-6416-4462-B496-C9E838F9C96C}"/>
    <cellStyle name="40% - Énfasis3 14 2 4 3" xfId="45772" xr:uid="{93AB3423-F3C1-4AA2-871D-F91B7136197A}"/>
    <cellStyle name="40% - Énfasis3 14 2 5" xfId="16747" xr:uid="{BFEFB0B8-47E3-4ED0-B7D8-B5C537224D6F}"/>
    <cellStyle name="40% - Énfasis3 14 2 5 2" xfId="45774" xr:uid="{D8AAC0F8-7A3C-4646-AA37-830AB93001B4}"/>
    <cellStyle name="40% - Énfasis3 14 2 6" xfId="45759" xr:uid="{A0F25CB5-30F9-4997-8803-DD60DEFD054C}"/>
    <cellStyle name="40% - Énfasis3 14 3" xfId="2149" xr:uid="{6EFAEC14-8D34-42CF-BAD7-56B07FCCCF1C}"/>
    <cellStyle name="40% - Énfasis3 14 3 2" xfId="5881" xr:uid="{4565F37C-A50E-4363-BD4D-CF53FCCEBE4E}"/>
    <cellStyle name="40% - Énfasis3 14 3 2 2" xfId="13589" xr:uid="{A69CF075-A651-4B0B-9680-F18CE9D17909}"/>
    <cellStyle name="40% - Énfasis3 14 3 2 2 2" xfId="29001" xr:uid="{ECBF4D28-E1BE-4F90-87D7-A9C73160081C}"/>
    <cellStyle name="40% - Énfasis3 14 3 2 2 2 2" xfId="45778" xr:uid="{13191CCF-4AE9-4187-84E4-B9483D0780C1}"/>
    <cellStyle name="40% - Énfasis3 14 3 2 2 3" xfId="45777" xr:uid="{05927999-EFF2-4FED-A88C-879ACFF57DED}"/>
    <cellStyle name="40% - Énfasis3 14 3 2 3" xfId="21296" xr:uid="{F25694F5-A3D4-4A83-A305-3AA901A0F06B}"/>
    <cellStyle name="40% - Énfasis3 14 3 2 3 2" xfId="45779" xr:uid="{64437E9A-8BBC-468F-B67C-5472208DC30A}"/>
    <cellStyle name="40% - Énfasis3 14 3 2 4" xfId="45776" xr:uid="{13A5DB07-1359-4FEC-BD0B-497701527A30}"/>
    <cellStyle name="40% - Énfasis3 14 3 3" xfId="9860" xr:uid="{4394BF06-776E-43C5-BDAD-9E2B3D2D7471}"/>
    <cellStyle name="40% - Énfasis3 14 3 3 2" xfId="25273" xr:uid="{8C547ED5-0A3C-4B46-8EB7-CDE9E1F94E97}"/>
    <cellStyle name="40% - Énfasis3 14 3 3 2 2" xfId="45781" xr:uid="{0C5BB459-0B6F-463E-8C3B-484DA6003C54}"/>
    <cellStyle name="40% - Énfasis3 14 3 3 3" xfId="45780" xr:uid="{896BC870-F94F-4F23-8D4C-B639609AB57B}"/>
    <cellStyle name="40% - Énfasis3 14 3 4" xfId="17568" xr:uid="{9087F04F-5A09-42E4-8F14-4669EAEA27A5}"/>
    <cellStyle name="40% - Énfasis3 14 3 4 2" xfId="45782" xr:uid="{1778B050-6C7C-47C2-A157-41F5438C91F9}"/>
    <cellStyle name="40% - Énfasis3 14 3 5" xfId="45775" xr:uid="{49ED4972-9B39-45C1-892C-964EA7D363D7}"/>
    <cellStyle name="40% - Énfasis3 14 4" xfId="4404" xr:uid="{476D6497-F473-4112-B1A3-1BB7A48205D5}"/>
    <cellStyle name="40% - Énfasis3 14 4 2" xfId="12112" xr:uid="{7063DF92-466F-41C3-8C56-FC863DEB224A}"/>
    <cellStyle name="40% - Énfasis3 14 4 2 2" xfId="27524" xr:uid="{4A20CB26-58EF-4A67-8FD8-4983F97822AD}"/>
    <cellStyle name="40% - Énfasis3 14 4 2 2 2" xfId="45785" xr:uid="{6839F688-9594-4D99-9783-8C3406533FF1}"/>
    <cellStyle name="40% - Énfasis3 14 4 2 3" xfId="45784" xr:uid="{E6E3520C-C4AC-4A71-B114-30DF325D92CA}"/>
    <cellStyle name="40% - Énfasis3 14 4 3" xfId="19819" xr:uid="{E4077408-5A18-4C5C-A16C-F0BA3FA876A8}"/>
    <cellStyle name="40% - Énfasis3 14 4 3 2" xfId="45786" xr:uid="{0A3DF2F1-C825-4646-B660-F5163D172ABD}"/>
    <cellStyle name="40% - Énfasis3 14 4 4" xfId="45783" xr:uid="{9A459FFD-2060-4993-81AD-E66C32F5C60B}"/>
    <cellStyle name="40% - Énfasis3 14 5" xfId="8401" xr:uid="{7EE88685-BF63-4C74-86BD-E78A240F933C}"/>
    <cellStyle name="40% - Énfasis3 14 5 2" xfId="23814" xr:uid="{652ED5B9-2D91-414F-9BF4-047FDBC61A30}"/>
    <cellStyle name="40% - Énfasis3 14 5 2 2" xfId="45788" xr:uid="{7705681D-1233-4063-888A-263F3EA75B33}"/>
    <cellStyle name="40% - Énfasis3 14 5 3" xfId="45787" xr:uid="{EB32FE1D-D0BD-43F9-9DD6-A79E736507EA}"/>
    <cellStyle name="40% - Énfasis3 14 6" xfId="16109" xr:uid="{BCC1BAD9-837B-4BFB-88CD-875A21471019}"/>
    <cellStyle name="40% - Énfasis3 14 6 2" xfId="45789" xr:uid="{1A965962-F0A0-45A2-A51D-FEB4477323DB}"/>
    <cellStyle name="40% - Énfasis3 14 7" xfId="45758" xr:uid="{F145122D-A403-4F65-A6EB-23AE839B2D6B}"/>
    <cellStyle name="40% - Énfasis3 15" xfId="679" xr:uid="{60015605-D7C1-4A81-AA80-16A89F7D0FBA}"/>
    <cellStyle name="40% - Énfasis3 15 2" xfId="1340" xr:uid="{91E4AFAE-803E-47AD-B85C-476545B09186}"/>
    <cellStyle name="40% - Énfasis3 15 2 2" xfId="2807" xr:uid="{697004D5-204C-4AD8-8954-D6AC8353ECF5}"/>
    <cellStyle name="40% - Énfasis3 15 2 2 2" xfId="6539" xr:uid="{1FF1DA0F-2BA5-4498-A011-7BFBDCA00E57}"/>
    <cellStyle name="40% - Énfasis3 15 2 2 2 2" xfId="14247" xr:uid="{457BDB6D-66AB-4F8A-A7F9-8B5645DEACFA}"/>
    <cellStyle name="40% - Énfasis3 15 2 2 2 2 2" xfId="29659" xr:uid="{C3DC0485-405A-4418-8BE5-4128955D9B97}"/>
    <cellStyle name="40% - Énfasis3 15 2 2 2 2 2 2" xfId="45795" xr:uid="{A0D43DAF-1CE3-420F-94DE-BAD5443B6EB5}"/>
    <cellStyle name="40% - Énfasis3 15 2 2 2 2 3" xfId="45794" xr:uid="{02E85852-4459-4192-ADEB-F65082DCA388}"/>
    <cellStyle name="40% - Énfasis3 15 2 2 2 3" xfId="21954" xr:uid="{A7F917B3-F1C0-45C7-84DA-B4883A0BDB18}"/>
    <cellStyle name="40% - Énfasis3 15 2 2 2 3 2" xfId="45796" xr:uid="{5D2BE64A-FA00-4BE1-A36E-6C4A5A87A231}"/>
    <cellStyle name="40% - Énfasis3 15 2 2 2 4" xfId="45793" xr:uid="{F385B17A-A8C6-4D58-9CA2-BA7E5455B1FB}"/>
    <cellStyle name="40% - Énfasis3 15 2 2 3" xfId="10518" xr:uid="{C9902C61-3CED-46AA-895E-3E330188B8FD}"/>
    <cellStyle name="40% - Énfasis3 15 2 2 3 2" xfId="25931" xr:uid="{FBE66C8F-4CAC-4A1C-B8B2-81C7CC36348D}"/>
    <cellStyle name="40% - Énfasis3 15 2 2 3 2 2" xfId="45798" xr:uid="{7D29C2CC-54D3-42BD-A3D7-640D56B351C8}"/>
    <cellStyle name="40% - Énfasis3 15 2 2 3 3" xfId="45797" xr:uid="{7F8C369A-37E4-4A39-8EF2-1B140807C5F0}"/>
    <cellStyle name="40% - Énfasis3 15 2 2 4" xfId="18226" xr:uid="{53ED9057-892D-48B0-90E5-B2755B55C1F5}"/>
    <cellStyle name="40% - Énfasis3 15 2 2 4 2" xfId="45799" xr:uid="{A700A58C-11D8-44C1-956F-58DB536527AD}"/>
    <cellStyle name="40% - Énfasis3 15 2 2 5" xfId="45792" xr:uid="{06AA1452-ECB2-4694-BE6E-C5D0BA0627D4}"/>
    <cellStyle name="40% - Énfasis3 15 2 3" xfId="5076" xr:uid="{4753B8F5-1CEB-404B-82F7-E01F678FDF26}"/>
    <cellStyle name="40% - Énfasis3 15 2 3 2" xfId="12784" xr:uid="{0F2DAF14-9A8B-41F9-B2CA-36DDE61F6A80}"/>
    <cellStyle name="40% - Énfasis3 15 2 3 2 2" xfId="28196" xr:uid="{0321226D-3073-4C3C-B34F-124624048727}"/>
    <cellStyle name="40% - Énfasis3 15 2 3 2 2 2" xfId="45802" xr:uid="{DC0D20D6-FDE6-4713-9228-409C7D1155CD}"/>
    <cellStyle name="40% - Énfasis3 15 2 3 2 3" xfId="45801" xr:uid="{634FCBBF-F3AB-4C99-8903-82FC801515D2}"/>
    <cellStyle name="40% - Énfasis3 15 2 3 3" xfId="20491" xr:uid="{45D6ECB4-3E84-487C-A19C-C760B1A5EDA3}"/>
    <cellStyle name="40% - Énfasis3 15 2 3 3 2" xfId="45803" xr:uid="{E1A607EE-1310-4006-80E9-A589C0208B8A}"/>
    <cellStyle name="40% - Énfasis3 15 2 3 4" xfId="45800" xr:uid="{380C55EC-534B-450E-9ED3-9692DC6A0D86}"/>
    <cellStyle name="40% - Énfasis3 15 2 4" xfId="9059" xr:uid="{00B3FCF3-7E72-440B-9750-3233B54EEA68}"/>
    <cellStyle name="40% - Énfasis3 15 2 4 2" xfId="24472" xr:uid="{939A1E8B-3CB1-4830-840A-3B48BF4098EC}"/>
    <cellStyle name="40% - Énfasis3 15 2 4 2 2" xfId="45805" xr:uid="{9821DF0C-A50F-40F0-8DC2-4B0499E6BCBB}"/>
    <cellStyle name="40% - Énfasis3 15 2 4 3" xfId="45804" xr:uid="{57AD0906-9055-4820-BD28-C16EBBBC98D7}"/>
    <cellStyle name="40% - Énfasis3 15 2 5" xfId="16767" xr:uid="{E108874B-7783-4B53-9AAA-DD474DED5DE2}"/>
    <cellStyle name="40% - Énfasis3 15 2 5 2" xfId="45806" xr:uid="{1450B573-7D06-440A-8ACC-02AF159E14C9}"/>
    <cellStyle name="40% - Énfasis3 15 2 6" xfId="45791" xr:uid="{90C9545F-A5F9-42BD-A9B1-6AC65CCD187C}"/>
    <cellStyle name="40% - Énfasis3 15 3" xfId="2169" xr:uid="{33DB0C37-2E96-42C0-8EE9-A432E5342E97}"/>
    <cellStyle name="40% - Énfasis3 15 3 2" xfId="5901" xr:uid="{19739797-22F5-4EF2-A02C-8A7B59BD551C}"/>
    <cellStyle name="40% - Énfasis3 15 3 2 2" xfId="13609" xr:uid="{17F452C7-059F-4005-B336-F5485E524B99}"/>
    <cellStyle name="40% - Énfasis3 15 3 2 2 2" xfId="29021" xr:uid="{673125F6-55D7-4F55-9A62-3113E8A2875E}"/>
    <cellStyle name="40% - Énfasis3 15 3 2 2 2 2" xfId="45810" xr:uid="{D282F97D-A53E-4B22-8B1A-1A578B5349F2}"/>
    <cellStyle name="40% - Énfasis3 15 3 2 2 3" xfId="45809" xr:uid="{965A8AA4-0EF1-4AAE-B324-A77B9E128A04}"/>
    <cellStyle name="40% - Énfasis3 15 3 2 3" xfId="21316" xr:uid="{57D34975-26CE-4084-929E-F3393264DFC8}"/>
    <cellStyle name="40% - Énfasis3 15 3 2 3 2" xfId="45811" xr:uid="{8D192154-D307-45A7-BD1D-197F7666A3A8}"/>
    <cellStyle name="40% - Énfasis3 15 3 2 4" xfId="45808" xr:uid="{D32C4086-93C8-4175-9BBF-C2223CB31C2D}"/>
    <cellStyle name="40% - Énfasis3 15 3 3" xfId="9880" xr:uid="{521F5A49-B59D-42FA-8F8E-7AE377E12B7F}"/>
    <cellStyle name="40% - Énfasis3 15 3 3 2" xfId="25293" xr:uid="{E4730B23-DDB6-4468-B7B0-20269510AC2F}"/>
    <cellStyle name="40% - Énfasis3 15 3 3 2 2" xfId="45813" xr:uid="{A4ECFD31-5F63-470C-A816-13AE02E88B11}"/>
    <cellStyle name="40% - Énfasis3 15 3 3 3" xfId="45812" xr:uid="{4CD5E5AA-5ADB-43D0-A9C1-9B78D4DEC68E}"/>
    <cellStyle name="40% - Énfasis3 15 3 4" xfId="17588" xr:uid="{9BA79DEC-86B3-4441-91E8-790E132B448D}"/>
    <cellStyle name="40% - Énfasis3 15 3 4 2" xfId="45814" xr:uid="{0597EA37-4DB5-4484-BCBE-3D4F93A926A6}"/>
    <cellStyle name="40% - Énfasis3 15 3 5" xfId="45807" xr:uid="{5FFB601C-98E0-4DF5-823F-398269531672}"/>
    <cellStyle name="40% - Énfasis3 15 4" xfId="4424" xr:uid="{C306E781-A374-44BB-81D6-C2A601A67036}"/>
    <cellStyle name="40% - Énfasis3 15 4 2" xfId="12132" xr:uid="{E73CB880-D0EF-4F2E-8891-E1584753EF8E}"/>
    <cellStyle name="40% - Énfasis3 15 4 2 2" xfId="27544" xr:uid="{00C495C7-358B-4542-BAD9-329C7C30627E}"/>
    <cellStyle name="40% - Énfasis3 15 4 2 2 2" xfId="45817" xr:uid="{428608EF-9E1C-4FB3-A051-67BDA9AE08A5}"/>
    <cellStyle name="40% - Énfasis3 15 4 2 3" xfId="45816" xr:uid="{D0122E5D-42BF-49DD-9762-B2F1ACAAB88E}"/>
    <cellStyle name="40% - Énfasis3 15 4 3" xfId="19839" xr:uid="{7414DBC1-EB5B-4CD1-AE2F-8C6B5A6D6CB1}"/>
    <cellStyle name="40% - Énfasis3 15 4 3 2" xfId="45818" xr:uid="{7BE63422-E833-4395-8F89-1337211B0364}"/>
    <cellStyle name="40% - Énfasis3 15 4 4" xfId="45815" xr:uid="{963A7E9F-7D92-4C79-ACBF-DD14D44EE1D7}"/>
    <cellStyle name="40% - Énfasis3 15 5" xfId="8421" xr:uid="{C2708FEA-3378-44B0-A594-E2849CB3D901}"/>
    <cellStyle name="40% - Énfasis3 15 5 2" xfId="23834" xr:uid="{973E4E73-F311-418C-BAE1-06D078D96739}"/>
    <cellStyle name="40% - Énfasis3 15 5 2 2" xfId="45820" xr:uid="{14B1D236-BC6B-4C58-A99F-F6D6C63B1EF6}"/>
    <cellStyle name="40% - Énfasis3 15 5 3" xfId="45819" xr:uid="{A37558DE-927F-4E19-9F7F-EAA03941EF43}"/>
    <cellStyle name="40% - Énfasis3 15 6" xfId="16129" xr:uid="{C238F54B-0663-43B1-BD56-CE73203B1098}"/>
    <cellStyle name="40% - Énfasis3 15 6 2" xfId="45821" xr:uid="{27A1AE02-CA72-469E-8A1F-EDF586A4FCA9}"/>
    <cellStyle name="40% - Énfasis3 15 7" xfId="45790" xr:uid="{A29D97D0-10EF-4155-9C05-E1102491717E}"/>
    <cellStyle name="40% - Énfasis3 16" xfId="700" xr:uid="{3E6E844E-A275-4875-AF65-A57FDB024700}"/>
    <cellStyle name="40% - Énfasis3 16 2" xfId="1361" xr:uid="{E2CB05F9-6A1A-4319-B1FD-54C936277506}"/>
    <cellStyle name="40% - Énfasis3 16 2 2" xfId="2828" xr:uid="{5CB4D8EE-1705-4CB4-B479-02F896740C7C}"/>
    <cellStyle name="40% - Énfasis3 16 2 2 2" xfId="6560" xr:uid="{8F542C85-F0E7-4498-B964-6894AA95871E}"/>
    <cellStyle name="40% - Énfasis3 16 2 2 2 2" xfId="14268" xr:uid="{52DEF93D-E994-4A9B-A18E-BF720A3256EA}"/>
    <cellStyle name="40% - Énfasis3 16 2 2 2 2 2" xfId="29680" xr:uid="{3B5B7D78-F462-48FC-AE9F-6A96C2F67BF7}"/>
    <cellStyle name="40% - Énfasis3 16 2 2 2 2 2 2" xfId="45827" xr:uid="{3BF3C7A8-EC16-4712-8622-9904B3CDA740}"/>
    <cellStyle name="40% - Énfasis3 16 2 2 2 2 3" xfId="45826" xr:uid="{93B792F8-34B4-4F51-8783-D62B15947DB2}"/>
    <cellStyle name="40% - Énfasis3 16 2 2 2 3" xfId="21975" xr:uid="{AB163B13-FF1A-4C94-A480-5E813398D5EE}"/>
    <cellStyle name="40% - Énfasis3 16 2 2 2 3 2" xfId="45828" xr:uid="{279A8219-B3C3-43FE-950E-92F5F7696A17}"/>
    <cellStyle name="40% - Énfasis3 16 2 2 2 4" xfId="45825" xr:uid="{34A0DD99-B700-43BC-BB26-187BD10E7DD8}"/>
    <cellStyle name="40% - Énfasis3 16 2 2 3" xfId="10539" xr:uid="{5493BFA4-BB1C-47A8-B1DD-6868F695DF37}"/>
    <cellStyle name="40% - Énfasis3 16 2 2 3 2" xfId="25952" xr:uid="{4A11185F-76A2-4F52-86B4-046B6668609E}"/>
    <cellStyle name="40% - Énfasis3 16 2 2 3 2 2" xfId="45830" xr:uid="{42E0B1E3-9733-4219-81E6-83B16DB7C617}"/>
    <cellStyle name="40% - Énfasis3 16 2 2 3 3" xfId="45829" xr:uid="{E7E3A11F-1A54-4442-99F5-F83F05471387}"/>
    <cellStyle name="40% - Énfasis3 16 2 2 4" xfId="18247" xr:uid="{235D7BBD-CCE4-4C06-BFDB-1147A4A94A07}"/>
    <cellStyle name="40% - Énfasis3 16 2 2 4 2" xfId="45831" xr:uid="{DBDB872C-60B6-4AE6-8DB6-CA47C847C798}"/>
    <cellStyle name="40% - Énfasis3 16 2 2 5" xfId="45824" xr:uid="{94FE889B-5E7F-4595-A9FD-27CC44FBBEB2}"/>
    <cellStyle name="40% - Énfasis3 16 2 3" xfId="5097" xr:uid="{30E7E328-3C62-4E42-935F-EDD82716214B}"/>
    <cellStyle name="40% - Énfasis3 16 2 3 2" xfId="12805" xr:uid="{48014587-D75A-4A18-8FEF-2FD6D5479A8F}"/>
    <cellStyle name="40% - Énfasis3 16 2 3 2 2" xfId="28217" xr:uid="{689D94DE-912F-4584-8C9C-DDE26F4C331E}"/>
    <cellStyle name="40% - Énfasis3 16 2 3 2 2 2" xfId="45834" xr:uid="{18DFBB32-4118-47C6-B2E0-266E51941BDE}"/>
    <cellStyle name="40% - Énfasis3 16 2 3 2 3" xfId="45833" xr:uid="{64A5669B-61E4-47B1-9601-50F46A81E35E}"/>
    <cellStyle name="40% - Énfasis3 16 2 3 3" xfId="20512" xr:uid="{136B543C-146F-413A-8AD5-8647F74FC8AA}"/>
    <cellStyle name="40% - Énfasis3 16 2 3 3 2" xfId="45835" xr:uid="{EE408022-BD02-4D51-B7EE-20C68E91968A}"/>
    <cellStyle name="40% - Énfasis3 16 2 3 4" xfId="45832" xr:uid="{8739684E-2E24-430A-8E66-A3212877ADE3}"/>
    <cellStyle name="40% - Énfasis3 16 2 4" xfId="9080" xr:uid="{300D71DF-5830-4CB3-999C-D2ECC2A7DBE7}"/>
    <cellStyle name="40% - Énfasis3 16 2 4 2" xfId="24493" xr:uid="{200641D2-A11F-421F-AC3B-3193D384BC5D}"/>
    <cellStyle name="40% - Énfasis3 16 2 4 2 2" xfId="45837" xr:uid="{AA34E55E-C740-48EF-8C68-E43E1249D8F2}"/>
    <cellStyle name="40% - Énfasis3 16 2 4 3" xfId="45836" xr:uid="{B23174CA-8F90-40AB-9324-C6FD06FBFC8D}"/>
    <cellStyle name="40% - Énfasis3 16 2 5" xfId="16788" xr:uid="{C1572297-DC00-4FB4-A47D-748213CE119B}"/>
    <cellStyle name="40% - Énfasis3 16 2 5 2" xfId="45838" xr:uid="{2FC24B02-1150-4731-A3F8-B1B0EA543D7B}"/>
    <cellStyle name="40% - Énfasis3 16 2 6" xfId="45823" xr:uid="{010F65C1-6DE0-4D76-8A34-AB2C08E3837A}"/>
    <cellStyle name="40% - Énfasis3 16 3" xfId="2190" xr:uid="{8D645BC1-D0D6-4737-BF60-75E6B79F59A4}"/>
    <cellStyle name="40% - Énfasis3 16 3 2" xfId="5922" xr:uid="{9BB3BDA8-5295-4AFA-84C7-052E74DF3944}"/>
    <cellStyle name="40% - Énfasis3 16 3 2 2" xfId="13630" xr:uid="{5BABD185-465D-4E33-8048-86DE8A05195B}"/>
    <cellStyle name="40% - Énfasis3 16 3 2 2 2" xfId="29042" xr:uid="{B905F56B-3C5D-4301-B4FD-785AD6CE286F}"/>
    <cellStyle name="40% - Énfasis3 16 3 2 2 2 2" xfId="45842" xr:uid="{B2C25C68-A6B0-4BA4-92DD-158D3EB920D7}"/>
    <cellStyle name="40% - Énfasis3 16 3 2 2 3" xfId="45841" xr:uid="{6F974568-252D-42C7-8690-F75E5B072A04}"/>
    <cellStyle name="40% - Énfasis3 16 3 2 3" xfId="21337" xr:uid="{90E40603-EF40-45BF-91C0-023573AD2B5A}"/>
    <cellStyle name="40% - Énfasis3 16 3 2 3 2" xfId="45843" xr:uid="{1889951B-D550-4FDD-8987-D9E38B2AC20B}"/>
    <cellStyle name="40% - Énfasis3 16 3 2 4" xfId="45840" xr:uid="{85B2982B-426A-4973-9180-C598D9782D13}"/>
    <cellStyle name="40% - Énfasis3 16 3 3" xfId="9901" xr:uid="{B3C14385-C50D-4584-B39A-31D3FB43D61E}"/>
    <cellStyle name="40% - Énfasis3 16 3 3 2" xfId="25314" xr:uid="{2F39E493-73B1-4DE4-ABB7-539DAF43A8BD}"/>
    <cellStyle name="40% - Énfasis3 16 3 3 2 2" xfId="45845" xr:uid="{A1F8D867-A3E3-4CC3-BED1-AC96854FADB3}"/>
    <cellStyle name="40% - Énfasis3 16 3 3 3" xfId="45844" xr:uid="{B57E8452-13C4-4DBA-8631-10F274E282BA}"/>
    <cellStyle name="40% - Énfasis3 16 3 4" xfId="17609" xr:uid="{DE762AF9-4356-40FB-9067-3A157AC57E2A}"/>
    <cellStyle name="40% - Énfasis3 16 3 4 2" xfId="45846" xr:uid="{6DDC0495-8535-4BCF-AE38-A452D42294A0}"/>
    <cellStyle name="40% - Énfasis3 16 3 5" xfId="45839" xr:uid="{3ED6DCA1-E119-4CBF-BF64-BFA797624422}"/>
    <cellStyle name="40% - Énfasis3 16 4" xfId="4445" xr:uid="{4191CCC3-B6E9-401A-80AD-86C460763EBC}"/>
    <cellStyle name="40% - Énfasis3 16 4 2" xfId="12153" xr:uid="{B9C4AA3B-700B-49C0-99A8-FDBB84B0AF33}"/>
    <cellStyle name="40% - Énfasis3 16 4 2 2" xfId="27565" xr:uid="{FEB90709-BBB7-4BC3-8AA8-C6C914D9B840}"/>
    <cellStyle name="40% - Énfasis3 16 4 2 2 2" xfId="45849" xr:uid="{1EF3A19F-88B2-43A9-BF66-C561636E3445}"/>
    <cellStyle name="40% - Énfasis3 16 4 2 3" xfId="45848" xr:uid="{5455CE49-3163-4F96-90C9-56364708B5C6}"/>
    <cellStyle name="40% - Énfasis3 16 4 3" xfId="19860" xr:uid="{23422DC3-52F8-4207-8242-BF1C513DE937}"/>
    <cellStyle name="40% - Énfasis3 16 4 3 2" xfId="45850" xr:uid="{625C6528-72C1-42F4-89C1-CF6416895B31}"/>
    <cellStyle name="40% - Énfasis3 16 4 4" xfId="45847" xr:uid="{34D8DD99-EF1E-4867-B51C-745C57C1FC5E}"/>
    <cellStyle name="40% - Énfasis3 16 5" xfId="8442" xr:uid="{15923E1E-DB23-4F9C-B81A-0599397627F1}"/>
    <cellStyle name="40% - Énfasis3 16 5 2" xfId="23855" xr:uid="{D86934C9-DB6A-40FB-A6E7-D6A3D079B81A}"/>
    <cellStyle name="40% - Énfasis3 16 5 2 2" xfId="45852" xr:uid="{7D88D1B1-EF65-4B80-86A0-F676F1ECC781}"/>
    <cellStyle name="40% - Énfasis3 16 5 3" xfId="45851" xr:uid="{2C02A0D2-0C04-47D2-A4E5-EDA23A23D349}"/>
    <cellStyle name="40% - Énfasis3 16 6" xfId="16150" xr:uid="{243D6140-7070-4686-93C8-028C75492D03}"/>
    <cellStyle name="40% - Énfasis3 16 6 2" xfId="45853" xr:uid="{C42EFC8C-0216-4D30-9198-7E01746D2B26}"/>
    <cellStyle name="40% - Énfasis3 16 7" xfId="45822" xr:uid="{B0381048-70D1-46C7-A372-6519B0488AB0}"/>
    <cellStyle name="40% - Énfasis3 17" xfId="720" xr:uid="{CBE973A2-221D-41E3-8AB0-DE92E420E2FC}"/>
    <cellStyle name="40% - Énfasis3 17 2" xfId="1381" xr:uid="{BF0DDD6D-40CE-44F7-BE83-A9ECBC6AA21F}"/>
    <cellStyle name="40% - Énfasis3 17 2 2" xfId="2848" xr:uid="{AD93BB13-D9AA-47D8-8507-62FDF88D5434}"/>
    <cellStyle name="40% - Énfasis3 17 2 2 2" xfId="6580" xr:uid="{AC80A927-6702-45FE-855D-EE44B37B514F}"/>
    <cellStyle name="40% - Énfasis3 17 2 2 2 2" xfId="14288" xr:uid="{07081BB5-3108-4E09-A337-973F367E6487}"/>
    <cellStyle name="40% - Énfasis3 17 2 2 2 2 2" xfId="29700" xr:uid="{B55F8497-BF5D-4B41-A9C6-9BEEDEB26B37}"/>
    <cellStyle name="40% - Énfasis3 17 2 2 2 2 2 2" xfId="45859" xr:uid="{BB32D69B-A4F5-4EE9-97DA-39F42BF5CA61}"/>
    <cellStyle name="40% - Énfasis3 17 2 2 2 2 3" xfId="45858" xr:uid="{A7A7E286-CF19-4335-A910-09C90C2BF832}"/>
    <cellStyle name="40% - Énfasis3 17 2 2 2 3" xfId="21995" xr:uid="{7183E713-BA48-49A5-9851-F8344BDDAE9B}"/>
    <cellStyle name="40% - Énfasis3 17 2 2 2 3 2" xfId="45860" xr:uid="{29CD4E85-3F0A-42B9-ABF2-2686F23D73DB}"/>
    <cellStyle name="40% - Énfasis3 17 2 2 2 4" xfId="45857" xr:uid="{45E26A30-6DC0-4B75-852A-F6CC4B78B12D}"/>
    <cellStyle name="40% - Énfasis3 17 2 2 3" xfId="10559" xr:uid="{2BF59E70-91BF-48EF-9BFE-EA89AE6C80D6}"/>
    <cellStyle name="40% - Énfasis3 17 2 2 3 2" xfId="25972" xr:uid="{255D7071-CE87-4163-9BB8-E1EA43805B31}"/>
    <cellStyle name="40% - Énfasis3 17 2 2 3 2 2" xfId="45862" xr:uid="{04C2C076-A940-4A56-8C63-8D01901BD2DB}"/>
    <cellStyle name="40% - Énfasis3 17 2 2 3 3" xfId="45861" xr:uid="{C3385AD1-85A3-4D8B-A69F-6BF852813FD5}"/>
    <cellStyle name="40% - Énfasis3 17 2 2 4" xfId="18267" xr:uid="{0B51518F-68DC-47E6-B4B9-E292183A78A1}"/>
    <cellStyle name="40% - Énfasis3 17 2 2 4 2" xfId="45863" xr:uid="{0AA94FCD-8923-45D8-B695-6AFF3825A656}"/>
    <cellStyle name="40% - Énfasis3 17 2 2 5" xfId="45856" xr:uid="{ABF849D8-D660-4680-B5A9-71B8A4184D3A}"/>
    <cellStyle name="40% - Énfasis3 17 2 3" xfId="5117" xr:uid="{4936046B-D77B-4059-B9C7-FB1207D0AA14}"/>
    <cellStyle name="40% - Énfasis3 17 2 3 2" xfId="12825" xr:uid="{006AABAB-E009-4C4F-B062-2EEE8C13D8F5}"/>
    <cellStyle name="40% - Énfasis3 17 2 3 2 2" xfId="28237" xr:uid="{C9D239B2-E723-4126-8DC0-C8C5D7CF047F}"/>
    <cellStyle name="40% - Énfasis3 17 2 3 2 2 2" xfId="45866" xr:uid="{35D95455-F992-408D-91A8-A0F87D9FEA21}"/>
    <cellStyle name="40% - Énfasis3 17 2 3 2 3" xfId="45865" xr:uid="{6C220391-7AB4-4906-8914-2F3AB4341061}"/>
    <cellStyle name="40% - Énfasis3 17 2 3 3" xfId="20532" xr:uid="{69A33954-638A-471D-804D-9106E64C0A02}"/>
    <cellStyle name="40% - Énfasis3 17 2 3 3 2" xfId="45867" xr:uid="{01CD0EA5-11F0-4D17-97C6-2E30A430A069}"/>
    <cellStyle name="40% - Énfasis3 17 2 3 4" xfId="45864" xr:uid="{733EFFF3-CE2B-4BAD-8447-38D826087BAB}"/>
    <cellStyle name="40% - Énfasis3 17 2 4" xfId="9100" xr:uid="{299E9085-F93A-4787-ABCE-515C19CF18EE}"/>
    <cellStyle name="40% - Énfasis3 17 2 4 2" xfId="24513" xr:uid="{F474A9E7-FDCE-47E2-93A1-997B3E5AD1BA}"/>
    <cellStyle name="40% - Énfasis3 17 2 4 2 2" xfId="45869" xr:uid="{7C3E398D-736B-4F3D-8701-3BCB5BD99A12}"/>
    <cellStyle name="40% - Énfasis3 17 2 4 3" xfId="45868" xr:uid="{CCADB26E-A139-480F-BCD3-44B079FC5EDB}"/>
    <cellStyle name="40% - Énfasis3 17 2 5" xfId="16808" xr:uid="{92A84D59-FA32-4C0A-90FC-FA3EA90C29D9}"/>
    <cellStyle name="40% - Énfasis3 17 2 5 2" xfId="45870" xr:uid="{3E403651-322C-43C3-B579-8AD711F73474}"/>
    <cellStyle name="40% - Énfasis3 17 2 6" xfId="45855" xr:uid="{7DF50C90-6BAC-4A11-95B1-429E7521E736}"/>
    <cellStyle name="40% - Énfasis3 17 3" xfId="2210" xr:uid="{7A89222C-F12F-497C-82FD-9D60A345580C}"/>
    <cellStyle name="40% - Énfasis3 17 3 2" xfId="5942" xr:uid="{A89E81CD-258C-4FD0-A67C-7CBC02F1A20D}"/>
    <cellStyle name="40% - Énfasis3 17 3 2 2" xfId="13650" xr:uid="{7EBF9F20-AA36-48B9-A06F-470389F5517F}"/>
    <cellStyle name="40% - Énfasis3 17 3 2 2 2" xfId="29062" xr:uid="{F77208BA-6A26-4342-BA6E-400C4320A235}"/>
    <cellStyle name="40% - Énfasis3 17 3 2 2 2 2" xfId="45874" xr:uid="{FDCD2354-1CE3-4FBA-82A4-92E7316C98E8}"/>
    <cellStyle name="40% - Énfasis3 17 3 2 2 3" xfId="45873" xr:uid="{7B12D257-7CA1-4A59-A851-62F6A4EBD099}"/>
    <cellStyle name="40% - Énfasis3 17 3 2 3" xfId="21357" xr:uid="{595D94E6-C94E-4CF3-A77E-88269B76481D}"/>
    <cellStyle name="40% - Énfasis3 17 3 2 3 2" xfId="45875" xr:uid="{E1672F51-404B-4E83-A4E4-8B93A6913403}"/>
    <cellStyle name="40% - Énfasis3 17 3 2 4" xfId="45872" xr:uid="{22EAB3AD-B94B-46D0-BC7B-3491D655C5F9}"/>
    <cellStyle name="40% - Énfasis3 17 3 3" xfId="9921" xr:uid="{5BA96DC9-04FC-44D3-8010-35002281C75C}"/>
    <cellStyle name="40% - Énfasis3 17 3 3 2" xfId="25334" xr:uid="{A9344A10-33AC-431A-971E-F0C6FC53DFBB}"/>
    <cellStyle name="40% - Énfasis3 17 3 3 2 2" xfId="45877" xr:uid="{1CE177F8-4659-44B9-B05D-EDE5FEC04FEC}"/>
    <cellStyle name="40% - Énfasis3 17 3 3 3" xfId="45876" xr:uid="{E5BBA385-8BF9-4377-892E-D8A4BAFE653F}"/>
    <cellStyle name="40% - Énfasis3 17 3 4" xfId="17629" xr:uid="{8078D335-661F-4B37-955A-0A90965E1D5C}"/>
    <cellStyle name="40% - Énfasis3 17 3 4 2" xfId="45878" xr:uid="{D096EE7E-1D48-47D6-B81D-F08E89C8C41E}"/>
    <cellStyle name="40% - Énfasis3 17 3 5" xfId="45871" xr:uid="{817E91D3-EDED-4C7F-A6F0-99B8EAE870CC}"/>
    <cellStyle name="40% - Énfasis3 17 4" xfId="4465" xr:uid="{6FE48E02-254D-4F33-B639-313A4A9DDEC1}"/>
    <cellStyle name="40% - Énfasis3 17 4 2" xfId="12173" xr:uid="{DAEDF9B1-03B5-43CD-9F72-FFF983076D8C}"/>
    <cellStyle name="40% - Énfasis3 17 4 2 2" xfId="27585" xr:uid="{1FFF887E-1C7D-4063-AA59-9EB72689D4A2}"/>
    <cellStyle name="40% - Énfasis3 17 4 2 2 2" xfId="45881" xr:uid="{1F7622A3-B084-400F-9D03-888A748628A0}"/>
    <cellStyle name="40% - Énfasis3 17 4 2 3" xfId="45880" xr:uid="{49DA77E2-C941-4D8B-8388-5B3F0544636C}"/>
    <cellStyle name="40% - Énfasis3 17 4 3" xfId="19880" xr:uid="{442A1B50-1238-4953-BEC8-27157E21B37C}"/>
    <cellStyle name="40% - Énfasis3 17 4 3 2" xfId="45882" xr:uid="{928B1B54-1D9E-40BD-8761-72673C59AC0B}"/>
    <cellStyle name="40% - Énfasis3 17 4 4" xfId="45879" xr:uid="{170FC144-4C26-4BF4-8286-1A99A52EE7F4}"/>
    <cellStyle name="40% - Énfasis3 17 5" xfId="8462" xr:uid="{1D286B80-EE07-49B5-9ECE-7CE61D7B7256}"/>
    <cellStyle name="40% - Énfasis3 17 5 2" xfId="23875" xr:uid="{7028890F-6176-4460-8F7C-8DC1DD10ED03}"/>
    <cellStyle name="40% - Énfasis3 17 5 2 2" xfId="45884" xr:uid="{C1A612EE-EB69-4C09-AF83-A1648FE938A5}"/>
    <cellStyle name="40% - Énfasis3 17 5 3" xfId="45883" xr:uid="{F3A9E32E-F4CC-4DE1-BD30-B07A3EE869A6}"/>
    <cellStyle name="40% - Énfasis3 17 6" xfId="16170" xr:uid="{8F2C8417-3583-477E-9C3C-4B15B9C1F543}"/>
    <cellStyle name="40% - Énfasis3 17 6 2" xfId="45885" xr:uid="{2D74192E-3C7B-40A4-B733-1A0BFBCF41F2}"/>
    <cellStyle name="40% - Énfasis3 17 7" xfId="45854" xr:uid="{5E0E6F0B-E79C-4D0A-90F7-897D9D28E267}"/>
    <cellStyle name="40% - Énfasis3 18" xfId="740" xr:uid="{B5CB98D0-0320-434D-89B5-D8E91CF1EB92}"/>
    <cellStyle name="40% - Énfasis3 18 2" xfId="1401" xr:uid="{EA64D4CC-7060-4438-860C-B2C1E3D5D614}"/>
    <cellStyle name="40% - Énfasis3 18 2 2" xfId="2868" xr:uid="{0CA7AAA8-8FDD-4232-9168-E9FA877A6C56}"/>
    <cellStyle name="40% - Énfasis3 18 2 2 2" xfId="6600" xr:uid="{913D42FA-443F-4602-89F5-CE0B812BCC21}"/>
    <cellStyle name="40% - Énfasis3 18 2 2 2 2" xfId="14308" xr:uid="{35CF94DB-F445-4515-A0F8-856FB137B590}"/>
    <cellStyle name="40% - Énfasis3 18 2 2 2 2 2" xfId="29720" xr:uid="{F525BCFF-C181-4D90-8A7D-E08725487443}"/>
    <cellStyle name="40% - Énfasis3 18 2 2 2 2 2 2" xfId="45891" xr:uid="{3015F792-BA1C-42EC-8130-ECF475C1CFAC}"/>
    <cellStyle name="40% - Énfasis3 18 2 2 2 2 3" xfId="45890" xr:uid="{513B2EC2-BDBE-47F0-BA97-A4FDE6645373}"/>
    <cellStyle name="40% - Énfasis3 18 2 2 2 3" xfId="22015" xr:uid="{82500809-9A23-4AEA-9BB1-BB6EC67FBFC4}"/>
    <cellStyle name="40% - Énfasis3 18 2 2 2 3 2" xfId="45892" xr:uid="{B2158974-860E-4303-AAF9-1C73C05A27A9}"/>
    <cellStyle name="40% - Énfasis3 18 2 2 2 4" xfId="45889" xr:uid="{3A0A63C2-F79C-48E0-BFAB-488C4774FEEF}"/>
    <cellStyle name="40% - Énfasis3 18 2 2 3" xfId="10579" xr:uid="{7E8D493F-1B58-45D6-9530-958819D2F313}"/>
    <cellStyle name="40% - Énfasis3 18 2 2 3 2" xfId="25992" xr:uid="{1A254845-D3F7-4426-931C-C4574C78E159}"/>
    <cellStyle name="40% - Énfasis3 18 2 2 3 2 2" xfId="45894" xr:uid="{2C58F4E4-7589-44DF-B9EA-4146290E73A9}"/>
    <cellStyle name="40% - Énfasis3 18 2 2 3 3" xfId="45893" xr:uid="{003DD1F0-2611-49D7-BA17-9596DF80CBCA}"/>
    <cellStyle name="40% - Énfasis3 18 2 2 4" xfId="18287" xr:uid="{3D1A568B-43F9-4035-9F2D-E9F6631B81EA}"/>
    <cellStyle name="40% - Énfasis3 18 2 2 4 2" xfId="45895" xr:uid="{5C048F45-E60F-4A94-A17A-2EF1BB0FB7FC}"/>
    <cellStyle name="40% - Énfasis3 18 2 2 5" xfId="45888" xr:uid="{B2FE7E86-1587-4D93-B573-32D3B9BFE1A2}"/>
    <cellStyle name="40% - Énfasis3 18 2 3" xfId="5137" xr:uid="{1206421E-8CF4-4BF9-80E5-58D8BD533037}"/>
    <cellStyle name="40% - Énfasis3 18 2 3 2" xfId="12845" xr:uid="{12376133-AC93-4312-9335-F8C0A4996C4E}"/>
    <cellStyle name="40% - Énfasis3 18 2 3 2 2" xfId="28257" xr:uid="{F6829DF0-C07F-4DE8-98AA-0EA0DB75B23F}"/>
    <cellStyle name="40% - Énfasis3 18 2 3 2 2 2" xfId="45898" xr:uid="{DFD32CC3-AF4A-4E3B-B13B-9331E7B30C47}"/>
    <cellStyle name="40% - Énfasis3 18 2 3 2 3" xfId="45897" xr:uid="{1EFC089B-ED3F-4C21-8547-587C2E37F021}"/>
    <cellStyle name="40% - Énfasis3 18 2 3 3" xfId="20552" xr:uid="{02D375CE-D1A8-4DC6-B78A-2C080F14FD2B}"/>
    <cellStyle name="40% - Énfasis3 18 2 3 3 2" xfId="45899" xr:uid="{253411B9-B7A9-4478-8E14-D152E818A7E4}"/>
    <cellStyle name="40% - Énfasis3 18 2 3 4" xfId="45896" xr:uid="{E7D542FD-3D38-490E-AB67-DF61F560E04E}"/>
    <cellStyle name="40% - Énfasis3 18 2 4" xfId="9120" xr:uid="{576FCF1C-8863-4ED4-BD3A-E36E4FC2A5B8}"/>
    <cellStyle name="40% - Énfasis3 18 2 4 2" xfId="24533" xr:uid="{49DDADA2-18B7-47CC-AC9F-9BD1D340A03C}"/>
    <cellStyle name="40% - Énfasis3 18 2 4 2 2" xfId="45901" xr:uid="{1A81A65C-81D6-416F-B9D7-88ACEBF63F1B}"/>
    <cellStyle name="40% - Énfasis3 18 2 4 3" xfId="45900" xr:uid="{0E309980-9FE7-4B67-AF5B-EC683970388D}"/>
    <cellStyle name="40% - Énfasis3 18 2 5" xfId="16828" xr:uid="{815BC093-EB2B-43BD-B0B3-3A64BC8A66C4}"/>
    <cellStyle name="40% - Énfasis3 18 2 5 2" xfId="45902" xr:uid="{FB7E7492-B4A7-403E-A19C-9B09730A52A5}"/>
    <cellStyle name="40% - Énfasis3 18 2 6" xfId="45887" xr:uid="{B49BE06B-AC49-4A08-A78C-737A5B548BEC}"/>
    <cellStyle name="40% - Énfasis3 18 3" xfId="2230" xr:uid="{B24412AB-C2CD-4D3D-9A14-D5DCC283F4D2}"/>
    <cellStyle name="40% - Énfasis3 18 3 2" xfId="5962" xr:uid="{B66F6037-D30B-4208-A5EC-BD679300989A}"/>
    <cellStyle name="40% - Énfasis3 18 3 2 2" xfId="13670" xr:uid="{04B1B568-4886-4E5F-B3AE-53497F277AE1}"/>
    <cellStyle name="40% - Énfasis3 18 3 2 2 2" xfId="29082" xr:uid="{C2511631-76BC-47A4-92E1-D54D04CADAB9}"/>
    <cellStyle name="40% - Énfasis3 18 3 2 2 2 2" xfId="45906" xr:uid="{451D4C98-FAEB-48DC-B353-5D78520AC2F5}"/>
    <cellStyle name="40% - Énfasis3 18 3 2 2 3" xfId="45905" xr:uid="{4D42220B-129C-4181-B538-D118C7796914}"/>
    <cellStyle name="40% - Énfasis3 18 3 2 3" xfId="21377" xr:uid="{299FE009-EBDB-4F21-85AE-00068993A6E3}"/>
    <cellStyle name="40% - Énfasis3 18 3 2 3 2" xfId="45907" xr:uid="{7CE3CA4E-1EED-4F50-8A6B-C918CC3C308D}"/>
    <cellStyle name="40% - Énfasis3 18 3 2 4" xfId="45904" xr:uid="{1940C4BD-3568-49BA-BD07-A82F3035A182}"/>
    <cellStyle name="40% - Énfasis3 18 3 3" xfId="9941" xr:uid="{2AE8D96E-312A-46FE-AFEE-7F96E63857EB}"/>
    <cellStyle name="40% - Énfasis3 18 3 3 2" xfId="25354" xr:uid="{243EB4BE-40AA-4888-A1CE-D7F6F8FB694C}"/>
    <cellStyle name="40% - Énfasis3 18 3 3 2 2" xfId="45909" xr:uid="{44C2E26A-FA55-4C70-A7CD-B2441A68B019}"/>
    <cellStyle name="40% - Énfasis3 18 3 3 3" xfId="45908" xr:uid="{D0B14D29-D321-44B6-8D8A-D86A1E573AF5}"/>
    <cellStyle name="40% - Énfasis3 18 3 4" xfId="17649" xr:uid="{0C007FA3-1C7E-4E38-AB39-3C94525CD1D6}"/>
    <cellStyle name="40% - Énfasis3 18 3 4 2" xfId="45910" xr:uid="{522E382F-525D-403D-B143-F6C581BE372E}"/>
    <cellStyle name="40% - Énfasis3 18 3 5" xfId="45903" xr:uid="{1AF37557-501B-44D8-AEF7-DC6AF43487FB}"/>
    <cellStyle name="40% - Énfasis3 18 4" xfId="4485" xr:uid="{6342BBC1-7E93-4C40-9BFD-AC291253A867}"/>
    <cellStyle name="40% - Énfasis3 18 4 2" xfId="12193" xr:uid="{EFA41D08-EDA9-410D-9D3E-B032196FE6CB}"/>
    <cellStyle name="40% - Énfasis3 18 4 2 2" xfId="27605" xr:uid="{F541474E-C03D-4CF2-B4CD-25105E9FE561}"/>
    <cellStyle name="40% - Énfasis3 18 4 2 2 2" xfId="45913" xr:uid="{71CA9E2F-6549-4B52-B5F4-1BBBF44D4699}"/>
    <cellStyle name="40% - Énfasis3 18 4 2 3" xfId="45912" xr:uid="{FED1688E-66B9-4182-804F-FE7B9B43E01E}"/>
    <cellStyle name="40% - Énfasis3 18 4 3" xfId="19900" xr:uid="{5B02F479-5B22-4BD6-9841-3D94DC4A5A2A}"/>
    <cellStyle name="40% - Énfasis3 18 4 3 2" xfId="45914" xr:uid="{8058F07A-DD3B-43CB-B3C2-99D4F5F424FD}"/>
    <cellStyle name="40% - Énfasis3 18 4 4" xfId="45911" xr:uid="{A19EC810-0B3D-4E25-98A6-6B90C662F5A0}"/>
    <cellStyle name="40% - Énfasis3 18 5" xfId="8482" xr:uid="{490E2D84-4C06-4DB2-96D5-0FF16D222FCD}"/>
    <cellStyle name="40% - Énfasis3 18 5 2" xfId="23895" xr:uid="{10199B9E-0F03-4D87-93D4-67764FFDD9C3}"/>
    <cellStyle name="40% - Énfasis3 18 5 2 2" xfId="45916" xr:uid="{0EFD7944-E821-4CB5-B95D-1CC600D27A9B}"/>
    <cellStyle name="40% - Énfasis3 18 5 3" xfId="45915" xr:uid="{6A093A87-32EB-482B-A29B-7E5B237CB0AC}"/>
    <cellStyle name="40% - Énfasis3 18 6" xfId="16190" xr:uid="{A07D4A93-51D8-4FD7-962E-B520A9CBE1AE}"/>
    <cellStyle name="40% - Énfasis3 18 6 2" xfId="45917" xr:uid="{4FA41A9C-5A47-4C46-B583-DE1F52B85CA6}"/>
    <cellStyle name="40% - Énfasis3 18 7" xfId="45886" xr:uid="{2B113B0B-42CE-4558-99C9-6DC12AF58C63}"/>
    <cellStyle name="40% - Énfasis3 19" xfId="759" xr:uid="{789260E2-C415-4049-9FDD-514ABAD2D579}"/>
    <cellStyle name="40% - Énfasis3 19 2" xfId="2249" xr:uid="{9A157097-1C17-48DA-81FD-A30CDAB046F6}"/>
    <cellStyle name="40% - Énfasis3 19 2 2" xfId="5981" xr:uid="{057591A2-D377-4FED-BFA7-FC829EA27CDE}"/>
    <cellStyle name="40% - Énfasis3 19 2 2 2" xfId="13689" xr:uid="{35591C62-A0A7-4A07-BC42-1A11DE556D66}"/>
    <cellStyle name="40% - Énfasis3 19 2 2 2 2" xfId="29101" xr:uid="{028F14D3-BE5D-4B08-A21A-63CB6E5D4CE0}"/>
    <cellStyle name="40% - Énfasis3 19 2 2 2 2 2" xfId="45922" xr:uid="{A5673967-250D-499E-BEF0-5E6AC0FB705A}"/>
    <cellStyle name="40% - Énfasis3 19 2 2 2 3" xfId="45921" xr:uid="{338ABF30-77DB-4064-97C9-C3A1018B1C58}"/>
    <cellStyle name="40% - Énfasis3 19 2 2 3" xfId="21396" xr:uid="{5632C485-C860-4048-ABED-5AD00BDBA6BA}"/>
    <cellStyle name="40% - Énfasis3 19 2 2 3 2" xfId="45923" xr:uid="{0DB1B1F2-FA43-4927-9A40-003A93B702C2}"/>
    <cellStyle name="40% - Énfasis3 19 2 2 4" xfId="45920" xr:uid="{BDEBC74B-10A3-482D-B91A-459F8AB8A9EC}"/>
    <cellStyle name="40% - Énfasis3 19 2 3" xfId="9960" xr:uid="{541CFFA8-B238-424C-BDEC-E58216AA9E5D}"/>
    <cellStyle name="40% - Énfasis3 19 2 3 2" xfId="25373" xr:uid="{B227C6E2-A96C-4557-AA8C-9DE98D4E4304}"/>
    <cellStyle name="40% - Énfasis3 19 2 3 2 2" xfId="45925" xr:uid="{9C9D72B2-D805-4812-A379-C5EEB63D8C7D}"/>
    <cellStyle name="40% - Énfasis3 19 2 3 3" xfId="45924" xr:uid="{FD706244-D500-4781-B87F-E01167904232}"/>
    <cellStyle name="40% - Énfasis3 19 2 4" xfId="17668" xr:uid="{53BE9C34-319F-4B69-BC1C-C1234084696A}"/>
    <cellStyle name="40% - Énfasis3 19 2 4 2" xfId="45926" xr:uid="{D5D12772-0D31-4B95-AB94-51A4CBB18016}"/>
    <cellStyle name="40% - Énfasis3 19 2 5" xfId="45919" xr:uid="{385BB38D-72C7-406D-949A-3EDB72A7A5DE}"/>
    <cellStyle name="40% - Énfasis3 19 3" xfId="4504" xr:uid="{1D68B748-D4AC-4970-B9B5-A5C8DEA793E5}"/>
    <cellStyle name="40% - Énfasis3 19 3 2" xfId="12212" xr:uid="{04B81C38-DA74-478A-BB76-4629D7AD28AA}"/>
    <cellStyle name="40% - Énfasis3 19 3 2 2" xfId="27624" xr:uid="{D4061009-A722-4ECF-B854-6C190DC299F8}"/>
    <cellStyle name="40% - Énfasis3 19 3 2 2 2" xfId="45929" xr:uid="{E5AA9D7F-6468-4FC9-B9C5-E145655D562C}"/>
    <cellStyle name="40% - Énfasis3 19 3 2 3" xfId="45928" xr:uid="{9DA9AC3A-6B0A-45D7-AFF3-8C0E6B45236E}"/>
    <cellStyle name="40% - Énfasis3 19 3 3" xfId="19919" xr:uid="{5C2AADAB-5B78-4929-8C89-4BC810853DD1}"/>
    <cellStyle name="40% - Énfasis3 19 3 3 2" xfId="45930" xr:uid="{66DB8FAB-A57C-4C10-904A-1B1ED250DF91}"/>
    <cellStyle name="40% - Énfasis3 19 3 4" xfId="45927" xr:uid="{B32CDB32-83EF-4688-BFE5-1E5368C856C8}"/>
    <cellStyle name="40% - Énfasis3 19 4" xfId="8501" xr:uid="{D6BCE0BB-5111-4645-8887-B86EF50518C4}"/>
    <cellStyle name="40% - Énfasis3 19 4 2" xfId="23914" xr:uid="{8450FD7C-4CB9-4178-82D7-1991FB75B6EF}"/>
    <cellStyle name="40% - Énfasis3 19 4 2 2" xfId="45932" xr:uid="{29947882-AF25-40D3-8D96-7346882795AE}"/>
    <cellStyle name="40% - Énfasis3 19 4 3" xfId="45931" xr:uid="{62F13152-1B9E-4673-B91E-B6D836D3AAAC}"/>
    <cellStyle name="40% - Énfasis3 19 5" xfId="16209" xr:uid="{1A31BD25-E44F-4D7B-B0C0-595B0641D807}"/>
    <cellStyle name="40% - Énfasis3 19 5 2" xfId="45933" xr:uid="{F49C798C-0E76-47C6-B946-A0BE37248D5A}"/>
    <cellStyle name="40% - Énfasis3 19 6" xfId="45918" xr:uid="{DDD12078-8A65-44A2-BEA8-870AF2771767}"/>
    <cellStyle name="40% - Énfasis3 2" xfId="160" xr:uid="{509CA788-5030-412D-84C9-6F98124751B9}"/>
    <cellStyle name="40% - Énfasis3 2 2" xfId="371" xr:uid="{A70A1FCE-005C-4DFC-A3D0-2FC583797B60}"/>
    <cellStyle name="40% - Énfasis3 2 2 2" xfId="1033" xr:uid="{A2DB7DC0-6377-4AF0-B5ED-4CDD2996DB55}"/>
    <cellStyle name="40% - Énfasis3 2 2 2 2" xfId="2501" xr:uid="{68594FA5-5F31-43EB-8B3F-CDFCB14A34DF}"/>
    <cellStyle name="40% - Énfasis3 2 2 2 2 2" xfId="6233" xr:uid="{BE312A64-C39A-41FB-B6B0-DB513E67A356}"/>
    <cellStyle name="40% - Énfasis3 2 2 2 2 2 2" xfId="13941" xr:uid="{2D4BCA8B-4439-4796-B750-855E073E94B1}"/>
    <cellStyle name="40% - Énfasis3 2 2 2 2 2 2 2" xfId="29353" xr:uid="{6CE411E7-0E2D-4037-B646-B758892C89E2}"/>
    <cellStyle name="40% - Énfasis3 2 2 2 2 2 2 2 2" xfId="45940" xr:uid="{59CE1B85-A834-44BF-838E-4081FEEC0101}"/>
    <cellStyle name="40% - Énfasis3 2 2 2 2 2 2 3" xfId="45939" xr:uid="{8813BF6E-026F-4745-B318-A63DEE42B229}"/>
    <cellStyle name="40% - Énfasis3 2 2 2 2 2 3" xfId="21648" xr:uid="{5AC24A54-C914-42B3-8D9A-5AD3D91DD577}"/>
    <cellStyle name="40% - Énfasis3 2 2 2 2 2 3 2" xfId="45941" xr:uid="{612E69C1-C11B-4184-B467-15F7CBD12819}"/>
    <cellStyle name="40% - Énfasis3 2 2 2 2 2 4" xfId="45938" xr:uid="{719DF57A-79FB-4660-A455-20A7FD350B3F}"/>
    <cellStyle name="40% - Énfasis3 2 2 2 2 3" xfId="10212" xr:uid="{2AFD2A20-9C9E-4B5F-9990-51FCF8809B8E}"/>
    <cellStyle name="40% - Énfasis3 2 2 2 2 3 2" xfId="25625" xr:uid="{3DF0A603-381D-42C0-8AD6-4C074FE332F8}"/>
    <cellStyle name="40% - Énfasis3 2 2 2 2 3 2 2" xfId="45943" xr:uid="{2AA04EE9-8A47-42DA-A5FD-5513AD613C53}"/>
    <cellStyle name="40% - Énfasis3 2 2 2 2 3 3" xfId="45942" xr:uid="{6DE0A673-BE4E-4623-BF7A-1BA89B482DAE}"/>
    <cellStyle name="40% - Énfasis3 2 2 2 2 4" xfId="17920" xr:uid="{A7FC7A08-3C61-4498-A08F-FBFF2359462C}"/>
    <cellStyle name="40% - Énfasis3 2 2 2 2 4 2" xfId="45944" xr:uid="{31E44E90-F52F-4BA5-8318-37FC6FA406F5}"/>
    <cellStyle name="40% - Énfasis3 2 2 2 2 5" xfId="45937" xr:uid="{88AD16FB-7361-4CD0-886E-894FA6DC6ECB}"/>
    <cellStyle name="40% - Énfasis3 2 2 2 3" xfId="4770" xr:uid="{6B158C73-6256-406A-8B2F-5B6A03754D94}"/>
    <cellStyle name="40% - Énfasis3 2 2 2 3 2" xfId="12478" xr:uid="{46D04514-3DD2-414F-ACDC-389691411F8C}"/>
    <cellStyle name="40% - Énfasis3 2 2 2 3 2 2" xfId="27890" xr:uid="{D4B4DAA8-CF2B-4596-841D-FE1A9FDB3995}"/>
    <cellStyle name="40% - Énfasis3 2 2 2 3 2 2 2" xfId="45947" xr:uid="{F5132169-4657-497D-8BA7-8C1869B10A94}"/>
    <cellStyle name="40% - Énfasis3 2 2 2 3 2 3" xfId="45946" xr:uid="{9E0B2E40-2AA2-4787-9D66-C2ED567CA562}"/>
    <cellStyle name="40% - Énfasis3 2 2 2 3 3" xfId="20185" xr:uid="{ADF8CBA9-AC45-44C7-A323-937E49A584AD}"/>
    <cellStyle name="40% - Énfasis3 2 2 2 3 3 2" xfId="45948" xr:uid="{23869696-F930-46AA-BD8A-B7D733A1C2CE}"/>
    <cellStyle name="40% - Énfasis3 2 2 2 3 4" xfId="45945" xr:uid="{FE0FD5AA-515F-47F1-80F3-82221D44304E}"/>
    <cellStyle name="40% - Énfasis3 2 2 2 4" xfId="8753" xr:uid="{5899C51F-A6F5-41B0-AE48-DD5D5ABDB577}"/>
    <cellStyle name="40% - Énfasis3 2 2 2 4 2" xfId="24166" xr:uid="{FE77C755-5D6A-4C5C-9352-FFC4DCC3AA0A}"/>
    <cellStyle name="40% - Énfasis3 2 2 2 4 2 2" xfId="45950" xr:uid="{BBFDEA08-E225-41DA-B3F6-29FD5996869C}"/>
    <cellStyle name="40% - Énfasis3 2 2 2 4 3" xfId="45949" xr:uid="{22DBFC40-B131-4A02-9487-7463DFF53B6F}"/>
    <cellStyle name="40% - Énfasis3 2 2 2 5" xfId="16461" xr:uid="{3117FE1B-7B18-4E9C-9198-61E0E7D80E76}"/>
    <cellStyle name="40% - Énfasis3 2 2 2 5 2" xfId="45951" xr:uid="{A68D444F-319E-4396-AC5B-0DDF601799D0}"/>
    <cellStyle name="40% - Énfasis3 2 2 2 6" xfId="45936" xr:uid="{7E81F1F6-1CEB-41A8-A3B2-743429BF42B8}"/>
    <cellStyle name="40% - Énfasis3 2 2 3" xfId="1863" xr:uid="{2D898BBF-A5C3-4D80-A7D9-8B87D8A46583}"/>
    <cellStyle name="40% - Énfasis3 2 2 3 2" xfId="5595" xr:uid="{5B27E7E9-14DD-4D9A-BC45-F987C0629CE3}"/>
    <cellStyle name="40% - Énfasis3 2 2 3 2 2" xfId="13303" xr:uid="{7A32B78B-5276-490D-BA12-AFE8BDCF1A37}"/>
    <cellStyle name="40% - Énfasis3 2 2 3 2 2 2" xfId="28715" xr:uid="{C523751C-92DB-4916-80B7-5DC9928ED991}"/>
    <cellStyle name="40% - Énfasis3 2 2 3 2 2 2 2" xfId="45955" xr:uid="{1CA1C319-A6F2-44EC-888B-7B1D5A814E2E}"/>
    <cellStyle name="40% - Énfasis3 2 2 3 2 2 3" xfId="45954" xr:uid="{5EF9A930-67DD-424D-A38F-87CFC4968CBA}"/>
    <cellStyle name="40% - Énfasis3 2 2 3 2 3" xfId="21010" xr:uid="{AD0721E4-89D0-4713-A500-318F4E3A1472}"/>
    <cellStyle name="40% - Énfasis3 2 2 3 2 3 2" xfId="45956" xr:uid="{96B53A93-D72B-41AF-863E-71DCA5403B28}"/>
    <cellStyle name="40% - Énfasis3 2 2 3 2 4" xfId="45953" xr:uid="{30828EF4-85ED-48F3-976D-B166C6AE1836}"/>
    <cellStyle name="40% - Énfasis3 2 2 3 3" xfId="9574" xr:uid="{031EA8EC-B09D-42F6-B7E1-0C49FF430280}"/>
    <cellStyle name="40% - Énfasis3 2 2 3 3 2" xfId="24987" xr:uid="{600FFB35-9AC0-4C61-90DB-429EFDB5475B}"/>
    <cellStyle name="40% - Énfasis3 2 2 3 3 2 2" xfId="45958" xr:uid="{8596BCC3-6F8E-4A70-9CC2-3E962529C06F}"/>
    <cellStyle name="40% - Énfasis3 2 2 3 3 3" xfId="45957" xr:uid="{5F207B1F-8837-451A-AF5E-6504B53BCB9F}"/>
    <cellStyle name="40% - Énfasis3 2 2 3 4" xfId="17282" xr:uid="{618F0371-1837-4622-A594-E7AAFFB78D99}"/>
    <cellStyle name="40% - Énfasis3 2 2 3 4 2" xfId="45959" xr:uid="{155AF459-F959-4618-A0D0-BFE021413CBF}"/>
    <cellStyle name="40% - Énfasis3 2 2 3 5" xfId="45952" xr:uid="{DF41C101-1865-4036-9137-A5FE0F6A7068}"/>
    <cellStyle name="40% - Énfasis3 2 2 4" xfId="4118" xr:uid="{B97B6DFA-F4F3-4013-BEB2-4150180FFC64}"/>
    <cellStyle name="40% - Énfasis3 2 2 4 2" xfId="11826" xr:uid="{37A9B8EF-7A7C-4C9C-809C-6878762DEEBE}"/>
    <cellStyle name="40% - Énfasis3 2 2 4 2 2" xfId="27238" xr:uid="{15EDE815-6AC3-497E-BA18-4A93CBB97735}"/>
    <cellStyle name="40% - Énfasis3 2 2 4 2 2 2" xfId="45962" xr:uid="{13308FF7-325E-421A-ACDC-3323AF9456D2}"/>
    <cellStyle name="40% - Énfasis3 2 2 4 2 3" xfId="45961" xr:uid="{F798E2BE-31B0-4E45-ABF7-5C44C3DE76DB}"/>
    <cellStyle name="40% - Énfasis3 2 2 4 3" xfId="19533" xr:uid="{92EC94F4-C0C1-4CCA-B855-A19178B49B0B}"/>
    <cellStyle name="40% - Énfasis3 2 2 4 3 2" xfId="45963" xr:uid="{85966D64-37EB-49C4-B498-52B6A24B384B}"/>
    <cellStyle name="40% - Énfasis3 2 2 4 4" xfId="45960" xr:uid="{A52B12BE-F9B6-4022-8B25-69497422A156}"/>
    <cellStyle name="40% - Énfasis3 2 2 5" xfId="8115" xr:uid="{74124F01-FBA1-4257-BE92-B1156359FC11}"/>
    <cellStyle name="40% - Énfasis3 2 2 5 2" xfId="23528" xr:uid="{940267C1-CBFE-4D41-907B-A6D4894C68C9}"/>
    <cellStyle name="40% - Énfasis3 2 2 5 2 2" xfId="45965" xr:uid="{4AF16657-D2C4-46C0-B97D-38070CD1769D}"/>
    <cellStyle name="40% - Énfasis3 2 2 5 3" xfId="45964" xr:uid="{5105E8F4-6325-4197-847A-737B0CA2313F}"/>
    <cellStyle name="40% - Énfasis3 2 2 6" xfId="15823" xr:uid="{703DCC50-EEEF-4E2B-A900-884ACB83B353}"/>
    <cellStyle name="40% - Énfasis3 2 2 6 2" xfId="45966" xr:uid="{9A605B0A-25AD-4411-8674-87B72D28F7F5}"/>
    <cellStyle name="40% - Énfasis3 2 2 7" xfId="45935" xr:uid="{2992BCDA-0E07-4B90-A0BA-2811812B739D}"/>
    <cellStyle name="40% - Énfasis3 2 3" xfId="828" xr:uid="{C91C2953-DA6F-41F0-A6D8-EB96FA6C5821}"/>
    <cellStyle name="40% - Énfasis3 2 3 2" xfId="2303" xr:uid="{33333E7B-04BD-4906-9B36-65733C8A8FE4}"/>
    <cellStyle name="40% - Énfasis3 2 3 2 2" xfId="6035" xr:uid="{5462EA18-9288-4AEB-926D-5AC2276923EF}"/>
    <cellStyle name="40% - Énfasis3 2 3 2 2 2" xfId="13743" xr:uid="{C915B755-5BD8-417F-95F7-8CB3B47AF173}"/>
    <cellStyle name="40% - Énfasis3 2 3 2 2 2 2" xfId="29155" xr:uid="{81055A88-9CC3-4F2A-95BC-D2FFA8478A2F}"/>
    <cellStyle name="40% - Énfasis3 2 3 2 2 2 2 2" xfId="45971" xr:uid="{0710C196-890E-46FF-9F91-66DA0B9E7C1B}"/>
    <cellStyle name="40% - Énfasis3 2 3 2 2 2 3" xfId="45970" xr:uid="{A158E7DA-C897-4ECE-9200-2610D9CA39A1}"/>
    <cellStyle name="40% - Énfasis3 2 3 2 2 3" xfId="21450" xr:uid="{9992A426-3916-40C7-B1CA-35C0C988F855}"/>
    <cellStyle name="40% - Énfasis3 2 3 2 2 3 2" xfId="45972" xr:uid="{69E01522-2EBF-4ADF-927C-31E2C031955B}"/>
    <cellStyle name="40% - Énfasis3 2 3 2 2 4" xfId="45969" xr:uid="{5526092F-9BD7-4EBA-AC91-F5CCFDBD5945}"/>
    <cellStyle name="40% - Énfasis3 2 3 2 3" xfId="10014" xr:uid="{96471374-7346-44F9-9FD7-66D067E9D5D5}"/>
    <cellStyle name="40% - Énfasis3 2 3 2 3 2" xfId="25427" xr:uid="{AC361B62-12B5-48CD-9797-413171F412F2}"/>
    <cellStyle name="40% - Énfasis3 2 3 2 3 2 2" xfId="45974" xr:uid="{5B7D9C6A-CB15-4F38-8DCC-5B4DC037EF6F}"/>
    <cellStyle name="40% - Énfasis3 2 3 2 3 3" xfId="45973" xr:uid="{D556D3A5-3FB7-4D84-942E-6EEC26ECD085}"/>
    <cellStyle name="40% - Énfasis3 2 3 2 4" xfId="17722" xr:uid="{7F59AB98-DEC3-4812-9A23-5862A9BA4B76}"/>
    <cellStyle name="40% - Énfasis3 2 3 2 4 2" xfId="45975" xr:uid="{6179F163-6CFD-4205-A132-47606BF3D27C}"/>
    <cellStyle name="40% - Énfasis3 2 3 2 5" xfId="45968" xr:uid="{BE52D9F7-D40F-43A4-BC62-7F4D8625A505}"/>
    <cellStyle name="40% - Énfasis3 2 3 3" xfId="4565" xr:uid="{1A705C2C-A5B1-4286-8053-B20CA6F56DB2}"/>
    <cellStyle name="40% - Énfasis3 2 3 3 2" xfId="12273" xr:uid="{B84EAC2B-6D6C-4B84-93F6-0EF9905D7F9A}"/>
    <cellStyle name="40% - Énfasis3 2 3 3 2 2" xfId="27685" xr:uid="{8E9FB04A-70B4-48AD-B26A-7872B5271649}"/>
    <cellStyle name="40% - Énfasis3 2 3 3 2 2 2" xfId="45978" xr:uid="{D83E9657-B6D4-4EB4-89AE-6572366FB578}"/>
    <cellStyle name="40% - Énfasis3 2 3 3 2 3" xfId="45977" xr:uid="{29B6A817-AA10-4C44-A7CE-45467FA8128B}"/>
    <cellStyle name="40% - Énfasis3 2 3 3 3" xfId="19980" xr:uid="{8A172E66-C889-48FB-A874-4F6AB833DF65}"/>
    <cellStyle name="40% - Énfasis3 2 3 3 3 2" xfId="45979" xr:uid="{D84BE1EB-CE5C-4B47-94AC-12E4A0BFC039}"/>
    <cellStyle name="40% - Énfasis3 2 3 3 4" xfId="45976" xr:uid="{ABC7EFFD-01A1-4428-AA20-E10E2C27F6C8}"/>
    <cellStyle name="40% - Énfasis3 2 3 4" xfId="8555" xr:uid="{4B49F504-C274-47F7-8343-8420D3A5E173}"/>
    <cellStyle name="40% - Énfasis3 2 3 4 2" xfId="23968" xr:uid="{09E7E876-AA08-44C5-A8ED-B4E47CF649E2}"/>
    <cellStyle name="40% - Énfasis3 2 3 4 2 2" xfId="45981" xr:uid="{19633440-B17E-4ADA-BDAE-9087980B9EC3}"/>
    <cellStyle name="40% - Énfasis3 2 3 4 3" xfId="45980" xr:uid="{7282F257-80D9-4ABB-82A1-71F58DAEC259}"/>
    <cellStyle name="40% - Énfasis3 2 3 5" xfId="16263" xr:uid="{8D330F83-01C7-4D0D-92DC-5EBFCB06EBF0}"/>
    <cellStyle name="40% - Énfasis3 2 3 5 2" xfId="45982" xr:uid="{80D7638E-6904-4812-904C-96533FE1CDB9}"/>
    <cellStyle name="40% - Énfasis3 2 3 6" xfId="45967" xr:uid="{BB44571A-53B0-4F5E-BF0F-DE363CCC8B6A}"/>
    <cellStyle name="40% - Énfasis3 2 4" xfId="1665" xr:uid="{F06376A7-34E1-4F9D-9132-2661790F5AD1}"/>
    <cellStyle name="40% - Énfasis3 2 4 2" xfId="5397" xr:uid="{B9AD563F-4CF6-4A6E-8FC1-8F108F15A11B}"/>
    <cellStyle name="40% - Énfasis3 2 4 2 2" xfId="13105" xr:uid="{5D4C1B96-DB38-4563-A848-97D373E4DD9E}"/>
    <cellStyle name="40% - Énfasis3 2 4 2 2 2" xfId="28517" xr:uid="{7B8A5F42-6CAA-4CB4-8F34-F036CFDEA6E9}"/>
    <cellStyle name="40% - Énfasis3 2 4 2 2 2 2" xfId="45986" xr:uid="{FEAF83F6-4C80-4943-82A9-E52F65C5BDF6}"/>
    <cellStyle name="40% - Énfasis3 2 4 2 2 3" xfId="45985" xr:uid="{1193A6F0-EF3E-496A-8C7D-9C2FCCAEE4E3}"/>
    <cellStyle name="40% - Énfasis3 2 4 2 3" xfId="20812" xr:uid="{7F756770-7226-43E9-8352-418FBD81799F}"/>
    <cellStyle name="40% - Énfasis3 2 4 2 3 2" xfId="45987" xr:uid="{680C65E0-2604-4C36-A125-D52E57C48D74}"/>
    <cellStyle name="40% - Énfasis3 2 4 2 4" xfId="45984" xr:uid="{E1A6A6D6-3A3C-4EC7-968C-F46ABC617E0D}"/>
    <cellStyle name="40% - Énfasis3 2 4 3" xfId="9376" xr:uid="{E8A2C379-0C62-42F0-AC0B-D9B9D0DC043D}"/>
    <cellStyle name="40% - Énfasis3 2 4 3 2" xfId="24789" xr:uid="{65D77C01-EDF9-457D-AB8E-12943C5575E4}"/>
    <cellStyle name="40% - Énfasis3 2 4 3 2 2" xfId="45989" xr:uid="{35CBC13B-ECB8-436D-8BD4-4549D2F06F57}"/>
    <cellStyle name="40% - Énfasis3 2 4 3 3" xfId="45988" xr:uid="{5C0CF861-74A2-4AE4-82E2-D79DB16195E8}"/>
    <cellStyle name="40% - Énfasis3 2 4 4" xfId="17084" xr:uid="{4621C325-E054-4A89-9FEC-8D0374BD9233}"/>
    <cellStyle name="40% - Énfasis3 2 4 4 2" xfId="45990" xr:uid="{AE00F410-58F7-4423-A334-0BC262741B7C}"/>
    <cellStyle name="40% - Énfasis3 2 4 5" xfId="45983" xr:uid="{840D3EF1-FB16-4D29-B31E-BCEB293A4EBE}"/>
    <cellStyle name="40% - Énfasis3 2 5" xfId="3913" xr:uid="{DBC595EA-643F-4BEC-94F8-FE1AF2C66696}"/>
    <cellStyle name="40% - Énfasis3 2 5 2" xfId="11621" xr:uid="{1AB08026-A529-47CC-8A87-2EFBC11411B1}"/>
    <cellStyle name="40% - Énfasis3 2 5 2 2" xfId="27033" xr:uid="{56072845-62AD-4366-9437-DB59FF3EC96D}"/>
    <cellStyle name="40% - Énfasis3 2 5 2 2 2" xfId="45993" xr:uid="{133DE24D-7573-4212-8747-89C727ADEE43}"/>
    <cellStyle name="40% - Énfasis3 2 5 2 3" xfId="45992" xr:uid="{0C7F25AA-87F9-48FB-8715-228FC0AFA246}"/>
    <cellStyle name="40% - Énfasis3 2 5 3" xfId="19328" xr:uid="{C7731960-9AA3-4AC0-8BF5-9E627B1A6214}"/>
    <cellStyle name="40% - Énfasis3 2 5 3 2" xfId="45994" xr:uid="{2A8060F1-9092-423C-8C5B-947E546DF0AC}"/>
    <cellStyle name="40% - Énfasis3 2 5 4" xfId="45991" xr:uid="{E05A321D-62B3-4CD9-B224-7A3D466A3A22}"/>
    <cellStyle name="40% - Énfasis3 2 6" xfId="7917" xr:uid="{D22BB8BE-E4B0-42A4-99D2-31DB13F7F50C}"/>
    <cellStyle name="40% - Énfasis3 2 6 2" xfId="23330" xr:uid="{C607F387-C907-4322-9E6C-F03FE8FDE167}"/>
    <cellStyle name="40% - Énfasis3 2 6 2 2" xfId="45996" xr:uid="{8ECBFE98-6F59-42A8-821D-3567A65C446C}"/>
    <cellStyle name="40% - Énfasis3 2 6 3" xfId="45995" xr:uid="{39CE0663-EE20-420B-90F1-CE15D5358DBD}"/>
    <cellStyle name="40% - Énfasis3 2 7" xfId="15625" xr:uid="{D31735D6-E0F7-4416-BE53-62FD44886EDB}"/>
    <cellStyle name="40% - Énfasis3 2 7 2" xfId="45997" xr:uid="{3FE3DD61-08AB-477F-91E7-1B01F8D07074}"/>
    <cellStyle name="40% - Énfasis3 2 8" xfId="45934" xr:uid="{D05A4488-28DF-4C98-B3DA-60796E811707}"/>
    <cellStyle name="40% - Énfasis3 20" xfId="1423" xr:uid="{5B753C34-D65C-46CA-88EA-57715E56A12A}"/>
    <cellStyle name="40% - Énfasis3 20 2" xfId="2888" xr:uid="{DED6BAA6-C6C0-41AD-B993-46BD23B68483}"/>
    <cellStyle name="40% - Énfasis3 20 2 2" xfId="6620" xr:uid="{7AB8BA40-3EEF-4532-A2F5-FDCAB5EA5178}"/>
    <cellStyle name="40% - Énfasis3 20 2 2 2" xfId="14328" xr:uid="{B9A4FCF4-CD31-492C-B5DF-574FCB997423}"/>
    <cellStyle name="40% - Énfasis3 20 2 2 2 2" xfId="29740" xr:uid="{FC4BD52E-AF87-4E57-B2E8-589AA15C7AB4}"/>
    <cellStyle name="40% - Énfasis3 20 2 2 2 2 2" xfId="46002" xr:uid="{27850875-73B1-494B-9D37-F235F26A7224}"/>
    <cellStyle name="40% - Énfasis3 20 2 2 2 3" xfId="46001" xr:uid="{84DDCC2F-E094-4178-9EF1-84974EECD57A}"/>
    <cellStyle name="40% - Énfasis3 20 2 2 3" xfId="22035" xr:uid="{4D261CB0-A197-4452-8CC2-E229C40480D7}"/>
    <cellStyle name="40% - Énfasis3 20 2 2 3 2" xfId="46003" xr:uid="{C6323824-B98E-41EC-B41C-7F87E408C789}"/>
    <cellStyle name="40% - Énfasis3 20 2 2 4" xfId="46000" xr:uid="{83F036FB-6C1A-482F-90A8-39FE7E2974FC}"/>
    <cellStyle name="40% - Énfasis3 20 2 3" xfId="10599" xr:uid="{481A3455-0999-4B8E-A219-A791156CE519}"/>
    <cellStyle name="40% - Énfasis3 20 2 3 2" xfId="26012" xr:uid="{8FC417FF-65D1-458C-8BDD-EDAF95333920}"/>
    <cellStyle name="40% - Énfasis3 20 2 3 2 2" xfId="46005" xr:uid="{3CB6A665-599A-46D0-98FB-0E517A3F9D9B}"/>
    <cellStyle name="40% - Énfasis3 20 2 3 3" xfId="46004" xr:uid="{096CA93E-A5DF-4A75-A785-7BD40A28D6B1}"/>
    <cellStyle name="40% - Énfasis3 20 2 4" xfId="18307" xr:uid="{974D94F5-B6E5-48B1-8AE6-1AADF4EA768E}"/>
    <cellStyle name="40% - Énfasis3 20 2 4 2" xfId="46006" xr:uid="{8AA44E62-ECA3-4D4B-9E2A-FDFBD8B99DF4}"/>
    <cellStyle name="40% - Énfasis3 20 2 5" xfId="45999" xr:uid="{F070874E-B375-4E3B-A868-15B729CF8477}"/>
    <cellStyle name="40% - Énfasis3 20 3" xfId="5159" xr:uid="{D13675AB-100B-4044-A9AC-0294CD0CB275}"/>
    <cellStyle name="40% - Énfasis3 20 3 2" xfId="12867" xr:uid="{B6E299C9-B74E-438A-A1D7-88CC0E112E7F}"/>
    <cellStyle name="40% - Énfasis3 20 3 2 2" xfId="28279" xr:uid="{84FB0F09-A9FC-4A70-A1F3-4A67F24B871E}"/>
    <cellStyle name="40% - Énfasis3 20 3 2 2 2" xfId="46009" xr:uid="{578BA702-84FE-484C-AEBA-8C034228C99F}"/>
    <cellStyle name="40% - Énfasis3 20 3 2 3" xfId="46008" xr:uid="{FA6D0F8A-35C7-4FD9-976F-EFE054988BC4}"/>
    <cellStyle name="40% - Énfasis3 20 3 3" xfId="20574" xr:uid="{0A01765C-F233-49CF-BFE5-4AFB4E42C791}"/>
    <cellStyle name="40% - Énfasis3 20 3 3 2" xfId="46010" xr:uid="{2942E3AD-6C63-4B66-A029-F9A01B5B33B4}"/>
    <cellStyle name="40% - Énfasis3 20 3 4" xfId="46007" xr:uid="{D140C7C3-1CCF-4642-8954-C0CCACDC7EA2}"/>
    <cellStyle name="40% - Énfasis3 20 4" xfId="9140" xr:uid="{B7612CCC-9304-4D91-A7E0-98DA9CD0FC79}"/>
    <cellStyle name="40% - Énfasis3 20 4 2" xfId="24553" xr:uid="{2BD05D46-8518-42E7-8BBF-D9D9EB677A25}"/>
    <cellStyle name="40% - Énfasis3 20 4 2 2" xfId="46012" xr:uid="{50363F02-3B88-436D-B883-CA89DE49CA27}"/>
    <cellStyle name="40% - Énfasis3 20 4 3" xfId="46011" xr:uid="{AA1F8EF0-B925-4608-A6D8-6A817D5A182A}"/>
    <cellStyle name="40% - Énfasis3 20 5" xfId="16848" xr:uid="{AD2C3258-7CE0-4EE1-8F33-EA8144D607A5}"/>
    <cellStyle name="40% - Énfasis3 20 5 2" xfId="46013" xr:uid="{2A766F1E-B08D-4047-A2AD-660DDD6EBB36}"/>
    <cellStyle name="40% - Énfasis3 20 6" xfId="45998" xr:uid="{8DAADFDC-41AC-48EE-A599-94C69F10B09A}"/>
    <cellStyle name="40% - Énfasis3 21" xfId="1443" xr:uid="{A7AC0B46-DC12-4B71-A89C-6F6E53AD0092}"/>
    <cellStyle name="40% - Énfasis3 21 2" xfId="2908" xr:uid="{C2E162B7-860B-42E6-8A1E-0FAEB5C8C598}"/>
    <cellStyle name="40% - Énfasis3 21 2 2" xfId="6640" xr:uid="{627CED0B-77A5-4155-BEE6-37EA27F684F6}"/>
    <cellStyle name="40% - Énfasis3 21 2 2 2" xfId="14348" xr:uid="{AEA46A41-8D0D-4C1E-BE84-98EEE8A695BA}"/>
    <cellStyle name="40% - Énfasis3 21 2 2 2 2" xfId="29760" xr:uid="{46ACC8DC-6184-47E9-B813-A09AEC68B701}"/>
    <cellStyle name="40% - Énfasis3 21 2 2 2 2 2" xfId="46018" xr:uid="{A0188D67-30F1-4B15-A2E1-613E76563FDA}"/>
    <cellStyle name="40% - Énfasis3 21 2 2 2 3" xfId="46017" xr:uid="{61CDCC5F-9FC3-4B4C-AB31-51E4E1C01885}"/>
    <cellStyle name="40% - Énfasis3 21 2 2 3" xfId="22055" xr:uid="{B7AE66DC-49CA-4377-B8CE-639CA7CC688B}"/>
    <cellStyle name="40% - Énfasis3 21 2 2 3 2" xfId="46019" xr:uid="{800EB3ED-A89B-4D8D-ADC3-352E61AEBE03}"/>
    <cellStyle name="40% - Énfasis3 21 2 2 4" xfId="46016" xr:uid="{5A592866-3275-4B78-BDF0-95A6234FB705}"/>
    <cellStyle name="40% - Énfasis3 21 2 3" xfId="10619" xr:uid="{6E0283C3-81E1-4DD7-91E0-6685DFECDCB1}"/>
    <cellStyle name="40% - Énfasis3 21 2 3 2" xfId="26032" xr:uid="{59481F1E-80B0-487B-829F-B3923C547FF0}"/>
    <cellStyle name="40% - Énfasis3 21 2 3 2 2" xfId="46021" xr:uid="{1245417C-7142-4FFD-9843-86CD224F06DE}"/>
    <cellStyle name="40% - Énfasis3 21 2 3 3" xfId="46020" xr:uid="{04BD7F56-78CD-4EF9-8988-EB61EFCAB519}"/>
    <cellStyle name="40% - Énfasis3 21 2 4" xfId="18327" xr:uid="{8E60C2AD-17C5-489B-ACAF-825F0C4EF9B3}"/>
    <cellStyle name="40% - Énfasis3 21 2 4 2" xfId="46022" xr:uid="{340B18E4-4BBD-4DB0-9AEB-638575C86A8F}"/>
    <cellStyle name="40% - Énfasis3 21 2 5" xfId="46015" xr:uid="{B41C3259-4229-4AC4-A6D0-6127949D4FCF}"/>
    <cellStyle name="40% - Énfasis3 21 3" xfId="5179" xr:uid="{E0041F4C-BE8E-44EB-B1B8-DA2DE42C6FDC}"/>
    <cellStyle name="40% - Énfasis3 21 3 2" xfId="12887" xr:uid="{2D557FF1-ED0C-4DD0-B1D6-E8AD07035492}"/>
    <cellStyle name="40% - Énfasis3 21 3 2 2" xfId="28299" xr:uid="{76342707-1592-49AD-9884-5ED4BEAA60FC}"/>
    <cellStyle name="40% - Énfasis3 21 3 2 2 2" xfId="46025" xr:uid="{15FC82D0-F6D2-46D1-A65F-15274D9CC908}"/>
    <cellStyle name="40% - Énfasis3 21 3 2 3" xfId="46024" xr:uid="{D46B2A09-0292-4449-B8E8-75E02CBCAA44}"/>
    <cellStyle name="40% - Énfasis3 21 3 3" xfId="20594" xr:uid="{37012B8B-D0C1-4AEE-90C7-25A959F12B1B}"/>
    <cellStyle name="40% - Énfasis3 21 3 3 2" xfId="46026" xr:uid="{F4C7362E-CE44-4ACF-A66C-540DBB607AA0}"/>
    <cellStyle name="40% - Énfasis3 21 3 4" xfId="46023" xr:uid="{579FC966-2466-49F3-9C0B-763BF14D64AB}"/>
    <cellStyle name="40% - Énfasis3 21 4" xfId="9160" xr:uid="{4D2F2E7A-ACDD-4938-83AE-6B9525C52B09}"/>
    <cellStyle name="40% - Énfasis3 21 4 2" xfId="24573" xr:uid="{223A3070-69B3-4D0D-ADC4-A0BCE9AD5C7C}"/>
    <cellStyle name="40% - Énfasis3 21 4 2 2" xfId="46028" xr:uid="{CC67F212-57D2-4715-92C6-25023AB94A61}"/>
    <cellStyle name="40% - Énfasis3 21 4 3" xfId="46027" xr:uid="{0AEDB0EC-5C46-4D00-B370-202808267F59}"/>
    <cellStyle name="40% - Énfasis3 21 5" xfId="16868" xr:uid="{3B96C8B9-61C7-41E9-9CFD-4EED64450635}"/>
    <cellStyle name="40% - Énfasis3 21 5 2" xfId="46029" xr:uid="{00D886D5-2235-455F-9218-9F0617937FBF}"/>
    <cellStyle name="40% - Énfasis3 21 6" xfId="46014" xr:uid="{E18A2C9A-13D7-4133-9473-9263CBAEDC56}"/>
    <cellStyle name="40% - Énfasis3 22" xfId="1463" xr:uid="{4EF2A904-A418-4564-9907-2422BDC86598}"/>
    <cellStyle name="40% - Énfasis3 22 2" xfId="2928" xr:uid="{F688FADD-39DA-468E-B894-F61477CD3E28}"/>
    <cellStyle name="40% - Énfasis3 22 2 2" xfId="6660" xr:uid="{5D77D1ED-67E5-4BE5-98F1-968342D8D8CB}"/>
    <cellStyle name="40% - Énfasis3 22 2 2 2" xfId="14368" xr:uid="{78B6A296-1042-4A82-8A2D-E35E260E2E4C}"/>
    <cellStyle name="40% - Énfasis3 22 2 2 2 2" xfId="29780" xr:uid="{3CF16F89-6D79-469D-A742-100B58A1112B}"/>
    <cellStyle name="40% - Énfasis3 22 2 2 2 2 2" xfId="46034" xr:uid="{AD406056-D018-4B73-B95D-084877A8AE84}"/>
    <cellStyle name="40% - Énfasis3 22 2 2 2 3" xfId="46033" xr:uid="{6A0D9FB3-38BD-4D6E-ACC8-3845156E94FA}"/>
    <cellStyle name="40% - Énfasis3 22 2 2 3" xfId="22075" xr:uid="{4D4A983C-BFE5-42F9-9037-24B3718B0A7B}"/>
    <cellStyle name="40% - Énfasis3 22 2 2 3 2" xfId="46035" xr:uid="{773F0C8E-D81A-4044-8F99-6046745ECC93}"/>
    <cellStyle name="40% - Énfasis3 22 2 2 4" xfId="46032" xr:uid="{EED8F446-0674-4BFB-85E9-728492D6D149}"/>
    <cellStyle name="40% - Énfasis3 22 2 3" xfId="10639" xr:uid="{CA718E87-96EF-482C-80A3-3CAE1AEA5C7D}"/>
    <cellStyle name="40% - Énfasis3 22 2 3 2" xfId="26052" xr:uid="{B535D833-82D1-404F-912F-FF712D990924}"/>
    <cellStyle name="40% - Énfasis3 22 2 3 2 2" xfId="46037" xr:uid="{A68A8402-7ABE-48BD-A02E-5D8E0FE14831}"/>
    <cellStyle name="40% - Énfasis3 22 2 3 3" xfId="46036" xr:uid="{CC9FD56D-34C9-486E-A568-009D71398A35}"/>
    <cellStyle name="40% - Énfasis3 22 2 4" xfId="18347" xr:uid="{F1FF16C6-40ED-4987-8373-2C047D841E7D}"/>
    <cellStyle name="40% - Énfasis3 22 2 4 2" xfId="46038" xr:uid="{57237138-B3D8-4970-A712-6AE8E60BE4C1}"/>
    <cellStyle name="40% - Énfasis3 22 2 5" xfId="46031" xr:uid="{17A06F71-7858-4BCA-BEA1-AC0EC91D466E}"/>
    <cellStyle name="40% - Énfasis3 22 3" xfId="5199" xr:uid="{94957C33-6C51-40E4-840A-BE5CF9744914}"/>
    <cellStyle name="40% - Énfasis3 22 3 2" xfId="12907" xr:uid="{36CD1E42-5CAF-441A-9CAD-8CF453ED3FBD}"/>
    <cellStyle name="40% - Énfasis3 22 3 2 2" xfId="28319" xr:uid="{6041FB6E-B35C-404D-AE4F-BEC1733598E5}"/>
    <cellStyle name="40% - Énfasis3 22 3 2 2 2" xfId="46041" xr:uid="{6BCA88C6-412E-42F1-8AFD-6B95A5A55EF9}"/>
    <cellStyle name="40% - Énfasis3 22 3 2 3" xfId="46040" xr:uid="{E274A18F-58A0-417E-9F37-C67505C66147}"/>
    <cellStyle name="40% - Énfasis3 22 3 3" xfId="20614" xr:uid="{AB78C3E8-548F-4CB9-8A41-540826FE53D9}"/>
    <cellStyle name="40% - Énfasis3 22 3 3 2" xfId="46042" xr:uid="{A0978C56-A6CD-4378-A0E4-58F7FD5AD247}"/>
    <cellStyle name="40% - Énfasis3 22 3 4" xfId="46039" xr:uid="{7EE14BBC-F288-4C26-945C-06EE66FA454D}"/>
    <cellStyle name="40% - Énfasis3 22 4" xfId="9180" xr:uid="{4D1878F0-DACC-43EE-8BAE-6F51CDB89D27}"/>
    <cellStyle name="40% - Énfasis3 22 4 2" xfId="24593" xr:uid="{148AFA29-6E20-48D9-9375-C6916805ED37}"/>
    <cellStyle name="40% - Énfasis3 22 4 2 2" xfId="46044" xr:uid="{0657AFDF-B0D8-4F73-9F35-910016EDD27C}"/>
    <cellStyle name="40% - Énfasis3 22 4 3" xfId="46043" xr:uid="{5278C391-F0EA-40F5-B9AF-220B564393FF}"/>
    <cellStyle name="40% - Énfasis3 22 5" xfId="16888" xr:uid="{BA9EC623-5103-412E-85F0-1D1DC3A85230}"/>
    <cellStyle name="40% - Énfasis3 22 5 2" xfId="46045" xr:uid="{6ABD88DE-6930-4556-8D31-71E9D23F8719}"/>
    <cellStyle name="40% - Énfasis3 22 6" xfId="46030" xr:uid="{BCDF92E9-D3AD-4B32-BCCC-0ADB8C51980F}"/>
    <cellStyle name="40% - Énfasis3 23" xfId="1483" xr:uid="{ECE83C00-8074-4060-94A2-8E6580C21D7D}"/>
    <cellStyle name="40% - Énfasis3 23 2" xfId="2948" xr:uid="{BBCE4504-52E3-45D6-9DF9-BEF24990E419}"/>
    <cellStyle name="40% - Énfasis3 23 2 2" xfId="6680" xr:uid="{F1EA5858-112B-4CC2-AFA0-2AB3457A0000}"/>
    <cellStyle name="40% - Énfasis3 23 2 2 2" xfId="14388" xr:uid="{A1DE3F9A-F7CC-4500-9FE1-DC461D57E4C1}"/>
    <cellStyle name="40% - Énfasis3 23 2 2 2 2" xfId="29800" xr:uid="{2C7C725B-E266-430C-8875-4EAD63A804FB}"/>
    <cellStyle name="40% - Énfasis3 23 2 2 2 2 2" xfId="46050" xr:uid="{6C32CF45-5AE6-4540-BDDF-8EBA82E76A67}"/>
    <cellStyle name="40% - Énfasis3 23 2 2 2 3" xfId="46049" xr:uid="{AD306FE9-3B71-45B5-B868-7A0686EB3D88}"/>
    <cellStyle name="40% - Énfasis3 23 2 2 3" xfId="22095" xr:uid="{8BB8C6E6-2306-4804-8D93-4FE282B82F43}"/>
    <cellStyle name="40% - Énfasis3 23 2 2 3 2" xfId="46051" xr:uid="{C1023F56-FF2F-48EA-AF16-52CD1D5E390A}"/>
    <cellStyle name="40% - Énfasis3 23 2 2 4" xfId="46048" xr:uid="{72DC9D91-B9F8-45D8-B200-AD776BFD7B5B}"/>
    <cellStyle name="40% - Énfasis3 23 2 3" xfId="10659" xr:uid="{6719936A-3543-4617-A016-09097A4CF77E}"/>
    <cellStyle name="40% - Énfasis3 23 2 3 2" xfId="26072" xr:uid="{816C150F-8F67-45E5-9CEE-076A6BF58981}"/>
    <cellStyle name="40% - Énfasis3 23 2 3 2 2" xfId="46053" xr:uid="{E72135AA-0BF4-488A-9B40-B04C111D14B5}"/>
    <cellStyle name="40% - Énfasis3 23 2 3 3" xfId="46052" xr:uid="{30285493-8517-4E37-85C7-D98D4C78645A}"/>
    <cellStyle name="40% - Énfasis3 23 2 4" xfId="18367" xr:uid="{5E865B4A-D340-4FDA-BF36-3F7395897B08}"/>
    <cellStyle name="40% - Énfasis3 23 2 4 2" xfId="46054" xr:uid="{154790CD-8BAD-4056-957F-F63BB229F49B}"/>
    <cellStyle name="40% - Énfasis3 23 2 5" xfId="46047" xr:uid="{F6FE4CB0-1161-4A26-A5F5-58A036492AF6}"/>
    <cellStyle name="40% - Énfasis3 23 3" xfId="5219" xr:uid="{7E478014-56F1-43BD-A3A0-D358F639A806}"/>
    <cellStyle name="40% - Énfasis3 23 3 2" xfId="12927" xr:uid="{61809DF4-3ACD-4478-9FF2-8E1446CDC416}"/>
    <cellStyle name="40% - Énfasis3 23 3 2 2" xfId="28339" xr:uid="{69131275-B054-4BA3-BC68-1356006C8865}"/>
    <cellStyle name="40% - Énfasis3 23 3 2 2 2" xfId="46057" xr:uid="{BFF83C9B-A47A-4A17-91AB-8341AAE196BA}"/>
    <cellStyle name="40% - Énfasis3 23 3 2 3" xfId="46056" xr:uid="{208CBCAD-D5A2-442E-A89F-D93727C12FDB}"/>
    <cellStyle name="40% - Énfasis3 23 3 3" xfId="20634" xr:uid="{F975A146-0642-4A0C-90EF-8D2005149CD3}"/>
    <cellStyle name="40% - Énfasis3 23 3 3 2" xfId="46058" xr:uid="{0D6153D8-7D45-433D-91C1-A5EC9AE449F9}"/>
    <cellStyle name="40% - Énfasis3 23 3 4" xfId="46055" xr:uid="{F2F161FC-05C8-45C4-99E6-CAC6D074262C}"/>
    <cellStyle name="40% - Énfasis3 23 4" xfId="9200" xr:uid="{FE273F3A-3F25-4C2B-9C59-AE67B27D3A9A}"/>
    <cellStyle name="40% - Énfasis3 23 4 2" xfId="24613" xr:uid="{C76CA267-CA8B-4604-AE22-07E51FD47DDB}"/>
    <cellStyle name="40% - Énfasis3 23 4 2 2" xfId="46060" xr:uid="{346C4389-3B6E-44B6-948A-AEECBA2F5AE9}"/>
    <cellStyle name="40% - Énfasis3 23 4 3" xfId="46059" xr:uid="{4419166C-A8EF-47F8-BC57-FFF411EB93AE}"/>
    <cellStyle name="40% - Énfasis3 23 5" xfId="16908" xr:uid="{7F6FBBBB-A6F2-4D5C-A0E6-81EC08888781}"/>
    <cellStyle name="40% - Énfasis3 23 5 2" xfId="46061" xr:uid="{77148E03-875D-4BCF-AF8C-DA71A66D18C9}"/>
    <cellStyle name="40% - Énfasis3 23 6" xfId="46046" xr:uid="{DCE6DD3A-1427-4DD6-BF7E-293246963E19}"/>
    <cellStyle name="40% - Énfasis3 24" xfId="1503" xr:uid="{F32537DF-079D-4355-8CAB-5DE1437AEB64}"/>
    <cellStyle name="40% - Énfasis3 24 2" xfId="2968" xr:uid="{52876BC0-3BA1-45C6-B601-11F5B2F532CA}"/>
    <cellStyle name="40% - Énfasis3 24 2 2" xfId="6700" xr:uid="{EFD59145-301A-4915-8F64-5B9CCFE45AFD}"/>
    <cellStyle name="40% - Énfasis3 24 2 2 2" xfId="14408" xr:uid="{BA0B7616-FA81-4F9C-BE19-7BC0FCA31C8E}"/>
    <cellStyle name="40% - Énfasis3 24 2 2 2 2" xfId="29820" xr:uid="{08542FF1-2890-4D54-9480-3E220F831B47}"/>
    <cellStyle name="40% - Énfasis3 24 2 2 2 2 2" xfId="46066" xr:uid="{833CEA54-5BAE-44F3-AC2B-B6990A8FD06F}"/>
    <cellStyle name="40% - Énfasis3 24 2 2 2 3" xfId="46065" xr:uid="{91ECEFC0-FD07-4464-8021-8F36B413B72F}"/>
    <cellStyle name="40% - Énfasis3 24 2 2 3" xfId="22115" xr:uid="{58F7B7B6-8A93-4B74-B60E-DC928CDD5A20}"/>
    <cellStyle name="40% - Énfasis3 24 2 2 3 2" xfId="46067" xr:uid="{AED40025-43F3-42A3-BE50-1605EF7D7534}"/>
    <cellStyle name="40% - Énfasis3 24 2 2 4" xfId="46064" xr:uid="{969DFDCD-555E-4495-8B4D-44A2B3F0A809}"/>
    <cellStyle name="40% - Énfasis3 24 2 3" xfId="10679" xr:uid="{A57046F4-12F0-4CF3-9B50-A60E5FD853BF}"/>
    <cellStyle name="40% - Énfasis3 24 2 3 2" xfId="26092" xr:uid="{7F1B25CC-B386-43B8-AB04-F3EC2A0363A1}"/>
    <cellStyle name="40% - Énfasis3 24 2 3 2 2" xfId="46069" xr:uid="{373B2BD4-DA4B-4D36-B74E-B1F137661975}"/>
    <cellStyle name="40% - Énfasis3 24 2 3 3" xfId="46068" xr:uid="{1FD3691B-C243-41FD-AE97-18ABFE300B35}"/>
    <cellStyle name="40% - Énfasis3 24 2 4" xfId="18387" xr:uid="{E8FAAE76-26A0-490F-8341-38968FE4CBE1}"/>
    <cellStyle name="40% - Énfasis3 24 2 4 2" xfId="46070" xr:uid="{34D2F129-8A0B-439B-845D-37E15BB01DBF}"/>
    <cellStyle name="40% - Énfasis3 24 2 5" xfId="46063" xr:uid="{24FF0970-1A3C-4A28-89C5-85C93CF8EE15}"/>
    <cellStyle name="40% - Énfasis3 24 3" xfId="5239" xr:uid="{BCDDEBD8-24FF-46B6-8EDF-9A7EE1ECBAA6}"/>
    <cellStyle name="40% - Énfasis3 24 3 2" xfId="12947" xr:uid="{4E9B032C-666C-4A76-90A5-835ECB10893C}"/>
    <cellStyle name="40% - Énfasis3 24 3 2 2" xfId="28359" xr:uid="{CF40CB30-1EBF-4B65-A309-A7A26D226A3D}"/>
    <cellStyle name="40% - Énfasis3 24 3 2 2 2" xfId="46073" xr:uid="{ABB69B35-5C10-4D9E-96A8-1570F110E1D5}"/>
    <cellStyle name="40% - Énfasis3 24 3 2 3" xfId="46072" xr:uid="{6A45306C-B53E-41D7-BFA4-F6C0A8BAF831}"/>
    <cellStyle name="40% - Énfasis3 24 3 3" xfId="20654" xr:uid="{B9041443-FB68-42F7-AEE2-3A077560E0E4}"/>
    <cellStyle name="40% - Énfasis3 24 3 3 2" xfId="46074" xr:uid="{1745B965-DC35-4284-B46E-DEB3DFB17089}"/>
    <cellStyle name="40% - Énfasis3 24 3 4" xfId="46071" xr:uid="{D0B4D06A-6D91-4D3E-A437-FA9F7BD2FB27}"/>
    <cellStyle name="40% - Énfasis3 24 4" xfId="9220" xr:uid="{FD0912BB-094E-4EEE-A9E4-849A74D279C9}"/>
    <cellStyle name="40% - Énfasis3 24 4 2" xfId="24633" xr:uid="{BFBF6B3E-2B98-4B03-8D80-FE32BE0C11A4}"/>
    <cellStyle name="40% - Énfasis3 24 4 2 2" xfId="46076" xr:uid="{5FE0EEE8-DF6F-4A93-94D6-2F6E04C8B17C}"/>
    <cellStyle name="40% - Énfasis3 24 4 3" xfId="46075" xr:uid="{DB4E7267-6B65-411E-9EAA-B3D69637D41E}"/>
    <cellStyle name="40% - Énfasis3 24 5" xfId="16928" xr:uid="{010655A0-8793-4355-B2AD-52A8FDCAB4B1}"/>
    <cellStyle name="40% - Énfasis3 24 5 2" xfId="46077" xr:uid="{16D91F4E-E10D-4C57-AB87-C5083E8939D9}"/>
    <cellStyle name="40% - Énfasis3 24 6" xfId="46062" xr:uid="{BB79D9A0-AEE5-4E6E-96A8-C4A815EDF47A}"/>
    <cellStyle name="40% - Énfasis3 25" xfId="1523" xr:uid="{4E7D55BD-FFC2-4E9B-BACC-853D4D118018}"/>
    <cellStyle name="40% - Énfasis3 25 2" xfId="2988" xr:uid="{7431D555-19F8-4E60-9B32-533D27E19323}"/>
    <cellStyle name="40% - Énfasis3 25 2 2" xfId="6720" xr:uid="{2716856E-E5CB-421F-B17C-EB2E2898E951}"/>
    <cellStyle name="40% - Énfasis3 25 2 2 2" xfId="14428" xr:uid="{12478386-D648-4BA6-8B9B-91B395713CC5}"/>
    <cellStyle name="40% - Énfasis3 25 2 2 2 2" xfId="29840" xr:uid="{6937F6AD-40C4-4AF8-8432-58E56FFB4889}"/>
    <cellStyle name="40% - Énfasis3 25 2 2 2 2 2" xfId="46082" xr:uid="{601B85AA-AFE1-46FC-B8B1-618AA3A047CF}"/>
    <cellStyle name="40% - Énfasis3 25 2 2 2 3" xfId="46081" xr:uid="{A2BA7A1F-00FB-41A8-A4BB-360E81CE8C3F}"/>
    <cellStyle name="40% - Énfasis3 25 2 2 3" xfId="22135" xr:uid="{A407B2DE-2F55-4CA3-BD62-4B8EA0DED7CF}"/>
    <cellStyle name="40% - Énfasis3 25 2 2 3 2" xfId="46083" xr:uid="{0ED0BF90-D5BD-4A04-97E3-5D9365349E0C}"/>
    <cellStyle name="40% - Énfasis3 25 2 2 4" xfId="46080" xr:uid="{BAE0A09F-EA87-4918-BF62-686D74DB6B18}"/>
    <cellStyle name="40% - Énfasis3 25 2 3" xfId="10699" xr:uid="{7A67E757-B9AB-48B5-8E1E-856EDC316C73}"/>
    <cellStyle name="40% - Énfasis3 25 2 3 2" xfId="26112" xr:uid="{5307DBB2-D765-4622-9685-AE41EA6AE5BB}"/>
    <cellStyle name="40% - Énfasis3 25 2 3 2 2" xfId="46085" xr:uid="{29D5B8AA-2ABB-410E-82E7-CC316ABC0F92}"/>
    <cellStyle name="40% - Énfasis3 25 2 3 3" xfId="46084" xr:uid="{5C4727F3-D6A8-4577-B33F-3125330DE50B}"/>
    <cellStyle name="40% - Énfasis3 25 2 4" xfId="18407" xr:uid="{4AB7125A-4032-4746-BFA8-89A5C738A990}"/>
    <cellStyle name="40% - Énfasis3 25 2 4 2" xfId="46086" xr:uid="{189EB477-2B49-447C-BA09-7095EC98E1E2}"/>
    <cellStyle name="40% - Énfasis3 25 2 5" xfId="46079" xr:uid="{21E0F53B-0021-4696-8FD0-21955BCA9EED}"/>
    <cellStyle name="40% - Énfasis3 25 3" xfId="5259" xr:uid="{E51BDEA2-0851-480D-A501-AB8C0B971AB3}"/>
    <cellStyle name="40% - Énfasis3 25 3 2" xfId="12967" xr:uid="{117DFFC7-F849-4B35-83B0-0578EF957A34}"/>
    <cellStyle name="40% - Énfasis3 25 3 2 2" xfId="28379" xr:uid="{0DD63FCF-C8D2-4C6C-8771-5520BC1BC256}"/>
    <cellStyle name="40% - Énfasis3 25 3 2 2 2" xfId="46089" xr:uid="{F0E3D9B1-3D26-4372-A5DD-0DDFF9FE57C1}"/>
    <cellStyle name="40% - Énfasis3 25 3 2 3" xfId="46088" xr:uid="{F5C981A4-F504-4E74-B0B2-0603A9B0F316}"/>
    <cellStyle name="40% - Énfasis3 25 3 3" xfId="20674" xr:uid="{0AB531EA-4EC7-4477-AB3A-B4DECA541139}"/>
    <cellStyle name="40% - Énfasis3 25 3 3 2" xfId="46090" xr:uid="{61C33B35-89C6-4932-83B0-CAE305992C15}"/>
    <cellStyle name="40% - Énfasis3 25 3 4" xfId="46087" xr:uid="{C35E35DA-5DAA-46B0-863B-B20A0FF95149}"/>
    <cellStyle name="40% - Énfasis3 25 4" xfId="9240" xr:uid="{8AA24C25-2373-4D2D-864E-1375374BB28D}"/>
    <cellStyle name="40% - Énfasis3 25 4 2" xfId="24653" xr:uid="{D6F06857-183B-4FCA-87BF-80371F13DF8C}"/>
    <cellStyle name="40% - Énfasis3 25 4 2 2" xfId="46092" xr:uid="{CF378F7B-1116-4089-97C8-FD54812DB63C}"/>
    <cellStyle name="40% - Énfasis3 25 4 3" xfId="46091" xr:uid="{A593B264-6262-4EAD-AA13-B22F73555290}"/>
    <cellStyle name="40% - Énfasis3 25 5" xfId="16948" xr:uid="{7ED48B4A-EC69-4841-953A-AC2CC278B80F}"/>
    <cellStyle name="40% - Énfasis3 25 5 2" xfId="46093" xr:uid="{18341376-8AD6-43A2-BA30-2BE02F524936}"/>
    <cellStyle name="40% - Énfasis3 25 6" xfId="46078" xr:uid="{CEDE99F3-6FE4-402C-8CA4-EFB6A6A60CC3}"/>
    <cellStyle name="40% - Énfasis3 26" xfId="1543" xr:uid="{F6B95C0C-E588-4D72-9530-D09CA792BD7A}"/>
    <cellStyle name="40% - Énfasis3 26 2" xfId="3008" xr:uid="{67DE60ED-6F7D-4D84-8E46-15ADCE06049E}"/>
    <cellStyle name="40% - Énfasis3 26 2 2" xfId="6740" xr:uid="{3D11FBBE-9414-46C2-B4BB-0A237AEAF53B}"/>
    <cellStyle name="40% - Énfasis3 26 2 2 2" xfId="14448" xr:uid="{776E52ED-9DB2-4115-B1DB-BFD8AF3F43CE}"/>
    <cellStyle name="40% - Énfasis3 26 2 2 2 2" xfId="29860" xr:uid="{DD01D01B-69AD-48B7-B8FE-32CF0BF09D4A}"/>
    <cellStyle name="40% - Énfasis3 26 2 2 2 2 2" xfId="46098" xr:uid="{DC4BDF52-7DD1-4CF2-ACF8-6C6556B5D386}"/>
    <cellStyle name="40% - Énfasis3 26 2 2 2 3" xfId="46097" xr:uid="{9546FC7C-8F67-4DE9-B05E-10E99E7A0D79}"/>
    <cellStyle name="40% - Énfasis3 26 2 2 3" xfId="22155" xr:uid="{05901D38-5A26-473E-A037-533019107DA8}"/>
    <cellStyle name="40% - Énfasis3 26 2 2 3 2" xfId="46099" xr:uid="{77086EEF-801A-446A-AB09-EEC5EAB860DB}"/>
    <cellStyle name="40% - Énfasis3 26 2 2 4" xfId="46096" xr:uid="{6E4F8B6F-B025-4FE9-95C0-4BCC36381724}"/>
    <cellStyle name="40% - Énfasis3 26 2 3" xfId="10719" xr:uid="{5D38E280-67E5-4098-870C-0095F2F2CB52}"/>
    <cellStyle name="40% - Énfasis3 26 2 3 2" xfId="26132" xr:uid="{832BF6E5-2323-4055-97BC-B4210A620A5B}"/>
    <cellStyle name="40% - Énfasis3 26 2 3 2 2" xfId="46101" xr:uid="{7804107D-9D21-4425-AF97-67BB1AEFB270}"/>
    <cellStyle name="40% - Énfasis3 26 2 3 3" xfId="46100" xr:uid="{FE215C3C-F49D-4085-9355-C329AA105413}"/>
    <cellStyle name="40% - Énfasis3 26 2 4" xfId="18427" xr:uid="{462B4C3A-5113-466D-ABBF-5516617B1E76}"/>
    <cellStyle name="40% - Énfasis3 26 2 4 2" xfId="46102" xr:uid="{86E17D4D-3861-4CC5-BB50-6F8202391DEB}"/>
    <cellStyle name="40% - Énfasis3 26 2 5" xfId="46095" xr:uid="{C0BE5B8C-CBD4-44C8-9C4A-4642DE25AA01}"/>
    <cellStyle name="40% - Énfasis3 26 3" xfId="5279" xr:uid="{4409B5CD-60EC-496A-B0F6-8B4C2F63399F}"/>
    <cellStyle name="40% - Énfasis3 26 3 2" xfId="12987" xr:uid="{AF37FAC2-8EB4-48C1-886A-F7AAAA70385F}"/>
    <cellStyle name="40% - Énfasis3 26 3 2 2" xfId="28399" xr:uid="{BCA85121-F908-497D-9C80-D0399BEDC520}"/>
    <cellStyle name="40% - Énfasis3 26 3 2 2 2" xfId="46105" xr:uid="{87392DB0-F83B-4E88-ABC9-8B5600B28D77}"/>
    <cellStyle name="40% - Énfasis3 26 3 2 3" xfId="46104" xr:uid="{BF6619C6-C21F-4472-B1DF-A13D49671440}"/>
    <cellStyle name="40% - Énfasis3 26 3 3" xfId="20694" xr:uid="{51CF560C-5D0A-45B3-8533-8663FBF93BA9}"/>
    <cellStyle name="40% - Énfasis3 26 3 3 2" xfId="46106" xr:uid="{A01778F2-6CBF-4B47-8A55-A7C4487F6C7B}"/>
    <cellStyle name="40% - Énfasis3 26 3 4" xfId="46103" xr:uid="{561D31C0-9FAA-405B-A9C4-31510AADA135}"/>
    <cellStyle name="40% - Énfasis3 26 4" xfId="9260" xr:uid="{8308CDDD-D48D-42C3-81A3-366F5107F4FC}"/>
    <cellStyle name="40% - Énfasis3 26 4 2" xfId="24673" xr:uid="{579BDDCB-1804-41A0-82F4-774A39891748}"/>
    <cellStyle name="40% - Énfasis3 26 4 2 2" xfId="46108" xr:uid="{2E068F53-A3E5-42E8-83B4-04547FEC6416}"/>
    <cellStyle name="40% - Énfasis3 26 4 3" xfId="46107" xr:uid="{3D92A582-1E30-4107-B74D-41EA9FF229DF}"/>
    <cellStyle name="40% - Énfasis3 26 5" xfId="16968" xr:uid="{E38656DB-CA7D-4BD7-B386-42E88D418F45}"/>
    <cellStyle name="40% - Énfasis3 26 5 2" xfId="46109" xr:uid="{EA455505-A869-49C9-B6DC-8CCC6A683F3C}"/>
    <cellStyle name="40% - Énfasis3 26 6" xfId="46094" xr:uid="{D8188418-EAA3-4540-BFB3-B232F5F4DA58}"/>
    <cellStyle name="40% - Énfasis3 27" xfId="1563" xr:uid="{3892EDFF-E015-4719-B8CE-987AE0FFA6CF}"/>
    <cellStyle name="40% - Énfasis3 27 2" xfId="3028" xr:uid="{43362BD1-CBF4-4526-9186-5DD60141A79E}"/>
    <cellStyle name="40% - Énfasis3 27 2 2" xfId="6760" xr:uid="{42D0E083-6A42-4E05-BA4D-1E92DD723DF0}"/>
    <cellStyle name="40% - Énfasis3 27 2 2 2" xfId="14468" xr:uid="{DE691990-AA51-43EF-8563-712C9F3350B6}"/>
    <cellStyle name="40% - Énfasis3 27 2 2 2 2" xfId="29880" xr:uid="{767A4EE5-E47E-4B87-8ABB-96A91F6893AC}"/>
    <cellStyle name="40% - Énfasis3 27 2 2 2 2 2" xfId="46114" xr:uid="{802B9FC8-BC1D-45CD-A1D5-20A8928BD4DA}"/>
    <cellStyle name="40% - Énfasis3 27 2 2 2 3" xfId="46113" xr:uid="{FE23B9B5-3FCD-47D1-AE68-EE5CFC8E390F}"/>
    <cellStyle name="40% - Énfasis3 27 2 2 3" xfId="22175" xr:uid="{AA33B616-5E8E-4065-917D-942B737F8D3E}"/>
    <cellStyle name="40% - Énfasis3 27 2 2 3 2" xfId="46115" xr:uid="{F8EF873D-EED9-4D11-AAA2-944BE5220352}"/>
    <cellStyle name="40% - Énfasis3 27 2 2 4" xfId="46112" xr:uid="{8C5CEF94-8B4A-4B48-8ED2-B6A2AE58B6C1}"/>
    <cellStyle name="40% - Énfasis3 27 2 3" xfId="10739" xr:uid="{C59E88B1-8F5B-4A23-8ED1-E3492CD0ABC8}"/>
    <cellStyle name="40% - Énfasis3 27 2 3 2" xfId="26152" xr:uid="{6DCCB26A-FAA7-479A-940D-79CD682C6B32}"/>
    <cellStyle name="40% - Énfasis3 27 2 3 2 2" xfId="46117" xr:uid="{EE8280B7-2772-4130-A385-A2C0C1F3E231}"/>
    <cellStyle name="40% - Énfasis3 27 2 3 3" xfId="46116" xr:uid="{E7366E71-3F4A-48B1-BD1C-B3ECD3A99B28}"/>
    <cellStyle name="40% - Énfasis3 27 2 4" xfId="18447" xr:uid="{92B02910-C028-449D-8DE4-FFD66C9D2DE4}"/>
    <cellStyle name="40% - Énfasis3 27 2 4 2" xfId="46118" xr:uid="{F15CA437-BEEB-4984-8BFD-8C549014A9A3}"/>
    <cellStyle name="40% - Énfasis3 27 2 5" xfId="46111" xr:uid="{C952723E-F071-49E8-8B84-0D64BBA733FD}"/>
    <cellStyle name="40% - Énfasis3 27 3" xfId="5299" xr:uid="{56B2ECC0-4B57-4530-8FB9-19CC4B74C8C2}"/>
    <cellStyle name="40% - Énfasis3 27 3 2" xfId="13007" xr:uid="{D11B5708-F9F2-4B0E-A6F4-A76EEBCEA6FB}"/>
    <cellStyle name="40% - Énfasis3 27 3 2 2" xfId="28419" xr:uid="{F274AB3F-B1A4-41DB-93E0-17DAD6003799}"/>
    <cellStyle name="40% - Énfasis3 27 3 2 2 2" xfId="46121" xr:uid="{125C213A-1392-4C8C-B91B-B0F0CABBF9B8}"/>
    <cellStyle name="40% - Énfasis3 27 3 2 3" xfId="46120" xr:uid="{4E925A9B-B3F9-4028-B919-EE1D50E02BFB}"/>
    <cellStyle name="40% - Énfasis3 27 3 3" xfId="20714" xr:uid="{1D62BBEE-759A-4CC7-B85B-65B04570F573}"/>
    <cellStyle name="40% - Énfasis3 27 3 3 2" xfId="46122" xr:uid="{D28CB312-5761-4B27-AFCE-0BDC61E51EA4}"/>
    <cellStyle name="40% - Énfasis3 27 3 4" xfId="46119" xr:uid="{2B52E9AA-262F-4141-B26E-CD43ECFF8F33}"/>
    <cellStyle name="40% - Énfasis3 27 4" xfId="9280" xr:uid="{1843AC31-F852-4206-87BB-65F20A4C04E0}"/>
    <cellStyle name="40% - Énfasis3 27 4 2" xfId="24693" xr:uid="{62355B07-5D21-42EC-8435-7078BA2301E3}"/>
    <cellStyle name="40% - Énfasis3 27 4 2 2" xfId="46124" xr:uid="{4D4EC518-185E-451E-B89F-02D827C22D2E}"/>
    <cellStyle name="40% - Énfasis3 27 4 3" xfId="46123" xr:uid="{16BE3868-CE13-4C47-AABE-1F51C2F1C63B}"/>
    <cellStyle name="40% - Énfasis3 27 5" xfId="16988" xr:uid="{FB7E6D26-517D-4690-8589-1F75344BE692}"/>
    <cellStyle name="40% - Énfasis3 27 5 2" xfId="46125" xr:uid="{E4E59821-6547-4D4C-B680-BFC8407BAAC2}"/>
    <cellStyle name="40% - Énfasis3 27 6" xfId="46110" xr:uid="{86CEBDB1-185D-4531-A3AF-32B19C662D5F}"/>
    <cellStyle name="40% - Énfasis3 28" xfId="1584" xr:uid="{4CE7EF57-02FE-42D3-B821-33F7FEE2275B}"/>
    <cellStyle name="40% - Énfasis3 28 2" xfId="3049" xr:uid="{30A006F9-9EED-419B-AD8B-204ED91459BE}"/>
    <cellStyle name="40% - Énfasis3 28 2 2" xfId="6781" xr:uid="{E844C3E1-06CA-4FB0-8E7F-D475C661E838}"/>
    <cellStyle name="40% - Énfasis3 28 2 2 2" xfId="14489" xr:uid="{D7E21C62-8534-4416-9ED9-923D4497FF2E}"/>
    <cellStyle name="40% - Énfasis3 28 2 2 2 2" xfId="29901" xr:uid="{B3BD74BC-7EB4-4181-85C0-841F8D411E16}"/>
    <cellStyle name="40% - Énfasis3 28 2 2 2 2 2" xfId="46130" xr:uid="{24C27DDB-4B3E-4ACA-BFA0-681F861AE9ED}"/>
    <cellStyle name="40% - Énfasis3 28 2 2 2 3" xfId="46129" xr:uid="{E7801F8F-CB3D-488E-8C6F-6CAA9DDC0E14}"/>
    <cellStyle name="40% - Énfasis3 28 2 2 3" xfId="22196" xr:uid="{B2444A19-3E4A-4710-B353-B40DB842D493}"/>
    <cellStyle name="40% - Énfasis3 28 2 2 3 2" xfId="46131" xr:uid="{00377B27-0892-4A33-A656-7230F9F938C3}"/>
    <cellStyle name="40% - Énfasis3 28 2 2 4" xfId="46128" xr:uid="{861B7D8F-EB50-448F-8843-3032A6D31E32}"/>
    <cellStyle name="40% - Énfasis3 28 2 3" xfId="10760" xr:uid="{EBE9616D-B6D2-48BA-A18C-9BA4F2A9BC84}"/>
    <cellStyle name="40% - Énfasis3 28 2 3 2" xfId="26173" xr:uid="{A27C9D28-FD69-460F-B00B-E99C185F809C}"/>
    <cellStyle name="40% - Énfasis3 28 2 3 2 2" xfId="46133" xr:uid="{29D2C981-2367-4063-B9F7-AAED8A02704F}"/>
    <cellStyle name="40% - Énfasis3 28 2 3 3" xfId="46132" xr:uid="{BEB797C3-31F0-4F1F-AE34-9397F3B5D703}"/>
    <cellStyle name="40% - Énfasis3 28 2 4" xfId="18468" xr:uid="{94CB19BC-25D8-498B-8486-482D16C098C5}"/>
    <cellStyle name="40% - Énfasis3 28 2 4 2" xfId="46134" xr:uid="{95C12806-2514-4596-A1C7-86943D731381}"/>
    <cellStyle name="40% - Énfasis3 28 2 5" xfId="46127" xr:uid="{7424A3FE-A1BF-418A-9436-D21DBAA026C5}"/>
    <cellStyle name="40% - Énfasis3 28 3" xfId="5320" xr:uid="{90AE5818-237B-4531-A152-8ED74E785555}"/>
    <cellStyle name="40% - Énfasis3 28 3 2" xfId="13028" xr:uid="{C7093458-7AD7-46F5-81DB-0AF1BEBD73F6}"/>
    <cellStyle name="40% - Énfasis3 28 3 2 2" xfId="28440" xr:uid="{6A224889-1F52-4D35-BB72-58DE574C9472}"/>
    <cellStyle name="40% - Énfasis3 28 3 2 2 2" xfId="46137" xr:uid="{EFBDE7FC-9401-4F8C-A119-807C4A851E3E}"/>
    <cellStyle name="40% - Énfasis3 28 3 2 3" xfId="46136" xr:uid="{183323D9-6ABC-4BF3-8EE2-143A86F75FEF}"/>
    <cellStyle name="40% - Énfasis3 28 3 3" xfId="20735" xr:uid="{E0E87CD8-DFE4-4556-BE5C-F5CB6DF6A791}"/>
    <cellStyle name="40% - Énfasis3 28 3 3 2" xfId="46138" xr:uid="{6E07A0B4-7AA7-4B12-95F5-7CB88B850691}"/>
    <cellStyle name="40% - Énfasis3 28 3 4" xfId="46135" xr:uid="{77913D02-6FDD-4DC8-9FD0-34BEE5F0438F}"/>
    <cellStyle name="40% - Énfasis3 28 4" xfId="9301" xr:uid="{1D2F3A31-B69D-419E-8A79-FBE39056AE69}"/>
    <cellStyle name="40% - Énfasis3 28 4 2" xfId="24714" xr:uid="{1E57EA03-662A-4E59-9C80-81F065B266B5}"/>
    <cellStyle name="40% - Énfasis3 28 4 2 2" xfId="46140" xr:uid="{D61E97A2-DD80-4BE7-9A64-4348C10D1DE6}"/>
    <cellStyle name="40% - Énfasis3 28 4 3" xfId="46139" xr:uid="{E0E11AB8-3650-4DCB-B776-2AFCB8741264}"/>
    <cellStyle name="40% - Énfasis3 28 5" xfId="17009" xr:uid="{50F51B06-A243-42E5-B5AA-E8E6FF11488A}"/>
    <cellStyle name="40% - Énfasis3 28 5 2" xfId="46141" xr:uid="{C2E419B1-2ADD-461D-8C52-A404157F29ED}"/>
    <cellStyle name="40% - Énfasis3 28 6" xfId="46126" xr:uid="{8A62FB17-D015-4C2A-886A-91138DF01AD8}"/>
    <cellStyle name="40% - Énfasis3 29" xfId="3069" xr:uid="{A3F4CEE4-4BD3-4302-8B03-EF9ACAD175F5}"/>
    <cellStyle name="40% - Énfasis3 29 2" xfId="6801" xr:uid="{55AB0984-7F51-4EC4-BBBB-67EA254520FB}"/>
    <cellStyle name="40% - Énfasis3 29 2 2" xfId="14509" xr:uid="{E317837F-665F-43E8-8C5C-F965C381187E}"/>
    <cellStyle name="40% - Énfasis3 29 2 2 2" xfId="29921" xr:uid="{A1DDF983-7C23-497B-B2A6-A9EE9A20DA7A}"/>
    <cellStyle name="40% - Énfasis3 29 2 2 2 2" xfId="46145" xr:uid="{58FCDA88-A94C-4206-BE60-CC4E8A42AE9C}"/>
    <cellStyle name="40% - Énfasis3 29 2 2 3" xfId="46144" xr:uid="{6B16BCA3-0AA6-45B5-80DF-9DB916694056}"/>
    <cellStyle name="40% - Énfasis3 29 2 3" xfId="22216" xr:uid="{D6366513-F0F3-4F82-A329-E09108CB004D}"/>
    <cellStyle name="40% - Énfasis3 29 2 3 2" xfId="46146" xr:uid="{B745CBA0-E826-4204-A90B-4970AC7618E8}"/>
    <cellStyle name="40% - Énfasis3 29 2 4" xfId="46143" xr:uid="{D6683127-0BDB-468F-A108-F29A720AFB0E}"/>
    <cellStyle name="40% - Énfasis3 29 3" xfId="10780" xr:uid="{702D11BB-FB3D-4959-8E83-824390E04BDF}"/>
    <cellStyle name="40% - Énfasis3 29 3 2" xfId="26193" xr:uid="{9471170A-11EF-4204-AF74-90BE356777DF}"/>
    <cellStyle name="40% - Énfasis3 29 3 2 2" xfId="46148" xr:uid="{5F3AEC3A-943C-4C25-8A20-FB1EA9E0A36E}"/>
    <cellStyle name="40% - Énfasis3 29 3 3" xfId="46147" xr:uid="{3935B648-B6FE-4775-9458-FD4FE6F31F4A}"/>
    <cellStyle name="40% - Énfasis3 29 4" xfId="18488" xr:uid="{E684498C-FE5F-4BD1-9D26-93D334A4C0A7}"/>
    <cellStyle name="40% - Énfasis3 29 4 2" xfId="46149" xr:uid="{02D8F9BB-2321-4E1C-BE54-86CAC85DEF34}"/>
    <cellStyle name="40% - Énfasis3 29 5" xfId="46142" xr:uid="{AD403B1D-8E85-4DB2-905C-816AF6455094}"/>
    <cellStyle name="40% - Énfasis3 3" xfId="230" xr:uid="{AC767E2A-1676-4B7F-81B4-E3042A439A3D}"/>
    <cellStyle name="40% - Énfasis3 3 2" xfId="433" xr:uid="{72573829-3E21-4E03-8152-740DCCE4E44E}"/>
    <cellStyle name="40% - Énfasis3 3 2 2" xfId="1094" xr:uid="{AF586210-9D61-46AD-81C2-A952A6F933B2}"/>
    <cellStyle name="40% - Énfasis3 3 2 2 2" xfId="2562" xr:uid="{A69283E7-1AA2-4E57-AC9E-217003BBE85B}"/>
    <cellStyle name="40% - Énfasis3 3 2 2 2 2" xfId="6294" xr:uid="{9FEEF261-928D-43B2-B65C-986511D01A4B}"/>
    <cellStyle name="40% - Énfasis3 3 2 2 2 2 2" xfId="14002" xr:uid="{6EC16E2C-1743-468B-AE4B-9542D35226E1}"/>
    <cellStyle name="40% - Énfasis3 3 2 2 2 2 2 2" xfId="29414" xr:uid="{ADB0B887-E5A5-4A92-B2CF-281C836DFD80}"/>
    <cellStyle name="40% - Énfasis3 3 2 2 2 2 2 2 2" xfId="46156" xr:uid="{1F59C05C-4247-42C0-B927-F46520C03462}"/>
    <cellStyle name="40% - Énfasis3 3 2 2 2 2 2 3" xfId="46155" xr:uid="{179F6FB7-1F41-40E6-9577-CE21BF06A10C}"/>
    <cellStyle name="40% - Énfasis3 3 2 2 2 2 3" xfId="21709" xr:uid="{A6A71F4D-53C9-4E1B-892E-A87D18BD9DE1}"/>
    <cellStyle name="40% - Énfasis3 3 2 2 2 2 3 2" xfId="46157" xr:uid="{EBF6802F-1153-4427-9252-D37BCF38D9B0}"/>
    <cellStyle name="40% - Énfasis3 3 2 2 2 2 4" xfId="46154" xr:uid="{FABB2C46-0D25-40AC-9461-D868BE981F50}"/>
    <cellStyle name="40% - Énfasis3 3 2 2 2 3" xfId="10273" xr:uid="{E83A513E-4531-4536-B643-949F635FF434}"/>
    <cellStyle name="40% - Énfasis3 3 2 2 2 3 2" xfId="25686" xr:uid="{1C9E1F2D-2E12-43EE-AAD1-E6FAF0BA890F}"/>
    <cellStyle name="40% - Énfasis3 3 2 2 2 3 2 2" xfId="46159" xr:uid="{713FB3ED-1B1C-463C-AC89-2E55CEA9BE57}"/>
    <cellStyle name="40% - Énfasis3 3 2 2 2 3 3" xfId="46158" xr:uid="{627D287D-4B24-4949-A776-5DEA52DADC5E}"/>
    <cellStyle name="40% - Énfasis3 3 2 2 2 4" xfId="17981" xr:uid="{5E46A619-6333-4719-9556-FD9404C6E8CB}"/>
    <cellStyle name="40% - Énfasis3 3 2 2 2 4 2" xfId="46160" xr:uid="{CAA0B65C-6940-4EA3-A4E7-6C13647E243F}"/>
    <cellStyle name="40% - Énfasis3 3 2 2 2 5" xfId="46153" xr:uid="{7E176679-9E2B-4498-BA39-D0C4BAB04411}"/>
    <cellStyle name="40% - Énfasis3 3 2 2 3" xfId="4831" xr:uid="{E9DEED1C-1E7F-4B3A-AE51-BA6A347AF44C}"/>
    <cellStyle name="40% - Énfasis3 3 2 2 3 2" xfId="12539" xr:uid="{B889231A-D87D-4C82-A480-CE5A7FD5E3F6}"/>
    <cellStyle name="40% - Énfasis3 3 2 2 3 2 2" xfId="27951" xr:uid="{15B0E490-63C2-455A-B452-2D70DEF015CB}"/>
    <cellStyle name="40% - Énfasis3 3 2 2 3 2 2 2" xfId="46163" xr:uid="{EA5CE4F8-ADE9-4994-AF08-28922C85239E}"/>
    <cellStyle name="40% - Énfasis3 3 2 2 3 2 3" xfId="46162" xr:uid="{4DEB1917-EE40-4176-A5C5-88BEE5A0F4E2}"/>
    <cellStyle name="40% - Énfasis3 3 2 2 3 3" xfId="20246" xr:uid="{3CB3C102-9D33-4DC8-883B-F2994747DB61}"/>
    <cellStyle name="40% - Énfasis3 3 2 2 3 3 2" xfId="46164" xr:uid="{2FEF7AE9-2357-4D31-8108-205F6085ED9B}"/>
    <cellStyle name="40% - Énfasis3 3 2 2 3 4" xfId="46161" xr:uid="{A62BFDAE-AF38-4D4D-A52B-C8C9A36F1F36}"/>
    <cellStyle name="40% - Énfasis3 3 2 2 4" xfId="8814" xr:uid="{D09C49EE-4E90-4CCF-B19C-946C88F5FCDB}"/>
    <cellStyle name="40% - Énfasis3 3 2 2 4 2" xfId="24227" xr:uid="{64E658C7-B9DD-4E8D-9392-47D233D1430C}"/>
    <cellStyle name="40% - Énfasis3 3 2 2 4 2 2" xfId="46166" xr:uid="{CF9351B9-A4B5-4A37-810F-C17326864D15}"/>
    <cellStyle name="40% - Énfasis3 3 2 2 4 3" xfId="46165" xr:uid="{046C997A-2D5A-43C9-B85D-318849C3847A}"/>
    <cellStyle name="40% - Énfasis3 3 2 2 5" xfId="16522" xr:uid="{DC9426A6-393E-4945-A008-26A12AE9ED3F}"/>
    <cellStyle name="40% - Énfasis3 3 2 2 5 2" xfId="46167" xr:uid="{2C1DF943-6EC5-450D-B1E9-478F1D8AB1F7}"/>
    <cellStyle name="40% - Énfasis3 3 2 2 6" xfId="46152" xr:uid="{93CF9D89-8C1A-4BA8-824F-0AA2EE356743}"/>
    <cellStyle name="40% - Énfasis3 3 2 3" xfId="1924" xr:uid="{36C97E1A-36FD-40C6-A85B-0D8D3884FD1C}"/>
    <cellStyle name="40% - Énfasis3 3 2 3 2" xfId="5656" xr:uid="{08936141-A7B1-47F6-901C-59E012BBEE27}"/>
    <cellStyle name="40% - Énfasis3 3 2 3 2 2" xfId="13364" xr:uid="{A6E87138-AEB0-40CE-8C9A-3E88F288C0D3}"/>
    <cellStyle name="40% - Énfasis3 3 2 3 2 2 2" xfId="28776" xr:uid="{0F0202DC-65EB-4C7F-AA60-95FE54E7A008}"/>
    <cellStyle name="40% - Énfasis3 3 2 3 2 2 2 2" xfId="46171" xr:uid="{1CB4248B-31C6-4648-87BF-7DEE926C3E44}"/>
    <cellStyle name="40% - Énfasis3 3 2 3 2 2 3" xfId="46170" xr:uid="{62C7FC0C-7007-4CC7-B706-BF02B6AE743E}"/>
    <cellStyle name="40% - Énfasis3 3 2 3 2 3" xfId="21071" xr:uid="{5F69C930-0628-4C1A-B6C7-1C864B527A44}"/>
    <cellStyle name="40% - Énfasis3 3 2 3 2 3 2" xfId="46172" xr:uid="{4F1F0F59-3F0E-4FB9-BE75-AEC6D7FA9260}"/>
    <cellStyle name="40% - Énfasis3 3 2 3 2 4" xfId="46169" xr:uid="{56A4F90A-BF06-4991-91C5-F71CA0C3E970}"/>
    <cellStyle name="40% - Énfasis3 3 2 3 3" xfId="9635" xr:uid="{B7F24E36-D22D-46D6-BF94-1E9FDB5AD9BF}"/>
    <cellStyle name="40% - Énfasis3 3 2 3 3 2" xfId="25048" xr:uid="{53CE1381-F40F-4212-B656-4C660280FA3A}"/>
    <cellStyle name="40% - Énfasis3 3 2 3 3 2 2" xfId="46174" xr:uid="{94602D5E-4D3F-40C4-A8A5-DBA6D8D9D7D7}"/>
    <cellStyle name="40% - Énfasis3 3 2 3 3 3" xfId="46173" xr:uid="{9A382843-130E-43D1-86F1-E217275C4551}"/>
    <cellStyle name="40% - Énfasis3 3 2 3 4" xfId="17343" xr:uid="{99EFB65B-CFF7-4AD5-A7E6-B4961B236D10}"/>
    <cellStyle name="40% - Énfasis3 3 2 3 4 2" xfId="46175" xr:uid="{B5476B7B-6767-4A9D-9C4A-B78B93DDA49D}"/>
    <cellStyle name="40% - Énfasis3 3 2 3 5" xfId="46168" xr:uid="{0A42F937-177F-40AD-9033-0A58AAD1260A}"/>
    <cellStyle name="40% - Énfasis3 3 2 4" xfId="4179" xr:uid="{764F1117-91A1-4A3E-BCA3-7585602AEBC8}"/>
    <cellStyle name="40% - Énfasis3 3 2 4 2" xfId="11887" xr:uid="{841B33A8-DBB5-4751-90E1-0D6CB294D243}"/>
    <cellStyle name="40% - Énfasis3 3 2 4 2 2" xfId="27299" xr:uid="{48921176-2B6F-4766-AAEA-4B812301126F}"/>
    <cellStyle name="40% - Énfasis3 3 2 4 2 2 2" xfId="46178" xr:uid="{13F894EE-160B-4D61-B961-EB7CF2524FE1}"/>
    <cellStyle name="40% - Énfasis3 3 2 4 2 3" xfId="46177" xr:uid="{499AA146-AABB-433F-BB02-84704F4E3C95}"/>
    <cellStyle name="40% - Énfasis3 3 2 4 3" xfId="19594" xr:uid="{673063BC-005E-4F6D-9D5B-829D6C4F929F}"/>
    <cellStyle name="40% - Énfasis3 3 2 4 3 2" xfId="46179" xr:uid="{0486F1E3-B3C7-4890-8446-3A0B068675B8}"/>
    <cellStyle name="40% - Énfasis3 3 2 4 4" xfId="46176" xr:uid="{69C888D8-9984-40A9-8AE0-D2D435E0B0D4}"/>
    <cellStyle name="40% - Énfasis3 3 2 5" xfId="8176" xr:uid="{00743551-1A57-4824-9304-A8886F3010F1}"/>
    <cellStyle name="40% - Énfasis3 3 2 5 2" xfId="23589" xr:uid="{0020BFB6-5C8E-4F97-B511-D85A2C39EC64}"/>
    <cellStyle name="40% - Énfasis3 3 2 5 2 2" xfId="46181" xr:uid="{884EFE37-71D7-44BA-967D-E9B0AA66F4FC}"/>
    <cellStyle name="40% - Énfasis3 3 2 5 3" xfId="46180" xr:uid="{FF8FD424-3375-4394-854F-84904AF2E3CC}"/>
    <cellStyle name="40% - Énfasis3 3 2 6" xfId="15884" xr:uid="{0FBB0585-A107-437F-82E4-BAE16217118D}"/>
    <cellStyle name="40% - Énfasis3 3 2 6 2" xfId="46182" xr:uid="{81B73938-611B-470C-8EF4-7C341D2B606A}"/>
    <cellStyle name="40% - Énfasis3 3 2 7" xfId="46151" xr:uid="{5E717669-45DC-4FDB-BA11-B02864552AD6}"/>
    <cellStyle name="40% - Énfasis3 3 3" xfId="894" xr:uid="{DF4A15F5-8D01-4E97-BF92-5A962FD2D71E}"/>
    <cellStyle name="40% - Énfasis3 3 3 2" xfId="2364" xr:uid="{87FEAB0B-132F-476A-AF8A-F2AF67866F66}"/>
    <cellStyle name="40% - Énfasis3 3 3 2 2" xfId="6096" xr:uid="{9B3F67EF-09CF-4442-93E0-6F452D69B37B}"/>
    <cellStyle name="40% - Énfasis3 3 3 2 2 2" xfId="13804" xr:uid="{D4975DC4-3E14-4ECD-9AA2-033410543310}"/>
    <cellStyle name="40% - Énfasis3 3 3 2 2 2 2" xfId="29216" xr:uid="{B33250DC-0682-4C99-BF83-11BB2C6A4C55}"/>
    <cellStyle name="40% - Énfasis3 3 3 2 2 2 2 2" xfId="46187" xr:uid="{3C3DFF15-F4AD-41D6-8339-5C82DBFF919D}"/>
    <cellStyle name="40% - Énfasis3 3 3 2 2 2 3" xfId="46186" xr:uid="{15940274-0C70-4BCF-B468-18B146614BD7}"/>
    <cellStyle name="40% - Énfasis3 3 3 2 2 3" xfId="21511" xr:uid="{3662E7FF-0171-4CA2-920E-AAF4206201AB}"/>
    <cellStyle name="40% - Énfasis3 3 3 2 2 3 2" xfId="46188" xr:uid="{6DB26D7F-7ACB-48D9-908B-4E3E3D4D87E1}"/>
    <cellStyle name="40% - Énfasis3 3 3 2 2 4" xfId="46185" xr:uid="{FACD9410-9833-43EA-8490-A6EDFA64FBE7}"/>
    <cellStyle name="40% - Énfasis3 3 3 2 3" xfId="10075" xr:uid="{B27DD944-CAB3-4E31-8C2D-B79314DF04D5}"/>
    <cellStyle name="40% - Énfasis3 3 3 2 3 2" xfId="25488" xr:uid="{360EB827-E8E6-4AFB-9757-CAB21D340209}"/>
    <cellStyle name="40% - Énfasis3 3 3 2 3 2 2" xfId="46190" xr:uid="{0BB80DFB-40B3-4155-972E-0542BBF878F8}"/>
    <cellStyle name="40% - Énfasis3 3 3 2 3 3" xfId="46189" xr:uid="{DF010ACC-77F4-4FB7-A535-2CAEAB198DB0}"/>
    <cellStyle name="40% - Énfasis3 3 3 2 4" xfId="17783" xr:uid="{0F2D3D02-6BBE-4C9C-86A6-3B920E4A9C3A}"/>
    <cellStyle name="40% - Énfasis3 3 3 2 4 2" xfId="46191" xr:uid="{3B57E973-EA8E-4428-9128-94C50D8335C4}"/>
    <cellStyle name="40% - Énfasis3 3 3 2 5" xfId="46184" xr:uid="{2CA11691-A2B1-4710-A9B9-1B13D1B63560}"/>
    <cellStyle name="40% - Énfasis3 3 3 3" xfId="4631" xr:uid="{5BE950BD-C360-4F3C-B443-5A6D845F686F}"/>
    <cellStyle name="40% - Énfasis3 3 3 3 2" xfId="12339" xr:uid="{31140B8E-9610-4208-96FA-109368B44CC6}"/>
    <cellStyle name="40% - Énfasis3 3 3 3 2 2" xfId="27751" xr:uid="{9017E125-E3A4-46B0-952F-68E356E2465B}"/>
    <cellStyle name="40% - Énfasis3 3 3 3 2 2 2" xfId="46194" xr:uid="{A297BC2B-1CAF-4048-B8DA-12CB7F17480D}"/>
    <cellStyle name="40% - Énfasis3 3 3 3 2 3" xfId="46193" xr:uid="{5CC32B4A-CFBF-43D6-BBCB-B154CF109280}"/>
    <cellStyle name="40% - Énfasis3 3 3 3 3" xfId="20046" xr:uid="{70E4B3B7-00C3-48DF-AA78-AD0B2DF7887D}"/>
    <cellStyle name="40% - Énfasis3 3 3 3 3 2" xfId="46195" xr:uid="{A889741F-2C82-4A85-87ED-1D19D1CE8E9F}"/>
    <cellStyle name="40% - Énfasis3 3 3 3 4" xfId="46192" xr:uid="{7AAA4AC6-41C0-41DC-862D-08D40DDBE376}"/>
    <cellStyle name="40% - Énfasis3 3 3 4" xfId="8616" xr:uid="{749600A6-2B8A-408C-996D-D8E047C0E3C7}"/>
    <cellStyle name="40% - Énfasis3 3 3 4 2" xfId="24029" xr:uid="{52E462C9-07D5-4B49-AA6B-E0DE53820CAF}"/>
    <cellStyle name="40% - Énfasis3 3 3 4 2 2" xfId="46197" xr:uid="{1B7A23DD-CE95-41F8-8D82-83492C816BA8}"/>
    <cellStyle name="40% - Énfasis3 3 3 4 3" xfId="46196" xr:uid="{31A4998D-4444-471A-B380-311588EC2D7F}"/>
    <cellStyle name="40% - Énfasis3 3 3 5" xfId="16324" xr:uid="{C612B2BF-00FC-4F78-B62B-61F252FB2774}"/>
    <cellStyle name="40% - Énfasis3 3 3 5 2" xfId="46198" xr:uid="{46C17E90-5422-4ABF-9134-86877CD5F8D5}"/>
    <cellStyle name="40% - Énfasis3 3 3 6" xfId="46183" xr:uid="{1211368B-6D6C-481E-846A-E0AE5B77A810}"/>
    <cellStyle name="40% - Énfasis3 3 4" xfId="1726" xr:uid="{308EFAE7-059D-4B1C-95CE-ACB26375F633}"/>
    <cellStyle name="40% - Énfasis3 3 4 2" xfId="5458" xr:uid="{048EDD86-5B15-44BD-B6B0-9D2EF815E059}"/>
    <cellStyle name="40% - Énfasis3 3 4 2 2" xfId="13166" xr:uid="{17BB1602-997F-4BD4-94A0-F1E9990FC0F3}"/>
    <cellStyle name="40% - Énfasis3 3 4 2 2 2" xfId="28578" xr:uid="{17FBDF08-05F8-4EAB-BC9F-9F03FBEF6A2C}"/>
    <cellStyle name="40% - Énfasis3 3 4 2 2 2 2" xfId="46202" xr:uid="{D386F21F-1036-4F1A-B558-0BF00CC5B5AC}"/>
    <cellStyle name="40% - Énfasis3 3 4 2 2 3" xfId="46201" xr:uid="{B52F5C6E-4884-48C7-AC50-66938D7ACF0F}"/>
    <cellStyle name="40% - Énfasis3 3 4 2 3" xfId="20873" xr:uid="{5D729AEC-0AB0-4AAF-8606-6E6817FD511E}"/>
    <cellStyle name="40% - Énfasis3 3 4 2 3 2" xfId="46203" xr:uid="{08803352-3032-4CC7-B82A-31A76CF94AF6}"/>
    <cellStyle name="40% - Énfasis3 3 4 2 4" xfId="46200" xr:uid="{DE43E188-0C95-49C0-B295-1DD441552169}"/>
    <cellStyle name="40% - Énfasis3 3 4 3" xfId="9437" xr:uid="{11CA1F7F-43E9-4BEC-B6DA-DD6765A87F14}"/>
    <cellStyle name="40% - Énfasis3 3 4 3 2" xfId="24850" xr:uid="{D9F37195-3A48-4F16-AF2B-C26AC99675DB}"/>
    <cellStyle name="40% - Énfasis3 3 4 3 2 2" xfId="46205" xr:uid="{7C468D15-7579-4DCE-B4CF-178C5EF023F4}"/>
    <cellStyle name="40% - Énfasis3 3 4 3 3" xfId="46204" xr:uid="{901078F4-8D5F-448D-92A1-D91F4D12DE9B}"/>
    <cellStyle name="40% - Énfasis3 3 4 4" xfId="17145" xr:uid="{DB335B13-4C46-40DF-A8F2-8F0D9D06BF58}"/>
    <cellStyle name="40% - Énfasis3 3 4 4 2" xfId="46206" xr:uid="{2AF45217-D892-434A-A92E-647BB76EE7E9}"/>
    <cellStyle name="40% - Énfasis3 3 4 5" xfId="46199" xr:uid="{1540E3BE-A5B5-4C5B-84BA-D57B2403A2C5}"/>
    <cellStyle name="40% - Énfasis3 3 5" xfId="3979" xr:uid="{8ABCB2B8-CAE8-49F0-8B9B-0988478060FD}"/>
    <cellStyle name="40% - Énfasis3 3 5 2" xfId="11687" xr:uid="{8A3DB0F2-98BE-4ED6-A3AD-5800BE28934D}"/>
    <cellStyle name="40% - Énfasis3 3 5 2 2" xfId="27099" xr:uid="{374C6808-D4E3-4FF2-9C7F-46FB37C04179}"/>
    <cellStyle name="40% - Énfasis3 3 5 2 2 2" xfId="46209" xr:uid="{45A9B733-3DF9-470E-AB20-3F5AC10796C9}"/>
    <cellStyle name="40% - Énfasis3 3 5 2 3" xfId="46208" xr:uid="{3EDAF782-249A-4503-870E-E9EB471C620D}"/>
    <cellStyle name="40% - Énfasis3 3 5 3" xfId="19394" xr:uid="{B514FC18-10E0-486E-90D2-D714E552938A}"/>
    <cellStyle name="40% - Énfasis3 3 5 3 2" xfId="46210" xr:uid="{F1E2D579-FCEE-4073-B829-49ABC3410F42}"/>
    <cellStyle name="40% - Énfasis3 3 5 4" xfId="46207" xr:uid="{1A3F78D6-AEE0-4EAD-9173-B985B083CEC2}"/>
    <cellStyle name="40% - Énfasis3 3 6" xfId="7978" xr:uid="{CC88A5FA-54ED-4534-A5AE-CE81C528106D}"/>
    <cellStyle name="40% - Énfasis3 3 6 2" xfId="23391" xr:uid="{38DE02D7-6376-4044-AA01-905F9DB3CF2D}"/>
    <cellStyle name="40% - Énfasis3 3 6 2 2" xfId="46212" xr:uid="{F1B98C61-FECA-49A0-BCDD-EA33861BB739}"/>
    <cellStyle name="40% - Énfasis3 3 6 3" xfId="46211" xr:uid="{3D47E0FC-F79D-49B4-A1CF-55EA0A0A84B5}"/>
    <cellStyle name="40% - Énfasis3 3 7" xfId="15686" xr:uid="{911F9F59-DC31-40FC-8A09-93618E7448DD}"/>
    <cellStyle name="40% - Énfasis3 3 7 2" xfId="46213" xr:uid="{B766AB67-7FA7-4998-AC63-F33CFBFA3D97}"/>
    <cellStyle name="40% - Énfasis3 3 8" xfId="46150" xr:uid="{C6F883DA-0180-472C-A20B-9AD84612B23A}"/>
    <cellStyle name="40% - Énfasis3 30" xfId="3089" xr:uid="{687F6591-0ADE-4592-9C75-1249F090C8BA}"/>
    <cellStyle name="40% - Énfasis3 30 2" xfId="6821" xr:uid="{C13D1C8D-62AE-4472-9875-BC654DB934B0}"/>
    <cellStyle name="40% - Énfasis3 30 2 2" xfId="14529" xr:uid="{FA6DC136-9A89-4FFE-A27F-BC14E4294118}"/>
    <cellStyle name="40% - Énfasis3 30 2 2 2" xfId="29941" xr:uid="{CD620A39-FD06-4C81-BD75-3AE303A263A1}"/>
    <cellStyle name="40% - Énfasis3 30 2 2 2 2" xfId="46217" xr:uid="{9963E17A-8706-4D9E-9E59-E32F59E25DB0}"/>
    <cellStyle name="40% - Énfasis3 30 2 2 3" xfId="46216" xr:uid="{AF2D2E01-3C0E-4568-8E86-3EE73A1BAA1F}"/>
    <cellStyle name="40% - Énfasis3 30 2 3" xfId="22236" xr:uid="{43F0DE7A-2608-4719-A86A-DCCC2BC764BB}"/>
    <cellStyle name="40% - Énfasis3 30 2 3 2" xfId="46218" xr:uid="{69D8EB60-C0A8-45E9-BF7B-E44A5CB22864}"/>
    <cellStyle name="40% - Énfasis3 30 2 4" xfId="46215" xr:uid="{6F08090D-B47D-4322-8717-5C9D70833C6A}"/>
    <cellStyle name="40% - Énfasis3 30 3" xfId="10800" xr:uid="{DE9C7658-7447-4CE1-8E40-5CAD93251C8F}"/>
    <cellStyle name="40% - Énfasis3 30 3 2" xfId="26213" xr:uid="{F5B84A43-1228-4F35-95BE-1F4169B0F2E4}"/>
    <cellStyle name="40% - Énfasis3 30 3 2 2" xfId="46220" xr:uid="{64604016-444E-4E01-81D7-481583C23CE3}"/>
    <cellStyle name="40% - Énfasis3 30 3 3" xfId="46219" xr:uid="{150702EC-DC48-4E6A-857F-DBD459A6F3AC}"/>
    <cellStyle name="40% - Énfasis3 30 4" xfId="18508" xr:uid="{937D1216-0ADA-47A0-B1C9-3153A34F2C79}"/>
    <cellStyle name="40% - Énfasis3 30 4 2" xfId="46221" xr:uid="{DA5483DA-73DC-49F1-89FD-858C5FB68C10}"/>
    <cellStyle name="40% - Énfasis3 30 5" xfId="46214" xr:uid="{3798269F-87BB-4A7E-B4CB-CDC3BA3A81BF}"/>
    <cellStyle name="40% - Énfasis3 31" xfId="3109" xr:uid="{A6B8478C-9E7B-4C04-AC37-7C5248F23FFD}"/>
    <cellStyle name="40% - Énfasis3 31 2" xfId="6841" xr:uid="{90146FBA-517F-4EF3-85B1-8070BD089E8B}"/>
    <cellStyle name="40% - Énfasis3 31 2 2" xfId="14549" xr:uid="{E25F7C5E-815F-41EE-83A6-AD1CCD322E55}"/>
    <cellStyle name="40% - Énfasis3 31 2 2 2" xfId="29961" xr:uid="{A5E1E468-865C-4BDD-985F-0C907F484908}"/>
    <cellStyle name="40% - Énfasis3 31 2 2 2 2" xfId="46225" xr:uid="{6C9F0936-0D34-4F7B-90C2-23D417BD8939}"/>
    <cellStyle name="40% - Énfasis3 31 2 2 3" xfId="46224" xr:uid="{A09C9D13-FCA3-4108-8907-246346E45D6C}"/>
    <cellStyle name="40% - Énfasis3 31 2 3" xfId="22256" xr:uid="{B7050D93-B204-4364-97A3-F74C46911AC4}"/>
    <cellStyle name="40% - Énfasis3 31 2 3 2" xfId="46226" xr:uid="{4254A0F2-22EB-4E70-B5D6-9CEBDB4BD4A5}"/>
    <cellStyle name="40% - Énfasis3 31 2 4" xfId="46223" xr:uid="{B0A1C645-5013-4C71-BEE7-B6BC187E124F}"/>
    <cellStyle name="40% - Énfasis3 31 3" xfId="10820" xr:uid="{739ABCF5-FC32-410C-BE93-03A1D3C1EF20}"/>
    <cellStyle name="40% - Énfasis3 31 3 2" xfId="26233" xr:uid="{3C8FCBDB-34F5-4333-954E-CCF915BF650B}"/>
    <cellStyle name="40% - Énfasis3 31 3 2 2" xfId="46228" xr:uid="{E21AA0D3-D37B-4C53-B1A4-15F444973532}"/>
    <cellStyle name="40% - Énfasis3 31 3 3" xfId="46227" xr:uid="{F4FAA470-8CCC-4289-95C7-1672977F5A17}"/>
    <cellStyle name="40% - Énfasis3 31 4" xfId="18528" xr:uid="{851E1106-187A-48A6-911E-F6EC477815D8}"/>
    <cellStyle name="40% - Énfasis3 31 4 2" xfId="46229" xr:uid="{C2241466-8C3A-4D74-B023-6C64C50B2BAF}"/>
    <cellStyle name="40% - Énfasis3 31 5" xfId="46222" xr:uid="{49A2CFB7-3716-41C2-8C1A-5A0D60F1C472}"/>
    <cellStyle name="40% - Énfasis3 32" xfId="3129" xr:uid="{2B7800CC-96DA-4E35-B9C7-32F339F7A2EC}"/>
    <cellStyle name="40% - Énfasis3 32 2" xfId="6861" xr:uid="{8FBC2CAE-8AFE-4B9C-8489-5C4915C17AA9}"/>
    <cellStyle name="40% - Énfasis3 32 2 2" xfId="14569" xr:uid="{602AE89D-C0EB-408E-8B1A-CBB6D59A4417}"/>
    <cellStyle name="40% - Énfasis3 32 2 2 2" xfId="29981" xr:uid="{52015987-7787-40A9-8D86-83E30CF696CC}"/>
    <cellStyle name="40% - Énfasis3 32 2 2 2 2" xfId="46233" xr:uid="{BF63C78F-56FD-484C-A3A5-3E009625052C}"/>
    <cellStyle name="40% - Énfasis3 32 2 2 3" xfId="46232" xr:uid="{C42C88E6-1F5F-4DC2-B463-83E04002EA02}"/>
    <cellStyle name="40% - Énfasis3 32 2 3" xfId="22276" xr:uid="{157489B1-E3DA-481A-9A16-CAC4AB3F0A68}"/>
    <cellStyle name="40% - Énfasis3 32 2 3 2" xfId="46234" xr:uid="{1BB52A13-797B-4B86-98E5-2ABD49A2992D}"/>
    <cellStyle name="40% - Énfasis3 32 2 4" xfId="46231" xr:uid="{354F638B-4142-44F0-A74C-7968FEFF4643}"/>
    <cellStyle name="40% - Énfasis3 32 3" xfId="10840" xr:uid="{AF955D26-DA1B-4150-B71E-F31CEA13F60B}"/>
    <cellStyle name="40% - Énfasis3 32 3 2" xfId="26253" xr:uid="{E6749450-5667-46A3-9A59-3856943C7DF9}"/>
    <cellStyle name="40% - Énfasis3 32 3 2 2" xfId="46236" xr:uid="{92568375-7FA3-4BD3-A479-8F3B8B4530FD}"/>
    <cellStyle name="40% - Énfasis3 32 3 3" xfId="46235" xr:uid="{ACB7FFA4-B49D-4919-8D5F-6EB510F49039}"/>
    <cellStyle name="40% - Énfasis3 32 4" xfId="18548" xr:uid="{EFCF40C3-BFB6-454D-AB02-AEC952F7911F}"/>
    <cellStyle name="40% - Énfasis3 32 4 2" xfId="46237" xr:uid="{C1E7E0A8-2409-4399-8616-FC9EBA599982}"/>
    <cellStyle name="40% - Énfasis3 32 5" xfId="46230" xr:uid="{8BE3F9D5-9FD7-4C6C-B655-0E53C02ADBAA}"/>
    <cellStyle name="40% - Énfasis3 33" xfId="3149" xr:uid="{DA9DE7D5-A134-47C9-8F96-C3EB93D94594}"/>
    <cellStyle name="40% - Énfasis3 33 2" xfId="6881" xr:uid="{88CD7A11-9F91-4C02-87F3-223AF0BBF834}"/>
    <cellStyle name="40% - Énfasis3 33 2 2" xfId="14589" xr:uid="{C37FE6E3-9E80-4723-98E8-A3650EC60892}"/>
    <cellStyle name="40% - Énfasis3 33 2 2 2" xfId="30001" xr:uid="{D902752C-C7C2-48E6-B5D3-1CE435C45BAF}"/>
    <cellStyle name="40% - Énfasis3 33 2 2 2 2" xfId="46241" xr:uid="{04E7E175-845C-4838-8777-C894FAAE557B}"/>
    <cellStyle name="40% - Énfasis3 33 2 2 3" xfId="46240" xr:uid="{ED231E21-8B6A-4BB5-BECF-6BCF560340AF}"/>
    <cellStyle name="40% - Énfasis3 33 2 3" xfId="22296" xr:uid="{87D6B23E-506F-4129-9F10-C038BE11BD5C}"/>
    <cellStyle name="40% - Énfasis3 33 2 3 2" xfId="46242" xr:uid="{5D6242AE-0640-4CD6-9B1E-79AD2FCD6835}"/>
    <cellStyle name="40% - Énfasis3 33 2 4" xfId="46239" xr:uid="{4766AFE9-E875-436D-A6FE-EAEEBE836923}"/>
    <cellStyle name="40% - Énfasis3 33 3" xfId="10860" xr:uid="{C135CD29-3146-4ED7-BED3-946AEE35C75F}"/>
    <cellStyle name="40% - Énfasis3 33 3 2" xfId="26273" xr:uid="{B2421B9C-AF68-44A7-A3A4-F233E04F9C7D}"/>
    <cellStyle name="40% - Énfasis3 33 3 2 2" xfId="46244" xr:uid="{5F740A41-7A59-4BBA-8A61-BC8D8BBCD8FE}"/>
    <cellStyle name="40% - Énfasis3 33 3 3" xfId="46243" xr:uid="{2B0030E6-6BFB-42F2-9892-BE2D37A98583}"/>
    <cellStyle name="40% - Énfasis3 33 4" xfId="18568" xr:uid="{D7D4B77F-8B51-43DA-AB10-F6B9186CF4EA}"/>
    <cellStyle name="40% - Énfasis3 33 4 2" xfId="46245" xr:uid="{D3502F74-A4A5-448D-BB3E-E307CF26534B}"/>
    <cellStyle name="40% - Énfasis3 33 5" xfId="46238" xr:uid="{24B16651-F057-42F1-B892-AC8C9A81D2B4}"/>
    <cellStyle name="40% - Énfasis3 34" xfId="3169" xr:uid="{A46FFC64-CFEA-422A-854D-F38A2A00DC5E}"/>
    <cellStyle name="40% - Énfasis3 34 2" xfId="6901" xr:uid="{BD1F9D25-01CE-41B7-95D7-4251E1885A1C}"/>
    <cellStyle name="40% - Énfasis3 34 2 2" xfId="14609" xr:uid="{F8F87C80-4D68-4126-9EC9-E51A195D1176}"/>
    <cellStyle name="40% - Énfasis3 34 2 2 2" xfId="30021" xr:uid="{620B87B6-D2FE-4B15-9032-289DE1E59E87}"/>
    <cellStyle name="40% - Énfasis3 34 2 2 2 2" xfId="46249" xr:uid="{C57601FD-F558-4569-A58C-7A24B56F187C}"/>
    <cellStyle name="40% - Énfasis3 34 2 2 3" xfId="46248" xr:uid="{97CA9574-276A-42DA-9641-CDD1ADF407B2}"/>
    <cellStyle name="40% - Énfasis3 34 2 3" xfId="22316" xr:uid="{68E9DAF8-116D-4AFB-BBA5-D2E397B85B6D}"/>
    <cellStyle name="40% - Énfasis3 34 2 3 2" xfId="46250" xr:uid="{7A03D2FA-8DBA-4A35-AA4E-19338035780D}"/>
    <cellStyle name="40% - Énfasis3 34 2 4" xfId="46247" xr:uid="{45259E1E-B28F-4727-B239-0E561870315F}"/>
    <cellStyle name="40% - Énfasis3 34 3" xfId="10880" xr:uid="{F80DD5B0-8CD1-41E5-ABB9-5879B29BC15A}"/>
    <cellStyle name="40% - Énfasis3 34 3 2" xfId="26293" xr:uid="{AC17D613-37D7-4B6C-856F-F018B7FB98BC}"/>
    <cellStyle name="40% - Énfasis3 34 3 2 2" xfId="46252" xr:uid="{7B50B57F-D80B-457F-8ECC-190A26063D7A}"/>
    <cellStyle name="40% - Énfasis3 34 3 3" xfId="46251" xr:uid="{D4435192-A95D-412F-ADEE-8D00A7D955C2}"/>
    <cellStyle name="40% - Énfasis3 34 4" xfId="18588" xr:uid="{56143C78-976E-4046-962C-532402E47663}"/>
    <cellStyle name="40% - Énfasis3 34 4 2" xfId="46253" xr:uid="{48F790AA-678A-4EB3-8219-C71BE0C5222A}"/>
    <cellStyle name="40% - Énfasis3 34 5" xfId="46246" xr:uid="{17AD09E5-5CE0-4873-B9A8-C1960AE2DB87}"/>
    <cellStyle name="40% - Énfasis3 35" xfId="3189" xr:uid="{1CD3EB57-780B-4ED7-96BD-16CEE1C8067E}"/>
    <cellStyle name="40% - Énfasis3 35 2" xfId="6921" xr:uid="{ECD537BC-4284-43EB-8687-FEFE5D64BBEA}"/>
    <cellStyle name="40% - Énfasis3 35 2 2" xfId="14629" xr:uid="{B0C097FB-4F1E-4FE3-879D-74318099F9E4}"/>
    <cellStyle name="40% - Énfasis3 35 2 2 2" xfId="30041" xr:uid="{F80E1993-4940-4246-B206-4623B66C11C7}"/>
    <cellStyle name="40% - Énfasis3 35 2 2 2 2" xfId="46257" xr:uid="{7B9A7C6E-5563-4EF1-81B3-495DA5C40B89}"/>
    <cellStyle name="40% - Énfasis3 35 2 2 3" xfId="46256" xr:uid="{9D9A453F-930D-4C8A-8874-CD174737B036}"/>
    <cellStyle name="40% - Énfasis3 35 2 3" xfId="22336" xr:uid="{F8E24A70-3A72-444F-9139-505E15819204}"/>
    <cellStyle name="40% - Énfasis3 35 2 3 2" xfId="46258" xr:uid="{13300B3E-7296-48C9-BB57-FF3E56D1D95C}"/>
    <cellStyle name="40% - Énfasis3 35 2 4" xfId="46255" xr:uid="{6EBA0583-2D26-4A82-8091-DE0833B3BDA0}"/>
    <cellStyle name="40% - Énfasis3 35 3" xfId="10900" xr:uid="{273D4831-2455-4A57-85E6-F48B02299BA4}"/>
    <cellStyle name="40% - Énfasis3 35 3 2" xfId="26313" xr:uid="{6704668F-D2DC-4B13-9A45-C94EC2AF7769}"/>
    <cellStyle name="40% - Énfasis3 35 3 2 2" xfId="46260" xr:uid="{92828763-084D-4D2C-8F65-84FA4F4A3BFB}"/>
    <cellStyle name="40% - Énfasis3 35 3 3" xfId="46259" xr:uid="{6B494CB3-EAA2-4868-BF53-0DE0D58BCE1D}"/>
    <cellStyle name="40% - Énfasis3 35 4" xfId="18608" xr:uid="{1FC8201C-C0D0-41B0-AE54-0420DC3EAE47}"/>
    <cellStyle name="40% - Énfasis3 35 4 2" xfId="46261" xr:uid="{B5C6457F-6743-449D-B913-341F442B6E55}"/>
    <cellStyle name="40% - Énfasis3 35 5" xfId="46254" xr:uid="{B4526AB9-CB80-4613-8E56-10BA36A937F8}"/>
    <cellStyle name="40% - Énfasis3 36" xfId="3209" xr:uid="{F4E801E3-7EB9-411B-9B96-F07973146974}"/>
    <cellStyle name="40% - Énfasis3 36 2" xfId="6941" xr:uid="{2EAB9FE5-8583-48B7-8F39-79226BF89D87}"/>
    <cellStyle name="40% - Énfasis3 36 2 2" xfId="14649" xr:uid="{11C02E4E-3F5B-4AA3-A10B-88B0CAAFD350}"/>
    <cellStyle name="40% - Énfasis3 36 2 2 2" xfId="30061" xr:uid="{6F851E0C-0D73-42BA-BF2F-955186C151B7}"/>
    <cellStyle name="40% - Énfasis3 36 2 2 2 2" xfId="46265" xr:uid="{33FCB176-3BF0-476C-B527-CDA3B04FDE46}"/>
    <cellStyle name="40% - Énfasis3 36 2 2 3" xfId="46264" xr:uid="{AB29C32C-631E-4116-A058-BE25B7BC02AE}"/>
    <cellStyle name="40% - Énfasis3 36 2 3" xfId="22356" xr:uid="{A7F6A57C-611C-4026-BA52-A3BE4E153735}"/>
    <cellStyle name="40% - Énfasis3 36 2 3 2" xfId="46266" xr:uid="{FEB66FFA-84EC-4BDC-AC32-322357121F33}"/>
    <cellStyle name="40% - Énfasis3 36 2 4" xfId="46263" xr:uid="{E0592ACE-CD80-4D3E-A87C-CA4C72B650DA}"/>
    <cellStyle name="40% - Énfasis3 36 3" xfId="10920" xr:uid="{7463D616-DDE0-429E-B3E1-2EB01308C329}"/>
    <cellStyle name="40% - Énfasis3 36 3 2" xfId="26333" xr:uid="{FD0848B6-A8CB-46E1-BB4A-1FB7DD7EC50F}"/>
    <cellStyle name="40% - Énfasis3 36 3 2 2" xfId="46268" xr:uid="{12C6439F-4F6E-4409-9FC2-8EFD40BC3A31}"/>
    <cellStyle name="40% - Énfasis3 36 3 3" xfId="46267" xr:uid="{BEF2ED28-A5FB-4563-A5AE-23AE54A941FB}"/>
    <cellStyle name="40% - Énfasis3 36 4" xfId="18628" xr:uid="{86DE8C85-0DAA-42F5-9480-2583D947AD12}"/>
    <cellStyle name="40% - Énfasis3 36 4 2" xfId="46269" xr:uid="{78192EAD-1ACB-4B7C-A7C0-D46B0DF460C5}"/>
    <cellStyle name="40% - Énfasis3 36 5" xfId="46262" xr:uid="{0FDE8CDC-ED3C-43B4-9E19-46AA198FAED3}"/>
    <cellStyle name="40% - Énfasis3 37" xfId="3229" xr:uid="{6079656D-6C94-4583-90CC-11122F3EE179}"/>
    <cellStyle name="40% - Énfasis3 37 2" xfId="6961" xr:uid="{0EAF5D1F-1E29-4C8B-80D6-97E456DEE144}"/>
    <cellStyle name="40% - Énfasis3 37 2 2" xfId="14669" xr:uid="{A590D54A-0402-499B-9C5C-8FF885694918}"/>
    <cellStyle name="40% - Énfasis3 37 2 2 2" xfId="30081" xr:uid="{283BF567-A554-4313-A001-B193408BBADC}"/>
    <cellStyle name="40% - Énfasis3 37 2 2 2 2" xfId="46273" xr:uid="{61F05715-4414-42F7-B991-D73E52B461AD}"/>
    <cellStyle name="40% - Énfasis3 37 2 2 3" xfId="46272" xr:uid="{723AE0F7-B286-4386-952B-95CC21DF4369}"/>
    <cellStyle name="40% - Énfasis3 37 2 3" xfId="22376" xr:uid="{F14D2D1A-DFFF-4CDF-BCE0-50B67BDF95AE}"/>
    <cellStyle name="40% - Énfasis3 37 2 3 2" xfId="46274" xr:uid="{E87545E3-BDDF-41D7-A71E-DD81D3980AEF}"/>
    <cellStyle name="40% - Énfasis3 37 2 4" xfId="46271" xr:uid="{F3C51FE0-A295-448C-8EEC-27CFA93E0D95}"/>
    <cellStyle name="40% - Énfasis3 37 3" xfId="10940" xr:uid="{910BB8C1-0B55-44FD-983F-BF25CB3452A8}"/>
    <cellStyle name="40% - Énfasis3 37 3 2" xfId="26353" xr:uid="{015D187E-0A61-4C78-8AB4-4BC61B36F47C}"/>
    <cellStyle name="40% - Énfasis3 37 3 2 2" xfId="46276" xr:uid="{78EFCD5F-3F74-4299-AB50-C014C8AB8C3E}"/>
    <cellStyle name="40% - Énfasis3 37 3 3" xfId="46275" xr:uid="{BF7CF314-BECF-4147-9A45-235CB51EAFF4}"/>
    <cellStyle name="40% - Énfasis3 37 4" xfId="18648" xr:uid="{61C77CE1-953C-4812-A55D-CD2F4CF530A1}"/>
    <cellStyle name="40% - Énfasis3 37 4 2" xfId="46277" xr:uid="{7C353721-59D1-477E-B50E-98E0781DD88D}"/>
    <cellStyle name="40% - Énfasis3 37 5" xfId="46270" xr:uid="{15822B95-AE73-4B23-90C2-5861376B9397}"/>
    <cellStyle name="40% - Énfasis3 38" xfId="3249" xr:uid="{6FC92DD8-966D-4880-9684-DC651256C275}"/>
    <cellStyle name="40% - Énfasis3 38 2" xfId="6981" xr:uid="{D5863726-1EFC-468B-AC4F-596622C0CC41}"/>
    <cellStyle name="40% - Énfasis3 38 2 2" xfId="14689" xr:uid="{150164A7-1B74-44F2-BF70-41EB645481F9}"/>
    <cellStyle name="40% - Énfasis3 38 2 2 2" xfId="30101" xr:uid="{1668DC80-2FB6-4784-82DC-AA724958E983}"/>
    <cellStyle name="40% - Énfasis3 38 2 2 2 2" xfId="46281" xr:uid="{5177AB7B-6B14-4D3E-B1BD-40F79F2DC50F}"/>
    <cellStyle name="40% - Énfasis3 38 2 2 3" xfId="46280" xr:uid="{778CADBB-C7BC-4AF4-853D-2DBB078E666F}"/>
    <cellStyle name="40% - Énfasis3 38 2 3" xfId="22396" xr:uid="{F976164E-D9F9-44AC-A1F8-A02776FCD48B}"/>
    <cellStyle name="40% - Énfasis3 38 2 3 2" xfId="46282" xr:uid="{2A0C3CAA-6228-4796-9B58-E987B378F151}"/>
    <cellStyle name="40% - Énfasis3 38 2 4" xfId="46279" xr:uid="{DE8CC3A7-262F-42DE-8C7E-682DC38D0739}"/>
    <cellStyle name="40% - Énfasis3 38 3" xfId="10960" xr:uid="{D6F5C8B9-B9A0-4322-B0A1-4381AD1CB144}"/>
    <cellStyle name="40% - Énfasis3 38 3 2" xfId="26373" xr:uid="{4DC1D148-088B-4458-AD5B-903EE9413F04}"/>
    <cellStyle name="40% - Énfasis3 38 3 2 2" xfId="46284" xr:uid="{BCAFDBD2-E6A9-4991-A79E-3E6C665220EB}"/>
    <cellStyle name="40% - Énfasis3 38 3 3" xfId="46283" xr:uid="{BD78D233-E5DA-4D26-AB99-CF5C34178FAC}"/>
    <cellStyle name="40% - Énfasis3 38 4" xfId="18668" xr:uid="{8478DEFF-8C3A-45E2-93EE-3BA3A8631190}"/>
    <cellStyle name="40% - Énfasis3 38 4 2" xfId="46285" xr:uid="{50F78389-16AC-4809-A6C1-F2EBF6B48F2C}"/>
    <cellStyle name="40% - Énfasis3 38 5" xfId="46278" xr:uid="{04B4EA54-9127-4B89-A5A5-B25765B98B6D}"/>
    <cellStyle name="40% - Énfasis3 39" xfId="3269" xr:uid="{6C84136B-0E0D-4926-A48C-C17E3B0E581D}"/>
    <cellStyle name="40% - Énfasis3 39 2" xfId="7001" xr:uid="{3C03439C-B414-4963-926D-5DF1F28592C7}"/>
    <cellStyle name="40% - Énfasis3 39 2 2" xfId="14709" xr:uid="{765BEEB5-A8AE-4F25-9777-110D8B6C4BA9}"/>
    <cellStyle name="40% - Énfasis3 39 2 2 2" xfId="30121" xr:uid="{A85BF254-B191-449E-8FDA-4E1159CC7CEE}"/>
    <cellStyle name="40% - Énfasis3 39 2 2 2 2" xfId="46289" xr:uid="{9828EDAD-31D5-4AC3-9E46-0F236AAF7026}"/>
    <cellStyle name="40% - Énfasis3 39 2 2 3" xfId="46288" xr:uid="{B41354EA-C7DF-40FB-9459-96CB6BC40882}"/>
    <cellStyle name="40% - Énfasis3 39 2 3" xfId="22416" xr:uid="{0C82F2AF-FBD8-40AD-B1B0-00B2403C2F38}"/>
    <cellStyle name="40% - Énfasis3 39 2 3 2" xfId="46290" xr:uid="{344F10FF-7103-46EF-BBD7-F35BF253738B}"/>
    <cellStyle name="40% - Énfasis3 39 2 4" xfId="46287" xr:uid="{9E7A4977-1736-4443-99DD-A9FDECE1037B}"/>
    <cellStyle name="40% - Énfasis3 39 3" xfId="10980" xr:uid="{003EA79E-C9A5-4674-A06A-BC704118F0BA}"/>
    <cellStyle name="40% - Énfasis3 39 3 2" xfId="26393" xr:uid="{5B732740-2B18-4896-89D6-F0624961955B}"/>
    <cellStyle name="40% - Énfasis3 39 3 2 2" xfId="46292" xr:uid="{B910A901-D741-4245-A9AB-CAAA33F3517F}"/>
    <cellStyle name="40% - Énfasis3 39 3 3" xfId="46291" xr:uid="{FD11A029-2D89-49C1-9D50-ED0B7AAD67EF}"/>
    <cellStyle name="40% - Énfasis3 39 4" xfId="18688" xr:uid="{9739939D-239A-4679-92E5-0B8C203F967A}"/>
    <cellStyle name="40% - Énfasis3 39 4 2" xfId="46293" xr:uid="{D2809096-FFD5-4CA6-A18F-587A60B4DADC}"/>
    <cellStyle name="40% - Énfasis3 39 5" xfId="46286" xr:uid="{99DD3EFC-88BB-4BC5-BE5F-CBCEAA085025}"/>
    <cellStyle name="40% - Énfasis3 4" xfId="254" xr:uid="{3E44F0C4-43AC-4D7F-A268-867551B792E1}"/>
    <cellStyle name="40% - Énfasis3 4 2" xfId="457" xr:uid="{BC5065BA-7C98-4CD3-BBFD-29DF1436F3A8}"/>
    <cellStyle name="40% - Énfasis3 4 2 2" xfId="1118" xr:uid="{BC9BDB0B-C595-4A5D-92C6-F42E832DF8A5}"/>
    <cellStyle name="40% - Énfasis3 4 2 2 2" xfId="2586" xr:uid="{8E7A58B9-B6A3-4A65-AA14-38B5082431CA}"/>
    <cellStyle name="40% - Énfasis3 4 2 2 2 2" xfId="6318" xr:uid="{92BC8DC9-B5B4-42C6-926D-53C3ED85E38C}"/>
    <cellStyle name="40% - Énfasis3 4 2 2 2 2 2" xfId="14026" xr:uid="{B2BB0AA8-BFF2-4896-B048-640A098E8F4E}"/>
    <cellStyle name="40% - Énfasis3 4 2 2 2 2 2 2" xfId="29438" xr:uid="{6B8C9C77-85AE-4E1F-B0CE-37831E1FDA85}"/>
    <cellStyle name="40% - Énfasis3 4 2 2 2 2 2 2 2" xfId="46300" xr:uid="{D4579096-0CD4-4670-AE5E-1DF822145C8F}"/>
    <cellStyle name="40% - Énfasis3 4 2 2 2 2 2 3" xfId="46299" xr:uid="{FC07EA6D-DFBF-4DFA-9D9A-31984925585A}"/>
    <cellStyle name="40% - Énfasis3 4 2 2 2 2 3" xfId="21733" xr:uid="{641AA9B4-B928-4041-92C6-A63722503A58}"/>
    <cellStyle name="40% - Énfasis3 4 2 2 2 2 3 2" xfId="46301" xr:uid="{B6A85AE4-B92B-4618-A1EA-E47AD9D39400}"/>
    <cellStyle name="40% - Énfasis3 4 2 2 2 2 4" xfId="46298" xr:uid="{6AC330B3-4E32-49CC-BCC5-A45DFCC2CBA2}"/>
    <cellStyle name="40% - Énfasis3 4 2 2 2 3" xfId="10297" xr:uid="{AE37678B-5617-49D6-9B9A-3DE94D079631}"/>
    <cellStyle name="40% - Énfasis3 4 2 2 2 3 2" xfId="25710" xr:uid="{DEED4E31-5B56-48A8-9FC2-2439B2C2272B}"/>
    <cellStyle name="40% - Énfasis3 4 2 2 2 3 2 2" xfId="46303" xr:uid="{77417C9C-E2C1-4EB1-915F-79A71F7F787D}"/>
    <cellStyle name="40% - Énfasis3 4 2 2 2 3 3" xfId="46302" xr:uid="{96602D81-1950-42C2-8EAA-6E8FCDF5A2DC}"/>
    <cellStyle name="40% - Énfasis3 4 2 2 2 4" xfId="18005" xr:uid="{D7B7B0F2-8B01-4F21-8E33-4539EF6EAD57}"/>
    <cellStyle name="40% - Énfasis3 4 2 2 2 4 2" xfId="46304" xr:uid="{7DA7A69D-6757-47A0-B25C-65E2AB247358}"/>
    <cellStyle name="40% - Énfasis3 4 2 2 2 5" xfId="46297" xr:uid="{9D4282FB-542A-4472-B7E3-D2C7B8DDB47D}"/>
    <cellStyle name="40% - Énfasis3 4 2 2 3" xfId="4855" xr:uid="{DDF54009-F273-4A81-9376-271F754DF8CB}"/>
    <cellStyle name="40% - Énfasis3 4 2 2 3 2" xfId="12563" xr:uid="{C34AB819-08A9-4A98-9DDB-D57010BFBE88}"/>
    <cellStyle name="40% - Énfasis3 4 2 2 3 2 2" xfId="27975" xr:uid="{52B10A06-579E-4513-9173-9C3C8C16F5CC}"/>
    <cellStyle name="40% - Énfasis3 4 2 2 3 2 2 2" xfId="46307" xr:uid="{CFB9F1A7-E9AC-47BC-81FE-547D0DFD8922}"/>
    <cellStyle name="40% - Énfasis3 4 2 2 3 2 3" xfId="46306" xr:uid="{44B1F54F-A15A-498B-B0D8-AE9F88DCCD41}"/>
    <cellStyle name="40% - Énfasis3 4 2 2 3 3" xfId="20270" xr:uid="{2AE5A66C-E8D7-4290-A04C-DB04AA041E79}"/>
    <cellStyle name="40% - Énfasis3 4 2 2 3 3 2" xfId="46308" xr:uid="{7A42B9BF-DD93-4C89-9A36-BE7E5D7C1423}"/>
    <cellStyle name="40% - Énfasis3 4 2 2 3 4" xfId="46305" xr:uid="{4FFA2F0C-A081-488D-B1FB-7C54DDD554BE}"/>
    <cellStyle name="40% - Énfasis3 4 2 2 4" xfId="8838" xr:uid="{7F53BE13-9059-4BF3-A9D3-735A5339D22F}"/>
    <cellStyle name="40% - Énfasis3 4 2 2 4 2" xfId="24251" xr:uid="{7302AC4F-B7C2-47CE-BE54-DB79B825E697}"/>
    <cellStyle name="40% - Énfasis3 4 2 2 4 2 2" xfId="46310" xr:uid="{A04A695D-28FA-45FB-B5E6-A88D17C6F448}"/>
    <cellStyle name="40% - Énfasis3 4 2 2 4 3" xfId="46309" xr:uid="{CA7DF0FE-38E0-41FF-BABA-1AC23996225E}"/>
    <cellStyle name="40% - Énfasis3 4 2 2 5" xfId="16546" xr:uid="{79C3427B-1FC5-4E4C-9997-00A1694F87F2}"/>
    <cellStyle name="40% - Énfasis3 4 2 2 5 2" xfId="46311" xr:uid="{3273E02C-561A-44ED-8FCB-877A8A97ED44}"/>
    <cellStyle name="40% - Énfasis3 4 2 2 6" xfId="46296" xr:uid="{4FF6388C-37AC-43FB-B243-9B51EB6415B7}"/>
    <cellStyle name="40% - Énfasis3 4 2 3" xfId="1948" xr:uid="{6FCEC298-56E0-4762-8DDE-B2EAE561E3F2}"/>
    <cellStyle name="40% - Énfasis3 4 2 3 2" xfId="5680" xr:uid="{90D688CB-7716-4197-9E89-F2D672550B33}"/>
    <cellStyle name="40% - Énfasis3 4 2 3 2 2" xfId="13388" xr:uid="{0DFE7270-B78F-438A-8F0D-4BDA4BE2E3A5}"/>
    <cellStyle name="40% - Énfasis3 4 2 3 2 2 2" xfId="28800" xr:uid="{EB1AC6D7-20CD-4835-9E2A-4A8EB575CD62}"/>
    <cellStyle name="40% - Énfasis3 4 2 3 2 2 2 2" xfId="46315" xr:uid="{740922C2-FF55-40C9-96D7-03BDA4922972}"/>
    <cellStyle name="40% - Énfasis3 4 2 3 2 2 3" xfId="46314" xr:uid="{74AFCDDB-9D11-4523-85D5-0A0E8C355A2C}"/>
    <cellStyle name="40% - Énfasis3 4 2 3 2 3" xfId="21095" xr:uid="{2221E256-1E17-45BC-8FA8-89426325EC88}"/>
    <cellStyle name="40% - Énfasis3 4 2 3 2 3 2" xfId="46316" xr:uid="{97837A01-CD62-4D25-901E-F27C4C02E836}"/>
    <cellStyle name="40% - Énfasis3 4 2 3 2 4" xfId="46313" xr:uid="{0BB2EAC8-BC1E-4D77-9A8A-E0E1A5F90433}"/>
    <cellStyle name="40% - Énfasis3 4 2 3 3" xfId="9659" xr:uid="{B21D296B-BC0D-4B0C-8803-383A0D4EBE9D}"/>
    <cellStyle name="40% - Énfasis3 4 2 3 3 2" xfId="25072" xr:uid="{CE032BA7-B59E-4BAE-9BD7-EB78B2720DA3}"/>
    <cellStyle name="40% - Énfasis3 4 2 3 3 2 2" xfId="46318" xr:uid="{D2C8365A-7016-48B6-8707-A3169F7FFB9F}"/>
    <cellStyle name="40% - Énfasis3 4 2 3 3 3" xfId="46317" xr:uid="{606039F5-E7A1-487B-BA4C-525D516DD531}"/>
    <cellStyle name="40% - Énfasis3 4 2 3 4" xfId="17367" xr:uid="{E18C2E61-9944-4D4B-A709-1B24F36620E9}"/>
    <cellStyle name="40% - Énfasis3 4 2 3 4 2" xfId="46319" xr:uid="{80147B9A-73EA-4CC3-869B-55437DBE74CF}"/>
    <cellStyle name="40% - Énfasis3 4 2 3 5" xfId="46312" xr:uid="{2676F1AC-F5BF-4DAC-BB94-0D4BF5BB7163}"/>
    <cellStyle name="40% - Énfasis3 4 2 4" xfId="4203" xr:uid="{3EB8B7C6-2195-47DF-AE61-9B8EFA71C91D}"/>
    <cellStyle name="40% - Énfasis3 4 2 4 2" xfId="11911" xr:uid="{4EAA1D94-067A-429B-BFF5-43A33CB9809A}"/>
    <cellStyle name="40% - Énfasis3 4 2 4 2 2" xfId="27323" xr:uid="{2C926D36-387D-4A5E-8B58-1D6EA637CB19}"/>
    <cellStyle name="40% - Énfasis3 4 2 4 2 2 2" xfId="46322" xr:uid="{9B6ADB14-7D13-44D7-8D0F-5A3E7CD5E926}"/>
    <cellStyle name="40% - Énfasis3 4 2 4 2 3" xfId="46321" xr:uid="{272D7666-D614-442C-96C5-A5367F41C777}"/>
    <cellStyle name="40% - Énfasis3 4 2 4 3" xfId="19618" xr:uid="{429D914E-ED59-4400-B7F3-D0F6AE56E45F}"/>
    <cellStyle name="40% - Énfasis3 4 2 4 3 2" xfId="46323" xr:uid="{C0EFAF95-7516-4261-9C92-ED821DD4CDBC}"/>
    <cellStyle name="40% - Énfasis3 4 2 4 4" xfId="46320" xr:uid="{90EBC8F5-B890-44CC-91F3-F77D1EB898B0}"/>
    <cellStyle name="40% - Énfasis3 4 2 5" xfId="8200" xr:uid="{6A0F4E4A-27F4-4F9F-BD9F-E6554EB83762}"/>
    <cellStyle name="40% - Énfasis3 4 2 5 2" xfId="23613" xr:uid="{9712145C-42DF-4010-B86B-E4C7E53C4C26}"/>
    <cellStyle name="40% - Énfasis3 4 2 5 2 2" xfId="46325" xr:uid="{89C693F5-B559-43CF-B67D-CBA71FE73728}"/>
    <cellStyle name="40% - Énfasis3 4 2 5 3" xfId="46324" xr:uid="{B5226564-2B3B-4EF6-8627-D145C2BF895F}"/>
    <cellStyle name="40% - Énfasis3 4 2 6" xfId="15908" xr:uid="{6C417F6D-DEEC-405C-831F-4DFBB31DAB17}"/>
    <cellStyle name="40% - Énfasis3 4 2 6 2" xfId="46326" xr:uid="{C32466AA-DF4E-4139-A751-8EDBE533CD5B}"/>
    <cellStyle name="40% - Énfasis3 4 2 7" xfId="46295" xr:uid="{5D0F7C86-31D1-4E0F-AA60-527A8C5E6A0E}"/>
    <cellStyle name="40% - Énfasis3 4 3" xfId="918" xr:uid="{1FD39561-48F8-47B6-ABDD-3847131690BD}"/>
    <cellStyle name="40% - Énfasis3 4 3 2" xfId="2388" xr:uid="{DF842B55-0BDB-465A-BC08-A2D287AE0D53}"/>
    <cellStyle name="40% - Énfasis3 4 3 2 2" xfId="6120" xr:uid="{17111788-B5C0-4354-A799-ED603D025961}"/>
    <cellStyle name="40% - Énfasis3 4 3 2 2 2" xfId="13828" xr:uid="{93783988-4200-414E-B2F4-4869DC48900B}"/>
    <cellStyle name="40% - Énfasis3 4 3 2 2 2 2" xfId="29240" xr:uid="{FA7E9AD7-F1D0-44B9-91F1-5DAEB30F2D3E}"/>
    <cellStyle name="40% - Énfasis3 4 3 2 2 2 2 2" xfId="46331" xr:uid="{2C01C2CD-CF57-4FC1-A982-408B43531603}"/>
    <cellStyle name="40% - Énfasis3 4 3 2 2 2 3" xfId="46330" xr:uid="{2BD645FE-DD63-477B-A439-81A2A83A99C4}"/>
    <cellStyle name="40% - Énfasis3 4 3 2 2 3" xfId="21535" xr:uid="{9FBD611B-4BCE-48ED-B047-6D4D147017E9}"/>
    <cellStyle name="40% - Énfasis3 4 3 2 2 3 2" xfId="46332" xr:uid="{E430849D-8577-40D7-8068-C61DC227F7F0}"/>
    <cellStyle name="40% - Énfasis3 4 3 2 2 4" xfId="46329" xr:uid="{66941DE2-40C9-4E5E-A5E9-592013337F9F}"/>
    <cellStyle name="40% - Énfasis3 4 3 2 3" xfId="10099" xr:uid="{7A16CB6E-F2B1-4E0E-A746-0A34716C9924}"/>
    <cellStyle name="40% - Énfasis3 4 3 2 3 2" xfId="25512" xr:uid="{E9427FE0-8A88-41C9-8CAA-896B18366ACF}"/>
    <cellStyle name="40% - Énfasis3 4 3 2 3 2 2" xfId="46334" xr:uid="{61033236-9456-4F35-BD2B-B5372CCBA286}"/>
    <cellStyle name="40% - Énfasis3 4 3 2 3 3" xfId="46333" xr:uid="{BF85CCDF-CC67-41A7-A26E-110C8CC52990}"/>
    <cellStyle name="40% - Énfasis3 4 3 2 4" xfId="17807" xr:uid="{D1967D4C-CEC7-4D96-9726-85D61E5AEBDA}"/>
    <cellStyle name="40% - Énfasis3 4 3 2 4 2" xfId="46335" xr:uid="{20D5637C-B456-46A0-AE33-E609B6A66841}"/>
    <cellStyle name="40% - Énfasis3 4 3 2 5" xfId="46328" xr:uid="{5ED4C795-3D20-4941-8A33-492B6D669D4C}"/>
    <cellStyle name="40% - Énfasis3 4 3 3" xfId="4655" xr:uid="{A9E28290-F143-46CB-9958-7F3B47A34DAA}"/>
    <cellStyle name="40% - Énfasis3 4 3 3 2" xfId="12363" xr:uid="{4D18D4AA-1D67-4022-AD10-0D59822BCC03}"/>
    <cellStyle name="40% - Énfasis3 4 3 3 2 2" xfId="27775" xr:uid="{E199F762-1CA8-4ACD-9B51-AF1C7C3098AB}"/>
    <cellStyle name="40% - Énfasis3 4 3 3 2 2 2" xfId="46338" xr:uid="{3B6E3E58-9D30-4ED1-8AFF-229AACEC22DD}"/>
    <cellStyle name="40% - Énfasis3 4 3 3 2 3" xfId="46337" xr:uid="{D77FA099-793D-4164-91F0-3D46AC2B3031}"/>
    <cellStyle name="40% - Énfasis3 4 3 3 3" xfId="20070" xr:uid="{9A4EEC67-02BD-426F-9738-B10B7C832AF0}"/>
    <cellStyle name="40% - Énfasis3 4 3 3 3 2" xfId="46339" xr:uid="{F88179F9-9DF6-47AA-951E-9E9D4AF6CE1A}"/>
    <cellStyle name="40% - Énfasis3 4 3 3 4" xfId="46336" xr:uid="{BAF5B049-7F36-4AFB-B880-6CEC7968FCD5}"/>
    <cellStyle name="40% - Énfasis3 4 3 4" xfId="8640" xr:uid="{DC1D786B-2FA8-4F8D-845E-A132AEE9B2AB}"/>
    <cellStyle name="40% - Énfasis3 4 3 4 2" xfId="24053" xr:uid="{804F0160-41CD-4178-8DC8-39C6E342B63E}"/>
    <cellStyle name="40% - Énfasis3 4 3 4 2 2" xfId="46341" xr:uid="{37648398-17E7-4AD5-840A-4AD32E8C40DC}"/>
    <cellStyle name="40% - Énfasis3 4 3 4 3" xfId="46340" xr:uid="{308FFC44-DBB9-47BE-810B-AF7957A67165}"/>
    <cellStyle name="40% - Énfasis3 4 3 5" xfId="16348" xr:uid="{14E53DB5-0F5D-4839-A7F0-7CF2BCA2CB89}"/>
    <cellStyle name="40% - Énfasis3 4 3 5 2" xfId="46342" xr:uid="{975999D5-8510-4258-9991-29762B4198C0}"/>
    <cellStyle name="40% - Énfasis3 4 3 6" xfId="46327" xr:uid="{A51D5402-F896-4600-AD2B-D44242082626}"/>
    <cellStyle name="40% - Énfasis3 4 4" xfId="1750" xr:uid="{3F3894B8-B971-4B78-A49B-2798364D1FAC}"/>
    <cellStyle name="40% - Énfasis3 4 4 2" xfId="5482" xr:uid="{61080B64-05A9-4050-A703-ECF72F2D73DA}"/>
    <cellStyle name="40% - Énfasis3 4 4 2 2" xfId="13190" xr:uid="{76551F5D-C71A-45A6-99A0-1D61847BE41C}"/>
    <cellStyle name="40% - Énfasis3 4 4 2 2 2" xfId="28602" xr:uid="{93A2851B-9F5A-41E4-BB58-954FA77C240A}"/>
    <cellStyle name="40% - Énfasis3 4 4 2 2 2 2" xfId="46346" xr:uid="{F3566A7F-659B-4E59-969B-48D0A8A89658}"/>
    <cellStyle name="40% - Énfasis3 4 4 2 2 3" xfId="46345" xr:uid="{DD1997BD-1FCA-40CC-8B40-C695320D2A6F}"/>
    <cellStyle name="40% - Énfasis3 4 4 2 3" xfId="20897" xr:uid="{57914EED-C2A7-45C6-BCEC-F7F87EE9C9D4}"/>
    <cellStyle name="40% - Énfasis3 4 4 2 3 2" xfId="46347" xr:uid="{55BE7896-E795-4123-9C34-870BBD9626C7}"/>
    <cellStyle name="40% - Énfasis3 4 4 2 4" xfId="46344" xr:uid="{546149CF-A2EA-4903-82B3-FCE28FE3CE67}"/>
    <cellStyle name="40% - Énfasis3 4 4 3" xfId="9461" xr:uid="{F16FC59C-2A35-4628-805A-0E3F1BBB784C}"/>
    <cellStyle name="40% - Énfasis3 4 4 3 2" xfId="24874" xr:uid="{76705EAB-23A3-4884-A501-DE1B044C9644}"/>
    <cellStyle name="40% - Énfasis3 4 4 3 2 2" xfId="46349" xr:uid="{16217472-BECF-4BCE-A475-A48E41E2C43E}"/>
    <cellStyle name="40% - Énfasis3 4 4 3 3" xfId="46348" xr:uid="{FCF35A7A-4EAC-487F-BFD6-4A8BCDBC0AE0}"/>
    <cellStyle name="40% - Énfasis3 4 4 4" xfId="17169" xr:uid="{8B4232DF-78BA-4A26-8ABF-6CD4CFD7C650}"/>
    <cellStyle name="40% - Énfasis3 4 4 4 2" xfId="46350" xr:uid="{4A9B9A30-4F8D-4243-9DAD-95F5E9AC1E06}"/>
    <cellStyle name="40% - Énfasis3 4 4 5" xfId="46343" xr:uid="{5FB0FA57-D82A-46CF-B1DC-EAA6808B5852}"/>
    <cellStyle name="40% - Énfasis3 4 5" xfId="4003" xr:uid="{BF92EB7F-CF0D-4D71-838F-787596C69F7E}"/>
    <cellStyle name="40% - Énfasis3 4 5 2" xfId="11711" xr:uid="{33F36FDD-FD20-4AB3-A0AF-DB828548BB7D}"/>
    <cellStyle name="40% - Énfasis3 4 5 2 2" xfId="27123" xr:uid="{C1104AF6-9864-457B-9C99-719053578B05}"/>
    <cellStyle name="40% - Énfasis3 4 5 2 2 2" xfId="46353" xr:uid="{EA29753C-DE1F-4768-A588-FD9086A0E217}"/>
    <cellStyle name="40% - Énfasis3 4 5 2 3" xfId="46352" xr:uid="{918494F7-9BB8-4D17-AFB8-0C3241315538}"/>
    <cellStyle name="40% - Énfasis3 4 5 3" xfId="19418" xr:uid="{DF8E1A93-1BBF-4E20-9C5E-537724D1CC09}"/>
    <cellStyle name="40% - Énfasis3 4 5 3 2" xfId="46354" xr:uid="{C4D70D9E-8712-47F3-9E9D-362C55563B78}"/>
    <cellStyle name="40% - Énfasis3 4 5 4" xfId="46351" xr:uid="{3E1C74B4-0031-4974-9892-0BC7F906BE7C}"/>
    <cellStyle name="40% - Énfasis3 4 6" xfId="8002" xr:uid="{8673AC60-42B6-433E-81AA-074315914EAC}"/>
    <cellStyle name="40% - Énfasis3 4 6 2" xfId="23415" xr:uid="{91076967-FB46-464F-B1B4-50CC346E85A0}"/>
    <cellStyle name="40% - Énfasis3 4 6 2 2" xfId="46356" xr:uid="{9F0EF775-76F7-4852-B959-3B3865368EFB}"/>
    <cellStyle name="40% - Énfasis3 4 6 3" xfId="46355" xr:uid="{8DFADD7A-0B00-49FA-8E04-E021C17D4B0E}"/>
    <cellStyle name="40% - Énfasis3 4 7" xfId="15710" xr:uid="{F7E7750D-7706-4345-B464-F6829EE88BCB}"/>
    <cellStyle name="40% - Énfasis3 4 7 2" xfId="46357" xr:uid="{793A09FE-1772-4EF4-B5CB-91D47E3437A9}"/>
    <cellStyle name="40% - Énfasis3 4 8" xfId="46294" xr:uid="{C51C59F1-B219-4146-A8BA-DAE0A335BABB}"/>
    <cellStyle name="40% - Énfasis3 5" xfId="274" xr:uid="{B2E8DD1E-89CF-4491-9F73-942B229A4CD9}"/>
    <cellStyle name="40% - Énfasis3 5 2" xfId="477" xr:uid="{F078E62A-2119-4DC5-ABE6-626942DE61FB}"/>
    <cellStyle name="40% - Énfasis3 5 2 2" xfId="1138" xr:uid="{101469C4-77E9-4D70-9DB9-F4250A161B87}"/>
    <cellStyle name="40% - Énfasis3 5 2 2 2" xfId="2606" xr:uid="{72EBBA48-F71E-4DD3-BD9B-C8A8EE386F3C}"/>
    <cellStyle name="40% - Énfasis3 5 2 2 2 2" xfId="6338" xr:uid="{B3A7A8B8-247C-4550-92E4-F36EC3D18474}"/>
    <cellStyle name="40% - Énfasis3 5 2 2 2 2 2" xfId="14046" xr:uid="{14745682-6E76-4766-AA31-29E5F8F69F82}"/>
    <cellStyle name="40% - Énfasis3 5 2 2 2 2 2 2" xfId="29458" xr:uid="{C51A679F-3CDC-46B4-BDCB-630BE4A4E871}"/>
    <cellStyle name="40% - Énfasis3 5 2 2 2 2 2 2 2" xfId="46364" xr:uid="{6CEC4950-0558-43D1-BBA4-028126D60444}"/>
    <cellStyle name="40% - Énfasis3 5 2 2 2 2 2 3" xfId="46363" xr:uid="{D69E7942-DA40-4790-8FB8-A48EA550EEB4}"/>
    <cellStyle name="40% - Énfasis3 5 2 2 2 2 3" xfId="21753" xr:uid="{F26CAE94-BD30-48B0-9E4E-3BF52BA6AB47}"/>
    <cellStyle name="40% - Énfasis3 5 2 2 2 2 3 2" xfId="46365" xr:uid="{DB337CAF-2558-40C8-9244-3540FE509032}"/>
    <cellStyle name="40% - Énfasis3 5 2 2 2 2 4" xfId="46362" xr:uid="{18BA0145-7004-4367-B3C4-BCAE729F0073}"/>
    <cellStyle name="40% - Énfasis3 5 2 2 2 3" xfId="10317" xr:uid="{9A2AE61A-FBB3-4AFC-AA4E-51DEA14DF1CE}"/>
    <cellStyle name="40% - Énfasis3 5 2 2 2 3 2" xfId="25730" xr:uid="{46A0E2D3-F9CB-440E-895C-CDCEB7541355}"/>
    <cellStyle name="40% - Énfasis3 5 2 2 2 3 2 2" xfId="46367" xr:uid="{0341B5E0-BF44-42E8-AB58-A746F152B8D0}"/>
    <cellStyle name="40% - Énfasis3 5 2 2 2 3 3" xfId="46366" xr:uid="{8F5540EC-6982-4B3A-B48B-4D8C0104E636}"/>
    <cellStyle name="40% - Énfasis3 5 2 2 2 4" xfId="18025" xr:uid="{6D29990A-E115-4413-9D58-E0F7370FDFC6}"/>
    <cellStyle name="40% - Énfasis3 5 2 2 2 4 2" xfId="46368" xr:uid="{702E4B7D-538F-4A69-999F-549BBF94ED38}"/>
    <cellStyle name="40% - Énfasis3 5 2 2 2 5" xfId="46361" xr:uid="{0509A433-5E8D-4DF9-8901-F8CAD711C9C4}"/>
    <cellStyle name="40% - Énfasis3 5 2 2 3" xfId="4875" xr:uid="{645D0FEF-9A95-41BA-BF0B-473ED3C3DC01}"/>
    <cellStyle name="40% - Énfasis3 5 2 2 3 2" xfId="12583" xr:uid="{CD28484B-B536-4535-822A-CEAB11545D7B}"/>
    <cellStyle name="40% - Énfasis3 5 2 2 3 2 2" xfId="27995" xr:uid="{514E7F5B-20D3-40CF-B2B2-150C34CB8EC9}"/>
    <cellStyle name="40% - Énfasis3 5 2 2 3 2 2 2" xfId="46371" xr:uid="{B25D54B2-F628-4582-8B4E-29A911EC207B}"/>
    <cellStyle name="40% - Énfasis3 5 2 2 3 2 3" xfId="46370" xr:uid="{1EC6538A-38A3-4465-B81A-2CFD496D1E83}"/>
    <cellStyle name="40% - Énfasis3 5 2 2 3 3" xfId="20290" xr:uid="{E3B367F8-3359-402E-9B15-B488B9E75C46}"/>
    <cellStyle name="40% - Énfasis3 5 2 2 3 3 2" xfId="46372" xr:uid="{C3D80E6A-C789-4AB4-A3D5-FCB911D614B5}"/>
    <cellStyle name="40% - Énfasis3 5 2 2 3 4" xfId="46369" xr:uid="{89C26036-A369-4B72-BF90-3A5588A883FB}"/>
    <cellStyle name="40% - Énfasis3 5 2 2 4" xfId="8858" xr:uid="{BA2C3905-0226-48D7-8521-8A65360F69FC}"/>
    <cellStyle name="40% - Énfasis3 5 2 2 4 2" xfId="24271" xr:uid="{A58A350F-D606-40D1-8597-5ED5563200A0}"/>
    <cellStyle name="40% - Énfasis3 5 2 2 4 2 2" xfId="46374" xr:uid="{35427389-5753-481E-AB9E-3B89FDD38483}"/>
    <cellStyle name="40% - Énfasis3 5 2 2 4 3" xfId="46373" xr:uid="{F0BF3D63-926A-459C-808C-A8B4D1EDAAA8}"/>
    <cellStyle name="40% - Énfasis3 5 2 2 5" xfId="16566" xr:uid="{72F76489-57FF-494C-8B03-1F1AC840545F}"/>
    <cellStyle name="40% - Énfasis3 5 2 2 5 2" xfId="46375" xr:uid="{81CDD9C7-0697-4632-B09E-981F0FFD0EA3}"/>
    <cellStyle name="40% - Énfasis3 5 2 2 6" xfId="46360" xr:uid="{642BC6A9-47F8-48DE-9FF9-C58B1D83F36E}"/>
    <cellStyle name="40% - Énfasis3 5 2 3" xfId="1968" xr:uid="{A980899B-2391-4AE6-9712-CA1F908E2650}"/>
    <cellStyle name="40% - Énfasis3 5 2 3 2" xfId="5700" xr:uid="{0D43813B-7793-45F0-9EE8-9DAA10D3D99B}"/>
    <cellStyle name="40% - Énfasis3 5 2 3 2 2" xfId="13408" xr:uid="{7CEF97E5-5CBE-4112-913F-35F7CBB506E3}"/>
    <cellStyle name="40% - Énfasis3 5 2 3 2 2 2" xfId="28820" xr:uid="{30452A21-7CA1-4145-8ACD-E11379612F0F}"/>
    <cellStyle name="40% - Énfasis3 5 2 3 2 2 2 2" xfId="46379" xr:uid="{3FDB0466-B34E-4599-9D87-97B5A323E8BF}"/>
    <cellStyle name="40% - Énfasis3 5 2 3 2 2 3" xfId="46378" xr:uid="{F9499A28-4266-454B-B781-5DAE96C4B2FF}"/>
    <cellStyle name="40% - Énfasis3 5 2 3 2 3" xfId="21115" xr:uid="{7E2496F2-77A1-4CC4-82A4-2CB03E7D70A4}"/>
    <cellStyle name="40% - Énfasis3 5 2 3 2 3 2" xfId="46380" xr:uid="{E6A9FD1A-2A62-4F35-9D67-25748E2BEAF7}"/>
    <cellStyle name="40% - Énfasis3 5 2 3 2 4" xfId="46377" xr:uid="{0A941B6D-78E4-4113-8027-1A944EE9645A}"/>
    <cellStyle name="40% - Énfasis3 5 2 3 3" xfId="9679" xr:uid="{92B6B3CC-2AF6-42A0-988E-2BC17239D1C6}"/>
    <cellStyle name="40% - Énfasis3 5 2 3 3 2" xfId="25092" xr:uid="{5D3AABF7-A781-4485-81FF-7B1269C37680}"/>
    <cellStyle name="40% - Énfasis3 5 2 3 3 2 2" xfId="46382" xr:uid="{0F912312-091B-4DD7-871F-3DE7D3B0D31C}"/>
    <cellStyle name="40% - Énfasis3 5 2 3 3 3" xfId="46381" xr:uid="{C43524B4-7CAF-4073-9549-2FFAC95766BB}"/>
    <cellStyle name="40% - Énfasis3 5 2 3 4" xfId="17387" xr:uid="{E395F8D3-73BD-4F9E-8EE5-FB2F4F2E4594}"/>
    <cellStyle name="40% - Énfasis3 5 2 3 4 2" xfId="46383" xr:uid="{B2C16423-6DDB-4D52-80A6-B48D04B8118F}"/>
    <cellStyle name="40% - Énfasis3 5 2 3 5" xfId="46376" xr:uid="{E1CD1095-8757-4FCC-BA80-13C5901E3968}"/>
    <cellStyle name="40% - Énfasis3 5 2 4" xfId="4223" xr:uid="{B4096EB5-03D3-4301-8A1B-4F20FF94637E}"/>
    <cellStyle name="40% - Énfasis3 5 2 4 2" xfId="11931" xr:uid="{9FD7D2F3-7B30-4C15-B11A-4D8654FD0930}"/>
    <cellStyle name="40% - Énfasis3 5 2 4 2 2" xfId="27343" xr:uid="{ABF1121B-E89D-4E12-B3F7-E9F307A50EDC}"/>
    <cellStyle name="40% - Énfasis3 5 2 4 2 2 2" xfId="46386" xr:uid="{B0580571-25E7-489F-A943-5F8114EEB323}"/>
    <cellStyle name="40% - Énfasis3 5 2 4 2 3" xfId="46385" xr:uid="{55FD4E7F-0663-4DC9-9103-BCDAB813CDDC}"/>
    <cellStyle name="40% - Énfasis3 5 2 4 3" xfId="19638" xr:uid="{4E2EAE72-F2E4-4408-8521-7E8AC4743411}"/>
    <cellStyle name="40% - Énfasis3 5 2 4 3 2" xfId="46387" xr:uid="{D22B934A-32BB-4401-9F6D-0BBCDAACE3F9}"/>
    <cellStyle name="40% - Énfasis3 5 2 4 4" xfId="46384" xr:uid="{6DC6B84D-5E4C-4C6E-833F-429067938F05}"/>
    <cellStyle name="40% - Énfasis3 5 2 5" xfId="8220" xr:uid="{BF3B2CAD-32F6-4F19-9F0E-F4FF289A6410}"/>
    <cellStyle name="40% - Énfasis3 5 2 5 2" xfId="23633" xr:uid="{9943D088-B6EB-4445-AF52-AA6EE4EAFDFB}"/>
    <cellStyle name="40% - Énfasis3 5 2 5 2 2" xfId="46389" xr:uid="{2BA58A26-AA8B-493D-A42A-5A9DF3063CDE}"/>
    <cellStyle name="40% - Énfasis3 5 2 5 3" xfId="46388" xr:uid="{1C61E515-02A9-4359-823A-99ECCA799B14}"/>
    <cellStyle name="40% - Énfasis3 5 2 6" xfId="15928" xr:uid="{79458643-A07A-4B97-A6E5-AB9BE6ED0BA2}"/>
    <cellStyle name="40% - Énfasis3 5 2 6 2" xfId="46390" xr:uid="{30E218FB-372D-4D33-A488-C78FE0395A5E}"/>
    <cellStyle name="40% - Énfasis3 5 2 7" xfId="46359" xr:uid="{5159786E-49EC-47F3-AAB3-EDB09013A8FA}"/>
    <cellStyle name="40% - Énfasis3 5 3" xfId="938" xr:uid="{1E4CFF7B-47FE-4115-AF45-AC3444396068}"/>
    <cellStyle name="40% - Énfasis3 5 3 2" xfId="2408" xr:uid="{34A7B964-55E4-4FA5-B66E-59CFAB94F035}"/>
    <cellStyle name="40% - Énfasis3 5 3 2 2" xfId="6140" xr:uid="{29984258-B80C-446B-904A-C31472ADE536}"/>
    <cellStyle name="40% - Énfasis3 5 3 2 2 2" xfId="13848" xr:uid="{9ACB6B6D-D77C-45A9-AC46-938ACD0B427F}"/>
    <cellStyle name="40% - Énfasis3 5 3 2 2 2 2" xfId="29260" xr:uid="{B74BF288-D5A2-4CA5-B7DA-5473B9488F27}"/>
    <cellStyle name="40% - Énfasis3 5 3 2 2 2 2 2" xfId="46395" xr:uid="{98E8513E-E0A7-450B-B883-CF27A1CCE98C}"/>
    <cellStyle name="40% - Énfasis3 5 3 2 2 2 3" xfId="46394" xr:uid="{E3ADC062-81E8-4AD0-A296-4DE633967AF4}"/>
    <cellStyle name="40% - Énfasis3 5 3 2 2 3" xfId="21555" xr:uid="{7E9E3C6F-6CDB-42F5-B3BC-CC9FCB12E0A0}"/>
    <cellStyle name="40% - Énfasis3 5 3 2 2 3 2" xfId="46396" xr:uid="{392509CF-1C77-4654-B892-D91B0933BA13}"/>
    <cellStyle name="40% - Énfasis3 5 3 2 2 4" xfId="46393" xr:uid="{7895AF42-30E7-4BD6-BBAD-715A8CE32710}"/>
    <cellStyle name="40% - Énfasis3 5 3 2 3" xfId="10119" xr:uid="{5DF83C4E-F6CC-4F7D-B0D1-C60DB4F0EAB5}"/>
    <cellStyle name="40% - Énfasis3 5 3 2 3 2" xfId="25532" xr:uid="{461DEF66-71B8-4037-B893-54391E4ECB11}"/>
    <cellStyle name="40% - Énfasis3 5 3 2 3 2 2" xfId="46398" xr:uid="{3A116154-D71D-46BF-8688-F439122862DE}"/>
    <cellStyle name="40% - Énfasis3 5 3 2 3 3" xfId="46397" xr:uid="{C24326CB-DA01-45D5-9073-EA7FEC485284}"/>
    <cellStyle name="40% - Énfasis3 5 3 2 4" xfId="17827" xr:uid="{B0CA6B8B-FF76-4A38-A302-251D6CA56A4E}"/>
    <cellStyle name="40% - Énfasis3 5 3 2 4 2" xfId="46399" xr:uid="{A4C481C5-FDCC-4418-9264-EB7B50C86EB9}"/>
    <cellStyle name="40% - Énfasis3 5 3 2 5" xfId="46392" xr:uid="{D990681C-8231-4C9F-AFC3-0942BD268A3A}"/>
    <cellStyle name="40% - Énfasis3 5 3 3" xfId="4675" xr:uid="{64B858BF-DDB1-4D70-8803-60312BCD1F23}"/>
    <cellStyle name="40% - Énfasis3 5 3 3 2" xfId="12383" xr:uid="{4D8254A0-EF64-41EF-B6E0-5B57A4575D4B}"/>
    <cellStyle name="40% - Énfasis3 5 3 3 2 2" xfId="27795" xr:uid="{0BB76A82-2523-4BF3-BF47-E029A71D4825}"/>
    <cellStyle name="40% - Énfasis3 5 3 3 2 2 2" xfId="46402" xr:uid="{79D8A211-5C3F-4406-9F07-0534ECF503BC}"/>
    <cellStyle name="40% - Énfasis3 5 3 3 2 3" xfId="46401" xr:uid="{CA05F3AF-F89C-4690-A991-4DDB7DC2FF70}"/>
    <cellStyle name="40% - Énfasis3 5 3 3 3" xfId="20090" xr:uid="{F282B7F6-37C6-4E61-A632-9E07D1098E19}"/>
    <cellStyle name="40% - Énfasis3 5 3 3 3 2" xfId="46403" xr:uid="{2191422D-1A5B-4112-AA1B-245BF3A32C48}"/>
    <cellStyle name="40% - Énfasis3 5 3 3 4" xfId="46400" xr:uid="{9C48F527-64EF-42AD-9B4C-FC180C6716E4}"/>
    <cellStyle name="40% - Énfasis3 5 3 4" xfId="8660" xr:uid="{58751BB8-5281-4840-AF82-6BE56EDDCFD7}"/>
    <cellStyle name="40% - Énfasis3 5 3 4 2" xfId="24073" xr:uid="{4CA8684A-EB4F-46DD-A832-E14962753E31}"/>
    <cellStyle name="40% - Énfasis3 5 3 4 2 2" xfId="46405" xr:uid="{A6A9CD87-005E-4E8F-8047-A9BE61F00AAF}"/>
    <cellStyle name="40% - Énfasis3 5 3 4 3" xfId="46404" xr:uid="{8AA9B429-5992-4019-B889-A41090B17C50}"/>
    <cellStyle name="40% - Énfasis3 5 3 5" xfId="16368" xr:uid="{6F637DA4-E5E8-49D9-952B-008E586C222E}"/>
    <cellStyle name="40% - Énfasis3 5 3 5 2" xfId="46406" xr:uid="{A5FCB918-111C-42FE-9523-EC6D09A3D719}"/>
    <cellStyle name="40% - Énfasis3 5 3 6" xfId="46391" xr:uid="{C819F10A-D619-4827-9A3C-468FCF1F7403}"/>
    <cellStyle name="40% - Énfasis3 5 4" xfId="1770" xr:uid="{E750EA3A-C907-429F-B1C1-CC67ABBD6E5F}"/>
    <cellStyle name="40% - Énfasis3 5 4 2" xfId="5502" xr:uid="{D7CA1C48-AB01-4162-8E6E-E8F94CFDF7E7}"/>
    <cellStyle name="40% - Énfasis3 5 4 2 2" xfId="13210" xr:uid="{5E454B28-4E7D-41BD-9451-D87A873C58CF}"/>
    <cellStyle name="40% - Énfasis3 5 4 2 2 2" xfId="28622" xr:uid="{8066D846-7992-4D27-8C0F-CE26A1DD66AF}"/>
    <cellStyle name="40% - Énfasis3 5 4 2 2 2 2" xfId="46410" xr:uid="{F657F658-8DFD-47E3-B3D8-7E607021B08E}"/>
    <cellStyle name="40% - Énfasis3 5 4 2 2 3" xfId="46409" xr:uid="{69AE146A-66BA-4B8F-8BA0-4E852526A211}"/>
    <cellStyle name="40% - Énfasis3 5 4 2 3" xfId="20917" xr:uid="{0D58B9FA-8D35-4ADF-AFFC-E2EFB3B3295E}"/>
    <cellStyle name="40% - Énfasis3 5 4 2 3 2" xfId="46411" xr:uid="{8A203B2B-A5D5-4369-B4AD-34D2128F3D30}"/>
    <cellStyle name="40% - Énfasis3 5 4 2 4" xfId="46408" xr:uid="{F3C4DF1E-0817-4292-AEF1-94CFF9E50101}"/>
    <cellStyle name="40% - Énfasis3 5 4 3" xfId="9481" xr:uid="{846042F6-6256-46A1-8708-4DA9275E193B}"/>
    <cellStyle name="40% - Énfasis3 5 4 3 2" xfId="24894" xr:uid="{9DB47F11-9A37-4BF2-8038-02874707F6D9}"/>
    <cellStyle name="40% - Énfasis3 5 4 3 2 2" xfId="46413" xr:uid="{AB66D95A-DFDC-4A74-9131-BEB62B79F009}"/>
    <cellStyle name="40% - Énfasis3 5 4 3 3" xfId="46412" xr:uid="{461EFFE5-E718-443E-8136-B1E404DA56F8}"/>
    <cellStyle name="40% - Énfasis3 5 4 4" xfId="17189" xr:uid="{D82A047F-B9C2-4FE7-BECD-6BD0F0898400}"/>
    <cellStyle name="40% - Énfasis3 5 4 4 2" xfId="46414" xr:uid="{835E9C8C-A1D6-443B-A49E-6CEF2B73FCA9}"/>
    <cellStyle name="40% - Énfasis3 5 4 5" xfId="46407" xr:uid="{E387A51F-66A6-4D49-8DA1-33159851D99B}"/>
    <cellStyle name="40% - Énfasis3 5 5" xfId="4023" xr:uid="{2C572331-C966-4C26-9E3A-63A15C4FE895}"/>
    <cellStyle name="40% - Énfasis3 5 5 2" xfId="11731" xr:uid="{6F4DD559-8504-4026-BF50-58429B296593}"/>
    <cellStyle name="40% - Énfasis3 5 5 2 2" xfId="27143" xr:uid="{8B9B61B2-0532-4286-A703-3C7B15C48252}"/>
    <cellStyle name="40% - Énfasis3 5 5 2 2 2" xfId="46417" xr:uid="{A84AE707-B635-4C5A-A2C7-BC4582013E98}"/>
    <cellStyle name="40% - Énfasis3 5 5 2 3" xfId="46416" xr:uid="{308AB856-C2DB-482B-BDA1-9050EDDB7370}"/>
    <cellStyle name="40% - Énfasis3 5 5 3" xfId="19438" xr:uid="{087C34E0-5B77-479F-AD00-B2A0B47C5D9A}"/>
    <cellStyle name="40% - Énfasis3 5 5 3 2" xfId="46418" xr:uid="{75218E31-4E42-4198-902A-7BA8460BB2D5}"/>
    <cellStyle name="40% - Énfasis3 5 5 4" xfId="46415" xr:uid="{C3950E47-B65D-44E0-8643-AD492B32C0A7}"/>
    <cellStyle name="40% - Énfasis3 5 6" xfId="8022" xr:uid="{0F832300-0CFD-4F0B-BD45-292E2D37CF9D}"/>
    <cellStyle name="40% - Énfasis3 5 6 2" xfId="23435" xr:uid="{88D8D4C1-ECB8-4ADF-8DBE-050D8C4CA4CF}"/>
    <cellStyle name="40% - Énfasis3 5 6 2 2" xfId="46420" xr:uid="{FCF7FA23-8576-459A-B74D-FD3256AF1127}"/>
    <cellStyle name="40% - Énfasis3 5 6 3" xfId="46419" xr:uid="{EDFAEC71-D0E7-4815-BA21-922A852BC3DF}"/>
    <cellStyle name="40% - Énfasis3 5 7" xfId="15730" xr:uid="{2537998C-F07F-4BC8-8CC1-83D7DD3EA856}"/>
    <cellStyle name="40% - Énfasis3 5 7 2" xfId="46421" xr:uid="{F4E45979-6361-4076-BA95-F9E743BC54F3}"/>
    <cellStyle name="40% - Énfasis3 5 8" xfId="46358" xr:uid="{91E2C68D-C773-4290-8F10-A5BD2000DD78}"/>
    <cellStyle name="40% - Énfasis3 6" xfId="294" xr:uid="{2837E130-E5AB-4D36-8452-F982FE2C7125}"/>
    <cellStyle name="40% - Énfasis3 6 2" xfId="497" xr:uid="{9F7E49A3-329A-4519-B60D-8BCDD354D05F}"/>
    <cellStyle name="40% - Énfasis3 6 2 2" xfId="1158" xr:uid="{FC33CDF2-4407-45AA-A853-F6F7B401AB37}"/>
    <cellStyle name="40% - Énfasis3 6 2 2 2" xfId="2626" xr:uid="{DCDAAD46-B1A6-4AB1-A328-EE1172CA8BB5}"/>
    <cellStyle name="40% - Énfasis3 6 2 2 2 2" xfId="6358" xr:uid="{4AD13BC7-1854-4A1C-8ABA-F12EA6A19A48}"/>
    <cellStyle name="40% - Énfasis3 6 2 2 2 2 2" xfId="14066" xr:uid="{614B3A02-8212-4C2F-98C1-A0417E02150B}"/>
    <cellStyle name="40% - Énfasis3 6 2 2 2 2 2 2" xfId="29478" xr:uid="{73D8E019-0A3D-4D5F-954D-FCDF854E16FB}"/>
    <cellStyle name="40% - Énfasis3 6 2 2 2 2 2 2 2" xfId="46428" xr:uid="{4E1C8420-02EC-4441-AA7D-08A6DE11BA94}"/>
    <cellStyle name="40% - Énfasis3 6 2 2 2 2 2 3" xfId="46427" xr:uid="{1DEF3C0E-A164-40EA-AC0A-9E9D1BBE6D80}"/>
    <cellStyle name="40% - Énfasis3 6 2 2 2 2 3" xfId="21773" xr:uid="{2B7675C3-0644-4122-BA54-5A8E5C927608}"/>
    <cellStyle name="40% - Énfasis3 6 2 2 2 2 3 2" xfId="46429" xr:uid="{7CCEF08E-7448-4361-9912-9265A08DA246}"/>
    <cellStyle name="40% - Énfasis3 6 2 2 2 2 4" xfId="46426" xr:uid="{8D5169D8-45FC-43C5-8290-7A67A064B4FF}"/>
    <cellStyle name="40% - Énfasis3 6 2 2 2 3" xfId="10337" xr:uid="{F24CD49C-E5F4-4E6F-8A53-0CD954621E90}"/>
    <cellStyle name="40% - Énfasis3 6 2 2 2 3 2" xfId="25750" xr:uid="{0D7DCC39-5B36-4C94-BD69-489CC53EE9D3}"/>
    <cellStyle name="40% - Énfasis3 6 2 2 2 3 2 2" xfId="46431" xr:uid="{5B0F2EC3-159C-45E2-BB20-C2FA725A5191}"/>
    <cellStyle name="40% - Énfasis3 6 2 2 2 3 3" xfId="46430" xr:uid="{96CC91D6-ADF5-4157-9130-C7F185D4361D}"/>
    <cellStyle name="40% - Énfasis3 6 2 2 2 4" xfId="18045" xr:uid="{0E9446F4-0858-4611-BA96-C53EA4BD6DEC}"/>
    <cellStyle name="40% - Énfasis3 6 2 2 2 4 2" xfId="46432" xr:uid="{82AB677C-CE35-4E16-B836-07947DAE2FAA}"/>
    <cellStyle name="40% - Énfasis3 6 2 2 2 5" xfId="46425" xr:uid="{1CC6DA9B-F23B-4DC4-BC3A-F6B1026F130A}"/>
    <cellStyle name="40% - Énfasis3 6 2 2 3" xfId="4895" xr:uid="{85C02D4E-598A-495E-85AA-B8AA35CC6363}"/>
    <cellStyle name="40% - Énfasis3 6 2 2 3 2" xfId="12603" xr:uid="{62C49B44-1A14-4DED-834E-40BC51CE6565}"/>
    <cellStyle name="40% - Énfasis3 6 2 2 3 2 2" xfId="28015" xr:uid="{BFD553D7-2C66-4F8D-ABD2-798DC225A635}"/>
    <cellStyle name="40% - Énfasis3 6 2 2 3 2 2 2" xfId="46435" xr:uid="{2157F440-3CA3-4F68-A48D-C3B9A7CC929F}"/>
    <cellStyle name="40% - Énfasis3 6 2 2 3 2 3" xfId="46434" xr:uid="{B6F206B5-DF4D-4B02-94FA-E2BCCE20811D}"/>
    <cellStyle name="40% - Énfasis3 6 2 2 3 3" xfId="20310" xr:uid="{49BF51E3-7AA8-4C19-B9B5-5954F6299269}"/>
    <cellStyle name="40% - Énfasis3 6 2 2 3 3 2" xfId="46436" xr:uid="{2E86630E-BE55-4BD1-87E2-73C2137BF6F5}"/>
    <cellStyle name="40% - Énfasis3 6 2 2 3 4" xfId="46433" xr:uid="{DFCCF892-A1E4-4D96-A6CE-65061D21BD3A}"/>
    <cellStyle name="40% - Énfasis3 6 2 2 4" xfId="8878" xr:uid="{FE6F322B-7BED-4E6D-85DB-627DB1DA958E}"/>
    <cellStyle name="40% - Énfasis3 6 2 2 4 2" xfId="24291" xr:uid="{7766D119-F513-427B-897B-4F507D821F48}"/>
    <cellStyle name="40% - Énfasis3 6 2 2 4 2 2" xfId="46438" xr:uid="{CD95B169-3217-430D-A47C-1494B31872EC}"/>
    <cellStyle name="40% - Énfasis3 6 2 2 4 3" xfId="46437" xr:uid="{4BD01549-4702-4E11-BFD4-4DAE8D541543}"/>
    <cellStyle name="40% - Énfasis3 6 2 2 5" xfId="16586" xr:uid="{57838728-B0B5-49D0-A80D-7CE52F7B18CB}"/>
    <cellStyle name="40% - Énfasis3 6 2 2 5 2" xfId="46439" xr:uid="{3A75C895-5121-4444-88B5-6ABF2558448C}"/>
    <cellStyle name="40% - Énfasis3 6 2 2 6" xfId="46424" xr:uid="{389F6D7C-0C16-497D-8CF4-5AEA87FDE27E}"/>
    <cellStyle name="40% - Énfasis3 6 2 3" xfId="1988" xr:uid="{B90D055A-D4C9-4800-A675-215D5EAD506F}"/>
    <cellStyle name="40% - Énfasis3 6 2 3 2" xfId="5720" xr:uid="{4B9D81A9-B48B-4BF5-928D-DE79E419AB39}"/>
    <cellStyle name="40% - Énfasis3 6 2 3 2 2" xfId="13428" xr:uid="{BE30C48F-C925-4233-8C60-30F67CDA1D8F}"/>
    <cellStyle name="40% - Énfasis3 6 2 3 2 2 2" xfId="28840" xr:uid="{0D709EE7-EC3A-4D42-9043-93D147FF6A5F}"/>
    <cellStyle name="40% - Énfasis3 6 2 3 2 2 2 2" xfId="46443" xr:uid="{BF6D7015-B476-49E4-8D25-AAB56DC8F98C}"/>
    <cellStyle name="40% - Énfasis3 6 2 3 2 2 3" xfId="46442" xr:uid="{7804735F-C791-4366-8C79-AC12EDA7675B}"/>
    <cellStyle name="40% - Énfasis3 6 2 3 2 3" xfId="21135" xr:uid="{6CBE4654-1040-471E-BD95-DBB2EAD2C36D}"/>
    <cellStyle name="40% - Énfasis3 6 2 3 2 3 2" xfId="46444" xr:uid="{5267C9C4-AC2E-456F-8E62-575E292EEA67}"/>
    <cellStyle name="40% - Énfasis3 6 2 3 2 4" xfId="46441" xr:uid="{FC324F24-0615-431E-B382-3388AE3F1413}"/>
    <cellStyle name="40% - Énfasis3 6 2 3 3" xfId="9699" xr:uid="{FA165992-6096-413E-A3C8-A1010325917F}"/>
    <cellStyle name="40% - Énfasis3 6 2 3 3 2" xfId="25112" xr:uid="{2CD8FA16-0A18-47E4-B395-5AE93E2E6490}"/>
    <cellStyle name="40% - Énfasis3 6 2 3 3 2 2" xfId="46446" xr:uid="{68767DC8-18D3-436E-BD73-DF66A2AED276}"/>
    <cellStyle name="40% - Énfasis3 6 2 3 3 3" xfId="46445" xr:uid="{1AD547C9-99F4-432B-AA31-15B3A2DA4FC2}"/>
    <cellStyle name="40% - Énfasis3 6 2 3 4" xfId="17407" xr:uid="{C9238A32-50E4-427F-8D1D-B00B78919330}"/>
    <cellStyle name="40% - Énfasis3 6 2 3 4 2" xfId="46447" xr:uid="{1340AE49-B730-4D6C-9C10-C3FE6303C039}"/>
    <cellStyle name="40% - Énfasis3 6 2 3 5" xfId="46440" xr:uid="{5238D0CF-D96F-4210-9790-A3DEC8BBA1AA}"/>
    <cellStyle name="40% - Énfasis3 6 2 4" xfId="4243" xr:uid="{B02450C6-47B4-4205-BBAA-5E2B0948A1B0}"/>
    <cellStyle name="40% - Énfasis3 6 2 4 2" xfId="11951" xr:uid="{64F97935-176C-4F13-86FA-0A670664A894}"/>
    <cellStyle name="40% - Énfasis3 6 2 4 2 2" xfId="27363" xr:uid="{B138AB2A-EAF3-4719-9038-99A89E114FD6}"/>
    <cellStyle name="40% - Énfasis3 6 2 4 2 2 2" xfId="46450" xr:uid="{248509EC-D575-45BF-A5B5-1BDB50D48938}"/>
    <cellStyle name="40% - Énfasis3 6 2 4 2 3" xfId="46449" xr:uid="{67A5B00B-FEF3-48EB-9CA1-4DB3FAACD6B5}"/>
    <cellStyle name="40% - Énfasis3 6 2 4 3" xfId="19658" xr:uid="{01FC6D1F-E247-494E-B58F-92790FCF0E2E}"/>
    <cellStyle name="40% - Énfasis3 6 2 4 3 2" xfId="46451" xr:uid="{87BE0128-8EE4-40F6-84D3-3F550A795490}"/>
    <cellStyle name="40% - Énfasis3 6 2 4 4" xfId="46448" xr:uid="{C0646CE0-C13D-4A8C-BB81-8B57B54EA8A4}"/>
    <cellStyle name="40% - Énfasis3 6 2 5" xfId="8240" xr:uid="{C1761CF3-07AC-475F-B319-A95BAEAF97E4}"/>
    <cellStyle name="40% - Énfasis3 6 2 5 2" xfId="23653" xr:uid="{59FFDF77-C57D-4690-99CA-0D9A306E1CB1}"/>
    <cellStyle name="40% - Énfasis3 6 2 5 2 2" xfId="46453" xr:uid="{56E0C87F-4A53-4736-9A0F-67F31EADADB9}"/>
    <cellStyle name="40% - Énfasis3 6 2 5 3" xfId="46452" xr:uid="{9CCEE4B2-3DB0-4309-895E-2007C8636399}"/>
    <cellStyle name="40% - Énfasis3 6 2 6" xfId="15948" xr:uid="{BD776771-B77B-4A3C-AA87-707EDC1F9A06}"/>
    <cellStyle name="40% - Énfasis3 6 2 6 2" xfId="46454" xr:uid="{9A0A50FD-E9ED-4593-9565-19A8FC494D38}"/>
    <cellStyle name="40% - Énfasis3 6 2 7" xfId="46423" xr:uid="{5CDB51C8-3AD1-49EE-9AAF-C9380F73E8A6}"/>
    <cellStyle name="40% - Énfasis3 6 3" xfId="958" xr:uid="{BA571F15-3185-4776-8B48-E1F739ACFEBD}"/>
    <cellStyle name="40% - Énfasis3 6 3 2" xfId="2428" xr:uid="{AE4139DF-B06A-4A10-B878-5B4BA16DC745}"/>
    <cellStyle name="40% - Énfasis3 6 3 2 2" xfId="6160" xr:uid="{26E99006-ABA7-48B4-90F6-C14587D012BB}"/>
    <cellStyle name="40% - Énfasis3 6 3 2 2 2" xfId="13868" xr:uid="{44F9D9F8-9476-4CB2-A612-38F900852C91}"/>
    <cellStyle name="40% - Énfasis3 6 3 2 2 2 2" xfId="29280" xr:uid="{5E898195-9CDB-4E61-8A96-BFCFB1A8798C}"/>
    <cellStyle name="40% - Énfasis3 6 3 2 2 2 2 2" xfId="46459" xr:uid="{29269338-0059-4D20-8D18-D4B2A1A76DF6}"/>
    <cellStyle name="40% - Énfasis3 6 3 2 2 2 3" xfId="46458" xr:uid="{E4A20885-FCE9-4473-A2F8-2A583093F4A2}"/>
    <cellStyle name="40% - Énfasis3 6 3 2 2 3" xfId="21575" xr:uid="{C1F74DD9-5678-410C-A39B-0FAF00BBAA8B}"/>
    <cellStyle name="40% - Énfasis3 6 3 2 2 3 2" xfId="46460" xr:uid="{BB73611C-B2AC-4D6B-9D82-6A0851697FB3}"/>
    <cellStyle name="40% - Énfasis3 6 3 2 2 4" xfId="46457" xr:uid="{F654D40C-E76D-4164-8A14-95A24ADF6985}"/>
    <cellStyle name="40% - Énfasis3 6 3 2 3" xfId="10139" xr:uid="{B53FEA7C-DC63-408A-A2BB-99B4DBF72C3B}"/>
    <cellStyle name="40% - Énfasis3 6 3 2 3 2" xfId="25552" xr:uid="{942CC609-658F-4BEC-B714-DA84591A6027}"/>
    <cellStyle name="40% - Énfasis3 6 3 2 3 2 2" xfId="46462" xr:uid="{98E72636-F0B1-441C-90B8-1C85C12F47A5}"/>
    <cellStyle name="40% - Énfasis3 6 3 2 3 3" xfId="46461" xr:uid="{F70999A4-7528-4A7F-91AD-EF059C775040}"/>
    <cellStyle name="40% - Énfasis3 6 3 2 4" xfId="17847" xr:uid="{58F94539-9BB0-4F0A-B6F8-B142F6EF2AF7}"/>
    <cellStyle name="40% - Énfasis3 6 3 2 4 2" xfId="46463" xr:uid="{B74BF436-DD7F-49D6-BBA2-6D2A685AA1CF}"/>
    <cellStyle name="40% - Énfasis3 6 3 2 5" xfId="46456" xr:uid="{E171C167-2743-4164-B3A2-E0290D351E0A}"/>
    <cellStyle name="40% - Énfasis3 6 3 3" xfId="4695" xr:uid="{467B7AF7-3086-422F-8CF1-5E93775F2D3F}"/>
    <cellStyle name="40% - Énfasis3 6 3 3 2" xfId="12403" xr:uid="{4202858E-2A2B-46C9-9F13-DB845B253C1C}"/>
    <cellStyle name="40% - Énfasis3 6 3 3 2 2" xfId="27815" xr:uid="{FAFA9350-E21B-45B1-8C91-E992132DD597}"/>
    <cellStyle name="40% - Énfasis3 6 3 3 2 2 2" xfId="46466" xr:uid="{28754B69-96AC-421B-B1EF-3EB3797EB8E9}"/>
    <cellStyle name="40% - Énfasis3 6 3 3 2 3" xfId="46465" xr:uid="{B786499D-827A-4DA0-8BA6-A49A247C77FA}"/>
    <cellStyle name="40% - Énfasis3 6 3 3 3" xfId="20110" xr:uid="{6CE92ED5-1136-42F3-818D-64CD144DFD8B}"/>
    <cellStyle name="40% - Énfasis3 6 3 3 3 2" xfId="46467" xr:uid="{3AD940A1-EEB7-446B-862C-5941029008CF}"/>
    <cellStyle name="40% - Énfasis3 6 3 3 4" xfId="46464" xr:uid="{13AA9E94-B9AD-4B23-8C45-5FB53AA124BD}"/>
    <cellStyle name="40% - Énfasis3 6 3 4" xfId="8680" xr:uid="{F0B6F97E-4F4E-466E-B940-F1D260AF4D6A}"/>
    <cellStyle name="40% - Énfasis3 6 3 4 2" xfId="24093" xr:uid="{6FB371A7-1C6F-470D-808F-97529E268642}"/>
    <cellStyle name="40% - Énfasis3 6 3 4 2 2" xfId="46469" xr:uid="{55563DD9-67E0-4C5D-BC8A-0D670BFD4ECD}"/>
    <cellStyle name="40% - Énfasis3 6 3 4 3" xfId="46468" xr:uid="{3613EFCD-C6C2-454D-B1B4-55E059590FD0}"/>
    <cellStyle name="40% - Énfasis3 6 3 5" xfId="16388" xr:uid="{D50EAFF8-EDB0-4933-9F3F-AECC906D9C36}"/>
    <cellStyle name="40% - Énfasis3 6 3 5 2" xfId="46470" xr:uid="{D3C21DE0-8790-407E-9728-2BEDE74EB15A}"/>
    <cellStyle name="40% - Énfasis3 6 3 6" xfId="46455" xr:uid="{33395E46-7AC5-48F1-8346-BC21E4CDBD96}"/>
    <cellStyle name="40% - Énfasis3 6 4" xfId="1790" xr:uid="{EC6771E9-291B-49CF-AA16-746ECF38CCE3}"/>
    <cellStyle name="40% - Énfasis3 6 4 2" xfId="5522" xr:uid="{A697487A-0A27-48B0-931E-5BC5A5B3D40E}"/>
    <cellStyle name="40% - Énfasis3 6 4 2 2" xfId="13230" xr:uid="{36707339-AE86-4DE6-B8CE-4CF361CE35FA}"/>
    <cellStyle name="40% - Énfasis3 6 4 2 2 2" xfId="28642" xr:uid="{2BAB2903-399C-405A-B3C0-E3F1C6808504}"/>
    <cellStyle name="40% - Énfasis3 6 4 2 2 2 2" xfId="46474" xr:uid="{6B18B81E-A3FC-468B-9152-D254E42559A3}"/>
    <cellStyle name="40% - Énfasis3 6 4 2 2 3" xfId="46473" xr:uid="{AC50B712-305E-456A-91BA-873A9403702C}"/>
    <cellStyle name="40% - Énfasis3 6 4 2 3" xfId="20937" xr:uid="{EF9E23DD-AA75-4201-94FC-E4C6EC36616A}"/>
    <cellStyle name="40% - Énfasis3 6 4 2 3 2" xfId="46475" xr:uid="{DDB9E60A-DF31-4D95-99FC-E08630FD3BD5}"/>
    <cellStyle name="40% - Énfasis3 6 4 2 4" xfId="46472" xr:uid="{EE1113C1-7BD5-44A4-BC80-4A138EFA6CAA}"/>
    <cellStyle name="40% - Énfasis3 6 4 3" xfId="9501" xr:uid="{CF25599F-5ABB-4E8D-82CE-EA2C7BF267C5}"/>
    <cellStyle name="40% - Énfasis3 6 4 3 2" xfId="24914" xr:uid="{32AA9ABB-18FB-4921-856A-E6375982FDC3}"/>
    <cellStyle name="40% - Énfasis3 6 4 3 2 2" xfId="46477" xr:uid="{EDDCE345-11D4-444C-86F6-DA4BB175A30A}"/>
    <cellStyle name="40% - Énfasis3 6 4 3 3" xfId="46476" xr:uid="{8334ED09-AD26-48C0-BF25-BB01B60B8951}"/>
    <cellStyle name="40% - Énfasis3 6 4 4" xfId="17209" xr:uid="{49DB8BE8-31BD-4A56-A8E6-E6D681885295}"/>
    <cellStyle name="40% - Énfasis3 6 4 4 2" xfId="46478" xr:uid="{CB3BA72D-64B2-4FA0-8249-4AD046BB2444}"/>
    <cellStyle name="40% - Énfasis3 6 4 5" xfId="46471" xr:uid="{7A10C98D-414F-458A-B9A1-7FB65C081E45}"/>
    <cellStyle name="40% - Énfasis3 6 5" xfId="4043" xr:uid="{431623FA-672E-4507-AC53-B7FD14844120}"/>
    <cellStyle name="40% - Énfasis3 6 5 2" xfId="11751" xr:uid="{FAE7067C-EB93-4E60-BD3D-CEB3AC815ED7}"/>
    <cellStyle name="40% - Énfasis3 6 5 2 2" xfId="27163" xr:uid="{E3012A5D-EAD1-4C49-A341-AA86AD1C0CE5}"/>
    <cellStyle name="40% - Énfasis3 6 5 2 2 2" xfId="46481" xr:uid="{EAF947B8-12B2-4E1B-AF67-2BC8DDF64162}"/>
    <cellStyle name="40% - Énfasis3 6 5 2 3" xfId="46480" xr:uid="{DF4A7A69-542C-4DB4-9040-F71216EDB54C}"/>
    <cellStyle name="40% - Énfasis3 6 5 3" xfId="19458" xr:uid="{ED9D9240-DB4A-4E7B-9724-DAF5AA0C897D}"/>
    <cellStyle name="40% - Énfasis3 6 5 3 2" xfId="46482" xr:uid="{4E7F8720-293F-4F19-8C15-AA00A4037B24}"/>
    <cellStyle name="40% - Énfasis3 6 5 4" xfId="46479" xr:uid="{28BB2636-D312-4596-8D4E-78F6E190C6B3}"/>
    <cellStyle name="40% - Énfasis3 6 6" xfId="8042" xr:uid="{221F9F97-26D5-4216-8305-52060499F632}"/>
    <cellStyle name="40% - Énfasis3 6 6 2" xfId="23455" xr:uid="{9B3F2B1D-5FE9-445B-A886-A5AE4DFA4F82}"/>
    <cellStyle name="40% - Énfasis3 6 6 2 2" xfId="46484" xr:uid="{8F1CC961-3BFE-40F4-ABD3-2181B70961D9}"/>
    <cellStyle name="40% - Énfasis3 6 6 3" xfId="46483" xr:uid="{5113F7E6-D331-49F3-8C01-DFC4244D931C}"/>
    <cellStyle name="40% - Énfasis3 6 7" xfId="15750" xr:uid="{DD6B9C06-2DBC-4E7C-A8A3-81800F86051C}"/>
    <cellStyle name="40% - Énfasis3 6 7 2" xfId="46485" xr:uid="{794B32CD-2F8F-4125-B45E-4188A14EAC60}"/>
    <cellStyle name="40% - Énfasis3 6 8" xfId="46422" xr:uid="{77C7D815-48E4-4F02-938F-AC9B25B16CB1}"/>
    <cellStyle name="40% - Énfasis3 7" xfId="517" xr:uid="{8FCEE977-32E2-4A9A-99D8-C3E79349A91C}"/>
    <cellStyle name="40% - Énfasis3 7 2" xfId="1178" xr:uid="{D8766E6C-272A-42EE-8CEC-11CA70987A1C}"/>
    <cellStyle name="40% - Énfasis3 7 2 2" xfId="2646" xr:uid="{6A3F1133-CE87-46C6-8409-820738724B33}"/>
    <cellStyle name="40% - Énfasis3 7 2 2 2" xfId="6378" xr:uid="{9888A20F-9A6E-4D00-9DDC-B97D80D54FCC}"/>
    <cellStyle name="40% - Énfasis3 7 2 2 2 2" xfId="14086" xr:uid="{026878ED-1B23-4743-A2AD-0FAC7DB3683B}"/>
    <cellStyle name="40% - Énfasis3 7 2 2 2 2 2" xfId="29498" xr:uid="{7E31AB36-3CD8-4A07-830C-AD6B6BA398E1}"/>
    <cellStyle name="40% - Énfasis3 7 2 2 2 2 2 2" xfId="46491" xr:uid="{A4E7543D-08F2-405F-88D0-C708D503A79E}"/>
    <cellStyle name="40% - Énfasis3 7 2 2 2 2 3" xfId="46490" xr:uid="{67EC73FA-693B-439B-90B5-A501250E14F4}"/>
    <cellStyle name="40% - Énfasis3 7 2 2 2 3" xfId="21793" xr:uid="{DE6AB65A-1AE4-4BD5-B867-67BE127860B2}"/>
    <cellStyle name="40% - Énfasis3 7 2 2 2 3 2" xfId="46492" xr:uid="{33E2082F-1C98-4D5B-9F16-289251B69A16}"/>
    <cellStyle name="40% - Énfasis3 7 2 2 2 4" xfId="46489" xr:uid="{EE38A170-D4C3-43B2-9D86-23236C1CDADB}"/>
    <cellStyle name="40% - Énfasis3 7 2 2 3" xfId="10357" xr:uid="{43B91355-25AD-42A3-BB20-73B69D627E5A}"/>
    <cellStyle name="40% - Énfasis3 7 2 2 3 2" xfId="25770" xr:uid="{912EBF12-8610-46AB-A883-0EA97AA46383}"/>
    <cellStyle name="40% - Énfasis3 7 2 2 3 2 2" xfId="46494" xr:uid="{BFC35199-CF36-44F7-8272-58204E420836}"/>
    <cellStyle name="40% - Énfasis3 7 2 2 3 3" xfId="46493" xr:uid="{A208E782-717F-4D40-8BB4-9DA8A79FCE56}"/>
    <cellStyle name="40% - Énfasis3 7 2 2 4" xfId="18065" xr:uid="{578F5CE4-9E80-4969-B381-8EDDDB5C0B70}"/>
    <cellStyle name="40% - Énfasis3 7 2 2 4 2" xfId="46495" xr:uid="{587D66F2-3490-47BB-A1FA-58A263534E2E}"/>
    <cellStyle name="40% - Énfasis3 7 2 2 5" xfId="46488" xr:uid="{2472EC37-9FC2-4BF3-A757-E3FC1A6386A9}"/>
    <cellStyle name="40% - Énfasis3 7 2 3" xfId="4915" xr:uid="{4AA4F69F-9D4F-4980-A0DA-ED22143EB09A}"/>
    <cellStyle name="40% - Énfasis3 7 2 3 2" xfId="12623" xr:uid="{CCBFAEFC-BF7B-41B5-A3E4-788F077ABB69}"/>
    <cellStyle name="40% - Énfasis3 7 2 3 2 2" xfId="28035" xr:uid="{FA55A4AE-3A4C-4D58-8289-804E28D237DA}"/>
    <cellStyle name="40% - Énfasis3 7 2 3 2 2 2" xfId="46498" xr:uid="{8C5131B0-64CE-4044-B377-7F663B8D7FD4}"/>
    <cellStyle name="40% - Énfasis3 7 2 3 2 3" xfId="46497" xr:uid="{7754C951-97F9-4825-869D-48B20C1C4F68}"/>
    <cellStyle name="40% - Énfasis3 7 2 3 3" xfId="20330" xr:uid="{432D43A6-9B63-47F3-8B97-92842FEE8598}"/>
    <cellStyle name="40% - Énfasis3 7 2 3 3 2" xfId="46499" xr:uid="{B5626CF2-47D4-41EA-9941-00C97C8F6CCB}"/>
    <cellStyle name="40% - Énfasis3 7 2 3 4" xfId="46496" xr:uid="{C5E88DF5-70B9-4692-AA24-CD7CF6A77DE9}"/>
    <cellStyle name="40% - Énfasis3 7 2 4" xfId="8898" xr:uid="{73416B1C-629C-4002-A6CE-8BAA428BC4A3}"/>
    <cellStyle name="40% - Énfasis3 7 2 4 2" xfId="24311" xr:uid="{2C6A8D76-773A-4493-BE33-3D6C306C32A5}"/>
    <cellStyle name="40% - Énfasis3 7 2 4 2 2" xfId="46501" xr:uid="{57ECAFE1-2A74-4027-A4AF-EEEBA87CC3CA}"/>
    <cellStyle name="40% - Énfasis3 7 2 4 3" xfId="46500" xr:uid="{D9086628-84CA-44C0-AD94-A8E99A460700}"/>
    <cellStyle name="40% - Énfasis3 7 2 5" xfId="16606" xr:uid="{6FCF92CA-7035-4C16-A606-055F9DBC468A}"/>
    <cellStyle name="40% - Énfasis3 7 2 5 2" xfId="46502" xr:uid="{FD3E63A8-4CB2-4B59-B28A-685AC9D04AEA}"/>
    <cellStyle name="40% - Énfasis3 7 2 6" xfId="46487" xr:uid="{7087738F-2976-46EE-AAF7-0B4E26442ACC}"/>
    <cellStyle name="40% - Énfasis3 7 3" xfId="2008" xr:uid="{5444320B-0AAB-4A23-A2F0-1103B7CC8FEE}"/>
    <cellStyle name="40% - Énfasis3 7 3 2" xfId="5740" xr:uid="{8F80C459-9912-4551-8E2A-F6EDD89E4305}"/>
    <cellStyle name="40% - Énfasis3 7 3 2 2" xfId="13448" xr:uid="{596943B2-669F-4F00-9C6E-F3192C8B123B}"/>
    <cellStyle name="40% - Énfasis3 7 3 2 2 2" xfId="28860" xr:uid="{0D38CF42-6435-4885-B174-CC947F7A4345}"/>
    <cellStyle name="40% - Énfasis3 7 3 2 2 2 2" xfId="46506" xr:uid="{E88B9F25-06A9-4FD4-B250-5DADC85ED135}"/>
    <cellStyle name="40% - Énfasis3 7 3 2 2 3" xfId="46505" xr:uid="{BBC25B17-753C-4B58-88DB-2D42A66B7F18}"/>
    <cellStyle name="40% - Énfasis3 7 3 2 3" xfId="21155" xr:uid="{44E65F98-3780-408F-9885-5F0AE5ECE978}"/>
    <cellStyle name="40% - Énfasis3 7 3 2 3 2" xfId="46507" xr:uid="{717BEAED-9F1A-483A-A8C0-9C3ED3909C1F}"/>
    <cellStyle name="40% - Énfasis3 7 3 2 4" xfId="46504" xr:uid="{1AE37941-493F-41B5-9A55-8B597CF77938}"/>
    <cellStyle name="40% - Énfasis3 7 3 3" xfId="9719" xr:uid="{0BC9A38E-6AE2-4109-BF14-D767C1A01EF6}"/>
    <cellStyle name="40% - Énfasis3 7 3 3 2" xfId="25132" xr:uid="{4350B9AE-4A62-43BB-BA9C-889777A43A71}"/>
    <cellStyle name="40% - Énfasis3 7 3 3 2 2" xfId="46509" xr:uid="{A969449E-3AD5-40A0-90E7-D446DB1417CD}"/>
    <cellStyle name="40% - Énfasis3 7 3 3 3" xfId="46508" xr:uid="{C62E8290-F9BF-46F1-B1A6-DEA35ACC05E3}"/>
    <cellStyle name="40% - Énfasis3 7 3 4" xfId="17427" xr:uid="{FF32F172-60FF-4E2D-87A2-8478DC4D524B}"/>
    <cellStyle name="40% - Énfasis3 7 3 4 2" xfId="46510" xr:uid="{5ACBCF15-BA81-4F4E-A7D5-CCF3D4659E7E}"/>
    <cellStyle name="40% - Énfasis3 7 3 5" xfId="46503" xr:uid="{B0041DAD-DA44-486B-AF57-769F49F74DA9}"/>
    <cellStyle name="40% - Énfasis3 7 4" xfId="4263" xr:uid="{4ADB6E1E-2ADA-476B-8B8A-C00CDD4079AA}"/>
    <cellStyle name="40% - Énfasis3 7 4 2" xfId="11971" xr:uid="{1CC34F9D-8F8C-4C4F-A94D-D55CF2C69F7B}"/>
    <cellStyle name="40% - Énfasis3 7 4 2 2" xfId="27383" xr:uid="{DE815511-D145-4800-8A73-BA994F92D78B}"/>
    <cellStyle name="40% - Énfasis3 7 4 2 2 2" xfId="46513" xr:uid="{453DBA0B-9FDC-4270-A2B6-A1E604A1A8DC}"/>
    <cellStyle name="40% - Énfasis3 7 4 2 3" xfId="46512" xr:uid="{13FBEBAB-7731-4D90-BB84-CD5889C84B8D}"/>
    <cellStyle name="40% - Énfasis3 7 4 3" xfId="19678" xr:uid="{CD276A90-21FF-41AB-BE74-2F8DE532FD98}"/>
    <cellStyle name="40% - Énfasis3 7 4 3 2" xfId="46514" xr:uid="{D6BF0041-70C3-46C5-8A4A-7258C12A289D}"/>
    <cellStyle name="40% - Énfasis3 7 4 4" xfId="46511" xr:uid="{1FCF8166-7B65-4EFE-AE5E-E121BE38E9A6}"/>
    <cellStyle name="40% - Énfasis3 7 5" xfId="8260" xr:uid="{26B2D9C3-944A-45BF-9F74-9976A245C262}"/>
    <cellStyle name="40% - Énfasis3 7 5 2" xfId="23673" xr:uid="{C340D628-FFA3-4D1A-B4C8-8FDC9F3170D7}"/>
    <cellStyle name="40% - Énfasis3 7 5 2 2" xfId="46516" xr:uid="{78611059-016E-4188-AF1D-AD6F77C268C7}"/>
    <cellStyle name="40% - Énfasis3 7 5 3" xfId="46515" xr:uid="{0F133DDE-71BE-4EBC-95AE-7A5556C76D76}"/>
    <cellStyle name="40% - Énfasis3 7 6" xfId="15968" xr:uid="{FFE6FB71-74F3-4B94-B93C-04878BA23042}"/>
    <cellStyle name="40% - Énfasis3 7 6 2" xfId="46517" xr:uid="{A054A48B-7E83-4141-A36D-031066901F3F}"/>
    <cellStyle name="40% - Énfasis3 7 7" xfId="46486" xr:uid="{7251C352-38D0-48CE-8103-FEB83C29DF29}"/>
    <cellStyle name="40% - Énfasis3 8" xfId="537" xr:uid="{E7020EA9-0E0E-42D4-A1C1-3006BFF25C9C}"/>
    <cellStyle name="40% - Énfasis3 8 2" xfId="1198" xr:uid="{BAB4EFB9-26C5-4741-8F34-4DE0540AAD46}"/>
    <cellStyle name="40% - Énfasis3 8 2 2" xfId="2666" xr:uid="{41A649AC-A716-41A1-99B9-A6BEB149DBD8}"/>
    <cellStyle name="40% - Énfasis3 8 2 2 2" xfId="6398" xr:uid="{EBB02637-E6AF-4114-976D-C3CF536003C7}"/>
    <cellStyle name="40% - Énfasis3 8 2 2 2 2" xfId="14106" xr:uid="{4C2A999F-5ADE-47F5-8C64-FEBB857075FD}"/>
    <cellStyle name="40% - Énfasis3 8 2 2 2 2 2" xfId="29518" xr:uid="{517F1D5F-F14B-4FCF-8DEF-01E53C988232}"/>
    <cellStyle name="40% - Énfasis3 8 2 2 2 2 2 2" xfId="46523" xr:uid="{514244EB-C552-4982-BD54-7A4543441C59}"/>
    <cellStyle name="40% - Énfasis3 8 2 2 2 2 3" xfId="46522" xr:uid="{7F769930-6A1F-44B3-B568-6CF001EFDAC5}"/>
    <cellStyle name="40% - Énfasis3 8 2 2 2 3" xfId="21813" xr:uid="{E93C0BE1-93B3-46EA-BBD0-C995278A1002}"/>
    <cellStyle name="40% - Énfasis3 8 2 2 2 3 2" xfId="46524" xr:uid="{DB26ED42-50C2-4A61-AF74-56E429C77BDA}"/>
    <cellStyle name="40% - Énfasis3 8 2 2 2 4" xfId="46521" xr:uid="{0C4556D0-F6CC-4DD7-A6E7-922085660086}"/>
    <cellStyle name="40% - Énfasis3 8 2 2 3" xfId="10377" xr:uid="{6A8FD4E8-6AA6-441D-94E5-752F81C4E980}"/>
    <cellStyle name="40% - Énfasis3 8 2 2 3 2" xfId="25790" xr:uid="{EE861B26-F5CC-48FF-A95C-E199952B1544}"/>
    <cellStyle name="40% - Énfasis3 8 2 2 3 2 2" xfId="46526" xr:uid="{2C630242-1C56-4659-917E-385248BD84B0}"/>
    <cellStyle name="40% - Énfasis3 8 2 2 3 3" xfId="46525" xr:uid="{4279FE9E-D0BC-4ED3-878C-DD25ED2D5547}"/>
    <cellStyle name="40% - Énfasis3 8 2 2 4" xfId="18085" xr:uid="{43FED855-243E-4D39-BF68-0D2383E8A15A}"/>
    <cellStyle name="40% - Énfasis3 8 2 2 4 2" xfId="46527" xr:uid="{75BABAE3-12F9-4546-B6C9-8EADA06BCA95}"/>
    <cellStyle name="40% - Énfasis3 8 2 2 5" xfId="46520" xr:uid="{957DC989-53C9-4AEA-AD04-A83FAFDFE101}"/>
    <cellStyle name="40% - Énfasis3 8 2 3" xfId="4935" xr:uid="{FBAFE483-57F6-49DB-BDB2-D511975DA1D2}"/>
    <cellStyle name="40% - Énfasis3 8 2 3 2" xfId="12643" xr:uid="{6A0B2495-12A9-44E4-89BB-A876DC0AB7EF}"/>
    <cellStyle name="40% - Énfasis3 8 2 3 2 2" xfId="28055" xr:uid="{CE29045C-C936-4020-B4B5-0B85517C8653}"/>
    <cellStyle name="40% - Énfasis3 8 2 3 2 2 2" xfId="46530" xr:uid="{0545B6E2-2CBE-4FAB-8E60-4DA7091DF6C9}"/>
    <cellStyle name="40% - Énfasis3 8 2 3 2 3" xfId="46529" xr:uid="{B9D228AC-F6DD-4790-BC92-2E2841696C87}"/>
    <cellStyle name="40% - Énfasis3 8 2 3 3" xfId="20350" xr:uid="{10777CA5-461E-4277-B307-CF8A05F132A7}"/>
    <cellStyle name="40% - Énfasis3 8 2 3 3 2" xfId="46531" xr:uid="{EBE3310A-EC8C-4EE6-9726-C683807BB2EA}"/>
    <cellStyle name="40% - Énfasis3 8 2 3 4" xfId="46528" xr:uid="{B01B9E26-55B4-402F-82A3-C14ADF790CE9}"/>
    <cellStyle name="40% - Énfasis3 8 2 4" xfId="8918" xr:uid="{36067C02-B02F-44B1-8101-4DBE14F4ABF0}"/>
    <cellStyle name="40% - Énfasis3 8 2 4 2" xfId="24331" xr:uid="{2D4E394A-03C8-4887-B929-448B9735D361}"/>
    <cellStyle name="40% - Énfasis3 8 2 4 2 2" xfId="46533" xr:uid="{6AAF2932-8489-4A9D-9F8E-859B3C06CF81}"/>
    <cellStyle name="40% - Énfasis3 8 2 4 3" xfId="46532" xr:uid="{DB123B33-7B24-40DE-913A-91746285D081}"/>
    <cellStyle name="40% - Énfasis3 8 2 5" xfId="16626" xr:uid="{5CC03557-1EDA-4C81-BB18-C115DAA468E2}"/>
    <cellStyle name="40% - Énfasis3 8 2 5 2" xfId="46534" xr:uid="{CDD0B8FF-5ECC-44E2-9C13-213725DE8742}"/>
    <cellStyle name="40% - Énfasis3 8 2 6" xfId="46519" xr:uid="{7025A90B-3A67-4697-82A2-E7A24DA31537}"/>
    <cellStyle name="40% - Énfasis3 8 3" xfId="2028" xr:uid="{EF3FEBB6-F6EE-4687-BD98-AF14DF41461A}"/>
    <cellStyle name="40% - Énfasis3 8 3 2" xfId="5760" xr:uid="{C2863A6A-6C22-4D48-BFC9-F3E6B7D1E9AA}"/>
    <cellStyle name="40% - Énfasis3 8 3 2 2" xfId="13468" xr:uid="{D2138859-0C2F-46D4-BE81-9AE6ECF1C8BD}"/>
    <cellStyle name="40% - Énfasis3 8 3 2 2 2" xfId="28880" xr:uid="{FE86CC61-9E82-4E7F-8B9A-72A7E413856D}"/>
    <cellStyle name="40% - Énfasis3 8 3 2 2 2 2" xfId="46538" xr:uid="{163C07A7-1F00-4FDE-985D-BDD296B8EEFB}"/>
    <cellStyle name="40% - Énfasis3 8 3 2 2 3" xfId="46537" xr:uid="{A8B91A7E-1B0A-4F32-A8C7-D9ABFAD88FF3}"/>
    <cellStyle name="40% - Énfasis3 8 3 2 3" xfId="21175" xr:uid="{4B0F9250-8983-49F0-83AE-160F10391A0B}"/>
    <cellStyle name="40% - Énfasis3 8 3 2 3 2" xfId="46539" xr:uid="{10049B43-FFF8-45AE-86B0-368562A57B90}"/>
    <cellStyle name="40% - Énfasis3 8 3 2 4" xfId="46536" xr:uid="{06B67C26-B026-4894-8E75-AF6A265EB6A1}"/>
    <cellStyle name="40% - Énfasis3 8 3 3" xfId="9739" xr:uid="{3DAE5EE2-3B08-4E24-A285-6201F524D17E}"/>
    <cellStyle name="40% - Énfasis3 8 3 3 2" xfId="25152" xr:uid="{BAB62599-EBCC-4644-A5DC-1512D0FA093B}"/>
    <cellStyle name="40% - Énfasis3 8 3 3 2 2" xfId="46541" xr:uid="{1AD7A9E6-B4EB-4D6F-861F-93CE0D3175B4}"/>
    <cellStyle name="40% - Énfasis3 8 3 3 3" xfId="46540" xr:uid="{2647558C-1841-4AEA-8092-BF76297C6296}"/>
    <cellStyle name="40% - Énfasis3 8 3 4" xfId="17447" xr:uid="{DED1CA7D-143E-4CAD-A53E-822EDCB064D3}"/>
    <cellStyle name="40% - Énfasis3 8 3 4 2" xfId="46542" xr:uid="{3EF05715-AD60-4117-A854-2D71A2199888}"/>
    <cellStyle name="40% - Énfasis3 8 3 5" xfId="46535" xr:uid="{A6F8D85A-C130-4A1E-A797-28AB978D3CCE}"/>
    <cellStyle name="40% - Énfasis3 8 4" xfId="4283" xr:uid="{B64F4098-B20B-4E89-AB8F-0961B92686E5}"/>
    <cellStyle name="40% - Énfasis3 8 4 2" xfId="11991" xr:uid="{998DF5BF-BF7B-46A3-B4E6-E05A3DFDE84F}"/>
    <cellStyle name="40% - Énfasis3 8 4 2 2" xfId="27403" xr:uid="{59D37F7D-9199-4577-9947-D95CEE13845C}"/>
    <cellStyle name="40% - Énfasis3 8 4 2 2 2" xfId="46545" xr:uid="{AA128023-27F8-4728-9C78-C82B8DCE43AC}"/>
    <cellStyle name="40% - Énfasis3 8 4 2 3" xfId="46544" xr:uid="{55ECBD4D-946F-4B92-8589-A388ACCB0E5D}"/>
    <cellStyle name="40% - Énfasis3 8 4 3" xfId="19698" xr:uid="{7529A414-297A-4454-8295-5A678753B40F}"/>
    <cellStyle name="40% - Énfasis3 8 4 3 2" xfId="46546" xr:uid="{B0841FCE-003E-4A06-A9F3-E677748B2B75}"/>
    <cellStyle name="40% - Énfasis3 8 4 4" xfId="46543" xr:uid="{B21759C9-13CA-4897-9FC7-7D33994B9764}"/>
    <cellStyle name="40% - Énfasis3 8 5" xfId="8280" xr:uid="{4F677F4E-E95D-460D-AC5E-7B4A6E7EE725}"/>
    <cellStyle name="40% - Énfasis3 8 5 2" xfId="23693" xr:uid="{FF94373B-B3C3-4DA8-B8C2-4B10D7130C91}"/>
    <cellStyle name="40% - Énfasis3 8 5 2 2" xfId="46548" xr:uid="{7F97ECC5-24F9-4B3F-AC91-166DA18B155C}"/>
    <cellStyle name="40% - Énfasis3 8 5 3" xfId="46547" xr:uid="{3032F080-A9FC-4F39-BF87-6C6A8464413A}"/>
    <cellStyle name="40% - Énfasis3 8 6" xfId="15988" xr:uid="{71005ECA-B430-4CB0-BF4B-C701767224C4}"/>
    <cellStyle name="40% - Énfasis3 8 6 2" xfId="46549" xr:uid="{E4A5E96E-AFC2-4BB0-BC1B-EBA2186C10E0}"/>
    <cellStyle name="40% - Énfasis3 8 7" xfId="46518" xr:uid="{92951659-6952-4806-9459-56C044024503}"/>
    <cellStyle name="40% - Énfasis3 9" xfId="557" xr:uid="{67000C09-5D70-4237-90B7-FF777C1AFC52}"/>
    <cellStyle name="40% - Énfasis3 9 2" xfId="1218" xr:uid="{03462485-9859-476E-BE8C-27F52B885562}"/>
    <cellStyle name="40% - Énfasis3 9 2 2" xfId="2686" xr:uid="{C30EFFF4-6E5B-4FF9-B1EB-7BBCAF9D32C2}"/>
    <cellStyle name="40% - Énfasis3 9 2 2 2" xfId="6418" xr:uid="{BEB8B37A-6A2A-4B42-9DB8-C139B99BC761}"/>
    <cellStyle name="40% - Énfasis3 9 2 2 2 2" xfId="14126" xr:uid="{2EEC2DE6-6786-4FDC-8CE4-0859A6986753}"/>
    <cellStyle name="40% - Énfasis3 9 2 2 2 2 2" xfId="29538" xr:uid="{2E0F361A-9A0E-4CB7-90A7-989852AB2711}"/>
    <cellStyle name="40% - Énfasis3 9 2 2 2 2 2 2" xfId="46555" xr:uid="{17B9E76A-535E-4202-9243-E70919C7386F}"/>
    <cellStyle name="40% - Énfasis3 9 2 2 2 2 3" xfId="46554" xr:uid="{26B88785-9FDE-4D36-80A8-7DB19AA12AB8}"/>
    <cellStyle name="40% - Énfasis3 9 2 2 2 3" xfId="21833" xr:uid="{58B1B882-7836-4B9C-94B0-9B6E03B161C7}"/>
    <cellStyle name="40% - Énfasis3 9 2 2 2 3 2" xfId="46556" xr:uid="{9D473F8C-6235-45D1-84FD-D428E3442A72}"/>
    <cellStyle name="40% - Énfasis3 9 2 2 2 4" xfId="46553" xr:uid="{8489D934-0A82-43FD-9F2A-340746E20074}"/>
    <cellStyle name="40% - Énfasis3 9 2 2 3" xfId="10397" xr:uid="{A33F55CD-9E63-4EEC-8766-C70BA01B2261}"/>
    <cellStyle name="40% - Énfasis3 9 2 2 3 2" xfId="25810" xr:uid="{D9D966D7-76C8-43D4-B892-0D4EA2D50C1E}"/>
    <cellStyle name="40% - Énfasis3 9 2 2 3 2 2" xfId="46558" xr:uid="{57C97DC3-E4FF-4653-9EBC-5A8EA5C033B5}"/>
    <cellStyle name="40% - Énfasis3 9 2 2 3 3" xfId="46557" xr:uid="{91DEE23B-420C-4FD2-A277-CE33E9C7E8A9}"/>
    <cellStyle name="40% - Énfasis3 9 2 2 4" xfId="18105" xr:uid="{62D3F325-B229-4D5B-9E49-956D23DC22E3}"/>
    <cellStyle name="40% - Énfasis3 9 2 2 4 2" xfId="46559" xr:uid="{814E7D61-DCFB-49C3-95F9-6F86899E5C40}"/>
    <cellStyle name="40% - Énfasis3 9 2 2 5" xfId="46552" xr:uid="{A0DF41CC-71BC-415E-A471-71894C422823}"/>
    <cellStyle name="40% - Énfasis3 9 2 3" xfId="4955" xr:uid="{2782FA2B-2ADE-402D-9083-05A4C43CBF09}"/>
    <cellStyle name="40% - Énfasis3 9 2 3 2" xfId="12663" xr:uid="{AD1D9A15-5520-4BE9-9ED0-E36AF2E0458A}"/>
    <cellStyle name="40% - Énfasis3 9 2 3 2 2" xfId="28075" xr:uid="{5C08D95A-6D0C-41E0-BB50-5B42AC594821}"/>
    <cellStyle name="40% - Énfasis3 9 2 3 2 2 2" xfId="46562" xr:uid="{39B50924-2254-4FAC-9DD4-982E7EDB66FD}"/>
    <cellStyle name="40% - Énfasis3 9 2 3 2 3" xfId="46561" xr:uid="{0D93C3B1-7C5B-4219-B096-4319FFE3A7BB}"/>
    <cellStyle name="40% - Énfasis3 9 2 3 3" xfId="20370" xr:uid="{4C39E826-F6E0-48E7-A734-B0BA3D713506}"/>
    <cellStyle name="40% - Énfasis3 9 2 3 3 2" xfId="46563" xr:uid="{9D4A496E-CD50-4D96-9059-18304F16ED41}"/>
    <cellStyle name="40% - Énfasis3 9 2 3 4" xfId="46560" xr:uid="{E2799574-7A45-43BD-8739-914A99698042}"/>
    <cellStyle name="40% - Énfasis3 9 2 4" xfId="8938" xr:uid="{7A3BB7AD-7B23-404D-94A6-D905DEC9CF61}"/>
    <cellStyle name="40% - Énfasis3 9 2 4 2" xfId="24351" xr:uid="{C8450F76-E144-4C6F-8CF8-45E493821345}"/>
    <cellStyle name="40% - Énfasis3 9 2 4 2 2" xfId="46565" xr:uid="{52BC4EE6-29F2-4061-9237-583DE4FE1002}"/>
    <cellStyle name="40% - Énfasis3 9 2 4 3" xfId="46564" xr:uid="{AACB3A5D-17EA-4D1D-A706-F61FF1A849F2}"/>
    <cellStyle name="40% - Énfasis3 9 2 5" xfId="16646" xr:uid="{52C27C0C-094B-4C16-B4C7-30FD503A1D61}"/>
    <cellStyle name="40% - Énfasis3 9 2 5 2" xfId="46566" xr:uid="{DE8DCF56-80A6-4B2D-A42B-74E611AF6C69}"/>
    <cellStyle name="40% - Énfasis3 9 2 6" xfId="46551" xr:uid="{D690BA8B-8912-4DAF-AA77-4CB8A710ED87}"/>
    <cellStyle name="40% - Énfasis3 9 3" xfId="2048" xr:uid="{2F0F8688-A596-4FC4-BAE2-741F44F69E9C}"/>
    <cellStyle name="40% - Énfasis3 9 3 2" xfId="5780" xr:uid="{21D82550-5757-4E5B-8290-0922C0D205D2}"/>
    <cellStyle name="40% - Énfasis3 9 3 2 2" xfId="13488" xr:uid="{B8255C45-9B1B-4F21-8463-611EF66946B0}"/>
    <cellStyle name="40% - Énfasis3 9 3 2 2 2" xfId="28900" xr:uid="{EF80C680-4A67-4F88-B82D-5F0E12306EA9}"/>
    <cellStyle name="40% - Énfasis3 9 3 2 2 2 2" xfId="46570" xr:uid="{5CAB7BA9-150B-4307-9235-8552F8B5C8CE}"/>
    <cellStyle name="40% - Énfasis3 9 3 2 2 3" xfId="46569" xr:uid="{E982BB0A-EF4F-4FE1-8F84-755FF0FDFC03}"/>
    <cellStyle name="40% - Énfasis3 9 3 2 3" xfId="21195" xr:uid="{FD751F18-CC4D-4BC5-B685-2E5532BE9BAD}"/>
    <cellStyle name="40% - Énfasis3 9 3 2 3 2" xfId="46571" xr:uid="{0D186BCB-1A85-47C0-95E8-4C2DCE93FBAB}"/>
    <cellStyle name="40% - Énfasis3 9 3 2 4" xfId="46568" xr:uid="{4454C09B-2641-4BCA-A48F-3610053AD513}"/>
    <cellStyle name="40% - Énfasis3 9 3 3" xfId="9759" xr:uid="{1663FE93-D195-493D-892E-9BDEC9FC3E53}"/>
    <cellStyle name="40% - Énfasis3 9 3 3 2" xfId="25172" xr:uid="{90A1E0C8-C08C-4335-9D4A-8A70B5264CA0}"/>
    <cellStyle name="40% - Énfasis3 9 3 3 2 2" xfId="46573" xr:uid="{F773E73F-3AF0-4319-A25B-616FCA0EB5CF}"/>
    <cellStyle name="40% - Énfasis3 9 3 3 3" xfId="46572" xr:uid="{F60C6E00-8877-4134-960E-F123E5AED8E6}"/>
    <cellStyle name="40% - Énfasis3 9 3 4" xfId="17467" xr:uid="{A6CB0FB7-8E68-4C41-8B3C-4D80886E64B0}"/>
    <cellStyle name="40% - Énfasis3 9 3 4 2" xfId="46574" xr:uid="{CE08EE12-EA79-4654-9581-5EDACE79AB05}"/>
    <cellStyle name="40% - Énfasis3 9 3 5" xfId="46567" xr:uid="{1720735B-641B-440A-96E3-3CD1CCFBE958}"/>
    <cellStyle name="40% - Énfasis3 9 4" xfId="4303" xr:uid="{B1C9684B-58D7-428B-B884-24D7D41B4D89}"/>
    <cellStyle name="40% - Énfasis3 9 4 2" xfId="12011" xr:uid="{29F86256-E486-4789-87CC-9C73F1236B80}"/>
    <cellStyle name="40% - Énfasis3 9 4 2 2" xfId="27423" xr:uid="{472FC69E-278A-4856-B06A-4E4BDF9A5B29}"/>
    <cellStyle name="40% - Énfasis3 9 4 2 2 2" xfId="46577" xr:uid="{78EB4F92-4814-4F08-9666-E61D10211B6A}"/>
    <cellStyle name="40% - Énfasis3 9 4 2 3" xfId="46576" xr:uid="{CB8E508C-996E-4635-B21E-A871C17B3E5A}"/>
    <cellStyle name="40% - Énfasis3 9 4 3" xfId="19718" xr:uid="{76EDA0D6-AFC5-4B6F-ACCB-E16EAB2B5626}"/>
    <cellStyle name="40% - Énfasis3 9 4 3 2" xfId="46578" xr:uid="{D6009E43-8A41-44BC-A504-082EB10F2B9A}"/>
    <cellStyle name="40% - Énfasis3 9 4 4" xfId="46575" xr:uid="{C7EBF337-9B6C-4D76-B25E-BBE2BEFE65F4}"/>
    <cellStyle name="40% - Énfasis3 9 5" xfId="8300" xr:uid="{111AC90B-FD4F-4878-9AAC-3879F87AD423}"/>
    <cellStyle name="40% - Énfasis3 9 5 2" xfId="23713" xr:uid="{90881C1F-5FB6-48FF-A313-4A36C6B91449}"/>
    <cellStyle name="40% - Énfasis3 9 5 2 2" xfId="46580" xr:uid="{85A99C40-20D4-4794-8E4F-0A90A15909B1}"/>
    <cellStyle name="40% - Énfasis3 9 5 3" xfId="46579" xr:uid="{0BD56B50-7B03-4861-8E33-628BB166C160}"/>
    <cellStyle name="40% - Énfasis3 9 6" xfId="16008" xr:uid="{5C4128C9-3938-4FBE-B782-4289AE4833AE}"/>
    <cellStyle name="40% - Énfasis3 9 6 2" xfId="46581" xr:uid="{517E07D0-832B-4B7D-861C-10150603532B}"/>
    <cellStyle name="40% - Énfasis3 9 7" xfId="46550" xr:uid="{9D65D65B-938B-4EE7-99E8-2637FB044A5B}"/>
    <cellStyle name="40% - Énfasis4 10" xfId="580" xr:uid="{352F5666-244D-47F6-9116-9289A9AB31CB}"/>
    <cellStyle name="40% - Énfasis4 10 2" xfId="1241" xr:uid="{7487DBD3-B4CE-40B2-A4B9-20E6B390D4A7}"/>
    <cellStyle name="40% - Énfasis4 10 2 2" xfId="2709" xr:uid="{EC800C3D-550C-480E-91F8-2ADBD9FCB644}"/>
    <cellStyle name="40% - Énfasis4 10 2 2 2" xfId="6441" xr:uid="{B56B1CD6-3E68-4989-BF39-3C5CA8F68859}"/>
    <cellStyle name="40% - Énfasis4 10 2 2 2 2" xfId="14149" xr:uid="{E8937915-2A9D-44D1-94AE-A8AF28C6B217}"/>
    <cellStyle name="40% - Énfasis4 10 2 2 2 2 2" xfId="29561" xr:uid="{FA793A06-25E6-4822-9BC2-986C4C293345}"/>
    <cellStyle name="40% - Énfasis4 10 2 2 2 2 2 2" xfId="46587" xr:uid="{497D25F3-0F45-47D1-B9CF-4A622826762F}"/>
    <cellStyle name="40% - Énfasis4 10 2 2 2 2 3" xfId="46586" xr:uid="{7A125AF8-78E0-4F5E-A54F-1D7A77BAEE43}"/>
    <cellStyle name="40% - Énfasis4 10 2 2 2 3" xfId="21856" xr:uid="{75442BF4-BFAA-45CA-84B5-ECCDA707E1E0}"/>
    <cellStyle name="40% - Énfasis4 10 2 2 2 3 2" xfId="46588" xr:uid="{C4E34621-FF37-4E1C-B630-CF121750E5B0}"/>
    <cellStyle name="40% - Énfasis4 10 2 2 2 4" xfId="46585" xr:uid="{64346493-A556-42BE-906A-E5D856613A4E}"/>
    <cellStyle name="40% - Énfasis4 10 2 2 3" xfId="10420" xr:uid="{F7EEE334-076E-485E-9057-D3FDF2D093A0}"/>
    <cellStyle name="40% - Énfasis4 10 2 2 3 2" xfId="25833" xr:uid="{DD7D5762-7B4B-408E-BD6A-EEBAA6BCF230}"/>
    <cellStyle name="40% - Énfasis4 10 2 2 3 2 2" xfId="46590" xr:uid="{157D3780-CEF3-4E79-9743-2CAB8151747B}"/>
    <cellStyle name="40% - Énfasis4 10 2 2 3 3" xfId="46589" xr:uid="{49B686EB-CCA8-4F1B-BD85-F6CAADEEC2A7}"/>
    <cellStyle name="40% - Énfasis4 10 2 2 4" xfId="18128" xr:uid="{F3EF4661-83E7-4B8E-9ADF-D704C701BEC7}"/>
    <cellStyle name="40% - Énfasis4 10 2 2 4 2" xfId="46591" xr:uid="{E8F8D413-7C93-4C69-A50A-96EFC62AA612}"/>
    <cellStyle name="40% - Énfasis4 10 2 2 5" xfId="46584" xr:uid="{9198D41D-F3C9-4C93-8753-A3C71BD80A78}"/>
    <cellStyle name="40% - Énfasis4 10 2 3" xfId="4978" xr:uid="{F8D98008-B859-48A8-81D3-C6CE847A04C5}"/>
    <cellStyle name="40% - Énfasis4 10 2 3 2" xfId="12686" xr:uid="{E370414F-8E9D-4E7B-9AFE-62CB10D9DF65}"/>
    <cellStyle name="40% - Énfasis4 10 2 3 2 2" xfId="28098" xr:uid="{5668F86E-CAB7-4957-9BC3-C23720A09B9D}"/>
    <cellStyle name="40% - Énfasis4 10 2 3 2 2 2" xfId="46594" xr:uid="{4450B6F0-FC1D-4D05-9FA3-8063C1F1D04F}"/>
    <cellStyle name="40% - Énfasis4 10 2 3 2 3" xfId="46593" xr:uid="{A6A415BE-FFB1-4012-B8A8-E5D7689540B1}"/>
    <cellStyle name="40% - Énfasis4 10 2 3 3" xfId="20393" xr:uid="{61105E62-5EEB-4461-A39D-9D92C45B8971}"/>
    <cellStyle name="40% - Énfasis4 10 2 3 3 2" xfId="46595" xr:uid="{331CD0E5-0A02-40FF-B0B0-F377B9DCCE41}"/>
    <cellStyle name="40% - Énfasis4 10 2 3 4" xfId="46592" xr:uid="{1DA797BB-1074-4446-A575-6D9B6E06F596}"/>
    <cellStyle name="40% - Énfasis4 10 2 4" xfId="8961" xr:uid="{9165403B-79F3-4F18-A798-664BE6F06ABC}"/>
    <cellStyle name="40% - Énfasis4 10 2 4 2" xfId="24374" xr:uid="{A7953E6E-5FBF-40CF-8A98-A0B6E2828615}"/>
    <cellStyle name="40% - Énfasis4 10 2 4 2 2" xfId="46597" xr:uid="{A8E824F2-2593-4AD7-B2B6-728A2EA4612E}"/>
    <cellStyle name="40% - Énfasis4 10 2 4 3" xfId="46596" xr:uid="{6B57B294-190E-451B-9FA3-23DC4D0B9553}"/>
    <cellStyle name="40% - Énfasis4 10 2 5" xfId="16669" xr:uid="{FE34EF94-F38C-49F4-A160-55465E8D8F44}"/>
    <cellStyle name="40% - Énfasis4 10 2 5 2" xfId="46598" xr:uid="{563B830B-DC7F-4A46-9E87-C2BA33584338}"/>
    <cellStyle name="40% - Énfasis4 10 2 6" xfId="46583" xr:uid="{DF04C4D5-07FD-4FCA-8E7D-E6CD4C542A6A}"/>
    <cellStyle name="40% - Énfasis4 10 3" xfId="2071" xr:uid="{EA751D25-FF4A-4FFF-A848-41145A92C932}"/>
    <cellStyle name="40% - Énfasis4 10 3 2" xfId="5803" xr:uid="{ADE471CB-F8D6-43FF-83B4-1594E701B6D8}"/>
    <cellStyle name="40% - Énfasis4 10 3 2 2" xfId="13511" xr:uid="{1ADC6B71-5FF7-4F6F-81F2-3C508EB9ED36}"/>
    <cellStyle name="40% - Énfasis4 10 3 2 2 2" xfId="28923" xr:uid="{00E43B68-2F38-4822-8E59-36B6BB224F65}"/>
    <cellStyle name="40% - Énfasis4 10 3 2 2 2 2" xfId="46602" xr:uid="{7C937B80-B9B2-4744-8746-A60D70D58E66}"/>
    <cellStyle name="40% - Énfasis4 10 3 2 2 3" xfId="46601" xr:uid="{4165BB46-0977-4AB2-836F-9710EE88C38B}"/>
    <cellStyle name="40% - Énfasis4 10 3 2 3" xfId="21218" xr:uid="{2261DEDF-84A5-447E-BA09-B0E7566096A3}"/>
    <cellStyle name="40% - Énfasis4 10 3 2 3 2" xfId="46603" xr:uid="{BD50EE17-ED49-4986-9D7D-D5F073DC5238}"/>
    <cellStyle name="40% - Énfasis4 10 3 2 4" xfId="46600" xr:uid="{5EC728BF-E58A-4F86-B718-1FC5420B1270}"/>
    <cellStyle name="40% - Énfasis4 10 3 3" xfId="9782" xr:uid="{90E6EA84-705A-4994-A691-1A05A725A368}"/>
    <cellStyle name="40% - Énfasis4 10 3 3 2" xfId="25195" xr:uid="{2580366D-E697-4D37-B02D-FC0F45F49E83}"/>
    <cellStyle name="40% - Énfasis4 10 3 3 2 2" xfId="46605" xr:uid="{5F2D5258-22AD-4951-91A7-9AA479867AB9}"/>
    <cellStyle name="40% - Énfasis4 10 3 3 3" xfId="46604" xr:uid="{9C57204F-F796-473E-837A-801214B0C2F8}"/>
    <cellStyle name="40% - Énfasis4 10 3 4" xfId="17490" xr:uid="{B1F01988-12B3-48B6-AF2F-B3A344B24C92}"/>
    <cellStyle name="40% - Énfasis4 10 3 4 2" xfId="46606" xr:uid="{684F9298-EA12-450A-B573-FD3194EC3C83}"/>
    <cellStyle name="40% - Énfasis4 10 3 5" xfId="46599" xr:uid="{FBB84125-7314-44A8-8628-21B5C8F83A07}"/>
    <cellStyle name="40% - Énfasis4 10 4" xfId="4326" xr:uid="{50E3F2CE-8374-4EE4-B00A-2FF5FEAE0188}"/>
    <cellStyle name="40% - Énfasis4 10 4 2" xfId="12034" xr:uid="{7E852A60-C8E9-4D20-937F-4C5E3C70141B}"/>
    <cellStyle name="40% - Énfasis4 10 4 2 2" xfId="27446" xr:uid="{135E3984-28C0-4521-BE60-1DB4A1275A75}"/>
    <cellStyle name="40% - Énfasis4 10 4 2 2 2" xfId="46609" xr:uid="{17F4F0EB-3ACC-4267-BCC9-8323958ABBE8}"/>
    <cellStyle name="40% - Énfasis4 10 4 2 3" xfId="46608" xr:uid="{F1705696-2C8A-467E-9724-3F3721F4C770}"/>
    <cellStyle name="40% - Énfasis4 10 4 3" xfId="19741" xr:uid="{998E47B6-08A1-48A9-84D9-F6E9247A5817}"/>
    <cellStyle name="40% - Énfasis4 10 4 3 2" xfId="46610" xr:uid="{AC550A09-63A4-4132-B224-C4A36ADDD8E1}"/>
    <cellStyle name="40% - Énfasis4 10 4 4" xfId="46607" xr:uid="{68A2D4DA-2019-4A51-A6A9-99FB3A627CA1}"/>
    <cellStyle name="40% - Énfasis4 10 5" xfId="8323" xr:uid="{1E706208-36DE-415A-B5D9-2365784F01F7}"/>
    <cellStyle name="40% - Énfasis4 10 5 2" xfId="23736" xr:uid="{39E881A4-0CD0-45EC-9729-8EE4EED424C7}"/>
    <cellStyle name="40% - Énfasis4 10 5 2 2" xfId="46612" xr:uid="{29DD4F67-7AEC-42AF-A490-2D1D485F81B4}"/>
    <cellStyle name="40% - Énfasis4 10 5 3" xfId="46611" xr:uid="{81820B7F-4DCE-4894-B981-80A175838C72}"/>
    <cellStyle name="40% - Énfasis4 10 6" xfId="16031" xr:uid="{AB7990A2-0FA6-442A-904D-632CD5E77D4D}"/>
    <cellStyle name="40% - Énfasis4 10 6 2" xfId="46613" xr:uid="{F201DA7A-E089-4211-9DFE-7F4D9BAD53EF}"/>
    <cellStyle name="40% - Énfasis4 10 7" xfId="46582" xr:uid="{206ECFB9-DE1C-4ABC-AAA1-46FC8AE9CFF3}"/>
    <cellStyle name="40% - Énfasis4 11" xfId="601" xr:uid="{5B5FC9B1-B094-4B86-9FB3-B73D00991619}"/>
    <cellStyle name="40% - Énfasis4 11 2" xfId="1262" xr:uid="{7397B104-6BC3-483E-8F86-FD4F83C6141E}"/>
    <cellStyle name="40% - Énfasis4 11 2 2" xfId="2729" xr:uid="{549BD6F6-2448-47EF-B665-A5375974479C}"/>
    <cellStyle name="40% - Énfasis4 11 2 2 2" xfId="6461" xr:uid="{E5B9B497-A62F-4F95-97AA-46B51E720F5F}"/>
    <cellStyle name="40% - Énfasis4 11 2 2 2 2" xfId="14169" xr:uid="{B6612A78-2A29-446C-A399-2B420E9C8463}"/>
    <cellStyle name="40% - Énfasis4 11 2 2 2 2 2" xfId="29581" xr:uid="{BCC3D12E-1AFB-4517-BB0A-3584D474F619}"/>
    <cellStyle name="40% - Énfasis4 11 2 2 2 2 2 2" xfId="46619" xr:uid="{5BC2BA61-B755-40A6-B4ED-71C0BFBC1FEF}"/>
    <cellStyle name="40% - Énfasis4 11 2 2 2 2 3" xfId="46618" xr:uid="{0CD543FA-1B82-450F-A8F5-D1D49C74DE5F}"/>
    <cellStyle name="40% - Énfasis4 11 2 2 2 3" xfId="21876" xr:uid="{9FBFFB2B-05E2-4E7B-A63C-76D43654A023}"/>
    <cellStyle name="40% - Énfasis4 11 2 2 2 3 2" xfId="46620" xr:uid="{0207035D-1347-4697-BDB1-C02AB8E3DA57}"/>
    <cellStyle name="40% - Énfasis4 11 2 2 2 4" xfId="46617" xr:uid="{513D181C-AF47-4F83-A7A3-E47872E9519C}"/>
    <cellStyle name="40% - Énfasis4 11 2 2 3" xfId="10440" xr:uid="{D14B2F85-6131-4381-AB4D-E91058EAE27B}"/>
    <cellStyle name="40% - Énfasis4 11 2 2 3 2" xfId="25853" xr:uid="{A39E8FC9-D53C-49A3-BA25-FEB4D7A9A49D}"/>
    <cellStyle name="40% - Énfasis4 11 2 2 3 2 2" xfId="46622" xr:uid="{FCCFFCC4-4C05-418B-9229-D5C45A4A4DC8}"/>
    <cellStyle name="40% - Énfasis4 11 2 2 3 3" xfId="46621" xr:uid="{915F1F0A-C706-4329-8520-63E09CCC5A7B}"/>
    <cellStyle name="40% - Énfasis4 11 2 2 4" xfId="18148" xr:uid="{FE612476-90AC-4787-BE52-F6D357AA66D3}"/>
    <cellStyle name="40% - Énfasis4 11 2 2 4 2" xfId="46623" xr:uid="{7FAF5CE8-2F7B-438A-92F5-CA62A9593FE7}"/>
    <cellStyle name="40% - Énfasis4 11 2 2 5" xfId="46616" xr:uid="{76C28760-FAD0-4623-B07B-D7132D99BA93}"/>
    <cellStyle name="40% - Énfasis4 11 2 3" xfId="4998" xr:uid="{A18945A1-B9F1-4A06-A50B-C107D5920DF9}"/>
    <cellStyle name="40% - Énfasis4 11 2 3 2" xfId="12706" xr:uid="{0A467780-FF86-4BF4-92B8-C93F1B81B711}"/>
    <cellStyle name="40% - Énfasis4 11 2 3 2 2" xfId="28118" xr:uid="{0B6D87A0-1634-4F27-8DF3-F7423AD7FD17}"/>
    <cellStyle name="40% - Énfasis4 11 2 3 2 2 2" xfId="46626" xr:uid="{CD2FC39F-1431-4CDB-B9C0-4A9E81FA7C0C}"/>
    <cellStyle name="40% - Énfasis4 11 2 3 2 3" xfId="46625" xr:uid="{6A614CBD-91CF-4DBE-B16A-6CC120E25050}"/>
    <cellStyle name="40% - Énfasis4 11 2 3 3" xfId="20413" xr:uid="{FA610EC9-ECD2-4A57-8E54-1E69879F37F3}"/>
    <cellStyle name="40% - Énfasis4 11 2 3 3 2" xfId="46627" xr:uid="{572A9153-3237-4947-BE4C-3D9D816D8DA3}"/>
    <cellStyle name="40% - Énfasis4 11 2 3 4" xfId="46624" xr:uid="{9DF4837B-5C97-4035-B7B0-FFF6CACD721D}"/>
    <cellStyle name="40% - Énfasis4 11 2 4" xfId="8981" xr:uid="{1FC1D153-51EE-4C55-AB35-9D051AF0CAC9}"/>
    <cellStyle name="40% - Énfasis4 11 2 4 2" xfId="24394" xr:uid="{3245FD03-F1D3-4D76-8F94-DE6AA43EED76}"/>
    <cellStyle name="40% - Énfasis4 11 2 4 2 2" xfId="46629" xr:uid="{E617853E-C53F-4F85-A223-2673CD304E69}"/>
    <cellStyle name="40% - Énfasis4 11 2 4 3" xfId="46628" xr:uid="{490688F2-B3C5-406A-AA2C-AFD125116602}"/>
    <cellStyle name="40% - Énfasis4 11 2 5" xfId="16689" xr:uid="{AC610E0E-0C7E-4519-A5A6-C1406C90A2F4}"/>
    <cellStyle name="40% - Énfasis4 11 2 5 2" xfId="46630" xr:uid="{C2E430B5-659F-4F6A-B410-5A8601C87170}"/>
    <cellStyle name="40% - Énfasis4 11 2 6" xfId="46615" xr:uid="{6D74C15E-F046-4D80-B358-148BA275C23E}"/>
    <cellStyle name="40% - Énfasis4 11 3" xfId="2091" xr:uid="{477AD5C3-2442-45B8-9E6B-17ADA054FF3D}"/>
    <cellStyle name="40% - Énfasis4 11 3 2" xfId="5823" xr:uid="{A6D284CC-B34A-4877-910F-E7F3D2A368AD}"/>
    <cellStyle name="40% - Énfasis4 11 3 2 2" xfId="13531" xr:uid="{88B323CC-B516-4748-B727-808ED9939ADF}"/>
    <cellStyle name="40% - Énfasis4 11 3 2 2 2" xfId="28943" xr:uid="{DB089D40-B0CD-458C-A983-64A049A15487}"/>
    <cellStyle name="40% - Énfasis4 11 3 2 2 2 2" xfId="46634" xr:uid="{B439B5BD-ACDD-492C-AE0E-E7FB1ADC5B0D}"/>
    <cellStyle name="40% - Énfasis4 11 3 2 2 3" xfId="46633" xr:uid="{03C9E748-79F9-4806-80BC-FACE6465F525}"/>
    <cellStyle name="40% - Énfasis4 11 3 2 3" xfId="21238" xr:uid="{E75E7B4C-3AB0-43EE-B79E-30647FAB780F}"/>
    <cellStyle name="40% - Énfasis4 11 3 2 3 2" xfId="46635" xr:uid="{D06BCB58-77A8-442C-A7A4-8F4E15F3A09E}"/>
    <cellStyle name="40% - Énfasis4 11 3 2 4" xfId="46632" xr:uid="{56070C64-0944-404C-8D47-DE1DA6EBF37F}"/>
    <cellStyle name="40% - Énfasis4 11 3 3" xfId="9802" xr:uid="{CAA894F8-5CA7-4B96-9801-DDA57B8C7588}"/>
    <cellStyle name="40% - Énfasis4 11 3 3 2" xfId="25215" xr:uid="{F0F26357-0E44-4F20-B6F5-0B8B347E39FA}"/>
    <cellStyle name="40% - Énfasis4 11 3 3 2 2" xfId="46637" xr:uid="{7449D0ED-C04C-4D92-817D-83648056AFAE}"/>
    <cellStyle name="40% - Énfasis4 11 3 3 3" xfId="46636" xr:uid="{3676A5D1-6BF9-4D61-B9B6-01E827EE931A}"/>
    <cellStyle name="40% - Énfasis4 11 3 4" xfId="17510" xr:uid="{69F3397A-3C35-4F17-AA35-347A82F2C36A}"/>
    <cellStyle name="40% - Énfasis4 11 3 4 2" xfId="46638" xr:uid="{C8F45DD3-853E-4017-A38A-3BF0706C090C}"/>
    <cellStyle name="40% - Énfasis4 11 3 5" xfId="46631" xr:uid="{2B0729CD-1977-425C-B988-D7830C3EB037}"/>
    <cellStyle name="40% - Énfasis4 11 4" xfId="4346" xr:uid="{4A8248C0-2180-47BB-B8B8-24E8D415C2C8}"/>
    <cellStyle name="40% - Énfasis4 11 4 2" xfId="12054" xr:uid="{DE58C07A-F5A6-4470-8D0C-B50F7C7163E9}"/>
    <cellStyle name="40% - Énfasis4 11 4 2 2" xfId="27466" xr:uid="{C9CAB5C1-855C-4919-91EE-0177B21B6471}"/>
    <cellStyle name="40% - Énfasis4 11 4 2 2 2" xfId="46641" xr:uid="{BC47DF12-BD99-45BB-A7CF-AF0BAC9DDC55}"/>
    <cellStyle name="40% - Énfasis4 11 4 2 3" xfId="46640" xr:uid="{16A948F4-EAF8-461C-8E32-8734CC362F5E}"/>
    <cellStyle name="40% - Énfasis4 11 4 3" xfId="19761" xr:uid="{742BBB27-C8B0-4380-A684-76789481EDFD}"/>
    <cellStyle name="40% - Énfasis4 11 4 3 2" xfId="46642" xr:uid="{029A61E8-830D-4453-9B71-5411B893570D}"/>
    <cellStyle name="40% - Énfasis4 11 4 4" xfId="46639" xr:uid="{3BBB7566-2831-423D-8C32-F900A5F0979B}"/>
    <cellStyle name="40% - Énfasis4 11 5" xfId="8343" xr:uid="{D1C840BE-6761-420B-920B-6FB150D871F1}"/>
    <cellStyle name="40% - Énfasis4 11 5 2" xfId="23756" xr:uid="{38EB2456-64EA-4270-A31E-602FB6170E5C}"/>
    <cellStyle name="40% - Énfasis4 11 5 2 2" xfId="46644" xr:uid="{70B8369F-3658-44AA-8BBD-643B02025E05}"/>
    <cellStyle name="40% - Énfasis4 11 5 3" xfId="46643" xr:uid="{5B133561-083A-4F9A-B5CF-B4649B986E3A}"/>
    <cellStyle name="40% - Énfasis4 11 6" xfId="16051" xr:uid="{97BC9BE9-9E19-44BD-BB7B-805635610631}"/>
    <cellStyle name="40% - Énfasis4 11 6 2" xfId="46645" xr:uid="{E3327232-1097-45E0-99CF-0FD275092452}"/>
    <cellStyle name="40% - Énfasis4 11 7" xfId="46614" xr:uid="{2D2E4078-6358-4F01-A244-A42FE3F44F18}"/>
    <cellStyle name="40% - Énfasis4 12" xfId="621" xr:uid="{DEE377FD-0F77-43BF-8686-5A37E8DF5C4C}"/>
    <cellStyle name="40% - Énfasis4 12 2" xfId="1282" xr:uid="{DE14574B-F9BD-431B-BE11-E8E03910EA50}"/>
    <cellStyle name="40% - Énfasis4 12 2 2" xfId="2749" xr:uid="{B01D6EC3-840A-4E7D-9AAE-A31458DE68BA}"/>
    <cellStyle name="40% - Énfasis4 12 2 2 2" xfId="6481" xr:uid="{9BFB7C82-3DDF-4B26-A583-01470BC2C072}"/>
    <cellStyle name="40% - Énfasis4 12 2 2 2 2" xfId="14189" xr:uid="{F17391DB-FF4C-4F60-BA06-8A6C8F0D1747}"/>
    <cellStyle name="40% - Énfasis4 12 2 2 2 2 2" xfId="29601" xr:uid="{995A35AF-A289-471A-B108-DF39083084F0}"/>
    <cellStyle name="40% - Énfasis4 12 2 2 2 2 2 2" xfId="46651" xr:uid="{0A2F46F4-31DE-4C31-90D0-23ECE3C5D45D}"/>
    <cellStyle name="40% - Énfasis4 12 2 2 2 2 3" xfId="46650" xr:uid="{7BB40877-519B-43EE-B94B-4D7A95291532}"/>
    <cellStyle name="40% - Énfasis4 12 2 2 2 3" xfId="21896" xr:uid="{E1C68D25-0BA9-42B9-8EDA-AED5D8C8CA01}"/>
    <cellStyle name="40% - Énfasis4 12 2 2 2 3 2" xfId="46652" xr:uid="{AA7B9352-F6F1-4432-B5E5-C0B162589C5E}"/>
    <cellStyle name="40% - Énfasis4 12 2 2 2 4" xfId="46649" xr:uid="{33A47A87-7C87-442A-8555-45AB1D0E9063}"/>
    <cellStyle name="40% - Énfasis4 12 2 2 3" xfId="10460" xr:uid="{857AFDC0-852D-41FD-979F-D6A89027C456}"/>
    <cellStyle name="40% - Énfasis4 12 2 2 3 2" xfId="25873" xr:uid="{04E1B682-3AFD-4615-8AB5-6E295327BD13}"/>
    <cellStyle name="40% - Énfasis4 12 2 2 3 2 2" xfId="46654" xr:uid="{C14D1456-796A-473C-BA3F-8A52228C2FA9}"/>
    <cellStyle name="40% - Énfasis4 12 2 2 3 3" xfId="46653" xr:uid="{DED487CE-769C-43C7-9D63-B3EABDD660ED}"/>
    <cellStyle name="40% - Énfasis4 12 2 2 4" xfId="18168" xr:uid="{A66A07B0-B362-4899-8072-AB66D43F9F41}"/>
    <cellStyle name="40% - Énfasis4 12 2 2 4 2" xfId="46655" xr:uid="{8E40E05D-5DBC-4F28-8656-8A6F624A7AAA}"/>
    <cellStyle name="40% - Énfasis4 12 2 2 5" xfId="46648" xr:uid="{2152F390-6A06-47B8-80AD-83917C8030A5}"/>
    <cellStyle name="40% - Énfasis4 12 2 3" xfId="5018" xr:uid="{046D37F9-D6BB-411F-8466-B08BA3FDAD0A}"/>
    <cellStyle name="40% - Énfasis4 12 2 3 2" xfId="12726" xr:uid="{0F8F1DC1-9E79-4F12-82B5-A029AED046B4}"/>
    <cellStyle name="40% - Énfasis4 12 2 3 2 2" xfId="28138" xr:uid="{076BA231-A841-4B82-A7FF-BC1DBC7109B8}"/>
    <cellStyle name="40% - Énfasis4 12 2 3 2 2 2" xfId="46658" xr:uid="{8D38AE6D-76A5-4F04-85DD-E1AA25DC2BFC}"/>
    <cellStyle name="40% - Énfasis4 12 2 3 2 3" xfId="46657" xr:uid="{FE87738D-0DD6-40CD-8AE6-14632D660213}"/>
    <cellStyle name="40% - Énfasis4 12 2 3 3" xfId="20433" xr:uid="{2287B043-B8B4-44EC-8D41-8A53D9B20891}"/>
    <cellStyle name="40% - Énfasis4 12 2 3 3 2" xfId="46659" xr:uid="{8D2029AA-36D4-4B76-875A-41F217491995}"/>
    <cellStyle name="40% - Énfasis4 12 2 3 4" xfId="46656" xr:uid="{A3D888B0-F75F-41CB-BBC4-D8284FDCD314}"/>
    <cellStyle name="40% - Énfasis4 12 2 4" xfId="9001" xr:uid="{D4945F8E-D9FC-4936-9D9F-1468987141D3}"/>
    <cellStyle name="40% - Énfasis4 12 2 4 2" xfId="24414" xr:uid="{CAE67814-3252-49F5-8C89-F00C8C4EEDA4}"/>
    <cellStyle name="40% - Énfasis4 12 2 4 2 2" xfId="46661" xr:uid="{20F688DD-8B4B-4F43-A8A7-EBB883D8B438}"/>
    <cellStyle name="40% - Énfasis4 12 2 4 3" xfId="46660" xr:uid="{DDD24EB7-7D6B-4E87-8969-1A88242C820F}"/>
    <cellStyle name="40% - Énfasis4 12 2 5" xfId="16709" xr:uid="{71E686AA-7043-4BAF-A111-9CA65E342194}"/>
    <cellStyle name="40% - Énfasis4 12 2 5 2" xfId="46662" xr:uid="{4458E57B-9E48-43CE-8D8B-A1DE22DDCC8E}"/>
    <cellStyle name="40% - Énfasis4 12 2 6" xfId="46647" xr:uid="{95704E0A-9DBA-4D25-874D-139E8E164C93}"/>
    <cellStyle name="40% - Énfasis4 12 3" xfId="2111" xr:uid="{5A92BF09-F5D7-4508-9098-65E054153E6D}"/>
    <cellStyle name="40% - Énfasis4 12 3 2" xfId="5843" xr:uid="{EC482A3C-FF2F-4E05-B670-BFFABA79A42D}"/>
    <cellStyle name="40% - Énfasis4 12 3 2 2" xfId="13551" xr:uid="{6739143D-BCF6-4845-BD34-1EAA1AECA374}"/>
    <cellStyle name="40% - Énfasis4 12 3 2 2 2" xfId="28963" xr:uid="{1BF0242E-56E5-4E36-AFCE-30943FDFAEF9}"/>
    <cellStyle name="40% - Énfasis4 12 3 2 2 2 2" xfId="46666" xr:uid="{94726569-C607-498A-9FC2-60BF3C4221EF}"/>
    <cellStyle name="40% - Énfasis4 12 3 2 2 3" xfId="46665" xr:uid="{6D79E1EC-E500-4B02-9C59-A622FCC5FD4E}"/>
    <cellStyle name="40% - Énfasis4 12 3 2 3" xfId="21258" xr:uid="{8FDB6BD3-761F-4535-9676-4878746376D8}"/>
    <cellStyle name="40% - Énfasis4 12 3 2 3 2" xfId="46667" xr:uid="{CE741C21-F3C3-4C43-891F-CECFD5ECBC33}"/>
    <cellStyle name="40% - Énfasis4 12 3 2 4" xfId="46664" xr:uid="{2BA8C666-BB1B-4479-96B4-C801C0237A2A}"/>
    <cellStyle name="40% - Énfasis4 12 3 3" xfId="9822" xr:uid="{F087EF5A-2A51-4594-AFC1-D40A38E14639}"/>
    <cellStyle name="40% - Énfasis4 12 3 3 2" xfId="25235" xr:uid="{FE01E995-59C4-448F-865E-D5890CC1A120}"/>
    <cellStyle name="40% - Énfasis4 12 3 3 2 2" xfId="46669" xr:uid="{9B0C5C6D-0F16-4326-BFCE-1092CC212436}"/>
    <cellStyle name="40% - Énfasis4 12 3 3 3" xfId="46668" xr:uid="{152A4A9D-585D-498D-B70A-83AD9E0C8CF2}"/>
    <cellStyle name="40% - Énfasis4 12 3 4" xfId="17530" xr:uid="{3BFE4EF1-3C3D-44A2-A3BF-93AD6DF96495}"/>
    <cellStyle name="40% - Énfasis4 12 3 4 2" xfId="46670" xr:uid="{4ED02D16-72B6-4068-80E0-BEEC0FBABFC9}"/>
    <cellStyle name="40% - Énfasis4 12 3 5" xfId="46663" xr:uid="{4F47988F-80DB-4E51-A5FD-FF285CA4269D}"/>
    <cellStyle name="40% - Énfasis4 12 4" xfId="4366" xr:uid="{7566A744-C28F-4165-8E44-8C72FC6BDC9D}"/>
    <cellStyle name="40% - Énfasis4 12 4 2" xfId="12074" xr:uid="{C3E1850C-F826-4243-BCE6-D2F130DFF0B4}"/>
    <cellStyle name="40% - Énfasis4 12 4 2 2" xfId="27486" xr:uid="{E8434CE3-96C5-488F-8F2D-A02D269353B0}"/>
    <cellStyle name="40% - Énfasis4 12 4 2 2 2" xfId="46673" xr:uid="{1551DA76-C2CC-4018-8DEE-06A9E5205393}"/>
    <cellStyle name="40% - Énfasis4 12 4 2 3" xfId="46672" xr:uid="{EAFAEA24-E6DD-4DC8-B9C8-6DA20AB72600}"/>
    <cellStyle name="40% - Énfasis4 12 4 3" xfId="19781" xr:uid="{EF4CADE9-1B1A-42C4-BB1C-A780E4FC5B20}"/>
    <cellStyle name="40% - Énfasis4 12 4 3 2" xfId="46674" xr:uid="{219549FE-57F5-48DA-815D-83E7EDEC9D34}"/>
    <cellStyle name="40% - Énfasis4 12 4 4" xfId="46671" xr:uid="{DFEA59CC-EFB8-4BFC-A1A5-113EAF72581C}"/>
    <cellStyle name="40% - Énfasis4 12 5" xfId="8363" xr:uid="{C31E8DD0-9DFF-4134-8BBF-5A5D471D4D4E}"/>
    <cellStyle name="40% - Énfasis4 12 5 2" xfId="23776" xr:uid="{77E8CDAA-3F0D-41FB-8DC4-0020852CED7E}"/>
    <cellStyle name="40% - Énfasis4 12 5 2 2" xfId="46676" xr:uid="{6B8F00D5-D5E1-4F77-BC13-DA40D5876B26}"/>
    <cellStyle name="40% - Énfasis4 12 5 3" xfId="46675" xr:uid="{EBE3D317-3099-4AD7-B784-1BDAC8716DE6}"/>
    <cellStyle name="40% - Énfasis4 12 6" xfId="16071" xr:uid="{95C49DD2-C035-4D79-8652-30EE16B5ECEE}"/>
    <cellStyle name="40% - Énfasis4 12 6 2" xfId="46677" xr:uid="{EA782D5C-4969-438F-9B89-6CC45D8F69EC}"/>
    <cellStyle name="40% - Énfasis4 12 7" xfId="46646" xr:uid="{E339424D-CB5B-4E86-950F-2A80B15277A3}"/>
    <cellStyle name="40% - Énfasis4 13" xfId="642" xr:uid="{05C64C8F-4386-4EA2-B172-203F20CA3505}"/>
    <cellStyle name="40% - Énfasis4 13 2" xfId="1303" xr:uid="{A9F0F5B4-4FC7-4A83-B406-D975AA612F07}"/>
    <cellStyle name="40% - Énfasis4 13 2 2" xfId="2770" xr:uid="{D242CBDC-2213-4DCC-A730-AE0FE84EE476}"/>
    <cellStyle name="40% - Énfasis4 13 2 2 2" xfId="6502" xr:uid="{F73CBDD6-4A62-46DC-B812-52752A6812C3}"/>
    <cellStyle name="40% - Énfasis4 13 2 2 2 2" xfId="14210" xr:uid="{D82FD231-3D11-48EE-9CCC-F631E06EB14D}"/>
    <cellStyle name="40% - Énfasis4 13 2 2 2 2 2" xfId="29622" xr:uid="{45FDECC7-3D2F-4FFD-A912-5A397EAA4AC8}"/>
    <cellStyle name="40% - Énfasis4 13 2 2 2 2 2 2" xfId="46683" xr:uid="{6384617D-DD26-4506-9CF1-6A1A3AE51F01}"/>
    <cellStyle name="40% - Énfasis4 13 2 2 2 2 3" xfId="46682" xr:uid="{37FF58B9-EEEE-4E16-81B3-4AD7D7A84A88}"/>
    <cellStyle name="40% - Énfasis4 13 2 2 2 3" xfId="21917" xr:uid="{F49738D4-3989-4A6A-9E28-2D0336A89001}"/>
    <cellStyle name="40% - Énfasis4 13 2 2 2 3 2" xfId="46684" xr:uid="{9E441902-BDED-419A-A28E-26F492C10145}"/>
    <cellStyle name="40% - Énfasis4 13 2 2 2 4" xfId="46681" xr:uid="{F0FF294B-5C9B-4AC7-B223-BEBD0B49A971}"/>
    <cellStyle name="40% - Énfasis4 13 2 2 3" xfId="10481" xr:uid="{0E506BF8-49DA-4DED-854E-8A8F6EB8B1F0}"/>
    <cellStyle name="40% - Énfasis4 13 2 2 3 2" xfId="25894" xr:uid="{73B6C992-97BD-4C4A-B10B-58357AF18CFF}"/>
    <cellStyle name="40% - Énfasis4 13 2 2 3 2 2" xfId="46686" xr:uid="{7EB5B44A-15EF-41B0-81BC-EC314B6279A9}"/>
    <cellStyle name="40% - Énfasis4 13 2 2 3 3" xfId="46685" xr:uid="{B414A1F7-46D6-491E-B417-17806E0EA6F1}"/>
    <cellStyle name="40% - Énfasis4 13 2 2 4" xfId="18189" xr:uid="{7BCAA22C-15D2-4C91-B8CF-7EB0CCF1318C}"/>
    <cellStyle name="40% - Énfasis4 13 2 2 4 2" xfId="46687" xr:uid="{F81F184E-126D-41C8-ACA5-BD5F80D7207C}"/>
    <cellStyle name="40% - Énfasis4 13 2 2 5" xfId="46680" xr:uid="{7FB943B0-E847-4A3E-9A38-855B06033F4E}"/>
    <cellStyle name="40% - Énfasis4 13 2 3" xfId="5039" xr:uid="{26855ED1-57CC-4586-9F00-5F6CE562881A}"/>
    <cellStyle name="40% - Énfasis4 13 2 3 2" xfId="12747" xr:uid="{F80EC937-6AFF-40D1-B634-099D229C934C}"/>
    <cellStyle name="40% - Énfasis4 13 2 3 2 2" xfId="28159" xr:uid="{EA3AC122-80B3-4E2C-9A0D-B5CBE9643204}"/>
    <cellStyle name="40% - Énfasis4 13 2 3 2 2 2" xfId="46690" xr:uid="{60D272A1-BA6B-4EEE-9A1D-146A033851C4}"/>
    <cellStyle name="40% - Énfasis4 13 2 3 2 3" xfId="46689" xr:uid="{6E2901A9-00B5-4B20-B0BF-6003A0EC6062}"/>
    <cellStyle name="40% - Énfasis4 13 2 3 3" xfId="20454" xr:uid="{9C443FCF-3954-498C-9512-CE64FAD41F76}"/>
    <cellStyle name="40% - Énfasis4 13 2 3 3 2" xfId="46691" xr:uid="{3D54AC7D-F221-4312-B03C-4F1878082EC5}"/>
    <cellStyle name="40% - Énfasis4 13 2 3 4" xfId="46688" xr:uid="{87B82394-20FA-4F61-952A-3A22DA033985}"/>
    <cellStyle name="40% - Énfasis4 13 2 4" xfId="9022" xr:uid="{2BE6BAEC-0570-4F32-A73E-C59491D789FF}"/>
    <cellStyle name="40% - Énfasis4 13 2 4 2" xfId="24435" xr:uid="{73275597-F70C-4C1F-AD76-01E2B5D2B7C6}"/>
    <cellStyle name="40% - Énfasis4 13 2 4 2 2" xfId="46693" xr:uid="{11A82BB0-269B-478C-B7D8-BCE3F06DFD48}"/>
    <cellStyle name="40% - Énfasis4 13 2 4 3" xfId="46692" xr:uid="{93A2EEFD-E4A5-408A-8EC9-F1E1583E1B00}"/>
    <cellStyle name="40% - Énfasis4 13 2 5" xfId="16730" xr:uid="{BAC13994-D9EE-472B-9522-A409F4C6E329}"/>
    <cellStyle name="40% - Énfasis4 13 2 5 2" xfId="46694" xr:uid="{4488FA82-8C8C-4EEF-945D-6FA9F9CAFEC2}"/>
    <cellStyle name="40% - Énfasis4 13 2 6" xfId="46679" xr:uid="{EF39E68F-15FB-4EA7-A347-59833E1EBFCE}"/>
    <cellStyle name="40% - Énfasis4 13 3" xfId="2132" xr:uid="{A9F063DE-5421-4EA9-8A4D-C7C9A3A86F03}"/>
    <cellStyle name="40% - Énfasis4 13 3 2" xfId="5864" xr:uid="{B9F8E818-47C7-4F68-BDFB-9DEFF7E7B837}"/>
    <cellStyle name="40% - Énfasis4 13 3 2 2" xfId="13572" xr:uid="{DDDC132A-9C4B-4652-957B-692AB97520B5}"/>
    <cellStyle name="40% - Énfasis4 13 3 2 2 2" xfId="28984" xr:uid="{20036171-DA27-404A-84FE-CCB7F728D117}"/>
    <cellStyle name="40% - Énfasis4 13 3 2 2 2 2" xfId="46698" xr:uid="{495348EE-7539-4F30-8097-4B2EE5A0B336}"/>
    <cellStyle name="40% - Énfasis4 13 3 2 2 3" xfId="46697" xr:uid="{EC18CC1A-C34E-48CC-8171-86F8F3B316D9}"/>
    <cellStyle name="40% - Énfasis4 13 3 2 3" xfId="21279" xr:uid="{4211A16D-2050-446F-9921-6EF9BCCA71FE}"/>
    <cellStyle name="40% - Énfasis4 13 3 2 3 2" xfId="46699" xr:uid="{A3178147-97D2-4E35-82F4-016AF3AB17C2}"/>
    <cellStyle name="40% - Énfasis4 13 3 2 4" xfId="46696" xr:uid="{0BC16A82-8DDE-42BC-853D-02C9799D2719}"/>
    <cellStyle name="40% - Énfasis4 13 3 3" xfId="9843" xr:uid="{D492555D-71A8-4018-AEF2-E3898E9EC3F3}"/>
    <cellStyle name="40% - Énfasis4 13 3 3 2" xfId="25256" xr:uid="{487DFB9B-BAC1-42EC-9FB1-13E7CC75FFC1}"/>
    <cellStyle name="40% - Énfasis4 13 3 3 2 2" xfId="46701" xr:uid="{B0F0EC5D-352C-4234-89AF-296C94624503}"/>
    <cellStyle name="40% - Énfasis4 13 3 3 3" xfId="46700" xr:uid="{EE6264DC-1B98-47F8-A0C7-9C55258A4A1B}"/>
    <cellStyle name="40% - Énfasis4 13 3 4" xfId="17551" xr:uid="{7036EA5D-51AB-4138-BB15-8A82DF496AE3}"/>
    <cellStyle name="40% - Énfasis4 13 3 4 2" xfId="46702" xr:uid="{89BA2888-6394-40A3-9840-6BAF6F2A8421}"/>
    <cellStyle name="40% - Énfasis4 13 3 5" xfId="46695" xr:uid="{3C125F2E-0CAB-4E9B-AC6D-3A2B68B938AE}"/>
    <cellStyle name="40% - Énfasis4 13 4" xfId="4387" xr:uid="{EF22C70B-B1A9-42B0-B217-7249B7E64207}"/>
    <cellStyle name="40% - Énfasis4 13 4 2" xfId="12095" xr:uid="{2CA2C683-304D-4E6C-93F3-67EC54BFBA68}"/>
    <cellStyle name="40% - Énfasis4 13 4 2 2" xfId="27507" xr:uid="{7483A184-4E21-478D-B9AA-23E2BFC7E29A}"/>
    <cellStyle name="40% - Énfasis4 13 4 2 2 2" xfId="46705" xr:uid="{DC43CEAA-C2E8-421E-B657-F14419787DC0}"/>
    <cellStyle name="40% - Énfasis4 13 4 2 3" xfId="46704" xr:uid="{AA34C28C-BF19-4914-9D8E-0053100C476B}"/>
    <cellStyle name="40% - Énfasis4 13 4 3" xfId="19802" xr:uid="{F313E1ED-2D51-458D-9D53-F32646235740}"/>
    <cellStyle name="40% - Énfasis4 13 4 3 2" xfId="46706" xr:uid="{2EB5831B-811E-46E8-8E69-D8C08ECA3252}"/>
    <cellStyle name="40% - Énfasis4 13 4 4" xfId="46703" xr:uid="{4E451A01-B05B-473D-B4A9-2716100038C9}"/>
    <cellStyle name="40% - Énfasis4 13 5" xfId="8384" xr:uid="{03EC7D7A-E7E0-44EB-B615-08E23C2DF0A7}"/>
    <cellStyle name="40% - Énfasis4 13 5 2" xfId="23797" xr:uid="{560C1FFB-5493-46FA-97BE-1B15D1D80A47}"/>
    <cellStyle name="40% - Énfasis4 13 5 2 2" xfId="46708" xr:uid="{EF7CE472-2222-4EEA-9916-36A91B3C2783}"/>
    <cellStyle name="40% - Énfasis4 13 5 3" xfId="46707" xr:uid="{5AEDFEAF-8793-4025-B161-0BC9A585794A}"/>
    <cellStyle name="40% - Énfasis4 13 6" xfId="16092" xr:uid="{1295A089-AD92-4FF7-B87A-607B7665AC12}"/>
    <cellStyle name="40% - Énfasis4 13 6 2" xfId="46709" xr:uid="{89EE7845-13BF-4D76-881C-77F93A04D67A}"/>
    <cellStyle name="40% - Énfasis4 13 7" xfId="46678" xr:uid="{C94D56C6-4067-4900-9942-4B59BDABC6A7}"/>
    <cellStyle name="40% - Énfasis4 14" xfId="662" xr:uid="{FFA77B2C-CE5C-4953-998A-47CA215C4A04}"/>
    <cellStyle name="40% - Énfasis4 14 2" xfId="1323" xr:uid="{282CBB15-9185-4827-9186-42E8AD65A86D}"/>
    <cellStyle name="40% - Énfasis4 14 2 2" xfId="2790" xr:uid="{E25D92CD-4310-4A8F-B3D7-CD4AB596E3CD}"/>
    <cellStyle name="40% - Énfasis4 14 2 2 2" xfId="6522" xr:uid="{E363CA08-FD60-499F-A157-7D8F060FF7C4}"/>
    <cellStyle name="40% - Énfasis4 14 2 2 2 2" xfId="14230" xr:uid="{E5B4AEB7-98FD-4F50-85A1-FE9AF4917D49}"/>
    <cellStyle name="40% - Énfasis4 14 2 2 2 2 2" xfId="29642" xr:uid="{EF5339D9-AB8F-46FA-B7C2-3E57C226AAD4}"/>
    <cellStyle name="40% - Énfasis4 14 2 2 2 2 2 2" xfId="46715" xr:uid="{9B210826-FC10-4ECE-9CBD-D6C93F50E7E9}"/>
    <cellStyle name="40% - Énfasis4 14 2 2 2 2 3" xfId="46714" xr:uid="{D35AA04D-8EB9-48B6-88CD-509B050B3762}"/>
    <cellStyle name="40% - Énfasis4 14 2 2 2 3" xfId="21937" xr:uid="{F20DA018-FF5F-4D9C-B93C-01583990DE0F}"/>
    <cellStyle name="40% - Énfasis4 14 2 2 2 3 2" xfId="46716" xr:uid="{1D8F1A45-45D1-471D-862A-59EA4716F32F}"/>
    <cellStyle name="40% - Énfasis4 14 2 2 2 4" xfId="46713" xr:uid="{168D7F78-BBA3-4A11-AA1D-81A37C1278FB}"/>
    <cellStyle name="40% - Énfasis4 14 2 2 3" xfId="10501" xr:uid="{89B8467B-EB28-4B7F-907A-38973D61A124}"/>
    <cellStyle name="40% - Énfasis4 14 2 2 3 2" xfId="25914" xr:uid="{4D21D7FF-579B-4601-8893-95E4AF32CE8D}"/>
    <cellStyle name="40% - Énfasis4 14 2 2 3 2 2" xfId="46718" xr:uid="{3CE94B81-9A6C-43B6-B06B-F88C5437EE38}"/>
    <cellStyle name="40% - Énfasis4 14 2 2 3 3" xfId="46717" xr:uid="{605ED462-1EF2-443D-ABCA-84491BCBF5D6}"/>
    <cellStyle name="40% - Énfasis4 14 2 2 4" xfId="18209" xr:uid="{FD1222D9-8ECF-4BC7-BCF5-20D679EF0EB1}"/>
    <cellStyle name="40% - Énfasis4 14 2 2 4 2" xfId="46719" xr:uid="{269BC135-E831-43DA-A379-560C91FF61D2}"/>
    <cellStyle name="40% - Énfasis4 14 2 2 5" xfId="46712" xr:uid="{C0D6D973-8920-46EE-B9AD-94071764C04B}"/>
    <cellStyle name="40% - Énfasis4 14 2 3" xfId="5059" xr:uid="{103FF729-C979-4A7F-8E85-0F70A7501D34}"/>
    <cellStyle name="40% - Énfasis4 14 2 3 2" xfId="12767" xr:uid="{D92092A7-60BA-4B35-9C4B-1BBEB1D3507C}"/>
    <cellStyle name="40% - Énfasis4 14 2 3 2 2" xfId="28179" xr:uid="{F868665F-B08F-42A0-9B2D-1B1EED82293E}"/>
    <cellStyle name="40% - Énfasis4 14 2 3 2 2 2" xfId="46722" xr:uid="{A6EDF2BF-3EBA-4AE7-A94F-9C18785EA459}"/>
    <cellStyle name="40% - Énfasis4 14 2 3 2 3" xfId="46721" xr:uid="{2A073391-8B0A-4BFB-90E8-24F66C65D4F0}"/>
    <cellStyle name="40% - Énfasis4 14 2 3 3" xfId="20474" xr:uid="{8D3EDEF9-C1F0-46AA-AF53-69F175001BF1}"/>
    <cellStyle name="40% - Énfasis4 14 2 3 3 2" xfId="46723" xr:uid="{35A1861E-F989-4C7D-97D5-A76CE34B063A}"/>
    <cellStyle name="40% - Énfasis4 14 2 3 4" xfId="46720" xr:uid="{ECF07F46-F281-4981-A509-D2864BF8DC65}"/>
    <cellStyle name="40% - Énfasis4 14 2 4" xfId="9042" xr:uid="{48B5EC26-551A-4E10-B9E3-8FB8CC010981}"/>
    <cellStyle name="40% - Énfasis4 14 2 4 2" xfId="24455" xr:uid="{550469E8-7230-4488-8E16-997D0FB651D5}"/>
    <cellStyle name="40% - Énfasis4 14 2 4 2 2" xfId="46725" xr:uid="{F70661D0-BE55-4B5C-A1C5-FA9C66CC0FC3}"/>
    <cellStyle name="40% - Énfasis4 14 2 4 3" xfId="46724" xr:uid="{BDFF777B-8456-459A-B536-8D74CB366B09}"/>
    <cellStyle name="40% - Énfasis4 14 2 5" xfId="16750" xr:uid="{CD3DD345-FC78-46EB-BF34-C08E72B55233}"/>
    <cellStyle name="40% - Énfasis4 14 2 5 2" xfId="46726" xr:uid="{82EC5F27-1DB5-4FAC-AFAE-478881356F90}"/>
    <cellStyle name="40% - Énfasis4 14 2 6" xfId="46711" xr:uid="{BFB54EDC-E8C8-46CE-9917-EAF0FBA1F099}"/>
    <cellStyle name="40% - Énfasis4 14 3" xfId="2152" xr:uid="{23C2F750-C422-4194-AD6F-529A2879B25F}"/>
    <cellStyle name="40% - Énfasis4 14 3 2" xfId="5884" xr:uid="{98C261BD-EF28-432A-AAB6-FE75F085DC6E}"/>
    <cellStyle name="40% - Énfasis4 14 3 2 2" xfId="13592" xr:uid="{7779EB2D-8278-4B5B-86F3-9D9B5CD7CFCA}"/>
    <cellStyle name="40% - Énfasis4 14 3 2 2 2" xfId="29004" xr:uid="{8926B10B-7F35-4C89-BEBA-87D8C7B27B44}"/>
    <cellStyle name="40% - Énfasis4 14 3 2 2 2 2" xfId="46730" xr:uid="{37C23A8B-1CC7-43FD-9E9B-2ACAD444B924}"/>
    <cellStyle name="40% - Énfasis4 14 3 2 2 3" xfId="46729" xr:uid="{115EA6D3-15E0-4563-A56F-7504CE21EDAE}"/>
    <cellStyle name="40% - Énfasis4 14 3 2 3" xfId="21299" xr:uid="{0A2A860C-5CD9-42F0-BD7B-5F2D23D0F225}"/>
    <cellStyle name="40% - Énfasis4 14 3 2 3 2" xfId="46731" xr:uid="{E7DB1014-B58E-44E8-8EA1-E316627A37B4}"/>
    <cellStyle name="40% - Énfasis4 14 3 2 4" xfId="46728" xr:uid="{692914AC-35F0-4E67-8B3C-93827E825D9D}"/>
    <cellStyle name="40% - Énfasis4 14 3 3" xfId="9863" xr:uid="{85518AA8-6701-487D-B9EE-C947B9B4ACE5}"/>
    <cellStyle name="40% - Énfasis4 14 3 3 2" xfId="25276" xr:uid="{0039FD66-D1B9-4FEF-92F8-9D4CA9974660}"/>
    <cellStyle name="40% - Énfasis4 14 3 3 2 2" xfId="46733" xr:uid="{298AD0A7-AEBD-4F4E-84E9-57E6840E480F}"/>
    <cellStyle name="40% - Énfasis4 14 3 3 3" xfId="46732" xr:uid="{285D0AAB-6B36-4EF5-AC79-E956A7E476FC}"/>
    <cellStyle name="40% - Énfasis4 14 3 4" xfId="17571" xr:uid="{974C0748-9525-4A79-A4D4-9614B6F66C94}"/>
    <cellStyle name="40% - Énfasis4 14 3 4 2" xfId="46734" xr:uid="{F97BC016-4A14-4699-AE31-1E0AC8FA9D1E}"/>
    <cellStyle name="40% - Énfasis4 14 3 5" xfId="46727" xr:uid="{32FD989A-DD66-4808-ABE4-E0431CEE1AF2}"/>
    <cellStyle name="40% - Énfasis4 14 4" xfId="4407" xr:uid="{7CEE50C0-0703-4CC9-A93D-AEF380E1C2DF}"/>
    <cellStyle name="40% - Énfasis4 14 4 2" xfId="12115" xr:uid="{4C0697FA-9851-4F48-B404-4175762FEDBA}"/>
    <cellStyle name="40% - Énfasis4 14 4 2 2" xfId="27527" xr:uid="{40FFE332-DE05-40CC-A62D-F234E3C6C2C8}"/>
    <cellStyle name="40% - Énfasis4 14 4 2 2 2" xfId="46737" xr:uid="{7FB20D0B-D278-4F42-A49F-7120B2AEB9CC}"/>
    <cellStyle name="40% - Énfasis4 14 4 2 3" xfId="46736" xr:uid="{FD8A8213-3B6D-4EB1-9B57-CAC3AA87CFCC}"/>
    <cellStyle name="40% - Énfasis4 14 4 3" xfId="19822" xr:uid="{63127416-2270-4153-804B-574A1A81BDCC}"/>
    <cellStyle name="40% - Énfasis4 14 4 3 2" xfId="46738" xr:uid="{8B79B6CA-D4D3-4D89-8180-E295C3524826}"/>
    <cellStyle name="40% - Énfasis4 14 4 4" xfId="46735" xr:uid="{01BDB753-4F3F-415F-A36B-51126E9BE2A2}"/>
    <cellStyle name="40% - Énfasis4 14 5" xfId="8404" xr:uid="{E3931FDD-4B1D-41AB-8679-CA6F80A2B503}"/>
    <cellStyle name="40% - Énfasis4 14 5 2" xfId="23817" xr:uid="{78A1B6E6-39D4-48FE-B87A-48D007BEE457}"/>
    <cellStyle name="40% - Énfasis4 14 5 2 2" xfId="46740" xr:uid="{3AC92713-82A0-4BB3-80F5-4F244531B056}"/>
    <cellStyle name="40% - Énfasis4 14 5 3" xfId="46739" xr:uid="{DE0998F7-C2DA-4638-BF39-4A8AEED9EC7F}"/>
    <cellStyle name="40% - Énfasis4 14 6" xfId="16112" xr:uid="{D970B968-CD79-4DD9-8FCD-D727FDE7EA7E}"/>
    <cellStyle name="40% - Énfasis4 14 6 2" xfId="46741" xr:uid="{2DFF9CFA-CE6A-4EE4-A4F2-6B767E30AB50}"/>
    <cellStyle name="40% - Énfasis4 14 7" xfId="46710" xr:uid="{DCC52E85-6F46-4216-ACBC-720C81A8FB2A}"/>
    <cellStyle name="40% - Énfasis4 15" xfId="682" xr:uid="{B68D1414-D757-4A69-BBA7-D37C0AE784B2}"/>
    <cellStyle name="40% - Énfasis4 15 2" xfId="1343" xr:uid="{01B3C5F1-5D55-44EE-8AEB-1DAD5C31CDF6}"/>
    <cellStyle name="40% - Énfasis4 15 2 2" xfId="2810" xr:uid="{D2E1CBD2-DB5B-493E-B55A-F5ECF0A5FEF0}"/>
    <cellStyle name="40% - Énfasis4 15 2 2 2" xfId="6542" xr:uid="{80626B4D-B2E6-4464-A5ED-9246C7CF8D00}"/>
    <cellStyle name="40% - Énfasis4 15 2 2 2 2" xfId="14250" xr:uid="{7D8D58B5-4312-481B-A7D2-28FF286FBE69}"/>
    <cellStyle name="40% - Énfasis4 15 2 2 2 2 2" xfId="29662" xr:uid="{039747D4-3625-4DF8-860F-6BE1C1C66F63}"/>
    <cellStyle name="40% - Énfasis4 15 2 2 2 2 2 2" xfId="46747" xr:uid="{767E2B32-460C-4D1A-9381-FB8E0844D9D8}"/>
    <cellStyle name="40% - Énfasis4 15 2 2 2 2 3" xfId="46746" xr:uid="{46327809-BD42-4B89-AEAF-20F2D617E250}"/>
    <cellStyle name="40% - Énfasis4 15 2 2 2 3" xfId="21957" xr:uid="{20631BE7-7562-41D8-95D6-3BA372547B0A}"/>
    <cellStyle name="40% - Énfasis4 15 2 2 2 3 2" xfId="46748" xr:uid="{2436923C-4FE7-40AD-BA94-10564FFDDD07}"/>
    <cellStyle name="40% - Énfasis4 15 2 2 2 4" xfId="46745" xr:uid="{482F3E4F-B5E9-43F1-9343-538BE36D44A1}"/>
    <cellStyle name="40% - Énfasis4 15 2 2 3" xfId="10521" xr:uid="{DB8627C0-64D5-483E-8543-F6344AC85B73}"/>
    <cellStyle name="40% - Énfasis4 15 2 2 3 2" xfId="25934" xr:uid="{071B67FA-84BA-4522-9CC8-C4D4987FB43C}"/>
    <cellStyle name="40% - Énfasis4 15 2 2 3 2 2" xfId="46750" xr:uid="{4B99333D-E736-4BFC-B463-93ABF03E1039}"/>
    <cellStyle name="40% - Énfasis4 15 2 2 3 3" xfId="46749" xr:uid="{92AC5256-252C-4B55-9D03-3656B8857877}"/>
    <cellStyle name="40% - Énfasis4 15 2 2 4" xfId="18229" xr:uid="{BB4DF8E8-9F15-4F7D-BB63-EFAECB30B32D}"/>
    <cellStyle name="40% - Énfasis4 15 2 2 4 2" xfId="46751" xr:uid="{A26C0594-7193-413C-8E2D-80746345265D}"/>
    <cellStyle name="40% - Énfasis4 15 2 2 5" xfId="46744" xr:uid="{E7F880CE-B386-49F4-812E-FFE26706000A}"/>
    <cellStyle name="40% - Énfasis4 15 2 3" xfId="5079" xr:uid="{0F8CDA20-CD24-4434-A747-1F77413DDFB9}"/>
    <cellStyle name="40% - Énfasis4 15 2 3 2" xfId="12787" xr:uid="{9877768A-517C-4955-8042-D2E4A7E7DC29}"/>
    <cellStyle name="40% - Énfasis4 15 2 3 2 2" xfId="28199" xr:uid="{B3AE9B7B-9560-4B9D-9790-C3F97EBE3D5E}"/>
    <cellStyle name="40% - Énfasis4 15 2 3 2 2 2" xfId="46754" xr:uid="{77462E7B-EF9C-404B-BDA1-121580F84C0E}"/>
    <cellStyle name="40% - Énfasis4 15 2 3 2 3" xfId="46753" xr:uid="{0DABE1CA-24D6-4BAD-9E6B-E284DC38572D}"/>
    <cellStyle name="40% - Énfasis4 15 2 3 3" xfId="20494" xr:uid="{5A47FB41-31B1-4FF5-A402-520B9E744621}"/>
    <cellStyle name="40% - Énfasis4 15 2 3 3 2" xfId="46755" xr:uid="{EE2AF074-C91B-4E4F-9028-343514C0B254}"/>
    <cellStyle name="40% - Énfasis4 15 2 3 4" xfId="46752" xr:uid="{C507880E-C5B0-4A34-90A1-0DE2A6C431F0}"/>
    <cellStyle name="40% - Énfasis4 15 2 4" xfId="9062" xr:uid="{32C89E8A-294B-4D22-B8D2-30095B8ACFF2}"/>
    <cellStyle name="40% - Énfasis4 15 2 4 2" xfId="24475" xr:uid="{45A3B6C5-9BAA-4A59-A6F3-F091BBCF0DA3}"/>
    <cellStyle name="40% - Énfasis4 15 2 4 2 2" xfId="46757" xr:uid="{D2EE188F-D663-4AE7-AD1A-23A3846D79AA}"/>
    <cellStyle name="40% - Énfasis4 15 2 4 3" xfId="46756" xr:uid="{1553DF7D-ED1F-4F3D-8BC3-F3CE64757936}"/>
    <cellStyle name="40% - Énfasis4 15 2 5" xfId="16770" xr:uid="{E1B71C99-A2D9-4C35-B220-0CD07569D76F}"/>
    <cellStyle name="40% - Énfasis4 15 2 5 2" xfId="46758" xr:uid="{2324D216-0CB6-44DE-A24C-0B8C9B997C68}"/>
    <cellStyle name="40% - Énfasis4 15 2 6" xfId="46743" xr:uid="{2B43FDFE-7486-467D-B17D-51E770C3E16E}"/>
    <cellStyle name="40% - Énfasis4 15 3" xfId="2172" xr:uid="{980B2CAB-72B4-471D-9B13-0BC7F1BDB0B9}"/>
    <cellStyle name="40% - Énfasis4 15 3 2" xfId="5904" xr:uid="{73571549-EFA4-4501-BCFD-A541A88BCE45}"/>
    <cellStyle name="40% - Énfasis4 15 3 2 2" xfId="13612" xr:uid="{3AA1FFDC-E578-4116-9DCA-D526C67EE4CB}"/>
    <cellStyle name="40% - Énfasis4 15 3 2 2 2" xfId="29024" xr:uid="{8C87997D-ECC6-42DA-AD83-4927FC9533B0}"/>
    <cellStyle name="40% - Énfasis4 15 3 2 2 2 2" xfId="46762" xr:uid="{5C173D84-D66D-4B1B-954A-10B6F081FAFE}"/>
    <cellStyle name="40% - Énfasis4 15 3 2 2 3" xfId="46761" xr:uid="{C010DAA7-297A-4550-9F53-D7EEF73816C3}"/>
    <cellStyle name="40% - Énfasis4 15 3 2 3" xfId="21319" xr:uid="{C228126C-7420-41CC-BEDC-DF55F08472DB}"/>
    <cellStyle name="40% - Énfasis4 15 3 2 3 2" xfId="46763" xr:uid="{7E4F5055-E8A9-4B31-BB35-AFB32F2114F9}"/>
    <cellStyle name="40% - Énfasis4 15 3 2 4" xfId="46760" xr:uid="{5F0548E1-FD34-4143-862C-A2B0A19ED0C2}"/>
    <cellStyle name="40% - Énfasis4 15 3 3" xfId="9883" xr:uid="{489740B3-75A1-4F2D-9BF1-C89DBF5A8EB2}"/>
    <cellStyle name="40% - Énfasis4 15 3 3 2" xfId="25296" xr:uid="{5F79769B-6579-4AC5-93BB-2FD1F61CFA40}"/>
    <cellStyle name="40% - Énfasis4 15 3 3 2 2" xfId="46765" xr:uid="{9E72003A-AC47-46FD-A479-CA70C4141FB7}"/>
    <cellStyle name="40% - Énfasis4 15 3 3 3" xfId="46764" xr:uid="{5006CEF4-B8B1-4CF3-8677-65DD4024FC0A}"/>
    <cellStyle name="40% - Énfasis4 15 3 4" xfId="17591" xr:uid="{39C54F0D-106D-46DB-AF30-1345F5EC07F4}"/>
    <cellStyle name="40% - Énfasis4 15 3 4 2" xfId="46766" xr:uid="{1F89A93B-B543-4392-88A8-69180A928DD5}"/>
    <cellStyle name="40% - Énfasis4 15 3 5" xfId="46759" xr:uid="{B7B8F0F9-1A43-4844-8BC9-9CCA68E3AB98}"/>
    <cellStyle name="40% - Énfasis4 15 4" xfId="4427" xr:uid="{0D035348-6A6C-4178-AC01-2D398DD0B61A}"/>
    <cellStyle name="40% - Énfasis4 15 4 2" xfId="12135" xr:uid="{EEA88B9B-BCA6-4568-83D4-3100FDE33020}"/>
    <cellStyle name="40% - Énfasis4 15 4 2 2" xfId="27547" xr:uid="{3475E40B-952B-4C68-9F83-F182D69C7E05}"/>
    <cellStyle name="40% - Énfasis4 15 4 2 2 2" xfId="46769" xr:uid="{D0EE1F65-989E-4E35-9CF9-568D3D1C5045}"/>
    <cellStyle name="40% - Énfasis4 15 4 2 3" xfId="46768" xr:uid="{A7A41481-7DEA-4FBC-913D-E82D62143F75}"/>
    <cellStyle name="40% - Énfasis4 15 4 3" xfId="19842" xr:uid="{FD2355DF-A8F6-4E01-B37F-226CB980BDD3}"/>
    <cellStyle name="40% - Énfasis4 15 4 3 2" xfId="46770" xr:uid="{98BDA221-46A0-44B0-8B77-F6871A2C7BBD}"/>
    <cellStyle name="40% - Énfasis4 15 4 4" xfId="46767" xr:uid="{8D5D182B-9713-4A4A-87E5-CBC3ED5BDFD2}"/>
    <cellStyle name="40% - Énfasis4 15 5" xfId="8424" xr:uid="{76D51981-60EB-48E1-8C58-D1728D87E508}"/>
    <cellStyle name="40% - Énfasis4 15 5 2" xfId="23837" xr:uid="{335C63B4-353F-42C5-AEEB-D6F903A619A9}"/>
    <cellStyle name="40% - Énfasis4 15 5 2 2" xfId="46772" xr:uid="{F4E8081A-BE68-4D19-9846-0CF4F7CDED3B}"/>
    <cellStyle name="40% - Énfasis4 15 5 3" xfId="46771" xr:uid="{64C17C24-BB84-4907-B902-59FBED4E9BC8}"/>
    <cellStyle name="40% - Énfasis4 15 6" xfId="16132" xr:uid="{E86E3953-1FFD-4A24-8D5E-6DE8A60BC72C}"/>
    <cellStyle name="40% - Énfasis4 15 6 2" xfId="46773" xr:uid="{716F38AF-C54E-45EA-9462-68F49E481188}"/>
    <cellStyle name="40% - Énfasis4 15 7" xfId="46742" xr:uid="{A109A777-4A95-4D51-87D7-584523B40C3C}"/>
    <cellStyle name="40% - Énfasis4 16" xfId="703" xr:uid="{5535B48D-CDC2-464C-950F-DAD4E0A87D91}"/>
    <cellStyle name="40% - Énfasis4 16 2" xfId="1364" xr:uid="{2747B4A7-D440-4C2C-B076-7DFAD162FF2A}"/>
    <cellStyle name="40% - Énfasis4 16 2 2" xfId="2831" xr:uid="{FD5A2C4D-77D9-4FF0-93A7-C342003E37EF}"/>
    <cellStyle name="40% - Énfasis4 16 2 2 2" xfId="6563" xr:uid="{F52917AF-B5E8-419E-8C42-2D482E182528}"/>
    <cellStyle name="40% - Énfasis4 16 2 2 2 2" xfId="14271" xr:uid="{58ECFEB9-DC8F-4B22-9F59-216DECF3D53F}"/>
    <cellStyle name="40% - Énfasis4 16 2 2 2 2 2" xfId="29683" xr:uid="{3618DB7D-06BF-470E-B721-4C30699324FF}"/>
    <cellStyle name="40% - Énfasis4 16 2 2 2 2 2 2" xfId="46779" xr:uid="{0AA4801A-0E90-4824-801A-BF6627899A64}"/>
    <cellStyle name="40% - Énfasis4 16 2 2 2 2 3" xfId="46778" xr:uid="{105EF23D-91A5-48EA-9F97-2A9313356BA1}"/>
    <cellStyle name="40% - Énfasis4 16 2 2 2 3" xfId="21978" xr:uid="{1C24C99D-CB66-4A79-A385-052BA8E4D2E5}"/>
    <cellStyle name="40% - Énfasis4 16 2 2 2 3 2" xfId="46780" xr:uid="{7F9DDD15-C2C1-4F6F-AFA2-E5ED2CB80A96}"/>
    <cellStyle name="40% - Énfasis4 16 2 2 2 4" xfId="46777" xr:uid="{31F1B918-AE69-40A7-8E72-8F8E54702B20}"/>
    <cellStyle name="40% - Énfasis4 16 2 2 3" xfId="10542" xr:uid="{C1A8CC07-64D0-4DB5-B56F-1430647CEC36}"/>
    <cellStyle name="40% - Énfasis4 16 2 2 3 2" xfId="25955" xr:uid="{063748F5-78A5-49D2-BBB7-1EE2FDF97D20}"/>
    <cellStyle name="40% - Énfasis4 16 2 2 3 2 2" xfId="46782" xr:uid="{50C415FE-FE02-4BB4-8265-03AC7427B66E}"/>
    <cellStyle name="40% - Énfasis4 16 2 2 3 3" xfId="46781" xr:uid="{ECD939DD-08F0-442D-82AF-F8342469DE2C}"/>
    <cellStyle name="40% - Énfasis4 16 2 2 4" xfId="18250" xr:uid="{FF558552-4FDB-4FA1-B75F-00B87118E88E}"/>
    <cellStyle name="40% - Énfasis4 16 2 2 4 2" xfId="46783" xr:uid="{C836E171-A5BE-4DF0-A97B-7AC2A9390B20}"/>
    <cellStyle name="40% - Énfasis4 16 2 2 5" xfId="46776" xr:uid="{F0AD54CA-368B-40A6-8F7A-5851E0BEF67E}"/>
    <cellStyle name="40% - Énfasis4 16 2 3" xfId="5100" xr:uid="{0CDE6214-6D63-4D96-BF4B-573CC4E8B4CA}"/>
    <cellStyle name="40% - Énfasis4 16 2 3 2" xfId="12808" xr:uid="{8D63F014-524B-4B51-AC35-A1A2E6AD042E}"/>
    <cellStyle name="40% - Énfasis4 16 2 3 2 2" xfId="28220" xr:uid="{07E536C3-32F0-4BFE-8CD4-384C5C07456B}"/>
    <cellStyle name="40% - Énfasis4 16 2 3 2 2 2" xfId="46786" xr:uid="{700E3AE8-1423-4104-8F55-186845BA6EFD}"/>
    <cellStyle name="40% - Énfasis4 16 2 3 2 3" xfId="46785" xr:uid="{5B727EEC-8186-4559-AB20-F07ECDDDF68A}"/>
    <cellStyle name="40% - Énfasis4 16 2 3 3" xfId="20515" xr:uid="{6F6B5844-5F2A-4C7C-B7A4-259DC397D91B}"/>
    <cellStyle name="40% - Énfasis4 16 2 3 3 2" xfId="46787" xr:uid="{76728BE9-578D-4A1A-9D1A-2B2DC1D509E2}"/>
    <cellStyle name="40% - Énfasis4 16 2 3 4" xfId="46784" xr:uid="{E602EED0-B2EA-4EDA-8DAA-B1574753C81E}"/>
    <cellStyle name="40% - Énfasis4 16 2 4" xfId="9083" xr:uid="{8B6E3312-9BCC-4E9B-B624-2466B6A7201E}"/>
    <cellStyle name="40% - Énfasis4 16 2 4 2" xfId="24496" xr:uid="{B78333AF-EB69-4FC5-82A3-AD20515E5B65}"/>
    <cellStyle name="40% - Énfasis4 16 2 4 2 2" xfId="46789" xr:uid="{97BB6CDB-7C92-4475-A01D-BF26133CB1F8}"/>
    <cellStyle name="40% - Énfasis4 16 2 4 3" xfId="46788" xr:uid="{85DE7B54-99B4-4EBB-97A8-1BD5B1E4833C}"/>
    <cellStyle name="40% - Énfasis4 16 2 5" xfId="16791" xr:uid="{2C8B6E31-08B0-4DB8-A4A9-20FF6AABA56B}"/>
    <cellStyle name="40% - Énfasis4 16 2 5 2" xfId="46790" xr:uid="{1932AD9F-E7A7-4988-B311-A847F54EAEED}"/>
    <cellStyle name="40% - Énfasis4 16 2 6" xfId="46775" xr:uid="{29E290F7-BFB8-4BE2-A935-50CD2AB2ACC6}"/>
    <cellStyle name="40% - Énfasis4 16 3" xfId="2193" xr:uid="{90211D49-1287-4755-A6C0-BEB33C4A8950}"/>
    <cellStyle name="40% - Énfasis4 16 3 2" xfId="5925" xr:uid="{11C47554-4C7F-4D24-B99E-05E31085CE6F}"/>
    <cellStyle name="40% - Énfasis4 16 3 2 2" xfId="13633" xr:uid="{61F60C0C-D4D5-4D08-A9AC-33F5EB14CBC2}"/>
    <cellStyle name="40% - Énfasis4 16 3 2 2 2" xfId="29045" xr:uid="{36D66184-A182-498C-8424-E5CBBDA67485}"/>
    <cellStyle name="40% - Énfasis4 16 3 2 2 2 2" xfId="46794" xr:uid="{93BAC026-601D-4E1F-AE76-D0190CE960A0}"/>
    <cellStyle name="40% - Énfasis4 16 3 2 2 3" xfId="46793" xr:uid="{7B1B72BF-FAC2-431E-8883-0A226E5BD24C}"/>
    <cellStyle name="40% - Énfasis4 16 3 2 3" xfId="21340" xr:uid="{0ABC73B7-5826-4DEA-AD78-D37FCF217820}"/>
    <cellStyle name="40% - Énfasis4 16 3 2 3 2" xfId="46795" xr:uid="{CFBFC227-1491-47D5-AACA-FA4C9B42E40B}"/>
    <cellStyle name="40% - Énfasis4 16 3 2 4" xfId="46792" xr:uid="{6631D07B-6EFA-4B22-9260-60C589A1A552}"/>
    <cellStyle name="40% - Énfasis4 16 3 3" xfId="9904" xr:uid="{5CB3E3FB-FE73-4D7A-A9B2-95F950AF84EC}"/>
    <cellStyle name="40% - Énfasis4 16 3 3 2" xfId="25317" xr:uid="{7E0FE208-09B9-4D6E-99BF-B1987CA86B88}"/>
    <cellStyle name="40% - Énfasis4 16 3 3 2 2" xfId="46797" xr:uid="{B7920BA0-3E4D-40B8-9BEB-EBB48C95824F}"/>
    <cellStyle name="40% - Énfasis4 16 3 3 3" xfId="46796" xr:uid="{DB801274-7DAE-46FC-A035-5B10ADF7625D}"/>
    <cellStyle name="40% - Énfasis4 16 3 4" xfId="17612" xr:uid="{2978DE34-7358-4A18-A500-C7B0B5FFDB19}"/>
    <cellStyle name="40% - Énfasis4 16 3 4 2" xfId="46798" xr:uid="{2DF90659-2E43-4F8C-9E1F-89325C63FF45}"/>
    <cellStyle name="40% - Énfasis4 16 3 5" xfId="46791" xr:uid="{883659BB-A352-46E8-A604-30669DCA0AC2}"/>
    <cellStyle name="40% - Énfasis4 16 4" xfId="4448" xr:uid="{F2B3D91E-B634-47AD-9BCB-CC922E235005}"/>
    <cellStyle name="40% - Énfasis4 16 4 2" xfId="12156" xr:uid="{32D88CFA-488C-4090-B090-8BFB16078EDF}"/>
    <cellStyle name="40% - Énfasis4 16 4 2 2" xfId="27568" xr:uid="{3EEEB8C9-5500-4187-A157-886D9263264F}"/>
    <cellStyle name="40% - Énfasis4 16 4 2 2 2" xfId="46801" xr:uid="{8DC308FD-5C40-47DB-A47B-D2D56644B2C9}"/>
    <cellStyle name="40% - Énfasis4 16 4 2 3" xfId="46800" xr:uid="{C4BA1423-7C15-4B7C-B9EC-A5F1326E0893}"/>
    <cellStyle name="40% - Énfasis4 16 4 3" xfId="19863" xr:uid="{233B0C45-FC0C-4646-9924-C26A0064CE87}"/>
    <cellStyle name="40% - Énfasis4 16 4 3 2" xfId="46802" xr:uid="{400AA5EE-BA42-4749-9B75-FEEB51D128E2}"/>
    <cellStyle name="40% - Énfasis4 16 4 4" xfId="46799" xr:uid="{86B23FB5-A9DD-4B03-A519-9B425B15D974}"/>
    <cellStyle name="40% - Énfasis4 16 5" xfId="8445" xr:uid="{D7C8C4CD-E1EA-478A-8812-9B28036A35FF}"/>
    <cellStyle name="40% - Énfasis4 16 5 2" xfId="23858" xr:uid="{096D647C-67B1-491D-81C8-DEC3958E0A68}"/>
    <cellStyle name="40% - Énfasis4 16 5 2 2" xfId="46804" xr:uid="{7695B6F5-B967-42F4-BF63-47801E221103}"/>
    <cellStyle name="40% - Énfasis4 16 5 3" xfId="46803" xr:uid="{579CA4B5-AE55-42A2-9B54-5ECF02647E13}"/>
    <cellStyle name="40% - Énfasis4 16 6" xfId="16153" xr:uid="{5422FA9F-CCFA-4903-AAAF-83A053EEC8A0}"/>
    <cellStyle name="40% - Énfasis4 16 6 2" xfId="46805" xr:uid="{00B5AE3E-18F9-4075-8B6D-88F260469065}"/>
    <cellStyle name="40% - Énfasis4 16 7" xfId="46774" xr:uid="{24055A70-4203-408E-8D8D-77E038D9466A}"/>
    <cellStyle name="40% - Énfasis4 17" xfId="723" xr:uid="{5E7EE48D-60CA-49CF-B50E-26C03E4B4613}"/>
    <cellStyle name="40% - Énfasis4 17 2" xfId="1384" xr:uid="{ABCCD1BF-34FE-48A1-9E47-940247116C11}"/>
    <cellStyle name="40% - Énfasis4 17 2 2" xfId="2851" xr:uid="{75327C5D-B8D4-4EEC-9656-F5FAD5276C3B}"/>
    <cellStyle name="40% - Énfasis4 17 2 2 2" xfId="6583" xr:uid="{5474FCDA-0F64-4A98-BDCB-3F006838AA7D}"/>
    <cellStyle name="40% - Énfasis4 17 2 2 2 2" xfId="14291" xr:uid="{A775EA9F-6E25-4852-90E3-C1588B9FBDFE}"/>
    <cellStyle name="40% - Énfasis4 17 2 2 2 2 2" xfId="29703" xr:uid="{31F8ED37-8A49-4144-B641-E9D4F9F32151}"/>
    <cellStyle name="40% - Énfasis4 17 2 2 2 2 2 2" xfId="46811" xr:uid="{31A4001E-62D5-4995-B405-8D0900B72A8A}"/>
    <cellStyle name="40% - Énfasis4 17 2 2 2 2 3" xfId="46810" xr:uid="{B8BC26E9-8F4C-4192-AD2E-FECA3EC3619B}"/>
    <cellStyle name="40% - Énfasis4 17 2 2 2 3" xfId="21998" xr:uid="{EFBDB4C2-D6B7-4BF4-BB41-183A2EE614D1}"/>
    <cellStyle name="40% - Énfasis4 17 2 2 2 3 2" xfId="46812" xr:uid="{F9B73335-4745-435D-A12D-6007B8F051CF}"/>
    <cellStyle name="40% - Énfasis4 17 2 2 2 4" xfId="46809" xr:uid="{C0311031-CA41-444C-9DB9-E35E1961F242}"/>
    <cellStyle name="40% - Énfasis4 17 2 2 3" xfId="10562" xr:uid="{114A90A9-F80E-4BE6-A07A-DAA248DDCC23}"/>
    <cellStyle name="40% - Énfasis4 17 2 2 3 2" xfId="25975" xr:uid="{010A9DCC-6343-4ED3-9A09-8FB2A403949C}"/>
    <cellStyle name="40% - Énfasis4 17 2 2 3 2 2" xfId="46814" xr:uid="{DA0F1B49-BAE0-4E5F-BBBF-C47A82958ABC}"/>
    <cellStyle name="40% - Énfasis4 17 2 2 3 3" xfId="46813" xr:uid="{8C6EBE09-C6DD-4D63-A34F-E88408DB787C}"/>
    <cellStyle name="40% - Énfasis4 17 2 2 4" xfId="18270" xr:uid="{A18A4FCA-4996-40DF-8CF6-C5E25649A7AB}"/>
    <cellStyle name="40% - Énfasis4 17 2 2 4 2" xfId="46815" xr:uid="{48445B3E-A3BD-4A63-AD0C-9F0146718C80}"/>
    <cellStyle name="40% - Énfasis4 17 2 2 5" xfId="46808" xr:uid="{96F03211-F737-4F92-8CB5-F40E556AC64C}"/>
    <cellStyle name="40% - Énfasis4 17 2 3" xfId="5120" xr:uid="{E005741C-FD42-444E-95B7-CB0699E9FD6C}"/>
    <cellStyle name="40% - Énfasis4 17 2 3 2" xfId="12828" xr:uid="{C7BC777C-8C54-40E2-B0F2-A62154989C1D}"/>
    <cellStyle name="40% - Énfasis4 17 2 3 2 2" xfId="28240" xr:uid="{1B9DCD8F-6DBD-46CF-B430-5002CEFB514E}"/>
    <cellStyle name="40% - Énfasis4 17 2 3 2 2 2" xfId="46818" xr:uid="{65E9CFE5-F34F-48C2-A669-9C94D3EE9971}"/>
    <cellStyle name="40% - Énfasis4 17 2 3 2 3" xfId="46817" xr:uid="{6918BB5D-E06F-4963-90F2-935892B7C2EB}"/>
    <cellStyle name="40% - Énfasis4 17 2 3 3" xfId="20535" xr:uid="{E94C7D78-BB19-4DE9-9C82-579127E3A703}"/>
    <cellStyle name="40% - Énfasis4 17 2 3 3 2" xfId="46819" xr:uid="{30F80437-04AD-4C79-B767-15389A811099}"/>
    <cellStyle name="40% - Énfasis4 17 2 3 4" xfId="46816" xr:uid="{CF75FF26-F579-4B92-BBB1-BB36AB4F632A}"/>
    <cellStyle name="40% - Énfasis4 17 2 4" xfId="9103" xr:uid="{B4AC17DA-E650-4F19-B799-B3A0FF4DD6B6}"/>
    <cellStyle name="40% - Énfasis4 17 2 4 2" xfId="24516" xr:uid="{69B3D300-3DFE-408A-AED8-CC2E508EA4F6}"/>
    <cellStyle name="40% - Énfasis4 17 2 4 2 2" xfId="46821" xr:uid="{AD604246-A181-44FC-83E8-136E21AC2BAA}"/>
    <cellStyle name="40% - Énfasis4 17 2 4 3" xfId="46820" xr:uid="{FBF1476B-00DF-4D1F-B812-22447C9D753E}"/>
    <cellStyle name="40% - Énfasis4 17 2 5" xfId="16811" xr:uid="{7AF16D63-0299-459A-AB6F-DA35B8BAACCE}"/>
    <cellStyle name="40% - Énfasis4 17 2 5 2" xfId="46822" xr:uid="{320813E8-A417-45E3-A57E-4D381E09597C}"/>
    <cellStyle name="40% - Énfasis4 17 2 6" xfId="46807" xr:uid="{CBFED658-4271-4A02-BA37-F585BCDAFEB5}"/>
    <cellStyle name="40% - Énfasis4 17 3" xfId="2213" xr:uid="{C284E45F-0BEB-4FD4-BB07-763FA014DED0}"/>
    <cellStyle name="40% - Énfasis4 17 3 2" xfId="5945" xr:uid="{D55206FE-C2F3-4133-B5F8-F396DC965AC9}"/>
    <cellStyle name="40% - Énfasis4 17 3 2 2" xfId="13653" xr:uid="{5063F536-A9A4-4E66-B7F0-52B870B01EFB}"/>
    <cellStyle name="40% - Énfasis4 17 3 2 2 2" xfId="29065" xr:uid="{78C3A9C7-2ABE-4114-951D-AE9F7CCCFBF6}"/>
    <cellStyle name="40% - Énfasis4 17 3 2 2 2 2" xfId="46826" xr:uid="{31199ADB-9D31-4C76-BFB0-A29C7D0B5AE4}"/>
    <cellStyle name="40% - Énfasis4 17 3 2 2 3" xfId="46825" xr:uid="{1D39BF16-7A7E-406B-B672-01D347A9F554}"/>
    <cellStyle name="40% - Énfasis4 17 3 2 3" xfId="21360" xr:uid="{B8830B40-12CC-4598-8D27-2F91D984BE23}"/>
    <cellStyle name="40% - Énfasis4 17 3 2 3 2" xfId="46827" xr:uid="{05BCC723-9F76-4CED-93DB-2C47A8DE9025}"/>
    <cellStyle name="40% - Énfasis4 17 3 2 4" xfId="46824" xr:uid="{4CB3EFC3-2880-417D-838D-B12364F01576}"/>
    <cellStyle name="40% - Énfasis4 17 3 3" xfId="9924" xr:uid="{3FD86C23-D8F3-4A2E-876E-03700D302589}"/>
    <cellStyle name="40% - Énfasis4 17 3 3 2" xfId="25337" xr:uid="{872B88BA-D81C-44C4-B236-6E21A8EA5D15}"/>
    <cellStyle name="40% - Énfasis4 17 3 3 2 2" xfId="46829" xr:uid="{24CBCD9C-F54E-4D78-87FD-CF8ADF5394BB}"/>
    <cellStyle name="40% - Énfasis4 17 3 3 3" xfId="46828" xr:uid="{3E056F3F-040F-4511-8ED5-91822B5DAC3C}"/>
    <cellStyle name="40% - Énfasis4 17 3 4" xfId="17632" xr:uid="{EF9B240D-DEEE-4BA7-9AA6-402C593C1A9F}"/>
    <cellStyle name="40% - Énfasis4 17 3 4 2" xfId="46830" xr:uid="{20FA2B53-8E8E-4DB5-B79B-2B7B1B67C51E}"/>
    <cellStyle name="40% - Énfasis4 17 3 5" xfId="46823" xr:uid="{91EFE411-964E-4343-9027-F49589E41E8F}"/>
    <cellStyle name="40% - Énfasis4 17 4" xfId="4468" xr:uid="{7709E577-55F4-4791-B4B7-67A211EDB8B2}"/>
    <cellStyle name="40% - Énfasis4 17 4 2" xfId="12176" xr:uid="{CC2DCF91-989D-4DF3-A47B-CAA3F8F097EA}"/>
    <cellStyle name="40% - Énfasis4 17 4 2 2" xfId="27588" xr:uid="{67D38EF4-28B3-4884-9B5C-16D243634305}"/>
    <cellStyle name="40% - Énfasis4 17 4 2 2 2" xfId="46833" xr:uid="{BDCEFF93-E3B8-4625-8800-E99A8D0A3CDA}"/>
    <cellStyle name="40% - Énfasis4 17 4 2 3" xfId="46832" xr:uid="{EA5CB9F7-1943-4BF4-A5E4-88A8444FEF3E}"/>
    <cellStyle name="40% - Énfasis4 17 4 3" xfId="19883" xr:uid="{1F819715-BCDC-4AEA-9E84-E8B0EBE47219}"/>
    <cellStyle name="40% - Énfasis4 17 4 3 2" xfId="46834" xr:uid="{C7F49F56-53E2-4682-AD10-D8880F931208}"/>
    <cellStyle name="40% - Énfasis4 17 4 4" xfId="46831" xr:uid="{B3CC010F-5038-4A6C-9639-BABBC6234FD7}"/>
    <cellStyle name="40% - Énfasis4 17 5" xfId="8465" xr:uid="{B6F52E2A-9CF9-494C-B985-E5D90C80A632}"/>
    <cellStyle name="40% - Énfasis4 17 5 2" xfId="23878" xr:uid="{5635C77E-CDB2-419C-9223-686E87320CAB}"/>
    <cellStyle name="40% - Énfasis4 17 5 2 2" xfId="46836" xr:uid="{35AC8EE0-43A6-4C40-94C9-18D46935C85E}"/>
    <cellStyle name="40% - Énfasis4 17 5 3" xfId="46835" xr:uid="{FFA001CF-3671-4CCA-937C-892EADAF386D}"/>
    <cellStyle name="40% - Énfasis4 17 6" xfId="16173" xr:uid="{1BA6EE6C-FA52-4D5E-9CF5-62D44AA7E739}"/>
    <cellStyle name="40% - Énfasis4 17 6 2" xfId="46837" xr:uid="{460EF917-82C7-4B0E-8207-C7D5194A3BA4}"/>
    <cellStyle name="40% - Énfasis4 17 7" xfId="46806" xr:uid="{468A1373-6630-4E27-A6F3-6F75CF96B9A9}"/>
    <cellStyle name="40% - Énfasis4 18" xfId="743" xr:uid="{F24DB7C9-664B-4D8C-8778-86A09E05A88A}"/>
    <cellStyle name="40% - Énfasis4 18 2" xfId="1404" xr:uid="{AA34C7C9-AD4F-4544-BCD6-7590CFF8D414}"/>
    <cellStyle name="40% - Énfasis4 18 2 2" xfId="2871" xr:uid="{186248CB-DB68-4020-9761-AE3E686D6A1F}"/>
    <cellStyle name="40% - Énfasis4 18 2 2 2" xfId="6603" xr:uid="{DED2B1A2-AC57-4450-8118-1C0D8CF2B1BA}"/>
    <cellStyle name="40% - Énfasis4 18 2 2 2 2" xfId="14311" xr:uid="{82731558-7C91-4C6C-9F33-7003AED35F2C}"/>
    <cellStyle name="40% - Énfasis4 18 2 2 2 2 2" xfId="29723" xr:uid="{7D4CB1D8-D2E5-4325-8BF3-0AE2AF7EF244}"/>
    <cellStyle name="40% - Énfasis4 18 2 2 2 2 2 2" xfId="46843" xr:uid="{01C9B587-296A-42C3-ABEC-B95F0270729C}"/>
    <cellStyle name="40% - Énfasis4 18 2 2 2 2 3" xfId="46842" xr:uid="{DC5A489C-41EF-4386-B41A-B659E4F99521}"/>
    <cellStyle name="40% - Énfasis4 18 2 2 2 3" xfId="22018" xr:uid="{599A6D28-8EAF-4681-A108-DC2B0BC5CAC6}"/>
    <cellStyle name="40% - Énfasis4 18 2 2 2 3 2" xfId="46844" xr:uid="{836B24C1-B69C-45F4-B60D-E108BBD072C1}"/>
    <cellStyle name="40% - Énfasis4 18 2 2 2 4" xfId="46841" xr:uid="{039BE3E5-8D55-4AAF-966D-B7E989088D96}"/>
    <cellStyle name="40% - Énfasis4 18 2 2 3" xfId="10582" xr:uid="{14A6A667-A9DA-4915-B7AA-40D9A134538F}"/>
    <cellStyle name="40% - Énfasis4 18 2 2 3 2" xfId="25995" xr:uid="{E6DBA0E4-D8E3-444D-BC1B-C294D65EF073}"/>
    <cellStyle name="40% - Énfasis4 18 2 2 3 2 2" xfId="46846" xr:uid="{8142FFE2-9646-4466-86BC-09A4240CFEA5}"/>
    <cellStyle name="40% - Énfasis4 18 2 2 3 3" xfId="46845" xr:uid="{5AE328BC-8E18-40F9-826B-003CA08236B3}"/>
    <cellStyle name="40% - Énfasis4 18 2 2 4" xfId="18290" xr:uid="{F337CD2E-CABF-454D-9B47-FC4ACC3CE305}"/>
    <cellStyle name="40% - Énfasis4 18 2 2 4 2" xfId="46847" xr:uid="{C257527C-4B40-437D-91BF-E2A443C49559}"/>
    <cellStyle name="40% - Énfasis4 18 2 2 5" xfId="46840" xr:uid="{EFB3FFA3-6759-4C95-8FCF-214EF571D21B}"/>
    <cellStyle name="40% - Énfasis4 18 2 3" xfId="5140" xr:uid="{F9726FBE-7AA3-4252-8B16-79CA6148A56C}"/>
    <cellStyle name="40% - Énfasis4 18 2 3 2" xfId="12848" xr:uid="{B942A6D0-2CF4-4FBD-B987-127E7A43BE37}"/>
    <cellStyle name="40% - Énfasis4 18 2 3 2 2" xfId="28260" xr:uid="{8338EF5C-71A2-43C9-B53B-7792FF1D36F2}"/>
    <cellStyle name="40% - Énfasis4 18 2 3 2 2 2" xfId="46850" xr:uid="{9C615CD7-592F-4239-8DCE-00FD4D91B2B2}"/>
    <cellStyle name="40% - Énfasis4 18 2 3 2 3" xfId="46849" xr:uid="{86D4F002-113E-479B-A902-3CC1B23298BE}"/>
    <cellStyle name="40% - Énfasis4 18 2 3 3" xfId="20555" xr:uid="{5759E78C-095E-436F-9D55-AAA10B139D43}"/>
    <cellStyle name="40% - Énfasis4 18 2 3 3 2" xfId="46851" xr:uid="{1D4E0ACD-F8EF-4F1C-9839-AF9A968B022C}"/>
    <cellStyle name="40% - Énfasis4 18 2 3 4" xfId="46848" xr:uid="{19ABA56F-C92D-4464-BFE6-F0A0BE40B8E8}"/>
    <cellStyle name="40% - Énfasis4 18 2 4" xfId="9123" xr:uid="{D11E5225-1819-48F1-8629-FF7F0EE72957}"/>
    <cellStyle name="40% - Énfasis4 18 2 4 2" xfId="24536" xr:uid="{7E211F7E-EBB2-420B-838B-27184D7C485F}"/>
    <cellStyle name="40% - Énfasis4 18 2 4 2 2" xfId="46853" xr:uid="{1C70BB80-B8EB-4C32-A74F-2338F0FFBE5E}"/>
    <cellStyle name="40% - Énfasis4 18 2 4 3" xfId="46852" xr:uid="{CBDA3EBC-731C-4B68-836B-33F1B8DFA648}"/>
    <cellStyle name="40% - Énfasis4 18 2 5" xfId="16831" xr:uid="{3C61685A-4402-4B29-A394-BE6999A0389C}"/>
    <cellStyle name="40% - Énfasis4 18 2 5 2" xfId="46854" xr:uid="{BC499D5B-A08B-4374-9BCE-E3F8DDC865ED}"/>
    <cellStyle name="40% - Énfasis4 18 2 6" xfId="46839" xr:uid="{7B169C53-90F4-44C7-9E36-EFAD19F8586B}"/>
    <cellStyle name="40% - Énfasis4 18 3" xfId="2233" xr:uid="{2EC03556-E308-48B0-9068-0014EA2759F4}"/>
    <cellStyle name="40% - Énfasis4 18 3 2" xfId="5965" xr:uid="{E9011A72-DC6C-4EB7-B799-F76F014A9B4F}"/>
    <cellStyle name="40% - Énfasis4 18 3 2 2" xfId="13673" xr:uid="{6284917E-6ABC-4E4B-8558-ABA76FD0D279}"/>
    <cellStyle name="40% - Énfasis4 18 3 2 2 2" xfId="29085" xr:uid="{89B130B5-0354-4CC9-A71C-CE9DB5AFF175}"/>
    <cellStyle name="40% - Énfasis4 18 3 2 2 2 2" xfId="46858" xr:uid="{08C74629-17CD-47AB-B843-4948E5481F8E}"/>
    <cellStyle name="40% - Énfasis4 18 3 2 2 3" xfId="46857" xr:uid="{DE2783DB-1387-49C3-8CD7-9B01A424C4DD}"/>
    <cellStyle name="40% - Énfasis4 18 3 2 3" xfId="21380" xr:uid="{1EDBFAA3-805D-4B83-815B-4B8788FA1D04}"/>
    <cellStyle name="40% - Énfasis4 18 3 2 3 2" xfId="46859" xr:uid="{72602007-4BE7-4BD1-A74F-03519E2571EB}"/>
    <cellStyle name="40% - Énfasis4 18 3 2 4" xfId="46856" xr:uid="{68B305C1-3B63-41EA-A55C-29067D284AFD}"/>
    <cellStyle name="40% - Énfasis4 18 3 3" xfId="9944" xr:uid="{4D56C68D-43EF-4E5F-946F-1056B8A995B0}"/>
    <cellStyle name="40% - Énfasis4 18 3 3 2" xfId="25357" xr:uid="{2D732590-AA4C-48F2-8D2A-9BE656B6CE75}"/>
    <cellStyle name="40% - Énfasis4 18 3 3 2 2" xfId="46861" xr:uid="{69D859AD-1636-4303-AB4B-C7AD02DA777B}"/>
    <cellStyle name="40% - Énfasis4 18 3 3 3" xfId="46860" xr:uid="{61E5354D-A4A3-4D16-B978-238C65DA38A2}"/>
    <cellStyle name="40% - Énfasis4 18 3 4" xfId="17652" xr:uid="{1114EB19-A802-4300-B5D6-5A710339AA9B}"/>
    <cellStyle name="40% - Énfasis4 18 3 4 2" xfId="46862" xr:uid="{D6C8D3BA-4F8E-49A8-84E5-D3DE2AA082CE}"/>
    <cellStyle name="40% - Énfasis4 18 3 5" xfId="46855" xr:uid="{F46122AA-5A04-4532-B93D-BD398AF2F425}"/>
    <cellStyle name="40% - Énfasis4 18 4" xfId="4488" xr:uid="{6267F16D-B198-4F5F-BCF4-35B176A16E95}"/>
    <cellStyle name="40% - Énfasis4 18 4 2" xfId="12196" xr:uid="{BDDDA6CE-C733-4499-9BF6-48D4141FD9BF}"/>
    <cellStyle name="40% - Énfasis4 18 4 2 2" xfId="27608" xr:uid="{88B5112B-79F8-40F4-91CE-799B9DBF1681}"/>
    <cellStyle name="40% - Énfasis4 18 4 2 2 2" xfId="46865" xr:uid="{CE972713-C96B-4E62-8379-6A30FD60500C}"/>
    <cellStyle name="40% - Énfasis4 18 4 2 3" xfId="46864" xr:uid="{A180C970-2CB2-49D0-A36D-7BDFA38FBFBD}"/>
    <cellStyle name="40% - Énfasis4 18 4 3" xfId="19903" xr:uid="{745BF69C-776F-4C91-86DC-CD86B9E08648}"/>
    <cellStyle name="40% - Énfasis4 18 4 3 2" xfId="46866" xr:uid="{B7AAE44E-0000-4071-B572-6C343904B5B2}"/>
    <cellStyle name="40% - Énfasis4 18 4 4" xfId="46863" xr:uid="{E567BCB0-A0D5-4F1E-9DEB-14AFA72FD7C0}"/>
    <cellStyle name="40% - Énfasis4 18 5" xfId="8485" xr:uid="{275EA360-ADE5-400B-AA7E-48D5FA553FAC}"/>
    <cellStyle name="40% - Énfasis4 18 5 2" xfId="23898" xr:uid="{B07B699C-E40D-4C0D-ABBB-0C3CA7F1508B}"/>
    <cellStyle name="40% - Énfasis4 18 5 2 2" xfId="46868" xr:uid="{1FB6FFC8-6115-48DE-A9B1-8A32122CADEA}"/>
    <cellStyle name="40% - Énfasis4 18 5 3" xfId="46867" xr:uid="{06FE2F6F-EAF0-44E2-954E-214D6B766F78}"/>
    <cellStyle name="40% - Énfasis4 18 6" xfId="16193" xr:uid="{017B11E7-D3EE-4334-886C-6AC704BEB739}"/>
    <cellStyle name="40% - Énfasis4 18 6 2" xfId="46869" xr:uid="{36BB2CFF-EDA8-4BDC-AC4E-58EA0E38E990}"/>
    <cellStyle name="40% - Énfasis4 18 7" xfId="46838" xr:uid="{1C8FB734-AFC5-4970-ACF0-DE09F7C6E306}"/>
    <cellStyle name="40% - Énfasis4 19" xfId="762" xr:uid="{5138C310-7628-4E79-A1B1-E14671551243}"/>
    <cellStyle name="40% - Énfasis4 19 2" xfId="2252" xr:uid="{CFA3A6BD-1B5B-401E-8C86-710E0659C29A}"/>
    <cellStyle name="40% - Énfasis4 19 2 2" xfId="5984" xr:uid="{6A206375-A191-48F6-B191-7AD95504E521}"/>
    <cellStyle name="40% - Énfasis4 19 2 2 2" xfId="13692" xr:uid="{7E91676E-E693-454D-A783-030BBE381756}"/>
    <cellStyle name="40% - Énfasis4 19 2 2 2 2" xfId="29104" xr:uid="{EB15C3AB-102D-4D9F-8702-69C4BFB8A57F}"/>
    <cellStyle name="40% - Énfasis4 19 2 2 2 2 2" xfId="46874" xr:uid="{7F13D08D-B37A-4B45-9723-FAB5C5DAB7AC}"/>
    <cellStyle name="40% - Énfasis4 19 2 2 2 3" xfId="46873" xr:uid="{BD134B7B-85A5-4026-A20E-06C2B4EE8890}"/>
    <cellStyle name="40% - Énfasis4 19 2 2 3" xfId="21399" xr:uid="{1088C1F1-987F-4EEC-AE80-83B22FDE6469}"/>
    <cellStyle name="40% - Énfasis4 19 2 2 3 2" xfId="46875" xr:uid="{994B7301-44D0-4C06-8126-40212D317FA9}"/>
    <cellStyle name="40% - Énfasis4 19 2 2 4" xfId="46872" xr:uid="{F642DF8C-1D80-4382-9B85-1C1990F16D5F}"/>
    <cellStyle name="40% - Énfasis4 19 2 3" xfId="9963" xr:uid="{2F1552E2-2D9A-4305-AAF2-3FDE37D9EB05}"/>
    <cellStyle name="40% - Énfasis4 19 2 3 2" xfId="25376" xr:uid="{864E2066-1EAE-4C4E-8F1E-5785894243A9}"/>
    <cellStyle name="40% - Énfasis4 19 2 3 2 2" xfId="46877" xr:uid="{A7B3836A-1915-4890-946B-69D0D83DAA2E}"/>
    <cellStyle name="40% - Énfasis4 19 2 3 3" xfId="46876" xr:uid="{51D21B1F-9441-46CF-A971-A194ACE4561E}"/>
    <cellStyle name="40% - Énfasis4 19 2 4" xfId="17671" xr:uid="{B4E03DFA-A99E-48F1-AB5B-0F425B1D33FB}"/>
    <cellStyle name="40% - Énfasis4 19 2 4 2" xfId="46878" xr:uid="{14836EC0-C946-4D2F-9C81-1B0A021649EC}"/>
    <cellStyle name="40% - Énfasis4 19 2 5" xfId="46871" xr:uid="{E26840AD-749E-4B13-B4F8-4CF6536D2FD7}"/>
    <cellStyle name="40% - Énfasis4 19 3" xfId="4507" xr:uid="{EBEF28C9-9AB4-4857-914F-7383175219E9}"/>
    <cellStyle name="40% - Énfasis4 19 3 2" xfId="12215" xr:uid="{AC6226A2-87EC-4C48-B2DA-6EFF490A1AEE}"/>
    <cellStyle name="40% - Énfasis4 19 3 2 2" xfId="27627" xr:uid="{97A7B97C-726A-44B9-A608-B0F137D1F069}"/>
    <cellStyle name="40% - Énfasis4 19 3 2 2 2" xfId="46881" xr:uid="{EA06C4AF-0887-4423-8210-9F5EDB32A3BD}"/>
    <cellStyle name="40% - Énfasis4 19 3 2 3" xfId="46880" xr:uid="{F677C106-4DEA-46E3-890C-516EB7D678BD}"/>
    <cellStyle name="40% - Énfasis4 19 3 3" xfId="19922" xr:uid="{508E8D82-92B0-4FA1-8A96-D583FE7C1AD0}"/>
    <cellStyle name="40% - Énfasis4 19 3 3 2" xfId="46882" xr:uid="{39B9C231-89D6-4877-82C9-FC945BAB180F}"/>
    <cellStyle name="40% - Énfasis4 19 3 4" xfId="46879" xr:uid="{4538C32F-4031-4F1E-8068-C453F91856CA}"/>
    <cellStyle name="40% - Énfasis4 19 4" xfId="8504" xr:uid="{FC479EC1-D016-4E85-831D-ECAC73BB1B04}"/>
    <cellStyle name="40% - Énfasis4 19 4 2" xfId="23917" xr:uid="{B24057C1-2C14-4716-841C-3343EE958054}"/>
    <cellStyle name="40% - Énfasis4 19 4 2 2" xfId="46884" xr:uid="{DE3B72AF-EFC6-4D16-8496-6E851E5AE2C0}"/>
    <cellStyle name="40% - Énfasis4 19 4 3" xfId="46883" xr:uid="{B94B4712-5732-4450-B8CC-B8C4B3A34BCC}"/>
    <cellStyle name="40% - Énfasis4 19 5" xfId="16212" xr:uid="{8DC45946-8FBD-4E26-AFCF-171DF0687A87}"/>
    <cellStyle name="40% - Énfasis4 19 5 2" xfId="46885" xr:uid="{8880AB88-1EDF-4897-BD08-50B6A81432DF}"/>
    <cellStyle name="40% - Énfasis4 19 6" xfId="46870" xr:uid="{9D92A76F-8C83-47B5-AEF6-174A3FE3B8FC}"/>
    <cellStyle name="40% - Énfasis4 2" xfId="162" xr:uid="{3EA95FDA-1F38-4281-B4D3-E6F9861D9AD5}"/>
    <cellStyle name="40% - Énfasis4 2 2" xfId="373" xr:uid="{CA31B5C6-059B-4C6F-A4E0-9FB829021FF7}"/>
    <cellStyle name="40% - Énfasis4 2 2 2" xfId="1035" xr:uid="{9611B3FB-D82D-40B2-950D-1A32553D65CB}"/>
    <cellStyle name="40% - Énfasis4 2 2 2 2" xfId="2503" xr:uid="{E92B0392-E170-49A9-9298-C2E361C6E695}"/>
    <cellStyle name="40% - Énfasis4 2 2 2 2 2" xfId="6235" xr:uid="{39BFAB83-CC73-41C1-946E-D52FF11EA5D3}"/>
    <cellStyle name="40% - Énfasis4 2 2 2 2 2 2" xfId="13943" xr:uid="{CD9F92CD-6FEE-4D66-A6FC-31DCD14E8309}"/>
    <cellStyle name="40% - Énfasis4 2 2 2 2 2 2 2" xfId="29355" xr:uid="{FF2B831D-C9B9-4F3B-AE6F-B1B60EC296B6}"/>
    <cellStyle name="40% - Énfasis4 2 2 2 2 2 2 2 2" xfId="46892" xr:uid="{8C65488C-448C-4184-9E54-48EC3D1C2E44}"/>
    <cellStyle name="40% - Énfasis4 2 2 2 2 2 2 3" xfId="46891" xr:uid="{B5CEC178-BFE5-4536-9E37-A039FAF24584}"/>
    <cellStyle name="40% - Énfasis4 2 2 2 2 2 3" xfId="21650" xr:uid="{4CAC00ED-326A-47A2-8B14-634CDE39B4B7}"/>
    <cellStyle name="40% - Énfasis4 2 2 2 2 2 3 2" xfId="46893" xr:uid="{1B0255ED-9EB5-46EE-813C-37F9C4F63D6F}"/>
    <cellStyle name="40% - Énfasis4 2 2 2 2 2 4" xfId="46890" xr:uid="{51B01BB3-6B6E-44FC-B29E-FDE11B0858E1}"/>
    <cellStyle name="40% - Énfasis4 2 2 2 2 3" xfId="10214" xr:uid="{A82969C1-F3A0-4A28-90B4-93EFABB18420}"/>
    <cellStyle name="40% - Énfasis4 2 2 2 2 3 2" xfId="25627" xr:uid="{E29C86D6-5960-4E13-BD8A-3B9B72907C19}"/>
    <cellStyle name="40% - Énfasis4 2 2 2 2 3 2 2" xfId="46895" xr:uid="{D50A252B-70DD-465F-B797-003DB90ABF17}"/>
    <cellStyle name="40% - Énfasis4 2 2 2 2 3 3" xfId="46894" xr:uid="{26BAC0E9-718B-4A4F-BB2B-F2841CB7992B}"/>
    <cellStyle name="40% - Énfasis4 2 2 2 2 4" xfId="17922" xr:uid="{A81806C3-1184-4906-B3CE-5D92DD612CA4}"/>
    <cellStyle name="40% - Énfasis4 2 2 2 2 4 2" xfId="46896" xr:uid="{90B48767-6EFF-4322-83F0-E8102809EA21}"/>
    <cellStyle name="40% - Énfasis4 2 2 2 2 5" xfId="46889" xr:uid="{7BCBACAC-313A-4118-BE9B-BEFB260942B3}"/>
    <cellStyle name="40% - Énfasis4 2 2 2 3" xfId="4772" xr:uid="{C8CDFE25-0703-4D22-A23F-5B8C6D380DC3}"/>
    <cellStyle name="40% - Énfasis4 2 2 2 3 2" xfId="12480" xr:uid="{0993ECBF-9E62-4A8E-9389-4A2754696494}"/>
    <cellStyle name="40% - Énfasis4 2 2 2 3 2 2" xfId="27892" xr:uid="{0DE8D9F4-9BC5-4B7B-AC6F-04CFDA15896B}"/>
    <cellStyle name="40% - Énfasis4 2 2 2 3 2 2 2" xfId="46899" xr:uid="{64499C0F-066D-4DF0-9BAC-25C9D10B5A0D}"/>
    <cellStyle name="40% - Énfasis4 2 2 2 3 2 3" xfId="46898" xr:uid="{282BCB54-018B-4037-8FDE-511C9CDFB9C9}"/>
    <cellStyle name="40% - Énfasis4 2 2 2 3 3" xfId="20187" xr:uid="{1E1F5B7B-D0F1-4CE5-B0B6-50B0B99DD249}"/>
    <cellStyle name="40% - Énfasis4 2 2 2 3 3 2" xfId="46900" xr:uid="{704D1317-F35C-4497-A29A-8AE1E3BF5405}"/>
    <cellStyle name="40% - Énfasis4 2 2 2 3 4" xfId="46897" xr:uid="{F664E9BE-8560-4A7D-82C2-AEA27976F623}"/>
    <cellStyle name="40% - Énfasis4 2 2 2 4" xfId="8755" xr:uid="{6034AC4A-296F-4003-974F-6C3E8DCB5D40}"/>
    <cellStyle name="40% - Énfasis4 2 2 2 4 2" xfId="24168" xr:uid="{0A4661EA-67E4-41E8-A959-3E510700B307}"/>
    <cellStyle name="40% - Énfasis4 2 2 2 4 2 2" xfId="46902" xr:uid="{F9C3D159-6FE4-44CB-97BC-4A7FA495551C}"/>
    <cellStyle name="40% - Énfasis4 2 2 2 4 3" xfId="46901" xr:uid="{4BB9A278-134F-401C-9CA0-C953943B40DD}"/>
    <cellStyle name="40% - Énfasis4 2 2 2 5" xfId="16463" xr:uid="{7A24A994-7146-471B-A01A-597E6DD24773}"/>
    <cellStyle name="40% - Énfasis4 2 2 2 5 2" xfId="46903" xr:uid="{B3E5B917-87F2-4901-BF64-789701CEFFCC}"/>
    <cellStyle name="40% - Énfasis4 2 2 2 6" xfId="46888" xr:uid="{8FE40D3E-0DC9-40C3-821E-4DAE03BADA2A}"/>
    <cellStyle name="40% - Énfasis4 2 2 3" xfId="1865" xr:uid="{2F8C1633-8416-4075-A8FB-2EF9F6B82ACE}"/>
    <cellStyle name="40% - Énfasis4 2 2 3 2" xfId="5597" xr:uid="{3E46CE4D-7260-4A97-885B-D767C1725534}"/>
    <cellStyle name="40% - Énfasis4 2 2 3 2 2" xfId="13305" xr:uid="{F1F34E4B-0C38-4C48-A219-68C10FDA16C7}"/>
    <cellStyle name="40% - Énfasis4 2 2 3 2 2 2" xfId="28717" xr:uid="{83868BAC-8880-42A9-9CC7-BC9FA7F7E552}"/>
    <cellStyle name="40% - Énfasis4 2 2 3 2 2 2 2" xfId="46907" xr:uid="{3698AB80-B7F5-4F23-B466-587287C198F1}"/>
    <cellStyle name="40% - Énfasis4 2 2 3 2 2 3" xfId="46906" xr:uid="{CA10315B-7079-4D08-BE5A-17BA22D42E56}"/>
    <cellStyle name="40% - Énfasis4 2 2 3 2 3" xfId="21012" xr:uid="{FD820F21-A560-42AD-ABA8-8665D2BFF470}"/>
    <cellStyle name="40% - Énfasis4 2 2 3 2 3 2" xfId="46908" xr:uid="{EC06846C-8A08-44C9-BEB4-0DC10F21749D}"/>
    <cellStyle name="40% - Énfasis4 2 2 3 2 4" xfId="46905" xr:uid="{EA84C40C-1B2E-48D9-8785-2F8549619EEE}"/>
    <cellStyle name="40% - Énfasis4 2 2 3 3" xfId="9576" xr:uid="{1E23335F-D7F6-42D8-AD5F-E2901EAD6B53}"/>
    <cellStyle name="40% - Énfasis4 2 2 3 3 2" xfId="24989" xr:uid="{E398637F-560A-4AEB-A8F9-9BCA84EA5B6C}"/>
    <cellStyle name="40% - Énfasis4 2 2 3 3 2 2" xfId="46910" xr:uid="{E96B4E2E-4FEB-4C67-86C0-73444DD89842}"/>
    <cellStyle name="40% - Énfasis4 2 2 3 3 3" xfId="46909" xr:uid="{D1C5E810-627E-404A-B3E0-6E7CA85CC5EE}"/>
    <cellStyle name="40% - Énfasis4 2 2 3 4" xfId="17284" xr:uid="{A0474340-FF99-43DE-800F-1FB863AC54B6}"/>
    <cellStyle name="40% - Énfasis4 2 2 3 4 2" xfId="46911" xr:uid="{7F8853C9-620B-4F84-95EC-78098AC148CD}"/>
    <cellStyle name="40% - Énfasis4 2 2 3 5" xfId="46904" xr:uid="{CA500225-D8A1-4430-8822-6B8C610BA006}"/>
    <cellStyle name="40% - Énfasis4 2 2 4" xfId="4120" xr:uid="{CFD8493F-7C1F-44B6-9F54-29533B5BB2F8}"/>
    <cellStyle name="40% - Énfasis4 2 2 4 2" xfId="11828" xr:uid="{49EE3E25-AFAB-477F-8D7C-173ECBAE3324}"/>
    <cellStyle name="40% - Énfasis4 2 2 4 2 2" xfId="27240" xr:uid="{C3EC413E-0535-47D0-B8E2-7841958FC17A}"/>
    <cellStyle name="40% - Énfasis4 2 2 4 2 2 2" xfId="46914" xr:uid="{42F999EC-1D21-49DA-9ABE-8725B5ECFE17}"/>
    <cellStyle name="40% - Énfasis4 2 2 4 2 3" xfId="46913" xr:uid="{8632A4CF-2857-4AC3-8E61-CE7853A1182C}"/>
    <cellStyle name="40% - Énfasis4 2 2 4 3" xfId="19535" xr:uid="{DB1B5A2D-7556-41BF-9FD6-929D3CEBF27C}"/>
    <cellStyle name="40% - Énfasis4 2 2 4 3 2" xfId="46915" xr:uid="{27E040E3-940F-44EB-8C9C-3F10721D66E4}"/>
    <cellStyle name="40% - Énfasis4 2 2 4 4" xfId="46912" xr:uid="{A281969D-BD01-4679-8D10-095C047C7ACF}"/>
    <cellStyle name="40% - Énfasis4 2 2 5" xfId="8117" xr:uid="{6788F05F-DD61-491C-BFE9-BEAFC3354948}"/>
    <cellStyle name="40% - Énfasis4 2 2 5 2" xfId="23530" xr:uid="{F54D08D4-D8EE-4AE1-9C5C-D176EA30AA32}"/>
    <cellStyle name="40% - Énfasis4 2 2 5 2 2" xfId="46917" xr:uid="{A0466DC9-08F8-45A0-9063-68F4D04064C1}"/>
    <cellStyle name="40% - Énfasis4 2 2 5 3" xfId="46916" xr:uid="{AA21813C-1DB6-43DB-B9C8-4A9AB2AFEF82}"/>
    <cellStyle name="40% - Énfasis4 2 2 6" xfId="15825" xr:uid="{8B6FAB97-7E5A-45A0-87DF-35993FCE1532}"/>
    <cellStyle name="40% - Énfasis4 2 2 6 2" xfId="46918" xr:uid="{AC885053-20E4-4DC2-9618-0E0D0FD2CEA4}"/>
    <cellStyle name="40% - Énfasis4 2 2 7" xfId="46887" xr:uid="{3A69912B-91BD-4A28-9A2C-4DA79D8993EB}"/>
    <cellStyle name="40% - Énfasis4 2 3" xfId="830" xr:uid="{AFF398C2-029F-43DA-A119-854C76E112B5}"/>
    <cellStyle name="40% - Énfasis4 2 3 2" xfId="2305" xr:uid="{27BB5DFC-7D53-4B00-BB9E-2B15709714A3}"/>
    <cellStyle name="40% - Énfasis4 2 3 2 2" xfId="6037" xr:uid="{D089348F-1A69-406F-9B73-35F9E3483E95}"/>
    <cellStyle name="40% - Énfasis4 2 3 2 2 2" xfId="13745" xr:uid="{5B5B0048-CE37-49B0-B42C-D6B5D949BA33}"/>
    <cellStyle name="40% - Énfasis4 2 3 2 2 2 2" xfId="29157" xr:uid="{9B53EBA7-ABF9-4670-8025-46E5532CC894}"/>
    <cellStyle name="40% - Énfasis4 2 3 2 2 2 2 2" xfId="46923" xr:uid="{BCBEFF64-611F-451E-9C6F-1173C7E2B196}"/>
    <cellStyle name="40% - Énfasis4 2 3 2 2 2 3" xfId="46922" xr:uid="{4A50E6AB-F581-482D-B400-96E92A61C3A4}"/>
    <cellStyle name="40% - Énfasis4 2 3 2 2 3" xfId="21452" xr:uid="{7BF59748-94BA-47C0-A5E1-D9873BAF7DF3}"/>
    <cellStyle name="40% - Énfasis4 2 3 2 2 3 2" xfId="46924" xr:uid="{24267063-B85D-4941-A57D-4D031F33AF36}"/>
    <cellStyle name="40% - Énfasis4 2 3 2 2 4" xfId="46921" xr:uid="{1B37C444-3885-4F74-B026-74BFB99D1B30}"/>
    <cellStyle name="40% - Énfasis4 2 3 2 3" xfId="10016" xr:uid="{A5904265-924F-4B10-A0D1-8F908AA09B1F}"/>
    <cellStyle name="40% - Énfasis4 2 3 2 3 2" xfId="25429" xr:uid="{52A4C407-8556-468B-90BF-336D6A0B1194}"/>
    <cellStyle name="40% - Énfasis4 2 3 2 3 2 2" xfId="46926" xr:uid="{378B6F6A-6EB8-41AA-8D38-95A3A2A9990C}"/>
    <cellStyle name="40% - Énfasis4 2 3 2 3 3" xfId="46925" xr:uid="{2F77DCCB-7CF3-4BCB-8AEE-CBFA52D085A9}"/>
    <cellStyle name="40% - Énfasis4 2 3 2 4" xfId="17724" xr:uid="{E9663037-A599-4552-932C-C2AAC4C63D80}"/>
    <cellStyle name="40% - Énfasis4 2 3 2 4 2" xfId="46927" xr:uid="{D1B43299-5BCA-4132-AF22-2EC41F1AFA23}"/>
    <cellStyle name="40% - Énfasis4 2 3 2 5" xfId="46920" xr:uid="{5F8C7D98-7E93-4586-A0FE-88F72F12D0C7}"/>
    <cellStyle name="40% - Énfasis4 2 3 3" xfId="4567" xr:uid="{12A606B5-A3F3-4098-9145-70481711B2CF}"/>
    <cellStyle name="40% - Énfasis4 2 3 3 2" xfId="12275" xr:uid="{66CF7FCA-7DA0-4FC0-B1CD-416496FE2948}"/>
    <cellStyle name="40% - Énfasis4 2 3 3 2 2" xfId="27687" xr:uid="{77479E47-E3D2-4D7D-915C-74E95F327864}"/>
    <cellStyle name="40% - Énfasis4 2 3 3 2 2 2" xfId="46930" xr:uid="{E6E04700-D5AD-460B-AB00-42B4EB9AE93E}"/>
    <cellStyle name="40% - Énfasis4 2 3 3 2 3" xfId="46929" xr:uid="{B3EC84C6-4193-4DE8-B06C-2B1CEC8BC7B3}"/>
    <cellStyle name="40% - Énfasis4 2 3 3 3" xfId="19982" xr:uid="{0CFE3647-66B1-4881-AD21-BEC79FD17062}"/>
    <cellStyle name="40% - Énfasis4 2 3 3 3 2" xfId="46931" xr:uid="{161778AD-560B-4F57-ACCC-4D50DF88DA73}"/>
    <cellStyle name="40% - Énfasis4 2 3 3 4" xfId="46928" xr:uid="{5A424432-E7F7-462F-8405-E1AD0D6BB987}"/>
    <cellStyle name="40% - Énfasis4 2 3 4" xfId="8557" xr:uid="{A907C685-E5BB-4734-9432-1D2931D8649F}"/>
    <cellStyle name="40% - Énfasis4 2 3 4 2" xfId="23970" xr:uid="{353CFCC8-1CC8-4BA1-B52A-AACA318E0139}"/>
    <cellStyle name="40% - Énfasis4 2 3 4 2 2" xfId="46933" xr:uid="{432E1C25-BA8D-435C-A750-A676125B632E}"/>
    <cellStyle name="40% - Énfasis4 2 3 4 3" xfId="46932" xr:uid="{150836EC-F8E2-4277-A4B3-133F36FD279F}"/>
    <cellStyle name="40% - Énfasis4 2 3 5" xfId="16265" xr:uid="{F416D796-F627-46BD-AE93-6342C429B53E}"/>
    <cellStyle name="40% - Énfasis4 2 3 5 2" xfId="46934" xr:uid="{396D3B6C-E7C5-4F7D-AEAA-7989DA30541F}"/>
    <cellStyle name="40% - Énfasis4 2 3 6" xfId="46919" xr:uid="{F6D7FC34-C533-43E6-98DC-4CB2414D9EB9}"/>
    <cellStyle name="40% - Énfasis4 2 4" xfId="1667" xr:uid="{2D109557-9EB5-4685-898C-24DDFADD0AB1}"/>
    <cellStyle name="40% - Énfasis4 2 4 2" xfId="5399" xr:uid="{B20345CA-352D-4E35-AE8E-D391B338E7E1}"/>
    <cellStyle name="40% - Énfasis4 2 4 2 2" xfId="13107" xr:uid="{D1B37055-D05E-4D94-A03F-2499E6406DB0}"/>
    <cellStyle name="40% - Énfasis4 2 4 2 2 2" xfId="28519" xr:uid="{3867E420-E1D0-404B-96BD-252878A8E7A0}"/>
    <cellStyle name="40% - Énfasis4 2 4 2 2 2 2" xfId="46938" xr:uid="{D8F45C0B-4BE9-4938-B040-1E35E30277EF}"/>
    <cellStyle name="40% - Énfasis4 2 4 2 2 3" xfId="46937" xr:uid="{E39C07E3-BC74-4E3A-9AE4-51E29655EB08}"/>
    <cellStyle name="40% - Énfasis4 2 4 2 3" xfId="20814" xr:uid="{DC854AEF-542D-480E-B8D4-D4303C9602CC}"/>
    <cellStyle name="40% - Énfasis4 2 4 2 3 2" xfId="46939" xr:uid="{F0715628-BE0F-4E4E-9B62-47AA90354FA3}"/>
    <cellStyle name="40% - Énfasis4 2 4 2 4" xfId="46936" xr:uid="{2DFD7B5C-3E04-4912-AB7F-2ED9566D44CC}"/>
    <cellStyle name="40% - Énfasis4 2 4 3" xfId="9378" xr:uid="{1B85EB98-F103-4E83-B0C3-236EEA0BD1C4}"/>
    <cellStyle name="40% - Énfasis4 2 4 3 2" xfId="24791" xr:uid="{A025EB35-6FDE-40BA-B155-E20210F7AD96}"/>
    <cellStyle name="40% - Énfasis4 2 4 3 2 2" xfId="46941" xr:uid="{AC1EC774-AD55-4E02-9639-10F1F235ABE0}"/>
    <cellStyle name="40% - Énfasis4 2 4 3 3" xfId="46940" xr:uid="{13785B94-1DF6-47C8-A074-997EFEB6986D}"/>
    <cellStyle name="40% - Énfasis4 2 4 4" xfId="17086" xr:uid="{40987D97-0037-4D28-950A-1698EFBCAD95}"/>
    <cellStyle name="40% - Énfasis4 2 4 4 2" xfId="46942" xr:uid="{A08F925D-2BFA-4F6C-B723-A30708212859}"/>
    <cellStyle name="40% - Énfasis4 2 4 5" xfId="46935" xr:uid="{FEAB5502-8F3A-43FC-BD7C-02451F34F812}"/>
    <cellStyle name="40% - Énfasis4 2 5" xfId="3915" xr:uid="{2A85FDDE-FDEF-4B0A-95BB-FB918BF4D306}"/>
    <cellStyle name="40% - Énfasis4 2 5 2" xfId="11623" xr:uid="{89D48731-3417-4215-9314-2437C7A8DBA4}"/>
    <cellStyle name="40% - Énfasis4 2 5 2 2" xfId="27035" xr:uid="{54FE6A27-8918-446C-9D0C-14DD45C24AD3}"/>
    <cellStyle name="40% - Énfasis4 2 5 2 2 2" xfId="46945" xr:uid="{0705F0A6-32A2-4B16-8B53-AA045417B6A6}"/>
    <cellStyle name="40% - Énfasis4 2 5 2 3" xfId="46944" xr:uid="{09A346B1-1C4C-46E7-8B46-568A098A0540}"/>
    <cellStyle name="40% - Énfasis4 2 5 3" xfId="19330" xr:uid="{F5ED6D71-0494-4789-816B-989EE16C33BD}"/>
    <cellStyle name="40% - Énfasis4 2 5 3 2" xfId="46946" xr:uid="{4BBFD775-257A-4AB0-B219-1EB2C0B9D4B5}"/>
    <cellStyle name="40% - Énfasis4 2 5 4" xfId="46943" xr:uid="{E3C032AD-DCA0-4A49-B35C-F0423AE07991}"/>
    <cellStyle name="40% - Énfasis4 2 6" xfId="7919" xr:uid="{05B50969-F3A3-4DA0-8350-5B2678F0D132}"/>
    <cellStyle name="40% - Énfasis4 2 6 2" xfId="23332" xr:uid="{9FFA01F1-0CC5-4262-9048-1E11C126A242}"/>
    <cellStyle name="40% - Énfasis4 2 6 2 2" xfId="46948" xr:uid="{707B8AD7-4410-4FD5-A87B-6F3209CC8CAF}"/>
    <cellStyle name="40% - Énfasis4 2 6 3" xfId="46947" xr:uid="{1ADEC0FF-FF40-4693-82A4-118C37BB4231}"/>
    <cellStyle name="40% - Énfasis4 2 7" xfId="15627" xr:uid="{8B8F94C4-04C2-4744-ACF9-E0833DA116D6}"/>
    <cellStyle name="40% - Énfasis4 2 7 2" xfId="46949" xr:uid="{DAB68812-67E6-441D-9B34-7EA676201B5F}"/>
    <cellStyle name="40% - Énfasis4 2 8" xfId="46886" xr:uid="{2E060D7A-1685-41A9-9005-6003A824F6B4}"/>
    <cellStyle name="40% - Énfasis4 20" xfId="1426" xr:uid="{CEDEA2E7-62F5-4C44-B458-BAC0F1CE9997}"/>
    <cellStyle name="40% - Énfasis4 20 2" xfId="2891" xr:uid="{4A5C7B2F-18F9-4559-AFF1-0087ED7D4778}"/>
    <cellStyle name="40% - Énfasis4 20 2 2" xfId="6623" xr:uid="{F7256DD0-99E3-4935-AAC0-FB7FC6036B5C}"/>
    <cellStyle name="40% - Énfasis4 20 2 2 2" xfId="14331" xr:uid="{ADF0A381-FF6C-4944-8FC2-07A50A785BFA}"/>
    <cellStyle name="40% - Énfasis4 20 2 2 2 2" xfId="29743" xr:uid="{D6A6FF6E-7E74-4AE8-BC21-80B3D631CCB4}"/>
    <cellStyle name="40% - Énfasis4 20 2 2 2 2 2" xfId="46954" xr:uid="{497FF0F9-F7E8-4A20-9EC1-496B663C3739}"/>
    <cellStyle name="40% - Énfasis4 20 2 2 2 3" xfId="46953" xr:uid="{94C5F539-8B61-4616-B8BC-9EBB0EB91840}"/>
    <cellStyle name="40% - Énfasis4 20 2 2 3" xfId="22038" xr:uid="{CE6728AD-F11E-4596-914A-079A47F6709D}"/>
    <cellStyle name="40% - Énfasis4 20 2 2 3 2" xfId="46955" xr:uid="{FFB9A8C6-3D43-4396-AF41-2076ECE98DB3}"/>
    <cellStyle name="40% - Énfasis4 20 2 2 4" xfId="46952" xr:uid="{1D2A181A-15E7-4022-B2EE-F247D9B29FFD}"/>
    <cellStyle name="40% - Énfasis4 20 2 3" xfId="10602" xr:uid="{08A03ECB-BBEA-4836-957C-06EFBA85E4A7}"/>
    <cellStyle name="40% - Énfasis4 20 2 3 2" xfId="26015" xr:uid="{568C871C-655C-4311-B73D-81F7209996D6}"/>
    <cellStyle name="40% - Énfasis4 20 2 3 2 2" xfId="46957" xr:uid="{1D1F0D16-6CEF-403B-8B1B-55D01CFE4A39}"/>
    <cellStyle name="40% - Énfasis4 20 2 3 3" xfId="46956" xr:uid="{5CEE345C-8160-468F-968F-B47DE1FCAAD0}"/>
    <cellStyle name="40% - Énfasis4 20 2 4" xfId="18310" xr:uid="{D5DDB4E1-864F-48E9-95ED-043A4A15D997}"/>
    <cellStyle name="40% - Énfasis4 20 2 4 2" xfId="46958" xr:uid="{6704AC01-B338-4CB4-A1A5-BA559D251239}"/>
    <cellStyle name="40% - Énfasis4 20 2 5" xfId="46951" xr:uid="{83665700-D140-4D76-A32F-E10931EDC930}"/>
    <cellStyle name="40% - Énfasis4 20 3" xfId="5162" xr:uid="{B72CAABD-07EA-41B8-9A2E-8F17E8D4848F}"/>
    <cellStyle name="40% - Énfasis4 20 3 2" xfId="12870" xr:uid="{A8191841-203B-4B72-8871-0A986F5B9033}"/>
    <cellStyle name="40% - Énfasis4 20 3 2 2" xfId="28282" xr:uid="{36E25DA9-EFA6-40EC-AC9C-40A64E3C5C82}"/>
    <cellStyle name="40% - Énfasis4 20 3 2 2 2" xfId="46961" xr:uid="{16B060D5-9318-49D4-AFEF-AE7CB2A0898B}"/>
    <cellStyle name="40% - Énfasis4 20 3 2 3" xfId="46960" xr:uid="{4E1AF3F8-FCC6-4321-8328-883A567F0017}"/>
    <cellStyle name="40% - Énfasis4 20 3 3" xfId="20577" xr:uid="{D927864F-20DC-43C2-BA5E-E4343DF1956F}"/>
    <cellStyle name="40% - Énfasis4 20 3 3 2" xfId="46962" xr:uid="{477EC1AF-F7ED-49C2-8299-AA1051EE3D93}"/>
    <cellStyle name="40% - Énfasis4 20 3 4" xfId="46959" xr:uid="{BCB2D68B-7ECF-45DE-B621-4FBF8D8E2AB4}"/>
    <cellStyle name="40% - Énfasis4 20 4" xfId="9143" xr:uid="{6B3D7982-9525-4F23-B614-E12E83823700}"/>
    <cellStyle name="40% - Énfasis4 20 4 2" xfId="24556" xr:uid="{4DD7B625-91A7-4C18-908B-BC82ED83781A}"/>
    <cellStyle name="40% - Énfasis4 20 4 2 2" xfId="46964" xr:uid="{C338E113-02E2-4831-9E48-EA78AE9C75A0}"/>
    <cellStyle name="40% - Énfasis4 20 4 3" xfId="46963" xr:uid="{BCD172E5-B4A7-44DA-A66A-AB837892E863}"/>
    <cellStyle name="40% - Énfasis4 20 5" xfId="16851" xr:uid="{86432B3A-FB8D-45AD-B01E-AE77CCCBF09C}"/>
    <cellStyle name="40% - Énfasis4 20 5 2" xfId="46965" xr:uid="{6C854AE8-5CBA-4D79-A435-22103CF14A4F}"/>
    <cellStyle name="40% - Énfasis4 20 6" xfId="46950" xr:uid="{3A659977-DD27-450C-9A3E-18E7E524A586}"/>
    <cellStyle name="40% - Énfasis4 21" xfId="1446" xr:uid="{5F283B47-F36D-4C6F-AE33-82FC3F32F28B}"/>
    <cellStyle name="40% - Énfasis4 21 2" xfId="2911" xr:uid="{F9D49934-1C26-49CD-A7E0-3DC1E3B273AA}"/>
    <cellStyle name="40% - Énfasis4 21 2 2" xfId="6643" xr:uid="{F886A704-0C73-4C4D-A076-F4E2978D308E}"/>
    <cellStyle name="40% - Énfasis4 21 2 2 2" xfId="14351" xr:uid="{5C3D852D-4058-4BED-A7C7-90DB1B58C8DB}"/>
    <cellStyle name="40% - Énfasis4 21 2 2 2 2" xfId="29763" xr:uid="{75B943D4-D5A6-475D-8147-16A30C7DE8DF}"/>
    <cellStyle name="40% - Énfasis4 21 2 2 2 2 2" xfId="46970" xr:uid="{56263B83-20F5-46B0-AEE1-39B8D7E0064A}"/>
    <cellStyle name="40% - Énfasis4 21 2 2 2 3" xfId="46969" xr:uid="{091CBE77-FB37-49E1-964D-6F99C9C199CF}"/>
    <cellStyle name="40% - Énfasis4 21 2 2 3" xfId="22058" xr:uid="{BC279FE7-3E48-4684-A026-C856AA6D9A31}"/>
    <cellStyle name="40% - Énfasis4 21 2 2 3 2" xfId="46971" xr:uid="{814106DD-D694-4D52-AC48-EFEF2C53E3CB}"/>
    <cellStyle name="40% - Énfasis4 21 2 2 4" xfId="46968" xr:uid="{2CA0B871-2D49-4DC6-A386-031F56F77161}"/>
    <cellStyle name="40% - Énfasis4 21 2 3" xfId="10622" xr:uid="{F6268786-2256-4748-9C69-5BFFDC13AE47}"/>
    <cellStyle name="40% - Énfasis4 21 2 3 2" xfId="26035" xr:uid="{B8417B95-861D-4774-8389-70B97AEE35BC}"/>
    <cellStyle name="40% - Énfasis4 21 2 3 2 2" xfId="46973" xr:uid="{8F34981A-77BA-4D60-944C-E981E64AE168}"/>
    <cellStyle name="40% - Énfasis4 21 2 3 3" xfId="46972" xr:uid="{E757C5B9-2CD8-453B-9C2F-AEEB74EA4D80}"/>
    <cellStyle name="40% - Énfasis4 21 2 4" xfId="18330" xr:uid="{D0B3C10D-4B5B-40B9-B3D3-3DE7B4844303}"/>
    <cellStyle name="40% - Énfasis4 21 2 4 2" xfId="46974" xr:uid="{FD423812-847E-4F52-B4EC-2D10D6BC1766}"/>
    <cellStyle name="40% - Énfasis4 21 2 5" xfId="46967" xr:uid="{A4FFCD73-0F1B-4CBD-AD39-5BA5F65D8370}"/>
    <cellStyle name="40% - Énfasis4 21 3" xfId="5182" xr:uid="{6B349D13-A94F-4FC4-8DC0-47AD51EB954C}"/>
    <cellStyle name="40% - Énfasis4 21 3 2" xfId="12890" xr:uid="{50DB2F98-7CE7-44C2-BA8F-013F2FCEDC67}"/>
    <cellStyle name="40% - Énfasis4 21 3 2 2" xfId="28302" xr:uid="{36913E0F-2C9E-43E2-AB1E-E12DD614358D}"/>
    <cellStyle name="40% - Énfasis4 21 3 2 2 2" xfId="46977" xr:uid="{EBDE9E21-58E4-48A3-8C91-513E1DFFC1D9}"/>
    <cellStyle name="40% - Énfasis4 21 3 2 3" xfId="46976" xr:uid="{5B7780F2-16BE-4EA4-A988-C925E809B7E0}"/>
    <cellStyle name="40% - Énfasis4 21 3 3" xfId="20597" xr:uid="{061BBEC9-7826-4F30-A9A5-AF4C519289A8}"/>
    <cellStyle name="40% - Énfasis4 21 3 3 2" xfId="46978" xr:uid="{1FB68DF7-DD7D-4812-98E8-6DADCD8C4D30}"/>
    <cellStyle name="40% - Énfasis4 21 3 4" xfId="46975" xr:uid="{91ECA0CF-B3E4-48C0-ABF0-A498F4705237}"/>
    <cellStyle name="40% - Énfasis4 21 4" xfId="9163" xr:uid="{488B7B87-18AA-4788-BD50-007CB6E34D61}"/>
    <cellStyle name="40% - Énfasis4 21 4 2" xfId="24576" xr:uid="{C083F4A2-A937-4D01-AFB9-E4A3B9F315C6}"/>
    <cellStyle name="40% - Énfasis4 21 4 2 2" xfId="46980" xr:uid="{70062CC4-7E0F-402A-BE45-69250AA2C41E}"/>
    <cellStyle name="40% - Énfasis4 21 4 3" xfId="46979" xr:uid="{17B83D5A-1545-4DFF-BDF2-D12BA0BCF8B0}"/>
    <cellStyle name="40% - Énfasis4 21 5" xfId="16871" xr:uid="{3BF43D9F-218F-4674-B784-D4CFBC086E3C}"/>
    <cellStyle name="40% - Énfasis4 21 5 2" xfId="46981" xr:uid="{A64770E3-D8D3-420F-BD03-4349719F9BF0}"/>
    <cellStyle name="40% - Énfasis4 21 6" xfId="46966" xr:uid="{70CCD625-B77F-4725-AA1C-5DAD85554564}"/>
    <cellStyle name="40% - Énfasis4 22" xfId="1466" xr:uid="{DCAB1B17-BC45-41FD-844F-33A6E259D9B0}"/>
    <cellStyle name="40% - Énfasis4 22 2" xfId="2931" xr:uid="{0D19C0B0-B1D2-4D3D-843F-CA1D8A1E0DEE}"/>
    <cellStyle name="40% - Énfasis4 22 2 2" xfId="6663" xr:uid="{59E22F3D-91D8-40D7-889B-393A77423C82}"/>
    <cellStyle name="40% - Énfasis4 22 2 2 2" xfId="14371" xr:uid="{ACA119E4-55EE-42E0-8FF1-D09AC7152C73}"/>
    <cellStyle name="40% - Énfasis4 22 2 2 2 2" xfId="29783" xr:uid="{BFF677CC-B96F-4F19-9DD0-9293FA8D21BD}"/>
    <cellStyle name="40% - Énfasis4 22 2 2 2 2 2" xfId="46986" xr:uid="{C9717656-38AA-4A9C-B478-EBEF80ACDA6F}"/>
    <cellStyle name="40% - Énfasis4 22 2 2 2 3" xfId="46985" xr:uid="{40F370A8-6C2E-47D5-A025-17C710F482FF}"/>
    <cellStyle name="40% - Énfasis4 22 2 2 3" xfId="22078" xr:uid="{BB450342-6DE7-4B60-A611-ED815FDEF3C3}"/>
    <cellStyle name="40% - Énfasis4 22 2 2 3 2" xfId="46987" xr:uid="{BC1270DD-C5CE-42F0-A4DF-77CD079E6162}"/>
    <cellStyle name="40% - Énfasis4 22 2 2 4" xfId="46984" xr:uid="{E7C0CF0E-28DA-4737-8C31-479CDB0845CA}"/>
    <cellStyle name="40% - Énfasis4 22 2 3" xfId="10642" xr:uid="{5069F6D2-4424-4E7B-A4A7-2514D52E159A}"/>
    <cellStyle name="40% - Énfasis4 22 2 3 2" xfId="26055" xr:uid="{25D0ADD9-5F0F-428B-B8AD-DFE47D9441D5}"/>
    <cellStyle name="40% - Énfasis4 22 2 3 2 2" xfId="46989" xr:uid="{1F4FFA21-B2A3-4649-9AC5-69A63CABCDB8}"/>
    <cellStyle name="40% - Énfasis4 22 2 3 3" xfId="46988" xr:uid="{DEAFCC21-EA6F-43E3-837E-8C9127419AAC}"/>
    <cellStyle name="40% - Énfasis4 22 2 4" xfId="18350" xr:uid="{1928A9D8-FBA6-4EF8-87C3-E08FDD38828C}"/>
    <cellStyle name="40% - Énfasis4 22 2 4 2" xfId="46990" xr:uid="{C2A6EB80-0995-450F-9830-07321A5B9558}"/>
    <cellStyle name="40% - Énfasis4 22 2 5" xfId="46983" xr:uid="{EF7F21AE-7746-4B49-ADA9-8198311952DA}"/>
    <cellStyle name="40% - Énfasis4 22 3" xfId="5202" xr:uid="{4225C78E-50CC-4F7B-A730-327C11A87B6F}"/>
    <cellStyle name="40% - Énfasis4 22 3 2" xfId="12910" xr:uid="{6485B9A3-8B45-4867-8DB1-8E7D0ED5FC31}"/>
    <cellStyle name="40% - Énfasis4 22 3 2 2" xfId="28322" xr:uid="{D14B2711-FA69-4EAA-99E4-1E806CD53350}"/>
    <cellStyle name="40% - Énfasis4 22 3 2 2 2" xfId="46993" xr:uid="{CD8F6042-8B09-4CBE-8F29-02F2DD754345}"/>
    <cellStyle name="40% - Énfasis4 22 3 2 3" xfId="46992" xr:uid="{46B12BA5-1D87-476A-B3D0-5C4EB6385F2C}"/>
    <cellStyle name="40% - Énfasis4 22 3 3" xfId="20617" xr:uid="{44F61AD5-A3FB-4A5C-A197-4FCE41A8894D}"/>
    <cellStyle name="40% - Énfasis4 22 3 3 2" xfId="46994" xr:uid="{DC72D495-D09A-49BE-9AB2-B03B316E8A5C}"/>
    <cellStyle name="40% - Énfasis4 22 3 4" xfId="46991" xr:uid="{33EB5FD7-515C-490A-845D-3338AF14B463}"/>
    <cellStyle name="40% - Énfasis4 22 4" xfId="9183" xr:uid="{A978C69E-863B-46D4-97E0-DF7BB3BF9EB0}"/>
    <cellStyle name="40% - Énfasis4 22 4 2" xfId="24596" xr:uid="{77B5831F-7DA3-43C7-83BE-A3237E4E664C}"/>
    <cellStyle name="40% - Énfasis4 22 4 2 2" xfId="46996" xr:uid="{BBA400D9-5A05-429A-A758-BCC3085B5C0E}"/>
    <cellStyle name="40% - Énfasis4 22 4 3" xfId="46995" xr:uid="{D18E0AFB-C168-409E-91BE-A69E7B9CE95E}"/>
    <cellStyle name="40% - Énfasis4 22 5" xfId="16891" xr:uid="{47C4D08E-B0B5-48D9-9183-6F080C15EEFB}"/>
    <cellStyle name="40% - Énfasis4 22 5 2" xfId="46997" xr:uid="{B5AC6520-DF2D-445A-A94C-5FC1388AC405}"/>
    <cellStyle name="40% - Énfasis4 22 6" xfId="46982" xr:uid="{0E436BC0-8F51-43A9-A688-C8F99029CC4A}"/>
    <cellStyle name="40% - Énfasis4 23" xfId="1486" xr:uid="{01660060-8D71-4133-8638-58C4877B9131}"/>
    <cellStyle name="40% - Énfasis4 23 2" xfId="2951" xr:uid="{99DE5362-5DC1-4745-97FF-F86E6207960C}"/>
    <cellStyle name="40% - Énfasis4 23 2 2" xfId="6683" xr:uid="{D551F082-ED90-4914-B1BA-6BC0F0A6B1C8}"/>
    <cellStyle name="40% - Énfasis4 23 2 2 2" xfId="14391" xr:uid="{2BC75E59-D890-47AE-A8A5-BDDC2C0E7FC4}"/>
    <cellStyle name="40% - Énfasis4 23 2 2 2 2" xfId="29803" xr:uid="{2C06BF60-00EB-482B-8248-22A1E17D8A0A}"/>
    <cellStyle name="40% - Énfasis4 23 2 2 2 2 2" xfId="47002" xr:uid="{0C95CD9D-A685-43AB-9AB0-EAA2919FC067}"/>
    <cellStyle name="40% - Énfasis4 23 2 2 2 3" xfId="47001" xr:uid="{1F6CC7CB-B84F-4B01-9C2D-00C3665A4C44}"/>
    <cellStyle name="40% - Énfasis4 23 2 2 3" xfId="22098" xr:uid="{02D250D1-904D-42B9-86B7-25012553C225}"/>
    <cellStyle name="40% - Énfasis4 23 2 2 3 2" xfId="47003" xr:uid="{8B600083-14A9-4506-9323-E4B61EE5004F}"/>
    <cellStyle name="40% - Énfasis4 23 2 2 4" xfId="47000" xr:uid="{359BC0AC-84D1-4CA1-9E49-501BA60DB1AD}"/>
    <cellStyle name="40% - Énfasis4 23 2 3" xfId="10662" xr:uid="{38BCB967-E9BE-4A43-9A8E-A00BF48BA1F2}"/>
    <cellStyle name="40% - Énfasis4 23 2 3 2" xfId="26075" xr:uid="{E61153ED-95B5-4498-9D80-422013FB1872}"/>
    <cellStyle name="40% - Énfasis4 23 2 3 2 2" xfId="47005" xr:uid="{34CCDAF6-5E46-4569-A27C-A78D25E29903}"/>
    <cellStyle name="40% - Énfasis4 23 2 3 3" xfId="47004" xr:uid="{8EB6DEA3-DC0D-4582-95FE-631B4E9BE2F9}"/>
    <cellStyle name="40% - Énfasis4 23 2 4" xfId="18370" xr:uid="{0C7883C7-141E-471F-826F-DDB0413B787C}"/>
    <cellStyle name="40% - Énfasis4 23 2 4 2" xfId="47006" xr:uid="{2B5355A8-4894-4B6F-B717-E7246CA61992}"/>
    <cellStyle name="40% - Énfasis4 23 2 5" xfId="46999" xr:uid="{16884423-7240-4DB9-B684-A00A19A0935A}"/>
    <cellStyle name="40% - Énfasis4 23 3" xfId="5222" xr:uid="{0DBC9C9A-31F9-4FF3-8704-66CA950F2CF3}"/>
    <cellStyle name="40% - Énfasis4 23 3 2" xfId="12930" xr:uid="{AF4B42DF-3755-4659-A017-2972BD295257}"/>
    <cellStyle name="40% - Énfasis4 23 3 2 2" xfId="28342" xr:uid="{1222C901-3D25-475A-BD88-514C6C5FE621}"/>
    <cellStyle name="40% - Énfasis4 23 3 2 2 2" xfId="47009" xr:uid="{859EAC68-C38A-4850-9231-E0422469BC35}"/>
    <cellStyle name="40% - Énfasis4 23 3 2 3" xfId="47008" xr:uid="{21C4010D-2F2B-482D-B827-091649062CEB}"/>
    <cellStyle name="40% - Énfasis4 23 3 3" xfId="20637" xr:uid="{8CD1D41C-676E-4CA9-8E6F-C8BFA9349819}"/>
    <cellStyle name="40% - Énfasis4 23 3 3 2" xfId="47010" xr:uid="{97EA2408-0A56-4772-A786-0260F13E1B4F}"/>
    <cellStyle name="40% - Énfasis4 23 3 4" xfId="47007" xr:uid="{46E5705A-A784-4ED3-A799-F5CCB9D757E5}"/>
    <cellStyle name="40% - Énfasis4 23 4" xfId="9203" xr:uid="{38C714DF-B7D0-4257-A0DE-08D1D1F1158C}"/>
    <cellStyle name="40% - Énfasis4 23 4 2" xfId="24616" xr:uid="{682A45EC-82F9-49C6-8975-81E970DC3935}"/>
    <cellStyle name="40% - Énfasis4 23 4 2 2" xfId="47012" xr:uid="{61139744-F462-4ECA-8453-B5F47E94A5EB}"/>
    <cellStyle name="40% - Énfasis4 23 4 3" xfId="47011" xr:uid="{8C9BE4AE-0094-4E71-9586-DA60EFBDC444}"/>
    <cellStyle name="40% - Énfasis4 23 5" xfId="16911" xr:uid="{6F5D357F-DD64-4E37-A317-6A65831F9FA4}"/>
    <cellStyle name="40% - Énfasis4 23 5 2" xfId="47013" xr:uid="{0A7E9267-7F71-46B0-83B6-2372CC5F8682}"/>
    <cellStyle name="40% - Énfasis4 23 6" xfId="46998" xr:uid="{22803DB1-7384-4D4F-9E79-66F564AF5716}"/>
    <cellStyle name="40% - Énfasis4 24" xfId="1506" xr:uid="{7068D380-8592-438E-A8A5-9AA23ADED81F}"/>
    <cellStyle name="40% - Énfasis4 24 2" xfId="2971" xr:uid="{59CB5AAF-717A-4962-BF23-B7448731E079}"/>
    <cellStyle name="40% - Énfasis4 24 2 2" xfId="6703" xr:uid="{D391BC70-DB9B-44F6-9D79-9BE7938600CB}"/>
    <cellStyle name="40% - Énfasis4 24 2 2 2" xfId="14411" xr:uid="{2E1C191F-F23F-481F-9BF4-8934F4125EA9}"/>
    <cellStyle name="40% - Énfasis4 24 2 2 2 2" xfId="29823" xr:uid="{D16A0F5F-8F6C-4375-88F6-E3DE69ACE9E0}"/>
    <cellStyle name="40% - Énfasis4 24 2 2 2 2 2" xfId="47018" xr:uid="{2702066F-1D7E-4C7F-AC1A-F4DE62189C15}"/>
    <cellStyle name="40% - Énfasis4 24 2 2 2 3" xfId="47017" xr:uid="{72F79776-47EC-47D7-BBE8-DEE12F3FF488}"/>
    <cellStyle name="40% - Énfasis4 24 2 2 3" xfId="22118" xr:uid="{FF42DF3C-6E63-471D-9836-B25BD261A751}"/>
    <cellStyle name="40% - Énfasis4 24 2 2 3 2" xfId="47019" xr:uid="{320E9D6B-C73E-4A68-BB2C-7AAE72776600}"/>
    <cellStyle name="40% - Énfasis4 24 2 2 4" xfId="47016" xr:uid="{15C68BD1-2A3B-4BE9-91AE-9E0687624F7A}"/>
    <cellStyle name="40% - Énfasis4 24 2 3" xfId="10682" xr:uid="{E77AFCF2-F4E9-4FA9-97B0-1CC9D8218FE7}"/>
    <cellStyle name="40% - Énfasis4 24 2 3 2" xfId="26095" xr:uid="{DB8AD926-5E05-4CAF-BDD1-E6110052994A}"/>
    <cellStyle name="40% - Énfasis4 24 2 3 2 2" xfId="47021" xr:uid="{EBD94281-DF28-4080-B559-D1E5DD69078E}"/>
    <cellStyle name="40% - Énfasis4 24 2 3 3" xfId="47020" xr:uid="{681F604D-87B1-4028-AE4C-874CB23F61AE}"/>
    <cellStyle name="40% - Énfasis4 24 2 4" xfId="18390" xr:uid="{8EEC4603-5E69-4A20-A1F5-104A2F38FA20}"/>
    <cellStyle name="40% - Énfasis4 24 2 4 2" xfId="47022" xr:uid="{E850560D-2DB5-40D7-A224-79C9E087270E}"/>
    <cellStyle name="40% - Énfasis4 24 2 5" xfId="47015" xr:uid="{EB5C7EE3-9B6F-4A45-B8F8-B6B7976D7663}"/>
    <cellStyle name="40% - Énfasis4 24 3" xfId="5242" xr:uid="{2E923F00-9278-4039-9674-527F88AA671A}"/>
    <cellStyle name="40% - Énfasis4 24 3 2" xfId="12950" xr:uid="{C02DEA0D-128A-4B99-B15A-3CEC7F5D583C}"/>
    <cellStyle name="40% - Énfasis4 24 3 2 2" xfId="28362" xr:uid="{5EE7A74A-4464-4338-AB95-4C0CD0F13A1E}"/>
    <cellStyle name="40% - Énfasis4 24 3 2 2 2" xfId="47025" xr:uid="{033F0330-BE0A-4030-9C2D-ACA919F7A221}"/>
    <cellStyle name="40% - Énfasis4 24 3 2 3" xfId="47024" xr:uid="{702245FC-10C3-4080-BD91-183EF03434D9}"/>
    <cellStyle name="40% - Énfasis4 24 3 3" xfId="20657" xr:uid="{500F27C8-B249-4851-B1C1-8F369BECAE24}"/>
    <cellStyle name="40% - Énfasis4 24 3 3 2" xfId="47026" xr:uid="{BD7B4253-2EFD-49ED-BD98-92432C8FD73A}"/>
    <cellStyle name="40% - Énfasis4 24 3 4" xfId="47023" xr:uid="{F378DBE9-79E0-42A2-AB71-BF002712B539}"/>
    <cellStyle name="40% - Énfasis4 24 4" xfId="9223" xr:uid="{59754F3F-C1D6-433F-B840-326EF5878DA6}"/>
    <cellStyle name="40% - Énfasis4 24 4 2" xfId="24636" xr:uid="{97D71FB3-08F2-4290-BFAE-D11EAC54279C}"/>
    <cellStyle name="40% - Énfasis4 24 4 2 2" xfId="47028" xr:uid="{56823176-34AB-4F90-8DE6-19512EF71766}"/>
    <cellStyle name="40% - Énfasis4 24 4 3" xfId="47027" xr:uid="{3EE95936-0179-4F53-8F1B-575984C3A33A}"/>
    <cellStyle name="40% - Énfasis4 24 5" xfId="16931" xr:uid="{C0BEACD0-D223-422F-A0B4-502DEFB5D8F4}"/>
    <cellStyle name="40% - Énfasis4 24 5 2" xfId="47029" xr:uid="{13EF6775-2072-49CE-9254-18EB77E429B4}"/>
    <cellStyle name="40% - Énfasis4 24 6" xfId="47014" xr:uid="{E610F414-353D-47D1-B381-9C4FD0FE3C3B}"/>
    <cellStyle name="40% - Énfasis4 25" xfId="1526" xr:uid="{7EA2EAE7-5352-46F3-A5A6-7CEE477E3B54}"/>
    <cellStyle name="40% - Énfasis4 25 2" xfId="2991" xr:uid="{A221BBDE-C0B0-4116-89B2-8EA39E60EDA2}"/>
    <cellStyle name="40% - Énfasis4 25 2 2" xfId="6723" xr:uid="{0FD1A655-386F-4216-BE9D-740FB2B19CEE}"/>
    <cellStyle name="40% - Énfasis4 25 2 2 2" xfId="14431" xr:uid="{40877992-CAE0-414C-9A25-07585D775D7E}"/>
    <cellStyle name="40% - Énfasis4 25 2 2 2 2" xfId="29843" xr:uid="{D704EDE2-21D8-48D8-A2F1-2D20D0FC7F3C}"/>
    <cellStyle name="40% - Énfasis4 25 2 2 2 2 2" xfId="47034" xr:uid="{8CBBE87D-26B1-49B8-A4BB-67116B43973A}"/>
    <cellStyle name="40% - Énfasis4 25 2 2 2 3" xfId="47033" xr:uid="{A9FC4FF7-94C1-4ABC-BAB1-7F2D2106AF5B}"/>
    <cellStyle name="40% - Énfasis4 25 2 2 3" xfId="22138" xr:uid="{FD49B60D-D90E-4105-86ED-0AEE6837575E}"/>
    <cellStyle name="40% - Énfasis4 25 2 2 3 2" xfId="47035" xr:uid="{B71FBB94-BB57-46BB-8AAE-182310351135}"/>
    <cellStyle name="40% - Énfasis4 25 2 2 4" xfId="47032" xr:uid="{CD2E2624-FB05-48F2-89A0-04AB1F53CD43}"/>
    <cellStyle name="40% - Énfasis4 25 2 3" xfId="10702" xr:uid="{E652B0BA-F364-4770-9C64-369A76431AD5}"/>
    <cellStyle name="40% - Énfasis4 25 2 3 2" xfId="26115" xr:uid="{339A7B64-1F1B-4EA5-ABE0-423FF727F2D2}"/>
    <cellStyle name="40% - Énfasis4 25 2 3 2 2" xfId="47037" xr:uid="{79172918-4553-4C7A-B154-7DD27283693D}"/>
    <cellStyle name="40% - Énfasis4 25 2 3 3" xfId="47036" xr:uid="{59B9E925-667D-4ABE-A123-146B37B058FD}"/>
    <cellStyle name="40% - Énfasis4 25 2 4" xfId="18410" xr:uid="{6FDC13A6-2D7A-4835-A25E-905473665FC1}"/>
    <cellStyle name="40% - Énfasis4 25 2 4 2" xfId="47038" xr:uid="{5E683229-89F8-4998-BCA3-7D6201CB48D2}"/>
    <cellStyle name="40% - Énfasis4 25 2 5" xfId="47031" xr:uid="{3FBB58BA-FD3A-447A-B243-374117382973}"/>
    <cellStyle name="40% - Énfasis4 25 3" xfId="5262" xr:uid="{C32D367C-ED21-4CC2-864D-788D7D898DDE}"/>
    <cellStyle name="40% - Énfasis4 25 3 2" xfId="12970" xr:uid="{D8E28690-AB3F-447F-9A3D-E0A22FC1897E}"/>
    <cellStyle name="40% - Énfasis4 25 3 2 2" xfId="28382" xr:uid="{E81A7C31-40B5-4A7F-840B-8D1F95997E50}"/>
    <cellStyle name="40% - Énfasis4 25 3 2 2 2" xfId="47041" xr:uid="{DF3BD0A8-BB31-4B96-8FB4-3856ECC0050F}"/>
    <cellStyle name="40% - Énfasis4 25 3 2 3" xfId="47040" xr:uid="{2CC7DEB3-55AF-4FAF-9B5F-1A4F3717D022}"/>
    <cellStyle name="40% - Énfasis4 25 3 3" xfId="20677" xr:uid="{5B5FA3CA-664D-41CC-9C3E-CC9A483550C5}"/>
    <cellStyle name="40% - Énfasis4 25 3 3 2" xfId="47042" xr:uid="{263C2C09-DDBD-4CF6-8A0A-A3DDAD1062E6}"/>
    <cellStyle name="40% - Énfasis4 25 3 4" xfId="47039" xr:uid="{A5A0D92A-3386-4D61-A37B-5B34A8E5CB3D}"/>
    <cellStyle name="40% - Énfasis4 25 4" xfId="9243" xr:uid="{1D4A383D-2154-4CFF-8355-7A68B9EF2A86}"/>
    <cellStyle name="40% - Énfasis4 25 4 2" xfId="24656" xr:uid="{F23CBF7E-F28D-42B8-A59B-5A5A64BCB1FD}"/>
    <cellStyle name="40% - Énfasis4 25 4 2 2" xfId="47044" xr:uid="{87788F12-2EAC-453E-965B-547DD0750F7F}"/>
    <cellStyle name="40% - Énfasis4 25 4 3" xfId="47043" xr:uid="{4F6D16C2-5A0F-4572-A86A-044F1A2859C5}"/>
    <cellStyle name="40% - Énfasis4 25 5" xfId="16951" xr:uid="{9FEDBD6B-5DCC-4065-B863-D261C52763B6}"/>
    <cellStyle name="40% - Énfasis4 25 5 2" xfId="47045" xr:uid="{F15C6999-388F-4A26-81B9-8DE17D461FC0}"/>
    <cellStyle name="40% - Énfasis4 25 6" xfId="47030" xr:uid="{22155E39-47C5-4693-A6C2-385D842A9228}"/>
    <cellStyle name="40% - Énfasis4 26" xfId="1546" xr:uid="{4B41D1D8-6187-410C-94A5-B7CF9A5C5076}"/>
    <cellStyle name="40% - Énfasis4 26 2" xfId="3011" xr:uid="{B6398AAB-81A8-4276-8EA2-F20F0E09FD4B}"/>
    <cellStyle name="40% - Énfasis4 26 2 2" xfId="6743" xr:uid="{BAB0B717-71CE-4EC4-853E-0869E654185D}"/>
    <cellStyle name="40% - Énfasis4 26 2 2 2" xfId="14451" xr:uid="{C9FC1891-29DA-486B-BB90-78D57DB408BC}"/>
    <cellStyle name="40% - Énfasis4 26 2 2 2 2" xfId="29863" xr:uid="{9528C49A-FA74-4C7B-9CA6-97E7455790F1}"/>
    <cellStyle name="40% - Énfasis4 26 2 2 2 2 2" xfId="47050" xr:uid="{F3CCA7A7-8504-4983-BF70-19E7A9D13EDD}"/>
    <cellStyle name="40% - Énfasis4 26 2 2 2 3" xfId="47049" xr:uid="{64D9FE88-C017-451D-A61B-21E48CDE13A2}"/>
    <cellStyle name="40% - Énfasis4 26 2 2 3" xfId="22158" xr:uid="{40027F20-1CFB-49D4-A07D-4164192F042D}"/>
    <cellStyle name="40% - Énfasis4 26 2 2 3 2" xfId="47051" xr:uid="{AC1A3D09-CDA5-4534-BEC7-5AEC372A4738}"/>
    <cellStyle name="40% - Énfasis4 26 2 2 4" xfId="47048" xr:uid="{4722BAC9-03A4-42CA-A609-96A5E09025A0}"/>
    <cellStyle name="40% - Énfasis4 26 2 3" xfId="10722" xr:uid="{61FB5340-5B08-4CA7-B9C6-80711DE48F02}"/>
    <cellStyle name="40% - Énfasis4 26 2 3 2" xfId="26135" xr:uid="{DAF69C6B-858C-4FA0-92B0-05762ADF7BF3}"/>
    <cellStyle name="40% - Énfasis4 26 2 3 2 2" xfId="47053" xr:uid="{EB02F5AC-EE63-466D-80DC-7165060A3191}"/>
    <cellStyle name="40% - Énfasis4 26 2 3 3" xfId="47052" xr:uid="{2788A2FA-7D33-404F-869C-8C1E20C5CB6B}"/>
    <cellStyle name="40% - Énfasis4 26 2 4" xfId="18430" xr:uid="{63A7BF94-4B20-4202-8DDB-7DCA6694A4DE}"/>
    <cellStyle name="40% - Énfasis4 26 2 4 2" xfId="47054" xr:uid="{F6E97549-885C-4A4B-8FFB-8404373B6187}"/>
    <cellStyle name="40% - Énfasis4 26 2 5" xfId="47047" xr:uid="{64D7DBB0-C954-4733-B1D4-35DA7AF14EC5}"/>
    <cellStyle name="40% - Énfasis4 26 3" xfId="5282" xr:uid="{F19FBAE4-DA65-4530-A00C-7905B09AFE55}"/>
    <cellStyle name="40% - Énfasis4 26 3 2" xfId="12990" xr:uid="{EACCB954-4BCB-4A37-B754-A7381CA96DB6}"/>
    <cellStyle name="40% - Énfasis4 26 3 2 2" xfId="28402" xr:uid="{8926DF2C-4FB4-413E-BDB8-799C64F6CFB9}"/>
    <cellStyle name="40% - Énfasis4 26 3 2 2 2" xfId="47057" xr:uid="{ABFA72FB-A259-4215-B163-49839ECDB689}"/>
    <cellStyle name="40% - Énfasis4 26 3 2 3" xfId="47056" xr:uid="{0C659BA6-3D3E-4B1F-970E-78915F8CFE0B}"/>
    <cellStyle name="40% - Énfasis4 26 3 3" xfId="20697" xr:uid="{CAF76583-1532-4803-BD7C-9E6F9F83DFD8}"/>
    <cellStyle name="40% - Énfasis4 26 3 3 2" xfId="47058" xr:uid="{CF926E30-57CA-4EBF-9217-0E3063E9F7A1}"/>
    <cellStyle name="40% - Énfasis4 26 3 4" xfId="47055" xr:uid="{2F2688F0-94E0-450A-8ED1-3BBC419B6D7E}"/>
    <cellStyle name="40% - Énfasis4 26 4" xfId="9263" xr:uid="{1EE349D6-2570-4562-B79A-CFBBFA461508}"/>
    <cellStyle name="40% - Énfasis4 26 4 2" xfId="24676" xr:uid="{CAD2F163-1280-4B8B-B346-7808EE240802}"/>
    <cellStyle name="40% - Énfasis4 26 4 2 2" xfId="47060" xr:uid="{3966E694-9C1A-4A23-80EF-673A0CE54F38}"/>
    <cellStyle name="40% - Énfasis4 26 4 3" xfId="47059" xr:uid="{D7AEE6DA-FE13-4E68-BBA0-B62B6FECE2B0}"/>
    <cellStyle name="40% - Énfasis4 26 5" xfId="16971" xr:uid="{310E4BEB-8273-4020-8C84-6F0E862F5633}"/>
    <cellStyle name="40% - Énfasis4 26 5 2" xfId="47061" xr:uid="{6DADB584-A39E-42A5-B596-48403285F20E}"/>
    <cellStyle name="40% - Énfasis4 26 6" xfId="47046" xr:uid="{B15246E3-6F54-4009-A2F1-74A57270B29C}"/>
    <cellStyle name="40% - Énfasis4 27" xfId="1566" xr:uid="{54FE84B9-DCAE-4F3C-BB1A-53904519EA4E}"/>
    <cellStyle name="40% - Énfasis4 27 2" xfId="3031" xr:uid="{0846054A-2AA9-4CA7-8C8A-581DE269B168}"/>
    <cellStyle name="40% - Énfasis4 27 2 2" xfId="6763" xr:uid="{8650C800-EC56-4390-95E2-37A17B7E5C20}"/>
    <cellStyle name="40% - Énfasis4 27 2 2 2" xfId="14471" xr:uid="{8C94F6DD-2E41-4E9D-A85A-026951745E04}"/>
    <cellStyle name="40% - Énfasis4 27 2 2 2 2" xfId="29883" xr:uid="{21A4B2F0-02EC-4F96-BA9D-CE212C06E82D}"/>
    <cellStyle name="40% - Énfasis4 27 2 2 2 2 2" xfId="47066" xr:uid="{1FEA2CB6-BE5B-4B8F-BD4A-EDAA704C4AD5}"/>
    <cellStyle name="40% - Énfasis4 27 2 2 2 3" xfId="47065" xr:uid="{AAB256B5-1F5B-4F68-94F3-88213EA9E086}"/>
    <cellStyle name="40% - Énfasis4 27 2 2 3" xfId="22178" xr:uid="{B2D2476F-07D2-4CF7-AB99-753B6F3A4152}"/>
    <cellStyle name="40% - Énfasis4 27 2 2 3 2" xfId="47067" xr:uid="{BC989081-AD7E-4329-9211-AA43C5AC0ADC}"/>
    <cellStyle name="40% - Énfasis4 27 2 2 4" xfId="47064" xr:uid="{0B0F170B-EB4A-434B-B4D4-C577FA5C7054}"/>
    <cellStyle name="40% - Énfasis4 27 2 3" xfId="10742" xr:uid="{F7DF71CA-A0D5-496C-85A8-A1E970A59750}"/>
    <cellStyle name="40% - Énfasis4 27 2 3 2" xfId="26155" xr:uid="{664CE1D6-0D8E-4871-B199-5C24FFBB4751}"/>
    <cellStyle name="40% - Énfasis4 27 2 3 2 2" xfId="47069" xr:uid="{0CFAFE71-A4E7-4EB4-B98B-56F064768101}"/>
    <cellStyle name="40% - Énfasis4 27 2 3 3" xfId="47068" xr:uid="{4B47B48D-C503-4DF1-AFDD-592EA9101AA6}"/>
    <cellStyle name="40% - Énfasis4 27 2 4" xfId="18450" xr:uid="{35C1A098-5450-4DBC-80CB-DCB6AB177340}"/>
    <cellStyle name="40% - Énfasis4 27 2 4 2" xfId="47070" xr:uid="{F1B2B683-B863-4942-9567-C32F303FC71A}"/>
    <cellStyle name="40% - Énfasis4 27 2 5" xfId="47063" xr:uid="{A07E1097-FAE3-4405-9A06-323E8B40C24C}"/>
    <cellStyle name="40% - Énfasis4 27 3" xfId="5302" xr:uid="{F47F2999-A5D2-4D20-9BB2-87FC73ACCA7E}"/>
    <cellStyle name="40% - Énfasis4 27 3 2" xfId="13010" xr:uid="{C9AF3A67-F455-42F2-839F-2B120C37E6A0}"/>
    <cellStyle name="40% - Énfasis4 27 3 2 2" xfId="28422" xr:uid="{8DC663A9-1055-477C-9528-D705AAC2D6B9}"/>
    <cellStyle name="40% - Énfasis4 27 3 2 2 2" xfId="47073" xr:uid="{36450E39-1FAA-42C2-AC15-334FD6549D43}"/>
    <cellStyle name="40% - Énfasis4 27 3 2 3" xfId="47072" xr:uid="{0DAEF986-23E5-42C3-AE87-2E5C6DA5085D}"/>
    <cellStyle name="40% - Énfasis4 27 3 3" xfId="20717" xr:uid="{C6488E8F-1BFA-40A9-9B83-4EA687762118}"/>
    <cellStyle name="40% - Énfasis4 27 3 3 2" xfId="47074" xr:uid="{81A23FD0-E29B-42A9-965C-E87A5438C0D6}"/>
    <cellStyle name="40% - Énfasis4 27 3 4" xfId="47071" xr:uid="{20315A84-E7F3-4273-9F77-DDBC65A73759}"/>
    <cellStyle name="40% - Énfasis4 27 4" xfId="9283" xr:uid="{2DB42B95-84CA-42DC-A56C-FCF5FAE6063D}"/>
    <cellStyle name="40% - Énfasis4 27 4 2" xfId="24696" xr:uid="{ED7D4DD3-5080-413C-AE3B-BECCFCD4C98B}"/>
    <cellStyle name="40% - Énfasis4 27 4 2 2" xfId="47076" xr:uid="{DC961F68-A87C-4617-A2AB-FC7C3AB1AEB0}"/>
    <cellStyle name="40% - Énfasis4 27 4 3" xfId="47075" xr:uid="{08BB3BD7-7C8D-422F-9F7E-BE2F7F905107}"/>
    <cellStyle name="40% - Énfasis4 27 5" xfId="16991" xr:uid="{24F0DAAB-8AB2-4779-B606-C3C66E6CC601}"/>
    <cellStyle name="40% - Énfasis4 27 5 2" xfId="47077" xr:uid="{1D97216F-7113-4C75-9772-B42C9C0A53C3}"/>
    <cellStyle name="40% - Énfasis4 27 6" xfId="47062" xr:uid="{36BF4F21-0AFD-4016-ADAE-E108E2B5473D}"/>
    <cellStyle name="40% - Énfasis4 28" xfId="1587" xr:uid="{0CF24A68-508F-4762-A566-E42F3C641EC9}"/>
    <cellStyle name="40% - Énfasis4 28 2" xfId="3052" xr:uid="{B196488B-3C0F-45F1-A23A-CCB83B75208E}"/>
    <cellStyle name="40% - Énfasis4 28 2 2" xfId="6784" xr:uid="{B89B2CF5-82B5-462D-8D3D-54B5FC5CC738}"/>
    <cellStyle name="40% - Énfasis4 28 2 2 2" xfId="14492" xr:uid="{E7D5791D-3CB5-4EF0-812D-A6CFA6F04D67}"/>
    <cellStyle name="40% - Énfasis4 28 2 2 2 2" xfId="29904" xr:uid="{7CBD5E00-B83D-4B17-AC8B-D3E991191DB9}"/>
    <cellStyle name="40% - Énfasis4 28 2 2 2 2 2" xfId="47082" xr:uid="{0884F8D3-DF1A-46D6-AE1E-7CDFCA6BA167}"/>
    <cellStyle name="40% - Énfasis4 28 2 2 2 3" xfId="47081" xr:uid="{4BFE362B-A8FE-4F5D-8400-10DCC84BFB14}"/>
    <cellStyle name="40% - Énfasis4 28 2 2 3" xfId="22199" xr:uid="{42E9D23F-D966-4371-94CD-7C82CE0A84C4}"/>
    <cellStyle name="40% - Énfasis4 28 2 2 3 2" xfId="47083" xr:uid="{0D61ED7B-1904-411E-AE83-31BA62C3F88A}"/>
    <cellStyle name="40% - Énfasis4 28 2 2 4" xfId="47080" xr:uid="{2FB6CDF6-1FFB-4EF5-AD79-9628C104DCE5}"/>
    <cellStyle name="40% - Énfasis4 28 2 3" xfId="10763" xr:uid="{1C0CE342-A500-4329-A309-BFCE8881F041}"/>
    <cellStyle name="40% - Énfasis4 28 2 3 2" xfId="26176" xr:uid="{8E977B00-F2CB-4DF2-9B9D-5B0EC9AAFE9A}"/>
    <cellStyle name="40% - Énfasis4 28 2 3 2 2" xfId="47085" xr:uid="{D46D51CE-EFC7-4681-9D71-1A6CF419591D}"/>
    <cellStyle name="40% - Énfasis4 28 2 3 3" xfId="47084" xr:uid="{3A511031-86E5-4CCF-9293-E799B90DFCE3}"/>
    <cellStyle name="40% - Énfasis4 28 2 4" xfId="18471" xr:uid="{450FB28D-069E-4B68-A7A9-C5AD4BB00434}"/>
    <cellStyle name="40% - Énfasis4 28 2 4 2" xfId="47086" xr:uid="{060CCB6E-D397-41D3-B5BA-07A5DCA43608}"/>
    <cellStyle name="40% - Énfasis4 28 2 5" xfId="47079" xr:uid="{AEDBF096-32EE-4175-A2D8-3A362013EF4C}"/>
    <cellStyle name="40% - Énfasis4 28 3" xfId="5323" xr:uid="{57AC4B49-126C-45AD-8F22-888B2A5C5E2A}"/>
    <cellStyle name="40% - Énfasis4 28 3 2" xfId="13031" xr:uid="{128DFE77-649D-474D-A951-D2500C78C8BC}"/>
    <cellStyle name="40% - Énfasis4 28 3 2 2" xfId="28443" xr:uid="{3E39C071-3110-4C3F-9B88-817CB6A0B459}"/>
    <cellStyle name="40% - Énfasis4 28 3 2 2 2" xfId="47089" xr:uid="{8093A49E-4F3A-4782-8D15-AD54F88E5CF3}"/>
    <cellStyle name="40% - Énfasis4 28 3 2 3" xfId="47088" xr:uid="{CACB3429-D299-435D-80FF-C521F0B8964D}"/>
    <cellStyle name="40% - Énfasis4 28 3 3" xfId="20738" xr:uid="{59FED290-61D3-4532-900C-ED6C111B77FE}"/>
    <cellStyle name="40% - Énfasis4 28 3 3 2" xfId="47090" xr:uid="{593A39D0-620A-4512-90CF-7864045A7796}"/>
    <cellStyle name="40% - Énfasis4 28 3 4" xfId="47087" xr:uid="{56647C8C-B902-4D37-BCD1-F8E6C0AA0CF9}"/>
    <cellStyle name="40% - Énfasis4 28 4" xfId="9304" xr:uid="{D043A83C-8475-4CE7-8F0A-1A03C3A98EDE}"/>
    <cellStyle name="40% - Énfasis4 28 4 2" xfId="24717" xr:uid="{A3E5D10D-78EE-4975-BA7E-595A77D59503}"/>
    <cellStyle name="40% - Énfasis4 28 4 2 2" xfId="47092" xr:uid="{13F4ABB7-6288-4F40-A487-DEF82C2B05D8}"/>
    <cellStyle name="40% - Énfasis4 28 4 3" xfId="47091" xr:uid="{248732D6-63D2-4C40-B3A9-DBC8ABDF842C}"/>
    <cellStyle name="40% - Énfasis4 28 5" xfId="17012" xr:uid="{63AD5369-E92B-4D71-BA20-1BCB05A6FA37}"/>
    <cellStyle name="40% - Énfasis4 28 5 2" xfId="47093" xr:uid="{E3B13E0D-AB2B-4582-AD0E-E683133913A3}"/>
    <cellStyle name="40% - Énfasis4 28 6" xfId="47078" xr:uid="{00B09E69-623D-47D1-BE92-C35497FA1486}"/>
    <cellStyle name="40% - Énfasis4 29" xfId="3072" xr:uid="{9953B81F-BFEF-4F50-861E-3C2C3BC777E4}"/>
    <cellStyle name="40% - Énfasis4 29 2" xfId="6804" xr:uid="{E2D3D25A-6A22-4C19-B45F-8E794BED6C4C}"/>
    <cellStyle name="40% - Énfasis4 29 2 2" xfId="14512" xr:uid="{B2F80F23-4EA9-49AC-B131-117C5FCF8597}"/>
    <cellStyle name="40% - Énfasis4 29 2 2 2" xfId="29924" xr:uid="{6C45D113-DB89-4E55-AAAB-2D119777FF12}"/>
    <cellStyle name="40% - Énfasis4 29 2 2 2 2" xfId="47097" xr:uid="{5FFE7661-BDE7-4566-85A6-9C1597A729F8}"/>
    <cellStyle name="40% - Énfasis4 29 2 2 3" xfId="47096" xr:uid="{EAE158A2-827A-413D-8441-18A033B7D39E}"/>
    <cellStyle name="40% - Énfasis4 29 2 3" xfId="22219" xr:uid="{28A804A5-97F4-48B3-B846-49A4CA407417}"/>
    <cellStyle name="40% - Énfasis4 29 2 3 2" xfId="47098" xr:uid="{D4A89FC2-150D-49EB-90CF-BC8750D8186B}"/>
    <cellStyle name="40% - Énfasis4 29 2 4" xfId="47095" xr:uid="{7BD1DD10-5564-4680-BBDF-941B27C35DF6}"/>
    <cellStyle name="40% - Énfasis4 29 3" xfId="10783" xr:uid="{B31061CA-C876-4511-A649-24D318A013AB}"/>
    <cellStyle name="40% - Énfasis4 29 3 2" xfId="26196" xr:uid="{CA434CC6-1EB6-432F-9187-742D6C7615A4}"/>
    <cellStyle name="40% - Énfasis4 29 3 2 2" xfId="47100" xr:uid="{9C99381B-2231-49B1-A365-23C8D6F2F019}"/>
    <cellStyle name="40% - Énfasis4 29 3 3" xfId="47099" xr:uid="{0B7A51C1-8816-4714-AAC1-05797AD06D54}"/>
    <cellStyle name="40% - Énfasis4 29 4" xfId="18491" xr:uid="{DD564D6A-31FC-42F9-A880-1DFC97081D6F}"/>
    <cellStyle name="40% - Énfasis4 29 4 2" xfId="47101" xr:uid="{67DDDDA7-0081-4773-806B-9BC5AB9A3176}"/>
    <cellStyle name="40% - Énfasis4 29 5" xfId="47094" xr:uid="{A1450734-2D4F-434C-A11E-A60E047E7D77}"/>
    <cellStyle name="40% - Énfasis4 3" xfId="233" xr:uid="{14FF66B7-228A-45D4-91FC-CA4901CE37EE}"/>
    <cellStyle name="40% - Énfasis4 3 2" xfId="436" xr:uid="{CF27045F-D99E-4147-BFAC-FF6AB295EA2F}"/>
    <cellStyle name="40% - Énfasis4 3 2 2" xfId="1097" xr:uid="{F1B2B5A4-25A4-42D6-AECB-36E248E63CDC}"/>
    <cellStyle name="40% - Énfasis4 3 2 2 2" xfId="2565" xr:uid="{2802C9E8-02AC-4510-AE94-313615F51D5E}"/>
    <cellStyle name="40% - Énfasis4 3 2 2 2 2" xfId="6297" xr:uid="{77A930D5-C70E-4B5A-AC9E-CC1BE3EEF960}"/>
    <cellStyle name="40% - Énfasis4 3 2 2 2 2 2" xfId="14005" xr:uid="{8435FC71-47F7-4482-B388-C5A297E13D18}"/>
    <cellStyle name="40% - Énfasis4 3 2 2 2 2 2 2" xfId="29417" xr:uid="{4B49926B-9B60-492C-B84B-A76F9A853A03}"/>
    <cellStyle name="40% - Énfasis4 3 2 2 2 2 2 2 2" xfId="47108" xr:uid="{B3BCF602-509D-4306-9BF1-0D47CD87E45B}"/>
    <cellStyle name="40% - Énfasis4 3 2 2 2 2 2 3" xfId="47107" xr:uid="{FB61BD24-B121-43FD-81CA-F7520728DCCD}"/>
    <cellStyle name="40% - Énfasis4 3 2 2 2 2 3" xfId="21712" xr:uid="{52DF4BE0-6FED-4F2C-9ECB-7FD4A632EBF6}"/>
    <cellStyle name="40% - Énfasis4 3 2 2 2 2 3 2" xfId="47109" xr:uid="{C7ED5542-3CF5-4C9F-8728-4FB372E2396B}"/>
    <cellStyle name="40% - Énfasis4 3 2 2 2 2 4" xfId="47106" xr:uid="{D13C9FD3-BEF2-47C5-AF8C-B7F0CAF53754}"/>
    <cellStyle name="40% - Énfasis4 3 2 2 2 3" xfId="10276" xr:uid="{B06BA620-EDD7-4944-A604-616FD436446C}"/>
    <cellStyle name="40% - Énfasis4 3 2 2 2 3 2" xfId="25689" xr:uid="{4765CB74-951F-4A2A-A4F1-AA307FED2E3F}"/>
    <cellStyle name="40% - Énfasis4 3 2 2 2 3 2 2" xfId="47111" xr:uid="{FD99DD32-5112-4926-9962-C0E99D0B100D}"/>
    <cellStyle name="40% - Énfasis4 3 2 2 2 3 3" xfId="47110" xr:uid="{0BF5EEAD-9360-4FCA-90FC-768C493224B8}"/>
    <cellStyle name="40% - Énfasis4 3 2 2 2 4" xfId="17984" xr:uid="{8963F832-6E6D-4FB5-BCCF-71A9E42FFBC7}"/>
    <cellStyle name="40% - Énfasis4 3 2 2 2 4 2" xfId="47112" xr:uid="{A9A4F0F2-5975-4F29-812A-E9DA19E8C4E3}"/>
    <cellStyle name="40% - Énfasis4 3 2 2 2 5" xfId="47105" xr:uid="{52677D2E-7E30-4737-BBA2-47626EC76AAD}"/>
    <cellStyle name="40% - Énfasis4 3 2 2 3" xfId="4834" xr:uid="{0E16BB37-0C8B-441C-A8DA-975A97E556FC}"/>
    <cellStyle name="40% - Énfasis4 3 2 2 3 2" xfId="12542" xr:uid="{407E2F0C-A408-4BA6-9F3A-0C0EAD63CE8D}"/>
    <cellStyle name="40% - Énfasis4 3 2 2 3 2 2" xfId="27954" xr:uid="{DA621499-8F1F-4C99-92EE-483C2A214A85}"/>
    <cellStyle name="40% - Énfasis4 3 2 2 3 2 2 2" xfId="47115" xr:uid="{963CE7E5-B1D4-4B20-A1A2-C53EF8D8D28A}"/>
    <cellStyle name="40% - Énfasis4 3 2 2 3 2 3" xfId="47114" xr:uid="{6BF84063-554C-46E6-8611-323C0F6318AF}"/>
    <cellStyle name="40% - Énfasis4 3 2 2 3 3" xfId="20249" xr:uid="{F39D6F1C-C277-4090-9561-FAAEABF2EF7B}"/>
    <cellStyle name="40% - Énfasis4 3 2 2 3 3 2" xfId="47116" xr:uid="{B802C983-F3DF-4301-8919-854025B4D73C}"/>
    <cellStyle name="40% - Énfasis4 3 2 2 3 4" xfId="47113" xr:uid="{057A764F-5AEC-4956-8037-405FE147D58C}"/>
    <cellStyle name="40% - Énfasis4 3 2 2 4" xfId="8817" xr:uid="{E69154A2-C1A5-4FDE-9234-5AF964F5F1C9}"/>
    <cellStyle name="40% - Énfasis4 3 2 2 4 2" xfId="24230" xr:uid="{0912580E-A2DE-4AA9-8845-D259F2B9097F}"/>
    <cellStyle name="40% - Énfasis4 3 2 2 4 2 2" xfId="47118" xr:uid="{BCD2D3CD-F399-45B9-97D1-25C1F009B0AD}"/>
    <cellStyle name="40% - Énfasis4 3 2 2 4 3" xfId="47117" xr:uid="{29923CDD-E47D-4673-B112-AE9CDE028241}"/>
    <cellStyle name="40% - Énfasis4 3 2 2 5" xfId="16525" xr:uid="{B6C9926F-98B7-40C2-B419-3569A27A280F}"/>
    <cellStyle name="40% - Énfasis4 3 2 2 5 2" xfId="47119" xr:uid="{4DCF8FE2-065E-4029-ADB2-D8CAB6A2749F}"/>
    <cellStyle name="40% - Énfasis4 3 2 2 6" xfId="47104" xr:uid="{E54B868F-537F-499B-A33C-1E0D537475E6}"/>
    <cellStyle name="40% - Énfasis4 3 2 3" xfId="1927" xr:uid="{FBD20C39-B5AC-4BFA-8B78-3E64A7F0A79A}"/>
    <cellStyle name="40% - Énfasis4 3 2 3 2" xfId="5659" xr:uid="{EF357222-BBF9-45EF-900B-D1C9A32BEF07}"/>
    <cellStyle name="40% - Énfasis4 3 2 3 2 2" xfId="13367" xr:uid="{433EC0F0-96CB-4D0F-9E77-A486825CF366}"/>
    <cellStyle name="40% - Énfasis4 3 2 3 2 2 2" xfId="28779" xr:uid="{42B26F16-91F3-4F4A-B1AE-0966EBB5A0D1}"/>
    <cellStyle name="40% - Énfasis4 3 2 3 2 2 2 2" xfId="47123" xr:uid="{FC43E1B3-6183-48D9-B701-E5904C954D2E}"/>
    <cellStyle name="40% - Énfasis4 3 2 3 2 2 3" xfId="47122" xr:uid="{39A5FBDF-A1CD-456B-AFEF-97C0932BAEF3}"/>
    <cellStyle name="40% - Énfasis4 3 2 3 2 3" xfId="21074" xr:uid="{10A434BB-4267-4E4B-B380-08A881C62465}"/>
    <cellStyle name="40% - Énfasis4 3 2 3 2 3 2" xfId="47124" xr:uid="{AF0B79DD-860D-4D8F-BCE0-FFF266363581}"/>
    <cellStyle name="40% - Énfasis4 3 2 3 2 4" xfId="47121" xr:uid="{E5AC0193-DC2C-4DD1-8BF9-E5DA734E8126}"/>
    <cellStyle name="40% - Énfasis4 3 2 3 3" xfId="9638" xr:uid="{50A4443F-3B89-4892-B795-21E1FC9DED95}"/>
    <cellStyle name="40% - Énfasis4 3 2 3 3 2" xfId="25051" xr:uid="{E71AA272-C0F5-487B-9748-DC6B120DFB98}"/>
    <cellStyle name="40% - Énfasis4 3 2 3 3 2 2" xfId="47126" xr:uid="{236B08E5-3183-434A-91F4-9D72E2092380}"/>
    <cellStyle name="40% - Énfasis4 3 2 3 3 3" xfId="47125" xr:uid="{299E01E0-DB8E-4A33-B0D1-A94759E4BABA}"/>
    <cellStyle name="40% - Énfasis4 3 2 3 4" xfId="17346" xr:uid="{16963723-22FA-4350-8B9A-97A1D9B81847}"/>
    <cellStyle name="40% - Énfasis4 3 2 3 4 2" xfId="47127" xr:uid="{57A5A2B2-B6DF-43E0-8CB3-60A9F01D298A}"/>
    <cellStyle name="40% - Énfasis4 3 2 3 5" xfId="47120" xr:uid="{7F69426F-C08B-47FD-B885-4A86CE5353C1}"/>
    <cellStyle name="40% - Énfasis4 3 2 4" xfId="4182" xr:uid="{DFA8A25A-D524-41BF-8B90-CFACCC40BBE9}"/>
    <cellStyle name="40% - Énfasis4 3 2 4 2" xfId="11890" xr:uid="{72B77469-CE21-4DC6-971A-D6D63513CA69}"/>
    <cellStyle name="40% - Énfasis4 3 2 4 2 2" xfId="27302" xr:uid="{1B44D75C-1ADA-4F59-9365-955A71A13B74}"/>
    <cellStyle name="40% - Énfasis4 3 2 4 2 2 2" xfId="47130" xr:uid="{809001F5-1925-434B-8377-60EDC36CE9AE}"/>
    <cellStyle name="40% - Énfasis4 3 2 4 2 3" xfId="47129" xr:uid="{B6BAA3E3-4927-4508-981A-DF6035D6517E}"/>
    <cellStyle name="40% - Énfasis4 3 2 4 3" xfId="19597" xr:uid="{3409EF60-9D59-4ECC-9052-3B711DB1415C}"/>
    <cellStyle name="40% - Énfasis4 3 2 4 3 2" xfId="47131" xr:uid="{D1A65706-F47B-448C-A01F-1EE311D43B64}"/>
    <cellStyle name="40% - Énfasis4 3 2 4 4" xfId="47128" xr:uid="{8F82DEF4-A552-4A81-9FA0-F1AED779150A}"/>
    <cellStyle name="40% - Énfasis4 3 2 5" xfId="8179" xr:uid="{B58262D5-8545-44A0-8EB6-E59D9F38EC96}"/>
    <cellStyle name="40% - Énfasis4 3 2 5 2" xfId="23592" xr:uid="{36EC41AC-7C94-42C3-9106-8FD4C98756F7}"/>
    <cellStyle name="40% - Énfasis4 3 2 5 2 2" xfId="47133" xr:uid="{C0DB7C07-B56C-4DBB-8FA2-8380FF6E071F}"/>
    <cellStyle name="40% - Énfasis4 3 2 5 3" xfId="47132" xr:uid="{CADFF25E-088E-43C3-84E2-46F68EEF340C}"/>
    <cellStyle name="40% - Énfasis4 3 2 6" xfId="15887" xr:uid="{A5F1E405-89C8-4BBC-9222-2A5E7A2E368D}"/>
    <cellStyle name="40% - Énfasis4 3 2 6 2" xfId="47134" xr:uid="{6BCB75CB-24FB-4F1A-A227-C2CE41FF5855}"/>
    <cellStyle name="40% - Énfasis4 3 2 7" xfId="47103" xr:uid="{B1E0C356-F687-48FB-A7FE-870D7E907958}"/>
    <cellStyle name="40% - Énfasis4 3 3" xfId="897" xr:uid="{4753FD3F-2476-4D70-A8DD-9A703E1C06A1}"/>
    <cellStyle name="40% - Énfasis4 3 3 2" xfId="2367" xr:uid="{0F5E1DC3-315E-45AE-99F9-893A66D914F5}"/>
    <cellStyle name="40% - Énfasis4 3 3 2 2" xfId="6099" xr:uid="{57A88AC4-3823-4531-9C09-618352683B61}"/>
    <cellStyle name="40% - Énfasis4 3 3 2 2 2" xfId="13807" xr:uid="{93263492-8C5F-4043-8084-68872371B283}"/>
    <cellStyle name="40% - Énfasis4 3 3 2 2 2 2" xfId="29219" xr:uid="{CAAE0D04-0C1F-4D19-BA96-855278BDFDA3}"/>
    <cellStyle name="40% - Énfasis4 3 3 2 2 2 2 2" xfId="47139" xr:uid="{8FF027D9-8138-4202-A0F0-FBB17C5CB6FE}"/>
    <cellStyle name="40% - Énfasis4 3 3 2 2 2 3" xfId="47138" xr:uid="{28DD68A7-DC20-40B2-91DB-FB1F293B7018}"/>
    <cellStyle name="40% - Énfasis4 3 3 2 2 3" xfId="21514" xr:uid="{96EAEB9A-A79E-45BE-BBBA-A2E463D65FD0}"/>
    <cellStyle name="40% - Énfasis4 3 3 2 2 3 2" xfId="47140" xr:uid="{D921D98D-8E41-4461-ABF3-DF9E5535004C}"/>
    <cellStyle name="40% - Énfasis4 3 3 2 2 4" xfId="47137" xr:uid="{0151713D-2171-46FA-A06A-0B08DC5BEF05}"/>
    <cellStyle name="40% - Énfasis4 3 3 2 3" xfId="10078" xr:uid="{71B8A886-9EB8-4018-BBEC-3D563812F0CA}"/>
    <cellStyle name="40% - Énfasis4 3 3 2 3 2" xfId="25491" xr:uid="{D49A16A5-A747-4E32-8567-FAA84B7355C0}"/>
    <cellStyle name="40% - Énfasis4 3 3 2 3 2 2" xfId="47142" xr:uid="{AD68C85A-B9FB-4913-8EF1-1967CC77584D}"/>
    <cellStyle name="40% - Énfasis4 3 3 2 3 3" xfId="47141" xr:uid="{9D6FBCF2-F3E4-432A-8C0B-978DBEDC33AE}"/>
    <cellStyle name="40% - Énfasis4 3 3 2 4" xfId="17786" xr:uid="{A2C3D1E9-1AC9-42BE-B3A5-ACCF8C24F72A}"/>
    <cellStyle name="40% - Énfasis4 3 3 2 4 2" xfId="47143" xr:uid="{30593029-CBA6-4E21-9915-43CA3772421C}"/>
    <cellStyle name="40% - Énfasis4 3 3 2 5" xfId="47136" xr:uid="{5A4325FA-D827-4DAE-A049-43CA517963BA}"/>
    <cellStyle name="40% - Énfasis4 3 3 3" xfId="4634" xr:uid="{4962A8AC-6B54-4E84-8C82-F8344E33A2A9}"/>
    <cellStyle name="40% - Énfasis4 3 3 3 2" xfId="12342" xr:uid="{94CB3B21-AF9C-4185-803D-970F3FCF70DF}"/>
    <cellStyle name="40% - Énfasis4 3 3 3 2 2" xfId="27754" xr:uid="{7BEAAD9A-2280-4675-A3FF-7BA1F3CD0DBF}"/>
    <cellStyle name="40% - Énfasis4 3 3 3 2 2 2" xfId="47146" xr:uid="{60F1EBC4-8BEF-4EFA-A9F4-4276236C510D}"/>
    <cellStyle name="40% - Énfasis4 3 3 3 2 3" xfId="47145" xr:uid="{99F045E6-0E0D-4886-AE06-4CDE582588E9}"/>
    <cellStyle name="40% - Énfasis4 3 3 3 3" xfId="20049" xr:uid="{7DEB09D9-2351-43E9-8667-7EE5EACDFD75}"/>
    <cellStyle name="40% - Énfasis4 3 3 3 3 2" xfId="47147" xr:uid="{0062C13C-86B2-42C2-935D-5F142DAD2B82}"/>
    <cellStyle name="40% - Énfasis4 3 3 3 4" xfId="47144" xr:uid="{AF19C371-4D0E-42EE-8ADF-3A2891B9CE90}"/>
    <cellStyle name="40% - Énfasis4 3 3 4" xfId="8619" xr:uid="{12C21AA2-9A92-45AA-AE43-14F92100191D}"/>
    <cellStyle name="40% - Énfasis4 3 3 4 2" xfId="24032" xr:uid="{E57EF74C-9B32-473B-9217-9E05CD1731AF}"/>
    <cellStyle name="40% - Énfasis4 3 3 4 2 2" xfId="47149" xr:uid="{ACEE8928-1330-458C-AC39-83781D775D96}"/>
    <cellStyle name="40% - Énfasis4 3 3 4 3" xfId="47148" xr:uid="{8066C734-9437-4035-85A8-5E867DF76D89}"/>
    <cellStyle name="40% - Énfasis4 3 3 5" xfId="16327" xr:uid="{1FF75371-79A4-40B8-B84F-9211FAA66812}"/>
    <cellStyle name="40% - Énfasis4 3 3 5 2" xfId="47150" xr:uid="{F33C5EF3-4E02-4F0B-B64E-08500C6A2C11}"/>
    <cellStyle name="40% - Énfasis4 3 3 6" xfId="47135" xr:uid="{FD2F3EED-AECF-48BC-9987-2FC2FAE61AD5}"/>
    <cellStyle name="40% - Énfasis4 3 4" xfId="1729" xr:uid="{B12DA3A8-1255-43FE-9E4E-1D719AB50298}"/>
    <cellStyle name="40% - Énfasis4 3 4 2" xfId="5461" xr:uid="{AAAA6738-1DDF-47B9-9731-96ECCA44D5E1}"/>
    <cellStyle name="40% - Énfasis4 3 4 2 2" xfId="13169" xr:uid="{5A72294E-9EA2-4830-826C-64DC80FC196F}"/>
    <cellStyle name="40% - Énfasis4 3 4 2 2 2" xfId="28581" xr:uid="{097CCCB6-0E7C-48EC-B5CD-F59588AE28B1}"/>
    <cellStyle name="40% - Énfasis4 3 4 2 2 2 2" xfId="47154" xr:uid="{C5E9AD06-36DC-4055-A1D6-1E61F5A43C76}"/>
    <cellStyle name="40% - Énfasis4 3 4 2 2 3" xfId="47153" xr:uid="{EFC3E447-19EA-46B9-AD9F-CEA3029505A5}"/>
    <cellStyle name="40% - Énfasis4 3 4 2 3" xfId="20876" xr:uid="{8E157316-5514-400C-9AF0-2E38347C0BFE}"/>
    <cellStyle name="40% - Énfasis4 3 4 2 3 2" xfId="47155" xr:uid="{549D7831-FA35-42F9-95F8-0FC223D671B3}"/>
    <cellStyle name="40% - Énfasis4 3 4 2 4" xfId="47152" xr:uid="{B82DDF2E-3523-4338-8397-06ED501F334F}"/>
    <cellStyle name="40% - Énfasis4 3 4 3" xfId="9440" xr:uid="{20853837-5126-4508-8A5C-E9D608E3488D}"/>
    <cellStyle name="40% - Énfasis4 3 4 3 2" xfId="24853" xr:uid="{815C8C4F-E4AE-4FF1-AC78-FD92609544AF}"/>
    <cellStyle name="40% - Énfasis4 3 4 3 2 2" xfId="47157" xr:uid="{B17E7700-2A50-4563-8CEB-187714970B33}"/>
    <cellStyle name="40% - Énfasis4 3 4 3 3" xfId="47156" xr:uid="{957FC562-5E41-41A9-A1BB-0FB8AD78D185}"/>
    <cellStyle name="40% - Énfasis4 3 4 4" xfId="17148" xr:uid="{FCCB1E4A-A895-432D-8843-B75B0EFD523A}"/>
    <cellStyle name="40% - Énfasis4 3 4 4 2" xfId="47158" xr:uid="{3A0501AC-DE4D-4A9C-BAA1-454BA2E24A22}"/>
    <cellStyle name="40% - Énfasis4 3 4 5" xfId="47151" xr:uid="{1892D1B3-378B-463B-BDE4-457B17AC2B3B}"/>
    <cellStyle name="40% - Énfasis4 3 5" xfId="3982" xr:uid="{DEDDF9DE-22B3-436A-BC8B-F5E26048ACF6}"/>
    <cellStyle name="40% - Énfasis4 3 5 2" xfId="11690" xr:uid="{86F92709-8F96-4FEA-8E0F-FB00CAB54537}"/>
    <cellStyle name="40% - Énfasis4 3 5 2 2" xfId="27102" xr:uid="{AAFB16EE-2793-4DEE-AF38-246EE029E0A7}"/>
    <cellStyle name="40% - Énfasis4 3 5 2 2 2" xfId="47161" xr:uid="{21C66C75-7D31-43F3-BA1B-75020602B293}"/>
    <cellStyle name="40% - Énfasis4 3 5 2 3" xfId="47160" xr:uid="{90D20D26-3954-4E2C-A898-8F97C3F7056E}"/>
    <cellStyle name="40% - Énfasis4 3 5 3" xfId="19397" xr:uid="{51575D28-CAEE-49B2-AF99-D14D289B78F1}"/>
    <cellStyle name="40% - Énfasis4 3 5 3 2" xfId="47162" xr:uid="{09A40C98-13DC-492B-A1D0-FFCCC09BE311}"/>
    <cellStyle name="40% - Énfasis4 3 5 4" xfId="47159" xr:uid="{348F3240-EA77-4CE9-8E97-1D5DDB3AC3BE}"/>
    <cellStyle name="40% - Énfasis4 3 6" xfId="7981" xr:uid="{58AD876D-8940-44EE-A694-D762C02840BF}"/>
    <cellStyle name="40% - Énfasis4 3 6 2" xfId="23394" xr:uid="{640CB62F-7D7F-47CD-BD52-79C9A33C128D}"/>
    <cellStyle name="40% - Énfasis4 3 6 2 2" xfId="47164" xr:uid="{4E51EA02-2BBD-4949-9B34-059A3A257BF6}"/>
    <cellStyle name="40% - Énfasis4 3 6 3" xfId="47163" xr:uid="{867555A7-CB02-4B30-BFD2-256D153C5512}"/>
    <cellStyle name="40% - Énfasis4 3 7" xfId="15689" xr:uid="{88A85F8C-6A62-48C1-A910-B397F2D01BA9}"/>
    <cellStyle name="40% - Énfasis4 3 7 2" xfId="47165" xr:uid="{26F4C892-50C3-47B3-8C05-48BBB7F1826D}"/>
    <cellStyle name="40% - Énfasis4 3 8" xfId="47102" xr:uid="{F360D250-E254-4287-9419-D93D36317541}"/>
    <cellStyle name="40% - Énfasis4 30" xfId="3092" xr:uid="{269D8A79-8E2C-42F9-BF8D-135B98AD334B}"/>
    <cellStyle name="40% - Énfasis4 30 2" xfId="6824" xr:uid="{3E579C63-5D76-4ACE-BE07-5DEAA9640E07}"/>
    <cellStyle name="40% - Énfasis4 30 2 2" xfId="14532" xr:uid="{65093154-1FC0-4595-A574-131DD781EAAF}"/>
    <cellStyle name="40% - Énfasis4 30 2 2 2" xfId="29944" xr:uid="{132F3EC1-217D-4AEF-B478-310D4EC33B09}"/>
    <cellStyle name="40% - Énfasis4 30 2 2 2 2" xfId="47169" xr:uid="{B7CAD6A6-8125-41D9-97BB-45059DB7D1CF}"/>
    <cellStyle name="40% - Énfasis4 30 2 2 3" xfId="47168" xr:uid="{52650973-41D9-468F-8A41-A71F60287666}"/>
    <cellStyle name="40% - Énfasis4 30 2 3" xfId="22239" xr:uid="{458AC23B-E3E8-4653-8DE9-D30918E295D2}"/>
    <cellStyle name="40% - Énfasis4 30 2 3 2" xfId="47170" xr:uid="{E87A86FF-42DA-4BDF-8FA6-5EB10A1608B3}"/>
    <cellStyle name="40% - Énfasis4 30 2 4" xfId="47167" xr:uid="{0D4526DC-CB25-470F-A395-5CC929902A76}"/>
    <cellStyle name="40% - Énfasis4 30 3" xfId="10803" xr:uid="{1EDFC858-5BFE-4CE0-BCA9-ED192BBD342B}"/>
    <cellStyle name="40% - Énfasis4 30 3 2" xfId="26216" xr:uid="{CC199F0C-46CD-42A6-8679-39CA973A19BB}"/>
    <cellStyle name="40% - Énfasis4 30 3 2 2" xfId="47172" xr:uid="{62096311-A127-4AFC-961A-39737180F127}"/>
    <cellStyle name="40% - Énfasis4 30 3 3" xfId="47171" xr:uid="{59C09380-A4AA-4706-A42B-BC595716D268}"/>
    <cellStyle name="40% - Énfasis4 30 4" xfId="18511" xr:uid="{9D928E12-DE99-4321-B45D-AC0F7243C68C}"/>
    <cellStyle name="40% - Énfasis4 30 4 2" xfId="47173" xr:uid="{8FDDF598-6988-4AF8-B237-31BF798BF817}"/>
    <cellStyle name="40% - Énfasis4 30 5" xfId="47166" xr:uid="{0D13C69F-AB61-4A7E-A79B-5E79B2ECCF37}"/>
    <cellStyle name="40% - Énfasis4 31" xfId="3112" xr:uid="{591E3FC7-2AD9-41E2-BD85-C8B4E31B99F3}"/>
    <cellStyle name="40% - Énfasis4 31 2" xfId="6844" xr:uid="{BA263F2E-F80D-4C0A-93FB-675FABFA399B}"/>
    <cellStyle name="40% - Énfasis4 31 2 2" xfId="14552" xr:uid="{4EFA40F4-3686-46BB-9D0E-1675857F5D3A}"/>
    <cellStyle name="40% - Énfasis4 31 2 2 2" xfId="29964" xr:uid="{C1AEF6C1-C1CF-4886-8F0F-CB5C3D3CD378}"/>
    <cellStyle name="40% - Énfasis4 31 2 2 2 2" xfId="47177" xr:uid="{D3A258F2-3B96-4CB5-8055-8C2121C5720D}"/>
    <cellStyle name="40% - Énfasis4 31 2 2 3" xfId="47176" xr:uid="{D4706EF9-CA23-436B-ABCD-8431E2F32F3D}"/>
    <cellStyle name="40% - Énfasis4 31 2 3" xfId="22259" xr:uid="{4CC8157D-A137-4AA0-9F5B-AE0468BD207E}"/>
    <cellStyle name="40% - Énfasis4 31 2 3 2" xfId="47178" xr:uid="{EDFDE5D1-7185-452E-BE10-7AA67AE96A6B}"/>
    <cellStyle name="40% - Énfasis4 31 2 4" xfId="47175" xr:uid="{C9FD088A-D65F-4A04-9A91-213FC480652F}"/>
    <cellStyle name="40% - Énfasis4 31 3" xfId="10823" xr:uid="{5F200FD5-96B0-4D02-9048-33DCCBAD86F0}"/>
    <cellStyle name="40% - Énfasis4 31 3 2" xfId="26236" xr:uid="{1AA17328-BC77-4ACD-9B3A-C056EAEF972E}"/>
    <cellStyle name="40% - Énfasis4 31 3 2 2" xfId="47180" xr:uid="{927F7AE6-2293-4B62-A56D-66D62F465C28}"/>
    <cellStyle name="40% - Énfasis4 31 3 3" xfId="47179" xr:uid="{7B55BE6C-25FB-4BA6-84CD-1121CD706838}"/>
    <cellStyle name="40% - Énfasis4 31 4" xfId="18531" xr:uid="{73F19370-2E20-478C-BFF2-8731B658FFE1}"/>
    <cellStyle name="40% - Énfasis4 31 4 2" xfId="47181" xr:uid="{4A50202B-9A9E-4C33-9870-737D2879612C}"/>
    <cellStyle name="40% - Énfasis4 31 5" xfId="47174" xr:uid="{2F065D6B-94FF-4003-8B97-5B74C629B07E}"/>
    <cellStyle name="40% - Énfasis4 32" xfId="3132" xr:uid="{A1DEE04F-2E66-4B21-8E61-3124CDB93696}"/>
    <cellStyle name="40% - Énfasis4 32 2" xfId="6864" xr:uid="{16806567-4755-49AE-9083-2EFAB181AB78}"/>
    <cellStyle name="40% - Énfasis4 32 2 2" xfId="14572" xr:uid="{C6D138E3-AB8E-4573-8C7C-D0E7FF6AE18E}"/>
    <cellStyle name="40% - Énfasis4 32 2 2 2" xfId="29984" xr:uid="{03B7F5F0-C7D8-4FF6-BB09-8B388798CF1F}"/>
    <cellStyle name="40% - Énfasis4 32 2 2 2 2" xfId="47185" xr:uid="{694D5BDB-9AE5-4441-BEB3-996D31FAD5CC}"/>
    <cellStyle name="40% - Énfasis4 32 2 2 3" xfId="47184" xr:uid="{1F0FA359-86F1-4CF7-9314-FB24A14F9BAD}"/>
    <cellStyle name="40% - Énfasis4 32 2 3" xfId="22279" xr:uid="{1ABDC3B9-C3E6-48D5-98A3-3FC1F3860790}"/>
    <cellStyle name="40% - Énfasis4 32 2 3 2" xfId="47186" xr:uid="{49728BF7-37A6-4C29-8FFA-E6FDA684C05E}"/>
    <cellStyle name="40% - Énfasis4 32 2 4" xfId="47183" xr:uid="{5A1454F7-78F9-4599-970A-79EBE2A92487}"/>
    <cellStyle name="40% - Énfasis4 32 3" xfId="10843" xr:uid="{69349AAE-19CE-41FA-AAE2-477AB170945D}"/>
    <cellStyle name="40% - Énfasis4 32 3 2" xfId="26256" xr:uid="{816C1DBC-113C-4550-8AE8-3ADDF8EA5410}"/>
    <cellStyle name="40% - Énfasis4 32 3 2 2" xfId="47188" xr:uid="{72D1E8AF-01BD-4BD9-96E8-6DEB854A0BC8}"/>
    <cellStyle name="40% - Énfasis4 32 3 3" xfId="47187" xr:uid="{12292861-E85B-4ADA-BDA7-50A009D40BC8}"/>
    <cellStyle name="40% - Énfasis4 32 4" xfId="18551" xr:uid="{A698D558-761E-4354-A246-4435AF4BB25F}"/>
    <cellStyle name="40% - Énfasis4 32 4 2" xfId="47189" xr:uid="{B51F4751-640E-4CC3-8207-A2111139700D}"/>
    <cellStyle name="40% - Énfasis4 32 5" xfId="47182" xr:uid="{06363C0E-AA1A-48DB-9990-159995AD0040}"/>
    <cellStyle name="40% - Énfasis4 33" xfId="3152" xr:uid="{0B8F2B59-72F1-442B-9D3F-0043D5B07809}"/>
    <cellStyle name="40% - Énfasis4 33 2" xfId="6884" xr:uid="{2BEAE17A-C5DF-4B6B-96C4-ECA7D7C95508}"/>
    <cellStyle name="40% - Énfasis4 33 2 2" xfId="14592" xr:uid="{FB437DF3-9A14-440A-A038-8F52B3ABBB14}"/>
    <cellStyle name="40% - Énfasis4 33 2 2 2" xfId="30004" xr:uid="{A94B0549-E1B0-4DAB-B0FF-20F5AB90D34F}"/>
    <cellStyle name="40% - Énfasis4 33 2 2 2 2" xfId="47193" xr:uid="{6049DBE8-8387-4845-BAE0-0CAE57AE3AA1}"/>
    <cellStyle name="40% - Énfasis4 33 2 2 3" xfId="47192" xr:uid="{D5EAF892-CE8A-41D2-BC30-7ADCB096FA68}"/>
    <cellStyle name="40% - Énfasis4 33 2 3" xfId="22299" xr:uid="{F4CA4B15-54B6-4D9B-903B-2CD1D5C73B85}"/>
    <cellStyle name="40% - Énfasis4 33 2 3 2" xfId="47194" xr:uid="{A90D309C-8B1D-4C1E-A279-C3BACF532F6C}"/>
    <cellStyle name="40% - Énfasis4 33 2 4" xfId="47191" xr:uid="{3C11A3E8-C29F-48C1-A503-113D387817A6}"/>
    <cellStyle name="40% - Énfasis4 33 3" xfId="10863" xr:uid="{6082CE21-562E-4444-AF96-87B433C9CF18}"/>
    <cellStyle name="40% - Énfasis4 33 3 2" xfId="26276" xr:uid="{52CE0366-C3AC-49F4-AC2E-F1655E62FCA9}"/>
    <cellStyle name="40% - Énfasis4 33 3 2 2" xfId="47196" xr:uid="{982F3B88-B7EC-42D1-ACB1-843A61430C77}"/>
    <cellStyle name="40% - Énfasis4 33 3 3" xfId="47195" xr:uid="{8B334346-334F-4CD5-9E2D-BC71608C94FA}"/>
    <cellStyle name="40% - Énfasis4 33 4" xfId="18571" xr:uid="{AEF6407B-D9F5-4377-8DCB-CEF797E30F72}"/>
    <cellStyle name="40% - Énfasis4 33 4 2" xfId="47197" xr:uid="{7434F10C-2C0B-47C5-936E-99891F4AEA08}"/>
    <cellStyle name="40% - Énfasis4 33 5" xfId="47190" xr:uid="{A878C102-B493-4492-82AE-A676D80EB6D6}"/>
    <cellStyle name="40% - Énfasis4 34" xfId="3172" xr:uid="{6E42A078-3C98-4A2E-B14C-70F3B3905285}"/>
    <cellStyle name="40% - Énfasis4 34 2" xfId="6904" xr:uid="{648D3EB4-F08B-4F62-BF52-61596E48BD70}"/>
    <cellStyle name="40% - Énfasis4 34 2 2" xfId="14612" xr:uid="{6D7BF1AB-08B0-416F-9FDE-B16491EC4BDF}"/>
    <cellStyle name="40% - Énfasis4 34 2 2 2" xfId="30024" xr:uid="{FB15D480-1901-4789-AF78-110EC0D4458D}"/>
    <cellStyle name="40% - Énfasis4 34 2 2 2 2" xfId="47201" xr:uid="{15A3EAAC-C696-490C-99FF-DC7E9709C54C}"/>
    <cellStyle name="40% - Énfasis4 34 2 2 3" xfId="47200" xr:uid="{D065C2F0-FBE9-42C2-BF8A-B891750D9816}"/>
    <cellStyle name="40% - Énfasis4 34 2 3" xfId="22319" xr:uid="{4381530B-5888-41C7-B5BA-052C025F236C}"/>
    <cellStyle name="40% - Énfasis4 34 2 3 2" xfId="47202" xr:uid="{280BAA4B-59ED-4AD7-8F09-A3B55016495A}"/>
    <cellStyle name="40% - Énfasis4 34 2 4" xfId="47199" xr:uid="{4A339FC1-EF86-44D2-983E-BBC063BF1DEA}"/>
    <cellStyle name="40% - Énfasis4 34 3" xfId="10883" xr:uid="{89AAB6C9-9E0B-40B5-9A21-32BAB00C9AEE}"/>
    <cellStyle name="40% - Énfasis4 34 3 2" xfId="26296" xr:uid="{441C8155-CEEC-442D-8730-37B21FEA0ACE}"/>
    <cellStyle name="40% - Énfasis4 34 3 2 2" xfId="47204" xr:uid="{C95198F7-8BC7-444B-A20A-2CB5EA819A8D}"/>
    <cellStyle name="40% - Énfasis4 34 3 3" xfId="47203" xr:uid="{F93A6B3B-10E1-445E-A056-D93C7243B106}"/>
    <cellStyle name="40% - Énfasis4 34 4" xfId="18591" xr:uid="{16A82A8F-4D47-406F-ABDB-D491E667CA00}"/>
    <cellStyle name="40% - Énfasis4 34 4 2" xfId="47205" xr:uid="{19E99A4B-B0E5-4892-BFFA-7E8247C176B7}"/>
    <cellStyle name="40% - Énfasis4 34 5" xfId="47198" xr:uid="{724C1604-B38A-4C01-A171-5EB9CCA6AC30}"/>
    <cellStyle name="40% - Énfasis4 35" xfId="3192" xr:uid="{15503AD8-F021-40D4-A1C4-B2CC627D3325}"/>
    <cellStyle name="40% - Énfasis4 35 2" xfId="6924" xr:uid="{6D3166F4-DC4D-47D1-A1BE-B86B01ABF60B}"/>
    <cellStyle name="40% - Énfasis4 35 2 2" xfId="14632" xr:uid="{FDC85D03-0444-4DE2-857F-204E5C73DC3E}"/>
    <cellStyle name="40% - Énfasis4 35 2 2 2" xfId="30044" xr:uid="{2CDB44BA-0EEA-4D8F-BDAA-1F5BF123D49D}"/>
    <cellStyle name="40% - Énfasis4 35 2 2 2 2" xfId="47209" xr:uid="{7DFB6B85-EFF5-4086-B76E-DBA55398587C}"/>
    <cellStyle name="40% - Énfasis4 35 2 2 3" xfId="47208" xr:uid="{18F874CA-3171-448F-BC66-EFB64C3D9B62}"/>
    <cellStyle name="40% - Énfasis4 35 2 3" xfId="22339" xr:uid="{B9B4C9F5-C5CC-48CA-A058-763AE3B38FF5}"/>
    <cellStyle name="40% - Énfasis4 35 2 3 2" xfId="47210" xr:uid="{29A4896C-A73E-497E-B36C-3E35CAE13375}"/>
    <cellStyle name="40% - Énfasis4 35 2 4" xfId="47207" xr:uid="{730E03E3-2098-4173-8479-7E682B5BB1FB}"/>
    <cellStyle name="40% - Énfasis4 35 3" xfId="10903" xr:uid="{6F76DE6B-3CD9-4505-B27F-D03E73562507}"/>
    <cellStyle name="40% - Énfasis4 35 3 2" xfId="26316" xr:uid="{F2115EE5-A08D-49B3-8A4A-178D7315E86E}"/>
    <cellStyle name="40% - Énfasis4 35 3 2 2" xfId="47212" xr:uid="{CA723C9C-E820-45E7-8AE4-BB0F86D8A01C}"/>
    <cellStyle name="40% - Énfasis4 35 3 3" xfId="47211" xr:uid="{29544B35-4D96-46F4-BEC8-740EF465E91C}"/>
    <cellStyle name="40% - Énfasis4 35 4" xfId="18611" xr:uid="{3BEC99B9-D56D-46A1-9BAA-6CEBA2A71A0B}"/>
    <cellStyle name="40% - Énfasis4 35 4 2" xfId="47213" xr:uid="{F5FE6435-9A41-420B-882A-1FB36CA4B070}"/>
    <cellStyle name="40% - Énfasis4 35 5" xfId="47206" xr:uid="{99F6A98E-D34A-41CE-A697-CE8C6453D9E0}"/>
    <cellStyle name="40% - Énfasis4 36" xfId="3212" xr:uid="{944FC10E-0C48-43CD-838E-D262B23146AE}"/>
    <cellStyle name="40% - Énfasis4 36 2" xfId="6944" xr:uid="{46AF3AA6-5DBD-48F9-B51B-8D9A9640EE16}"/>
    <cellStyle name="40% - Énfasis4 36 2 2" xfId="14652" xr:uid="{E717019C-D9F5-4047-AE46-BD9009F79D7F}"/>
    <cellStyle name="40% - Énfasis4 36 2 2 2" xfId="30064" xr:uid="{CC5D343B-6CA5-4480-A428-E7AADDF38537}"/>
    <cellStyle name="40% - Énfasis4 36 2 2 2 2" xfId="47217" xr:uid="{039286E1-EC14-403D-B9D1-BCDB504B04D8}"/>
    <cellStyle name="40% - Énfasis4 36 2 2 3" xfId="47216" xr:uid="{2B8F95E0-55EF-4A66-8F74-69C643A4F130}"/>
    <cellStyle name="40% - Énfasis4 36 2 3" xfId="22359" xr:uid="{FBDA044E-BECE-4CB9-A026-87F9B754A27D}"/>
    <cellStyle name="40% - Énfasis4 36 2 3 2" xfId="47218" xr:uid="{F9A4ED09-29D8-4CC1-A79F-D8D4F36CED15}"/>
    <cellStyle name="40% - Énfasis4 36 2 4" xfId="47215" xr:uid="{04E7EC74-5234-45F5-BCB6-0A68BA37EA07}"/>
    <cellStyle name="40% - Énfasis4 36 3" xfId="10923" xr:uid="{E48875EE-4314-42AC-B11E-9E2D291CABC1}"/>
    <cellStyle name="40% - Énfasis4 36 3 2" xfId="26336" xr:uid="{4E42E7A1-A70B-4AB7-A270-B9B2CD051E0F}"/>
    <cellStyle name="40% - Énfasis4 36 3 2 2" xfId="47220" xr:uid="{AA5C9261-F26B-4EAD-AE6C-3363437233D0}"/>
    <cellStyle name="40% - Énfasis4 36 3 3" xfId="47219" xr:uid="{7AE73077-A37D-4D0A-A327-E148EC6BF4F1}"/>
    <cellStyle name="40% - Énfasis4 36 4" xfId="18631" xr:uid="{78C63185-0178-4302-9DCE-4E96A114C67D}"/>
    <cellStyle name="40% - Énfasis4 36 4 2" xfId="47221" xr:uid="{59DF227E-D8FB-4275-AC97-2DCED655026E}"/>
    <cellStyle name="40% - Énfasis4 36 5" xfId="47214" xr:uid="{D3BFDC07-C002-4C4F-BB45-416046ABC927}"/>
    <cellStyle name="40% - Énfasis4 37" xfId="3232" xr:uid="{A777847F-9778-4DD0-A47A-C92BCD237BB2}"/>
    <cellStyle name="40% - Énfasis4 37 2" xfId="6964" xr:uid="{AFE753E3-F737-461C-B529-E51CBE13DA8E}"/>
    <cellStyle name="40% - Énfasis4 37 2 2" xfId="14672" xr:uid="{857715C1-E19D-4DBD-8503-9C545AABB9C6}"/>
    <cellStyle name="40% - Énfasis4 37 2 2 2" xfId="30084" xr:uid="{B37A6BA4-CBE8-400A-A4C8-F9B6E143D626}"/>
    <cellStyle name="40% - Énfasis4 37 2 2 2 2" xfId="47225" xr:uid="{AF88B2E9-BDB2-4855-8D34-A25930706F05}"/>
    <cellStyle name="40% - Énfasis4 37 2 2 3" xfId="47224" xr:uid="{679D5A51-DCF7-4950-9DE8-42121452EFE6}"/>
    <cellStyle name="40% - Énfasis4 37 2 3" xfId="22379" xr:uid="{92A735BB-9516-4AC5-A2E1-35C530D5D9EA}"/>
    <cellStyle name="40% - Énfasis4 37 2 3 2" xfId="47226" xr:uid="{7692F4EB-D2C7-4963-96C6-73C7C86FA68F}"/>
    <cellStyle name="40% - Énfasis4 37 2 4" xfId="47223" xr:uid="{F8C26538-4050-48AC-BC92-8322D19CA3E5}"/>
    <cellStyle name="40% - Énfasis4 37 3" xfId="10943" xr:uid="{EC1BBE97-FF6C-4553-922C-4383243A4973}"/>
    <cellStyle name="40% - Énfasis4 37 3 2" xfId="26356" xr:uid="{74B59A82-FD27-413F-9DC9-1D1CF23D8664}"/>
    <cellStyle name="40% - Énfasis4 37 3 2 2" xfId="47228" xr:uid="{423BDDB8-CF0C-46E3-AF2C-B247A14DA5CE}"/>
    <cellStyle name="40% - Énfasis4 37 3 3" xfId="47227" xr:uid="{97DD6784-08E0-470E-A27E-75753099826F}"/>
    <cellStyle name="40% - Énfasis4 37 4" xfId="18651" xr:uid="{9845222E-88D2-4946-8664-0AC1C457A38E}"/>
    <cellStyle name="40% - Énfasis4 37 4 2" xfId="47229" xr:uid="{C6AAACBD-22DA-4A89-AC19-FBEBE92FBB2F}"/>
    <cellStyle name="40% - Énfasis4 37 5" xfId="47222" xr:uid="{958B5383-0505-46E4-9D66-2A89BB885921}"/>
    <cellStyle name="40% - Énfasis4 38" xfId="3252" xr:uid="{89D251D8-0424-40DC-9677-7FAA89A734C4}"/>
    <cellStyle name="40% - Énfasis4 38 2" xfId="6984" xr:uid="{893D1E90-AC80-458C-818D-2DC17CF0E988}"/>
    <cellStyle name="40% - Énfasis4 38 2 2" xfId="14692" xr:uid="{67ADDC21-1712-465F-BBE6-4472AAE2DF62}"/>
    <cellStyle name="40% - Énfasis4 38 2 2 2" xfId="30104" xr:uid="{76EF58E1-35CB-479D-A659-00F052F0379D}"/>
    <cellStyle name="40% - Énfasis4 38 2 2 2 2" xfId="47233" xr:uid="{B930B0FB-0E4B-4F21-8952-5EF77D0CBBE7}"/>
    <cellStyle name="40% - Énfasis4 38 2 2 3" xfId="47232" xr:uid="{681201DD-3127-4799-B8C8-089D52C04946}"/>
    <cellStyle name="40% - Énfasis4 38 2 3" xfId="22399" xr:uid="{7CB60337-B113-4759-B480-649582230A99}"/>
    <cellStyle name="40% - Énfasis4 38 2 3 2" xfId="47234" xr:uid="{BC1388AB-0616-4295-B106-5C3BD8850859}"/>
    <cellStyle name="40% - Énfasis4 38 2 4" xfId="47231" xr:uid="{EBE6B43F-BACC-4E91-B70D-E166AA2BC0AB}"/>
    <cellStyle name="40% - Énfasis4 38 3" xfId="10963" xr:uid="{7129B1BB-E822-439F-830E-525011B7B160}"/>
    <cellStyle name="40% - Énfasis4 38 3 2" xfId="26376" xr:uid="{085A0D60-27C6-4C14-B505-87F171AC4EA0}"/>
    <cellStyle name="40% - Énfasis4 38 3 2 2" xfId="47236" xr:uid="{5B570E35-4442-437B-AB14-30DFA2DA91E9}"/>
    <cellStyle name="40% - Énfasis4 38 3 3" xfId="47235" xr:uid="{9B2C2A93-2915-4577-A141-78F3D5F32E6C}"/>
    <cellStyle name="40% - Énfasis4 38 4" xfId="18671" xr:uid="{6B9E626C-11D8-4E23-A721-2B326124FD68}"/>
    <cellStyle name="40% - Énfasis4 38 4 2" xfId="47237" xr:uid="{7C717435-CD34-4666-AB82-D083BB86A374}"/>
    <cellStyle name="40% - Énfasis4 38 5" xfId="47230" xr:uid="{00314AFF-5B7B-4819-9D3B-21AD42BFC1C9}"/>
    <cellStyle name="40% - Énfasis4 39" xfId="3272" xr:uid="{19262764-3A42-4816-8356-7D854F8DA152}"/>
    <cellStyle name="40% - Énfasis4 39 2" xfId="7004" xr:uid="{BFFC8907-349E-4892-B9C3-AC03BA21796B}"/>
    <cellStyle name="40% - Énfasis4 39 2 2" xfId="14712" xr:uid="{02E51D31-F32F-459A-8F4F-78C1305C5905}"/>
    <cellStyle name="40% - Énfasis4 39 2 2 2" xfId="30124" xr:uid="{1EA183B6-96E5-4432-B133-FEF0695380A1}"/>
    <cellStyle name="40% - Énfasis4 39 2 2 2 2" xfId="47241" xr:uid="{7CFE3C4B-1CE0-4249-91A6-C58585E3BC50}"/>
    <cellStyle name="40% - Énfasis4 39 2 2 3" xfId="47240" xr:uid="{35F65FBB-02FE-4471-86B9-901AD744A0B7}"/>
    <cellStyle name="40% - Énfasis4 39 2 3" xfId="22419" xr:uid="{B2CE0369-BA16-465C-B836-466F17C73F0D}"/>
    <cellStyle name="40% - Énfasis4 39 2 3 2" xfId="47242" xr:uid="{AC3FCDF0-A51E-4B49-9E3D-7D20B65FA88B}"/>
    <cellStyle name="40% - Énfasis4 39 2 4" xfId="47239" xr:uid="{86C9DDC7-8171-45B6-B2BA-ACD963CFA081}"/>
    <cellStyle name="40% - Énfasis4 39 3" xfId="10983" xr:uid="{6D70F239-CDAA-42E7-BFD4-1146B35807BF}"/>
    <cellStyle name="40% - Énfasis4 39 3 2" xfId="26396" xr:uid="{3C0397CB-DB93-4A95-9877-B2ABC90F8221}"/>
    <cellStyle name="40% - Énfasis4 39 3 2 2" xfId="47244" xr:uid="{3C82B1F4-A0F1-4CE8-BAF7-9ED693869D08}"/>
    <cellStyle name="40% - Énfasis4 39 3 3" xfId="47243" xr:uid="{5C4EAE6C-FBC5-4081-9545-1ACB8D230712}"/>
    <cellStyle name="40% - Énfasis4 39 4" xfId="18691" xr:uid="{0427E8CD-5C82-4271-858D-1BE75C569D0E}"/>
    <cellStyle name="40% - Énfasis4 39 4 2" xfId="47245" xr:uid="{F16C5DB8-39DC-4EFB-BB9A-DDD93BE54C1B}"/>
    <cellStyle name="40% - Énfasis4 39 5" xfId="47238" xr:uid="{CAC5AB6C-C34C-42C3-8860-57A0DF3E53D3}"/>
    <cellStyle name="40% - Énfasis4 4" xfId="257" xr:uid="{81B54CF9-466A-4D64-82E5-2F1603B0E00F}"/>
    <cellStyle name="40% - Énfasis4 4 2" xfId="460" xr:uid="{5CA2F7A5-B0AA-431A-B2E6-F7A38789D0E4}"/>
    <cellStyle name="40% - Énfasis4 4 2 2" xfId="1121" xr:uid="{E3C75DFD-A13F-412B-AEF0-BBDA69800355}"/>
    <cellStyle name="40% - Énfasis4 4 2 2 2" xfId="2589" xr:uid="{D9928E8C-4BCA-4E74-A1E6-1457388F9099}"/>
    <cellStyle name="40% - Énfasis4 4 2 2 2 2" xfId="6321" xr:uid="{9310F508-408B-4DBD-A1FB-0FF0ADFD68A4}"/>
    <cellStyle name="40% - Énfasis4 4 2 2 2 2 2" xfId="14029" xr:uid="{ACC1CE9D-077E-4FB9-B887-B42361D5DE04}"/>
    <cellStyle name="40% - Énfasis4 4 2 2 2 2 2 2" xfId="29441" xr:uid="{DCFC0B2C-0290-4D76-9310-6B3C5B7299F1}"/>
    <cellStyle name="40% - Énfasis4 4 2 2 2 2 2 2 2" xfId="47252" xr:uid="{CCC3550F-44FB-468E-AF71-6316CBE04079}"/>
    <cellStyle name="40% - Énfasis4 4 2 2 2 2 2 3" xfId="47251" xr:uid="{D7406A12-682E-4A0B-BBB8-489253007911}"/>
    <cellStyle name="40% - Énfasis4 4 2 2 2 2 3" xfId="21736" xr:uid="{441DDC51-9D1E-4DE1-BC9E-192490CD1440}"/>
    <cellStyle name="40% - Énfasis4 4 2 2 2 2 3 2" xfId="47253" xr:uid="{344C6516-EA3D-446E-8CE1-83C639D41894}"/>
    <cellStyle name="40% - Énfasis4 4 2 2 2 2 4" xfId="47250" xr:uid="{73A87BA0-7D4E-4AA8-9FC0-5C86A81863AC}"/>
    <cellStyle name="40% - Énfasis4 4 2 2 2 3" xfId="10300" xr:uid="{76F2EF3D-4224-4AAC-8EC9-D696A799B9AF}"/>
    <cellStyle name="40% - Énfasis4 4 2 2 2 3 2" xfId="25713" xr:uid="{539EB3BF-995E-463F-9A81-D5E33F82AFDF}"/>
    <cellStyle name="40% - Énfasis4 4 2 2 2 3 2 2" xfId="47255" xr:uid="{A4A4E4FC-3801-4D4E-9937-6BDADDD5B7ED}"/>
    <cellStyle name="40% - Énfasis4 4 2 2 2 3 3" xfId="47254" xr:uid="{F9D64F55-B49E-42E3-80DA-AE451CCCED4E}"/>
    <cellStyle name="40% - Énfasis4 4 2 2 2 4" xfId="18008" xr:uid="{F44E3A49-5C46-4DCD-833C-359A473F15D2}"/>
    <cellStyle name="40% - Énfasis4 4 2 2 2 4 2" xfId="47256" xr:uid="{69472C51-D84B-4CDD-81FB-0C1BCE507D4B}"/>
    <cellStyle name="40% - Énfasis4 4 2 2 2 5" xfId="47249" xr:uid="{7EF67B39-B335-4D20-B69F-9489292A8DD2}"/>
    <cellStyle name="40% - Énfasis4 4 2 2 3" xfId="4858" xr:uid="{B7EF4FDB-EE98-4816-B0E5-6697AB81C6D2}"/>
    <cellStyle name="40% - Énfasis4 4 2 2 3 2" xfId="12566" xr:uid="{5FEAEDBB-CB35-4757-9CDC-A0633A7DF729}"/>
    <cellStyle name="40% - Énfasis4 4 2 2 3 2 2" xfId="27978" xr:uid="{8D4C6A73-E2EB-48A7-A8DF-9A0131EF0A93}"/>
    <cellStyle name="40% - Énfasis4 4 2 2 3 2 2 2" xfId="47259" xr:uid="{8F8CCA3D-ABAF-4DDA-8960-37F4C2E2C9E6}"/>
    <cellStyle name="40% - Énfasis4 4 2 2 3 2 3" xfId="47258" xr:uid="{FA87D5CA-AEBB-406A-997C-58010A9F14A9}"/>
    <cellStyle name="40% - Énfasis4 4 2 2 3 3" xfId="20273" xr:uid="{31A0E47C-E6FB-4E5F-B4FD-06E13CE36942}"/>
    <cellStyle name="40% - Énfasis4 4 2 2 3 3 2" xfId="47260" xr:uid="{B36D41C9-ABA6-48E0-A492-FAC42DBDB7D0}"/>
    <cellStyle name="40% - Énfasis4 4 2 2 3 4" xfId="47257" xr:uid="{DC0CBD39-968C-4AC0-AA5D-88DBBEDB40EC}"/>
    <cellStyle name="40% - Énfasis4 4 2 2 4" xfId="8841" xr:uid="{8ED87CA5-C3C6-4198-93D3-B359997A6AFD}"/>
    <cellStyle name="40% - Énfasis4 4 2 2 4 2" xfId="24254" xr:uid="{CD8BB671-FB4F-418F-867F-FB0EF9C73A2A}"/>
    <cellStyle name="40% - Énfasis4 4 2 2 4 2 2" xfId="47262" xr:uid="{09CB1119-B2C4-4869-9D31-E6B7ED243C6C}"/>
    <cellStyle name="40% - Énfasis4 4 2 2 4 3" xfId="47261" xr:uid="{FC725530-5744-4F97-BF8A-A8451390700D}"/>
    <cellStyle name="40% - Énfasis4 4 2 2 5" xfId="16549" xr:uid="{4FB1278B-A765-4FCA-8BDE-EE2593B91FBD}"/>
    <cellStyle name="40% - Énfasis4 4 2 2 5 2" xfId="47263" xr:uid="{C0DA2C95-067E-4184-ABEE-9C5517FE9CC6}"/>
    <cellStyle name="40% - Énfasis4 4 2 2 6" xfId="47248" xr:uid="{F3FF1182-24CB-44CD-992E-DC895BA637DD}"/>
    <cellStyle name="40% - Énfasis4 4 2 3" xfId="1951" xr:uid="{D982762A-57FE-40EC-9695-A3286F6ED715}"/>
    <cellStyle name="40% - Énfasis4 4 2 3 2" xfId="5683" xr:uid="{4D8C1077-94CB-4850-9035-3E6C61FA3D21}"/>
    <cellStyle name="40% - Énfasis4 4 2 3 2 2" xfId="13391" xr:uid="{6780FBEF-496B-4562-AED0-D6DC2C05CBFD}"/>
    <cellStyle name="40% - Énfasis4 4 2 3 2 2 2" xfId="28803" xr:uid="{F7BEAEC3-14AE-467A-ABD5-2497BE547285}"/>
    <cellStyle name="40% - Énfasis4 4 2 3 2 2 2 2" xfId="47267" xr:uid="{2C595441-B355-4C25-A747-A074D8FBB3C5}"/>
    <cellStyle name="40% - Énfasis4 4 2 3 2 2 3" xfId="47266" xr:uid="{AD0824D1-D3D6-46BB-A3F3-0D0FF4E1EA75}"/>
    <cellStyle name="40% - Énfasis4 4 2 3 2 3" xfId="21098" xr:uid="{A3E5FD16-50B2-4BA5-AF51-76B53C8B64AD}"/>
    <cellStyle name="40% - Énfasis4 4 2 3 2 3 2" xfId="47268" xr:uid="{79F85CE1-C181-4658-8617-F185911E4B14}"/>
    <cellStyle name="40% - Énfasis4 4 2 3 2 4" xfId="47265" xr:uid="{C009A49D-8AF8-45DC-9831-A92FC9948039}"/>
    <cellStyle name="40% - Énfasis4 4 2 3 3" xfId="9662" xr:uid="{7054F57B-16BA-49EC-A8D4-C3172637BB2E}"/>
    <cellStyle name="40% - Énfasis4 4 2 3 3 2" xfId="25075" xr:uid="{76933B5A-C68B-449F-829B-65A74BAF1EA5}"/>
    <cellStyle name="40% - Énfasis4 4 2 3 3 2 2" xfId="47270" xr:uid="{D8A83540-01B5-4B33-9A26-709BCA2FE527}"/>
    <cellStyle name="40% - Énfasis4 4 2 3 3 3" xfId="47269" xr:uid="{2C4F9A94-9AA5-4744-BA3F-352D6ED5AE06}"/>
    <cellStyle name="40% - Énfasis4 4 2 3 4" xfId="17370" xr:uid="{291FB4B5-721D-4BDB-8061-2B4D9AD8411E}"/>
    <cellStyle name="40% - Énfasis4 4 2 3 4 2" xfId="47271" xr:uid="{A6ACC3EC-F979-46FA-A5A1-70E3DAA1727B}"/>
    <cellStyle name="40% - Énfasis4 4 2 3 5" xfId="47264" xr:uid="{38DC93D1-CBAF-4712-BE73-EF516B1C1C28}"/>
    <cellStyle name="40% - Énfasis4 4 2 4" xfId="4206" xr:uid="{08A34528-2022-4D08-9D04-C61BB5E020E4}"/>
    <cellStyle name="40% - Énfasis4 4 2 4 2" xfId="11914" xr:uid="{36264459-ED3F-4C71-A4B9-B55F84ABCB0B}"/>
    <cellStyle name="40% - Énfasis4 4 2 4 2 2" xfId="27326" xr:uid="{CD494D66-4F64-40BA-956D-5E9D0CA145C8}"/>
    <cellStyle name="40% - Énfasis4 4 2 4 2 2 2" xfId="47274" xr:uid="{6892E906-E167-469F-9724-600716E50A8A}"/>
    <cellStyle name="40% - Énfasis4 4 2 4 2 3" xfId="47273" xr:uid="{64A8E081-A300-4707-BEF1-6488758B0B02}"/>
    <cellStyle name="40% - Énfasis4 4 2 4 3" xfId="19621" xr:uid="{FF68EB1D-8089-4445-A5B5-6411A871580F}"/>
    <cellStyle name="40% - Énfasis4 4 2 4 3 2" xfId="47275" xr:uid="{85D2FF79-93B0-47AA-9A45-BF068164AD5B}"/>
    <cellStyle name="40% - Énfasis4 4 2 4 4" xfId="47272" xr:uid="{BFA077F7-37B1-45E1-B603-52D97EDB5BF9}"/>
    <cellStyle name="40% - Énfasis4 4 2 5" xfId="8203" xr:uid="{666731DD-14DD-4267-B636-353B17B603E5}"/>
    <cellStyle name="40% - Énfasis4 4 2 5 2" xfId="23616" xr:uid="{ED21329B-0178-49C4-80F1-672E90D8E954}"/>
    <cellStyle name="40% - Énfasis4 4 2 5 2 2" xfId="47277" xr:uid="{74DD76F5-B2D3-4B63-81FE-861DD06A8C15}"/>
    <cellStyle name="40% - Énfasis4 4 2 5 3" xfId="47276" xr:uid="{8E0BACB8-80C1-45F5-83B0-A9223195A25D}"/>
    <cellStyle name="40% - Énfasis4 4 2 6" xfId="15911" xr:uid="{4DF863DE-3579-4403-B787-F1B049CA7250}"/>
    <cellStyle name="40% - Énfasis4 4 2 6 2" xfId="47278" xr:uid="{1E1BF5E6-55B3-4267-B758-6C6F1724BD6C}"/>
    <cellStyle name="40% - Énfasis4 4 2 7" xfId="47247" xr:uid="{A2FD5B0F-3B22-4E88-8880-A195FC7BCFE1}"/>
    <cellStyle name="40% - Énfasis4 4 3" xfId="921" xr:uid="{74BCC38E-949F-4F8A-AACB-D0FF02F6A347}"/>
    <cellStyle name="40% - Énfasis4 4 3 2" xfId="2391" xr:uid="{03BABC49-AD99-4161-A267-80847D99211B}"/>
    <cellStyle name="40% - Énfasis4 4 3 2 2" xfId="6123" xr:uid="{08C56D14-0031-4672-A12B-647C2F41CD79}"/>
    <cellStyle name="40% - Énfasis4 4 3 2 2 2" xfId="13831" xr:uid="{A7994D9E-57B0-4D3F-9A70-72CF59025E51}"/>
    <cellStyle name="40% - Énfasis4 4 3 2 2 2 2" xfId="29243" xr:uid="{80FEAA0C-77FB-4BBA-97DD-43A58DB57FFF}"/>
    <cellStyle name="40% - Énfasis4 4 3 2 2 2 2 2" xfId="47283" xr:uid="{3127CE45-F37D-48E3-BEBB-FFD2990C1D23}"/>
    <cellStyle name="40% - Énfasis4 4 3 2 2 2 3" xfId="47282" xr:uid="{39C95480-5D41-435A-BDC2-CDEE98051620}"/>
    <cellStyle name="40% - Énfasis4 4 3 2 2 3" xfId="21538" xr:uid="{84DAB3F2-BF3F-4947-A523-CE1C6A6CADE0}"/>
    <cellStyle name="40% - Énfasis4 4 3 2 2 3 2" xfId="47284" xr:uid="{5A13CDA1-7D54-4046-8B44-597FA3CB109A}"/>
    <cellStyle name="40% - Énfasis4 4 3 2 2 4" xfId="47281" xr:uid="{D2AE5D3B-0FDD-4FCF-B7E1-8685EE0AD0E3}"/>
    <cellStyle name="40% - Énfasis4 4 3 2 3" xfId="10102" xr:uid="{705DA47C-D1AC-490F-B045-B09C5C0ED434}"/>
    <cellStyle name="40% - Énfasis4 4 3 2 3 2" xfId="25515" xr:uid="{C8E1299B-6FEC-4ADF-8983-CAE1E7986F9F}"/>
    <cellStyle name="40% - Énfasis4 4 3 2 3 2 2" xfId="47286" xr:uid="{4CD57F9D-C839-445C-9CBE-6144EBD30D35}"/>
    <cellStyle name="40% - Énfasis4 4 3 2 3 3" xfId="47285" xr:uid="{5DFD219F-2F36-4EAE-950F-15E3C882C78D}"/>
    <cellStyle name="40% - Énfasis4 4 3 2 4" xfId="17810" xr:uid="{D365FAB3-C176-4B43-9ED3-A914D7A876DE}"/>
    <cellStyle name="40% - Énfasis4 4 3 2 4 2" xfId="47287" xr:uid="{29284149-BE51-4241-B7A4-0A99FB72FA20}"/>
    <cellStyle name="40% - Énfasis4 4 3 2 5" xfId="47280" xr:uid="{3D2C7BF6-48E9-4B86-91DB-D0814EDF9F27}"/>
    <cellStyle name="40% - Énfasis4 4 3 3" xfId="4658" xr:uid="{536E6053-4636-46B8-816A-85430EF4F779}"/>
    <cellStyle name="40% - Énfasis4 4 3 3 2" xfId="12366" xr:uid="{3AE116EB-940E-4042-B3A6-5CD2907EABF6}"/>
    <cellStyle name="40% - Énfasis4 4 3 3 2 2" xfId="27778" xr:uid="{8194C17A-08AF-4B52-8687-2C3DD58E4B59}"/>
    <cellStyle name="40% - Énfasis4 4 3 3 2 2 2" xfId="47290" xr:uid="{4D9F0528-CDBB-4ED3-A8CD-221B627D6307}"/>
    <cellStyle name="40% - Énfasis4 4 3 3 2 3" xfId="47289" xr:uid="{38D7ACAB-6DB0-4327-8BE0-138CE8858138}"/>
    <cellStyle name="40% - Énfasis4 4 3 3 3" xfId="20073" xr:uid="{0F448313-6CB5-4221-B2DC-ADC21336BF64}"/>
    <cellStyle name="40% - Énfasis4 4 3 3 3 2" xfId="47291" xr:uid="{F9311498-384A-45CE-BB15-C360F9359841}"/>
    <cellStyle name="40% - Énfasis4 4 3 3 4" xfId="47288" xr:uid="{72EC7796-B51D-4040-AA1E-445D1C8ED025}"/>
    <cellStyle name="40% - Énfasis4 4 3 4" xfId="8643" xr:uid="{7EE98435-1EAD-4EDC-8853-E7EC969591A8}"/>
    <cellStyle name="40% - Énfasis4 4 3 4 2" xfId="24056" xr:uid="{349C36C5-6804-4898-A699-1AA88DB671AD}"/>
    <cellStyle name="40% - Énfasis4 4 3 4 2 2" xfId="47293" xr:uid="{9D3F1DE3-C227-4ED9-BC4D-843ABDDF6902}"/>
    <cellStyle name="40% - Énfasis4 4 3 4 3" xfId="47292" xr:uid="{4FC2FE5F-10C7-41C9-B2FD-F4F810461EBB}"/>
    <cellStyle name="40% - Énfasis4 4 3 5" xfId="16351" xr:uid="{33834561-7320-4EF4-B541-1985633B12B3}"/>
    <cellStyle name="40% - Énfasis4 4 3 5 2" xfId="47294" xr:uid="{64EE29E3-B6FD-495E-9010-0E44E4B44C0B}"/>
    <cellStyle name="40% - Énfasis4 4 3 6" xfId="47279" xr:uid="{036F87A7-1F32-4BFD-BD00-727627C0EC3F}"/>
    <cellStyle name="40% - Énfasis4 4 4" xfId="1753" xr:uid="{12F44194-1C2C-4AE2-B3D6-DB94F8DBDF98}"/>
    <cellStyle name="40% - Énfasis4 4 4 2" xfId="5485" xr:uid="{D657D06E-DA56-438E-9BB8-5D8277CCE1C1}"/>
    <cellStyle name="40% - Énfasis4 4 4 2 2" xfId="13193" xr:uid="{513C5E94-7709-48BF-8B4D-F44E39030321}"/>
    <cellStyle name="40% - Énfasis4 4 4 2 2 2" xfId="28605" xr:uid="{9F5670A2-FD92-4FE9-8A93-EEB1E850B63D}"/>
    <cellStyle name="40% - Énfasis4 4 4 2 2 2 2" xfId="47298" xr:uid="{E4AB653B-477D-4AD4-8828-2E4C4E05EE71}"/>
    <cellStyle name="40% - Énfasis4 4 4 2 2 3" xfId="47297" xr:uid="{4B684207-F790-4974-8072-3962F44C0D59}"/>
    <cellStyle name="40% - Énfasis4 4 4 2 3" xfId="20900" xr:uid="{6B05315B-A906-48A5-B32B-1D55E94C880A}"/>
    <cellStyle name="40% - Énfasis4 4 4 2 3 2" xfId="47299" xr:uid="{D9603F98-81B3-4E96-95C0-B4B52F7AB286}"/>
    <cellStyle name="40% - Énfasis4 4 4 2 4" xfId="47296" xr:uid="{AE1432D5-3FEE-40F8-9352-BA011C4597DA}"/>
    <cellStyle name="40% - Énfasis4 4 4 3" xfId="9464" xr:uid="{13F1858B-269E-42FA-9539-F978B21C1A22}"/>
    <cellStyle name="40% - Énfasis4 4 4 3 2" xfId="24877" xr:uid="{7CC2B2B3-8FDC-41E6-BA46-15F5CC8E641F}"/>
    <cellStyle name="40% - Énfasis4 4 4 3 2 2" xfId="47301" xr:uid="{88E1348B-FC27-4F6B-BEFC-8266A8EEF534}"/>
    <cellStyle name="40% - Énfasis4 4 4 3 3" xfId="47300" xr:uid="{AF0D6DEF-6E8B-46AC-B3E5-F96904811E0D}"/>
    <cellStyle name="40% - Énfasis4 4 4 4" xfId="17172" xr:uid="{222DF891-E149-424A-93C3-FBDCE13DBF0E}"/>
    <cellStyle name="40% - Énfasis4 4 4 4 2" xfId="47302" xr:uid="{3C5AA243-EE0A-4098-9B07-282D2EF4A254}"/>
    <cellStyle name="40% - Énfasis4 4 4 5" xfId="47295" xr:uid="{19A8944E-7F1B-455F-A0F8-EC64FCC7B5AF}"/>
    <cellStyle name="40% - Énfasis4 4 5" xfId="4006" xr:uid="{B253580F-58C1-48C4-AC34-2ED1F5FBA657}"/>
    <cellStyle name="40% - Énfasis4 4 5 2" xfId="11714" xr:uid="{43C3A650-9D49-49B6-A384-ADCBB8A1CF35}"/>
    <cellStyle name="40% - Énfasis4 4 5 2 2" xfId="27126" xr:uid="{90652EF7-7AD8-4EFF-9F63-352B0A1CEB27}"/>
    <cellStyle name="40% - Énfasis4 4 5 2 2 2" xfId="47305" xr:uid="{2F5476C6-26A0-4117-A92F-C2BCF4EF3208}"/>
    <cellStyle name="40% - Énfasis4 4 5 2 3" xfId="47304" xr:uid="{2B654067-AF64-4DAC-811D-69E4EB8B365C}"/>
    <cellStyle name="40% - Énfasis4 4 5 3" xfId="19421" xr:uid="{60046353-1CD4-4E2A-AA15-2B4F1DA662B9}"/>
    <cellStyle name="40% - Énfasis4 4 5 3 2" xfId="47306" xr:uid="{C81472EB-8A69-43E3-97A2-C05CDB6BE2A3}"/>
    <cellStyle name="40% - Énfasis4 4 5 4" xfId="47303" xr:uid="{228007C4-ECE0-4F47-9F40-2ED9BC056FB0}"/>
    <cellStyle name="40% - Énfasis4 4 6" xfId="8005" xr:uid="{88D63B2E-D4FA-467A-9EB6-067B571D0A82}"/>
    <cellStyle name="40% - Énfasis4 4 6 2" xfId="23418" xr:uid="{7861C61E-3DCB-4D45-A9A1-80D830F8E9CC}"/>
    <cellStyle name="40% - Énfasis4 4 6 2 2" xfId="47308" xr:uid="{60C77085-4DB5-47CD-A93F-C314ACF2BB42}"/>
    <cellStyle name="40% - Énfasis4 4 6 3" xfId="47307" xr:uid="{569BCD80-A787-4D1C-8047-F97D04A16B89}"/>
    <cellStyle name="40% - Énfasis4 4 7" xfId="15713" xr:uid="{C949055B-FF6B-4D55-993F-0116ECE645CB}"/>
    <cellStyle name="40% - Énfasis4 4 7 2" xfId="47309" xr:uid="{517A7DD2-CA59-4DBE-82AE-0458E5F23709}"/>
    <cellStyle name="40% - Énfasis4 4 8" xfId="47246" xr:uid="{25C100DE-8D19-432B-912B-EDC00914699D}"/>
    <cellStyle name="40% - Énfasis4 5" xfId="277" xr:uid="{B2FCF1EE-ECE7-49A1-AD4D-A8DD775E827B}"/>
    <cellStyle name="40% - Énfasis4 5 2" xfId="480" xr:uid="{538E8887-C82A-43AD-BCC2-758F0D2076D4}"/>
    <cellStyle name="40% - Énfasis4 5 2 2" xfId="1141" xr:uid="{648C2064-2633-4F11-975A-559832631ADB}"/>
    <cellStyle name="40% - Énfasis4 5 2 2 2" xfId="2609" xr:uid="{FF89E742-7FBD-459A-82C8-6854925D832F}"/>
    <cellStyle name="40% - Énfasis4 5 2 2 2 2" xfId="6341" xr:uid="{F9140A34-4460-4993-AD82-E44DCA7C03AF}"/>
    <cellStyle name="40% - Énfasis4 5 2 2 2 2 2" xfId="14049" xr:uid="{02375B32-AEE4-42F6-A071-CBBA8A3F76F2}"/>
    <cellStyle name="40% - Énfasis4 5 2 2 2 2 2 2" xfId="29461" xr:uid="{64A1847C-5940-4106-A964-86463096A409}"/>
    <cellStyle name="40% - Énfasis4 5 2 2 2 2 2 2 2" xfId="47316" xr:uid="{D931B191-F519-4EA5-A14D-0E0DA83270F6}"/>
    <cellStyle name="40% - Énfasis4 5 2 2 2 2 2 3" xfId="47315" xr:uid="{4FFFB95B-7299-490E-864F-6F210C44EEB1}"/>
    <cellStyle name="40% - Énfasis4 5 2 2 2 2 3" xfId="21756" xr:uid="{4EC90C12-3F7A-4EC9-B404-9EB382D5C7E1}"/>
    <cellStyle name="40% - Énfasis4 5 2 2 2 2 3 2" xfId="47317" xr:uid="{81BB6AE4-1716-4082-8E38-08BCA9459741}"/>
    <cellStyle name="40% - Énfasis4 5 2 2 2 2 4" xfId="47314" xr:uid="{6DB5E7C9-65AB-4AB8-8EAB-CBBAB52AC21C}"/>
    <cellStyle name="40% - Énfasis4 5 2 2 2 3" xfId="10320" xr:uid="{9757DF0A-E161-4058-B22C-B41993169A3B}"/>
    <cellStyle name="40% - Énfasis4 5 2 2 2 3 2" xfId="25733" xr:uid="{AC80EDC1-10EF-40CA-AF6F-A2BF5BEF77BC}"/>
    <cellStyle name="40% - Énfasis4 5 2 2 2 3 2 2" xfId="47319" xr:uid="{AAAD1DAE-5CBC-4043-AAA6-DAEF3686C5FC}"/>
    <cellStyle name="40% - Énfasis4 5 2 2 2 3 3" xfId="47318" xr:uid="{BEF9F767-0289-4485-8F2A-F2506C77EC38}"/>
    <cellStyle name="40% - Énfasis4 5 2 2 2 4" xfId="18028" xr:uid="{50DED2F4-3D32-43DD-AACC-35788B4B4ED7}"/>
    <cellStyle name="40% - Énfasis4 5 2 2 2 4 2" xfId="47320" xr:uid="{53D0A6D8-C084-4760-9637-790190F7F5D0}"/>
    <cellStyle name="40% - Énfasis4 5 2 2 2 5" xfId="47313" xr:uid="{44DE8847-4DE9-40AD-94D6-99E3A54EF074}"/>
    <cellStyle name="40% - Énfasis4 5 2 2 3" xfId="4878" xr:uid="{0A2A0D4C-3A3A-4943-B6E3-9F86E906E27D}"/>
    <cellStyle name="40% - Énfasis4 5 2 2 3 2" xfId="12586" xr:uid="{B431E85F-AAB7-49CB-BEC8-2D79FFEE490F}"/>
    <cellStyle name="40% - Énfasis4 5 2 2 3 2 2" xfId="27998" xr:uid="{CE994828-FEF5-48C0-A752-011BBE915BE6}"/>
    <cellStyle name="40% - Énfasis4 5 2 2 3 2 2 2" xfId="47323" xr:uid="{E407C1A9-ED0E-42EA-91AF-32E3643DFB5A}"/>
    <cellStyle name="40% - Énfasis4 5 2 2 3 2 3" xfId="47322" xr:uid="{1243FDDD-B2B4-4291-8FA6-EEFB2A150E9F}"/>
    <cellStyle name="40% - Énfasis4 5 2 2 3 3" xfId="20293" xr:uid="{B5E2EDA1-4E37-4B5B-9473-8473558287DF}"/>
    <cellStyle name="40% - Énfasis4 5 2 2 3 3 2" xfId="47324" xr:uid="{E3226D80-D4A2-4D91-ABB3-2EFE478EEDCC}"/>
    <cellStyle name="40% - Énfasis4 5 2 2 3 4" xfId="47321" xr:uid="{926BB0C2-43F7-481F-8B0A-4ED117087D9D}"/>
    <cellStyle name="40% - Énfasis4 5 2 2 4" xfId="8861" xr:uid="{DF0BC674-C8F3-42DE-BDCE-73309928517C}"/>
    <cellStyle name="40% - Énfasis4 5 2 2 4 2" xfId="24274" xr:uid="{2319F752-B8CF-46C6-A69C-7FC3DB5CA33A}"/>
    <cellStyle name="40% - Énfasis4 5 2 2 4 2 2" xfId="47326" xr:uid="{5D0550D7-1173-49AA-8689-B198FF287A0C}"/>
    <cellStyle name="40% - Énfasis4 5 2 2 4 3" xfId="47325" xr:uid="{C164A4A9-D50C-4998-B146-386AF4173687}"/>
    <cellStyle name="40% - Énfasis4 5 2 2 5" xfId="16569" xr:uid="{D582F202-6DB1-45A2-B78B-52EB849A86AE}"/>
    <cellStyle name="40% - Énfasis4 5 2 2 5 2" xfId="47327" xr:uid="{31CEAA35-FD81-45A7-9CFA-90105D06E994}"/>
    <cellStyle name="40% - Énfasis4 5 2 2 6" xfId="47312" xr:uid="{D8168057-41C7-42B3-9F90-71A516D97012}"/>
    <cellStyle name="40% - Énfasis4 5 2 3" xfId="1971" xr:uid="{D50E549B-16DA-4D07-A477-FC2417BC36CA}"/>
    <cellStyle name="40% - Énfasis4 5 2 3 2" xfId="5703" xr:uid="{8875F43D-18B0-43C1-BCA3-C5D948F9CA7C}"/>
    <cellStyle name="40% - Énfasis4 5 2 3 2 2" xfId="13411" xr:uid="{B0878B85-D7CF-4603-9BF5-7BECD6E4A4DA}"/>
    <cellStyle name="40% - Énfasis4 5 2 3 2 2 2" xfId="28823" xr:uid="{AC58B19B-3034-42BD-A102-60814F035143}"/>
    <cellStyle name="40% - Énfasis4 5 2 3 2 2 2 2" xfId="47331" xr:uid="{63B93FCD-8FAC-4C7B-B7CC-A6AB07BACF00}"/>
    <cellStyle name="40% - Énfasis4 5 2 3 2 2 3" xfId="47330" xr:uid="{5E8BB6E9-FC44-49D0-8F68-E324FE16ADE8}"/>
    <cellStyle name="40% - Énfasis4 5 2 3 2 3" xfId="21118" xr:uid="{5927A668-2FD3-4455-8950-4B3ED4A7C47A}"/>
    <cellStyle name="40% - Énfasis4 5 2 3 2 3 2" xfId="47332" xr:uid="{26DF33F4-B47E-4077-B9E7-2D0FF031339B}"/>
    <cellStyle name="40% - Énfasis4 5 2 3 2 4" xfId="47329" xr:uid="{D69626F5-626D-4995-A0DE-66F0112D9127}"/>
    <cellStyle name="40% - Énfasis4 5 2 3 3" xfId="9682" xr:uid="{4CC15D20-CB30-4A52-ACD2-087E6626C00B}"/>
    <cellStyle name="40% - Énfasis4 5 2 3 3 2" xfId="25095" xr:uid="{5C8E26EC-56AF-420E-9E26-0FBE2E77F4F5}"/>
    <cellStyle name="40% - Énfasis4 5 2 3 3 2 2" xfId="47334" xr:uid="{FE79CA43-1AAF-4E39-BEB4-419BF3D8F943}"/>
    <cellStyle name="40% - Énfasis4 5 2 3 3 3" xfId="47333" xr:uid="{4B62805F-03B9-4D10-8F28-9ECB7D9197A4}"/>
    <cellStyle name="40% - Énfasis4 5 2 3 4" xfId="17390" xr:uid="{B3754CA8-D5EA-4CE7-9F69-BDCA98ACEFD2}"/>
    <cellStyle name="40% - Énfasis4 5 2 3 4 2" xfId="47335" xr:uid="{9E14340B-B42D-4023-93A9-D01FFCD07D85}"/>
    <cellStyle name="40% - Énfasis4 5 2 3 5" xfId="47328" xr:uid="{F88FF139-BB9A-44C1-AFAC-3D943FC5D5FC}"/>
    <cellStyle name="40% - Énfasis4 5 2 4" xfId="4226" xr:uid="{845B9953-ECB2-4EBD-ADF6-33EC0B48AAD4}"/>
    <cellStyle name="40% - Énfasis4 5 2 4 2" xfId="11934" xr:uid="{14A80C2B-4441-4DBB-8E9F-4EC675E439BE}"/>
    <cellStyle name="40% - Énfasis4 5 2 4 2 2" xfId="27346" xr:uid="{78F4E9C0-675A-4F47-A7F0-44028E8C7B00}"/>
    <cellStyle name="40% - Énfasis4 5 2 4 2 2 2" xfId="47338" xr:uid="{30756AAB-E827-41F5-BB05-8803C79C88F1}"/>
    <cellStyle name="40% - Énfasis4 5 2 4 2 3" xfId="47337" xr:uid="{B42C7E52-2A06-4196-9473-C89870096B5B}"/>
    <cellStyle name="40% - Énfasis4 5 2 4 3" xfId="19641" xr:uid="{BAB12101-B291-4A94-BC14-D5A6691FE79B}"/>
    <cellStyle name="40% - Énfasis4 5 2 4 3 2" xfId="47339" xr:uid="{B68386D5-2548-40D7-8FA7-92A6BB281E60}"/>
    <cellStyle name="40% - Énfasis4 5 2 4 4" xfId="47336" xr:uid="{C0D8E722-3DF1-4B74-8601-4B8CCE6754F5}"/>
    <cellStyle name="40% - Énfasis4 5 2 5" xfId="8223" xr:uid="{4D472177-8976-4249-86F0-45285AFF9ED1}"/>
    <cellStyle name="40% - Énfasis4 5 2 5 2" xfId="23636" xr:uid="{AD677FFA-67C6-4474-ADAE-5C94FD8DC72E}"/>
    <cellStyle name="40% - Énfasis4 5 2 5 2 2" xfId="47341" xr:uid="{66AFFEC8-5406-4F28-AA86-4FF68867BD23}"/>
    <cellStyle name="40% - Énfasis4 5 2 5 3" xfId="47340" xr:uid="{D5310B17-61F9-4B04-A1F0-1EC8D64C9560}"/>
    <cellStyle name="40% - Énfasis4 5 2 6" xfId="15931" xr:uid="{C6C72F6E-34FD-4AF1-BA90-AF34B84322A9}"/>
    <cellStyle name="40% - Énfasis4 5 2 6 2" xfId="47342" xr:uid="{A837A501-ECC2-4CFD-AB6E-579067096A7B}"/>
    <cellStyle name="40% - Énfasis4 5 2 7" xfId="47311" xr:uid="{D4E61929-5B21-47E2-BC5C-76C78410BD08}"/>
    <cellStyle name="40% - Énfasis4 5 3" xfId="941" xr:uid="{625B77B3-90C8-47E8-8A2F-50622CF641CB}"/>
    <cellStyle name="40% - Énfasis4 5 3 2" xfId="2411" xr:uid="{CA7F2BFE-45D8-449B-8445-7DD35982BAE8}"/>
    <cellStyle name="40% - Énfasis4 5 3 2 2" xfId="6143" xr:uid="{A58046B1-DA8E-48B3-AEB5-547823D2294B}"/>
    <cellStyle name="40% - Énfasis4 5 3 2 2 2" xfId="13851" xr:uid="{99B2283A-255F-4657-8DB3-5791B32ECDD6}"/>
    <cellStyle name="40% - Énfasis4 5 3 2 2 2 2" xfId="29263" xr:uid="{10D38443-E6FB-4922-AB64-D078AA613242}"/>
    <cellStyle name="40% - Énfasis4 5 3 2 2 2 2 2" xfId="47347" xr:uid="{7DD2BE11-F620-4080-AF8E-3705B7605B7C}"/>
    <cellStyle name="40% - Énfasis4 5 3 2 2 2 3" xfId="47346" xr:uid="{37F5C253-D9A3-4986-9BFF-E62187702011}"/>
    <cellStyle name="40% - Énfasis4 5 3 2 2 3" xfId="21558" xr:uid="{02AD5AB6-9A6F-42E3-80EC-F1190587E954}"/>
    <cellStyle name="40% - Énfasis4 5 3 2 2 3 2" xfId="47348" xr:uid="{9530F813-EB7D-4819-9F27-DF320EA4CBCC}"/>
    <cellStyle name="40% - Énfasis4 5 3 2 2 4" xfId="47345" xr:uid="{42065F90-820F-4184-BFE2-D25F81396953}"/>
    <cellStyle name="40% - Énfasis4 5 3 2 3" xfId="10122" xr:uid="{DF03852F-76CD-4CEA-A70E-29869E767FB2}"/>
    <cellStyle name="40% - Énfasis4 5 3 2 3 2" xfId="25535" xr:uid="{460CD9DB-BCE4-4FFF-998A-60B10FE206EC}"/>
    <cellStyle name="40% - Énfasis4 5 3 2 3 2 2" xfId="47350" xr:uid="{5C718541-1040-4D9B-8AEC-B38EF42B965B}"/>
    <cellStyle name="40% - Énfasis4 5 3 2 3 3" xfId="47349" xr:uid="{1D94B0C6-8CF8-4BB6-91C5-18794CCC78BB}"/>
    <cellStyle name="40% - Énfasis4 5 3 2 4" xfId="17830" xr:uid="{F44901ED-541C-4113-A493-2A74EB14B99E}"/>
    <cellStyle name="40% - Énfasis4 5 3 2 4 2" xfId="47351" xr:uid="{7C1CCDD4-ACE5-434E-886A-12A4C3E183E6}"/>
    <cellStyle name="40% - Énfasis4 5 3 2 5" xfId="47344" xr:uid="{ABCEB63D-90E8-4F8C-A525-0FEB7E13F689}"/>
    <cellStyle name="40% - Énfasis4 5 3 3" xfId="4678" xr:uid="{A2768A31-0056-42C6-918C-0478D3CEA2B3}"/>
    <cellStyle name="40% - Énfasis4 5 3 3 2" xfId="12386" xr:uid="{6521F7CD-C9D0-40CF-BCDE-E2EAA5BA711F}"/>
    <cellStyle name="40% - Énfasis4 5 3 3 2 2" xfId="27798" xr:uid="{8794A321-01B7-42E5-AAEB-AAF00012BAAA}"/>
    <cellStyle name="40% - Énfasis4 5 3 3 2 2 2" xfId="47354" xr:uid="{5981699A-0E4E-4661-B20B-F0580AAF7AC3}"/>
    <cellStyle name="40% - Énfasis4 5 3 3 2 3" xfId="47353" xr:uid="{EB47D9FF-D89F-4BCD-B21B-2AE2AF897052}"/>
    <cellStyle name="40% - Énfasis4 5 3 3 3" xfId="20093" xr:uid="{A8F58DDF-121D-47DE-B111-87B0E5649CAE}"/>
    <cellStyle name="40% - Énfasis4 5 3 3 3 2" xfId="47355" xr:uid="{07FA375D-26BB-43DC-B1E3-40FB306A5827}"/>
    <cellStyle name="40% - Énfasis4 5 3 3 4" xfId="47352" xr:uid="{E84B6CAB-9B52-4E0A-8756-F43214177B89}"/>
    <cellStyle name="40% - Énfasis4 5 3 4" xfId="8663" xr:uid="{85CB047C-C150-4F6B-8A29-F43C3F1A9ED0}"/>
    <cellStyle name="40% - Énfasis4 5 3 4 2" xfId="24076" xr:uid="{A6B9B9C7-40B7-449A-A591-7015AC71109C}"/>
    <cellStyle name="40% - Énfasis4 5 3 4 2 2" xfId="47357" xr:uid="{38BCB82E-CCB1-4430-A0D6-53CF121465A9}"/>
    <cellStyle name="40% - Énfasis4 5 3 4 3" xfId="47356" xr:uid="{449B24FD-42CD-4DFF-A4D9-1B6F1094AE83}"/>
    <cellStyle name="40% - Énfasis4 5 3 5" xfId="16371" xr:uid="{473EF378-15AB-44EF-AF3A-34939B50D960}"/>
    <cellStyle name="40% - Énfasis4 5 3 5 2" xfId="47358" xr:uid="{E8EC2B51-4E19-43AB-B4F2-1D770222B8A4}"/>
    <cellStyle name="40% - Énfasis4 5 3 6" xfId="47343" xr:uid="{AF2585A7-C4E7-4FBA-8F4A-C9867190B924}"/>
    <cellStyle name="40% - Énfasis4 5 4" xfId="1773" xr:uid="{F5266E59-B654-42F7-B2DF-B64CC9EF6EF1}"/>
    <cellStyle name="40% - Énfasis4 5 4 2" xfId="5505" xr:uid="{4D5AD9BC-6CA2-4519-B7F9-367461343316}"/>
    <cellStyle name="40% - Énfasis4 5 4 2 2" xfId="13213" xr:uid="{D5B5D1C4-6674-4878-B6AC-6A43BFF1623A}"/>
    <cellStyle name="40% - Énfasis4 5 4 2 2 2" xfId="28625" xr:uid="{DEBFF823-6AD9-4EF8-A186-A0758AF26814}"/>
    <cellStyle name="40% - Énfasis4 5 4 2 2 2 2" xfId="47362" xr:uid="{AC708C36-4B53-4EAB-9694-CEC3C16483AE}"/>
    <cellStyle name="40% - Énfasis4 5 4 2 2 3" xfId="47361" xr:uid="{EC6E32F2-D521-4C21-ADC2-CDC7C7D86FC0}"/>
    <cellStyle name="40% - Énfasis4 5 4 2 3" xfId="20920" xr:uid="{6D237AF7-ACD3-47E1-9437-28548411832F}"/>
    <cellStyle name="40% - Énfasis4 5 4 2 3 2" xfId="47363" xr:uid="{A58AA245-03CD-4A54-8F58-C4D58FDF51BB}"/>
    <cellStyle name="40% - Énfasis4 5 4 2 4" xfId="47360" xr:uid="{8C162B74-59AD-4430-8031-13ADC606B4C4}"/>
    <cellStyle name="40% - Énfasis4 5 4 3" xfId="9484" xr:uid="{B9908DF5-496A-4B9D-8E57-54965E93565A}"/>
    <cellStyle name="40% - Énfasis4 5 4 3 2" xfId="24897" xr:uid="{C393F3AC-B855-46D0-9FED-BD5ECAC0D3F0}"/>
    <cellStyle name="40% - Énfasis4 5 4 3 2 2" xfId="47365" xr:uid="{0348A6C4-FC0D-4222-A3FB-16FA2431CAE5}"/>
    <cellStyle name="40% - Énfasis4 5 4 3 3" xfId="47364" xr:uid="{02671AA5-F605-4EA1-8483-58FD09C1F936}"/>
    <cellStyle name="40% - Énfasis4 5 4 4" xfId="17192" xr:uid="{635E2968-6AF7-4528-B94C-B9E406968BF6}"/>
    <cellStyle name="40% - Énfasis4 5 4 4 2" xfId="47366" xr:uid="{8BB03842-27E8-4DA7-97E0-CD870B021F85}"/>
    <cellStyle name="40% - Énfasis4 5 4 5" xfId="47359" xr:uid="{16DFE3BA-9E9F-4340-A4F7-0AF1CA352106}"/>
    <cellStyle name="40% - Énfasis4 5 5" xfId="4026" xr:uid="{4F3F16C2-8A88-4561-8EEB-4DFF0D677614}"/>
    <cellStyle name="40% - Énfasis4 5 5 2" xfId="11734" xr:uid="{E9FB638E-71A0-4690-80A5-8DBA34D2C8E2}"/>
    <cellStyle name="40% - Énfasis4 5 5 2 2" xfId="27146" xr:uid="{F043E8A3-766B-445B-95DC-9676F3B1C015}"/>
    <cellStyle name="40% - Énfasis4 5 5 2 2 2" xfId="47369" xr:uid="{D36FE467-E2A8-4639-B67A-13D582A30024}"/>
    <cellStyle name="40% - Énfasis4 5 5 2 3" xfId="47368" xr:uid="{2DF1820C-435D-4C22-BB8F-F723DA022D78}"/>
    <cellStyle name="40% - Énfasis4 5 5 3" xfId="19441" xr:uid="{955B204C-E43D-4E52-85BB-BB940A7B7E05}"/>
    <cellStyle name="40% - Énfasis4 5 5 3 2" xfId="47370" xr:uid="{0D8BD471-B756-4979-8BF4-31B7D130FD48}"/>
    <cellStyle name="40% - Énfasis4 5 5 4" xfId="47367" xr:uid="{FBCD5108-10A1-43A5-983E-7DF09AB7EFE5}"/>
    <cellStyle name="40% - Énfasis4 5 6" xfId="8025" xr:uid="{12BE8D67-F7A9-4912-A350-938E812101B1}"/>
    <cellStyle name="40% - Énfasis4 5 6 2" xfId="23438" xr:uid="{B2FD02F9-9F94-4DDF-B764-FF1E9CFAD052}"/>
    <cellStyle name="40% - Énfasis4 5 6 2 2" xfId="47372" xr:uid="{34B55E23-7E87-40DE-88FC-6D080AA1F407}"/>
    <cellStyle name="40% - Énfasis4 5 6 3" xfId="47371" xr:uid="{526CC832-0020-4465-88AD-97088CADEBFF}"/>
    <cellStyle name="40% - Énfasis4 5 7" xfId="15733" xr:uid="{5649E017-4C5A-46E7-8C02-A6FC8EA3B4B2}"/>
    <cellStyle name="40% - Énfasis4 5 7 2" xfId="47373" xr:uid="{697102F2-7855-417A-B44B-3776832BF76A}"/>
    <cellStyle name="40% - Énfasis4 5 8" xfId="47310" xr:uid="{5497641C-ED5F-4054-B184-4BC8129781E3}"/>
    <cellStyle name="40% - Énfasis4 6" xfId="297" xr:uid="{79ED6847-4AAF-4B64-AEF8-8B867BC4F4D6}"/>
    <cellStyle name="40% - Énfasis4 6 2" xfId="500" xr:uid="{3D594BEA-535A-41C7-8B49-BB4DA1AFAE9B}"/>
    <cellStyle name="40% - Énfasis4 6 2 2" xfId="1161" xr:uid="{937430BE-28DF-4C05-9396-048D7343B598}"/>
    <cellStyle name="40% - Énfasis4 6 2 2 2" xfId="2629" xr:uid="{6BD40B8F-900C-4B43-BD71-A489923BDDDD}"/>
    <cellStyle name="40% - Énfasis4 6 2 2 2 2" xfId="6361" xr:uid="{E6D1EC81-27DB-4727-91F9-26F87028F7DA}"/>
    <cellStyle name="40% - Énfasis4 6 2 2 2 2 2" xfId="14069" xr:uid="{01219127-9D71-4B0A-B44E-010EAD6115B2}"/>
    <cellStyle name="40% - Énfasis4 6 2 2 2 2 2 2" xfId="29481" xr:uid="{305DD898-7C10-4F9C-A235-D96DAB60942E}"/>
    <cellStyle name="40% - Énfasis4 6 2 2 2 2 2 2 2" xfId="47380" xr:uid="{E9BF30F2-19A4-412C-AA21-6450CFB066D3}"/>
    <cellStyle name="40% - Énfasis4 6 2 2 2 2 2 3" xfId="47379" xr:uid="{C314EFF3-0E72-46A1-922D-0A955B5D6D49}"/>
    <cellStyle name="40% - Énfasis4 6 2 2 2 2 3" xfId="21776" xr:uid="{1C6E0EB2-9406-45FC-9D59-D500558300CD}"/>
    <cellStyle name="40% - Énfasis4 6 2 2 2 2 3 2" xfId="47381" xr:uid="{26F2468C-E405-4B4A-8E8F-D0777CBE02DE}"/>
    <cellStyle name="40% - Énfasis4 6 2 2 2 2 4" xfId="47378" xr:uid="{C15BBEC4-1465-4435-B6B9-8FBA9C4F5178}"/>
    <cellStyle name="40% - Énfasis4 6 2 2 2 3" xfId="10340" xr:uid="{6F40F05B-6104-4868-BEB2-75D0D8C754CB}"/>
    <cellStyle name="40% - Énfasis4 6 2 2 2 3 2" xfId="25753" xr:uid="{C8D83100-B075-47F0-94F1-6BC394472CF5}"/>
    <cellStyle name="40% - Énfasis4 6 2 2 2 3 2 2" xfId="47383" xr:uid="{19015EC6-722D-4FBC-8A19-3F25E695CDE7}"/>
    <cellStyle name="40% - Énfasis4 6 2 2 2 3 3" xfId="47382" xr:uid="{027C9530-E4C3-4F5B-AB19-65F1004296E7}"/>
    <cellStyle name="40% - Énfasis4 6 2 2 2 4" xfId="18048" xr:uid="{A7FB4440-6A06-4024-9F23-15910B153A5F}"/>
    <cellStyle name="40% - Énfasis4 6 2 2 2 4 2" xfId="47384" xr:uid="{A3506A86-6F7C-4960-98C5-1840200DE7BE}"/>
    <cellStyle name="40% - Énfasis4 6 2 2 2 5" xfId="47377" xr:uid="{E4E012C0-2523-4A99-B0F1-5A52A2F2D1BB}"/>
    <cellStyle name="40% - Énfasis4 6 2 2 3" xfId="4898" xr:uid="{6B83DC50-2ABB-4213-8299-0A11CEEFCE63}"/>
    <cellStyle name="40% - Énfasis4 6 2 2 3 2" xfId="12606" xr:uid="{09E6A51B-500F-4E0E-B4B3-F2F9536EC584}"/>
    <cellStyle name="40% - Énfasis4 6 2 2 3 2 2" xfId="28018" xr:uid="{F59C9F35-E7D2-44B6-86AE-77396D4976E8}"/>
    <cellStyle name="40% - Énfasis4 6 2 2 3 2 2 2" xfId="47387" xr:uid="{233F3D1D-05CB-4B0F-B053-F147D735FB55}"/>
    <cellStyle name="40% - Énfasis4 6 2 2 3 2 3" xfId="47386" xr:uid="{B2470733-ADB1-4361-8994-501807D42E7E}"/>
    <cellStyle name="40% - Énfasis4 6 2 2 3 3" xfId="20313" xr:uid="{AE9C1763-9206-41EA-86C2-C8357C71D20A}"/>
    <cellStyle name="40% - Énfasis4 6 2 2 3 3 2" xfId="47388" xr:uid="{6249981C-5FBD-4549-B66D-9713F2D6F03A}"/>
    <cellStyle name="40% - Énfasis4 6 2 2 3 4" xfId="47385" xr:uid="{204A64BA-380A-49F0-A075-6A8CBDB36643}"/>
    <cellStyle name="40% - Énfasis4 6 2 2 4" xfId="8881" xr:uid="{426EBEE6-83BC-4E84-9FE2-159569E6190C}"/>
    <cellStyle name="40% - Énfasis4 6 2 2 4 2" xfId="24294" xr:uid="{83DC0AA8-8005-426A-B012-CE49D1427F8C}"/>
    <cellStyle name="40% - Énfasis4 6 2 2 4 2 2" xfId="47390" xr:uid="{213AC434-60FD-4C7D-816A-F7D6FD678BED}"/>
    <cellStyle name="40% - Énfasis4 6 2 2 4 3" xfId="47389" xr:uid="{3B25A636-DDDF-442A-A2C0-F0A5D9CDF295}"/>
    <cellStyle name="40% - Énfasis4 6 2 2 5" xfId="16589" xr:uid="{DFA2B0E3-34A6-497C-92CE-EC5332302C02}"/>
    <cellStyle name="40% - Énfasis4 6 2 2 5 2" xfId="47391" xr:uid="{A316E209-BF02-4E0C-B6F4-4E8645ADDC1C}"/>
    <cellStyle name="40% - Énfasis4 6 2 2 6" xfId="47376" xr:uid="{A6319F90-98C4-4B4B-8295-F384E672311B}"/>
    <cellStyle name="40% - Énfasis4 6 2 3" xfId="1991" xr:uid="{67CCB8EA-D903-4765-86F7-9C4C1BBA08B1}"/>
    <cellStyle name="40% - Énfasis4 6 2 3 2" xfId="5723" xr:uid="{8F7A924C-F302-4241-A4E3-E7B1380408D5}"/>
    <cellStyle name="40% - Énfasis4 6 2 3 2 2" xfId="13431" xr:uid="{B5A10D9B-C1E2-4E5F-966F-AEA8798FFB97}"/>
    <cellStyle name="40% - Énfasis4 6 2 3 2 2 2" xfId="28843" xr:uid="{BB246A39-B998-45E4-B42F-7AB74F6AA569}"/>
    <cellStyle name="40% - Énfasis4 6 2 3 2 2 2 2" xfId="47395" xr:uid="{A641716D-BF50-4727-A88D-57331A329638}"/>
    <cellStyle name="40% - Énfasis4 6 2 3 2 2 3" xfId="47394" xr:uid="{EE354F63-5380-4CFD-A0A2-ECC3A6CA0FC5}"/>
    <cellStyle name="40% - Énfasis4 6 2 3 2 3" xfId="21138" xr:uid="{389466E7-9BE4-4A78-B53D-15D7B337E7BE}"/>
    <cellStyle name="40% - Énfasis4 6 2 3 2 3 2" xfId="47396" xr:uid="{1619BB7D-1DB1-4399-A663-8212967334F2}"/>
    <cellStyle name="40% - Énfasis4 6 2 3 2 4" xfId="47393" xr:uid="{65C6C660-99F7-4885-A239-1DCE39D9FA63}"/>
    <cellStyle name="40% - Énfasis4 6 2 3 3" xfId="9702" xr:uid="{58D49737-72DE-412E-BE59-1DEF24964281}"/>
    <cellStyle name="40% - Énfasis4 6 2 3 3 2" xfId="25115" xr:uid="{BA1A7D32-4FAB-4924-9B1D-1069EDF87476}"/>
    <cellStyle name="40% - Énfasis4 6 2 3 3 2 2" xfId="47398" xr:uid="{5E713913-32B3-402F-A790-A699FE7AD1AA}"/>
    <cellStyle name="40% - Énfasis4 6 2 3 3 3" xfId="47397" xr:uid="{E022080F-806B-468B-9ACF-0C18AC09FEAA}"/>
    <cellStyle name="40% - Énfasis4 6 2 3 4" xfId="17410" xr:uid="{1CE0483C-7753-4851-A54D-9FEB34F3E476}"/>
    <cellStyle name="40% - Énfasis4 6 2 3 4 2" xfId="47399" xr:uid="{71DF4EC9-0546-49AB-992A-F17455925351}"/>
    <cellStyle name="40% - Énfasis4 6 2 3 5" xfId="47392" xr:uid="{5C4BF11B-CB3A-4E49-84C1-7F6BFC28E703}"/>
    <cellStyle name="40% - Énfasis4 6 2 4" xfId="4246" xr:uid="{006CF72F-550E-4E9E-A23E-0F654C3F5E2D}"/>
    <cellStyle name="40% - Énfasis4 6 2 4 2" xfId="11954" xr:uid="{4642838D-355E-4EA4-A788-E7EE537F569C}"/>
    <cellStyle name="40% - Énfasis4 6 2 4 2 2" xfId="27366" xr:uid="{BD898384-DA99-454B-A8F3-9D602ADA05CD}"/>
    <cellStyle name="40% - Énfasis4 6 2 4 2 2 2" xfId="47402" xr:uid="{BDFF78FD-3200-44A9-A36B-0CD3A77E44C2}"/>
    <cellStyle name="40% - Énfasis4 6 2 4 2 3" xfId="47401" xr:uid="{DA469D71-D431-459F-9808-195541FF0180}"/>
    <cellStyle name="40% - Énfasis4 6 2 4 3" xfId="19661" xr:uid="{A8BD8A12-3062-4A57-8CA6-46C016D12977}"/>
    <cellStyle name="40% - Énfasis4 6 2 4 3 2" xfId="47403" xr:uid="{0AB0FAFA-227E-4D06-A136-D5D8532B737E}"/>
    <cellStyle name="40% - Énfasis4 6 2 4 4" xfId="47400" xr:uid="{4E4C624B-2F59-498F-8ECE-39AA2209FCC4}"/>
    <cellStyle name="40% - Énfasis4 6 2 5" xfId="8243" xr:uid="{F9752DAE-26F4-4F22-B8E6-F3CA0019BCFC}"/>
    <cellStyle name="40% - Énfasis4 6 2 5 2" xfId="23656" xr:uid="{A9E2AF04-7877-4FCA-BF36-6939E0BC8112}"/>
    <cellStyle name="40% - Énfasis4 6 2 5 2 2" xfId="47405" xr:uid="{8FD8A199-0CFE-400C-A8CF-627404716FA9}"/>
    <cellStyle name="40% - Énfasis4 6 2 5 3" xfId="47404" xr:uid="{181893E1-C76A-4061-AA11-B8F12563BCB3}"/>
    <cellStyle name="40% - Énfasis4 6 2 6" xfId="15951" xr:uid="{40C5297D-5CF0-41B3-AC4B-77B5379E6C0E}"/>
    <cellStyle name="40% - Énfasis4 6 2 6 2" xfId="47406" xr:uid="{3ECCC3F0-50AE-4B74-9EDD-714E54E02D31}"/>
    <cellStyle name="40% - Énfasis4 6 2 7" xfId="47375" xr:uid="{20BA11DC-128F-4703-9B79-7E906AE9048A}"/>
    <cellStyle name="40% - Énfasis4 6 3" xfId="961" xr:uid="{BEC50F36-1433-4A4E-B85F-603BBE507E7A}"/>
    <cellStyle name="40% - Énfasis4 6 3 2" xfId="2431" xr:uid="{DE911191-4146-4B4B-85F0-B9B7A419A6B8}"/>
    <cellStyle name="40% - Énfasis4 6 3 2 2" xfId="6163" xr:uid="{E119E447-A1B5-4E1D-A900-C22666E7A52B}"/>
    <cellStyle name="40% - Énfasis4 6 3 2 2 2" xfId="13871" xr:uid="{CDC29030-385F-4028-9CF0-F32FD0AC5E9F}"/>
    <cellStyle name="40% - Énfasis4 6 3 2 2 2 2" xfId="29283" xr:uid="{79F241AB-1D3E-4450-8ABB-191900F22BFC}"/>
    <cellStyle name="40% - Énfasis4 6 3 2 2 2 2 2" xfId="47411" xr:uid="{8C7A0F02-8C32-46B4-A1A3-43FED4D4E9C3}"/>
    <cellStyle name="40% - Énfasis4 6 3 2 2 2 3" xfId="47410" xr:uid="{EED65669-649A-4176-AF00-D528DB8B52D9}"/>
    <cellStyle name="40% - Énfasis4 6 3 2 2 3" xfId="21578" xr:uid="{FFDD0BE1-23B7-4404-BD7C-4B25F8F782A4}"/>
    <cellStyle name="40% - Énfasis4 6 3 2 2 3 2" xfId="47412" xr:uid="{59938781-E270-4B37-AB12-E30D4B03E5DD}"/>
    <cellStyle name="40% - Énfasis4 6 3 2 2 4" xfId="47409" xr:uid="{FEEE0831-3034-4AD7-8179-F4DB33D9AEF5}"/>
    <cellStyle name="40% - Énfasis4 6 3 2 3" xfId="10142" xr:uid="{6F7DBEE1-8513-452B-8FC2-C8BCEEF7A1FD}"/>
    <cellStyle name="40% - Énfasis4 6 3 2 3 2" xfId="25555" xr:uid="{20178A85-4E35-4067-99F8-5FF85FBA8260}"/>
    <cellStyle name="40% - Énfasis4 6 3 2 3 2 2" xfId="47414" xr:uid="{BEAD4989-3EF8-4760-B614-CFCBF19A929A}"/>
    <cellStyle name="40% - Énfasis4 6 3 2 3 3" xfId="47413" xr:uid="{636BBF5D-A45D-44CE-B996-CC296AD74E9E}"/>
    <cellStyle name="40% - Énfasis4 6 3 2 4" xfId="17850" xr:uid="{244C5865-679B-4651-89B3-B35B02AF38A9}"/>
    <cellStyle name="40% - Énfasis4 6 3 2 4 2" xfId="47415" xr:uid="{9FE5DAC6-82E4-43C5-B50E-18E6B02B8684}"/>
    <cellStyle name="40% - Énfasis4 6 3 2 5" xfId="47408" xr:uid="{715591A1-32E7-41BC-981D-3FC63AFF3E59}"/>
    <cellStyle name="40% - Énfasis4 6 3 3" xfId="4698" xr:uid="{D4C92687-A981-486F-9D73-ABF6061AFA92}"/>
    <cellStyle name="40% - Énfasis4 6 3 3 2" xfId="12406" xr:uid="{34FF672E-3EF3-4369-9ABA-CCE745B18F71}"/>
    <cellStyle name="40% - Énfasis4 6 3 3 2 2" xfId="27818" xr:uid="{0A6817EE-52C3-484D-930D-E0B00C76E73D}"/>
    <cellStyle name="40% - Énfasis4 6 3 3 2 2 2" xfId="47418" xr:uid="{88787C2A-A70B-434E-A25C-4592C2F4E4F4}"/>
    <cellStyle name="40% - Énfasis4 6 3 3 2 3" xfId="47417" xr:uid="{8ACC0E6E-426B-481D-B85D-79B266689C6A}"/>
    <cellStyle name="40% - Énfasis4 6 3 3 3" xfId="20113" xr:uid="{78733DCE-A422-46E2-AF94-5B34DCD362AC}"/>
    <cellStyle name="40% - Énfasis4 6 3 3 3 2" xfId="47419" xr:uid="{69A9D170-E00F-40CF-B3C3-3D2590F023D1}"/>
    <cellStyle name="40% - Énfasis4 6 3 3 4" xfId="47416" xr:uid="{A5391B66-58E6-4130-ADA4-8D9E5CE44B49}"/>
    <cellStyle name="40% - Énfasis4 6 3 4" xfId="8683" xr:uid="{72A98D7B-0192-44CB-A89D-BCB28814DD42}"/>
    <cellStyle name="40% - Énfasis4 6 3 4 2" xfId="24096" xr:uid="{8BE63830-FF2F-4ACC-8B81-79A9BF825930}"/>
    <cellStyle name="40% - Énfasis4 6 3 4 2 2" xfId="47421" xr:uid="{53AC08F8-7F81-4134-8174-16D2BA42F885}"/>
    <cellStyle name="40% - Énfasis4 6 3 4 3" xfId="47420" xr:uid="{820419BD-A955-49B2-A881-B96913C981AF}"/>
    <cellStyle name="40% - Énfasis4 6 3 5" xfId="16391" xr:uid="{0365A06C-3098-440D-B0EE-A9819F24D01E}"/>
    <cellStyle name="40% - Énfasis4 6 3 5 2" xfId="47422" xr:uid="{2326863C-BD76-4A1F-B4D0-DB7115E85A3B}"/>
    <cellStyle name="40% - Énfasis4 6 3 6" xfId="47407" xr:uid="{0B295F41-FA6E-4212-86D8-B98E9F5C6357}"/>
    <cellStyle name="40% - Énfasis4 6 4" xfId="1793" xr:uid="{575C157D-3AB6-4CD6-AF6B-9F292171DE6C}"/>
    <cellStyle name="40% - Énfasis4 6 4 2" xfId="5525" xr:uid="{83F72B68-01D4-488C-9F86-D781A38918F4}"/>
    <cellStyle name="40% - Énfasis4 6 4 2 2" xfId="13233" xr:uid="{AF693E1E-06D6-4ECE-AC0C-BF90F519FCD0}"/>
    <cellStyle name="40% - Énfasis4 6 4 2 2 2" xfId="28645" xr:uid="{06363884-1B34-4206-84F7-9417DB1A3348}"/>
    <cellStyle name="40% - Énfasis4 6 4 2 2 2 2" xfId="47426" xr:uid="{DC2CAFD1-974B-4F90-B3F5-B4857290A362}"/>
    <cellStyle name="40% - Énfasis4 6 4 2 2 3" xfId="47425" xr:uid="{D4D1F87D-6174-4F12-9C2F-D6EAA483161F}"/>
    <cellStyle name="40% - Énfasis4 6 4 2 3" xfId="20940" xr:uid="{2344BCB2-322B-472D-ABE8-65D42E07000D}"/>
    <cellStyle name="40% - Énfasis4 6 4 2 3 2" xfId="47427" xr:uid="{4C0260DF-BA91-41BA-86BD-E981ED3CFDC3}"/>
    <cellStyle name="40% - Énfasis4 6 4 2 4" xfId="47424" xr:uid="{AD68E0C8-0B99-4D06-A840-DAB3FD97E50F}"/>
    <cellStyle name="40% - Énfasis4 6 4 3" xfId="9504" xr:uid="{6F11A08A-84C8-4EA8-ACE5-F4543FBBC28A}"/>
    <cellStyle name="40% - Énfasis4 6 4 3 2" xfId="24917" xr:uid="{2891EDE8-C6D7-47CC-8A07-946570285760}"/>
    <cellStyle name="40% - Énfasis4 6 4 3 2 2" xfId="47429" xr:uid="{4A142448-9B33-4251-8AF2-CB4BF60F3D30}"/>
    <cellStyle name="40% - Énfasis4 6 4 3 3" xfId="47428" xr:uid="{490BD31E-BD3A-43C1-BBA7-BCEDB9D9547B}"/>
    <cellStyle name="40% - Énfasis4 6 4 4" xfId="17212" xr:uid="{F5023D95-D03A-4469-8A62-9021A4448BB7}"/>
    <cellStyle name="40% - Énfasis4 6 4 4 2" xfId="47430" xr:uid="{7D3C8C43-D371-4D5B-B8F2-B9D30B6E9B39}"/>
    <cellStyle name="40% - Énfasis4 6 4 5" xfId="47423" xr:uid="{6ACB33E0-0C4E-4829-A729-36713525B4C4}"/>
    <cellStyle name="40% - Énfasis4 6 5" xfId="4046" xr:uid="{99B58B30-36FA-4A40-80C5-3F9CBAC80FFF}"/>
    <cellStyle name="40% - Énfasis4 6 5 2" xfId="11754" xr:uid="{31AF142A-62DB-4AA9-A266-E6CEC8B02C23}"/>
    <cellStyle name="40% - Énfasis4 6 5 2 2" xfId="27166" xr:uid="{BC0750EB-A2B6-4780-8D5F-9297E991247D}"/>
    <cellStyle name="40% - Énfasis4 6 5 2 2 2" xfId="47433" xr:uid="{B93241A2-CCA9-4FAD-8081-B46CFED3CF97}"/>
    <cellStyle name="40% - Énfasis4 6 5 2 3" xfId="47432" xr:uid="{281C6C44-B502-4F95-AD5B-78F371E679A1}"/>
    <cellStyle name="40% - Énfasis4 6 5 3" xfId="19461" xr:uid="{B548433A-0A07-4A17-B3B2-D0D0F2EA63A5}"/>
    <cellStyle name="40% - Énfasis4 6 5 3 2" xfId="47434" xr:uid="{88A44D82-7953-4F71-B4EB-745F46EACA93}"/>
    <cellStyle name="40% - Énfasis4 6 5 4" xfId="47431" xr:uid="{B9BD571D-EB98-4F65-B9A7-1675021BCDD8}"/>
    <cellStyle name="40% - Énfasis4 6 6" xfId="8045" xr:uid="{E19F5726-6B85-4005-B0F3-A7C92FF6353F}"/>
    <cellStyle name="40% - Énfasis4 6 6 2" xfId="23458" xr:uid="{ECEA46A4-C343-4F8F-931D-AF52247262BB}"/>
    <cellStyle name="40% - Énfasis4 6 6 2 2" xfId="47436" xr:uid="{865E54F4-1B1E-42A1-A5B0-3BF3F7FD446D}"/>
    <cellStyle name="40% - Énfasis4 6 6 3" xfId="47435" xr:uid="{865AB688-76AE-4A7A-9DFF-3DBBF8D60F55}"/>
    <cellStyle name="40% - Énfasis4 6 7" xfId="15753" xr:uid="{098675C1-ECA5-44DE-BF2E-617E1F97F2DE}"/>
    <cellStyle name="40% - Énfasis4 6 7 2" xfId="47437" xr:uid="{FE15FDF4-07EA-4531-BBF9-14FE532D3E6D}"/>
    <cellStyle name="40% - Énfasis4 6 8" xfId="47374" xr:uid="{5A3A7055-53C3-410D-9E14-4FA207015541}"/>
    <cellStyle name="40% - Énfasis4 7" xfId="520" xr:uid="{E0B07A94-4586-4C3C-9429-15EA1D5A30FE}"/>
    <cellStyle name="40% - Énfasis4 7 2" xfId="1181" xr:uid="{325CCED6-EE48-4521-AFDF-A0FB74DF740A}"/>
    <cellStyle name="40% - Énfasis4 7 2 2" xfId="2649" xr:uid="{B6DD61D7-AE05-437C-A08E-ECD597661925}"/>
    <cellStyle name="40% - Énfasis4 7 2 2 2" xfId="6381" xr:uid="{3951F3B6-EF18-43E0-9528-21851D8C8D08}"/>
    <cellStyle name="40% - Énfasis4 7 2 2 2 2" xfId="14089" xr:uid="{69893B7D-DA7D-4685-9154-D3B192199A7D}"/>
    <cellStyle name="40% - Énfasis4 7 2 2 2 2 2" xfId="29501" xr:uid="{1BE0A595-8AD2-4B3B-A841-D362A40DDC0F}"/>
    <cellStyle name="40% - Énfasis4 7 2 2 2 2 2 2" xfId="47443" xr:uid="{28007B5A-A1B9-4586-AA08-355EF7645380}"/>
    <cellStyle name="40% - Énfasis4 7 2 2 2 2 3" xfId="47442" xr:uid="{108EAE73-2773-4449-B143-A51AFDDA0F37}"/>
    <cellStyle name="40% - Énfasis4 7 2 2 2 3" xfId="21796" xr:uid="{26B8C8D3-A1D8-436D-935E-851FD5856DF0}"/>
    <cellStyle name="40% - Énfasis4 7 2 2 2 3 2" xfId="47444" xr:uid="{984D32B5-4119-4C6D-9BFE-2EFF3A46521C}"/>
    <cellStyle name="40% - Énfasis4 7 2 2 2 4" xfId="47441" xr:uid="{88B21D89-87E3-401B-92CA-7039E80BD9A5}"/>
    <cellStyle name="40% - Énfasis4 7 2 2 3" xfId="10360" xr:uid="{475202BF-B1BA-49A8-B6F5-DF368C824991}"/>
    <cellStyle name="40% - Énfasis4 7 2 2 3 2" xfId="25773" xr:uid="{CA1B3B2F-B10F-41D9-9C55-13647C5D027B}"/>
    <cellStyle name="40% - Énfasis4 7 2 2 3 2 2" xfId="47446" xr:uid="{1557D2D3-44FA-4C06-A3B9-C5BBC8EAC8A2}"/>
    <cellStyle name="40% - Énfasis4 7 2 2 3 3" xfId="47445" xr:uid="{B493F6CC-90D5-4653-9716-CE66907CDEEC}"/>
    <cellStyle name="40% - Énfasis4 7 2 2 4" xfId="18068" xr:uid="{C033FDC5-7F68-447A-890A-59BD397DE35B}"/>
    <cellStyle name="40% - Énfasis4 7 2 2 4 2" xfId="47447" xr:uid="{0C7E3127-E72E-4C88-B237-335BDD3FD469}"/>
    <cellStyle name="40% - Énfasis4 7 2 2 5" xfId="47440" xr:uid="{DF91D6AA-9BD9-4C1F-84F0-D0D6CBFD16EE}"/>
    <cellStyle name="40% - Énfasis4 7 2 3" xfId="4918" xr:uid="{C7EEF83C-070A-46FC-8035-EC33C8FA7004}"/>
    <cellStyle name="40% - Énfasis4 7 2 3 2" xfId="12626" xr:uid="{4D157F43-4344-4874-8C94-9D3C752E6E7F}"/>
    <cellStyle name="40% - Énfasis4 7 2 3 2 2" xfId="28038" xr:uid="{E304E9A0-BB6E-42CB-BFA2-D64216E91EA6}"/>
    <cellStyle name="40% - Énfasis4 7 2 3 2 2 2" xfId="47450" xr:uid="{EF9EA14B-9858-4DED-BDD9-3C61BA6D98FB}"/>
    <cellStyle name="40% - Énfasis4 7 2 3 2 3" xfId="47449" xr:uid="{31C0B3ED-FDBB-42BA-B68A-1192BD972603}"/>
    <cellStyle name="40% - Énfasis4 7 2 3 3" xfId="20333" xr:uid="{B6461DD7-AD60-40AB-8BA5-40292673E30F}"/>
    <cellStyle name="40% - Énfasis4 7 2 3 3 2" xfId="47451" xr:uid="{84CE9CA3-A9EF-4160-87D7-A013FF981F3D}"/>
    <cellStyle name="40% - Énfasis4 7 2 3 4" xfId="47448" xr:uid="{77B67F1A-F4B6-486C-BECA-D24F9157740E}"/>
    <cellStyle name="40% - Énfasis4 7 2 4" xfId="8901" xr:uid="{D8521EC0-461D-4812-8290-66596A8EC36C}"/>
    <cellStyle name="40% - Énfasis4 7 2 4 2" xfId="24314" xr:uid="{BE1BF503-B324-4384-9F8C-D61D744E4A80}"/>
    <cellStyle name="40% - Énfasis4 7 2 4 2 2" xfId="47453" xr:uid="{D8AB2521-B961-4B53-A569-B05604ADF8B6}"/>
    <cellStyle name="40% - Énfasis4 7 2 4 3" xfId="47452" xr:uid="{492342AE-8363-46A7-AEB4-42480083BE74}"/>
    <cellStyle name="40% - Énfasis4 7 2 5" xfId="16609" xr:uid="{3FBBE868-0FE3-4322-9AEC-B41122CE8C90}"/>
    <cellStyle name="40% - Énfasis4 7 2 5 2" xfId="47454" xr:uid="{92F79033-D5A8-4D2D-860D-29799E578CFA}"/>
    <cellStyle name="40% - Énfasis4 7 2 6" xfId="47439" xr:uid="{1D1E8EDF-58F7-4791-8B9F-6FF08AA057C5}"/>
    <cellStyle name="40% - Énfasis4 7 3" xfId="2011" xr:uid="{16823E6C-6BEE-4661-B6CA-A62D1C50D968}"/>
    <cellStyle name="40% - Énfasis4 7 3 2" xfId="5743" xr:uid="{8DB49B59-88B7-4EBA-8525-0C8D9D1401DC}"/>
    <cellStyle name="40% - Énfasis4 7 3 2 2" xfId="13451" xr:uid="{9AB5C705-F9AD-48A3-A591-9F9C3D3A93E5}"/>
    <cellStyle name="40% - Énfasis4 7 3 2 2 2" xfId="28863" xr:uid="{350CDFB0-468C-4847-BAE5-1998DA14CB51}"/>
    <cellStyle name="40% - Énfasis4 7 3 2 2 2 2" xfId="47458" xr:uid="{999437C5-48CC-4D4E-B594-A3C3BDAB4A0C}"/>
    <cellStyle name="40% - Énfasis4 7 3 2 2 3" xfId="47457" xr:uid="{C25051FA-4147-4FE1-A73B-8A6E6C398B2D}"/>
    <cellStyle name="40% - Énfasis4 7 3 2 3" xfId="21158" xr:uid="{F2E1BA35-534C-488E-B12B-4719A7F6B588}"/>
    <cellStyle name="40% - Énfasis4 7 3 2 3 2" xfId="47459" xr:uid="{224E6BCD-FC57-4BDE-8B5F-1A881AF1155F}"/>
    <cellStyle name="40% - Énfasis4 7 3 2 4" xfId="47456" xr:uid="{7754514D-0ECE-47B1-9D29-DEC7A0DD8B4F}"/>
    <cellStyle name="40% - Énfasis4 7 3 3" xfId="9722" xr:uid="{5D526842-A563-4FA8-8AFF-371C2E2876F0}"/>
    <cellStyle name="40% - Énfasis4 7 3 3 2" xfId="25135" xr:uid="{A83BF508-F527-4827-AB12-A639FF84E6C3}"/>
    <cellStyle name="40% - Énfasis4 7 3 3 2 2" xfId="47461" xr:uid="{E591A5F9-DF0E-4ED7-A57C-7EC85831B49F}"/>
    <cellStyle name="40% - Énfasis4 7 3 3 3" xfId="47460" xr:uid="{235D6315-34BC-49AD-A6A2-6EC76C92DC79}"/>
    <cellStyle name="40% - Énfasis4 7 3 4" xfId="17430" xr:uid="{B3E590D9-FB2F-4809-AD9F-A0CF73C7B471}"/>
    <cellStyle name="40% - Énfasis4 7 3 4 2" xfId="47462" xr:uid="{9748C408-2327-413E-8D2E-6020A15F0F70}"/>
    <cellStyle name="40% - Énfasis4 7 3 5" xfId="47455" xr:uid="{24766C50-99BC-4005-99E1-5F47EB5E5E88}"/>
    <cellStyle name="40% - Énfasis4 7 4" xfId="4266" xr:uid="{40341D62-0678-4666-9BFD-C7E75A2699FA}"/>
    <cellStyle name="40% - Énfasis4 7 4 2" xfId="11974" xr:uid="{E44EFFA2-CB09-4429-B6D1-1FAC581AA8A5}"/>
    <cellStyle name="40% - Énfasis4 7 4 2 2" xfId="27386" xr:uid="{454C621E-F762-49AF-8DC2-A1B5CCCDF162}"/>
    <cellStyle name="40% - Énfasis4 7 4 2 2 2" xfId="47465" xr:uid="{527F80BD-2CFD-4128-876A-139CA97192C8}"/>
    <cellStyle name="40% - Énfasis4 7 4 2 3" xfId="47464" xr:uid="{B36D790E-7425-48CC-97A6-14FA2ECA5840}"/>
    <cellStyle name="40% - Énfasis4 7 4 3" xfId="19681" xr:uid="{7CA95D42-802A-4E77-94B6-716837FC8A9E}"/>
    <cellStyle name="40% - Énfasis4 7 4 3 2" xfId="47466" xr:uid="{0D575298-1CF8-468A-A6D1-9CD42014E108}"/>
    <cellStyle name="40% - Énfasis4 7 4 4" xfId="47463" xr:uid="{05BFEB86-4179-4E34-AB83-73901A3DF860}"/>
    <cellStyle name="40% - Énfasis4 7 5" xfId="8263" xr:uid="{234602E5-7123-496B-9E2F-08EA9AE8AC49}"/>
    <cellStyle name="40% - Énfasis4 7 5 2" xfId="23676" xr:uid="{36418D2D-E35D-4F8F-9C87-1CCC9DEC3985}"/>
    <cellStyle name="40% - Énfasis4 7 5 2 2" xfId="47468" xr:uid="{26BC94B8-924D-4D28-83C0-5A095569DCBE}"/>
    <cellStyle name="40% - Énfasis4 7 5 3" xfId="47467" xr:uid="{01320B3E-EBC3-4563-A5AE-B91F5556EC94}"/>
    <cellStyle name="40% - Énfasis4 7 6" xfId="15971" xr:uid="{43B34C0A-FDCA-4C12-8FA7-B91F22DCCDBD}"/>
    <cellStyle name="40% - Énfasis4 7 6 2" xfId="47469" xr:uid="{9D86B884-D1D3-411D-9DA2-69EB9A764BD3}"/>
    <cellStyle name="40% - Énfasis4 7 7" xfId="47438" xr:uid="{48E36221-5977-4795-9E5E-A50284CFFDC5}"/>
    <cellStyle name="40% - Énfasis4 8" xfId="540" xr:uid="{493E6584-8250-42A4-8617-C38425756DC8}"/>
    <cellStyle name="40% - Énfasis4 8 2" xfId="1201" xr:uid="{52EFFB88-AD26-4A00-8922-375EACDC3565}"/>
    <cellStyle name="40% - Énfasis4 8 2 2" xfId="2669" xr:uid="{8276840A-AC2B-4340-A52B-910A266540E3}"/>
    <cellStyle name="40% - Énfasis4 8 2 2 2" xfId="6401" xr:uid="{58894BB2-01F4-4120-954E-B5206DC6CAB7}"/>
    <cellStyle name="40% - Énfasis4 8 2 2 2 2" xfId="14109" xr:uid="{61B7D2F6-95FB-445C-AD67-9839BE4A99D2}"/>
    <cellStyle name="40% - Énfasis4 8 2 2 2 2 2" xfId="29521" xr:uid="{8F40AE49-F9D6-4B61-A0E8-0EDB3292452B}"/>
    <cellStyle name="40% - Énfasis4 8 2 2 2 2 2 2" xfId="47475" xr:uid="{88A15A68-7C81-4415-86FE-484A35D5D498}"/>
    <cellStyle name="40% - Énfasis4 8 2 2 2 2 3" xfId="47474" xr:uid="{F152E6DA-2A24-4E07-985F-6EAB915CD271}"/>
    <cellStyle name="40% - Énfasis4 8 2 2 2 3" xfId="21816" xr:uid="{2677EA60-1A7B-4C13-9439-F4E03754AB76}"/>
    <cellStyle name="40% - Énfasis4 8 2 2 2 3 2" xfId="47476" xr:uid="{08173C03-5137-48FD-927A-DD798FC57E7C}"/>
    <cellStyle name="40% - Énfasis4 8 2 2 2 4" xfId="47473" xr:uid="{77BB0CDE-F424-4BAD-B69D-8AB142880120}"/>
    <cellStyle name="40% - Énfasis4 8 2 2 3" xfId="10380" xr:uid="{34465BEF-7447-469C-8EC5-741DA85E9894}"/>
    <cellStyle name="40% - Énfasis4 8 2 2 3 2" xfId="25793" xr:uid="{F52FF18C-166F-415E-B1A0-8EC6DE2C7AF7}"/>
    <cellStyle name="40% - Énfasis4 8 2 2 3 2 2" xfId="47478" xr:uid="{301977E0-47DD-4A38-9F83-512908020F11}"/>
    <cellStyle name="40% - Énfasis4 8 2 2 3 3" xfId="47477" xr:uid="{BC71230A-7DBD-4FCF-958A-09B0E1B82681}"/>
    <cellStyle name="40% - Énfasis4 8 2 2 4" xfId="18088" xr:uid="{8077947A-DE17-41E3-B60A-5EDA12E8C391}"/>
    <cellStyle name="40% - Énfasis4 8 2 2 4 2" xfId="47479" xr:uid="{7199F95A-3479-4FE3-ABE3-927D824B9506}"/>
    <cellStyle name="40% - Énfasis4 8 2 2 5" xfId="47472" xr:uid="{ACF2AADC-E5B9-439E-9539-6BA9D535A31B}"/>
    <cellStyle name="40% - Énfasis4 8 2 3" xfId="4938" xr:uid="{24A05972-2280-4D8D-9DB4-4D09F1B282C5}"/>
    <cellStyle name="40% - Énfasis4 8 2 3 2" xfId="12646" xr:uid="{860CCB41-1F56-4F7D-9595-8A3A875F7D6E}"/>
    <cellStyle name="40% - Énfasis4 8 2 3 2 2" xfId="28058" xr:uid="{F37F5059-EC7A-4E76-8086-39404F25A38D}"/>
    <cellStyle name="40% - Énfasis4 8 2 3 2 2 2" xfId="47482" xr:uid="{1323511B-5E61-4AB7-96C5-69C9DA36323F}"/>
    <cellStyle name="40% - Énfasis4 8 2 3 2 3" xfId="47481" xr:uid="{379FB66F-D6BF-4152-863A-6983DC5DF61A}"/>
    <cellStyle name="40% - Énfasis4 8 2 3 3" xfId="20353" xr:uid="{1A30FA2C-A8CE-4AC6-8FE3-40E0C93BC68A}"/>
    <cellStyle name="40% - Énfasis4 8 2 3 3 2" xfId="47483" xr:uid="{A9FD3F1C-AC96-48C0-AF83-BEDC6C7C3842}"/>
    <cellStyle name="40% - Énfasis4 8 2 3 4" xfId="47480" xr:uid="{CDD5CC2E-3E2F-462D-A43C-BCF9B53C4344}"/>
    <cellStyle name="40% - Énfasis4 8 2 4" xfId="8921" xr:uid="{653BC320-1880-45C3-9E3D-77A357470205}"/>
    <cellStyle name="40% - Énfasis4 8 2 4 2" xfId="24334" xr:uid="{F04E208B-3809-4716-9144-C0A8268AD6B2}"/>
    <cellStyle name="40% - Énfasis4 8 2 4 2 2" xfId="47485" xr:uid="{106A43A5-AC14-4150-9F92-274018FCA241}"/>
    <cellStyle name="40% - Énfasis4 8 2 4 3" xfId="47484" xr:uid="{C97F8782-79E3-41AD-BD94-848206549A5E}"/>
    <cellStyle name="40% - Énfasis4 8 2 5" xfId="16629" xr:uid="{3A10C446-E5D8-4463-BDFB-AADF82C81D26}"/>
    <cellStyle name="40% - Énfasis4 8 2 5 2" xfId="47486" xr:uid="{013E3766-0F1B-433D-8738-B8BE5171F810}"/>
    <cellStyle name="40% - Énfasis4 8 2 6" xfId="47471" xr:uid="{9CB5F01E-A156-4315-8401-D10FE9185A0B}"/>
    <cellStyle name="40% - Énfasis4 8 3" xfId="2031" xr:uid="{4F96DC56-E0C6-4BAB-AC89-7A4F2056E8DF}"/>
    <cellStyle name="40% - Énfasis4 8 3 2" xfId="5763" xr:uid="{38C3B863-E674-4761-80F0-10EC5FC6284B}"/>
    <cellStyle name="40% - Énfasis4 8 3 2 2" xfId="13471" xr:uid="{DC5AC12E-74F7-4ACE-BE17-603B1A0679C4}"/>
    <cellStyle name="40% - Énfasis4 8 3 2 2 2" xfId="28883" xr:uid="{2F534B0A-AB74-4069-B1DE-BC41767B6446}"/>
    <cellStyle name="40% - Énfasis4 8 3 2 2 2 2" xfId="47490" xr:uid="{4654590C-16A0-4DFE-80EA-239B2097DA45}"/>
    <cellStyle name="40% - Énfasis4 8 3 2 2 3" xfId="47489" xr:uid="{899951E9-A6F3-457C-A265-BD53D51C2C15}"/>
    <cellStyle name="40% - Énfasis4 8 3 2 3" xfId="21178" xr:uid="{870F5EDD-5192-4F01-B28B-599E751C8D61}"/>
    <cellStyle name="40% - Énfasis4 8 3 2 3 2" xfId="47491" xr:uid="{079C1CBF-9651-4205-8914-9C360AF9C004}"/>
    <cellStyle name="40% - Énfasis4 8 3 2 4" xfId="47488" xr:uid="{8E7E06A7-DA37-4B3A-BC2D-F6F89B16EA8D}"/>
    <cellStyle name="40% - Énfasis4 8 3 3" xfId="9742" xr:uid="{31244E43-883A-4220-8EB0-8EE1F2D7F47E}"/>
    <cellStyle name="40% - Énfasis4 8 3 3 2" xfId="25155" xr:uid="{F47300FE-E078-48EF-AC64-FB2AB36BFE6C}"/>
    <cellStyle name="40% - Énfasis4 8 3 3 2 2" xfId="47493" xr:uid="{2B0B32FF-A1B2-4E28-9F9C-4D9DA65113BE}"/>
    <cellStyle name="40% - Énfasis4 8 3 3 3" xfId="47492" xr:uid="{5F309161-A4C5-4E4C-A32D-5AC636A2B46E}"/>
    <cellStyle name="40% - Énfasis4 8 3 4" xfId="17450" xr:uid="{4CFBDB36-32FB-4F87-9CA6-34E0EF7B4E02}"/>
    <cellStyle name="40% - Énfasis4 8 3 4 2" xfId="47494" xr:uid="{F4723A4F-24C3-447A-BC1E-E5ACAA06DF13}"/>
    <cellStyle name="40% - Énfasis4 8 3 5" xfId="47487" xr:uid="{9CFE804E-713F-4DE0-B1F5-443273D8D2BB}"/>
    <cellStyle name="40% - Énfasis4 8 4" xfId="4286" xr:uid="{B251C4F3-D604-48E9-B4A4-1AE86ADCF946}"/>
    <cellStyle name="40% - Énfasis4 8 4 2" xfId="11994" xr:uid="{669B69CB-DB2C-4543-A8C0-FE51AD98E52C}"/>
    <cellStyle name="40% - Énfasis4 8 4 2 2" xfId="27406" xr:uid="{3BDEA957-B79D-433F-A391-2B816E8217DD}"/>
    <cellStyle name="40% - Énfasis4 8 4 2 2 2" xfId="47497" xr:uid="{9EA8A5F2-FE45-41EB-A477-CDE0400981B5}"/>
    <cellStyle name="40% - Énfasis4 8 4 2 3" xfId="47496" xr:uid="{755B52F4-E5E7-47F0-90DE-889F8579EC7E}"/>
    <cellStyle name="40% - Énfasis4 8 4 3" xfId="19701" xr:uid="{037983D5-CA43-42A7-8479-C008D972ED95}"/>
    <cellStyle name="40% - Énfasis4 8 4 3 2" xfId="47498" xr:uid="{C07D6BCD-022B-4376-8889-65A9BE18BF3C}"/>
    <cellStyle name="40% - Énfasis4 8 4 4" xfId="47495" xr:uid="{148EE599-3F48-4485-A7FA-C3D0207CC29F}"/>
    <cellStyle name="40% - Énfasis4 8 5" xfId="8283" xr:uid="{400BD586-0232-43B6-9CC0-D2888A921991}"/>
    <cellStyle name="40% - Énfasis4 8 5 2" xfId="23696" xr:uid="{D7C1DF43-F523-4244-90BD-ED8300FC6D4F}"/>
    <cellStyle name="40% - Énfasis4 8 5 2 2" xfId="47500" xr:uid="{5860F402-3D41-470A-85A6-4CB64BD8E57A}"/>
    <cellStyle name="40% - Énfasis4 8 5 3" xfId="47499" xr:uid="{D09FF64D-DC67-42D7-93E0-6C1BCD0BF609}"/>
    <cellStyle name="40% - Énfasis4 8 6" xfId="15991" xr:uid="{059769D8-445D-4538-AE64-62946F34212C}"/>
    <cellStyle name="40% - Énfasis4 8 6 2" xfId="47501" xr:uid="{C4D3E39E-8251-4121-8155-4E73AB533EAE}"/>
    <cellStyle name="40% - Énfasis4 8 7" xfId="47470" xr:uid="{199BB7C8-7597-42F3-ADD6-10DA30B317DE}"/>
    <cellStyle name="40% - Énfasis4 9" xfId="560" xr:uid="{0669E335-A513-461B-BAA2-B60EDCD2DCC6}"/>
    <cellStyle name="40% - Énfasis4 9 2" xfId="1221" xr:uid="{C720EF5D-AF19-4694-9E44-CFDADF0810AB}"/>
    <cellStyle name="40% - Énfasis4 9 2 2" xfId="2689" xr:uid="{B62E6117-912B-4395-8981-9F15FCBFB702}"/>
    <cellStyle name="40% - Énfasis4 9 2 2 2" xfId="6421" xr:uid="{0DFB15FF-EA68-49A9-84DE-AA54A70BD0D5}"/>
    <cellStyle name="40% - Énfasis4 9 2 2 2 2" xfId="14129" xr:uid="{3DEAAA81-D7C8-47A5-BA57-30572FAC8A6D}"/>
    <cellStyle name="40% - Énfasis4 9 2 2 2 2 2" xfId="29541" xr:uid="{3E994E99-D34B-408A-8CDC-4236255BC877}"/>
    <cellStyle name="40% - Énfasis4 9 2 2 2 2 2 2" xfId="47507" xr:uid="{23484603-3EBF-45B3-A67A-BCF6F88AC868}"/>
    <cellStyle name="40% - Énfasis4 9 2 2 2 2 3" xfId="47506" xr:uid="{71AB339F-0E35-42BD-BB5D-40BA46E71203}"/>
    <cellStyle name="40% - Énfasis4 9 2 2 2 3" xfId="21836" xr:uid="{2734D7C0-A214-4BA8-8AA8-C34678C90C3A}"/>
    <cellStyle name="40% - Énfasis4 9 2 2 2 3 2" xfId="47508" xr:uid="{63BA6113-A9B6-4132-BBEF-A21023479882}"/>
    <cellStyle name="40% - Énfasis4 9 2 2 2 4" xfId="47505" xr:uid="{9B27C929-57E0-480C-AD9C-630EF4C936EF}"/>
    <cellStyle name="40% - Énfasis4 9 2 2 3" xfId="10400" xr:uid="{B6F6F664-832F-4497-ABA9-4481F31BA881}"/>
    <cellStyle name="40% - Énfasis4 9 2 2 3 2" xfId="25813" xr:uid="{36D8C61F-5D9E-414C-A3D7-9278F9D09C0C}"/>
    <cellStyle name="40% - Énfasis4 9 2 2 3 2 2" xfId="47510" xr:uid="{C05D5E21-250E-4094-9964-71CC58ECC9FA}"/>
    <cellStyle name="40% - Énfasis4 9 2 2 3 3" xfId="47509" xr:uid="{87A0FB45-C916-4422-9C56-7D1F8297F59A}"/>
    <cellStyle name="40% - Énfasis4 9 2 2 4" xfId="18108" xr:uid="{FB7386BE-EA4D-4A02-999C-559419365921}"/>
    <cellStyle name="40% - Énfasis4 9 2 2 4 2" xfId="47511" xr:uid="{F1BB2C09-D55D-4AB4-8F22-21B1F3EBD245}"/>
    <cellStyle name="40% - Énfasis4 9 2 2 5" xfId="47504" xr:uid="{66F62D85-9C5D-4B15-8650-96679A784285}"/>
    <cellStyle name="40% - Énfasis4 9 2 3" xfId="4958" xr:uid="{35E4A9EA-8A40-41E1-A789-860F42F74357}"/>
    <cellStyle name="40% - Énfasis4 9 2 3 2" xfId="12666" xr:uid="{381079B0-C8CF-449F-89A5-6D2C22BEA8B9}"/>
    <cellStyle name="40% - Énfasis4 9 2 3 2 2" xfId="28078" xr:uid="{2E765946-607B-48C4-9DC5-CDB3623C694A}"/>
    <cellStyle name="40% - Énfasis4 9 2 3 2 2 2" xfId="47514" xr:uid="{3107A01B-51C2-4387-8AF5-175BFD17568F}"/>
    <cellStyle name="40% - Énfasis4 9 2 3 2 3" xfId="47513" xr:uid="{EE2F9FA2-14AD-4C82-A36C-4270AA3D9775}"/>
    <cellStyle name="40% - Énfasis4 9 2 3 3" xfId="20373" xr:uid="{5CBCD22F-2380-4EB7-AFC1-9A8AF9206A4E}"/>
    <cellStyle name="40% - Énfasis4 9 2 3 3 2" xfId="47515" xr:uid="{34E4DB88-9B21-4FD8-A0A3-C3B2F00B1B73}"/>
    <cellStyle name="40% - Énfasis4 9 2 3 4" xfId="47512" xr:uid="{8FCD4AB2-10E6-46B7-AA12-1A07293A6331}"/>
    <cellStyle name="40% - Énfasis4 9 2 4" xfId="8941" xr:uid="{FAB7085D-2241-4C21-98F0-3E77FF1ED083}"/>
    <cellStyle name="40% - Énfasis4 9 2 4 2" xfId="24354" xr:uid="{B4BAA2D0-F5C7-4843-AABC-B5C5147A3B71}"/>
    <cellStyle name="40% - Énfasis4 9 2 4 2 2" xfId="47517" xr:uid="{3BDC6FA8-0461-4D36-A33B-9C3B5C4D6C4C}"/>
    <cellStyle name="40% - Énfasis4 9 2 4 3" xfId="47516" xr:uid="{10A1CF07-BE44-4578-9756-F5208E935C11}"/>
    <cellStyle name="40% - Énfasis4 9 2 5" xfId="16649" xr:uid="{E4AFEF60-4B8D-4467-8C16-1EBF51452ABD}"/>
    <cellStyle name="40% - Énfasis4 9 2 5 2" xfId="47518" xr:uid="{09452E33-1782-44DA-A101-335F63946A21}"/>
    <cellStyle name="40% - Énfasis4 9 2 6" xfId="47503" xr:uid="{47A2E857-1688-44AD-B5CB-4BE101CC0CBA}"/>
    <cellStyle name="40% - Énfasis4 9 3" xfId="2051" xr:uid="{B9C36A53-8C5B-4695-95E7-07CF2BE39AAD}"/>
    <cellStyle name="40% - Énfasis4 9 3 2" xfId="5783" xr:uid="{693DA35B-7019-4435-9DED-B19E075A0760}"/>
    <cellStyle name="40% - Énfasis4 9 3 2 2" xfId="13491" xr:uid="{726C6796-E782-4EC7-AA61-BB76E20BE8CB}"/>
    <cellStyle name="40% - Énfasis4 9 3 2 2 2" xfId="28903" xr:uid="{EADD6406-D318-40FC-973F-1C1660D00327}"/>
    <cellStyle name="40% - Énfasis4 9 3 2 2 2 2" xfId="47522" xr:uid="{9E1520E4-A7F1-4BAE-8C8C-6C11041526B8}"/>
    <cellStyle name="40% - Énfasis4 9 3 2 2 3" xfId="47521" xr:uid="{0652DE44-63DF-40E2-9E81-7567EED5C97D}"/>
    <cellStyle name="40% - Énfasis4 9 3 2 3" xfId="21198" xr:uid="{CF2A7F4A-FB15-4955-A48A-8A7B3D79027C}"/>
    <cellStyle name="40% - Énfasis4 9 3 2 3 2" xfId="47523" xr:uid="{EBC190AF-ABF2-4DAD-A082-218971210457}"/>
    <cellStyle name="40% - Énfasis4 9 3 2 4" xfId="47520" xr:uid="{19C78A43-22C7-40EA-A270-3579A93F8F64}"/>
    <cellStyle name="40% - Énfasis4 9 3 3" xfId="9762" xr:uid="{517545D4-94DB-4D68-A4AB-C6FE77935916}"/>
    <cellStyle name="40% - Énfasis4 9 3 3 2" xfId="25175" xr:uid="{DF0A7309-7A11-438C-B8F7-590894A534E1}"/>
    <cellStyle name="40% - Énfasis4 9 3 3 2 2" xfId="47525" xr:uid="{A59C61E4-398F-419A-8DEF-2030ED2B5D49}"/>
    <cellStyle name="40% - Énfasis4 9 3 3 3" xfId="47524" xr:uid="{BED416B4-2040-4CFF-A4A2-15DB9AEF47D6}"/>
    <cellStyle name="40% - Énfasis4 9 3 4" xfId="17470" xr:uid="{0B8485B5-60FA-4664-AE02-601F2CFD1F9A}"/>
    <cellStyle name="40% - Énfasis4 9 3 4 2" xfId="47526" xr:uid="{2943C897-76E7-4396-BFDB-DDA2BF94D6BE}"/>
    <cellStyle name="40% - Énfasis4 9 3 5" xfId="47519" xr:uid="{36CC86C3-7036-4400-9245-BF7FB894FF8F}"/>
    <cellStyle name="40% - Énfasis4 9 4" xfId="4306" xr:uid="{CF0D7717-2066-4CA1-889D-B9B329EC5B4A}"/>
    <cellStyle name="40% - Énfasis4 9 4 2" xfId="12014" xr:uid="{B51F4C37-6CAD-409F-BF6F-7A0442C1129A}"/>
    <cellStyle name="40% - Énfasis4 9 4 2 2" xfId="27426" xr:uid="{A218EC91-49D3-4F14-9E67-579C083199C3}"/>
    <cellStyle name="40% - Énfasis4 9 4 2 2 2" xfId="47529" xr:uid="{93BD6C26-DACE-4438-8AE1-B1EFBA107D2A}"/>
    <cellStyle name="40% - Énfasis4 9 4 2 3" xfId="47528" xr:uid="{B88DDC2F-A8B9-4549-8A81-BBBB7B74604D}"/>
    <cellStyle name="40% - Énfasis4 9 4 3" xfId="19721" xr:uid="{DB5AB0A8-2B24-4B16-BF72-97A79E2E9190}"/>
    <cellStyle name="40% - Énfasis4 9 4 3 2" xfId="47530" xr:uid="{B96C94CF-73E4-4F08-8E8A-9465CD48D028}"/>
    <cellStyle name="40% - Énfasis4 9 4 4" xfId="47527" xr:uid="{4FF13E2C-361C-42C3-8058-5515C0DD2628}"/>
    <cellStyle name="40% - Énfasis4 9 5" xfId="8303" xr:uid="{61DF71F2-3A90-45FE-BA43-8F14C7958E7B}"/>
    <cellStyle name="40% - Énfasis4 9 5 2" xfId="23716" xr:uid="{0222760F-878B-4F7F-8434-D3FB9FF0B186}"/>
    <cellStyle name="40% - Énfasis4 9 5 2 2" xfId="47532" xr:uid="{FE4DDC2C-B2B1-4FEE-893D-D540C10C05FD}"/>
    <cellStyle name="40% - Énfasis4 9 5 3" xfId="47531" xr:uid="{895DFC26-14F5-47A6-BCC1-71C43C2F272F}"/>
    <cellStyle name="40% - Énfasis4 9 6" xfId="16011" xr:uid="{15E6D047-FF09-4460-995F-C2DE0794FC25}"/>
    <cellStyle name="40% - Énfasis4 9 6 2" xfId="47533" xr:uid="{AE869B09-A6D6-44F9-AD57-CCFF6562235B}"/>
    <cellStyle name="40% - Énfasis4 9 7" xfId="47502" xr:uid="{9A5297DC-3B5D-488E-B08B-95706B4751BB}"/>
    <cellStyle name="40% - Énfasis5 10" xfId="583" xr:uid="{2B026907-2695-4C80-9276-4B866E4A97D9}"/>
    <cellStyle name="40% - Énfasis5 10 2" xfId="1244" xr:uid="{2AFC68E5-96D6-4981-9892-40D807338991}"/>
    <cellStyle name="40% - Énfasis5 10 2 2" xfId="2712" xr:uid="{1A0F4DD5-A411-4E26-B631-A6EAE5DB1F29}"/>
    <cellStyle name="40% - Énfasis5 10 2 2 2" xfId="6444" xr:uid="{FB0ADDC8-7F3C-4BCE-9106-0EEF45A0DA93}"/>
    <cellStyle name="40% - Énfasis5 10 2 2 2 2" xfId="14152" xr:uid="{1ACF6069-8E84-44A6-90E8-ED374A4C73F2}"/>
    <cellStyle name="40% - Énfasis5 10 2 2 2 2 2" xfId="29564" xr:uid="{81208F3C-3753-45B0-BC6B-374334BD3448}"/>
    <cellStyle name="40% - Énfasis5 10 2 2 2 2 2 2" xfId="47539" xr:uid="{64FFDBB3-F56D-4559-B9D7-F92F07EBDA20}"/>
    <cellStyle name="40% - Énfasis5 10 2 2 2 2 3" xfId="47538" xr:uid="{A050A457-59F3-4A39-91AE-04989C87BDCA}"/>
    <cellStyle name="40% - Énfasis5 10 2 2 2 3" xfId="21859" xr:uid="{0FD9A6B3-A7E6-4FCF-AA2B-152F50A4CF4D}"/>
    <cellStyle name="40% - Énfasis5 10 2 2 2 3 2" xfId="47540" xr:uid="{978D34ED-5BFA-4AD4-AED9-ECE9D4CDD5FB}"/>
    <cellStyle name="40% - Énfasis5 10 2 2 2 4" xfId="47537" xr:uid="{07A748C7-8B58-469A-8B1F-4A0C150C72DA}"/>
    <cellStyle name="40% - Énfasis5 10 2 2 3" xfId="10423" xr:uid="{941117DE-93DE-4A8B-BAB2-EB8E6C19C23D}"/>
    <cellStyle name="40% - Énfasis5 10 2 2 3 2" xfId="25836" xr:uid="{AE510D2D-93A3-47D4-83F2-4014AC46C548}"/>
    <cellStyle name="40% - Énfasis5 10 2 2 3 2 2" xfId="47542" xr:uid="{490C92F8-B6E6-4D69-AE5F-FD6088FA4853}"/>
    <cellStyle name="40% - Énfasis5 10 2 2 3 3" xfId="47541" xr:uid="{2D498C7E-F3F1-4CB4-8069-74171EDC4965}"/>
    <cellStyle name="40% - Énfasis5 10 2 2 4" xfId="18131" xr:uid="{4C6044E5-31CA-41DD-8216-8A5E2B137CDB}"/>
    <cellStyle name="40% - Énfasis5 10 2 2 4 2" xfId="47543" xr:uid="{37F31A8F-A181-4665-94A6-9E51C50A7C31}"/>
    <cellStyle name="40% - Énfasis5 10 2 2 5" xfId="47536" xr:uid="{1B9B7A53-5EF3-43C4-B6DE-8DC6D2E35085}"/>
    <cellStyle name="40% - Énfasis5 10 2 3" xfId="4981" xr:uid="{42E02398-75AC-42AA-966D-6DD489202719}"/>
    <cellStyle name="40% - Énfasis5 10 2 3 2" xfId="12689" xr:uid="{083560B4-71B5-4C42-B3C3-A6E93F83F37B}"/>
    <cellStyle name="40% - Énfasis5 10 2 3 2 2" xfId="28101" xr:uid="{E21B27E5-23E8-4F5A-A45F-C79A46133429}"/>
    <cellStyle name="40% - Énfasis5 10 2 3 2 2 2" xfId="47546" xr:uid="{C297BC45-7F90-40F3-9B7F-D33CE25FDA13}"/>
    <cellStyle name="40% - Énfasis5 10 2 3 2 3" xfId="47545" xr:uid="{7797138C-E56D-4C68-A07D-29A074CD72B5}"/>
    <cellStyle name="40% - Énfasis5 10 2 3 3" xfId="20396" xr:uid="{623B4031-42C9-4226-8862-A32EB00889A2}"/>
    <cellStyle name="40% - Énfasis5 10 2 3 3 2" xfId="47547" xr:uid="{A59DA034-1A42-4BAD-A18A-C744C747CDB4}"/>
    <cellStyle name="40% - Énfasis5 10 2 3 4" xfId="47544" xr:uid="{5CF77CF4-B58F-47B0-9F45-A8F045435E32}"/>
    <cellStyle name="40% - Énfasis5 10 2 4" xfId="8964" xr:uid="{230469E7-1D76-4E15-A97B-C20B07EDAE27}"/>
    <cellStyle name="40% - Énfasis5 10 2 4 2" xfId="24377" xr:uid="{03A1AECA-F172-43E9-B005-3D6A4BE5E209}"/>
    <cellStyle name="40% - Énfasis5 10 2 4 2 2" xfId="47549" xr:uid="{F33A5B18-00E3-47BC-9A80-FA7769EE4056}"/>
    <cellStyle name="40% - Énfasis5 10 2 4 3" xfId="47548" xr:uid="{89768CEE-BC7C-4DA6-8011-947CD60D101B}"/>
    <cellStyle name="40% - Énfasis5 10 2 5" xfId="16672" xr:uid="{751BF9A8-E076-4E2A-B063-7B6BCAEFA1C5}"/>
    <cellStyle name="40% - Énfasis5 10 2 5 2" xfId="47550" xr:uid="{2BC59064-01EF-46A1-B71D-E1E0E007BA16}"/>
    <cellStyle name="40% - Énfasis5 10 2 6" xfId="47535" xr:uid="{E4D70E6A-692B-4CDF-A53D-555D7D4A797E}"/>
    <cellStyle name="40% - Énfasis5 10 3" xfId="2074" xr:uid="{D073111C-F9A6-471A-B2E3-94AB00EA5ACB}"/>
    <cellStyle name="40% - Énfasis5 10 3 2" xfId="5806" xr:uid="{8844C590-EE21-444F-9C9E-8C41CFB3E02F}"/>
    <cellStyle name="40% - Énfasis5 10 3 2 2" xfId="13514" xr:uid="{9E9F7B38-B1D4-4033-AE09-011A63095D1B}"/>
    <cellStyle name="40% - Énfasis5 10 3 2 2 2" xfId="28926" xr:uid="{84B70476-335C-4510-A025-D128DE5A4808}"/>
    <cellStyle name="40% - Énfasis5 10 3 2 2 2 2" xfId="47554" xr:uid="{30649870-6C82-48F1-B0B9-DDC4EB7BE264}"/>
    <cellStyle name="40% - Énfasis5 10 3 2 2 3" xfId="47553" xr:uid="{860FC67E-D170-4C6A-9B72-174F8A16B023}"/>
    <cellStyle name="40% - Énfasis5 10 3 2 3" xfId="21221" xr:uid="{B32440A4-A83A-4643-B42C-134AFCF3AF55}"/>
    <cellStyle name="40% - Énfasis5 10 3 2 3 2" xfId="47555" xr:uid="{28820794-23FA-4D5C-858C-F85F985671EF}"/>
    <cellStyle name="40% - Énfasis5 10 3 2 4" xfId="47552" xr:uid="{E196B81C-F7CC-44CD-A4BD-88E3BECC79E3}"/>
    <cellStyle name="40% - Énfasis5 10 3 3" xfId="9785" xr:uid="{FB5A587F-A196-4329-A788-D65D03875FD9}"/>
    <cellStyle name="40% - Énfasis5 10 3 3 2" xfId="25198" xr:uid="{E7CA4C08-16B2-4A57-BE88-E6BD187DE750}"/>
    <cellStyle name="40% - Énfasis5 10 3 3 2 2" xfId="47557" xr:uid="{60ECA313-6332-4BBF-B687-3288B432AC14}"/>
    <cellStyle name="40% - Énfasis5 10 3 3 3" xfId="47556" xr:uid="{AD5828DE-DB94-42BB-9B00-B911CCE8B1D7}"/>
    <cellStyle name="40% - Énfasis5 10 3 4" xfId="17493" xr:uid="{C1D0ECF4-86B4-4106-8B79-EB76B4D97899}"/>
    <cellStyle name="40% - Énfasis5 10 3 4 2" xfId="47558" xr:uid="{970DF618-CD3F-4120-A01D-5AE03C940019}"/>
    <cellStyle name="40% - Énfasis5 10 3 5" xfId="47551" xr:uid="{AA05ACF0-2D17-4459-B3A8-8119F233AE75}"/>
    <cellStyle name="40% - Énfasis5 10 4" xfId="4329" xr:uid="{F9D00687-1B4F-4E41-978D-55F2741E367C}"/>
    <cellStyle name="40% - Énfasis5 10 4 2" xfId="12037" xr:uid="{74A6B1BD-60CA-4DD3-8828-D3A3B9217574}"/>
    <cellStyle name="40% - Énfasis5 10 4 2 2" xfId="27449" xr:uid="{A97EEFCC-D839-4234-B755-D1C37B21CC82}"/>
    <cellStyle name="40% - Énfasis5 10 4 2 2 2" xfId="47561" xr:uid="{068E90F2-20EF-4681-AB37-E67F9D7B1523}"/>
    <cellStyle name="40% - Énfasis5 10 4 2 3" xfId="47560" xr:uid="{DE5AB79B-FF9B-44D4-B550-875104B2599A}"/>
    <cellStyle name="40% - Énfasis5 10 4 3" xfId="19744" xr:uid="{DD219B6B-EAA7-4B00-B8D1-CF44E2D84D65}"/>
    <cellStyle name="40% - Énfasis5 10 4 3 2" xfId="47562" xr:uid="{C28E07C6-C2EB-4286-811F-BBF5A4FA8ADD}"/>
    <cellStyle name="40% - Énfasis5 10 4 4" xfId="47559" xr:uid="{8F6FF529-7612-4991-9C3B-16377C7823ED}"/>
    <cellStyle name="40% - Énfasis5 10 5" xfId="8326" xr:uid="{43DD22FC-ECCC-4F20-8961-E4362FC88287}"/>
    <cellStyle name="40% - Énfasis5 10 5 2" xfId="23739" xr:uid="{0DBA0127-19E5-4E32-8B5E-FD13D1060B00}"/>
    <cellStyle name="40% - Énfasis5 10 5 2 2" xfId="47564" xr:uid="{C9A4FE12-CF03-4580-89E2-FE28ACC2A203}"/>
    <cellStyle name="40% - Énfasis5 10 5 3" xfId="47563" xr:uid="{DA7863DD-5C27-479D-9CCD-C8EA2B421FE0}"/>
    <cellStyle name="40% - Énfasis5 10 6" xfId="16034" xr:uid="{7DA37EB4-DD11-42CD-9F60-D4757C84275D}"/>
    <cellStyle name="40% - Énfasis5 10 6 2" xfId="47565" xr:uid="{9EF57B7A-AED2-44AC-8150-36A317F21350}"/>
    <cellStyle name="40% - Énfasis5 10 7" xfId="47534" xr:uid="{52003B2A-3EB1-4187-AF52-735547063454}"/>
    <cellStyle name="40% - Énfasis5 11" xfId="604" xr:uid="{8A6794C1-04FB-47A4-B04A-65E9A519468C}"/>
    <cellStyle name="40% - Énfasis5 11 2" xfId="1265" xr:uid="{B9E09640-3209-4D63-BF61-ABD4C69248DB}"/>
    <cellStyle name="40% - Énfasis5 11 2 2" xfId="2732" xr:uid="{7099C942-8F2B-46B7-B0A9-6B1183529FB4}"/>
    <cellStyle name="40% - Énfasis5 11 2 2 2" xfId="6464" xr:uid="{7ECD6853-81D7-41C8-8C64-BA149CA67D1B}"/>
    <cellStyle name="40% - Énfasis5 11 2 2 2 2" xfId="14172" xr:uid="{08A8B5D6-E48D-4FC2-B5B9-2580546700BC}"/>
    <cellStyle name="40% - Énfasis5 11 2 2 2 2 2" xfId="29584" xr:uid="{64779E40-1A76-4CB4-9C0A-6B0D540C906E}"/>
    <cellStyle name="40% - Énfasis5 11 2 2 2 2 2 2" xfId="47571" xr:uid="{F56BEE78-6CCF-4D53-90B1-A12C91ACBC34}"/>
    <cellStyle name="40% - Énfasis5 11 2 2 2 2 3" xfId="47570" xr:uid="{BECB469D-CE47-4F27-8886-937C3216D3E5}"/>
    <cellStyle name="40% - Énfasis5 11 2 2 2 3" xfId="21879" xr:uid="{973F56D5-325E-4595-86AA-AEA83BDF744A}"/>
    <cellStyle name="40% - Énfasis5 11 2 2 2 3 2" xfId="47572" xr:uid="{3569055B-607E-4C44-A650-88AEB21AF358}"/>
    <cellStyle name="40% - Énfasis5 11 2 2 2 4" xfId="47569" xr:uid="{2F0F1558-B35F-42CB-B772-3CD4675FC215}"/>
    <cellStyle name="40% - Énfasis5 11 2 2 3" xfId="10443" xr:uid="{7A9BAEDA-43B3-417C-A46B-0B8D2F770EF6}"/>
    <cellStyle name="40% - Énfasis5 11 2 2 3 2" xfId="25856" xr:uid="{4F89D1A6-6A57-43E9-8247-7A892F472BFB}"/>
    <cellStyle name="40% - Énfasis5 11 2 2 3 2 2" xfId="47574" xr:uid="{79F86819-9F2A-4D2A-B92B-442A4C97E9C1}"/>
    <cellStyle name="40% - Énfasis5 11 2 2 3 3" xfId="47573" xr:uid="{F7A884B8-7D8F-40B9-BDC9-E4FE878FF3FC}"/>
    <cellStyle name="40% - Énfasis5 11 2 2 4" xfId="18151" xr:uid="{C23E007C-401B-4503-A145-D21E2BD5C31A}"/>
    <cellStyle name="40% - Énfasis5 11 2 2 4 2" xfId="47575" xr:uid="{AF31FF37-7A39-41B8-99F4-EDF65B7D3E1C}"/>
    <cellStyle name="40% - Énfasis5 11 2 2 5" xfId="47568" xr:uid="{8820A4C2-BF1E-4A50-ABF2-637B8009B0F9}"/>
    <cellStyle name="40% - Énfasis5 11 2 3" xfId="5001" xr:uid="{33D51C94-2AE5-4108-8C44-DB4118638DBA}"/>
    <cellStyle name="40% - Énfasis5 11 2 3 2" xfId="12709" xr:uid="{DE6B8D50-D181-4804-80EA-441BB205474A}"/>
    <cellStyle name="40% - Énfasis5 11 2 3 2 2" xfId="28121" xr:uid="{9439001A-6967-4F48-8E7A-D8CC2DCB52A3}"/>
    <cellStyle name="40% - Énfasis5 11 2 3 2 2 2" xfId="47578" xr:uid="{2EE429C5-A63E-43D5-9DC9-523756A21689}"/>
    <cellStyle name="40% - Énfasis5 11 2 3 2 3" xfId="47577" xr:uid="{EDFB1538-0B07-4AE7-A84B-0BA8EE1491F7}"/>
    <cellStyle name="40% - Énfasis5 11 2 3 3" xfId="20416" xr:uid="{2D54612C-825B-4D62-9A1D-EF7969E00A73}"/>
    <cellStyle name="40% - Énfasis5 11 2 3 3 2" xfId="47579" xr:uid="{9BB33E18-C6A3-4562-9C78-46883F758761}"/>
    <cellStyle name="40% - Énfasis5 11 2 3 4" xfId="47576" xr:uid="{8D8C9266-FBA5-4C52-9048-673E4C40E8C2}"/>
    <cellStyle name="40% - Énfasis5 11 2 4" xfId="8984" xr:uid="{B8C678FA-698B-4EE3-AE36-8CD73F294808}"/>
    <cellStyle name="40% - Énfasis5 11 2 4 2" xfId="24397" xr:uid="{C0B3E72C-FE6C-48F9-9FCE-80B8D261413C}"/>
    <cellStyle name="40% - Énfasis5 11 2 4 2 2" xfId="47581" xr:uid="{241A0B5A-966E-44A8-B94B-F67979AB7CF3}"/>
    <cellStyle name="40% - Énfasis5 11 2 4 3" xfId="47580" xr:uid="{08CBB7E3-A3A0-4E12-8F18-D7D21B4F6B24}"/>
    <cellStyle name="40% - Énfasis5 11 2 5" xfId="16692" xr:uid="{F1F52760-99E4-4C31-8DAB-AF0DC6B99F74}"/>
    <cellStyle name="40% - Énfasis5 11 2 5 2" xfId="47582" xr:uid="{76DC67F8-EE87-4B72-A908-F508593A6227}"/>
    <cellStyle name="40% - Énfasis5 11 2 6" xfId="47567" xr:uid="{584EF0D4-2534-4DEA-A85D-618A66FECE2B}"/>
    <cellStyle name="40% - Énfasis5 11 3" xfId="2094" xr:uid="{6B2C6B24-FC4E-4FBE-8D74-7612FBDCE5A5}"/>
    <cellStyle name="40% - Énfasis5 11 3 2" xfId="5826" xr:uid="{322B972C-66DD-45CE-8ECE-77455AC647E3}"/>
    <cellStyle name="40% - Énfasis5 11 3 2 2" xfId="13534" xr:uid="{67E7A113-F222-40F2-BA82-019FFE5BD7F4}"/>
    <cellStyle name="40% - Énfasis5 11 3 2 2 2" xfId="28946" xr:uid="{7F95C0B1-A587-4A18-A360-02E456B44578}"/>
    <cellStyle name="40% - Énfasis5 11 3 2 2 2 2" xfId="47586" xr:uid="{E6C781EC-EFB2-4A2C-A276-BA6D591F9B62}"/>
    <cellStyle name="40% - Énfasis5 11 3 2 2 3" xfId="47585" xr:uid="{2F5D8B8F-8B30-4140-8B77-46606AD83F6C}"/>
    <cellStyle name="40% - Énfasis5 11 3 2 3" xfId="21241" xr:uid="{3194E31B-AD1D-4B4E-9710-AC01DA8C2500}"/>
    <cellStyle name="40% - Énfasis5 11 3 2 3 2" xfId="47587" xr:uid="{10F63FF5-5236-467E-BA09-7E8713C10D58}"/>
    <cellStyle name="40% - Énfasis5 11 3 2 4" xfId="47584" xr:uid="{C5524B2C-4EB5-4677-AC00-1F43AF3F8CBA}"/>
    <cellStyle name="40% - Énfasis5 11 3 3" xfId="9805" xr:uid="{7CB816BD-B74E-4C7A-A737-973657651442}"/>
    <cellStyle name="40% - Énfasis5 11 3 3 2" xfId="25218" xr:uid="{F60E0DB8-3BA5-43D6-833B-1990EF902DDE}"/>
    <cellStyle name="40% - Énfasis5 11 3 3 2 2" xfId="47589" xr:uid="{2654D098-89B3-4F12-862A-386B101A6EAB}"/>
    <cellStyle name="40% - Énfasis5 11 3 3 3" xfId="47588" xr:uid="{E03A9FC3-C1A2-4172-9005-8B99294BFBAD}"/>
    <cellStyle name="40% - Énfasis5 11 3 4" xfId="17513" xr:uid="{0F047297-FA05-454C-AB6B-90A66739A005}"/>
    <cellStyle name="40% - Énfasis5 11 3 4 2" xfId="47590" xr:uid="{D880C6E2-0329-4056-8159-2F2FA4849673}"/>
    <cellStyle name="40% - Énfasis5 11 3 5" xfId="47583" xr:uid="{2D189FFE-7469-43D9-B598-7D6C3D10AEBB}"/>
    <cellStyle name="40% - Énfasis5 11 4" xfId="4349" xr:uid="{755B481D-FC15-4F0C-B0B6-D541D61C3027}"/>
    <cellStyle name="40% - Énfasis5 11 4 2" xfId="12057" xr:uid="{56C7E104-4CBF-4EA3-B074-6D5082DAFC6E}"/>
    <cellStyle name="40% - Énfasis5 11 4 2 2" xfId="27469" xr:uid="{560B4020-9A6C-42BE-9416-CF9E869181E5}"/>
    <cellStyle name="40% - Énfasis5 11 4 2 2 2" xfId="47593" xr:uid="{191A320C-7586-47B2-9F17-C230017B7BB2}"/>
    <cellStyle name="40% - Énfasis5 11 4 2 3" xfId="47592" xr:uid="{A46A64BD-276D-4BA5-8FF1-B6E2E678BBDA}"/>
    <cellStyle name="40% - Énfasis5 11 4 3" xfId="19764" xr:uid="{BF0D3759-7867-4E7F-B4A1-071EA49E2EF6}"/>
    <cellStyle name="40% - Énfasis5 11 4 3 2" xfId="47594" xr:uid="{D36ED7B5-2A23-4E61-8239-0E07045FDE96}"/>
    <cellStyle name="40% - Énfasis5 11 4 4" xfId="47591" xr:uid="{6F627C3C-1703-4811-95E3-5216B43202F0}"/>
    <cellStyle name="40% - Énfasis5 11 5" xfId="8346" xr:uid="{D7546FFF-8749-404E-9C38-062658B37DB5}"/>
    <cellStyle name="40% - Énfasis5 11 5 2" xfId="23759" xr:uid="{9B3D9CD2-10DE-47F3-835E-D6AB305DB3F2}"/>
    <cellStyle name="40% - Énfasis5 11 5 2 2" xfId="47596" xr:uid="{B77C6353-F2E4-43E3-9740-CCB8B651F2BC}"/>
    <cellStyle name="40% - Énfasis5 11 5 3" xfId="47595" xr:uid="{6F8D6507-3CA3-453E-BC77-644A0AD82F90}"/>
    <cellStyle name="40% - Énfasis5 11 6" xfId="16054" xr:uid="{FE2E4F7F-6D52-4179-B01B-02FED5FCE85C}"/>
    <cellStyle name="40% - Énfasis5 11 6 2" xfId="47597" xr:uid="{BC833D6E-7BEF-4705-8764-585F4324F4B5}"/>
    <cellStyle name="40% - Énfasis5 11 7" xfId="47566" xr:uid="{6B622FAA-C56C-4183-B355-5749119DBA85}"/>
    <cellStyle name="40% - Énfasis5 12" xfId="624" xr:uid="{81A72FCC-8552-41FB-8ACB-E3AC93D73D14}"/>
    <cellStyle name="40% - Énfasis5 12 2" xfId="1285" xr:uid="{56069029-C84F-402A-94C7-23D08A15B28D}"/>
    <cellStyle name="40% - Énfasis5 12 2 2" xfId="2752" xr:uid="{78C90FB8-C693-4D71-8B42-319BBBF7E38D}"/>
    <cellStyle name="40% - Énfasis5 12 2 2 2" xfId="6484" xr:uid="{ADC8B7AD-FD63-45D8-9534-2518244B0754}"/>
    <cellStyle name="40% - Énfasis5 12 2 2 2 2" xfId="14192" xr:uid="{BAE1E1C5-E9BA-436B-A667-CD5E37991081}"/>
    <cellStyle name="40% - Énfasis5 12 2 2 2 2 2" xfId="29604" xr:uid="{409AB799-8EB6-4468-AC76-1D7AFB5BA176}"/>
    <cellStyle name="40% - Énfasis5 12 2 2 2 2 2 2" xfId="47603" xr:uid="{4CB8C8E2-5FFB-46E6-A44D-9D63A7F5F4B8}"/>
    <cellStyle name="40% - Énfasis5 12 2 2 2 2 3" xfId="47602" xr:uid="{7C1BD4FC-B0D1-458B-BD36-EF1A40864BA3}"/>
    <cellStyle name="40% - Énfasis5 12 2 2 2 3" xfId="21899" xr:uid="{29AD72B6-A7EE-4DD1-8690-6B4170921A19}"/>
    <cellStyle name="40% - Énfasis5 12 2 2 2 3 2" xfId="47604" xr:uid="{8F7CEC5E-E845-4F42-901D-1FB2472A7B63}"/>
    <cellStyle name="40% - Énfasis5 12 2 2 2 4" xfId="47601" xr:uid="{439D8340-255D-4701-ACA5-94E78B6DB50E}"/>
    <cellStyle name="40% - Énfasis5 12 2 2 3" xfId="10463" xr:uid="{7866B2AF-02F3-4FCF-8183-3CB801CE4D95}"/>
    <cellStyle name="40% - Énfasis5 12 2 2 3 2" xfId="25876" xr:uid="{BBD7880D-B492-40C5-A989-3A56A1821071}"/>
    <cellStyle name="40% - Énfasis5 12 2 2 3 2 2" xfId="47606" xr:uid="{29EE6A37-6AA8-4C0F-8132-401BE000A5D4}"/>
    <cellStyle name="40% - Énfasis5 12 2 2 3 3" xfId="47605" xr:uid="{8DBE20FF-AE2B-4EB2-B350-887E93C38225}"/>
    <cellStyle name="40% - Énfasis5 12 2 2 4" xfId="18171" xr:uid="{BEED9BEC-B3B9-495A-9AA5-A9F9497ED409}"/>
    <cellStyle name="40% - Énfasis5 12 2 2 4 2" xfId="47607" xr:uid="{A5C8370B-75D5-4C19-BF72-8E72177ABBE0}"/>
    <cellStyle name="40% - Énfasis5 12 2 2 5" xfId="47600" xr:uid="{7F8CAB80-B7BC-4444-A207-17604ACAB9B8}"/>
    <cellStyle name="40% - Énfasis5 12 2 3" xfId="5021" xr:uid="{F80D44DB-121C-4FEB-B3EE-2BEEC06C1B89}"/>
    <cellStyle name="40% - Énfasis5 12 2 3 2" xfId="12729" xr:uid="{F43ECAEA-9FC9-49F5-9527-84E0BE275A0B}"/>
    <cellStyle name="40% - Énfasis5 12 2 3 2 2" xfId="28141" xr:uid="{F90A0CE6-C323-4CEC-B2F0-CF64753821C4}"/>
    <cellStyle name="40% - Énfasis5 12 2 3 2 2 2" xfId="47610" xr:uid="{4F5B9400-2737-4CF4-B64D-6DEC223FC040}"/>
    <cellStyle name="40% - Énfasis5 12 2 3 2 3" xfId="47609" xr:uid="{547718F0-2A23-40E5-A922-89BC9BDB6F22}"/>
    <cellStyle name="40% - Énfasis5 12 2 3 3" xfId="20436" xr:uid="{F3A8D776-51C1-4DA4-A290-EB42BFE18F63}"/>
    <cellStyle name="40% - Énfasis5 12 2 3 3 2" xfId="47611" xr:uid="{ED30579E-F5D3-4FB2-B8EB-C975D1670B88}"/>
    <cellStyle name="40% - Énfasis5 12 2 3 4" xfId="47608" xr:uid="{D3653B51-D798-4A1E-B37B-07533615666B}"/>
    <cellStyle name="40% - Énfasis5 12 2 4" xfId="9004" xr:uid="{92D7E032-F616-4E2C-9445-EEA9FA2E7E6F}"/>
    <cellStyle name="40% - Énfasis5 12 2 4 2" xfId="24417" xr:uid="{03454046-51B7-4ECA-8357-9696083449FE}"/>
    <cellStyle name="40% - Énfasis5 12 2 4 2 2" xfId="47613" xr:uid="{44A76090-0E67-4636-B527-AFCE584803B8}"/>
    <cellStyle name="40% - Énfasis5 12 2 4 3" xfId="47612" xr:uid="{D3CE1AB7-897C-4132-B31C-D36368409B8D}"/>
    <cellStyle name="40% - Énfasis5 12 2 5" xfId="16712" xr:uid="{1174552D-0BDA-4B11-BAA6-F74E72220DDE}"/>
    <cellStyle name="40% - Énfasis5 12 2 5 2" xfId="47614" xr:uid="{0BC6AE12-83DC-4A0F-834A-E263724C0B3A}"/>
    <cellStyle name="40% - Énfasis5 12 2 6" xfId="47599" xr:uid="{40717601-C5A7-431A-BBB4-16A74E2DCABF}"/>
    <cellStyle name="40% - Énfasis5 12 3" xfId="2114" xr:uid="{8E0B4D07-A940-42BD-AED5-1102E60FCECB}"/>
    <cellStyle name="40% - Énfasis5 12 3 2" xfId="5846" xr:uid="{4D2945DB-C882-4CE8-A2E4-5E4DB10D8F5E}"/>
    <cellStyle name="40% - Énfasis5 12 3 2 2" xfId="13554" xr:uid="{9FE377C5-37B7-42E1-8589-F98FDC8190C7}"/>
    <cellStyle name="40% - Énfasis5 12 3 2 2 2" xfId="28966" xr:uid="{21B326D7-B3E8-48C0-90B3-B404D4D0DFC3}"/>
    <cellStyle name="40% - Énfasis5 12 3 2 2 2 2" xfId="47618" xr:uid="{814DF3C5-771C-401A-AAD8-0B5F2A5C3024}"/>
    <cellStyle name="40% - Énfasis5 12 3 2 2 3" xfId="47617" xr:uid="{B0CFD0EC-C86E-40F2-B6A3-4B2D4F7A9C99}"/>
    <cellStyle name="40% - Énfasis5 12 3 2 3" xfId="21261" xr:uid="{2F34C756-9C51-4754-AA43-04328DDF78F1}"/>
    <cellStyle name="40% - Énfasis5 12 3 2 3 2" xfId="47619" xr:uid="{A6EC8673-1FD8-4076-95FB-CB1B88784D06}"/>
    <cellStyle name="40% - Énfasis5 12 3 2 4" xfId="47616" xr:uid="{1A6749B5-3637-4977-9BFD-E5749C1B89AD}"/>
    <cellStyle name="40% - Énfasis5 12 3 3" xfId="9825" xr:uid="{70262006-D095-4BBC-8E26-085816818002}"/>
    <cellStyle name="40% - Énfasis5 12 3 3 2" xfId="25238" xr:uid="{D394EE72-D4F4-4277-8D65-FEDB1331D44A}"/>
    <cellStyle name="40% - Énfasis5 12 3 3 2 2" xfId="47621" xr:uid="{06FBFF8D-1278-405B-8CA5-35E9601839AC}"/>
    <cellStyle name="40% - Énfasis5 12 3 3 3" xfId="47620" xr:uid="{26282B5C-BD14-456B-BB44-117B785FCAAE}"/>
    <cellStyle name="40% - Énfasis5 12 3 4" xfId="17533" xr:uid="{7D549B30-7716-4B05-A8C5-B165BD1B5EC2}"/>
    <cellStyle name="40% - Énfasis5 12 3 4 2" xfId="47622" xr:uid="{B163036C-E118-4F4E-AEBD-12766F592993}"/>
    <cellStyle name="40% - Énfasis5 12 3 5" xfId="47615" xr:uid="{A87BA3C8-8C1E-417C-9542-20580395CA14}"/>
    <cellStyle name="40% - Énfasis5 12 4" xfId="4369" xr:uid="{76ECA01B-4358-49EA-8496-38F88AE888E6}"/>
    <cellStyle name="40% - Énfasis5 12 4 2" xfId="12077" xr:uid="{16C2CF72-0196-4A56-BF40-2D695F86239D}"/>
    <cellStyle name="40% - Énfasis5 12 4 2 2" xfId="27489" xr:uid="{B3B11136-7A0F-4515-984A-2EE6F1CEB0CB}"/>
    <cellStyle name="40% - Énfasis5 12 4 2 2 2" xfId="47625" xr:uid="{14D39405-525C-4687-A1A5-8FF4C89155BB}"/>
    <cellStyle name="40% - Énfasis5 12 4 2 3" xfId="47624" xr:uid="{E7058AD7-1153-4FF8-88B3-ABA7F7688D68}"/>
    <cellStyle name="40% - Énfasis5 12 4 3" xfId="19784" xr:uid="{71F85850-F17B-47EE-A548-BB6FDB32F038}"/>
    <cellStyle name="40% - Énfasis5 12 4 3 2" xfId="47626" xr:uid="{362392AF-B2C8-4ECD-B7FB-A70DCC30279B}"/>
    <cellStyle name="40% - Énfasis5 12 4 4" xfId="47623" xr:uid="{8C421DE1-0666-449D-B695-4C0C880D4304}"/>
    <cellStyle name="40% - Énfasis5 12 5" xfId="8366" xr:uid="{F0D7966F-68EF-45E5-BBF0-37BAF10ED65A}"/>
    <cellStyle name="40% - Énfasis5 12 5 2" xfId="23779" xr:uid="{EE973CB6-5F18-48A4-846A-A4ECED4AEEEE}"/>
    <cellStyle name="40% - Énfasis5 12 5 2 2" xfId="47628" xr:uid="{42773558-6636-42BE-B5DB-2C9FF054E53B}"/>
    <cellStyle name="40% - Énfasis5 12 5 3" xfId="47627" xr:uid="{2AD8CB66-3EFD-4C19-B945-6EFF049EB40A}"/>
    <cellStyle name="40% - Énfasis5 12 6" xfId="16074" xr:uid="{0BB29858-2F57-4E36-ABCD-437C31D958B9}"/>
    <cellStyle name="40% - Énfasis5 12 6 2" xfId="47629" xr:uid="{946396F9-10AC-4461-9227-230AC239814E}"/>
    <cellStyle name="40% - Énfasis5 12 7" xfId="47598" xr:uid="{013FB6E9-B622-418A-BF80-315DFC20A016}"/>
    <cellStyle name="40% - Énfasis5 13" xfId="645" xr:uid="{8E7B2259-8A55-4F6F-B6FF-4AC839EB1CC1}"/>
    <cellStyle name="40% - Énfasis5 13 2" xfId="1306" xr:uid="{57D002C3-58DA-48C8-8915-6ED820BF8060}"/>
    <cellStyle name="40% - Énfasis5 13 2 2" xfId="2773" xr:uid="{80A044B4-51D6-4FA9-85CC-B0F0715F00BE}"/>
    <cellStyle name="40% - Énfasis5 13 2 2 2" xfId="6505" xr:uid="{52AFF37F-DF52-410E-994F-FECB02FC596D}"/>
    <cellStyle name="40% - Énfasis5 13 2 2 2 2" xfId="14213" xr:uid="{C025EBAC-9004-4AAA-8BDE-65A379730826}"/>
    <cellStyle name="40% - Énfasis5 13 2 2 2 2 2" xfId="29625" xr:uid="{4AA99CFD-512D-4F92-90CE-125CB6CF1038}"/>
    <cellStyle name="40% - Énfasis5 13 2 2 2 2 2 2" xfId="47635" xr:uid="{2349D232-B5F1-4185-BC2E-FDA6C17AE695}"/>
    <cellStyle name="40% - Énfasis5 13 2 2 2 2 3" xfId="47634" xr:uid="{970417F3-905A-4270-BAB3-B7FD3C65E26B}"/>
    <cellStyle name="40% - Énfasis5 13 2 2 2 3" xfId="21920" xr:uid="{9B29BD98-1758-4386-B595-E2B730365158}"/>
    <cellStyle name="40% - Énfasis5 13 2 2 2 3 2" xfId="47636" xr:uid="{F0D34EC5-05BC-4AEB-B299-CFCFA97135A4}"/>
    <cellStyle name="40% - Énfasis5 13 2 2 2 4" xfId="47633" xr:uid="{8ABA376B-95FD-4D8A-A9AE-8F3223847938}"/>
    <cellStyle name="40% - Énfasis5 13 2 2 3" xfId="10484" xr:uid="{EB96D9EE-9387-44D8-8ABD-EFC1C170931A}"/>
    <cellStyle name="40% - Énfasis5 13 2 2 3 2" xfId="25897" xr:uid="{DA22F14D-3D16-454F-9A3E-CF02064F2112}"/>
    <cellStyle name="40% - Énfasis5 13 2 2 3 2 2" xfId="47638" xr:uid="{381E8C8E-051B-4C41-86E3-360B477E3B0A}"/>
    <cellStyle name="40% - Énfasis5 13 2 2 3 3" xfId="47637" xr:uid="{5B81BEDD-D388-4394-A1A2-79DFC086902B}"/>
    <cellStyle name="40% - Énfasis5 13 2 2 4" xfId="18192" xr:uid="{D286A425-F6FA-4634-B829-FE45DCFE7BB6}"/>
    <cellStyle name="40% - Énfasis5 13 2 2 4 2" xfId="47639" xr:uid="{F29AB410-5483-40F0-AABD-18B3FB1A68C1}"/>
    <cellStyle name="40% - Énfasis5 13 2 2 5" xfId="47632" xr:uid="{4F7E959A-9C4C-4BAD-B257-DA217BBA8E5A}"/>
    <cellStyle name="40% - Énfasis5 13 2 3" xfId="5042" xr:uid="{06C04F4F-C658-4F82-B824-F414DABE69BD}"/>
    <cellStyle name="40% - Énfasis5 13 2 3 2" xfId="12750" xr:uid="{8AA7F75B-157E-41CC-BD48-FD590C27D8C1}"/>
    <cellStyle name="40% - Énfasis5 13 2 3 2 2" xfId="28162" xr:uid="{BFFB30FD-0044-43D4-A6FF-70766A881CBE}"/>
    <cellStyle name="40% - Énfasis5 13 2 3 2 2 2" xfId="47642" xr:uid="{1E3A5C64-F7ED-4B7C-AEAD-D787B84D60E6}"/>
    <cellStyle name="40% - Énfasis5 13 2 3 2 3" xfId="47641" xr:uid="{F7F08E0A-C4E6-4F8E-B690-252EC74773FA}"/>
    <cellStyle name="40% - Énfasis5 13 2 3 3" xfId="20457" xr:uid="{0EAF6E37-771D-4425-A461-5AA7F47D2AF1}"/>
    <cellStyle name="40% - Énfasis5 13 2 3 3 2" xfId="47643" xr:uid="{5997C46F-5147-4FF9-B156-6A14B0C34D72}"/>
    <cellStyle name="40% - Énfasis5 13 2 3 4" xfId="47640" xr:uid="{26916DB9-5367-4878-9334-4AC87A79EBA5}"/>
    <cellStyle name="40% - Énfasis5 13 2 4" xfId="9025" xr:uid="{1FC2386E-A6E7-4008-A35D-F27E8C38F33C}"/>
    <cellStyle name="40% - Énfasis5 13 2 4 2" xfId="24438" xr:uid="{0C7E2610-A452-47CB-80E1-3D440B014F1F}"/>
    <cellStyle name="40% - Énfasis5 13 2 4 2 2" xfId="47645" xr:uid="{84356003-6FA1-4035-86DD-838CA43A51F4}"/>
    <cellStyle name="40% - Énfasis5 13 2 4 3" xfId="47644" xr:uid="{3483800F-1E8B-40A5-8D3B-8C0D4ABB3FA4}"/>
    <cellStyle name="40% - Énfasis5 13 2 5" xfId="16733" xr:uid="{2E5A9F6E-EB3B-4AC9-A357-5A548B6B3A9A}"/>
    <cellStyle name="40% - Énfasis5 13 2 5 2" xfId="47646" xr:uid="{D191485A-D246-4EA8-9688-FFC1D96CEDDF}"/>
    <cellStyle name="40% - Énfasis5 13 2 6" xfId="47631" xr:uid="{6EA33EF5-3DFE-4CDC-9464-EC8259E4D84E}"/>
    <cellStyle name="40% - Énfasis5 13 3" xfId="2135" xr:uid="{ED2BA8E8-1A1B-4EC4-A1A1-64BF97FAE1E4}"/>
    <cellStyle name="40% - Énfasis5 13 3 2" xfId="5867" xr:uid="{A2F3A060-FFF9-400B-9F0E-75A2085BC3C1}"/>
    <cellStyle name="40% - Énfasis5 13 3 2 2" xfId="13575" xr:uid="{8B8EBB13-98FA-4B28-9DA6-E024A174161A}"/>
    <cellStyle name="40% - Énfasis5 13 3 2 2 2" xfId="28987" xr:uid="{14FE97B4-4D00-4DA8-A1B8-A304BB1EE298}"/>
    <cellStyle name="40% - Énfasis5 13 3 2 2 2 2" xfId="47650" xr:uid="{5CFE7AB5-D4A4-4927-B221-8962D230DF2D}"/>
    <cellStyle name="40% - Énfasis5 13 3 2 2 3" xfId="47649" xr:uid="{AF2974C8-25B1-4AD8-9149-3E3AFC563B17}"/>
    <cellStyle name="40% - Énfasis5 13 3 2 3" xfId="21282" xr:uid="{538F3624-1FEB-494D-86DC-7361D48946E2}"/>
    <cellStyle name="40% - Énfasis5 13 3 2 3 2" xfId="47651" xr:uid="{DA4C4866-460E-4371-B1D1-B813F4141843}"/>
    <cellStyle name="40% - Énfasis5 13 3 2 4" xfId="47648" xr:uid="{7464FC3A-88D8-4A72-9E24-F4469B472855}"/>
    <cellStyle name="40% - Énfasis5 13 3 3" xfId="9846" xr:uid="{D737C9F9-5DB3-42E6-B8D5-C21AA31D2344}"/>
    <cellStyle name="40% - Énfasis5 13 3 3 2" xfId="25259" xr:uid="{113EC622-BE73-4825-A724-F3EE327D7E26}"/>
    <cellStyle name="40% - Énfasis5 13 3 3 2 2" xfId="47653" xr:uid="{AFDDED7C-109F-4802-8B54-2583D5A30546}"/>
    <cellStyle name="40% - Énfasis5 13 3 3 3" xfId="47652" xr:uid="{4AD8DDF0-6EBA-4FFA-802D-8506ABE5BE46}"/>
    <cellStyle name="40% - Énfasis5 13 3 4" xfId="17554" xr:uid="{64B1A6A4-B0BB-41D0-BECF-E09DCCAAECF0}"/>
    <cellStyle name="40% - Énfasis5 13 3 4 2" xfId="47654" xr:uid="{094A7D60-0E23-43A9-A57D-F4BBBA5253CA}"/>
    <cellStyle name="40% - Énfasis5 13 3 5" xfId="47647" xr:uid="{329EB57A-610C-41B4-B2BB-83355B47C225}"/>
    <cellStyle name="40% - Énfasis5 13 4" xfId="4390" xr:uid="{66A5C6FC-3D76-49F5-B230-DB8574CE1F55}"/>
    <cellStyle name="40% - Énfasis5 13 4 2" xfId="12098" xr:uid="{6F8AC1C1-1C8D-4BAF-8067-924798F3E2E5}"/>
    <cellStyle name="40% - Énfasis5 13 4 2 2" xfId="27510" xr:uid="{87B3B293-D8BC-4645-8930-AA375F15A212}"/>
    <cellStyle name="40% - Énfasis5 13 4 2 2 2" xfId="47657" xr:uid="{4AC6B241-BE12-478C-B441-1AFD9DADF83F}"/>
    <cellStyle name="40% - Énfasis5 13 4 2 3" xfId="47656" xr:uid="{A1871C4B-73F5-4A63-B44E-AD1AD120655E}"/>
    <cellStyle name="40% - Énfasis5 13 4 3" xfId="19805" xr:uid="{CADBCBC7-78C5-4AF7-9D62-59696B576784}"/>
    <cellStyle name="40% - Énfasis5 13 4 3 2" xfId="47658" xr:uid="{A508A16D-22E3-4B3F-A4E3-DB76BA3D34B3}"/>
    <cellStyle name="40% - Énfasis5 13 4 4" xfId="47655" xr:uid="{2092D4A7-56FD-4EC5-B536-7D343A240626}"/>
    <cellStyle name="40% - Énfasis5 13 5" xfId="8387" xr:uid="{2A0A3FF4-2D88-41BB-BCBE-A8B085560E46}"/>
    <cellStyle name="40% - Énfasis5 13 5 2" xfId="23800" xr:uid="{398FDBC7-3B1C-45D7-AF7F-7466C6BFB058}"/>
    <cellStyle name="40% - Énfasis5 13 5 2 2" xfId="47660" xr:uid="{15C8F556-7271-456F-AFFB-81B5F69EDF28}"/>
    <cellStyle name="40% - Énfasis5 13 5 3" xfId="47659" xr:uid="{B13DE81C-8E51-439B-9094-BDA1DF4C5988}"/>
    <cellStyle name="40% - Énfasis5 13 6" xfId="16095" xr:uid="{14480062-0382-49D1-A96D-EAE98621FCA1}"/>
    <cellStyle name="40% - Énfasis5 13 6 2" xfId="47661" xr:uid="{EF5E96A6-882C-4AE2-92F4-A6167218673A}"/>
    <cellStyle name="40% - Énfasis5 13 7" xfId="47630" xr:uid="{459D40A1-F515-4F4C-8E0A-ABE6E6A6ED50}"/>
    <cellStyle name="40% - Énfasis5 14" xfId="665" xr:uid="{F6D8F3F9-5358-4C48-96A4-71C934862502}"/>
    <cellStyle name="40% - Énfasis5 14 2" xfId="1326" xr:uid="{A7E7E234-5CF3-401C-8A44-5DF8D2F004DA}"/>
    <cellStyle name="40% - Énfasis5 14 2 2" xfId="2793" xr:uid="{B1AEF7FC-6153-4DF9-8C6D-A6F849EE19F2}"/>
    <cellStyle name="40% - Énfasis5 14 2 2 2" xfId="6525" xr:uid="{50AC803A-BF36-4D24-99E9-678005C9BACF}"/>
    <cellStyle name="40% - Énfasis5 14 2 2 2 2" xfId="14233" xr:uid="{726F2FA3-DEBE-49B8-B426-927193C4340C}"/>
    <cellStyle name="40% - Énfasis5 14 2 2 2 2 2" xfId="29645" xr:uid="{89DF578A-22B8-4C91-84DD-677F19716067}"/>
    <cellStyle name="40% - Énfasis5 14 2 2 2 2 2 2" xfId="47667" xr:uid="{AD5B9953-0956-40AC-9529-F37266D12695}"/>
    <cellStyle name="40% - Énfasis5 14 2 2 2 2 3" xfId="47666" xr:uid="{D1924A06-412A-45F3-8084-1C52581264CA}"/>
    <cellStyle name="40% - Énfasis5 14 2 2 2 3" xfId="21940" xr:uid="{F451BAC0-5443-4356-BFFC-74D189686512}"/>
    <cellStyle name="40% - Énfasis5 14 2 2 2 3 2" xfId="47668" xr:uid="{5133F7C7-A29C-40DD-B168-65ACFD351683}"/>
    <cellStyle name="40% - Énfasis5 14 2 2 2 4" xfId="47665" xr:uid="{FB77532B-DB3E-4963-9757-82E154043AD7}"/>
    <cellStyle name="40% - Énfasis5 14 2 2 3" xfId="10504" xr:uid="{C87942BB-8FB8-46EB-8EBE-9F9B835ADEA6}"/>
    <cellStyle name="40% - Énfasis5 14 2 2 3 2" xfId="25917" xr:uid="{9F038C08-476E-4FC6-A8BC-C4A271404BF3}"/>
    <cellStyle name="40% - Énfasis5 14 2 2 3 2 2" xfId="47670" xr:uid="{CFBF5DD3-76C9-4B28-BC0D-A18F05179A57}"/>
    <cellStyle name="40% - Énfasis5 14 2 2 3 3" xfId="47669" xr:uid="{550B6241-D84A-4E94-96D1-A8B71A5824C2}"/>
    <cellStyle name="40% - Énfasis5 14 2 2 4" xfId="18212" xr:uid="{295F955E-7125-4D62-A2DA-BF14B53102EB}"/>
    <cellStyle name="40% - Énfasis5 14 2 2 4 2" xfId="47671" xr:uid="{8EB1A70F-946F-4B81-ADF3-3CF3A38C11CC}"/>
    <cellStyle name="40% - Énfasis5 14 2 2 5" xfId="47664" xr:uid="{27E5E841-0F5F-49C3-AA78-3503D1BEF523}"/>
    <cellStyle name="40% - Énfasis5 14 2 3" xfId="5062" xr:uid="{E15E9EDD-00CA-4307-A4AF-F26F04032097}"/>
    <cellStyle name="40% - Énfasis5 14 2 3 2" xfId="12770" xr:uid="{1E01EB02-4A66-448A-97F8-BC6B3939BC4B}"/>
    <cellStyle name="40% - Énfasis5 14 2 3 2 2" xfId="28182" xr:uid="{19F69317-9510-44B6-B756-55F531F599FB}"/>
    <cellStyle name="40% - Énfasis5 14 2 3 2 2 2" xfId="47674" xr:uid="{B1B8A635-AF9C-46AB-8278-1DB3AC02B80B}"/>
    <cellStyle name="40% - Énfasis5 14 2 3 2 3" xfId="47673" xr:uid="{208EB0BE-7ACB-42A4-B2C0-1E915D8394C6}"/>
    <cellStyle name="40% - Énfasis5 14 2 3 3" xfId="20477" xr:uid="{3679A160-5A7B-475A-ACC9-B88597E924B4}"/>
    <cellStyle name="40% - Énfasis5 14 2 3 3 2" xfId="47675" xr:uid="{00E09B28-96DB-4EAC-821C-15EC8FD4BA90}"/>
    <cellStyle name="40% - Énfasis5 14 2 3 4" xfId="47672" xr:uid="{29C27EF8-8702-4B53-A152-59EEB1194622}"/>
    <cellStyle name="40% - Énfasis5 14 2 4" xfId="9045" xr:uid="{9BD9B0F6-E518-4C44-8853-E1D68678B931}"/>
    <cellStyle name="40% - Énfasis5 14 2 4 2" xfId="24458" xr:uid="{B825FF98-CE26-45D5-AAA2-B05F21CA89DB}"/>
    <cellStyle name="40% - Énfasis5 14 2 4 2 2" xfId="47677" xr:uid="{E00133B0-B3F3-4D20-856F-B2E5E6FA07FA}"/>
    <cellStyle name="40% - Énfasis5 14 2 4 3" xfId="47676" xr:uid="{AC354715-5CBD-4F62-9A4B-AE06EE805520}"/>
    <cellStyle name="40% - Énfasis5 14 2 5" xfId="16753" xr:uid="{8F9F3206-6037-464E-820B-3BBC1FF96376}"/>
    <cellStyle name="40% - Énfasis5 14 2 5 2" xfId="47678" xr:uid="{01B8B260-546A-4743-9AFA-F98975E8AC1E}"/>
    <cellStyle name="40% - Énfasis5 14 2 6" xfId="47663" xr:uid="{4D30F92D-B6DE-4CD3-96CD-88C3638CCAC2}"/>
    <cellStyle name="40% - Énfasis5 14 3" xfId="2155" xr:uid="{B06B3967-D3D4-432A-9ACB-710977FCFD6E}"/>
    <cellStyle name="40% - Énfasis5 14 3 2" xfId="5887" xr:uid="{2E67B2D9-83F9-4720-98DC-F233F019D53F}"/>
    <cellStyle name="40% - Énfasis5 14 3 2 2" xfId="13595" xr:uid="{F88BCD97-4D3C-44D8-8C9C-81D926AEB1C6}"/>
    <cellStyle name="40% - Énfasis5 14 3 2 2 2" xfId="29007" xr:uid="{94876C0C-A11C-4885-B9AB-423538CE04DB}"/>
    <cellStyle name="40% - Énfasis5 14 3 2 2 2 2" xfId="47682" xr:uid="{49FC9B0B-D7A9-46AE-8E42-F8CC77222E19}"/>
    <cellStyle name="40% - Énfasis5 14 3 2 2 3" xfId="47681" xr:uid="{7AEC554A-5097-4D94-979C-56A49D1F5291}"/>
    <cellStyle name="40% - Énfasis5 14 3 2 3" xfId="21302" xr:uid="{126506AA-5DEF-42E8-8C77-D1C1E8DCB18E}"/>
    <cellStyle name="40% - Énfasis5 14 3 2 3 2" xfId="47683" xr:uid="{2DEF7659-A25B-4367-AFCD-34B8C5A67F97}"/>
    <cellStyle name="40% - Énfasis5 14 3 2 4" xfId="47680" xr:uid="{4FAF5581-9D7B-48B2-93A3-EAF8F2416FF2}"/>
    <cellStyle name="40% - Énfasis5 14 3 3" xfId="9866" xr:uid="{F2AFC4DC-B208-4FDE-B2B5-154513F4E0A9}"/>
    <cellStyle name="40% - Énfasis5 14 3 3 2" xfId="25279" xr:uid="{52714F5E-04F6-4B93-B03D-9F60D55FDB85}"/>
    <cellStyle name="40% - Énfasis5 14 3 3 2 2" xfId="47685" xr:uid="{2E5A82CE-645D-4405-A7A1-F7AC2BB8EA8A}"/>
    <cellStyle name="40% - Énfasis5 14 3 3 3" xfId="47684" xr:uid="{0A559623-1441-44E5-AB00-7A62208F9AF7}"/>
    <cellStyle name="40% - Énfasis5 14 3 4" xfId="17574" xr:uid="{49B5A355-600C-4632-BDA1-9E4037909E62}"/>
    <cellStyle name="40% - Énfasis5 14 3 4 2" xfId="47686" xr:uid="{E835E940-8E36-4CDA-8F22-FD2E93635912}"/>
    <cellStyle name="40% - Énfasis5 14 3 5" xfId="47679" xr:uid="{AD47D699-3876-4C71-9E32-FE7D305A8416}"/>
    <cellStyle name="40% - Énfasis5 14 4" xfId="4410" xr:uid="{A5DE656A-8F33-4CE5-8D87-BE802FE3E16D}"/>
    <cellStyle name="40% - Énfasis5 14 4 2" xfId="12118" xr:uid="{BE74B820-F077-4E83-8C7A-A0C5F8D41A21}"/>
    <cellStyle name="40% - Énfasis5 14 4 2 2" xfId="27530" xr:uid="{EB5DD1AD-92A8-4F60-A159-594CFC8AAD06}"/>
    <cellStyle name="40% - Énfasis5 14 4 2 2 2" xfId="47689" xr:uid="{C1BB86C6-8B2B-4BFF-A38A-81CBD02B5454}"/>
    <cellStyle name="40% - Énfasis5 14 4 2 3" xfId="47688" xr:uid="{4ED5FBEA-BC18-4693-ABEB-5164A81B7D46}"/>
    <cellStyle name="40% - Énfasis5 14 4 3" xfId="19825" xr:uid="{7645D84E-4E07-426A-913E-E6E9814A6655}"/>
    <cellStyle name="40% - Énfasis5 14 4 3 2" xfId="47690" xr:uid="{2D1B14B3-8540-4081-B9A5-EE658E14615A}"/>
    <cellStyle name="40% - Énfasis5 14 4 4" xfId="47687" xr:uid="{D3BB7DC6-598E-4677-9429-EDE49FBFC394}"/>
    <cellStyle name="40% - Énfasis5 14 5" xfId="8407" xr:uid="{CDA4682B-E5EB-4CF5-A8C0-BCBB2F2A7D15}"/>
    <cellStyle name="40% - Énfasis5 14 5 2" xfId="23820" xr:uid="{542F4741-C147-4E80-BBA7-2893792EF357}"/>
    <cellStyle name="40% - Énfasis5 14 5 2 2" xfId="47692" xr:uid="{927ABDEB-D792-43FA-896C-B75BE19CE5C8}"/>
    <cellStyle name="40% - Énfasis5 14 5 3" xfId="47691" xr:uid="{1CD181E5-6830-4C43-9A4C-87CE4C658915}"/>
    <cellStyle name="40% - Énfasis5 14 6" xfId="16115" xr:uid="{90C8722E-9464-4B74-9C9E-3C070B7BA4BC}"/>
    <cellStyle name="40% - Énfasis5 14 6 2" xfId="47693" xr:uid="{1C4A4251-CF93-4BBD-B45D-80767E3F38F2}"/>
    <cellStyle name="40% - Énfasis5 14 7" xfId="47662" xr:uid="{D53C5809-35E4-4834-A5D9-0A26B29CF63F}"/>
    <cellStyle name="40% - Énfasis5 15" xfId="685" xr:uid="{C6119DB6-D005-4036-BA4C-F8D88B0BF400}"/>
    <cellStyle name="40% - Énfasis5 15 2" xfId="1346" xr:uid="{909C7EB0-89C3-4C91-9E1A-95610D2666B5}"/>
    <cellStyle name="40% - Énfasis5 15 2 2" xfId="2813" xr:uid="{E1F93F7B-5020-445A-A780-4854AC38CA42}"/>
    <cellStyle name="40% - Énfasis5 15 2 2 2" xfId="6545" xr:uid="{69491D82-29A2-4E4D-8F13-110DF07CDFFF}"/>
    <cellStyle name="40% - Énfasis5 15 2 2 2 2" xfId="14253" xr:uid="{379AA756-BA49-4FEB-9134-0D528347322B}"/>
    <cellStyle name="40% - Énfasis5 15 2 2 2 2 2" xfId="29665" xr:uid="{E28BB5FA-391E-480F-9F4D-5122DF5CFD06}"/>
    <cellStyle name="40% - Énfasis5 15 2 2 2 2 2 2" xfId="47699" xr:uid="{89985FAB-ED37-48EE-BC7A-81302E4FFEB2}"/>
    <cellStyle name="40% - Énfasis5 15 2 2 2 2 3" xfId="47698" xr:uid="{D11DD15A-A7A4-48A9-88ED-E2BD83EB74A9}"/>
    <cellStyle name="40% - Énfasis5 15 2 2 2 3" xfId="21960" xr:uid="{BF00A71C-5D45-4059-9FA4-F2C631310C42}"/>
    <cellStyle name="40% - Énfasis5 15 2 2 2 3 2" xfId="47700" xr:uid="{094A0156-A44A-472A-8D9D-B0FC24CAE4F7}"/>
    <cellStyle name="40% - Énfasis5 15 2 2 2 4" xfId="47697" xr:uid="{A250AFDE-D059-4BDC-82E9-18E7F13EE2C7}"/>
    <cellStyle name="40% - Énfasis5 15 2 2 3" xfId="10524" xr:uid="{B8030D4F-ECB6-47E8-8CD1-ECBD95D914E0}"/>
    <cellStyle name="40% - Énfasis5 15 2 2 3 2" xfId="25937" xr:uid="{95B14BE5-E2DF-4754-9E08-DF4C876CA4D6}"/>
    <cellStyle name="40% - Énfasis5 15 2 2 3 2 2" xfId="47702" xr:uid="{15593384-F57E-44EC-B6A8-608C5E75385F}"/>
    <cellStyle name="40% - Énfasis5 15 2 2 3 3" xfId="47701" xr:uid="{58C2715B-7FE1-40EC-A292-8F7D2D793A51}"/>
    <cellStyle name="40% - Énfasis5 15 2 2 4" xfId="18232" xr:uid="{B23522D1-28DC-4ADF-9B2E-98C297C7447B}"/>
    <cellStyle name="40% - Énfasis5 15 2 2 4 2" xfId="47703" xr:uid="{86ADC3DC-48E0-4AC1-9155-DCCAC5D9703C}"/>
    <cellStyle name="40% - Énfasis5 15 2 2 5" xfId="47696" xr:uid="{62CB016A-E185-4921-984A-27C15CCDFBEA}"/>
    <cellStyle name="40% - Énfasis5 15 2 3" xfId="5082" xr:uid="{4248DC59-9A21-44CC-9814-540EBB41A4AF}"/>
    <cellStyle name="40% - Énfasis5 15 2 3 2" xfId="12790" xr:uid="{3A147E80-FE56-417F-9C3A-A542ECFEBD79}"/>
    <cellStyle name="40% - Énfasis5 15 2 3 2 2" xfId="28202" xr:uid="{A2727CDB-F495-46DB-AB58-6EC21077BCE5}"/>
    <cellStyle name="40% - Énfasis5 15 2 3 2 2 2" xfId="47706" xr:uid="{3A7C79D3-8AC4-477D-82FF-CEB15FDBCCE9}"/>
    <cellStyle name="40% - Énfasis5 15 2 3 2 3" xfId="47705" xr:uid="{B626E148-F1E2-4AA2-8C99-3D9C24724816}"/>
    <cellStyle name="40% - Énfasis5 15 2 3 3" xfId="20497" xr:uid="{3FE9CD01-FA77-4A49-946C-8ADAEDD1479B}"/>
    <cellStyle name="40% - Énfasis5 15 2 3 3 2" xfId="47707" xr:uid="{481B064E-86A6-4613-BC72-A4AE5A84F843}"/>
    <cellStyle name="40% - Énfasis5 15 2 3 4" xfId="47704" xr:uid="{D7DEED40-8431-45C1-87D4-76016E49CA17}"/>
    <cellStyle name="40% - Énfasis5 15 2 4" xfId="9065" xr:uid="{8C76ACEB-9866-4FE7-ABC7-0FCEB2100B4A}"/>
    <cellStyle name="40% - Énfasis5 15 2 4 2" xfId="24478" xr:uid="{55B1982C-7EEF-4CA8-A4CA-F81C31F58225}"/>
    <cellStyle name="40% - Énfasis5 15 2 4 2 2" xfId="47709" xr:uid="{CAEAC450-C5DC-4403-8A50-64BE7AFEC101}"/>
    <cellStyle name="40% - Énfasis5 15 2 4 3" xfId="47708" xr:uid="{1F114F95-05EB-4801-8E18-18ECB1E7CEDD}"/>
    <cellStyle name="40% - Énfasis5 15 2 5" xfId="16773" xr:uid="{F636D0AE-145C-4DC8-91DB-11AFB1300F21}"/>
    <cellStyle name="40% - Énfasis5 15 2 5 2" xfId="47710" xr:uid="{D5EE0343-0207-4074-A440-B9BA51CA0470}"/>
    <cellStyle name="40% - Énfasis5 15 2 6" xfId="47695" xr:uid="{BC012C7B-1624-428B-AF2E-AAA0C6A28FA0}"/>
    <cellStyle name="40% - Énfasis5 15 3" xfId="2175" xr:uid="{08D07933-D389-46BD-B49D-6AEEEF174056}"/>
    <cellStyle name="40% - Énfasis5 15 3 2" xfId="5907" xr:uid="{C922FA12-EE62-4C95-8E5C-C00845282030}"/>
    <cellStyle name="40% - Énfasis5 15 3 2 2" xfId="13615" xr:uid="{F94942D8-8AE7-4967-8E74-64E573A14AED}"/>
    <cellStyle name="40% - Énfasis5 15 3 2 2 2" xfId="29027" xr:uid="{370AA4FA-62E5-4028-9B53-6580D5EF3FBD}"/>
    <cellStyle name="40% - Énfasis5 15 3 2 2 2 2" xfId="47714" xr:uid="{7042A719-B75A-4F65-BA12-AF26DD4109B7}"/>
    <cellStyle name="40% - Énfasis5 15 3 2 2 3" xfId="47713" xr:uid="{BA2D984C-4DE5-4F47-BF3B-CE2230074B9F}"/>
    <cellStyle name="40% - Énfasis5 15 3 2 3" xfId="21322" xr:uid="{33ABCE56-F23F-4291-A7AF-BC83AF55BDE7}"/>
    <cellStyle name="40% - Énfasis5 15 3 2 3 2" xfId="47715" xr:uid="{0F1A73BC-F42B-45A4-86BD-0FC7C656FF86}"/>
    <cellStyle name="40% - Énfasis5 15 3 2 4" xfId="47712" xr:uid="{1CBCA4B3-10DC-432D-A1D3-80371167B320}"/>
    <cellStyle name="40% - Énfasis5 15 3 3" xfId="9886" xr:uid="{F9DAA50C-7EC5-49E1-B14C-76D97F67C760}"/>
    <cellStyle name="40% - Énfasis5 15 3 3 2" xfId="25299" xr:uid="{5A91D857-46A1-477A-AEBE-0C9247B95005}"/>
    <cellStyle name="40% - Énfasis5 15 3 3 2 2" xfId="47717" xr:uid="{10A4139C-5AE2-45DD-AB5D-128482DDD28A}"/>
    <cellStyle name="40% - Énfasis5 15 3 3 3" xfId="47716" xr:uid="{6EFAB2C7-9291-474D-861F-438422179F22}"/>
    <cellStyle name="40% - Énfasis5 15 3 4" xfId="17594" xr:uid="{88D0B17A-6CE9-4B99-A99B-4DF39847931C}"/>
    <cellStyle name="40% - Énfasis5 15 3 4 2" xfId="47718" xr:uid="{D89DC681-B0A1-424C-872B-21EAC0AEAFCB}"/>
    <cellStyle name="40% - Énfasis5 15 3 5" xfId="47711" xr:uid="{316903D7-6C11-4B98-AADC-2A8AA52902E2}"/>
    <cellStyle name="40% - Énfasis5 15 4" xfId="4430" xr:uid="{A1E83D5B-4CC2-4503-9AAB-BF6D5647C923}"/>
    <cellStyle name="40% - Énfasis5 15 4 2" xfId="12138" xr:uid="{EB8C3A05-A088-490F-8C9A-A6F85C8962B6}"/>
    <cellStyle name="40% - Énfasis5 15 4 2 2" xfId="27550" xr:uid="{1A46E993-71E8-43DF-8487-26850821CB6D}"/>
    <cellStyle name="40% - Énfasis5 15 4 2 2 2" xfId="47721" xr:uid="{173104A1-35BD-45A1-B3C5-357B0A2B8E6F}"/>
    <cellStyle name="40% - Énfasis5 15 4 2 3" xfId="47720" xr:uid="{65C119C6-0C11-4072-AD88-17197AE5FDF8}"/>
    <cellStyle name="40% - Énfasis5 15 4 3" xfId="19845" xr:uid="{05EBF92B-FDEE-4955-B823-80C75CF39B16}"/>
    <cellStyle name="40% - Énfasis5 15 4 3 2" xfId="47722" xr:uid="{44E6F6B6-CCFE-4189-ACF6-D91F3C3550BD}"/>
    <cellStyle name="40% - Énfasis5 15 4 4" xfId="47719" xr:uid="{A2452FF7-7F01-45A3-8DB1-AEF0D0242834}"/>
    <cellStyle name="40% - Énfasis5 15 5" xfId="8427" xr:uid="{893592AF-0886-4C45-96EC-2D3A3EA5A3A3}"/>
    <cellStyle name="40% - Énfasis5 15 5 2" xfId="23840" xr:uid="{3A39A05F-5753-4E6D-9744-67952773804E}"/>
    <cellStyle name="40% - Énfasis5 15 5 2 2" xfId="47724" xr:uid="{70FDC2B4-1B1E-4259-A996-CC545E2C14B4}"/>
    <cellStyle name="40% - Énfasis5 15 5 3" xfId="47723" xr:uid="{129839B4-53AA-47EF-AC84-8A6D2DB56F89}"/>
    <cellStyle name="40% - Énfasis5 15 6" xfId="16135" xr:uid="{1A1C7603-1E14-4709-9531-F0E4E01A6739}"/>
    <cellStyle name="40% - Énfasis5 15 6 2" xfId="47725" xr:uid="{3FF661D0-0957-4C13-9490-9FB1597AFF85}"/>
    <cellStyle name="40% - Énfasis5 15 7" xfId="47694" xr:uid="{CD284766-5149-45FB-B7EA-0C44A7525129}"/>
    <cellStyle name="40% - Énfasis5 16" xfId="706" xr:uid="{93C34CE2-C98D-4CAC-857E-7665AA1D8FC3}"/>
    <cellStyle name="40% - Énfasis5 16 2" xfId="1367" xr:uid="{B355CFED-429C-4EAD-8E0D-7B3F956FB49B}"/>
    <cellStyle name="40% - Énfasis5 16 2 2" xfId="2834" xr:uid="{9DC3E929-0528-412C-A88C-B2E01E91D615}"/>
    <cellStyle name="40% - Énfasis5 16 2 2 2" xfId="6566" xr:uid="{BC260F2B-E74F-4D9B-8221-4E7F9F7E4D3C}"/>
    <cellStyle name="40% - Énfasis5 16 2 2 2 2" xfId="14274" xr:uid="{4A852BE5-C3EA-41D1-B4B0-D5A7DD69CEC6}"/>
    <cellStyle name="40% - Énfasis5 16 2 2 2 2 2" xfId="29686" xr:uid="{34759B9B-BCE9-440E-ADAF-6B5D24991FCC}"/>
    <cellStyle name="40% - Énfasis5 16 2 2 2 2 2 2" xfId="47731" xr:uid="{4127ABD7-8739-49E0-9BE8-8E2F64B37CAC}"/>
    <cellStyle name="40% - Énfasis5 16 2 2 2 2 3" xfId="47730" xr:uid="{B2719032-89AC-476B-89D3-90560528005F}"/>
    <cellStyle name="40% - Énfasis5 16 2 2 2 3" xfId="21981" xr:uid="{CB050609-2187-4166-AD35-8E60903A1388}"/>
    <cellStyle name="40% - Énfasis5 16 2 2 2 3 2" xfId="47732" xr:uid="{1652D907-74C2-4D6E-9ECA-031CB6F52FEE}"/>
    <cellStyle name="40% - Énfasis5 16 2 2 2 4" xfId="47729" xr:uid="{BBAC3E24-351F-485C-8B6C-08ABF973967C}"/>
    <cellStyle name="40% - Énfasis5 16 2 2 3" xfId="10545" xr:uid="{51E6D6A3-1090-4B21-8D17-413D258B6F18}"/>
    <cellStyle name="40% - Énfasis5 16 2 2 3 2" xfId="25958" xr:uid="{59541AC7-02EB-49B0-8740-E36015E84B59}"/>
    <cellStyle name="40% - Énfasis5 16 2 2 3 2 2" xfId="47734" xr:uid="{D4313ADD-D1FE-409E-839E-9072727C966C}"/>
    <cellStyle name="40% - Énfasis5 16 2 2 3 3" xfId="47733" xr:uid="{E77E5D22-A970-45AC-84E6-430934CB4A05}"/>
    <cellStyle name="40% - Énfasis5 16 2 2 4" xfId="18253" xr:uid="{E2E6C00C-7A3E-47F2-A342-5805F9BB4B59}"/>
    <cellStyle name="40% - Énfasis5 16 2 2 4 2" xfId="47735" xr:uid="{05386B50-83EC-4C19-8D7D-3C0D90538022}"/>
    <cellStyle name="40% - Énfasis5 16 2 2 5" xfId="47728" xr:uid="{94BC7822-26EF-4CD6-9F2E-D5776C210966}"/>
    <cellStyle name="40% - Énfasis5 16 2 3" xfId="5103" xr:uid="{C0F14BA5-1411-43BB-ACAB-D92ECD45D442}"/>
    <cellStyle name="40% - Énfasis5 16 2 3 2" xfId="12811" xr:uid="{409DB4A3-0362-45C6-AD27-3DBA167B42AF}"/>
    <cellStyle name="40% - Énfasis5 16 2 3 2 2" xfId="28223" xr:uid="{CE12F908-DA9D-42C9-A786-65930AF33852}"/>
    <cellStyle name="40% - Énfasis5 16 2 3 2 2 2" xfId="47738" xr:uid="{036DA24D-1865-4DD4-820D-3B749CD0D173}"/>
    <cellStyle name="40% - Énfasis5 16 2 3 2 3" xfId="47737" xr:uid="{8BE416C4-B2EF-43D9-87CD-E1D3A18B97B7}"/>
    <cellStyle name="40% - Énfasis5 16 2 3 3" xfId="20518" xr:uid="{12D893FA-B08D-4658-96B9-D41AEAEBC88B}"/>
    <cellStyle name="40% - Énfasis5 16 2 3 3 2" xfId="47739" xr:uid="{10103AFB-251A-4775-B5B4-FC5B982BAD76}"/>
    <cellStyle name="40% - Énfasis5 16 2 3 4" xfId="47736" xr:uid="{28087700-AD5E-48C0-A626-30C075059B0D}"/>
    <cellStyle name="40% - Énfasis5 16 2 4" xfId="9086" xr:uid="{31AB5265-FBB4-4A5E-A306-8C590F28948B}"/>
    <cellStyle name="40% - Énfasis5 16 2 4 2" xfId="24499" xr:uid="{2F8B7536-A4AD-4A74-8826-291CA0F9B546}"/>
    <cellStyle name="40% - Énfasis5 16 2 4 2 2" xfId="47741" xr:uid="{6DAA3BE0-4EAE-4B53-AEA5-B8A3F1ADF359}"/>
    <cellStyle name="40% - Énfasis5 16 2 4 3" xfId="47740" xr:uid="{5697A4A2-48F8-4729-AB87-C4C8216D244F}"/>
    <cellStyle name="40% - Énfasis5 16 2 5" xfId="16794" xr:uid="{F976471B-3D8C-43F8-AE10-B9D4D997F006}"/>
    <cellStyle name="40% - Énfasis5 16 2 5 2" xfId="47742" xr:uid="{32CE1DDF-0F18-4781-9E7B-5E67811A29DF}"/>
    <cellStyle name="40% - Énfasis5 16 2 6" xfId="47727" xr:uid="{A04B3ADA-FE27-491A-ACA9-39790CB0F2FE}"/>
    <cellStyle name="40% - Énfasis5 16 3" xfId="2196" xr:uid="{C3C5EFC7-55A6-4FB1-BC1E-AC7B2B25AC1F}"/>
    <cellStyle name="40% - Énfasis5 16 3 2" xfId="5928" xr:uid="{1B73C024-23CA-4BE8-8B4F-7D9EA0A28F31}"/>
    <cellStyle name="40% - Énfasis5 16 3 2 2" xfId="13636" xr:uid="{C2F6E46C-4DC8-409D-BCD1-7AB0037C0371}"/>
    <cellStyle name="40% - Énfasis5 16 3 2 2 2" xfId="29048" xr:uid="{68EDB104-A8CA-4AE6-B206-1A94A29D827F}"/>
    <cellStyle name="40% - Énfasis5 16 3 2 2 2 2" xfId="47746" xr:uid="{5340AA2B-B405-4B85-A721-0E6E8F02A889}"/>
    <cellStyle name="40% - Énfasis5 16 3 2 2 3" xfId="47745" xr:uid="{74530AEE-8625-4EFF-A090-49B1B8D880BF}"/>
    <cellStyle name="40% - Énfasis5 16 3 2 3" xfId="21343" xr:uid="{4F907E8E-1E64-438B-A4C2-3CFBCE75D398}"/>
    <cellStyle name="40% - Énfasis5 16 3 2 3 2" xfId="47747" xr:uid="{FFC118CB-A312-4B6E-85B7-B7AFB62D4370}"/>
    <cellStyle name="40% - Énfasis5 16 3 2 4" xfId="47744" xr:uid="{398197D0-30E9-4BC5-8DE7-3DBF20EA32BE}"/>
    <cellStyle name="40% - Énfasis5 16 3 3" xfId="9907" xr:uid="{58889DC4-8EB6-4058-BE17-E6B53E995A74}"/>
    <cellStyle name="40% - Énfasis5 16 3 3 2" xfId="25320" xr:uid="{4B2B96CA-1398-4BA6-8B25-84215E9C27D1}"/>
    <cellStyle name="40% - Énfasis5 16 3 3 2 2" xfId="47749" xr:uid="{F266980D-44EA-4CC7-9E03-E2AB8585249F}"/>
    <cellStyle name="40% - Énfasis5 16 3 3 3" xfId="47748" xr:uid="{73ADF8E8-6C89-4138-9821-F85F85361EC3}"/>
    <cellStyle name="40% - Énfasis5 16 3 4" xfId="17615" xr:uid="{5BF05D09-0100-428A-AA7C-870D242D995B}"/>
    <cellStyle name="40% - Énfasis5 16 3 4 2" xfId="47750" xr:uid="{1491F2AD-C287-4C0C-9AC3-38E19B4817C5}"/>
    <cellStyle name="40% - Énfasis5 16 3 5" xfId="47743" xr:uid="{0499D992-AABE-4AB1-A60B-51FA95DAE4D1}"/>
    <cellStyle name="40% - Énfasis5 16 4" xfId="4451" xr:uid="{728C8984-DD91-4DF5-9663-DF1AB3EC8452}"/>
    <cellStyle name="40% - Énfasis5 16 4 2" xfId="12159" xr:uid="{D6E0CABF-8CFA-46F2-8136-3BAC52616B83}"/>
    <cellStyle name="40% - Énfasis5 16 4 2 2" xfId="27571" xr:uid="{2119009E-A7D0-4D4A-99FC-974B65F20236}"/>
    <cellStyle name="40% - Énfasis5 16 4 2 2 2" xfId="47753" xr:uid="{7D4F43BD-37A8-4608-91B8-583A99B619D3}"/>
    <cellStyle name="40% - Énfasis5 16 4 2 3" xfId="47752" xr:uid="{E2B0C4DD-5C43-463F-BB39-F678CC92FC72}"/>
    <cellStyle name="40% - Énfasis5 16 4 3" xfId="19866" xr:uid="{640D059B-A00A-4CAC-BBFD-C89AE08B4766}"/>
    <cellStyle name="40% - Énfasis5 16 4 3 2" xfId="47754" xr:uid="{37BA912C-E6C8-4033-8CF6-A004AE9F33C2}"/>
    <cellStyle name="40% - Énfasis5 16 4 4" xfId="47751" xr:uid="{51C748FC-D325-4B28-B7F3-EB90E351B3C9}"/>
    <cellStyle name="40% - Énfasis5 16 5" xfId="8448" xr:uid="{5098B7E0-9C0A-466D-85A0-20474786BB3B}"/>
    <cellStyle name="40% - Énfasis5 16 5 2" xfId="23861" xr:uid="{C998998E-BA9D-40C0-BA0C-A1B9160CC9E1}"/>
    <cellStyle name="40% - Énfasis5 16 5 2 2" xfId="47756" xr:uid="{0DB016DE-61E3-4755-945B-BC175123E2A9}"/>
    <cellStyle name="40% - Énfasis5 16 5 3" xfId="47755" xr:uid="{7ED36835-1E5C-45C2-BF20-FA51D1DA762F}"/>
    <cellStyle name="40% - Énfasis5 16 6" xfId="16156" xr:uid="{E56ED29F-358B-44FF-81FD-1E87C93B89C3}"/>
    <cellStyle name="40% - Énfasis5 16 6 2" xfId="47757" xr:uid="{8741E83D-4DE6-4F2C-AE14-450844FA777C}"/>
    <cellStyle name="40% - Énfasis5 16 7" xfId="47726" xr:uid="{21C30C5D-DD77-4CF2-AA36-1F4F3EE5914F}"/>
    <cellStyle name="40% - Énfasis5 17" xfId="726" xr:uid="{3776B65F-CE23-4D2F-A3FB-D505182F8EA7}"/>
    <cellStyle name="40% - Énfasis5 17 2" xfId="1387" xr:uid="{FA5A36AB-521B-4EDD-A2D5-C469E4E3C46E}"/>
    <cellStyle name="40% - Énfasis5 17 2 2" xfId="2854" xr:uid="{904A0AA7-CBC8-4A43-BB56-89817AD36C7F}"/>
    <cellStyle name="40% - Énfasis5 17 2 2 2" xfId="6586" xr:uid="{56B633D7-68D8-4535-8886-F75366067378}"/>
    <cellStyle name="40% - Énfasis5 17 2 2 2 2" xfId="14294" xr:uid="{9E71CA58-F7CD-4A47-9CBF-C55A1DA9063F}"/>
    <cellStyle name="40% - Énfasis5 17 2 2 2 2 2" xfId="29706" xr:uid="{E7FA5726-037B-462C-AE89-3EFC9221788D}"/>
    <cellStyle name="40% - Énfasis5 17 2 2 2 2 2 2" xfId="47763" xr:uid="{959D2F12-DA08-46B8-B7FD-F994938F16D2}"/>
    <cellStyle name="40% - Énfasis5 17 2 2 2 2 3" xfId="47762" xr:uid="{F8FC00A1-A9A3-47B5-A123-37C589E7749E}"/>
    <cellStyle name="40% - Énfasis5 17 2 2 2 3" xfId="22001" xr:uid="{3D1AF750-9657-45EC-9C5B-40799D0A0203}"/>
    <cellStyle name="40% - Énfasis5 17 2 2 2 3 2" xfId="47764" xr:uid="{D0C2C18B-4EF7-4795-A94D-56A64978E395}"/>
    <cellStyle name="40% - Énfasis5 17 2 2 2 4" xfId="47761" xr:uid="{942F7E61-3559-46B7-A626-AEFD796F4ADE}"/>
    <cellStyle name="40% - Énfasis5 17 2 2 3" xfId="10565" xr:uid="{CECA94CA-739A-42E1-8B2B-8AF725130286}"/>
    <cellStyle name="40% - Énfasis5 17 2 2 3 2" xfId="25978" xr:uid="{8C85C4C0-5171-44A2-B681-7DCA0FA65C1B}"/>
    <cellStyle name="40% - Énfasis5 17 2 2 3 2 2" xfId="47766" xr:uid="{A8A0E06D-FF9A-4D54-8079-DCEBB26AD602}"/>
    <cellStyle name="40% - Énfasis5 17 2 2 3 3" xfId="47765" xr:uid="{FA202452-95CE-4C61-9CCC-85EF6EFAA662}"/>
    <cellStyle name="40% - Énfasis5 17 2 2 4" xfId="18273" xr:uid="{872AB223-BF40-41D1-9CF8-47BCBE4F42D0}"/>
    <cellStyle name="40% - Énfasis5 17 2 2 4 2" xfId="47767" xr:uid="{3BF3204D-25CA-494B-B935-F22EDA968673}"/>
    <cellStyle name="40% - Énfasis5 17 2 2 5" xfId="47760" xr:uid="{B4A1BB4C-A74C-4F67-9815-ADB91E7FEFB9}"/>
    <cellStyle name="40% - Énfasis5 17 2 3" xfId="5123" xr:uid="{F71907F2-C384-49AB-9552-0F92CC91817C}"/>
    <cellStyle name="40% - Énfasis5 17 2 3 2" xfId="12831" xr:uid="{E2EEDEB3-8F73-4E85-9452-F17243A8955E}"/>
    <cellStyle name="40% - Énfasis5 17 2 3 2 2" xfId="28243" xr:uid="{A5C0D638-9411-452E-8DB6-86544A37A27D}"/>
    <cellStyle name="40% - Énfasis5 17 2 3 2 2 2" xfId="47770" xr:uid="{F05F9185-0E0D-4086-9F2A-B433A0206007}"/>
    <cellStyle name="40% - Énfasis5 17 2 3 2 3" xfId="47769" xr:uid="{42A6CECB-A06D-48B7-A2A5-7C3A912E2708}"/>
    <cellStyle name="40% - Énfasis5 17 2 3 3" xfId="20538" xr:uid="{31EC8927-26BD-4AE3-A74B-86C2735D963E}"/>
    <cellStyle name="40% - Énfasis5 17 2 3 3 2" xfId="47771" xr:uid="{20BB40BA-484C-4821-B84A-B49DA5943C1C}"/>
    <cellStyle name="40% - Énfasis5 17 2 3 4" xfId="47768" xr:uid="{8F9247E0-21B0-4F35-B633-55064B2561F5}"/>
    <cellStyle name="40% - Énfasis5 17 2 4" xfId="9106" xr:uid="{2E5FEF34-3437-4B6B-B6B5-853A1EA9A81A}"/>
    <cellStyle name="40% - Énfasis5 17 2 4 2" xfId="24519" xr:uid="{37945A17-45B0-4340-A81B-B07D26F602A9}"/>
    <cellStyle name="40% - Énfasis5 17 2 4 2 2" xfId="47773" xr:uid="{71D694C4-A09B-4FF4-9D0C-DB2113AAB5DE}"/>
    <cellStyle name="40% - Énfasis5 17 2 4 3" xfId="47772" xr:uid="{DB67B804-85DA-48F9-8FF4-AEEC7355418C}"/>
    <cellStyle name="40% - Énfasis5 17 2 5" xfId="16814" xr:uid="{552E666C-33A4-4716-B6A2-87B019D04C81}"/>
    <cellStyle name="40% - Énfasis5 17 2 5 2" xfId="47774" xr:uid="{0AC9CD1D-7D35-4ADD-981B-CDA35CE678C4}"/>
    <cellStyle name="40% - Énfasis5 17 2 6" xfId="47759" xr:uid="{62C4392E-CEB6-44E2-BA9D-BFF78B2D6E1D}"/>
    <cellStyle name="40% - Énfasis5 17 3" xfId="2216" xr:uid="{B9327C55-0D19-4176-9D87-4CA82DEF0CA1}"/>
    <cellStyle name="40% - Énfasis5 17 3 2" xfId="5948" xr:uid="{E8A09FBC-AC3F-447D-8A64-100B6BBF26DC}"/>
    <cellStyle name="40% - Énfasis5 17 3 2 2" xfId="13656" xr:uid="{0B49229B-F0B3-4D19-A3D1-F25CDEC46941}"/>
    <cellStyle name="40% - Énfasis5 17 3 2 2 2" xfId="29068" xr:uid="{E04D2B24-8BF1-40BE-8AE9-619A2C9BDCF7}"/>
    <cellStyle name="40% - Énfasis5 17 3 2 2 2 2" xfId="47778" xr:uid="{4480F2E9-3734-46EB-81CA-CE9E74AFCDCB}"/>
    <cellStyle name="40% - Énfasis5 17 3 2 2 3" xfId="47777" xr:uid="{EA4ED23A-0A3F-46E9-83A6-DF6AC61A679F}"/>
    <cellStyle name="40% - Énfasis5 17 3 2 3" xfId="21363" xr:uid="{72118FA6-7713-4BB5-84FB-E6A34152C250}"/>
    <cellStyle name="40% - Énfasis5 17 3 2 3 2" xfId="47779" xr:uid="{4A1B5711-0B0B-49BB-AB71-D72E903BF2FA}"/>
    <cellStyle name="40% - Énfasis5 17 3 2 4" xfId="47776" xr:uid="{B3AC76D8-E6B9-4B68-88AF-DF9037D60D71}"/>
    <cellStyle name="40% - Énfasis5 17 3 3" xfId="9927" xr:uid="{EFEB3707-CD01-47B6-BCBF-BEC1290A2B02}"/>
    <cellStyle name="40% - Énfasis5 17 3 3 2" xfId="25340" xr:uid="{32D6B0FF-FBE5-418F-9EFD-2C4A18BBDB27}"/>
    <cellStyle name="40% - Énfasis5 17 3 3 2 2" xfId="47781" xr:uid="{C7FAAB54-8198-4643-BDCD-D152C31AB2DF}"/>
    <cellStyle name="40% - Énfasis5 17 3 3 3" xfId="47780" xr:uid="{2D32AC88-C305-48C3-A9BF-2EE8FD9CCD2F}"/>
    <cellStyle name="40% - Énfasis5 17 3 4" xfId="17635" xr:uid="{1B877ECC-9257-4417-B446-7E621BE271F4}"/>
    <cellStyle name="40% - Énfasis5 17 3 4 2" xfId="47782" xr:uid="{3688BCE6-79C3-4F47-9CBE-0A31BFA16216}"/>
    <cellStyle name="40% - Énfasis5 17 3 5" xfId="47775" xr:uid="{D4DBB49C-9187-4ECC-B845-ACAFC470EA0B}"/>
    <cellStyle name="40% - Énfasis5 17 4" xfId="4471" xr:uid="{47474980-AB9D-483C-856F-E7B8DC8FF7AF}"/>
    <cellStyle name="40% - Énfasis5 17 4 2" xfId="12179" xr:uid="{DC4ACA15-3FF9-4B53-9D21-BBF5F694FBD9}"/>
    <cellStyle name="40% - Énfasis5 17 4 2 2" xfId="27591" xr:uid="{B261F207-42AF-4A33-94F3-53F891EFF221}"/>
    <cellStyle name="40% - Énfasis5 17 4 2 2 2" xfId="47785" xr:uid="{C00ABFEC-5D61-4751-A3CF-5430DA981747}"/>
    <cellStyle name="40% - Énfasis5 17 4 2 3" xfId="47784" xr:uid="{22F36011-BCAB-4059-B2DE-28C35B53A9ED}"/>
    <cellStyle name="40% - Énfasis5 17 4 3" xfId="19886" xr:uid="{756F9254-393C-4F2E-B92D-42EEF13FA72D}"/>
    <cellStyle name="40% - Énfasis5 17 4 3 2" xfId="47786" xr:uid="{33D66F37-3FB9-4AA6-A9A3-2B86932703BA}"/>
    <cellStyle name="40% - Énfasis5 17 4 4" xfId="47783" xr:uid="{62810F30-CEFD-48E6-A6F3-DD1B550C8A38}"/>
    <cellStyle name="40% - Énfasis5 17 5" xfId="8468" xr:uid="{5D0E1186-12A4-4637-805A-870147DCB741}"/>
    <cellStyle name="40% - Énfasis5 17 5 2" xfId="23881" xr:uid="{676FFF6A-EEE4-4A28-8886-5A5B165C4985}"/>
    <cellStyle name="40% - Énfasis5 17 5 2 2" xfId="47788" xr:uid="{1C113BD9-9698-4EE8-A5A2-93183C3D918C}"/>
    <cellStyle name="40% - Énfasis5 17 5 3" xfId="47787" xr:uid="{EF4B6034-0749-4371-9712-5BCBEBDFDFF3}"/>
    <cellStyle name="40% - Énfasis5 17 6" xfId="16176" xr:uid="{492E64D4-7600-426F-A386-958B8D0C5A2D}"/>
    <cellStyle name="40% - Énfasis5 17 6 2" xfId="47789" xr:uid="{7CA16366-6066-4202-9055-2D18FC294C36}"/>
    <cellStyle name="40% - Énfasis5 17 7" xfId="47758" xr:uid="{CA7087FF-E9B0-44D8-BEB0-8C33CF30E438}"/>
    <cellStyle name="40% - Énfasis5 18" xfId="746" xr:uid="{9B1CA9F4-957E-46F5-A2B2-77037C4DC624}"/>
    <cellStyle name="40% - Énfasis5 18 2" xfId="1407" xr:uid="{36689CA2-D81E-40D2-9C25-C5096C2BA375}"/>
    <cellStyle name="40% - Énfasis5 18 2 2" xfId="2874" xr:uid="{5DE60E82-F94D-4605-93AC-B0391D55D29F}"/>
    <cellStyle name="40% - Énfasis5 18 2 2 2" xfId="6606" xr:uid="{B6A57B8B-3461-4F6C-B2D9-701EE9D1DA17}"/>
    <cellStyle name="40% - Énfasis5 18 2 2 2 2" xfId="14314" xr:uid="{7092AF2E-5F04-401E-808B-91466170B677}"/>
    <cellStyle name="40% - Énfasis5 18 2 2 2 2 2" xfId="29726" xr:uid="{915D555A-DA5E-43F4-BA19-9853A024ABE7}"/>
    <cellStyle name="40% - Énfasis5 18 2 2 2 2 2 2" xfId="47795" xr:uid="{C160F2BA-71A3-42CA-8505-85AD0BE33220}"/>
    <cellStyle name="40% - Énfasis5 18 2 2 2 2 3" xfId="47794" xr:uid="{D2581C0E-C609-4ACA-8375-BA133D3CEC34}"/>
    <cellStyle name="40% - Énfasis5 18 2 2 2 3" xfId="22021" xr:uid="{46B273A5-60D4-4A6E-8B8A-80E62F4D02FA}"/>
    <cellStyle name="40% - Énfasis5 18 2 2 2 3 2" xfId="47796" xr:uid="{4F862784-008D-4CAE-85D5-F8628FFFC6EF}"/>
    <cellStyle name="40% - Énfasis5 18 2 2 2 4" xfId="47793" xr:uid="{5DF91EE4-538D-43F9-B43D-C14423438A2E}"/>
    <cellStyle name="40% - Énfasis5 18 2 2 3" xfId="10585" xr:uid="{1B598611-8805-4A88-B0A6-89FF3017D161}"/>
    <cellStyle name="40% - Énfasis5 18 2 2 3 2" xfId="25998" xr:uid="{3716D230-DF2A-4456-98D8-332ACDE212B2}"/>
    <cellStyle name="40% - Énfasis5 18 2 2 3 2 2" xfId="47798" xr:uid="{DA44238A-E696-4692-9FE7-C40B1CA52CCF}"/>
    <cellStyle name="40% - Énfasis5 18 2 2 3 3" xfId="47797" xr:uid="{4463AEE2-979F-4EC5-B3B9-42B91FE7C4AF}"/>
    <cellStyle name="40% - Énfasis5 18 2 2 4" xfId="18293" xr:uid="{4D200B4C-B552-406D-A5F9-8920C17C2F0B}"/>
    <cellStyle name="40% - Énfasis5 18 2 2 4 2" xfId="47799" xr:uid="{FE150441-7120-4DCF-88F6-25DEE6F5DC19}"/>
    <cellStyle name="40% - Énfasis5 18 2 2 5" xfId="47792" xr:uid="{DEE23480-F277-43D3-BE35-652C8665DA0C}"/>
    <cellStyle name="40% - Énfasis5 18 2 3" xfId="5143" xr:uid="{2581CCED-347C-4675-8632-3E64707455B5}"/>
    <cellStyle name="40% - Énfasis5 18 2 3 2" xfId="12851" xr:uid="{8E143874-359E-477D-B385-6C550C9E021C}"/>
    <cellStyle name="40% - Énfasis5 18 2 3 2 2" xfId="28263" xr:uid="{318363DF-CA24-4DA0-9052-B0EBC64D9E72}"/>
    <cellStyle name="40% - Énfasis5 18 2 3 2 2 2" xfId="47802" xr:uid="{143D8328-88BF-4F3F-A735-8B52B6A61BAA}"/>
    <cellStyle name="40% - Énfasis5 18 2 3 2 3" xfId="47801" xr:uid="{542A8BCB-F1C5-40C1-B33B-44A67048EE67}"/>
    <cellStyle name="40% - Énfasis5 18 2 3 3" xfId="20558" xr:uid="{1366727E-B817-4892-BB21-7F41E1E7784C}"/>
    <cellStyle name="40% - Énfasis5 18 2 3 3 2" xfId="47803" xr:uid="{069314A9-0A5A-45D3-BCC2-CE7A8236BCBD}"/>
    <cellStyle name="40% - Énfasis5 18 2 3 4" xfId="47800" xr:uid="{5042681C-CDCE-4522-9EF2-E45E826E800A}"/>
    <cellStyle name="40% - Énfasis5 18 2 4" xfId="9126" xr:uid="{15814C02-C89B-480C-8FA1-11DBF441D7B7}"/>
    <cellStyle name="40% - Énfasis5 18 2 4 2" xfId="24539" xr:uid="{9D702601-953B-414F-BE1E-8F70736FD8DC}"/>
    <cellStyle name="40% - Énfasis5 18 2 4 2 2" xfId="47805" xr:uid="{1B794587-F65E-4941-8E87-EE16390FF267}"/>
    <cellStyle name="40% - Énfasis5 18 2 4 3" xfId="47804" xr:uid="{A159A7A7-DF7B-4DB8-BA87-03B4CD94622A}"/>
    <cellStyle name="40% - Énfasis5 18 2 5" xfId="16834" xr:uid="{AB8B136F-AE81-42F7-8FA8-6FF82117E424}"/>
    <cellStyle name="40% - Énfasis5 18 2 5 2" xfId="47806" xr:uid="{6E0C3AAF-8078-40AB-A15B-BBD4B7A1B52B}"/>
    <cellStyle name="40% - Énfasis5 18 2 6" xfId="47791" xr:uid="{CE9C1EBF-D8C3-487D-8FD8-56F8ADC243DB}"/>
    <cellStyle name="40% - Énfasis5 18 3" xfId="2236" xr:uid="{0D1C8541-25D3-4579-909F-BEFB507D670F}"/>
    <cellStyle name="40% - Énfasis5 18 3 2" xfId="5968" xr:uid="{A4F9F68C-CDE0-46FF-BBF9-4AED47DB3FDF}"/>
    <cellStyle name="40% - Énfasis5 18 3 2 2" xfId="13676" xr:uid="{A70D8F95-D1DE-40A3-B158-12A2F0B1DECE}"/>
    <cellStyle name="40% - Énfasis5 18 3 2 2 2" xfId="29088" xr:uid="{EA4AFAFF-6762-4179-999C-E7D7EC135A03}"/>
    <cellStyle name="40% - Énfasis5 18 3 2 2 2 2" xfId="47810" xr:uid="{C50C168A-FA32-4242-A34A-D78ADB37143D}"/>
    <cellStyle name="40% - Énfasis5 18 3 2 2 3" xfId="47809" xr:uid="{E36A2BAA-8658-42B5-85CD-49B10B15A6D6}"/>
    <cellStyle name="40% - Énfasis5 18 3 2 3" xfId="21383" xr:uid="{2374394F-FD14-4152-A8BA-3FBE7533643C}"/>
    <cellStyle name="40% - Énfasis5 18 3 2 3 2" xfId="47811" xr:uid="{F959B1BD-F2D1-40D5-847A-FE62F3223E1B}"/>
    <cellStyle name="40% - Énfasis5 18 3 2 4" xfId="47808" xr:uid="{8E0A69BC-CD68-4D9A-9E90-3190B2D74B6B}"/>
    <cellStyle name="40% - Énfasis5 18 3 3" xfId="9947" xr:uid="{447A153E-E30C-4362-AFA3-7C0E1A8C10B4}"/>
    <cellStyle name="40% - Énfasis5 18 3 3 2" xfId="25360" xr:uid="{DCC03B5B-5591-4F73-9004-1830C2C9250E}"/>
    <cellStyle name="40% - Énfasis5 18 3 3 2 2" xfId="47813" xr:uid="{D2CCFF0C-8F2F-46F2-B384-65E00496D0D1}"/>
    <cellStyle name="40% - Énfasis5 18 3 3 3" xfId="47812" xr:uid="{52F58EE7-3C76-4E88-8970-336D6242E78E}"/>
    <cellStyle name="40% - Énfasis5 18 3 4" xfId="17655" xr:uid="{327DA4D2-FE69-4D2A-91D9-FBFE14EE0D87}"/>
    <cellStyle name="40% - Énfasis5 18 3 4 2" xfId="47814" xr:uid="{5159470F-AED4-48BB-B196-4454B5010679}"/>
    <cellStyle name="40% - Énfasis5 18 3 5" xfId="47807" xr:uid="{96C18F64-B21E-41D5-BCC8-A7CEC92F9FEF}"/>
    <cellStyle name="40% - Énfasis5 18 4" xfId="4491" xr:uid="{9DF7ED4C-CC2F-4E36-914A-4A71C222E18B}"/>
    <cellStyle name="40% - Énfasis5 18 4 2" xfId="12199" xr:uid="{F8DC743F-3FE1-4131-B53E-3AC9CE7BC277}"/>
    <cellStyle name="40% - Énfasis5 18 4 2 2" xfId="27611" xr:uid="{CB5D10EC-D114-46D4-8956-1D59355C2F3A}"/>
    <cellStyle name="40% - Énfasis5 18 4 2 2 2" xfId="47817" xr:uid="{FA7E9B87-98B9-47DA-AD36-45D50AF9C590}"/>
    <cellStyle name="40% - Énfasis5 18 4 2 3" xfId="47816" xr:uid="{CD4F6DF0-3A3B-4FFC-9865-224CACFCBD0A}"/>
    <cellStyle name="40% - Énfasis5 18 4 3" xfId="19906" xr:uid="{7FE27C22-CE40-415E-8849-2CD471BACEDA}"/>
    <cellStyle name="40% - Énfasis5 18 4 3 2" xfId="47818" xr:uid="{014210AD-8B4D-4137-924F-6690A8645B9D}"/>
    <cellStyle name="40% - Énfasis5 18 4 4" xfId="47815" xr:uid="{E8E7FE19-0E35-4C34-9712-1F6E75C8FBAA}"/>
    <cellStyle name="40% - Énfasis5 18 5" xfId="8488" xr:uid="{34565D24-DBE9-4B8F-9CA1-D2DD197FF34D}"/>
    <cellStyle name="40% - Énfasis5 18 5 2" xfId="23901" xr:uid="{5402C10D-FDF4-41A2-BB59-BB168219461A}"/>
    <cellStyle name="40% - Énfasis5 18 5 2 2" xfId="47820" xr:uid="{0BA4A754-070D-4296-AB9E-BCFC03D5C022}"/>
    <cellStyle name="40% - Énfasis5 18 5 3" xfId="47819" xr:uid="{197B8B75-83E5-4CB0-A7C5-64D8FA115E32}"/>
    <cellStyle name="40% - Énfasis5 18 6" xfId="16196" xr:uid="{21ED7CDF-6DB1-4612-B57D-58BE025B4A54}"/>
    <cellStyle name="40% - Énfasis5 18 6 2" xfId="47821" xr:uid="{59E91611-FCB4-4819-9657-568D4E9CA9FD}"/>
    <cellStyle name="40% - Énfasis5 18 7" xfId="47790" xr:uid="{97838296-F8BA-4F47-B03D-7361764E5694}"/>
    <cellStyle name="40% - Énfasis5 19" xfId="765" xr:uid="{9DD1007A-B16D-4BAB-BDDA-EA38D3589CC5}"/>
    <cellStyle name="40% - Énfasis5 19 2" xfId="2255" xr:uid="{C67A737D-D861-42D1-BF0B-A9AE91673F37}"/>
    <cellStyle name="40% - Énfasis5 19 2 2" xfId="5987" xr:uid="{1AAD11D0-945A-4535-9B57-F9680FC48864}"/>
    <cellStyle name="40% - Énfasis5 19 2 2 2" xfId="13695" xr:uid="{4B848952-37D3-4BE7-9350-C4BE31FAAD60}"/>
    <cellStyle name="40% - Énfasis5 19 2 2 2 2" xfId="29107" xr:uid="{DC22114E-BE31-48A8-B05B-020B56A9D9FE}"/>
    <cellStyle name="40% - Énfasis5 19 2 2 2 2 2" xfId="47826" xr:uid="{31A8A03A-A0D2-446A-B73C-463AC3A30BAD}"/>
    <cellStyle name="40% - Énfasis5 19 2 2 2 3" xfId="47825" xr:uid="{A77E121E-3647-4C8C-BD1C-F991CEB99D12}"/>
    <cellStyle name="40% - Énfasis5 19 2 2 3" xfId="21402" xr:uid="{5CC0CE6A-8C7C-4AEB-B6E6-6966A35B3717}"/>
    <cellStyle name="40% - Énfasis5 19 2 2 3 2" xfId="47827" xr:uid="{515C7853-2651-41E1-BD67-A0A4766AD22C}"/>
    <cellStyle name="40% - Énfasis5 19 2 2 4" xfId="47824" xr:uid="{87E9ACA0-EC22-446A-9044-F56CB0172409}"/>
    <cellStyle name="40% - Énfasis5 19 2 3" xfId="9966" xr:uid="{C990D2A9-E9B7-4614-ABA3-3B8026CD73EE}"/>
    <cellStyle name="40% - Énfasis5 19 2 3 2" xfId="25379" xr:uid="{5573A299-66E2-4004-9FCB-537CD892188B}"/>
    <cellStyle name="40% - Énfasis5 19 2 3 2 2" xfId="47829" xr:uid="{48D233D5-2C04-43D0-B146-F9DF1B459A79}"/>
    <cellStyle name="40% - Énfasis5 19 2 3 3" xfId="47828" xr:uid="{E87921EB-7083-4155-828E-A9EF2A3734A1}"/>
    <cellStyle name="40% - Énfasis5 19 2 4" xfId="17674" xr:uid="{80BDF67E-EEBE-4AD0-AE23-8F4A11CE030F}"/>
    <cellStyle name="40% - Énfasis5 19 2 4 2" xfId="47830" xr:uid="{3E2166F2-ADCB-4414-B068-CEAB6E5C3343}"/>
    <cellStyle name="40% - Énfasis5 19 2 5" xfId="47823" xr:uid="{C85D8979-1230-4994-A26F-E2C1A5C700BC}"/>
    <cellStyle name="40% - Énfasis5 19 3" xfId="4510" xr:uid="{CE853AD3-60F7-4396-9973-720E62BB3AAD}"/>
    <cellStyle name="40% - Énfasis5 19 3 2" xfId="12218" xr:uid="{BE8C6088-7C15-4D6D-A88B-D9FDDF33F65F}"/>
    <cellStyle name="40% - Énfasis5 19 3 2 2" xfId="27630" xr:uid="{37A2A426-E4F4-4B60-9B98-E7366D378A88}"/>
    <cellStyle name="40% - Énfasis5 19 3 2 2 2" xfId="47833" xr:uid="{60ECBFAB-A7D3-4017-AD44-052DE446B924}"/>
    <cellStyle name="40% - Énfasis5 19 3 2 3" xfId="47832" xr:uid="{142E959C-0D5B-403B-BADE-ECD95D68691D}"/>
    <cellStyle name="40% - Énfasis5 19 3 3" xfId="19925" xr:uid="{D1D50A74-3ED5-4BA7-BD45-74025B3D0284}"/>
    <cellStyle name="40% - Énfasis5 19 3 3 2" xfId="47834" xr:uid="{A1873BD7-FEF4-422D-974B-CFC9C391666E}"/>
    <cellStyle name="40% - Énfasis5 19 3 4" xfId="47831" xr:uid="{85F91314-05A4-4D92-A1E1-40277F48E449}"/>
    <cellStyle name="40% - Énfasis5 19 4" xfId="8507" xr:uid="{9DF0A67B-C598-4730-BD00-DD4FAD43813A}"/>
    <cellStyle name="40% - Énfasis5 19 4 2" xfId="23920" xr:uid="{30C4923D-1506-4F60-8EBE-80B79202F706}"/>
    <cellStyle name="40% - Énfasis5 19 4 2 2" xfId="47836" xr:uid="{7E623266-CDA6-4CF0-B3D4-4359E94C1117}"/>
    <cellStyle name="40% - Énfasis5 19 4 3" xfId="47835" xr:uid="{9EBDBD29-650A-4FE9-90D3-61FAD74B974C}"/>
    <cellStyle name="40% - Énfasis5 19 5" xfId="16215" xr:uid="{F79536A3-F57B-48C2-90B1-231183B5661A}"/>
    <cellStyle name="40% - Énfasis5 19 5 2" xfId="47837" xr:uid="{C1EC9707-57F4-49FA-9EE8-327274AEE375}"/>
    <cellStyle name="40% - Énfasis5 19 6" xfId="47822" xr:uid="{930B4EE2-17EB-4904-99BD-CA53612DAD9A}"/>
    <cellStyle name="40% - Énfasis5 2" xfId="164" xr:uid="{1856F015-52BB-4EE9-A87D-8936131D248A}"/>
    <cellStyle name="40% - Énfasis5 2 2" xfId="375" xr:uid="{CF381654-8699-4E55-8AB8-263730743219}"/>
    <cellStyle name="40% - Énfasis5 2 2 2" xfId="1037" xr:uid="{E3B7621D-D567-4922-B8A6-0869510FCD4E}"/>
    <cellStyle name="40% - Énfasis5 2 2 2 2" xfId="2505" xr:uid="{6F3EB687-3B3F-4B44-852C-0CAABDB55CF7}"/>
    <cellStyle name="40% - Énfasis5 2 2 2 2 2" xfId="6237" xr:uid="{5D87E8F9-C162-4FC2-B305-D27CAD91894C}"/>
    <cellStyle name="40% - Énfasis5 2 2 2 2 2 2" xfId="13945" xr:uid="{478B914F-CCF0-4793-8C6B-07C306B28816}"/>
    <cellStyle name="40% - Énfasis5 2 2 2 2 2 2 2" xfId="29357" xr:uid="{2BE6331F-92D1-47EB-8806-6D61392ED69A}"/>
    <cellStyle name="40% - Énfasis5 2 2 2 2 2 2 2 2" xfId="47844" xr:uid="{24C61252-48FB-4566-9F08-2932FA6E2526}"/>
    <cellStyle name="40% - Énfasis5 2 2 2 2 2 2 3" xfId="47843" xr:uid="{D0F30C8A-5E7F-4545-A902-F722A9B11386}"/>
    <cellStyle name="40% - Énfasis5 2 2 2 2 2 3" xfId="21652" xr:uid="{88B7149E-89AB-415E-9110-62A95ADAE6C7}"/>
    <cellStyle name="40% - Énfasis5 2 2 2 2 2 3 2" xfId="47845" xr:uid="{EA84CB14-A6AE-4CE5-9361-C747FAD266CD}"/>
    <cellStyle name="40% - Énfasis5 2 2 2 2 2 4" xfId="47842" xr:uid="{B400618B-4C2C-47E4-9BE1-DED50E199444}"/>
    <cellStyle name="40% - Énfasis5 2 2 2 2 3" xfId="10216" xr:uid="{D9DDAED3-7B9A-4128-9C0D-4E66EC9A7763}"/>
    <cellStyle name="40% - Énfasis5 2 2 2 2 3 2" xfId="25629" xr:uid="{6F81A1E4-B975-405B-AAE1-7CEB92C2E318}"/>
    <cellStyle name="40% - Énfasis5 2 2 2 2 3 2 2" xfId="47847" xr:uid="{C47E1AAA-57D1-4734-9919-D1D9C9767B3E}"/>
    <cellStyle name="40% - Énfasis5 2 2 2 2 3 3" xfId="47846" xr:uid="{26CF1D6B-134E-490D-ACD9-E3A58C07FF7F}"/>
    <cellStyle name="40% - Énfasis5 2 2 2 2 4" xfId="17924" xr:uid="{FF6B60DA-EB6C-4071-ACDE-63123751C62A}"/>
    <cellStyle name="40% - Énfasis5 2 2 2 2 4 2" xfId="47848" xr:uid="{D394DAAA-2970-492C-8C13-203C5086BD54}"/>
    <cellStyle name="40% - Énfasis5 2 2 2 2 5" xfId="47841" xr:uid="{CEE61DBA-8B98-4765-A946-067B96A79D3C}"/>
    <cellStyle name="40% - Énfasis5 2 2 2 3" xfId="4774" xr:uid="{6067B21C-7809-4145-B288-9EBF1DC77A67}"/>
    <cellStyle name="40% - Énfasis5 2 2 2 3 2" xfId="12482" xr:uid="{93114AAB-368A-4B43-8254-D5D0E7608F96}"/>
    <cellStyle name="40% - Énfasis5 2 2 2 3 2 2" xfId="27894" xr:uid="{66FF6F0A-3FB4-4C1F-9E9B-CAB3B72DDFFC}"/>
    <cellStyle name="40% - Énfasis5 2 2 2 3 2 2 2" xfId="47851" xr:uid="{C602DEA1-5B61-4794-B489-1D5257329103}"/>
    <cellStyle name="40% - Énfasis5 2 2 2 3 2 3" xfId="47850" xr:uid="{D1FBBB99-7FA1-4696-AE8A-4BBC31AD5881}"/>
    <cellStyle name="40% - Énfasis5 2 2 2 3 3" xfId="20189" xr:uid="{EE1D1EF8-775E-4259-B5E6-305411F531AD}"/>
    <cellStyle name="40% - Énfasis5 2 2 2 3 3 2" xfId="47852" xr:uid="{3C3CE1B6-1CAF-4298-B852-FCE843DD39D1}"/>
    <cellStyle name="40% - Énfasis5 2 2 2 3 4" xfId="47849" xr:uid="{393433C9-78AD-4707-BECE-303AD8BCC890}"/>
    <cellStyle name="40% - Énfasis5 2 2 2 4" xfId="8757" xr:uid="{1C36D68D-8EA0-4AAC-9C42-0DC60F14946C}"/>
    <cellStyle name="40% - Énfasis5 2 2 2 4 2" xfId="24170" xr:uid="{FB6F0E0C-A004-4BE5-B31F-4B3879150F81}"/>
    <cellStyle name="40% - Énfasis5 2 2 2 4 2 2" xfId="47854" xr:uid="{3501EC4C-93BF-420B-BDE3-F90F152D9FBD}"/>
    <cellStyle name="40% - Énfasis5 2 2 2 4 3" xfId="47853" xr:uid="{B2761CFA-80B8-4149-AE23-ADF99915387A}"/>
    <cellStyle name="40% - Énfasis5 2 2 2 5" xfId="16465" xr:uid="{611F920D-A706-4615-B1E4-79451856CD1E}"/>
    <cellStyle name="40% - Énfasis5 2 2 2 5 2" xfId="47855" xr:uid="{4CB68DF5-9F90-46AD-BD44-C4C4712F696E}"/>
    <cellStyle name="40% - Énfasis5 2 2 2 6" xfId="47840" xr:uid="{1C3466A7-4607-4CA6-B15A-A64A31021032}"/>
    <cellStyle name="40% - Énfasis5 2 2 3" xfId="1867" xr:uid="{7C04901E-C200-4C5B-85A2-C77304457A14}"/>
    <cellStyle name="40% - Énfasis5 2 2 3 2" xfId="5599" xr:uid="{C0D1CC15-5CB2-49E6-B0B0-4187689797CD}"/>
    <cellStyle name="40% - Énfasis5 2 2 3 2 2" xfId="13307" xr:uid="{0C21B7ED-490A-44C7-AA7A-68C06F5690E8}"/>
    <cellStyle name="40% - Énfasis5 2 2 3 2 2 2" xfId="28719" xr:uid="{E1592B4D-1FC2-4CB6-9235-458FD2BE12BE}"/>
    <cellStyle name="40% - Énfasis5 2 2 3 2 2 2 2" xfId="47859" xr:uid="{680B509A-5081-4071-89D7-F3204975B103}"/>
    <cellStyle name="40% - Énfasis5 2 2 3 2 2 3" xfId="47858" xr:uid="{80FE5A25-48CC-4C12-BA92-8E90688EE688}"/>
    <cellStyle name="40% - Énfasis5 2 2 3 2 3" xfId="21014" xr:uid="{7AB08C83-C1D8-4425-8FFD-90F26E362E1F}"/>
    <cellStyle name="40% - Énfasis5 2 2 3 2 3 2" xfId="47860" xr:uid="{D54F7FDD-8756-4BF1-AF6B-37BD001A3837}"/>
    <cellStyle name="40% - Énfasis5 2 2 3 2 4" xfId="47857" xr:uid="{11151CEA-B21A-43A5-B9F7-5F6AFA32DDA5}"/>
    <cellStyle name="40% - Énfasis5 2 2 3 3" xfId="9578" xr:uid="{F3E1DC50-8983-4F46-8C4D-B8EF01B37CC0}"/>
    <cellStyle name="40% - Énfasis5 2 2 3 3 2" xfId="24991" xr:uid="{E2F86508-2690-4F3B-85F0-1827603D084C}"/>
    <cellStyle name="40% - Énfasis5 2 2 3 3 2 2" xfId="47862" xr:uid="{2576C78B-3C86-4005-9653-815282E95D12}"/>
    <cellStyle name="40% - Énfasis5 2 2 3 3 3" xfId="47861" xr:uid="{2B6F8398-8CA8-47AB-BBEA-8ADB1B3F0DC4}"/>
    <cellStyle name="40% - Énfasis5 2 2 3 4" xfId="17286" xr:uid="{E98AD909-8282-42BA-A106-041DC48CDDCA}"/>
    <cellStyle name="40% - Énfasis5 2 2 3 4 2" xfId="47863" xr:uid="{08A9FDCE-68A5-465E-96C8-E7726F56A9CA}"/>
    <cellStyle name="40% - Énfasis5 2 2 3 5" xfId="47856" xr:uid="{E276F6B4-674B-4F31-9A62-3AC0E6011116}"/>
    <cellStyle name="40% - Énfasis5 2 2 4" xfId="4122" xr:uid="{03AD6DB2-7CFA-4EBE-AFD0-6A57957BD5ED}"/>
    <cellStyle name="40% - Énfasis5 2 2 4 2" xfId="11830" xr:uid="{D3D79EA6-3A0E-4B81-833A-CB52F127F4DB}"/>
    <cellStyle name="40% - Énfasis5 2 2 4 2 2" xfId="27242" xr:uid="{1B3B31CA-23F3-4CFE-8C94-0B5819B22208}"/>
    <cellStyle name="40% - Énfasis5 2 2 4 2 2 2" xfId="47866" xr:uid="{E074B3BF-F8CF-41F6-BD5B-E617C78E7253}"/>
    <cellStyle name="40% - Énfasis5 2 2 4 2 3" xfId="47865" xr:uid="{3C23EAB8-1B93-4A9B-8FC2-ABB902498E51}"/>
    <cellStyle name="40% - Énfasis5 2 2 4 3" xfId="19537" xr:uid="{1C0BD4CB-E839-4C27-83A4-BF00476FE8AD}"/>
    <cellStyle name="40% - Énfasis5 2 2 4 3 2" xfId="47867" xr:uid="{0AFCCD5C-582D-4122-8A18-656A766AB80B}"/>
    <cellStyle name="40% - Énfasis5 2 2 4 4" xfId="47864" xr:uid="{825B43DF-BF09-4DB7-9187-D358CF0184FF}"/>
    <cellStyle name="40% - Énfasis5 2 2 5" xfId="8119" xr:uid="{B6081AE0-C9CE-4E1E-AA18-CD7383AD8169}"/>
    <cellStyle name="40% - Énfasis5 2 2 5 2" xfId="23532" xr:uid="{DA550171-7490-43EB-A800-611438EF1572}"/>
    <cellStyle name="40% - Énfasis5 2 2 5 2 2" xfId="47869" xr:uid="{A8ED2A56-34D2-4296-AC8D-A6AC7CEDF6F7}"/>
    <cellStyle name="40% - Énfasis5 2 2 5 3" xfId="47868" xr:uid="{0F2A6C03-21C7-4EA9-9B52-05F4158E8611}"/>
    <cellStyle name="40% - Énfasis5 2 2 6" xfId="15827" xr:uid="{781CA01C-CE9E-48B8-8E77-1B656E8F1157}"/>
    <cellStyle name="40% - Énfasis5 2 2 6 2" xfId="47870" xr:uid="{654479B1-3ACF-41A5-8AEC-61CF2A3A1FCC}"/>
    <cellStyle name="40% - Énfasis5 2 2 7" xfId="47839" xr:uid="{217C9CD2-047D-4126-A49E-5083AB8A23FD}"/>
    <cellStyle name="40% - Énfasis5 2 3" xfId="832" xr:uid="{97301D28-9647-4C9D-AC87-1A85A4E8783A}"/>
    <cellStyle name="40% - Énfasis5 2 3 2" xfId="2307" xr:uid="{F193DB9C-CE02-4185-BF94-27DD01BC122B}"/>
    <cellStyle name="40% - Énfasis5 2 3 2 2" xfId="6039" xr:uid="{18DF6EF0-31B7-4037-B4C6-7682E4070442}"/>
    <cellStyle name="40% - Énfasis5 2 3 2 2 2" xfId="13747" xr:uid="{29E6D0EE-7913-4F9C-92D3-E044B2829EFC}"/>
    <cellStyle name="40% - Énfasis5 2 3 2 2 2 2" xfId="29159" xr:uid="{2913D427-CAEB-4441-94FE-0BBEC08707A9}"/>
    <cellStyle name="40% - Énfasis5 2 3 2 2 2 2 2" xfId="47875" xr:uid="{2C0D90BE-69AC-45AE-AF53-B6D6CDBD2626}"/>
    <cellStyle name="40% - Énfasis5 2 3 2 2 2 3" xfId="47874" xr:uid="{F39C3971-DD1C-4DB8-82B6-41DFAC206BD9}"/>
    <cellStyle name="40% - Énfasis5 2 3 2 2 3" xfId="21454" xr:uid="{DAAC1097-6406-434A-AC98-9249AE496884}"/>
    <cellStyle name="40% - Énfasis5 2 3 2 2 3 2" xfId="47876" xr:uid="{7C390F04-D817-4FE0-A83E-87B8C3A80D2E}"/>
    <cellStyle name="40% - Énfasis5 2 3 2 2 4" xfId="47873" xr:uid="{8F3B3D37-3C37-4941-BF1D-911F653B29DE}"/>
    <cellStyle name="40% - Énfasis5 2 3 2 3" xfId="10018" xr:uid="{452164EB-E1E3-4310-BC2A-815D8612DC2D}"/>
    <cellStyle name="40% - Énfasis5 2 3 2 3 2" xfId="25431" xr:uid="{F41A5F60-499E-4F95-8999-0ED75603B1EF}"/>
    <cellStyle name="40% - Énfasis5 2 3 2 3 2 2" xfId="47878" xr:uid="{0C6FA663-3D75-467B-9BED-140460B4F1F1}"/>
    <cellStyle name="40% - Énfasis5 2 3 2 3 3" xfId="47877" xr:uid="{47167AE2-EDA4-4C24-AC96-4C457D5F42A4}"/>
    <cellStyle name="40% - Énfasis5 2 3 2 4" xfId="17726" xr:uid="{5D26699E-5538-4DBC-9DA3-5E01C271CB5B}"/>
    <cellStyle name="40% - Énfasis5 2 3 2 4 2" xfId="47879" xr:uid="{615F9FC3-2A95-4EF4-BCB3-437551C5DEE4}"/>
    <cellStyle name="40% - Énfasis5 2 3 2 5" xfId="47872" xr:uid="{5C2FF298-16EA-4433-B9D3-C1E3E84AD7B2}"/>
    <cellStyle name="40% - Énfasis5 2 3 3" xfId="4569" xr:uid="{30B8163C-E579-4A4C-AF52-E818B3809523}"/>
    <cellStyle name="40% - Énfasis5 2 3 3 2" xfId="12277" xr:uid="{CC1F3B48-3415-4690-A0F8-BF156118B7A4}"/>
    <cellStyle name="40% - Énfasis5 2 3 3 2 2" xfId="27689" xr:uid="{8FA4E4FC-AD18-44C7-9DBA-8D3D09475244}"/>
    <cellStyle name="40% - Énfasis5 2 3 3 2 2 2" xfId="47882" xr:uid="{8D521786-DAC3-41C7-8387-6A69216F5148}"/>
    <cellStyle name="40% - Énfasis5 2 3 3 2 3" xfId="47881" xr:uid="{5C54B3EA-2C05-40FF-9BA4-26B1851DDB5F}"/>
    <cellStyle name="40% - Énfasis5 2 3 3 3" xfId="19984" xr:uid="{75FD05E4-6F5A-4191-A09C-4248524A5124}"/>
    <cellStyle name="40% - Énfasis5 2 3 3 3 2" xfId="47883" xr:uid="{F14234CD-7F7B-4912-9AA7-B231271995F6}"/>
    <cellStyle name="40% - Énfasis5 2 3 3 4" xfId="47880" xr:uid="{977878DF-62F3-44FD-8564-B6CD11BCFB4A}"/>
    <cellStyle name="40% - Énfasis5 2 3 4" xfId="8559" xr:uid="{A1DC6BC0-D962-44CE-B3BD-13391C01CAC6}"/>
    <cellStyle name="40% - Énfasis5 2 3 4 2" xfId="23972" xr:uid="{89B248BA-36E2-4178-AB0A-3C927641A4F6}"/>
    <cellStyle name="40% - Énfasis5 2 3 4 2 2" xfId="47885" xr:uid="{B4B20952-2315-499E-BB89-89A6B236E483}"/>
    <cellStyle name="40% - Énfasis5 2 3 4 3" xfId="47884" xr:uid="{04D247EE-84A9-4127-B317-B6C05ED56265}"/>
    <cellStyle name="40% - Énfasis5 2 3 5" xfId="16267" xr:uid="{6192D71B-1A4D-4AFC-A38F-DF0791D3D40F}"/>
    <cellStyle name="40% - Énfasis5 2 3 5 2" xfId="47886" xr:uid="{FFB260C0-149F-47AB-B509-47C59847CB52}"/>
    <cellStyle name="40% - Énfasis5 2 3 6" xfId="47871" xr:uid="{8CC60678-F3BD-4A25-9249-76825C188521}"/>
    <cellStyle name="40% - Énfasis5 2 4" xfId="1669" xr:uid="{C049A62B-C11A-4CD6-A57D-0EC9FE6B70DB}"/>
    <cellStyle name="40% - Énfasis5 2 4 2" xfId="5401" xr:uid="{F5EC5B85-A71C-49DF-B3BA-BD5A2EB1E784}"/>
    <cellStyle name="40% - Énfasis5 2 4 2 2" xfId="13109" xr:uid="{A4413B2E-0EC2-4935-A65D-9EF82E8AA3C1}"/>
    <cellStyle name="40% - Énfasis5 2 4 2 2 2" xfId="28521" xr:uid="{AC311C29-FF85-4813-94A5-39CA6A5E350F}"/>
    <cellStyle name="40% - Énfasis5 2 4 2 2 2 2" xfId="47890" xr:uid="{8BBE6AC2-B6CD-40EB-8CEA-7B2261BFCB8A}"/>
    <cellStyle name="40% - Énfasis5 2 4 2 2 3" xfId="47889" xr:uid="{5C376D44-E97F-4845-B284-88120A7B2C21}"/>
    <cellStyle name="40% - Énfasis5 2 4 2 3" xfId="20816" xr:uid="{2BB102BF-BB01-4883-8EEF-E8C276923C8E}"/>
    <cellStyle name="40% - Énfasis5 2 4 2 3 2" xfId="47891" xr:uid="{978E9431-BDA9-416F-9383-2AA6923DDB99}"/>
    <cellStyle name="40% - Énfasis5 2 4 2 4" xfId="47888" xr:uid="{5FB5B818-79B7-41EC-A6BD-84B3354381A5}"/>
    <cellStyle name="40% - Énfasis5 2 4 3" xfId="9380" xr:uid="{0EA48742-554E-4051-8AF6-F96970E4F2F5}"/>
    <cellStyle name="40% - Énfasis5 2 4 3 2" xfId="24793" xr:uid="{9A35C5CF-6101-40B4-B1B7-9DAF11555C9D}"/>
    <cellStyle name="40% - Énfasis5 2 4 3 2 2" xfId="47893" xr:uid="{3827302C-97B0-4E99-914C-6960FFFBE9C7}"/>
    <cellStyle name="40% - Énfasis5 2 4 3 3" xfId="47892" xr:uid="{554FAF7B-A738-4CD4-B325-40BE2E6927A8}"/>
    <cellStyle name="40% - Énfasis5 2 4 4" xfId="17088" xr:uid="{16592D71-DB41-4505-87C7-939496FE0400}"/>
    <cellStyle name="40% - Énfasis5 2 4 4 2" xfId="47894" xr:uid="{1D612D59-D903-4C0F-B8AA-74350F1F8DBA}"/>
    <cellStyle name="40% - Énfasis5 2 4 5" xfId="47887" xr:uid="{EEF93FDF-ACA9-4486-9B6A-09D9B0CDA46B}"/>
    <cellStyle name="40% - Énfasis5 2 5" xfId="3917" xr:uid="{3DDE9DB8-2F68-49F8-B362-E047F724DF19}"/>
    <cellStyle name="40% - Énfasis5 2 5 2" xfId="11625" xr:uid="{5725ECE7-8488-4552-8241-60AE9DF67CBC}"/>
    <cellStyle name="40% - Énfasis5 2 5 2 2" xfId="27037" xr:uid="{AABE636F-6498-41EF-8430-9908B825E978}"/>
    <cellStyle name="40% - Énfasis5 2 5 2 2 2" xfId="47897" xr:uid="{9702261D-AD03-421B-AD75-FBE3A3D60011}"/>
    <cellStyle name="40% - Énfasis5 2 5 2 3" xfId="47896" xr:uid="{9031B4E8-1D88-4ACB-869D-A34D201157A0}"/>
    <cellStyle name="40% - Énfasis5 2 5 3" xfId="19332" xr:uid="{7A5A16D0-F296-4FB3-A8F1-BDE84E72D1F1}"/>
    <cellStyle name="40% - Énfasis5 2 5 3 2" xfId="47898" xr:uid="{C0A789FF-EA04-4899-B51F-D338F326641F}"/>
    <cellStyle name="40% - Énfasis5 2 5 4" xfId="47895" xr:uid="{B7546C2C-594F-457F-AC46-BABEE065A0B4}"/>
    <cellStyle name="40% - Énfasis5 2 6" xfId="7921" xr:uid="{6E60765A-B361-4FF2-BD6C-ADAE0F6D6F30}"/>
    <cellStyle name="40% - Énfasis5 2 6 2" xfId="23334" xr:uid="{1561DCA2-F548-4FC3-A4E7-0A3845262646}"/>
    <cellStyle name="40% - Énfasis5 2 6 2 2" xfId="47900" xr:uid="{4AE98A62-EEA0-4C11-8338-7511B43C1F8E}"/>
    <cellStyle name="40% - Énfasis5 2 6 3" xfId="47899" xr:uid="{70A3E6F8-9E7A-4374-9674-09C6F59F996C}"/>
    <cellStyle name="40% - Énfasis5 2 7" xfId="15629" xr:uid="{D0E7A248-7681-4112-AE8C-6AC1AB2FA0FE}"/>
    <cellStyle name="40% - Énfasis5 2 7 2" xfId="47901" xr:uid="{542F4E06-07C9-4778-B839-C2CF5D23291A}"/>
    <cellStyle name="40% - Énfasis5 2 8" xfId="47838" xr:uid="{7B0B683B-162D-4936-BABF-3F42360A58EB}"/>
    <cellStyle name="40% - Énfasis5 20" xfId="1429" xr:uid="{300D7052-AEBE-49AA-91AC-8C1EA3DBC5C4}"/>
    <cellStyle name="40% - Énfasis5 20 2" xfId="2894" xr:uid="{C512ADCC-018C-44F4-B567-1A9FCA7CAA8C}"/>
    <cellStyle name="40% - Énfasis5 20 2 2" xfId="6626" xr:uid="{2D12D22D-35FB-49FC-8805-24A3B0BE0DA1}"/>
    <cellStyle name="40% - Énfasis5 20 2 2 2" xfId="14334" xr:uid="{6D3F3DD7-8B90-4C0A-87EE-8209385895F8}"/>
    <cellStyle name="40% - Énfasis5 20 2 2 2 2" xfId="29746" xr:uid="{9895D03F-9FDA-4AA2-AA38-AA5166AF6AD4}"/>
    <cellStyle name="40% - Énfasis5 20 2 2 2 2 2" xfId="47906" xr:uid="{11C19395-6886-4EDF-93EC-4656FF282EFE}"/>
    <cellStyle name="40% - Énfasis5 20 2 2 2 3" xfId="47905" xr:uid="{7B09FC14-42EF-4E1B-8214-0E07216710A8}"/>
    <cellStyle name="40% - Énfasis5 20 2 2 3" xfId="22041" xr:uid="{8EE1CAD0-B86A-44BD-9CEB-C3813E7128EA}"/>
    <cellStyle name="40% - Énfasis5 20 2 2 3 2" xfId="47907" xr:uid="{9859DB90-88D2-48C1-9D9B-42B5C82D4B48}"/>
    <cellStyle name="40% - Énfasis5 20 2 2 4" xfId="47904" xr:uid="{C9055F3F-FDC5-44E7-94D5-1F4EF32512AE}"/>
    <cellStyle name="40% - Énfasis5 20 2 3" xfId="10605" xr:uid="{12B9B8AA-ACE8-4D94-AAEF-B1FD86173EF2}"/>
    <cellStyle name="40% - Énfasis5 20 2 3 2" xfId="26018" xr:uid="{DA4FCD86-955C-4567-8E9E-A88E3239624B}"/>
    <cellStyle name="40% - Énfasis5 20 2 3 2 2" xfId="47909" xr:uid="{FE2551C4-14CF-4959-BDF4-B70698B131D4}"/>
    <cellStyle name="40% - Énfasis5 20 2 3 3" xfId="47908" xr:uid="{F0FFFCE1-7B97-4D0B-AC27-F3DF7E62ED75}"/>
    <cellStyle name="40% - Énfasis5 20 2 4" xfId="18313" xr:uid="{D424BBA0-998F-427D-B653-AD5715F2A3BD}"/>
    <cellStyle name="40% - Énfasis5 20 2 4 2" xfId="47910" xr:uid="{F8DE16EE-6BB4-4780-8568-AC29D49F115B}"/>
    <cellStyle name="40% - Énfasis5 20 2 5" xfId="47903" xr:uid="{72605958-2B52-4CA5-B01F-7E43B8C14A46}"/>
    <cellStyle name="40% - Énfasis5 20 3" xfId="5165" xr:uid="{F084E1E6-1447-4227-A963-2466491B9851}"/>
    <cellStyle name="40% - Énfasis5 20 3 2" xfId="12873" xr:uid="{6C5E736B-942D-4F95-92D3-12E4C22D9C17}"/>
    <cellStyle name="40% - Énfasis5 20 3 2 2" xfId="28285" xr:uid="{8CE51EF0-1B7B-46C7-8BB3-EB2F1C4A470F}"/>
    <cellStyle name="40% - Énfasis5 20 3 2 2 2" xfId="47913" xr:uid="{DBDA4357-C884-4A3E-95AC-4565E15944B3}"/>
    <cellStyle name="40% - Énfasis5 20 3 2 3" xfId="47912" xr:uid="{E41D1F9A-519A-4F62-8BB0-72F52417EA41}"/>
    <cellStyle name="40% - Énfasis5 20 3 3" xfId="20580" xr:uid="{54BBD9D0-6398-47DB-A2AC-5D83D7B58F8B}"/>
    <cellStyle name="40% - Énfasis5 20 3 3 2" xfId="47914" xr:uid="{6353D716-DEFE-4A04-A671-4BE32393FC33}"/>
    <cellStyle name="40% - Énfasis5 20 3 4" xfId="47911" xr:uid="{C58DB9B7-009A-45E1-8BCA-47B439D4D64D}"/>
    <cellStyle name="40% - Énfasis5 20 4" xfId="9146" xr:uid="{CB114E81-A99B-4928-88F5-A6C725D50D0F}"/>
    <cellStyle name="40% - Énfasis5 20 4 2" xfId="24559" xr:uid="{F3EF4C2F-1DDB-49B8-B578-73D58EA0E5B0}"/>
    <cellStyle name="40% - Énfasis5 20 4 2 2" xfId="47916" xr:uid="{A67F75AC-1FFB-4404-8B5A-E1EBD6432090}"/>
    <cellStyle name="40% - Énfasis5 20 4 3" xfId="47915" xr:uid="{72C50B70-DC26-497D-B659-F73DC767F0B7}"/>
    <cellStyle name="40% - Énfasis5 20 5" xfId="16854" xr:uid="{491C9B1B-E9E6-4B2D-A821-16AFF11C8B40}"/>
    <cellStyle name="40% - Énfasis5 20 5 2" xfId="47917" xr:uid="{9B2D0AA4-DE44-463A-A883-B57737463A87}"/>
    <cellStyle name="40% - Énfasis5 20 6" xfId="47902" xr:uid="{DDB0933E-5E20-428F-95E1-FBDEB5978036}"/>
    <cellStyle name="40% - Énfasis5 21" xfId="1449" xr:uid="{64C19647-815A-411E-BBA1-5FA93AEB6559}"/>
    <cellStyle name="40% - Énfasis5 21 2" xfId="2914" xr:uid="{8590A21E-6139-4FC9-8B6F-BF9D12F0919C}"/>
    <cellStyle name="40% - Énfasis5 21 2 2" xfId="6646" xr:uid="{61DD1C2D-B044-40EC-888F-75FDD3AF93ED}"/>
    <cellStyle name="40% - Énfasis5 21 2 2 2" xfId="14354" xr:uid="{397EA696-C04C-40B1-98E9-B654F7AB6A4D}"/>
    <cellStyle name="40% - Énfasis5 21 2 2 2 2" xfId="29766" xr:uid="{CBECDDEF-E900-4376-B19F-761CE290104F}"/>
    <cellStyle name="40% - Énfasis5 21 2 2 2 2 2" xfId="47922" xr:uid="{1F87CBEB-7D3C-4057-9BBB-A8543CC318F6}"/>
    <cellStyle name="40% - Énfasis5 21 2 2 2 3" xfId="47921" xr:uid="{5117215E-45F3-43BD-90E1-106DB945E823}"/>
    <cellStyle name="40% - Énfasis5 21 2 2 3" xfId="22061" xr:uid="{47326F42-CD10-4290-8392-35384FAFEDE6}"/>
    <cellStyle name="40% - Énfasis5 21 2 2 3 2" xfId="47923" xr:uid="{116D613C-7B00-42FF-A923-8C8D45F71392}"/>
    <cellStyle name="40% - Énfasis5 21 2 2 4" xfId="47920" xr:uid="{AF1EFE2E-159A-472E-A4F7-4E616A1338FC}"/>
    <cellStyle name="40% - Énfasis5 21 2 3" xfId="10625" xr:uid="{A5765B78-3AC5-4B1D-B843-EDA979FBFB71}"/>
    <cellStyle name="40% - Énfasis5 21 2 3 2" xfId="26038" xr:uid="{4B0CFB77-3252-4FB3-AB95-2BF963CC1AE1}"/>
    <cellStyle name="40% - Énfasis5 21 2 3 2 2" xfId="47925" xr:uid="{2AB073BD-838D-4C2B-8DCD-A53902E1D3CE}"/>
    <cellStyle name="40% - Énfasis5 21 2 3 3" xfId="47924" xr:uid="{79B296B7-C42A-456C-99B1-C5EED7B8AFA5}"/>
    <cellStyle name="40% - Énfasis5 21 2 4" xfId="18333" xr:uid="{F44CB359-EED3-4D4B-B7BF-DD0B602A8465}"/>
    <cellStyle name="40% - Énfasis5 21 2 4 2" xfId="47926" xr:uid="{257872F4-2ADF-4896-80E6-B6282D860EF3}"/>
    <cellStyle name="40% - Énfasis5 21 2 5" xfId="47919" xr:uid="{8394719C-0400-4BFC-B3D3-A6AABC5DD848}"/>
    <cellStyle name="40% - Énfasis5 21 3" xfId="5185" xr:uid="{557BA29E-35F3-4C75-A1B7-768E87E61663}"/>
    <cellStyle name="40% - Énfasis5 21 3 2" xfId="12893" xr:uid="{9773380E-2ECF-4D48-96BE-C38EC46C3CA4}"/>
    <cellStyle name="40% - Énfasis5 21 3 2 2" xfId="28305" xr:uid="{F760A435-670A-40A4-AF41-138DE9EFC83D}"/>
    <cellStyle name="40% - Énfasis5 21 3 2 2 2" xfId="47929" xr:uid="{EBD5EED9-D1C1-49CC-B79A-9235888021D8}"/>
    <cellStyle name="40% - Énfasis5 21 3 2 3" xfId="47928" xr:uid="{0701DA8A-29DC-4237-BEBD-FE2BB32EFA22}"/>
    <cellStyle name="40% - Énfasis5 21 3 3" xfId="20600" xr:uid="{273DD263-63A1-41D0-BCFD-7A3C8301CC54}"/>
    <cellStyle name="40% - Énfasis5 21 3 3 2" xfId="47930" xr:uid="{9A5E2807-937E-4F0C-9155-83A5E36E5E7B}"/>
    <cellStyle name="40% - Énfasis5 21 3 4" xfId="47927" xr:uid="{35EF8CA5-E19E-4FC8-AF4B-0C5B0945BB6F}"/>
    <cellStyle name="40% - Énfasis5 21 4" xfId="9166" xr:uid="{F4F59073-58F7-4F8E-86B1-EB92566B0E5F}"/>
    <cellStyle name="40% - Énfasis5 21 4 2" xfId="24579" xr:uid="{80FB3108-C72D-4DFA-ADE2-556280013FFC}"/>
    <cellStyle name="40% - Énfasis5 21 4 2 2" xfId="47932" xr:uid="{39CDDA5A-7E77-48C2-B26E-E56BA34FCD07}"/>
    <cellStyle name="40% - Énfasis5 21 4 3" xfId="47931" xr:uid="{88067E24-1B90-4C74-ACF0-FF50810EE3FA}"/>
    <cellStyle name="40% - Énfasis5 21 5" xfId="16874" xr:uid="{082E34DB-DF3F-4D71-88F2-4A7EBCB4DBEF}"/>
    <cellStyle name="40% - Énfasis5 21 5 2" xfId="47933" xr:uid="{899AA053-B806-4295-8302-E9C85252D088}"/>
    <cellStyle name="40% - Énfasis5 21 6" xfId="47918" xr:uid="{CD660707-5EAC-49E8-AC12-A9C55E6D9F86}"/>
    <cellStyle name="40% - Énfasis5 22" xfId="1469" xr:uid="{95A55EE8-177B-40D3-8FE7-3D60C88692CB}"/>
    <cellStyle name="40% - Énfasis5 22 2" xfId="2934" xr:uid="{5A5E2CCB-93FD-4C14-AE1B-80603186F516}"/>
    <cellStyle name="40% - Énfasis5 22 2 2" xfId="6666" xr:uid="{7268EF3A-F9BD-4DE5-8139-3137E8374A4D}"/>
    <cellStyle name="40% - Énfasis5 22 2 2 2" xfId="14374" xr:uid="{A7EDB877-A65A-45A1-9153-4975C2C4C7EE}"/>
    <cellStyle name="40% - Énfasis5 22 2 2 2 2" xfId="29786" xr:uid="{4D09D2ED-2C0E-4C44-8F50-F3455C91B8BD}"/>
    <cellStyle name="40% - Énfasis5 22 2 2 2 2 2" xfId="47938" xr:uid="{5EFEC792-F5DD-4F2F-A91B-40E26D98A9F7}"/>
    <cellStyle name="40% - Énfasis5 22 2 2 2 3" xfId="47937" xr:uid="{CC0A2340-9EA4-482A-A441-6061A266A483}"/>
    <cellStyle name="40% - Énfasis5 22 2 2 3" xfId="22081" xr:uid="{302E0B2A-BE5B-450E-BDAF-CC6CDA3681C0}"/>
    <cellStyle name="40% - Énfasis5 22 2 2 3 2" xfId="47939" xr:uid="{D63B2090-2ADE-47BD-9694-6C4BCC22E84E}"/>
    <cellStyle name="40% - Énfasis5 22 2 2 4" xfId="47936" xr:uid="{44E0D817-CA82-4939-884F-EEAAE96B6FCD}"/>
    <cellStyle name="40% - Énfasis5 22 2 3" xfId="10645" xr:uid="{4CDBB848-3C3A-4F2C-954B-FB79110C8B70}"/>
    <cellStyle name="40% - Énfasis5 22 2 3 2" xfId="26058" xr:uid="{34F4718B-32EE-47D7-A61B-E9CB29ECE86C}"/>
    <cellStyle name="40% - Énfasis5 22 2 3 2 2" xfId="47941" xr:uid="{F964AE87-DB39-4BDD-B7E2-3D98C2FA2D63}"/>
    <cellStyle name="40% - Énfasis5 22 2 3 3" xfId="47940" xr:uid="{C4EC9F56-7CDD-44D1-85D1-979CF7841B7F}"/>
    <cellStyle name="40% - Énfasis5 22 2 4" xfId="18353" xr:uid="{82863956-144F-47D3-9D19-0ABEB79512D3}"/>
    <cellStyle name="40% - Énfasis5 22 2 4 2" xfId="47942" xr:uid="{D7ED57F9-80B1-4BE8-9B9D-BAC20EBBD675}"/>
    <cellStyle name="40% - Énfasis5 22 2 5" xfId="47935" xr:uid="{10A5E231-B47D-4C97-8935-8F02CA595FD8}"/>
    <cellStyle name="40% - Énfasis5 22 3" xfId="5205" xr:uid="{7A270685-A091-49EC-9954-6FD7413B2D50}"/>
    <cellStyle name="40% - Énfasis5 22 3 2" xfId="12913" xr:uid="{8F82E790-8EAB-441E-A126-120786F34EEF}"/>
    <cellStyle name="40% - Énfasis5 22 3 2 2" xfId="28325" xr:uid="{C88BF994-4C46-4374-8050-02CA825C2DD7}"/>
    <cellStyle name="40% - Énfasis5 22 3 2 2 2" xfId="47945" xr:uid="{9A0D26F5-D11F-40E0-AD9A-5247C03470DD}"/>
    <cellStyle name="40% - Énfasis5 22 3 2 3" xfId="47944" xr:uid="{89B7940F-190A-44CA-B896-2A3127F557BE}"/>
    <cellStyle name="40% - Énfasis5 22 3 3" xfId="20620" xr:uid="{E51E461F-0958-4080-84B2-FD6585E89D0B}"/>
    <cellStyle name="40% - Énfasis5 22 3 3 2" xfId="47946" xr:uid="{51112D64-A4DA-481B-BC6D-FB885C4CCB61}"/>
    <cellStyle name="40% - Énfasis5 22 3 4" xfId="47943" xr:uid="{E9FEE8A0-2E29-4DA3-B346-9A0C134E8D96}"/>
    <cellStyle name="40% - Énfasis5 22 4" xfId="9186" xr:uid="{B9231F34-EEAB-4B30-9CB1-15065C687225}"/>
    <cellStyle name="40% - Énfasis5 22 4 2" xfId="24599" xr:uid="{89BAF6ED-CF7A-4A25-9670-90B64ED58843}"/>
    <cellStyle name="40% - Énfasis5 22 4 2 2" xfId="47948" xr:uid="{91A60666-764E-40CD-8BCB-30ABAC7D7B1E}"/>
    <cellStyle name="40% - Énfasis5 22 4 3" xfId="47947" xr:uid="{7AC38F39-2D43-4D03-B1B3-4F288AA1C4B9}"/>
    <cellStyle name="40% - Énfasis5 22 5" xfId="16894" xr:uid="{A50E91B1-6532-4B89-9E61-A1B61E6F99E4}"/>
    <cellStyle name="40% - Énfasis5 22 5 2" xfId="47949" xr:uid="{9D0761FF-699A-4F8E-9A38-6530CAAFB61B}"/>
    <cellStyle name="40% - Énfasis5 22 6" xfId="47934" xr:uid="{AE9BEFFB-E633-47C6-9BC5-722AC2E92987}"/>
    <cellStyle name="40% - Énfasis5 23" xfId="1489" xr:uid="{372D2E6A-1EA4-4C54-865E-CDC478CAD49F}"/>
    <cellStyle name="40% - Énfasis5 23 2" xfId="2954" xr:uid="{5A84BA41-75E6-41B7-9460-90E5BE13A8D9}"/>
    <cellStyle name="40% - Énfasis5 23 2 2" xfId="6686" xr:uid="{357539A3-5349-4AF2-873D-14A0DC898ACE}"/>
    <cellStyle name="40% - Énfasis5 23 2 2 2" xfId="14394" xr:uid="{90FC01A1-DD16-4B8F-A42F-A5097ABC842D}"/>
    <cellStyle name="40% - Énfasis5 23 2 2 2 2" xfId="29806" xr:uid="{68C36466-D762-4BBB-9678-BC58301CA877}"/>
    <cellStyle name="40% - Énfasis5 23 2 2 2 2 2" xfId="47954" xr:uid="{2AF59AB0-FBCE-41E9-96B6-D8A5B89BD5BD}"/>
    <cellStyle name="40% - Énfasis5 23 2 2 2 3" xfId="47953" xr:uid="{8E21A3BD-A462-46CD-A05F-856F0D35C10D}"/>
    <cellStyle name="40% - Énfasis5 23 2 2 3" xfId="22101" xr:uid="{58DED057-B0EF-45A4-9F4B-B69A789C946A}"/>
    <cellStyle name="40% - Énfasis5 23 2 2 3 2" xfId="47955" xr:uid="{27A9D5F5-D9E8-4DB7-BDBA-9DA334943A9A}"/>
    <cellStyle name="40% - Énfasis5 23 2 2 4" xfId="47952" xr:uid="{63E7896B-155A-403F-97ED-3F538F48FC58}"/>
    <cellStyle name="40% - Énfasis5 23 2 3" xfId="10665" xr:uid="{FEBEFB7B-576B-4A44-AD31-B1265D1DD04A}"/>
    <cellStyle name="40% - Énfasis5 23 2 3 2" xfId="26078" xr:uid="{899C25FC-71FF-408F-970D-B9FBDBC87453}"/>
    <cellStyle name="40% - Énfasis5 23 2 3 2 2" xfId="47957" xr:uid="{ECBF192F-730C-4E5D-A746-B260839E04C6}"/>
    <cellStyle name="40% - Énfasis5 23 2 3 3" xfId="47956" xr:uid="{54D29239-CDC5-4C53-9262-2ECCECE81929}"/>
    <cellStyle name="40% - Énfasis5 23 2 4" xfId="18373" xr:uid="{4DEB2CCA-7ED0-42A5-A1A2-F3FCAD7C761B}"/>
    <cellStyle name="40% - Énfasis5 23 2 4 2" xfId="47958" xr:uid="{B1430112-C57D-4BF8-AFD5-510AC9EC89E6}"/>
    <cellStyle name="40% - Énfasis5 23 2 5" xfId="47951" xr:uid="{9B9E9823-1645-43D7-BC7B-EE7B256A2880}"/>
    <cellStyle name="40% - Énfasis5 23 3" xfId="5225" xr:uid="{867A5FA7-A305-4448-872F-819CCC219DC4}"/>
    <cellStyle name="40% - Énfasis5 23 3 2" xfId="12933" xr:uid="{CB1F3D82-608C-46F3-880A-550992C9D13A}"/>
    <cellStyle name="40% - Énfasis5 23 3 2 2" xfId="28345" xr:uid="{D95C5CFC-AA6C-4E99-8A05-FF9937D5FA4D}"/>
    <cellStyle name="40% - Énfasis5 23 3 2 2 2" xfId="47961" xr:uid="{EE361ADF-DE5B-4B36-9DAC-162D891CBB04}"/>
    <cellStyle name="40% - Énfasis5 23 3 2 3" xfId="47960" xr:uid="{18643D8C-FF5B-4509-B924-5984E2629790}"/>
    <cellStyle name="40% - Énfasis5 23 3 3" xfId="20640" xr:uid="{ED0B48E1-ADBF-4E08-B993-8F0187B13FD2}"/>
    <cellStyle name="40% - Énfasis5 23 3 3 2" xfId="47962" xr:uid="{05443AB7-3008-4407-817C-053119657ACE}"/>
    <cellStyle name="40% - Énfasis5 23 3 4" xfId="47959" xr:uid="{B1D371FF-9CFF-4BAE-94B8-1EDA4E3D4DE6}"/>
    <cellStyle name="40% - Énfasis5 23 4" xfId="9206" xr:uid="{A4E4A7EF-0B82-4240-AEB3-358C2370888D}"/>
    <cellStyle name="40% - Énfasis5 23 4 2" xfId="24619" xr:uid="{DFB31C71-1ED1-4CA1-A4EA-FF08BF541EA4}"/>
    <cellStyle name="40% - Énfasis5 23 4 2 2" xfId="47964" xr:uid="{0F225E74-D259-4708-8AB6-91F8535D4F82}"/>
    <cellStyle name="40% - Énfasis5 23 4 3" xfId="47963" xr:uid="{4B72283F-7BB1-47D9-93AC-5D381333518A}"/>
    <cellStyle name="40% - Énfasis5 23 5" xfId="16914" xr:uid="{151F9119-E49B-445C-8439-A9ABB7926291}"/>
    <cellStyle name="40% - Énfasis5 23 5 2" xfId="47965" xr:uid="{BEDC66B2-82B9-4FD0-870F-51F63E9B6ABA}"/>
    <cellStyle name="40% - Énfasis5 23 6" xfId="47950" xr:uid="{D8088AF4-BB4E-4B7F-935C-5B7BB172F57C}"/>
    <cellStyle name="40% - Énfasis5 24" xfId="1509" xr:uid="{B256D8E3-8B51-4334-85F4-EAFB90925214}"/>
    <cellStyle name="40% - Énfasis5 24 2" xfId="2974" xr:uid="{E77E56D7-BEAB-4924-BF2E-4FA75EE9A496}"/>
    <cellStyle name="40% - Énfasis5 24 2 2" xfId="6706" xr:uid="{60DDDE7E-D8A5-4B93-8630-F65B588AA985}"/>
    <cellStyle name="40% - Énfasis5 24 2 2 2" xfId="14414" xr:uid="{15A01177-8A59-4B1A-BD93-15291253E775}"/>
    <cellStyle name="40% - Énfasis5 24 2 2 2 2" xfId="29826" xr:uid="{1B7AE8FD-0774-4C22-94BE-8266ACFCE506}"/>
    <cellStyle name="40% - Énfasis5 24 2 2 2 2 2" xfId="47970" xr:uid="{E37C6804-1608-457A-908C-EACBBBA9B90C}"/>
    <cellStyle name="40% - Énfasis5 24 2 2 2 3" xfId="47969" xr:uid="{5CB517C4-C9DE-43B1-B936-56FB668552B0}"/>
    <cellStyle name="40% - Énfasis5 24 2 2 3" xfId="22121" xr:uid="{112505B2-8A93-4516-BEAA-64FE7231F943}"/>
    <cellStyle name="40% - Énfasis5 24 2 2 3 2" xfId="47971" xr:uid="{D7A7BBE5-0B41-489E-887A-42061BC3C022}"/>
    <cellStyle name="40% - Énfasis5 24 2 2 4" xfId="47968" xr:uid="{EB6B388A-5393-41DF-AFCC-9B97484AC437}"/>
    <cellStyle name="40% - Énfasis5 24 2 3" xfId="10685" xr:uid="{A77E12AC-8D89-4A46-808B-70179320738A}"/>
    <cellStyle name="40% - Énfasis5 24 2 3 2" xfId="26098" xr:uid="{297A779A-E5E2-4A6E-8BCA-4D4CA5D7F632}"/>
    <cellStyle name="40% - Énfasis5 24 2 3 2 2" xfId="47973" xr:uid="{CE7A0B8C-3D87-42A1-BB3D-5350344D0DED}"/>
    <cellStyle name="40% - Énfasis5 24 2 3 3" xfId="47972" xr:uid="{74CE1AEC-9E17-4B06-B75E-1164BF024983}"/>
    <cellStyle name="40% - Énfasis5 24 2 4" xfId="18393" xr:uid="{3A78D8ED-72E4-4DAC-BFD8-2609A5E4E060}"/>
    <cellStyle name="40% - Énfasis5 24 2 4 2" xfId="47974" xr:uid="{97E85111-CC31-42FD-9E49-305AD8EE0E3F}"/>
    <cellStyle name="40% - Énfasis5 24 2 5" xfId="47967" xr:uid="{15E1DF34-0C17-4EEC-B3CD-5234F335B39C}"/>
    <cellStyle name="40% - Énfasis5 24 3" xfId="5245" xr:uid="{815526E0-B6ED-477C-8F17-7A923C0B73D3}"/>
    <cellStyle name="40% - Énfasis5 24 3 2" xfId="12953" xr:uid="{2436DE37-14FF-45EA-AE33-45D19ED2815C}"/>
    <cellStyle name="40% - Énfasis5 24 3 2 2" xfId="28365" xr:uid="{59BBD9CF-EC5B-4A07-8B0F-382A557D3711}"/>
    <cellStyle name="40% - Énfasis5 24 3 2 2 2" xfId="47977" xr:uid="{F941E9DA-ECF4-4684-9E15-0D4E6D0F21EB}"/>
    <cellStyle name="40% - Énfasis5 24 3 2 3" xfId="47976" xr:uid="{F559F865-1433-407B-98B6-B24A438BC063}"/>
    <cellStyle name="40% - Énfasis5 24 3 3" xfId="20660" xr:uid="{33EA2F12-95EC-4510-BBF6-B745A27AC671}"/>
    <cellStyle name="40% - Énfasis5 24 3 3 2" xfId="47978" xr:uid="{65B02E02-7D0D-4EE1-BABC-F7EE6E79FD8B}"/>
    <cellStyle name="40% - Énfasis5 24 3 4" xfId="47975" xr:uid="{1AFBE27E-F629-428E-A189-CEE7DBCF21B2}"/>
    <cellStyle name="40% - Énfasis5 24 4" xfId="9226" xr:uid="{3F838996-04FE-433C-967B-BC490C8E605A}"/>
    <cellStyle name="40% - Énfasis5 24 4 2" xfId="24639" xr:uid="{3734BA94-8491-4628-9EC4-7031A5F92829}"/>
    <cellStyle name="40% - Énfasis5 24 4 2 2" xfId="47980" xr:uid="{F83AF856-CE27-4663-8030-130D1AA1C3A5}"/>
    <cellStyle name="40% - Énfasis5 24 4 3" xfId="47979" xr:uid="{C1535F8E-F312-4495-A00A-D2BAE5069A5E}"/>
    <cellStyle name="40% - Énfasis5 24 5" xfId="16934" xr:uid="{53F74917-E09D-40C2-AA90-C4E99D3C7108}"/>
    <cellStyle name="40% - Énfasis5 24 5 2" xfId="47981" xr:uid="{0B903370-6356-439C-A201-A35ABA110B93}"/>
    <cellStyle name="40% - Énfasis5 24 6" xfId="47966" xr:uid="{21022D94-7A1F-4694-B41A-1A4693ADA8D6}"/>
    <cellStyle name="40% - Énfasis5 25" xfId="1529" xr:uid="{2020CC1F-07B7-4C45-A162-2A35D723DD00}"/>
    <cellStyle name="40% - Énfasis5 25 2" xfId="2994" xr:uid="{2C96DE48-1A93-406F-8DBB-753C5D5DD1E8}"/>
    <cellStyle name="40% - Énfasis5 25 2 2" xfId="6726" xr:uid="{7CAD10BE-DBD2-43B6-94ED-B2A8FCAB414A}"/>
    <cellStyle name="40% - Énfasis5 25 2 2 2" xfId="14434" xr:uid="{A5F409F1-63EC-4425-84AB-87365C66C042}"/>
    <cellStyle name="40% - Énfasis5 25 2 2 2 2" xfId="29846" xr:uid="{0DF39283-2E3E-49B8-9E9C-1BAAD02917CE}"/>
    <cellStyle name="40% - Énfasis5 25 2 2 2 2 2" xfId="47986" xr:uid="{71402D6B-F07E-45BB-AE00-F79E810E11AC}"/>
    <cellStyle name="40% - Énfasis5 25 2 2 2 3" xfId="47985" xr:uid="{3DA2E658-F3A8-4570-8045-E5BCBD23EB23}"/>
    <cellStyle name="40% - Énfasis5 25 2 2 3" xfId="22141" xr:uid="{8A2FA94A-2022-4E05-AF84-B05058409981}"/>
    <cellStyle name="40% - Énfasis5 25 2 2 3 2" xfId="47987" xr:uid="{99EE9B62-8B41-492D-B311-EC1665418F6B}"/>
    <cellStyle name="40% - Énfasis5 25 2 2 4" xfId="47984" xr:uid="{9329C919-6FAA-428A-BD30-0C87D6D7B281}"/>
    <cellStyle name="40% - Énfasis5 25 2 3" xfId="10705" xr:uid="{0DACCCD4-2167-4B6B-951A-A785720188FE}"/>
    <cellStyle name="40% - Énfasis5 25 2 3 2" xfId="26118" xr:uid="{77DB9199-F6FD-48B0-82F5-3C3DD9C124C2}"/>
    <cellStyle name="40% - Énfasis5 25 2 3 2 2" xfId="47989" xr:uid="{4385E9F5-C18B-47BB-88A0-30D1953553AD}"/>
    <cellStyle name="40% - Énfasis5 25 2 3 3" xfId="47988" xr:uid="{5D524251-BE7E-4239-848F-B48C583B16D7}"/>
    <cellStyle name="40% - Énfasis5 25 2 4" xfId="18413" xr:uid="{5F347625-5F35-4A70-BE9A-EC2919D65DAD}"/>
    <cellStyle name="40% - Énfasis5 25 2 4 2" xfId="47990" xr:uid="{F80AB2C0-E501-447A-943E-22028F562DB7}"/>
    <cellStyle name="40% - Énfasis5 25 2 5" xfId="47983" xr:uid="{B794C5BE-CF9D-4ECB-9CBC-5A9C83E27191}"/>
    <cellStyle name="40% - Énfasis5 25 3" xfId="5265" xr:uid="{45CC4EAB-642D-46D9-A1F0-F8A438BC422A}"/>
    <cellStyle name="40% - Énfasis5 25 3 2" xfId="12973" xr:uid="{D9CB1FDD-D0A6-4932-91B8-3E0B5E6AD500}"/>
    <cellStyle name="40% - Énfasis5 25 3 2 2" xfId="28385" xr:uid="{E2D3042F-C65E-4674-AA00-C71DA629E53E}"/>
    <cellStyle name="40% - Énfasis5 25 3 2 2 2" xfId="47993" xr:uid="{7173712C-6CC6-4675-93E1-EE3CF0F2410B}"/>
    <cellStyle name="40% - Énfasis5 25 3 2 3" xfId="47992" xr:uid="{01479F62-5A19-42EA-868A-5A68C3BC96A5}"/>
    <cellStyle name="40% - Énfasis5 25 3 3" xfId="20680" xr:uid="{35606F7E-435E-412F-A2A9-23AE81B2694E}"/>
    <cellStyle name="40% - Énfasis5 25 3 3 2" xfId="47994" xr:uid="{E03CACBC-028A-4B59-BE84-C73C2DE2CBAD}"/>
    <cellStyle name="40% - Énfasis5 25 3 4" xfId="47991" xr:uid="{3E11BD6B-1B5D-48E9-A075-DE7028E1BF5C}"/>
    <cellStyle name="40% - Énfasis5 25 4" xfId="9246" xr:uid="{020B0FF1-BA3D-4EB1-B973-3456B2D3C6C4}"/>
    <cellStyle name="40% - Énfasis5 25 4 2" xfId="24659" xr:uid="{9BCEEB29-A1DD-43CE-817B-78B6E8DED296}"/>
    <cellStyle name="40% - Énfasis5 25 4 2 2" xfId="47996" xr:uid="{2098AB17-0D48-4ACB-9CE0-F0A306CEE409}"/>
    <cellStyle name="40% - Énfasis5 25 4 3" xfId="47995" xr:uid="{1F03C4EA-C650-45F5-9A24-96ED7A47EB44}"/>
    <cellStyle name="40% - Énfasis5 25 5" xfId="16954" xr:uid="{3DDBDCEC-C576-4404-B784-0439D0EB94BB}"/>
    <cellStyle name="40% - Énfasis5 25 5 2" xfId="47997" xr:uid="{1A622BF7-1866-46C8-918A-64843F86CFD9}"/>
    <cellStyle name="40% - Énfasis5 25 6" xfId="47982" xr:uid="{7FB200FD-F648-47E0-9C2F-F938F7D8E14E}"/>
    <cellStyle name="40% - Énfasis5 26" xfId="1549" xr:uid="{8CBDE77D-5F6A-4D89-B692-4FD6CFF636E0}"/>
    <cellStyle name="40% - Énfasis5 26 2" xfId="3014" xr:uid="{63DB38AC-681C-4D7A-97B8-75271333D80C}"/>
    <cellStyle name="40% - Énfasis5 26 2 2" xfId="6746" xr:uid="{6F6E09E6-0206-47AF-90EE-8178CAE32C41}"/>
    <cellStyle name="40% - Énfasis5 26 2 2 2" xfId="14454" xr:uid="{05AA550E-1F4B-4EE2-89DF-2CBCEADE69B0}"/>
    <cellStyle name="40% - Énfasis5 26 2 2 2 2" xfId="29866" xr:uid="{4B8AFD83-889F-4194-B532-DA76A9F784FB}"/>
    <cellStyle name="40% - Énfasis5 26 2 2 2 2 2" xfId="48002" xr:uid="{83DBF4C1-5B83-4773-B1AB-5DDE57F5CBBC}"/>
    <cellStyle name="40% - Énfasis5 26 2 2 2 3" xfId="48001" xr:uid="{52969C48-755C-43D5-A7FA-5A4E2C0BC0DD}"/>
    <cellStyle name="40% - Énfasis5 26 2 2 3" xfId="22161" xr:uid="{0107D55B-8484-4CCF-ACDE-16A21FB605FF}"/>
    <cellStyle name="40% - Énfasis5 26 2 2 3 2" xfId="48003" xr:uid="{99D2D3C2-A65A-442E-9B55-3EF4C0121FD4}"/>
    <cellStyle name="40% - Énfasis5 26 2 2 4" xfId="48000" xr:uid="{BE9C4549-0838-47B5-8771-6D806F26A678}"/>
    <cellStyle name="40% - Énfasis5 26 2 3" xfId="10725" xr:uid="{4474D700-F260-401E-9C63-CC46476BB4A2}"/>
    <cellStyle name="40% - Énfasis5 26 2 3 2" xfId="26138" xr:uid="{C18AB897-8C4E-4CD2-8099-1223B05C41E9}"/>
    <cellStyle name="40% - Énfasis5 26 2 3 2 2" xfId="48005" xr:uid="{A218596D-1205-4F7B-B27C-F9BA1BE2A01C}"/>
    <cellStyle name="40% - Énfasis5 26 2 3 3" xfId="48004" xr:uid="{D3403CB9-C1C7-450F-A55E-06DE9382BA4C}"/>
    <cellStyle name="40% - Énfasis5 26 2 4" xfId="18433" xr:uid="{9D037E73-B61B-4098-995D-0E5EE947C02D}"/>
    <cellStyle name="40% - Énfasis5 26 2 4 2" xfId="48006" xr:uid="{9315B228-0FC7-4359-88EA-D8148CD070BE}"/>
    <cellStyle name="40% - Énfasis5 26 2 5" xfId="47999" xr:uid="{6824FCE2-FB1F-444C-B625-8C5406C084EB}"/>
    <cellStyle name="40% - Énfasis5 26 3" xfId="5285" xr:uid="{8A6FA720-00A7-44C5-BFCA-B293AF9738EC}"/>
    <cellStyle name="40% - Énfasis5 26 3 2" xfId="12993" xr:uid="{37EEBFEB-270B-45AA-8C94-FD58D8975E29}"/>
    <cellStyle name="40% - Énfasis5 26 3 2 2" xfId="28405" xr:uid="{91560974-D8A6-43CC-8351-1E2F2EDF8E2B}"/>
    <cellStyle name="40% - Énfasis5 26 3 2 2 2" xfId="48009" xr:uid="{8C8CB446-7338-43BD-97E1-701728C1F768}"/>
    <cellStyle name="40% - Énfasis5 26 3 2 3" xfId="48008" xr:uid="{F7EB5CEF-EAD7-4D43-BFDA-BAD8229B2278}"/>
    <cellStyle name="40% - Énfasis5 26 3 3" xfId="20700" xr:uid="{F1F1D933-D9BD-4F49-A807-3CC6054E5EC7}"/>
    <cellStyle name="40% - Énfasis5 26 3 3 2" xfId="48010" xr:uid="{F9D08EF1-101F-4FD0-B81C-E19B8EF9C485}"/>
    <cellStyle name="40% - Énfasis5 26 3 4" xfId="48007" xr:uid="{10F79408-1611-419E-B0A0-3D7FA35E4ED6}"/>
    <cellStyle name="40% - Énfasis5 26 4" xfId="9266" xr:uid="{94FC5532-64F4-4326-9184-081648D4980D}"/>
    <cellStyle name="40% - Énfasis5 26 4 2" xfId="24679" xr:uid="{495B2C8E-75DA-449C-88F8-2A9D66BBA14E}"/>
    <cellStyle name="40% - Énfasis5 26 4 2 2" xfId="48012" xr:uid="{45395B65-D035-42BE-B889-FF46610D0006}"/>
    <cellStyle name="40% - Énfasis5 26 4 3" xfId="48011" xr:uid="{BA869653-7AF0-44C7-B004-5D687A6B145B}"/>
    <cellStyle name="40% - Énfasis5 26 5" xfId="16974" xr:uid="{971EE621-7B48-4215-BB34-2BF92EDBF0BB}"/>
    <cellStyle name="40% - Énfasis5 26 5 2" xfId="48013" xr:uid="{A02D44B4-C69E-4B66-96B9-8ABE1C90DC3D}"/>
    <cellStyle name="40% - Énfasis5 26 6" xfId="47998" xr:uid="{288516BC-4322-40F4-BAE8-F7A2984AAC15}"/>
    <cellStyle name="40% - Énfasis5 27" xfId="1569" xr:uid="{EBB1D20A-4E48-4E18-B3D2-34EF047221A4}"/>
    <cellStyle name="40% - Énfasis5 27 2" xfId="3034" xr:uid="{29DA3423-713C-4BE3-BF75-88742DDD866D}"/>
    <cellStyle name="40% - Énfasis5 27 2 2" xfId="6766" xr:uid="{2C59647D-1E51-442C-90A0-31E3C8F25BAF}"/>
    <cellStyle name="40% - Énfasis5 27 2 2 2" xfId="14474" xr:uid="{5EEBEC32-76B8-4F82-8F7F-ADCF8E20E332}"/>
    <cellStyle name="40% - Énfasis5 27 2 2 2 2" xfId="29886" xr:uid="{BA852414-B736-49B9-ADC3-73F1BC5E8D94}"/>
    <cellStyle name="40% - Énfasis5 27 2 2 2 2 2" xfId="48018" xr:uid="{40466889-A978-48D9-9D4B-6B642E113997}"/>
    <cellStyle name="40% - Énfasis5 27 2 2 2 3" xfId="48017" xr:uid="{EA35538A-62A1-4CFF-8B29-4C30D1A548A5}"/>
    <cellStyle name="40% - Énfasis5 27 2 2 3" xfId="22181" xr:uid="{A4BC82FC-7AD4-4D17-ABC6-EEC2A7D7B36F}"/>
    <cellStyle name="40% - Énfasis5 27 2 2 3 2" xfId="48019" xr:uid="{73EBFE2F-42D8-4D41-9E1D-716EF87CD07A}"/>
    <cellStyle name="40% - Énfasis5 27 2 2 4" xfId="48016" xr:uid="{8A56BEA7-5EBB-4D4A-B5E0-682838AAAFCF}"/>
    <cellStyle name="40% - Énfasis5 27 2 3" xfId="10745" xr:uid="{5B664F63-6699-4472-AF6E-FA0B24E8FE33}"/>
    <cellStyle name="40% - Énfasis5 27 2 3 2" xfId="26158" xr:uid="{84397C44-7FD3-4E99-A5B6-658581F127ED}"/>
    <cellStyle name="40% - Énfasis5 27 2 3 2 2" xfId="48021" xr:uid="{C84C1C3F-4CE9-4098-A6DA-5AB630728FB9}"/>
    <cellStyle name="40% - Énfasis5 27 2 3 3" xfId="48020" xr:uid="{457C36F3-87F0-4F74-94DB-5BF67987B5A3}"/>
    <cellStyle name="40% - Énfasis5 27 2 4" xfId="18453" xr:uid="{1D8B1B2F-0FBE-45C3-97E2-9350815E5CB2}"/>
    <cellStyle name="40% - Énfasis5 27 2 4 2" xfId="48022" xr:uid="{E41F7910-B5D2-4786-B1D7-E2B502FD3385}"/>
    <cellStyle name="40% - Énfasis5 27 2 5" xfId="48015" xr:uid="{C4277A66-9B17-467E-BF52-B358E9A896A0}"/>
    <cellStyle name="40% - Énfasis5 27 3" xfId="5305" xr:uid="{BE9AFA5D-DB57-4B7C-9BEE-98C6D196F1E6}"/>
    <cellStyle name="40% - Énfasis5 27 3 2" xfId="13013" xr:uid="{44D8A64A-118A-4E31-8B8B-9F404EBEE603}"/>
    <cellStyle name="40% - Énfasis5 27 3 2 2" xfId="28425" xr:uid="{E89A2044-5168-4FC0-BD20-23433453B44F}"/>
    <cellStyle name="40% - Énfasis5 27 3 2 2 2" xfId="48025" xr:uid="{708D18C1-4904-4914-9440-D29BE662C510}"/>
    <cellStyle name="40% - Énfasis5 27 3 2 3" xfId="48024" xr:uid="{46F1D3D8-09A5-4022-9F9B-0FFF5107BC28}"/>
    <cellStyle name="40% - Énfasis5 27 3 3" xfId="20720" xr:uid="{5F86C844-C427-45D7-9F82-0A0D5BE0FE00}"/>
    <cellStyle name="40% - Énfasis5 27 3 3 2" xfId="48026" xr:uid="{85726D5D-BE83-450F-BA52-A0F2883EDABB}"/>
    <cellStyle name="40% - Énfasis5 27 3 4" xfId="48023" xr:uid="{369FD110-8156-4270-BDC6-1872BAA98954}"/>
    <cellStyle name="40% - Énfasis5 27 4" xfId="9286" xr:uid="{00354193-0739-488F-8529-A760BDD01F66}"/>
    <cellStyle name="40% - Énfasis5 27 4 2" xfId="24699" xr:uid="{604187C9-234C-492E-A165-76348D3F16BB}"/>
    <cellStyle name="40% - Énfasis5 27 4 2 2" xfId="48028" xr:uid="{C7E75992-2C01-4184-B0ED-1D86E7F073DA}"/>
    <cellStyle name="40% - Énfasis5 27 4 3" xfId="48027" xr:uid="{5C17B30A-3C5E-4A9E-8374-04FEE6097C74}"/>
    <cellStyle name="40% - Énfasis5 27 5" xfId="16994" xr:uid="{927C2A04-1C30-431D-B1F1-733857B742A6}"/>
    <cellStyle name="40% - Énfasis5 27 5 2" xfId="48029" xr:uid="{511E5566-766F-4C2D-97B5-126F40A216EC}"/>
    <cellStyle name="40% - Énfasis5 27 6" xfId="48014" xr:uid="{002DCD13-D0B8-409D-8A36-341BA961457E}"/>
    <cellStyle name="40% - Énfasis5 28" xfId="1590" xr:uid="{84FFC3E5-28E3-4B9B-BA1A-F8AD516523FE}"/>
    <cellStyle name="40% - Énfasis5 28 2" xfId="3055" xr:uid="{305756F7-F6C1-4575-BB96-C8EE0002C892}"/>
    <cellStyle name="40% - Énfasis5 28 2 2" xfId="6787" xr:uid="{4DB6962E-9326-4DDC-861A-8B0309FC37F7}"/>
    <cellStyle name="40% - Énfasis5 28 2 2 2" xfId="14495" xr:uid="{C92B9BAB-6955-4F1A-8039-2E4AA613CCBB}"/>
    <cellStyle name="40% - Énfasis5 28 2 2 2 2" xfId="29907" xr:uid="{3E02BCE9-3614-438F-9D8E-5C33CC353302}"/>
    <cellStyle name="40% - Énfasis5 28 2 2 2 2 2" xfId="48034" xr:uid="{04A42932-0C6F-4BB8-BA51-27F436B4792D}"/>
    <cellStyle name="40% - Énfasis5 28 2 2 2 3" xfId="48033" xr:uid="{C503E250-9D6E-45E6-8763-94D494DD80B7}"/>
    <cellStyle name="40% - Énfasis5 28 2 2 3" xfId="22202" xr:uid="{92405963-F650-4AE1-8788-1769EE77DB66}"/>
    <cellStyle name="40% - Énfasis5 28 2 2 3 2" xfId="48035" xr:uid="{8E1001C2-F945-4A84-AA0C-D3D2BA963842}"/>
    <cellStyle name="40% - Énfasis5 28 2 2 4" xfId="48032" xr:uid="{41D9C5BD-CA21-4206-9543-341BEDE34D60}"/>
    <cellStyle name="40% - Énfasis5 28 2 3" xfId="10766" xr:uid="{A175DADC-01D5-4AC2-96E7-ADFE5A9740AC}"/>
    <cellStyle name="40% - Énfasis5 28 2 3 2" xfId="26179" xr:uid="{7B94A560-0ABC-4970-9DE8-1286F4826416}"/>
    <cellStyle name="40% - Énfasis5 28 2 3 2 2" xfId="48037" xr:uid="{5976F6F0-F0CC-4E2F-A610-09E85FEE0200}"/>
    <cellStyle name="40% - Énfasis5 28 2 3 3" xfId="48036" xr:uid="{F98E3424-5BB1-4A3C-A2AE-71558E2AAFF2}"/>
    <cellStyle name="40% - Énfasis5 28 2 4" xfId="18474" xr:uid="{B5ACB619-F24C-4B92-A239-E38AED5651E0}"/>
    <cellStyle name="40% - Énfasis5 28 2 4 2" xfId="48038" xr:uid="{BA644FDC-180C-4735-9D01-CCFA8C20E9AF}"/>
    <cellStyle name="40% - Énfasis5 28 2 5" xfId="48031" xr:uid="{B51F1DDE-A5D4-427B-9DE7-456E78F81778}"/>
    <cellStyle name="40% - Énfasis5 28 3" xfId="5326" xr:uid="{4000DC38-5E69-48D6-810B-633BD6E73201}"/>
    <cellStyle name="40% - Énfasis5 28 3 2" xfId="13034" xr:uid="{B833D1B6-BFD4-433F-9E18-D26A8AD791B0}"/>
    <cellStyle name="40% - Énfasis5 28 3 2 2" xfId="28446" xr:uid="{AF4F7E3F-35AB-4F72-AB8A-717A857022D8}"/>
    <cellStyle name="40% - Énfasis5 28 3 2 2 2" xfId="48041" xr:uid="{91FE80E1-5B0C-475C-87C7-A57B97AB0FFB}"/>
    <cellStyle name="40% - Énfasis5 28 3 2 3" xfId="48040" xr:uid="{64D5290E-F8E1-4F7F-BD06-6AD4607A5A18}"/>
    <cellStyle name="40% - Énfasis5 28 3 3" xfId="20741" xr:uid="{0AEF2023-60EB-44CF-BFD2-F7895B4F5C49}"/>
    <cellStyle name="40% - Énfasis5 28 3 3 2" xfId="48042" xr:uid="{2E4851C7-92E4-4211-8065-800519DCD2F0}"/>
    <cellStyle name="40% - Énfasis5 28 3 4" xfId="48039" xr:uid="{4239A02D-199B-4991-A71F-631FA6D84CAA}"/>
    <cellStyle name="40% - Énfasis5 28 4" xfId="9307" xr:uid="{ABB33618-818E-4C1D-8EA6-62CD7DAEDCD0}"/>
    <cellStyle name="40% - Énfasis5 28 4 2" xfId="24720" xr:uid="{5416ACF9-E4B5-471C-921F-565BFF3C30F3}"/>
    <cellStyle name="40% - Énfasis5 28 4 2 2" xfId="48044" xr:uid="{3498CBDC-5D91-46B6-80DF-1EDD5B1D4DDB}"/>
    <cellStyle name="40% - Énfasis5 28 4 3" xfId="48043" xr:uid="{A50F9E2D-8B44-4E09-98A2-4C50416B8AFD}"/>
    <cellStyle name="40% - Énfasis5 28 5" xfId="17015" xr:uid="{794CDB4F-6A8C-403E-B8AB-4E9BA1FA0C08}"/>
    <cellStyle name="40% - Énfasis5 28 5 2" xfId="48045" xr:uid="{FD6AF6D4-6A21-4753-8773-9AA5435CF18F}"/>
    <cellStyle name="40% - Énfasis5 28 6" xfId="48030" xr:uid="{D3FCF760-2814-45BB-A55B-9AE3E126BADF}"/>
    <cellStyle name="40% - Énfasis5 29" xfId="3075" xr:uid="{69F7E2F3-3983-4FF5-9B3F-DCDF76158E73}"/>
    <cellStyle name="40% - Énfasis5 29 2" xfId="6807" xr:uid="{2DFC5512-ACFA-4B59-9FAE-2D659B618FC8}"/>
    <cellStyle name="40% - Énfasis5 29 2 2" xfId="14515" xr:uid="{7C49DB04-9117-4C52-BF5B-D3D7B60EECBF}"/>
    <cellStyle name="40% - Énfasis5 29 2 2 2" xfId="29927" xr:uid="{89AD53B8-6DA4-488F-BF25-B15E489F8E51}"/>
    <cellStyle name="40% - Énfasis5 29 2 2 2 2" xfId="48049" xr:uid="{ABDD0244-D62E-4E7E-A421-91778050C91C}"/>
    <cellStyle name="40% - Énfasis5 29 2 2 3" xfId="48048" xr:uid="{7D57EE0D-5CC7-4F00-A631-E1A558F3D56B}"/>
    <cellStyle name="40% - Énfasis5 29 2 3" xfId="22222" xr:uid="{BAB48986-32B9-4A7E-9A5C-D846D0971199}"/>
    <cellStyle name="40% - Énfasis5 29 2 3 2" xfId="48050" xr:uid="{E894F92D-213D-4363-A4C1-AB2466403C88}"/>
    <cellStyle name="40% - Énfasis5 29 2 4" xfId="48047" xr:uid="{86D78B45-26BE-4793-8769-FE77E71ACE40}"/>
    <cellStyle name="40% - Énfasis5 29 3" xfId="10786" xr:uid="{A3A91FCC-4B30-4CB7-B4B9-0A49ACF230F9}"/>
    <cellStyle name="40% - Énfasis5 29 3 2" xfId="26199" xr:uid="{B34D55DD-D8D7-4C06-BAB6-C554578DFB7C}"/>
    <cellStyle name="40% - Énfasis5 29 3 2 2" xfId="48052" xr:uid="{2C0F23CF-F49B-4DA6-A4D6-A00FD6BDF39B}"/>
    <cellStyle name="40% - Énfasis5 29 3 3" xfId="48051" xr:uid="{80057272-7B3F-41B5-A95E-26829E7C1662}"/>
    <cellStyle name="40% - Énfasis5 29 4" xfId="18494" xr:uid="{BED3BAA6-1479-4BEE-A4D1-92D822F20D3A}"/>
    <cellStyle name="40% - Énfasis5 29 4 2" xfId="48053" xr:uid="{F735D80D-FA6C-42CD-926A-EA0BF7E6E606}"/>
    <cellStyle name="40% - Énfasis5 29 5" xfId="48046" xr:uid="{BE2BDE36-7123-4D9A-BEAA-6609F983C6C6}"/>
    <cellStyle name="40% - Énfasis5 3" xfId="236" xr:uid="{B2730CF3-2726-4C92-B662-EC68D8774E04}"/>
    <cellStyle name="40% - Énfasis5 3 2" xfId="439" xr:uid="{452A9C57-4FF3-41B3-AF78-260DF073DF48}"/>
    <cellStyle name="40% - Énfasis5 3 2 2" xfId="1100" xr:uid="{3090DF6F-A65C-4327-AC0C-2DB8CB95D921}"/>
    <cellStyle name="40% - Énfasis5 3 2 2 2" xfId="2568" xr:uid="{BAC10C5D-1D03-4DAE-BFC8-31475B60F382}"/>
    <cellStyle name="40% - Énfasis5 3 2 2 2 2" xfId="6300" xr:uid="{CD9D8BCE-B9B8-4C98-B08E-61650E4F74E9}"/>
    <cellStyle name="40% - Énfasis5 3 2 2 2 2 2" xfId="14008" xr:uid="{0B8DBE78-B783-48B4-9F92-0A2253A0775A}"/>
    <cellStyle name="40% - Énfasis5 3 2 2 2 2 2 2" xfId="29420" xr:uid="{DFB1ADAB-500D-44BD-97C6-A0D7E3A63C38}"/>
    <cellStyle name="40% - Énfasis5 3 2 2 2 2 2 2 2" xfId="48060" xr:uid="{0EFCD9DC-F6DE-4EDB-89F4-C50165E4F872}"/>
    <cellStyle name="40% - Énfasis5 3 2 2 2 2 2 3" xfId="48059" xr:uid="{A5F0452F-1105-4D4E-9459-FCFB2ADA3227}"/>
    <cellStyle name="40% - Énfasis5 3 2 2 2 2 3" xfId="21715" xr:uid="{309069B1-CC1F-48E0-8785-0EA517959188}"/>
    <cellStyle name="40% - Énfasis5 3 2 2 2 2 3 2" xfId="48061" xr:uid="{269996ED-8CA7-4954-8DE5-1E3D591833EE}"/>
    <cellStyle name="40% - Énfasis5 3 2 2 2 2 4" xfId="48058" xr:uid="{B809656C-E026-4E92-ACBB-306F2F063C86}"/>
    <cellStyle name="40% - Énfasis5 3 2 2 2 3" xfId="10279" xr:uid="{E7BF9C9B-652F-48A1-84FE-DC40FF82516B}"/>
    <cellStyle name="40% - Énfasis5 3 2 2 2 3 2" xfId="25692" xr:uid="{FDD07AE7-9EC5-4DF7-951C-47D5BA941C00}"/>
    <cellStyle name="40% - Énfasis5 3 2 2 2 3 2 2" xfId="48063" xr:uid="{2113367C-A362-43F5-BD21-E37BD52C5495}"/>
    <cellStyle name="40% - Énfasis5 3 2 2 2 3 3" xfId="48062" xr:uid="{6B2B8C89-B03D-482E-8A8F-56C38C5A133F}"/>
    <cellStyle name="40% - Énfasis5 3 2 2 2 4" xfId="17987" xr:uid="{F1E6056D-E02A-411F-BAE5-E3F3AB82F81A}"/>
    <cellStyle name="40% - Énfasis5 3 2 2 2 4 2" xfId="48064" xr:uid="{620395BE-49B4-4958-B71D-AC49175FA2F0}"/>
    <cellStyle name="40% - Énfasis5 3 2 2 2 5" xfId="48057" xr:uid="{1EDCAEC0-C2D1-45ED-B54C-83852D1C81DC}"/>
    <cellStyle name="40% - Énfasis5 3 2 2 3" xfId="4837" xr:uid="{6081987F-046D-4CD1-B7E0-691F198BD1EF}"/>
    <cellStyle name="40% - Énfasis5 3 2 2 3 2" xfId="12545" xr:uid="{FD224DF0-A739-4801-A9CA-24C7458C026A}"/>
    <cellStyle name="40% - Énfasis5 3 2 2 3 2 2" xfId="27957" xr:uid="{D3D117A9-7D4A-4E6A-921C-49779BAEF8BD}"/>
    <cellStyle name="40% - Énfasis5 3 2 2 3 2 2 2" xfId="48067" xr:uid="{599D51AC-34C8-41A6-ADF2-3086FC9F3FAC}"/>
    <cellStyle name="40% - Énfasis5 3 2 2 3 2 3" xfId="48066" xr:uid="{F381B95B-AB1E-4AD1-BC43-21FC47349D1E}"/>
    <cellStyle name="40% - Énfasis5 3 2 2 3 3" xfId="20252" xr:uid="{664FAD61-88F9-4E66-A7FA-47DF178DAE72}"/>
    <cellStyle name="40% - Énfasis5 3 2 2 3 3 2" xfId="48068" xr:uid="{0BE7FC83-D5D9-48B8-AA85-88121BFF3A66}"/>
    <cellStyle name="40% - Énfasis5 3 2 2 3 4" xfId="48065" xr:uid="{7F080F11-5993-4902-ACB6-E660963FAD8B}"/>
    <cellStyle name="40% - Énfasis5 3 2 2 4" xfId="8820" xr:uid="{8E2ADB47-F2B6-4D12-983E-7F02F858A46B}"/>
    <cellStyle name="40% - Énfasis5 3 2 2 4 2" xfId="24233" xr:uid="{66C5202D-20A1-43FB-9DC8-F2E0E2C8F176}"/>
    <cellStyle name="40% - Énfasis5 3 2 2 4 2 2" xfId="48070" xr:uid="{E87DE723-C279-4FF0-884C-EC5DDD673579}"/>
    <cellStyle name="40% - Énfasis5 3 2 2 4 3" xfId="48069" xr:uid="{0A249172-9E9B-4F46-8B9D-D699CEB0F987}"/>
    <cellStyle name="40% - Énfasis5 3 2 2 5" xfId="16528" xr:uid="{EAD236BF-6919-4236-869B-81960E05A5E0}"/>
    <cellStyle name="40% - Énfasis5 3 2 2 5 2" xfId="48071" xr:uid="{9FD6B763-B61F-468C-A6C2-5B9F9CC9F0F3}"/>
    <cellStyle name="40% - Énfasis5 3 2 2 6" xfId="48056" xr:uid="{9E42231F-C02F-4DFA-87D5-D81A30CCA91B}"/>
    <cellStyle name="40% - Énfasis5 3 2 3" xfId="1930" xr:uid="{F47C8BCE-EB8D-4ECC-B47F-A6E9AC28C628}"/>
    <cellStyle name="40% - Énfasis5 3 2 3 2" xfId="5662" xr:uid="{67072444-3623-4E2E-907B-F2E3022C47A4}"/>
    <cellStyle name="40% - Énfasis5 3 2 3 2 2" xfId="13370" xr:uid="{F4E0B25C-0DDC-49BF-AB4A-AAA482CFE339}"/>
    <cellStyle name="40% - Énfasis5 3 2 3 2 2 2" xfId="28782" xr:uid="{B595952E-6123-45A1-9B5E-26723C5FC49C}"/>
    <cellStyle name="40% - Énfasis5 3 2 3 2 2 2 2" xfId="48075" xr:uid="{128A5067-9BFB-444C-8FAE-AEE5376BD87A}"/>
    <cellStyle name="40% - Énfasis5 3 2 3 2 2 3" xfId="48074" xr:uid="{4E047B53-56B4-44DB-859E-3A6F66B7B184}"/>
    <cellStyle name="40% - Énfasis5 3 2 3 2 3" xfId="21077" xr:uid="{AF7EE9F9-8F40-4A66-842A-69D574972A45}"/>
    <cellStyle name="40% - Énfasis5 3 2 3 2 3 2" xfId="48076" xr:uid="{0ED8E310-7A81-4C5B-A860-75E70944BEC6}"/>
    <cellStyle name="40% - Énfasis5 3 2 3 2 4" xfId="48073" xr:uid="{892BB6E7-DB62-4F48-B8FE-70188D28C822}"/>
    <cellStyle name="40% - Énfasis5 3 2 3 3" xfId="9641" xr:uid="{51C4D7A3-E1C0-4A9C-95A4-A1321E652A6A}"/>
    <cellStyle name="40% - Énfasis5 3 2 3 3 2" xfId="25054" xr:uid="{544D94A0-2A37-463F-AE71-6917BF6F9B9F}"/>
    <cellStyle name="40% - Énfasis5 3 2 3 3 2 2" xfId="48078" xr:uid="{A3E8B7BA-6B2F-403B-BF8F-010DAC1BE3D2}"/>
    <cellStyle name="40% - Énfasis5 3 2 3 3 3" xfId="48077" xr:uid="{AB9693E9-71D3-47C1-B77A-6D813F976D58}"/>
    <cellStyle name="40% - Énfasis5 3 2 3 4" xfId="17349" xr:uid="{BBE9C299-F604-4DB6-9BB0-DD2627D1452E}"/>
    <cellStyle name="40% - Énfasis5 3 2 3 4 2" xfId="48079" xr:uid="{0CC18EE5-5DFA-4DCB-A50E-5C360B5B0B74}"/>
    <cellStyle name="40% - Énfasis5 3 2 3 5" xfId="48072" xr:uid="{09DBFC74-B3F3-487E-9C0A-A0EC214619C0}"/>
    <cellStyle name="40% - Énfasis5 3 2 4" xfId="4185" xr:uid="{B8FEFBA5-A2F1-486F-842A-5BE47D54CCFF}"/>
    <cellStyle name="40% - Énfasis5 3 2 4 2" xfId="11893" xr:uid="{55D33868-D310-4E39-9A87-6A738ABFCBE8}"/>
    <cellStyle name="40% - Énfasis5 3 2 4 2 2" xfId="27305" xr:uid="{11B625D2-B8CE-4260-9483-1F0533B0435F}"/>
    <cellStyle name="40% - Énfasis5 3 2 4 2 2 2" xfId="48082" xr:uid="{F6312909-9B8B-426C-A532-3B82B32A7227}"/>
    <cellStyle name="40% - Énfasis5 3 2 4 2 3" xfId="48081" xr:uid="{FCC511F2-3D88-4A84-BB4D-DD1A89E63BB0}"/>
    <cellStyle name="40% - Énfasis5 3 2 4 3" xfId="19600" xr:uid="{41D5B40E-9CAF-4FC8-AD85-5F0C498F9FD2}"/>
    <cellStyle name="40% - Énfasis5 3 2 4 3 2" xfId="48083" xr:uid="{E0ACB263-9513-48A6-B288-7B6AA1179C68}"/>
    <cellStyle name="40% - Énfasis5 3 2 4 4" xfId="48080" xr:uid="{ED6CE78B-9CEA-435B-9325-A60617F07C92}"/>
    <cellStyle name="40% - Énfasis5 3 2 5" xfId="8182" xr:uid="{7EDD331F-F368-4151-943C-BD689B28EE41}"/>
    <cellStyle name="40% - Énfasis5 3 2 5 2" xfId="23595" xr:uid="{2D4F0D7C-1670-4FEB-A2CF-45F084D39DFB}"/>
    <cellStyle name="40% - Énfasis5 3 2 5 2 2" xfId="48085" xr:uid="{C8BF068D-3503-4C61-A7EB-149ADD66F8EC}"/>
    <cellStyle name="40% - Énfasis5 3 2 5 3" xfId="48084" xr:uid="{D91BA6C0-1795-45A2-A8FD-039C29275BBF}"/>
    <cellStyle name="40% - Énfasis5 3 2 6" xfId="15890" xr:uid="{F7708805-2A15-45F4-B3F4-23EA617EA202}"/>
    <cellStyle name="40% - Énfasis5 3 2 6 2" xfId="48086" xr:uid="{3EA12ACC-2492-4E77-A97D-BCCFF9976210}"/>
    <cellStyle name="40% - Énfasis5 3 2 7" xfId="48055" xr:uid="{32A1589E-EB2B-4E47-A1C7-A330E3FAE1EC}"/>
    <cellStyle name="40% - Énfasis5 3 3" xfId="900" xr:uid="{9DD75B3C-4C66-4832-A76C-794E4B4B6F2D}"/>
    <cellStyle name="40% - Énfasis5 3 3 2" xfId="2370" xr:uid="{5F02BD0B-D981-44ED-89C9-63DC1EDE357B}"/>
    <cellStyle name="40% - Énfasis5 3 3 2 2" xfId="6102" xr:uid="{F7D6B05D-EEAE-418C-AEF4-694ED46432D6}"/>
    <cellStyle name="40% - Énfasis5 3 3 2 2 2" xfId="13810" xr:uid="{BEF807A1-8AFB-498F-BF6A-85224E4C41E6}"/>
    <cellStyle name="40% - Énfasis5 3 3 2 2 2 2" xfId="29222" xr:uid="{CA26B562-DB04-4D13-B08E-A185BD7C176A}"/>
    <cellStyle name="40% - Énfasis5 3 3 2 2 2 2 2" xfId="48091" xr:uid="{C6391B50-D059-4035-9BB5-FD6E493439A7}"/>
    <cellStyle name="40% - Énfasis5 3 3 2 2 2 3" xfId="48090" xr:uid="{64EE32C0-1DEF-45A4-B6E9-856DB51624D5}"/>
    <cellStyle name="40% - Énfasis5 3 3 2 2 3" xfId="21517" xr:uid="{0DE6A8AD-E257-4529-82BF-64E66201C072}"/>
    <cellStyle name="40% - Énfasis5 3 3 2 2 3 2" xfId="48092" xr:uid="{41749DC9-F23A-4C1D-9EBF-39A64596D22E}"/>
    <cellStyle name="40% - Énfasis5 3 3 2 2 4" xfId="48089" xr:uid="{4ECC4AFD-C86A-4268-BA75-0BEC95A61F56}"/>
    <cellStyle name="40% - Énfasis5 3 3 2 3" xfId="10081" xr:uid="{4A4F9BF2-C4B6-4D27-A100-91D138198F20}"/>
    <cellStyle name="40% - Énfasis5 3 3 2 3 2" xfId="25494" xr:uid="{D9863471-13A6-4435-A81E-0F017ACCC9A8}"/>
    <cellStyle name="40% - Énfasis5 3 3 2 3 2 2" xfId="48094" xr:uid="{8174D4FF-BE87-4D1B-A6BE-0DBC43BDEAF0}"/>
    <cellStyle name="40% - Énfasis5 3 3 2 3 3" xfId="48093" xr:uid="{11A24BF0-F9E3-4DE6-806F-C2999E878E93}"/>
    <cellStyle name="40% - Énfasis5 3 3 2 4" xfId="17789" xr:uid="{7B7A9768-FC83-4418-9EB7-1F06C41CED90}"/>
    <cellStyle name="40% - Énfasis5 3 3 2 4 2" xfId="48095" xr:uid="{EF267A1A-987E-47E5-B884-72AD2D84BC0D}"/>
    <cellStyle name="40% - Énfasis5 3 3 2 5" xfId="48088" xr:uid="{4E1FB75B-A6CF-488C-9D38-583B16914E20}"/>
    <cellStyle name="40% - Énfasis5 3 3 3" xfId="4637" xr:uid="{55EFC9FF-88FB-4FBB-9A7D-8A4CA81E989D}"/>
    <cellStyle name="40% - Énfasis5 3 3 3 2" xfId="12345" xr:uid="{D1052123-97DB-4269-B797-1423C61A41EA}"/>
    <cellStyle name="40% - Énfasis5 3 3 3 2 2" xfId="27757" xr:uid="{0E262665-46C6-4B9B-A317-D1571458F810}"/>
    <cellStyle name="40% - Énfasis5 3 3 3 2 2 2" xfId="48098" xr:uid="{BC26E828-25D6-449F-8642-49BC3C2D2985}"/>
    <cellStyle name="40% - Énfasis5 3 3 3 2 3" xfId="48097" xr:uid="{C67A689B-9BA6-442F-94BF-14BD1B27F83B}"/>
    <cellStyle name="40% - Énfasis5 3 3 3 3" xfId="20052" xr:uid="{ABBBBF95-B0E4-40E8-9744-A715DA71239D}"/>
    <cellStyle name="40% - Énfasis5 3 3 3 3 2" xfId="48099" xr:uid="{59FEE036-E190-414E-BB9F-02E404FAE890}"/>
    <cellStyle name="40% - Énfasis5 3 3 3 4" xfId="48096" xr:uid="{C124A3ED-A1D5-4DFC-B169-4165B777BE66}"/>
    <cellStyle name="40% - Énfasis5 3 3 4" xfId="8622" xr:uid="{412B6579-7CED-4072-B00D-2791A1DA05E4}"/>
    <cellStyle name="40% - Énfasis5 3 3 4 2" xfId="24035" xr:uid="{FC47E681-AACF-4859-B72F-E0B85F6924EF}"/>
    <cellStyle name="40% - Énfasis5 3 3 4 2 2" xfId="48101" xr:uid="{D37C6C0E-E820-45AA-A9FC-4BA7B61D5592}"/>
    <cellStyle name="40% - Énfasis5 3 3 4 3" xfId="48100" xr:uid="{91E28355-74D5-42C8-AEA0-20F3C6FD5767}"/>
    <cellStyle name="40% - Énfasis5 3 3 5" xfId="16330" xr:uid="{E24DEA72-905A-4D1F-9A3F-A9607901977A}"/>
    <cellStyle name="40% - Énfasis5 3 3 5 2" xfId="48102" xr:uid="{86EE4701-05E9-4FA8-B620-51FB647DF748}"/>
    <cellStyle name="40% - Énfasis5 3 3 6" xfId="48087" xr:uid="{87EB8EE9-8152-47C1-B77F-A4BF92F1C127}"/>
    <cellStyle name="40% - Énfasis5 3 4" xfId="1732" xr:uid="{C2277153-1705-4FE0-A740-634C4BC1C3C1}"/>
    <cellStyle name="40% - Énfasis5 3 4 2" xfId="5464" xr:uid="{1C5201B2-B4CF-40C9-84A8-892CD146FC0A}"/>
    <cellStyle name="40% - Énfasis5 3 4 2 2" xfId="13172" xr:uid="{17890844-5C03-48DE-B5A5-B3F97E057EE8}"/>
    <cellStyle name="40% - Énfasis5 3 4 2 2 2" xfId="28584" xr:uid="{C4E58AD3-CC6C-4D65-82B5-69685DCC4E7D}"/>
    <cellStyle name="40% - Énfasis5 3 4 2 2 2 2" xfId="48106" xr:uid="{E35ED7ED-1CE7-4605-A4B3-51267DB19A72}"/>
    <cellStyle name="40% - Énfasis5 3 4 2 2 3" xfId="48105" xr:uid="{A48176F3-62BF-4183-BA89-7493C82702CB}"/>
    <cellStyle name="40% - Énfasis5 3 4 2 3" xfId="20879" xr:uid="{D58B67F7-55DC-4ED7-A22A-81986B6DA054}"/>
    <cellStyle name="40% - Énfasis5 3 4 2 3 2" xfId="48107" xr:uid="{6C8DF605-917C-49AE-B4F5-13DA6D768991}"/>
    <cellStyle name="40% - Énfasis5 3 4 2 4" xfId="48104" xr:uid="{F2B86687-C25B-4131-B91B-C9F5E35BB00E}"/>
    <cellStyle name="40% - Énfasis5 3 4 3" xfId="9443" xr:uid="{866B8987-0C12-4A05-B7D1-0636FA306779}"/>
    <cellStyle name="40% - Énfasis5 3 4 3 2" xfId="24856" xr:uid="{3D2D299B-35F1-4642-B089-587062C9EF1E}"/>
    <cellStyle name="40% - Énfasis5 3 4 3 2 2" xfId="48109" xr:uid="{6FEC9B62-E585-4E51-9389-3F26C7809CE6}"/>
    <cellStyle name="40% - Énfasis5 3 4 3 3" xfId="48108" xr:uid="{7D4E9399-6FD0-4065-8EB3-F7580D28AC19}"/>
    <cellStyle name="40% - Énfasis5 3 4 4" xfId="17151" xr:uid="{EB0103A4-5704-4AA2-B02F-70B5B03FB3F6}"/>
    <cellStyle name="40% - Énfasis5 3 4 4 2" xfId="48110" xr:uid="{FA64C075-F417-46AA-ACC3-F43A67DFD570}"/>
    <cellStyle name="40% - Énfasis5 3 4 5" xfId="48103" xr:uid="{B5E0C926-9C42-46AE-9ACB-25C132DA35E4}"/>
    <cellStyle name="40% - Énfasis5 3 5" xfId="3985" xr:uid="{0615BD01-45F8-43BC-9DE9-49A9E8FD0293}"/>
    <cellStyle name="40% - Énfasis5 3 5 2" xfId="11693" xr:uid="{5356EB8D-24FE-47CC-894F-BD7567C72F0F}"/>
    <cellStyle name="40% - Énfasis5 3 5 2 2" xfId="27105" xr:uid="{6568700B-AE6F-4EDA-9E69-B9C112F5418B}"/>
    <cellStyle name="40% - Énfasis5 3 5 2 2 2" xfId="48113" xr:uid="{8FE53801-0259-4787-9B5D-A5D19E86D9A5}"/>
    <cellStyle name="40% - Énfasis5 3 5 2 3" xfId="48112" xr:uid="{00B21343-F45E-4DCE-B593-92C9D3B6B6DB}"/>
    <cellStyle name="40% - Énfasis5 3 5 3" xfId="19400" xr:uid="{9FF3024C-B01A-4DEB-B1BF-4771BC3231A2}"/>
    <cellStyle name="40% - Énfasis5 3 5 3 2" xfId="48114" xr:uid="{A4DE2952-4DE1-4F76-9FB5-74AB8B2EC913}"/>
    <cellStyle name="40% - Énfasis5 3 5 4" xfId="48111" xr:uid="{2F888E13-9660-4B4D-8D00-3A50A433724E}"/>
    <cellStyle name="40% - Énfasis5 3 6" xfId="7984" xr:uid="{F39CBB54-45F0-4D95-A4B3-8F0605DF3675}"/>
    <cellStyle name="40% - Énfasis5 3 6 2" xfId="23397" xr:uid="{8686CD75-35E5-4AD6-B2B2-FB839513B109}"/>
    <cellStyle name="40% - Énfasis5 3 6 2 2" xfId="48116" xr:uid="{16C7AED9-5C99-49C6-AE97-4382405E7272}"/>
    <cellStyle name="40% - Énfasis5 3 6 3" xfId="48115" xr:uid="{DC6A8A62-8D3B-4649-B906-0AFE58BC7731}"/>
    <cellStyle name="40% - Énfasis5 3 7" xfId="15692" xr:uid="{EC54FC4C-7C01-4053-A2A8-099D13EC3E93}"/>
    <cellStyle name="40% - Énfasis5 3 7 2" xfId="48117" xr:uid="{50138115-0347-4778-A13E-3E6E037FBAF9}"/>
    <cellStyle name="40% - Énfasis5 3 8" xfId="48054" xr:uid="{6031BF22-9D63-46ED-A414-3E75FDF8334E}"/>
    <cellStyle name="40% - Énfasis5 30" xfId="3095" xr:uid="{4CE570AC-FC17-4041-AA45-29C1CEFEE62C}"/>
    <cellStyle name="40% - Énfasis5 30 2" xfId="6827" xr:uid="{ADA1BE71-4C03-4C05-8501-9B6D7D1D51BD}"/>
    <cellStyle name="40% - Énfasis5 30 2 2" xfId="14535" xr:uid="{290B62DF-4E80-40F2-B610-97DEC94AAAA8}"/>
    <cellStyle name="40% - Énfasis5 30 2 2 2" xfId="29947" xr:uid="{230DE26B-6A4B-4385-963E-39D7ED8D1F09}"/>
    <cellStyle name="40% - Énfasis5 30 2 2 2 2" xfId="48121" xr:uid="{5E8DB4E1-F8FE-47FB-8E36-5E096AFF214A}"/>
    <cellStyle name="40% - Énfasis5 30 2 2 3" xfId="48120" xr:uid="{1620846C-59CB-44AB-AC90-879BB531C0EE}"/>
    <cellStyle name="40% - Énfasis5 30 2 3" xfId="22242" xr:uid="{DD17682B-2F7E-4661-9134-3B4A3AFD5937}"/>
    <cellStyle name="40% - Énfasis5 30 2 3 2" xfId="48122" xr:uid="{1678C084-7185-4241-A885-A0F765D34717}"/>
    <cellStyle name="40% - Énfasis5 30 2 4" xfId="48119" xr:uid="{72EF0EBC-FCBD-4D02-97A9-31BFEA5C13F7}"/>
    <cellStyle name="40% - Énfasis5 30 3" xfId="10806" xr:uid="{2A758FC6-8AEC-4D17-BEF5-42E3CCC6CD70}"/>
    <cellStyle name="40% - Énfasis5 30 3 2" xfId="26219" xr:uid="{EBBFB880-A415-411C-A08E-501FCC3728D6}"/>
    <cellStyle name="40% - Énfasis5 30 3 2 2" xfId="48124" xr:uid="{13738FC2-6E5E-49AD-8A9D-695815FB97EA}"/>
    <cellStyle name="40% - Énfasis5 30 3 3" xfId="48123" xr:uid="{C93BD1AC-0061-41EC-8789-0321BCAC1B53}"/>
    <cellStyle name="40% - Énfasis5 30 4" xfId="18514" xr:uid="{61E1FF73-F7C2-41C7-AF77-31FD04E51365}"/>
    <cellStyle name="40% - Énfasis5 30 4 2" xfId="48125" xr:uid="{892DC2B3-4F03-40CB-8DD7-F9B8D787C318}"/>
    <cellStyle name="40% - Énfasis5 30 5" xfId="48118" xr:uid="{7784D19F-AD77-4A66-B0CF-324A431CB35D}"/>
    <cellStyle name="40% - Énfasis5 31" xfId="3115" xr:uid="{A6B5F0AF-F386-41C6-9B35-2180618730D1}"/>
    <cellStyle name="40% - Énfasis5 31 2" xfId="6847" xr:uid="{3999C084-69A8-4B7A-A27E-E050D6774E7A}"/>
    <cellStyle name="40% - Énfasis5 31 2 2" xfId="14555" xr:uid="{A0FC21BF-E00E-45C6-AAC8-57E0BF12E62A}"/>
    <cellStyle name="40% - Énfasis5 31 2 2 2" xfId="29967" xr:uid="{5EC6AA53-E760-420E-825F-57BDC672D959}"/>
    <cellStyle name="40% - Énfasis5 31 2 2 2 2" xfId="48129" xr:uid="{79D7ECCB-9BF7-475E-8FBF-617E12BA4966}"/>
    <cellStyle name="40% - Énfasis5 31 2 2 3" xfId="48128" xr:uid="{81C17095-FDF5-4266-8E89-60D6D0F4C972}"/>
    <cellStyle name="40% - Énfasis5 31 2 3" xfId="22262" xr:uid="{F1338728-B926-41E1-A533-87404C322760}"/>
    <cellStyle name="40% - Énfasis5 31 2 3 2" xfId="48130" xr:uid="{E89D386D-B3E9-44D2-9DDE-ADC0C9FD5894}"/>
    <cellStyle name="40% - Énfasis5 31 2 4" xfId="48127" xr:uid="{A9565BA8-8FF7-47EE-9277-E75F2E706C09}"/>
    <cellStyle name="40% - Énfasis5 31 3" xfId="10826" xr:uid="{BB9A964B-C863-4061-9D3B-27B7E008D47F}"/>
    <cellStyle name="40% - Énfasis5 31 3 2" xfId="26239" xr:uid="{3DF3E19E-3C46-4CD3-91B5-319630C1E0E1}"/>
    <cellStyle name="40% - Énfasis5 31 3 2 2" xfId="48132" xr:uid="{E4076B3B-C329-4875-A756-1783C48A47F8}"/>
    <cellStyle name="40% - Énfasis5 31 3 3" xfId="48131" xr:uid="{56A5B25F-C34E-48AA-9B2E-B8BD794BAF1F}"/>
    <cellStyle name="40% - Énfasis5 31 4" xfId="18534" xr:uid="{74294870-6299-428C-A31B-CEADC2E759ED}"/>
    <cellStyle name="40% - Énfasis5 31 4 2" xfId="48133" xr:uid="{BE349775-2F33-42BC-837E-E936471A9143}"/>
    <cellStyle name="40% - Énfasis5 31 5" xfId="48126" xr:uid="{34678F80-46A5-41BE-AD11-260571F221A3}"/>
    <cellStyle name="40% - Énfasis5 32" xfId="3135" xr:uid="{916B9F87-0005-49F2-9886-5F53415D09DB}"/>
    <cellStyle name="40% - Énfasis5 32 2" xfId="6867" xr:uid="{A3936BA2-7D57-475F-83C9-A1229DA19EEE}"/>
    <cellStyle name="40% - Énfasis5 32 2 2" xfId="14575" xr:uid="{3B8596EC-9C9C-4AAF-B412-909267E1F7E2}"/>
    <cellStyle name="40% - Énfasis5 32 2 2 2" xfId="29987" xr:uid="{C3F682B1-79A1-4B08-8318-3EB0891F069C}"/>
    <cellStyle name="40% - Énfasis5 32 2 2 2 2" xfId="48137" xr:uid="{E8EA2EA5-B90C-44AC-B622-81476E69031D}"/>
    <cellStyle name="40% - Énfasis5 32 2 2 3" xfId="48136" xr:uid="{394E6EE8-A4E0-4EFB-B15A-F0496D126862}"/>
    <cellStyle name="40% - Énfasis5 32 2 3" xfId="22282" xr:uid="{96D54C17-4E13-41E8-A24F-3F8735283534}"/>
    <cellStyle name="40% - Énfasis5 32 2 3 2" xfId="48138" xr:uid="{1DFB41FD-2AA1-405C-B72A-99D1A19C4951}"/>
    <cellStyle name="40% - Énfasis5 32 2 4" xfId="48135" xr:uid="{A6E3409F-B22F-4D98-BF17-5AF3D1A43BC4}"/>
    <cellStyle name="40% - Énfasis5 32 3" xfId="10846" xr:uid="{7DFC7475-A11D-4664-B0B8-F2ED8B6017D6}"/>
    <cellStyle name="40% - Énfasis5 32 3 2" xfId="26259" xr:uid="{CA6532E0-5E12-4815-82BA-03C411863A31}"/>
    <cellStyle name="40% - Énfasis5 32 3 2 2" xfId="48140" xr:uid="{33BF938F-BAED-4FBE-93E1-7CC0724EF9DA}"/>
    <cellStyle name="40% - Énfasis5 32 3 3" xfId="48139" xr:uid="{0A362D46-1F53-4B36-9E5A-9FE08E8B309D}"/>
    <cellStyle name="40% - Énfasis5 32 4" xfId="18554" xr:uid="{98CCC552-A8FE-4FC5-B22C-B86716F4BBD7}"/>
    <cellStyle name="40% - Énfasis5 32 4 2" xfId="48141" xr:uid="{5471F22D-EC23-4329-A474-E641EEBC6529}"/>
    <cellStyle name="40% - Énfasis5 32 5" xfId="48134" xr:uid="{A494C4C7-E818-4E82-9FDE-2CF76630FCC9}"/>
    <cellStyle name="40% - Énfasis5 33" xfId="3155" xr:uid="{1DE34AEB-8133-4BE5-9B5E-4D6FEF4AC0E6}"/>
    <cellStyle name="40% - Énfasis5 33 2" xfId="6887" xr:uid="{DDBE1051-9CAB-4F6C-99C6-B1586A75E30C}"/>
    <cellStyle name="40% - Énfasis5 33 2 2" xfId="14595" xr:uid="{B334546B-082B-451E-968F-9A6A8CA1D0EE}"/>
    <cellStyle name="40% - Énfasis5 33 2 2 2" xfId="30007" xr:uid="{9972E279-F072-4D79-87A4-B9FFD2A0667B}"/>
    <cellStyle name="40% - Énfasis5 33 2 2 2 2" xfId="48145" xr:uid="{837CF2EA-19C8-461C-8FA0-6EEFCB374065}"/>
    <cellStyle name="40% - Énfasis5 33 2 2 3" xfId="48144" xr:uid="{67009BB3-7FE2-4218-A1D1-C93F688A1093}"/>
    <cellStyle name="40% - Énfasis5 33 2 3" xfId="22302" xr:uid="{03EB0757-7733-42CD-82CA-431AA9A21911}"/>
    <cellStyle name="40% - Énfasis5 33 2 3 2" xfId="48146" xr:uid="{1074BF6B-A13B-42A1-B066-5DC04A0E9EF8}"/>
    <cellStyle name="40% - Énfasis5 33 2 4" xfId="48143" xr:uid="{E5606137-786B-46A0-96A6-B1DF06D7B2F6}"/>
    <cellStyle name="40% - Énfasis5 33 3" xfId="10866" xr:uid="{937CB7BF-7232-492A-85DB-871349B589DC}"/>
    <cellStyle name="40% - Énfasis5 33 3 2" xfId="26279" xr:uid="{CA8D03EC-C601-47D7-9E33-2B8F0DC9D217}"/>
    <cellStyle name="40% - Énfasis5 33 3 2 2" xfId="48148" xr:uid="{6A5196D9-587E-4345-98FF-1F66FF68DC30}"/>
    <cellStyle name="40% - Énfasis5 33 3 3" xfId="48147" xr:uid="{524EB05D-8F1D-4AE8-9D8C-75F5256F3292}"/>
    <cellStyle name="40% - Énfasis5 33 4" xfId="18574" xr:uid="{9021F77C-6EDE-46EC-B35F-4595B3097FC3}"/>
    <cellStyle name="40% - Énfasis5 33 4 2" xfId="48149" xr:uid="{6AFF9499-D889-4230-92C4-1AC15572022F}"/>
    <cellStyle name="40% - Énfasis5 33 5" xfId="48142" xr:uid="{FB373776-9AEB-4188-A2E9-C95AA9F6FBCD}"/>
    <cellStyle name="40% - Énfasis5 34" xfId="3175" xr:uid="{A5398F9C-A86E-47CD-B93F-35D0C55E9D3B}"/>
    <cellStyle name="40% - Énfasis5 34 2" xfId="6907" xr:uid="{1E8A5A25-38F2-4B96-859E-6BFEAAB95632}"/>
    <cellStyle name="40% - Énfasis5 34 2 2" xfId="14615" xr:uid="{D916F52B-83D6-4BFA-ADA7-048AECFD2985}"/>
    <cellStyle name="40% - Énfasis5 34 2 2 2" xfId="30027" xr:uid="{183905F0-CCC9-49C3-A01F-D0F797528AC6}"/>
    <cellStyle name="40% - Énfasis5 34 2 2 2 2" xfId="48153" xr:uid="{12BEE24A-EB68-4883-94CD-5A811AEE957C}"/>
    <cellStyle name="40% - Énfasis5 34 2 2 3" xfId="48152" xr:uid="{8D694ECD-DAE9-4034-9E58-07294B308B9B}"/>
    <cellStyle name="40% - Énfasis5 34 2 3" xfId="22322" xr:uid="{5B205D26-9C6B-4A54-AAB1-8DC2B585DC5E}"/>
    <cellStyle name="40% - Énfasis5 34 2 3 2" xfId="48154" xr:uid="{4BEB5078-C133-46AF-9E53-95CBE038793D}"/>
    <cellStyle name="40% - Énfasis5 34 2 4" xfId="48151" xr:uid="{D7B2924D-133E-4013-8D8F-2CB1D3C85974}"/>
    <cellStyle name="40% - Énfasis5 34 3" xfId="10886" xr:uid="{62747233-84A3-4CB1-8616-AD507934D8B4}"/>
    <cellStyle name="40% - Énfasis5 34 3 2" xfId="26299" xr:uid="{C270F60A-0413-4C64-8E36-36657B7C2F4B}"/>
    <cellStyle name="40% - Énfasis5 34 3 2 2" xfId="48156" xr:uid="{5DF6AD46-7E41-44F6-8CD1-41493A2403FA}"/>
    <cellStyle name="40% - Énfasis5 34 3 3" xfId="48155" xr:uid="{989889AA-6305-4CBE-9939-A1451E6C7CC4}"/>
    <cellStyle name="40% - Énfasis5 34 4" xfId="18594" xr:uid="{48BD11D5-1C82-43E1-8DA6-983A135801E8}"/>
    <cellStyle name="40% - Énfasis5 34 4 2" xfId="48157" xr:uid="{CEDAF08A-3D17-4876-AFAA-F4CFC46C70C8}"/>
    <cellStyle name="40% - Énfasis5 34 5" xfId="48150" xr:uid="{E8119857-4F26-4679-A283-7032FB601945}"/>
    <cellStyle name="40% - Énfasis5 35" xfId="3195" xr:uid="{D78ED074-CF8B-47EE-97AF-B986C48D500F}"/>
    <cellStyle name="40% - Énfasis5 35 2" xfId="6927" xr:uid="{0CB2522E-786F-4996-A341-90E775D92253}"/>
    <cellStyle name="40% - Énfasis5 35 2 2" xfId="14635" xr:uid="{8C802240-9B8A-4F29-A49C-7816DDBC0215}"/>
    <cellStyle name="40% - Énfasis5 35 2 2 2" xfId="30047" xr:uid="{02D1EDF0-7C73-467F-8C55-1F897B686850}"/>
    <cellStyle name="40% - Énfasis5 35 2 2 2 2" xfId="48161" xr:uid="{5AD6825C-4EFA-4565-9796-9EEF862021EC}"/>
    <cellStyle name="40% - Énfasis5 35 2 2 3" xfId="48160" xr:uid="{D823673B-C51F-4416-B88A-9C2C5BDCFB4E}"/>
    <cellStyle name="40% - Énfasis5 35 2 3" xfId="22342" xr:uid="{3E0EBB8F-E0E0-4E09-8D4B-8F8D7056C343}"/>
    <cellStyle name="40% - Énfasis5 35 2 3 2" xfId="48162" xr:uid="{8035D866-8129-467D-B9E1-2828CCAA39F1}"/>
    <cellStyle name="40% - Énfasis5 35 2 4" xfId="48159" xr:uid="{16D5AD10-1BB6-43A7-80F4-98824FC41451}"/>
    <cellStyle name="40% - Énfasis5 35 3" xfId="10906" xr:uid="{679D934B-4A33-4F1D-AF4A-126FE5EB9A24}"/>
    <cellStyle name="40% - Énfasis5 35 3 2" xfId="26319" xr:uid="{7A3EB629-2A5A-4F35-BC53-E740406C445A}"/>
    <cellStyle name="40% - Énfasis5 35 3 2 2" xfId="48164" xr:uid="{D399819C-55C6-4761-970D-D3DF15356A46}"/>
    <cellStyle name="40% - Énfasis5 35 3 3" xfId="48163" xr:uid="{B9B2F0FA-E4F3-4EDE-B686-6B0E0D9BF1E0}"/>
    <cellStyle name="40% - Énfasis5 35 4" xfId="18614" xr:uid="{7DAF69B3-C85B-4EAE-909A-3E3C88A41208}"/>
    <cellStyle name="40% - Énfasis5 35 4 2" xfId="48165" xr:uid="{80F0B72E-7D6F-4CA3-B354-B0B0D8451EE8}"/>
    <cellStyle name="40% - Énfasis5 35 5" xfId="48158" xr:uid="{394F3B14-40CC-42E1-97FB-05607796676E}"/>
    <cellStyle name="40% - Énfasis5 36" xfId="3215" xr:uid="{5E84455A-C9B6-4516-B3AB-C9E4BECEBD81}"/>
    <cellStyle name="40% - Énfasis5 36 2" xfId="6947" xr:uid="{0C640CC2-EF0E-4EDE-BCDE-01F84830F69C}"/>
    <cellStyle name="40% - Énfasis5 36 2 2" xfId="14655" xr:uid="{01140223-CA2A-4BCE-9086-9D95893CFE2F}"/>
    <cellStyle name="40% - Énfasis5 36 2 2 2" xfId="30067" xr:uid="{59DDEB06-563C-4DF0-B1A6-143063A855BC}"/>
    <cellStyle name="40% - Énfasis5 36 2 2 2 2" xfId="48169" xr:uid="{C1EEAACF-69D9-4584-B251-274372CD40E4}"/>
    <cellStyle name="40% - Énfasis5 36 2 2 3" xfId="48168" xr:uid="{4FBA8D71-58C8-4199-A7FB-237BAD0222D2}"/>
    <cellStyle name="40% - Énfasis5 36 2 3" xfId="22362" xr:uid="{663D8159-DCFD-4941-83B0-D059B3FFA81A}"/>
    <cellStyle name="40% - Énfasis5 36 2 3 2" xfId="48170" xr:uid="{B996532E-5592-49CA-B2B0-3C9BF97EC46E}"/>
    <cellStyle name="40% - Énfasis5 36 2 4" xfId="48167" xr:uid="{D780E996-EAC1-4C25-872B-46C0355CCD11}"/>
    <cellStyle name="40% - Énfasis5 36 3" xfId="10926" xr:uid="{F02E1E31-DF51-48D1-956C-5882839CC220}"/>
    <cellStyle name="40% - Énfasis5 36 3 2" xfId="26339" xr:uid="{00808AF9-4A06-4C85-8258-8A7602B755A3}"/>
    <cellStyle name="40% - Énfasis5 36 3 2 2" xfId="48172" xr:uid="{80ED2FA4-9122-4E7E-BAF1-810E62F3F68D}"/>
    <cellStyle name="40% - Énfasis5 36 3 3" xfId="48171" xr:uid="{61B9F4BC-E016-48BA-90B9-418BE1CFE8A7}"/>
    <cellStyle name="40% - Énfasis5 36 4" xfId="18634" xr:uid="{9A3B87B0-3ABA-40B0-97B1-8CDDF8358E7E}"/>
    <cellStyle name="40% - Énfasis5 36 4 2" xfId="48173" xr:uid="{F4947D53-E44B-42C5-A2EC-1AF32960F84A}"/>
    <cellStyle name="40% - Énfasis5 36 5" xfId="48166" xr:uid="{2C5ED7FA-5FA4-4AA2-BC40-783E22055641}"/>
    <cellStyle name="40% - Énfasis5 37" xfId="3235" xr:uid="{15DB369D-3BEC-4C96-B335-DC605C3D8109}"/>
    <cellStyle name="40% - Énfasis5 37 2" xfId="6967" xr:uid="{2C133E0D-2FF8-4550-AE55-1650830AD9A3}"/>
    <cellStyle name="40% - Énfasis5 37 2 2" xfId="14675" xr:uid="{F1EFBD7D-3D9C-4AEE-9835-B22AD89EC478}"/>
    <cellStyle name="40% - Énfasis5 37 2 2 2" xfId="30087" xr:uid="{4F56E79C-27BA-4373-B843-BEC42E19EC16}"/>
    <cellStyle name="40% - Énfasis5 37 2 2 2 2" xfId="48177" xr:uid="{4B4E8235-1DB0-4361-BF35-8A6A8668C4B1}"/>
    <cellStyle name="40% - Énfasis5 37 2 2 3" xfId="48176" xr:uid="{16504BBF-7674-4B3E-AB8E-5BFD69761259}"/>
    <cellStyle name="40% - Énfasis5 37 2 3" xfId="22382" xr:uid="{76F2101E-352E-4D9B-8873-865343C18919}"/>
    <cellStyle name="40% - Énfasis5 37 2 3 2" xfId="48178" xr:uid="{DEB3EAD4-A609-449A-9B88-75718032B14D}"/>
    <cellStyle name="40% - Énfasis5 37 2 4" xfId="48175" xr:uid="{EA7681E1-7892-4AC0-9989-FF2C23C04C9D}"/>
    <cellStyle name="40% - Énfasis5 37 3" xfId="10946" xr:uid="{8F6FA7D1-717F-4F83-9CFE-9A2EFB30ACA1}"/>
    <cellStyle name="40% - Énfasis5 37 3 2" xfId="26359" xr:uid="{EA7B22A7-D7AF-4F8F-9B74-F7B143475E4E}"/>
    <cellStyle name="40% - Énfasis5 37 3 2 2" xfId="48180" xr:uid="{F5049024-9D50-4C89-83C2-D6676BD66911}"/>
    <cellStyle name="40% - Énfasis5 37 3 3" xfId="48179" xr:uid="{3AC66162-875B-4C8F-BF33-4DC247C2E0B7}"/>
    <cellStyle name="40% - Énfasis5 37 4" xfId="18654" xr:uid="{D8DCBCE3-BCB0-4169-8BE9-98B370BFFF2F}"/>
    <cellStyle name="40% - Énfasis5 37 4 2" xfId="48181" xr:uid="{661C4726-E8A2-4AE5-963C-F38A863B668B}"/>
    <cellStyle name="40% - Énfasis5 37 5" xfId="48174" xr:uid="{21C773E3-5832-4D93-AC9C-DA5F1A6C009F}"/>
    <cellStyle name="40% - Énfasis5 38" xfId="3255" xr:uid="{981C17BB-7774-4267-9097-16514CDA80B1}"/>
    <cellStyle name="40% - Énfasis5 38 2" xfId="6987" xr:uid="{E8A4DFB9-C551-4233-A58A-8805CDD27286}"/>
    <cellStyle name="40% - Énfasis5 38 2 2" xfId="14695" xr:uid="{55D7EB8D-49CF-4517-8813-2F4CC19D5367}"/>
    <cellStyle name="40% - Énfasis5 38 2 2 2" xfId="30107" xr:uid="{83330DAB-F313-415C-9571-AE0165F4D299}"/>
    <cellStyle name="40% - Énfasis5 38 2 2 2 2" xfId="48185" xr:uid="{61FB4FF1-1966-45B7-984A-24A80998C098}"/>
    <cellStyle name="40% - Énfasis5 38 2 2 3" xfId="48184" xr:uid="{EADC647B-1A24-4946-B509-63ECFBDD2174}"/>
    <cellStyle name="40% - Énfasis5 38 2 3" xfId="22402" xr:uid="{CFFDF315-9CDF-4999-8536-9F9A66BC8F4E}"/>
    <cellStyle name="40% - Énfasis5 38 2 3 2" xfId="48186" xr:uid="{EDC6399A-6AFF-4DA1-A6A8-655622081C06}"/>
    <cellStyle name="40% - Énfasis5 38 2 4" xfId="48183" xr:uid="{73C7B7C6-0A29-4008-887C-3138FE9F72B6}"/>
    <cellStyle name="40% - Énfasis5 38 3" xfId="10966" xr:uid="{9F1ED61C-ACAD-4D5D-B04B-548FBA5434B7}"/>
    <cellStyle name="40% - Énfasis5 38 3 2" xfId="26379" xr:uid="{0239619B-690E-4026-9E4B-7CE1FE480E3A}"/>
    <cellStyle name="40% - Énfasis5 38 3 2 2" xfId="48188" xr:uid="{D6AFB77F-7109-4CD3-9C0F-DB7A1FF6A273}"/>
    <cellStyle name="40% - Énfasis5 38 3 3" xfId="48187" xr:uid="{0FD5D613-1101-4EB4-AF5E-E27FE07ADDD2}"/>
    <cellStyle name="40% - Énfasis5 38 4" xfId="18674" xr:uid="{E1B0741E-9942-4A0B-84B8-B7F1A58FA3C8}"/>
    <cellStyle name="40% - Énfasis5 38 4 2" xfId="48189" xr:uid="{8B8561A8-FA80-4562-8F02-8E4EC09667EE}"/>
    <cellStyle name="40% - Énfasis5 38 5" xfId="48182" xr:uid="{C5560445-DD5D-4532-99AA-1D178F3C2019}"/>
    <cellStyle name="40% - Énfasis5 39" xfId="3275" xr:uid="{BED9D33E-D51E-4914-999E-4E2DCC674FFE}"/>
    <cellStyle name="40% - Énfasis5 39 2" xfId="7007" xr:uid="{E5974332-DC64-49DA-8CB4-91A723C59B66}"/>
    <cellStyle name="40% - Énfasis5 39 2 2" xfId="14715" xr:uid="{C8DE4568-74FE-41AD-936C-F45A045E5227}"/>
    <cellStyle name="40% - Énfasis5 39 2 2 2" xfId="30127" xr:uid="{FE0F2654-D5B0-49AE-8659-7FAC145B1885}"/>
    <cellStyle name="40% - Énfasis5 39 2 2 2 2" xfId="48193" xr:uid="{82A78272-53F1-480D-A14D-B4A22176C589}"/>
    <cellStyle name="40% - Énfasis5 39 2 2 3" xfId="48192" xr:uid="{2DE7F051-1587-49FE-8843-4AD608F321A7}"/>
    <cellStyle name="40% - Énfasis5 39 2 3" xfId="22422" xr:uid="{5E85AD9C-78D4-438F-9A55-995459D0040F}"/>
    <cellStyle name="40% - Énfasis5 39 2 3 2" xfId="48194" xr:uid="{CCA9A24A-3131-43C9-8FDD-938EF375F06F}"/>
    <cellStyle name="40% - Énfasis5 39 2 4" xfId="48191" xr:uid="{F3C2DCD8-F178-42F2-B691-075EC569D577}"/>
    <cellStyle name="40% - Énfasis5 39 3" xfId="10986" xr:uid="{1A24CB48-86F8-442F-BE6D-40ADDB1DBB7A}"/>
    <cellStyle name="40% - Énfasis5 39 3 2" xfId="26399" xr:uid="{8AA2EE7A-1BF3-46B9-A03F-BB3C0DD01764}"/>
    <cellStyle name="40% - Énfasis5 39 3 2 2" xfId="48196" xr:uid="{684AF9BA-CB7F-49FA-96DF-3D5DB8D190FB}"/>
    <cellStyle name="40% - Énfasis5 39 3 3" xfId="48195" xr:uid="{7E3DE3FE-E51D-4D83-AD39-369DB1EDBF12}"/>
    <cellStyle name="40% - Énfasis5 39 4" xfId="18694" xr:uid="{97A5F698-B6FF-4319-A665-77968F694549}"/>
    <cellStyle name="40% - Énfasis5 39 4 2" xfId="48197" xr:uid="{76083C59-3EBF-442F-B954-9E62B6DD84CC}"/>
    <cellStyle name="40% - Énfasis5 39 5" xfId="48190" xr:uid="{67178BDB-0898-4C7A-88BA-DAA6560CD494}"/>
    <cellStyle name="40% - Énfasis5 4" xfId="260" xr:uid="{45EC843C-9CC5-41FE-A8BC-837F7E60ED0E}"/>
    <cellStyle name="40% - Énfasis5 4 2" xfId="463" xr:uid="{146E845B-D046-464C-80E5-BE9E11DCD006}"/>
    <cellStyle name="40% - Énfasis5 4 2 2" xfId="1124" xr:uid="{570FEEB7-D4E6-405E-9A65-3EDAE65BA663}"/>
    <cellStyle name="40% - Énfasis5 4 2 2 2" xfId="2592" xr:uid="{CB0923DD-7007-4DF6-B352-4CA970E80977}"/>
    <cellStyle name="40% - Énfasis5 4 2 2 2 2" xfId="6324" xr:uid="{8005036F-174C-437E-9EC0-D7F493EEB878}"/>
    <cellStyle name="40% - Énfasis5 4 2 2 2 2 2" xfId="14032" xr:uid="{9AAA963B-6158-417D-9F29-46AF46EBA95E}"/>
    <cellStyle name="40% - Énfasis5 4 2 2 2 2 2 2" xfId="29444" xr:uid="{431E39B1-3355-4006-B585-7B7D02E2D82B}"/>
    <cellStyle name="40% - Énfasis5 4 2 2 2 2 2 2 2" xfId="48204" xr:uid="{B3417C77-3755-4DFA-A716-48195F635D5E}"/>
    <cellStyle name="40% - Énfasis5 4 2 2 2 2 2 3" xfId="48203" xr:uid="{7CF94585-A228-4046-9443-44EB98DB150C}"/>
    <cellStyle name="40% - Énfasis5 4 2 2 2 2 3" xfId="21739" xr:uid="{0957D39D-EA9C-45E7-BE10-5398FF1A4528}"/>
    <cellStyle name="40% - Énfasis5 4 2 2 2 2 3 2" xfId="48205" xr:uid="{7E7A0771-245C-460C-A02B-B794838ACB82}"/>
    <cellStyle name="40% - Énfasis5 4 2 2 2 2 4" xfId="48202" xr:uid="{BAA01DAC-402D-4E71-9A01-1BDB02D82F99}"/>
    <cellStyle name="40% - Énfasis5 4 2 2 2 3" xfId="10303" xr:uid="{E17C858E-ABEB-479F-9E00-B95751ECB01B}"/>
    <cellStyle name="40% - Énfasis5 4 2 2 2 3 2" xfId="25716" xr:uid="{EF3941EB-C3DD-472C-B63E-CE5E1D112467}"/>
    <cellStyle name="40% - Énfasis5 4 2 2 2 3 2 2" xfId="48207" xr:uid="{AE0E34DE-E3ED-4D52-B70A-48DC81269251}"/>
    <cellStyle name="40% - Énfasis5 4 2 2 2 3 3" xfId="48206" xr:uid="{8E94027A-4A8D-42B1-A929-1B30B11339B1}"/>
    <cellStyle name="40% - Énfasis5 4 2 2 2 4" xfId="18011" xr:uid="{51ED8821-873C-4128-8688-29F18631429F}"/>
    <cellStyle name="40% - Énfasis5 4 2 2 2 4 2" xfId="48208" xr:uid="{621B40A2-AF5B-4B98-BFAE-BCDBB6903BF7}"/>
    <cellStyle name="40% - Énfasis5 4 2 2 2 5" xfId="48201" xr:uid="{15602738-E09E-4693-8724-BD081EB56513}"/>
    <cellStyle name="40% - Énfasis5 4 2 2 3" xfId="4861" xr:uid="{8605055A-C03E-4F64-8061-DC271E3F2C1B}"/>
    <cellStyle name="40% - Énfasis5 4 2 2 3 2" xfId="12569" xr:uid="{484FC0CB-A8C0-408A-9691-2B97C0D8A7A2}"/>
    <cellStyle name="40% - Énfasis5 4 2 2 3 2 2" xfId="27981" xr:uid="{3DDCE75C-3792-4621-8570-BDB7ADE074AC}"/>
    <cellStyle name="40% - Énfasis5 4 2 2 3 2 2 2" xfId="48211" xr:uid="{4D7B5BE3-47F8-4A48-9F57-32CF7057CE9F}"/>
    <cellStyle name="40% - Énfasis5 4 2 2 3 2 3" xfId="48210" xr:uid="{AA541319-BA00-4BD2-B46E-2AFC0C2D35EF}"/>
    <cellStyle name="40% - Énfasis5 4 2 2 3 3" xfId="20276" xr:uid="{FC49D560-6054-479D-BF99-9EABAABB7F33}"/>
    <cellStyle name="40% - Énfasis5 4 2 2 3 3 2" xfId="48212" xr:uid="{081E910F-96D8-4894-83C9-D1427218EF05}"/>
    <cellStyle name="40% - Énfasis5 4 2 2 3 4" xfId="48209" xr:uid="{0BD1855C-2506-4A26-B35D-B860B4603088}"/>
    <cellStyle name="40% - Énfasis5 4 2 2 4" xfId="8844" xr:uid="{90CB1270-7551-4BD8-8F27-B470AF8A50E7}"/>
    <cellStyle name="40% - Énfasis5 4 2 2 4 2" xfId="24257" xr:uid="{EC0C866A-C3EE-480A-960F-6CA2EEBECED5}"/>
    <cellStyle name="40% - Énfasis5 4 2 2 4 2 2" xfId="48214" xr:uid="{463874AF-392B-43C6-9461-91EA0ECB2B76}"/>
    <cellStyle name="40% - Énfasis5 4 2 2 4 3" xfId="48213" xr:uid="{D8C0C34E-2BCC-4E4E-B6FE-BDA7433F830A}"/>
    <cellStyle name="40% - Énfasis5 4 2 2 5" xfId="16552" xr:uid="{155842E1-A0C8-444F-A477-AE6E5BDC45DF}"/>
    <cellStyle name="40% - Énfasis5 4 2 2 5 2" xfId="48215" xr:uid="{C0E1B65D-175B-4A81-9F35-95E8FFA615C2}"/>
    <cellStyle name="40% - Énfasis5 4 2 2 6" xfId="48200" xr:uid="{83D9E760-8BAA-4829-B49E-89A1EF34B5C8}"/>
    <cellStyle name="40% - Énfasis5 4 2 3" xfId="1954" xr:uid="{478A5189-53C8-441B-81C3-10DCA0B7543A}"/>
    <cellStyle name="40% - Énfasis5 4 2 3 2" xfId="5686" xr:uid="{74C0A687-8ABF-438F-B89A-F4A3E0D156CC}"/>
    <cellStyle name="40% - Énfasis5 4 2 3 2 2" xfId="13394" xr:uid="{88508F83-A6CB-48A4-8A39-A71AD133A850}"/>
    <cellStyle name="40% - Énfasis5 4 2 3 2 2 2" xfId="28806" xr:uid="{5A1055CC-E62E-4978-80F9-6A60C0C275BA}"/>
    <cellStyle name="40% - Énfasis5 4 2 3 2 2 2 2" xfId="48219" xr:uid="{3BFE51A7-4210-4B57-ABC4-2349F10E8115}"/>
    <cellStyle name="40% - Énfasis5 4 2 3 2 2 3" xfId="48218" xr:uid="{E79E47DA-06E9-415A-9B5F-0F1BC79B2855}"/>
    <cellStyle name="40% - Énfasis5 4 2 3 2 3" xfId="21101" xr:uid="{74B78DD9-CE86-4968-8771-19D793F75D2A}"/>
    <cellStyle name="40% - Énfasis5 4 2 3 2 3 2" xfId="48220" xr:uid="{BBF9970C-F4EB-4472-8BE8-F7C3F23A1A64}"/>
    <cellStyle name="40% - Énfasis5 4 2 3 2 4" xfId="48217" xr:uid="{A80B902A-8490-455A-889D-DAB29A82F8C4}"/>
    <cellStyle name="40% - Énfasis5 4 2 3 3" xfId="9665" xr:uid="{10778D71-91C6-425C-811C-7DE995BAB3C9}"/>
    <cellStyle name="40% - Énfasis5 4 2 3 3 2" xfId="25078" xr:uid="{D23BAB26-44F1-4BB5-95B6-7824356D1269}"/>
    <cellStyle name="40% - Énfasis5 4 2 3 3 2 2" xfId="48222" xr:uid="{11BF475B-BFFA-45EB-B65F-9CBD38BF697F}"/>
    <cellStyle name="40% - Énfasis5 4 2 3 3 3" xfId="48221" xr:uid="{4A3CDE61-7C96-4321-AB85-AEB95CEE19EF}"/>
    <cellStyle name="40% - Énfasis5 4 2 3 4" xfId="17373" xr:uid="{CFED5AF2-6A94-4202-A681-8133E1532070}"/>
    <cellStyle name="40% - Énfasis5 4 2 3 4 2" xfId="48223" xr:uid="{CD55BACB-D8FB-4B35-8CE3-BB91E067D271}"/>
    <cellStyle name="40% - Énfasis5 4 2 3 5" xfId="48216" xr:uid="{1BD69433-1286-4B8B-9DEA-FF5EC3BE09C1}"/>
    <cellStyle name="40% - Énfasis5 4 2 4" xfId="4209" xr:uid="{2680B411-5168-4487-966F-E4C8D055B1E8}"/>
    <cellStyle name="40% - Énfasis5 4 2 4 2" xfId="11917" xr:uid="{982FDE17-DC94-4B58-8EA0-E84A42CBC741}"/>
    <cellStyle name="40% - Énfasis5 4 2 4 2 2" xfId="27329" xr:uid="{76896533-6143-45C2-97F2-2E7C024FBE05}"/>
    <cellStyle name="40% - Énfasis5 4 2 4 2 2 2" xfId="48226" xr:uid="{1A06D3C4-54D5-4884-B8F4-327C22D29015}"/>
    <cellStyle name="40% - Énfasis5 4 2 4 2 3" xfId="48225" xr:uid="{646AFDD2-0D38-482B-8469-C2309C0DF1FC}"/>
    <cellStyle name="40% - Énfasis5 4 2 4 3" xfId="19624" xr:uid="{5F86AAED-E18D-4875-A9E1-5069A04492A4}"/>
    <cellStyle name="40% - Énfasis5 4 2 4 3 2" xfId="48227" xr:uid="{EBFAC276-FB33-4DD1-AF7F-50047435DC7B}"/>
    <cellStyle name="40% - Énfasis5 4 2 4 4" xfId="48224" xr:uid="{5B3DD8CC-9B3B-42DB-B17B-111E1663051D}"/>
    <cellStyle name="40% - Énfasis5 4 2 5" xfId="8206" xr:uid="{56F7525E-E317-40C2-81A6-77CA13E44A19}"/>
    <cellStyle name="40% - Énfasis5 4 2 5 2" xfId="23619" xr:uid="{E3EB1355-BE90-4C04-807B-42E0D20205DE}"/>
    <cellStyle name="40% - Énfasis5 4 2 5 2 2" xfId="48229" xr:uid="{07BFAB10-420A-458D-9ADC-53C68BC695E0}"/>
    <cellStyle name="40% - Énfasis5 4 2 5 3" xfId="48228" xr:uid="{11B2C049-509D-4618-B74D-5E09078435F2}"/>
    <cellStyle name="40% - Énfasis5 4 2 6" xfId="15914" xr:uid="{CAD1BF3E-793A-48E6-9992-ECC1EC283182}"/>
    <cellStyle name="40% - Énfasis5 4 2 6 2" xfId="48230" xr:uid="{8A56C4E2-5496-4F23-A1ED-21E3F75D9343}"/>
    <cellStyle name="40% - Énfasis5 4 2 7" xfId="48199" xr:uid="{FAF9B5ED-D137-4144-A675-67714E1356E4}"/>
    <cellStyle name="40% - Énfasis5 4 3" xfId="924" xr:uid="{A75BADF5-5ED6-4165-B5F0-5A3FB629BA1D}"/>
    <cellStyle name="40% - Énfasis5 4 3 2" xfId="2394" xr:uid="{680BA6C5-7C35-492C-8AD7-4DDFEF35A229}"/>
    <cellStyle name="40% - Énfasis5 4 3 2 2" xfId="6126" xr:uid="{8F2FD5F2-4901-4459-BBF1-BA2F87101078}"/>
    <cellStyle name="40% - Énfasis5 4 3 2 2 2" xfId="13834" xr:uid="{7FDDF5E6-1DEF-4446-855D-0F398F8C7E83}"/>
    <cellStyle name="40% - Énfasis5 4 3 2 2 2 2" xfId="29246" xr:uid="{8AFF9560-C228-4153-AA68-173734A0BE03}"/>
    <cellStyle name="40% - Énfasis5 4 3 2 2 2 2 2" xfId="48235" xr:uid="{490CE002-DE96-47AA-82FA-AD9B4051EB81}"/>
    <cellStyle name="40% - Énfasis5 4 3 2 2 2 3" xfId="48234" xr:uid="{D8022DCC-F46B-4263-BCE2-79FB6EEA1ECF}"/>
    <cellStyle name="40% - Énfasis5 4 3 2 2 3" xfId="21541" xr:uid="{34F3C1AF-6630-4FC1-8E4A-D68E7BEF5770}"/>
    <cellStyle name="40% - Énfasis5 4 3 2 2 3 2" xfId="48236" xr:uid="{69B63F08-CF2F-4D3B-8B87-72BA99D7AF58}"/>
    <cellStyle name="40% - Énfasis5 4 3 2 2 4" xfId="48233" xr:uid="{96C6832E-0FBF-4FB1-A68C-00BC231EDF27}"/>
    <cellStyle name="40% - Énfasis5 4 3 2 3" xfId="10105" xr:uid="{A2893002-471F-4AD1-9DFD-FDDCFB83ABAD}"/>
    <cellStyle name="40% - Énfasis5 4 3 2 3 2" xfId="25518" xr:uid="{9C6CEB6B-5064-4B25-A86A-F50071F2AF56}"/>
    <cellStyle name="40% - Énfasis5 4 3 2 3 2 2" xfId="48238" xr:uid="{9D71BCAC-FACB-41BF-A331-864D5BD1C400}"/>
    <cellStyle name="40% - Énfasis5 4 3 2 3 3" xfId="48237" xr:uid="{28D92EF5-37DE-414F-BBD4-EF73CF221C2D}"/>
    <cellStyle name="40% - Énfasis5 4 3 2 4" xfId="17813" xr:uid="{438C1B4E-3259-476B-ADEE-00F831FF9B95}"/>
    <cellStyle name="40% - Énfasis5 4 3 2 4 2" xfId="48239" xr:uid="{3F4B80B2-7B04-4FF5-B4BB-CF6BAC724911}"/>
    <cellStyle name="40% - Énfasis5 4 3 2 5" xfId="48232" xr:uid="{61595841-CA79-435B-94D0-E77E70616BD9}"/>
    <cellStyle name="40% - Énfasis5 4 3 3" xfId="4661" xr:uid="{CF243F18-B841-4EEF-B0A2-45A6C772CFC7}"/>
    <cellStyle name="40% - Énfasis5 4 3 3 2" xfId="12369" xr:uid="{8BFEC599-BA4F-41F2-8DF1-20C3EE6D7437}"/>
    <cellStyle name="40% - Énfasis5 4 3 3 2 2" xfId="27781" xr:uid="{D44937BE-A35F-44B5-887A-C9065D5511B3}"/>
    <cellStyle name="40% - Énfasis5 4 3 3 2 2 2" xfId="48242" xr:uid="{226A37AE-F221-451E-9F76-7722E527BE4A}"/>
    <cellStyle name="40% - Énfasis5 4 3 3 2 3" xfId="48241" xr:uid="{D52930CF-8398-4B14-98FD-5B31F5C25056}"/>
    <cellStyle name="40% - Énfasis5 4 3 3 3" xfId="20076" xr:uid="{310A2BCC-1EBC-4491-AD7C-C926DD111F1D}"/>
    <cellStyle name="40% - Énfasis5 4 3 3 3 2" xfId="48243" xr:uid="{10EE9531-1F95-41E5-B739-7714E292E715}"/>
    <cellStyle name="40% - Énfasis5 4 3 3 4" xfId="48240" xr:uid="{97E88F42-8199-4306-B89C-57E5C04C7A0E}"/>
    <cellStyle name="40% - Énfasis5 4 3 4" xfId="8646" xr:uid="{A7D7EE0C-6212-40ED-97BA-9CAE0280EF85}"/>
    <cellStyle name="40% - Énfasis5 4 3 4 2" xfId="24059" xr:uid="{F6306568-034B-45BE-8BEF-F28B960E3D96}"/>
    <cellStyle name="40% - Énfasis5 4 3 4 2 2" xfId="48245" xr:uid="{35CD9AF0-1CB9-49C7-A93F-21C8400D220F}"/>
    <cellStyle name="40% - Énfasis5 4 3 4 3" xfId="48244" xr:uid="{D88D620F-DAFF-41E3-A0DD-5514789D47AB}"/>
    <cellStyle name="40% - Énfasis5 4 3 5" xfId="16354" xr:uid="{BE7145BC-E088-4DB3-94B5-1F85C7851AC2}"/>
    <cellStyle name="40% - Énfasis5 4 3 5 2" xfId="48246" xr:uid="{0EE1421E-DADC-488F-BD89-11BE4DB964E0}"/>
    <cellStyle name="40% - Énfasis5 4 3 6" xfId="48231" xr:uid="{118D4A83-4D2D-482F-BD75-1848D391860E}"/>
    <cellStyle name="40% - Énfasis5 4 4" xfId="1756" xr:uid="{F43611EE-90C4-4C00-8E42-0A6491C64F1D}"/>
    <cellStyle name="40% - Énfasis5 4 4 2" xfId="5488" xr:uid="{17E947BE-2142-407F-9868-3964A753C855}"/>
    <cellStyle name="40% - Énfasis5 4 4 2 2" xfId="13196" xr:uid="{3556FE33-12D8-4DE7-910D-BFD167C007CD}"/>
    <cellStyle name="40% - Énfasis5 4 4 2 2 2" xfId="28608" xr:uid="{673DCD6D-DF34-49E2-AE30-1D971AB2A9AD}"/>
    <cellStyle name="40% - Énfasis5 4 4 2 2 2 2" xfId="48250" xr:uid="{C03A84E1-37BD-4BE5-87B0-9EF6432D2F62}"/>
    <cellStyle name="40% - Énfasis5 4 4 2 2 3" xfId="48249" xr:uid="{3F2AB816-38F4-46F1-B99E-1BCF6358F42B}"/>
    <cellStyle name="40% - Énfasis5 4 4 2 3" xfId="20903" xr:uid="{A4364FA1-89EF-4B5E-9842-00FCF286C274}"/>
    <cellStyle name="40% - Énfasis5 4 4 2 3 2" xfId="48251" xr:uid="{9D04CB13-8A37-458C-B33B-45F64ECF6F8C}"/>
    <cellStyle name="40% - Énfasis5 4 4 2 4" xfId="48248" xr:uid="{7DC07AF0-726A-4B3C-A1D2-19659A32DBC5}"/>
    <cellStyle name="40% - Énfasis5 4 4 3" xfId="9467" xr:uid="{DD77408E-8D82-40E6-B96D-F780796358A2}"/>
    <cellStyle name="40% - Énfasis5 4 4 3 2" xfId="24880" xr:uid="{4A6D797A-9AEF-4CDE-B597-F7494525EFFE}"/>
    <cellStyle name="40% - Énfasis5 4 4 3 2 2" xfId="48253" xr:uid="{0867A70B-832F-4611-B620-E9234B3F9DF9}"/>
    <cellStyle name="40% - Énfasis5 4 4 3 3" xfId="48252" xr:uid="{461F563F-5024-41F7-B219-ADE182BA1250}"/>
    <cellStyle name="40% - Énfasis5 4 4 4" xfId="17175" xr:uid="{221416D9-B62F-41AC-A9B5-DAD948DA33B4}"/>
    <cellStyle name="40% - Énfasis5 4 4 4 2" xfId="48254" xr:uid="{F7834E4C-5E8A-416E-B059-A3F594B6294F}"/>
    <cellStyle name="40% - Énfasis5 4 4 5" xfId="48247" xr:uid="{D4F42ADD-0CCF-494B-B228-81C176AACD3C}"/>
    <cellStyle name="40% - Énfasis5 4 5" xfId="4009" xr:uid="{2A8235E0-C9D9-4C30-A4DD-D5AA796EDE7C}"/>
    <cellStyle name="40% - Énfasis5 4 5 2" xfId="11717" xr:uid="{4F497754-D672-4136-B491-D9298C577D18}"/>
    <cellStyle name="40% - Énfasis5 4 5 2 2" xfId="27129" xr:uid="{32ADDD24-16C3-45FF-A61D-8BED7B7C5035}"/>
    <cellStyle name="40% - Énfasis5 4 5 2 2 2" xfId="48257" xr:uid="{3A472BD7-7978-4B59-A4A9-655D797F2FAB}"/>
    <cellStyle name="40% - Énfasis5 4 5 2 3" xfId="48256" xr:uid="{F1186FF3-CF5D-46A0-BE29-482E86B752F6}"/>
    <cellStyle name="40% - Énfasis5 4 5 3" xfId="19424" xr:uid="{6D06AB60-D636-4A26-83C9-42CDB6713D6A}"/>
    <cellStyle name="40% - Énfasis5 4 5 3 2" xfId="48258" xr:uid="{690FEA23-444A-437A-AF7C-DCBE1C862900}"/>
    <cellStyle name="40% - Énfasis5 4 5 4" xfId="48255" xr:uid="{9E8C0639-F588-4DD5-8E86-57C262344FB5}"/>
    <cellStyle name="40% - Énfasis5 4 6" xfId="8008" xr:uid="{7F513D02-1BD9-435E-BEB5-86DAC1DA045A}"/>
    <cellStyle name="40% - Énfasis5 4 6 2" xfId="23421" xr:uid="{B15F6A29-79A5-4E51-8BC7-7F03FFC51153}"/>
    <cellStyle name="40% - Énfasis5 4 6 2 2" xfId="48260" xr:uid="{CEDB42C1-B9CA-4D56-8C49-F3F62638DFC8}"/>
    <cellStyle name="40% - Énfasis5 4 6 3" xfId="48259" xr:uid="{13088561-DB4B-4BB6-BAA1-5649B5957599}"/>
    <cellStyle name="40% - Énfasis5 4 7" xfId="15716" xr:uid="{D08CA6D9-AEBA-4B38-B3A9-895B5232F428}"/>
    <cellStyle name="40% - Énfasis5 4 7 2" xfId="48261" xr:uid="{47DD09CC-AFA3-4CD8-9616-B03CE3705EBA}"/>
    <cellStyle name="40% - Énfasis5 4 8" xfId="48198" xr:uid="{679832FD-D227-41E0-8183-A35620C77E7F}"/>
    <cellStyle name="40% - Énfasis5 5" xfId="280" xr:uid="{6B1CA922-6B28-4076-9C18-F017079202F9}"/>
    <cellStyle name="40% - Énfasis5 5 2" xfId="483" xr:uid="{6C3CEA50-F86B-4777-90CC-55C9244B2F2E}"/>
    <cellStyle name="40% - Énfasis5 5 2 2" xfId="1144" xr:uid="{AB2F2064-6AC1-4E74-A767-3F139F72A15E}"/>
    <cellStyle name="40% - Énfasis5 5 2 2 2" xfId="2612" xr:uid="{C85A93A5-A9DF-4310-9F62-DAF63A4BD026}"/>
    <cellStyle name="40% - Énfasis5 5 2 2 2 2" xfId="6344" xr:uid="{CF0575EF-8346-44F1-B74C-9446D4BA54A4}"/>
    <cellStyle name="40% - Énfasis5 5 2 2 2 2 2" xfId="14052" xr:uid="{9B37D9C7-F072-4F87-8F9C-81F81ACF7745}"/>
    <cellStyle name="40% - Énfasis5 5 2 2 2 2 2 2" xfId="29464" xr:uid="{C39F6D60-6CF9-4EE1-89E6-E787D5439CFB}"/>
    <cellStyle name="40% - Énfasis5 5 2 2 2 2 2 2 2" xfId="48268" xr:uid="{C6F93103-ACA6-4A28-8A50-7D2B4945195E}"/>
    <cellStyle name="40% - Énfasis5 5 2 2 2 2 2 3" xfId="48267" xr:uid="{E79BC9B0-62C6-4653-B6DF-1255C57F260D}"/>
    <cellStyle name="40% - Énfasis5 5 2 2 2 2 3" xfId="21759" xr:uid="{78430E6A-4438-446C-858C-0B057E618322}"/>
    <cellStyle name="40% - Énfasis5 5 2 2 2 2 3 2" xfId="48269" xr:uid="{BCB104FB-19EF-44D9-BBEB-97B25947D940}"/>
    <cellStyle name="40% - Énfasis5 5 2 2 2 2 4" xfId="48266" xr:uid="{C6315D15-2C06-48AF-9C15-173D8494D305}"/>
    <cellStyle name="40% - Énfasis5 5 2 2 2 3" xfId="10323" xr:uid="{0802F1DA-B883-4F1A-BBA4-A366D6B667F8}"/>
    <cellStyle name="40% - Énfasis5 5 2 2 2 3 2" xfId="25736" xr:uid="{292F8F4A-A9E9-49D0-848A-1F57E0F21067}"/>
    <cellStyle name="40% - Énfasis5 5 2 2 2 3 2 2" xfId="48271" xr:uid="{338C0ABE-2919-4DCD-B09B-C5D6765282E2}"/>
    <cellStyle name="40% - Énfasis5 5 2 2 2 3 3" xfId="48270" xr:uid="{17FF24D8-8E86-4955-9F80-2D233885CFDD}"/>
    <cellStyle name="40% - Énfasis5 5 2 2 2 4" xfId="18031" xr:uid="{9C2F1EF0-16D0-462C-AC67-154ED5CE778E}"/>
    <cellStyle name="40% - Énfasis5 5 2 2 2 4 2" xfId="48272" xr:uid="{11272173-0A50-4B3E-9499-21CCBD2E8624}"/>
    <cellStyle name="40% - Énfasis5 5 2 2 2 5" xfId="48265" xr:uid="{0DFBBEC6-7F7F-4A3A-A7CB-5BF41FA3CF9E}"/>
    <cellStyle name="40% - Énfasis5 5 2 2 3" xfId="4881" xr:uid="{0CA1F06D-735B-4F22-A467-BE3A20BCC6E8}"/>
    <cellStyle name="40% - Énfasis5 5 2 2 3 2" xfId="12589" xr:uid="{758AFEB4-6851-4D8F-BE4C-75D7AE953C0D}"/>
    <cellStyle name="40% - Énfasis5 5 2 2 3 2 2" xfId="28001" xr:uid="{8D2589C6-34BA-470C-B5AF-912962DFD1E0}"/>
    <cellStyle name="40% - Énfasis5 5 2 2 3 2 2 2" xfId="48275" xr:uid="{0D2858AF-35F2-4BB4-9E47-627DE51C9C7C}"/>
    <cellStyle name="40% - Énfasis5 5 2 2 3 2 3" xfId="48274" xr:uid="{5841FFD1-C5F6-4E7A-9C95-4B1F588A3509}"/>
    <cellStyle name="40% - Énfasis5 5 2 2 3 3" xfId="20296" xr:uid="{55D9F20F-95ED-4A69-8405-0CD84107A7A4}"/>
    <cellStyle name="40% - Énfasis5 5 2 2 3 3 2" xfId="48276" xr:uid="{CD1CBCCA-588D-4064-92D4-8974C6532B6F}"/>
    <cellStyle name="40% - Énfasis5 5 2 2 3 4" xfId="48273" xr:uid="{8B106B93-72CC-4E8C-9E7B-403D8F8A6C62}"/>
    <cellStyle name="40% - Énfasis5 5 2 2 4" xfId="8864" xr:uid="{8E7CCA87-2DA0-41F0-8AC5-206FC864B020}"/>
    <cellStyle name="40% - Énfasis5 5 2 2 4 2" xfId="24277" xr:uid="{ECA2BC7F-BBA2-4D5A-97DB-917B0921A224}"/>
    <cellStyle name="40% - Énfasis5 5 2 2 4 2 2" xfId="48278" xr:uid="{4F5A359E-BD4B-4599-9867-84BF846E3907}"/>
    <cellStyle name="40% - Énfasis5 5 2 2 4 3" xfId="48277" xr:uid="{1F540182-798C-4155-AA7F-2F517FFBA071}"/>
    <cellStyle name="40% - Énfasis5 5 2 2 5" xfId="16572" xr:uid="{B75A31AB-61FD-4927-B8C3-E4B6E4B06EAA}"/>
    <cellStyle name="40% - Énfasis5 5 2 2 5 2" xfId="48279" xr:uid="{946F6658-D0CC-4783-8F27-D6E41179DB81}"/>
    <cellStyle name="40% - Énfasis5 5 2 2 6" xfId="48264" xr:uid="{21D560EE-1CFA-49F6-9D77-99482F6A223B}"/>
    <cellStyle name="40% - Énfasis5 5 2 3" xfId="1974" xr:uid="{793820D4-7B36-4F18-AC14-676D4C8741E6}"/>
    <cellStyle name="40% - Énfasis5 5 2 3 2" xfId="5706" xr:uid="{BC67D3DF-10B7-429F-A269-E2B3B1BC5CB4}"/>
    <cellStyle name="40% - Énfasis5 5 2 3 2 2" xfId="13414" xr:uid="{97C00820-C4DC-480C-A32B-73EF6A6B1C97}"/>
    <cellStyle name="40% - Énfasis5 5 2 3 2 2 2" xfId="28826" xr:uid="{3C27E735-1848-4933-B498-106E576480C1}"/>
    <cellStyle name="40% - Énfasis5 5 2 3 2 2 2 2" xfId="48283" xr:uid="{AA89FF48-0F16-4F46-AA27-912181AA0577}"/>
    <cellStyle name="40% - Énfasis5 5 2 3 2 2 3" xfId="48282" xr:uid="{77AF9141-D044-499C-986E-45F1BF98B70D}"/>
    <cellStyle name="40% - Énfasis5 5 2 3 2 3" xfId="21121" xr:uid="{F43E7751-7795-4A28-A22C-2CF374007473}"/>
    <cellStyle name="40% - Énfasis5 5 2 3 2 3 2" xfId="48284" xr:uid="{55A90B84-DC41-42C2-ABD4-7FDE4F7218F0}"/>
    <cellStyle name="40% - Énfasis5 5 2 3 2 4" xfId="48281" xr:uid="{0E7DEA94-AE7A-4C39-AA68-A6EED131062B}"/>
    <cellStyle name="40% - Énfasis5 5 2 3 3" xfId="9685" xr:uid="{E3162C16-DBBA-46FC-A6CD-BE47C57F4B00}"/>
    <cellStyle name="40% - Énfasis5 5 2 3 3 2" xfId="25098" xr:uid="{501009FF-CD76-4F93-B18D-6A203298D326}"/>
    <cellStyle name="40% - Énfasis5 5 2 3 3 2 2" xfId="48286" xr:uid="{5EDAD23A-957C-4B62-B2F6-C3C82EE257DF}"/>
    <cellStyle name="40% - Énfasis5 5 2 3 3 3" xfId="48285" xr:uid="{39EBA3A8-1B1C-4AEE-8AD2-5AD3D9C95568}"/>
    <cellStyle name="40% - Énfasis5 5 2 3 4" xfId="17393" xr:uid="{DD49AAD6-F250-4771-B2F7-A308F42BBD43}"/>
    <cellStyle name="40% - Énfasis5 5 2 3 4 2" xfId="48287" xr:uid="{A538D08D-1DF7-483B-A3FF-430AE29841FD}"/>
    <cellStyle name="40% - Énfasis5 5 2 3 5" xfId="48280" xr:uid="{6E920F5D-BEEB-4E53-8CDD-563075DA8368}"/>
    <cellStyle name="40% - Énfasis5 5 2 4" xfId="4229" xr:uid="{6D0C20E6-8E64-4EF7-8804-52727940028E}"/>
    <cellStyle name="40% - Énfasis5 5 2 4 2" xfId="11937" xr:uid="{188DEB1E-23A3-40BF-8AE5-81D31506E646}"/>
    <cellStyle name="40% - Énfasis5 5 2 4 2 2" xfId="27349" xr:uid="{18BA826D-6A21-47DF-9157-9D2C0EDFCF5E}"/>
    <cellStyle name="40% - Énfasis5 5 2 4 2 2 2" xfId="48290" xr:uid="{B881B4C1-2C1E-4403-92E4-FD6A9F87AC8E}"/>
    <cellStyle name="40% - Énfasis5 5 2 4 2 3" xfId="48289" xr:uid="{9A76DC0C-EA26-450D-B504-E8D5CB7893EF}"/>
    <cellStyle name="40% - Énfasis5 5 2 4 3" xfId="19644" xr:uid="{FE93E7A2-F697-42B8-ACC1-52BACB51CD0C}"/>
    <cellStyle name="40% - Énfasis5 5 2 4 3 2" xfId="48291" xr:uid="{4EBF65F5-E26B-4F6F-8E3D-347DFD567B8B}"/>
    <cellStyle name="40% - Énfasis5 5 2 4 4" xfId="48288" xr:uid="{003EC4F5-2041-4607-A5B0-F6EE3636E117}"/>
    <cellStyle name="40% - Énfasis5 5 2 5" xfId="8226" xr:uid="{289BC16E-041D-406E-8241-DCB57903EF59}"/>
    <cellStyle name="40% - Énfasis5 5 2 5 2" xfId="23639" xr:uid="{6640D6EF-A89B-4BD9-AF31-77FECFDF6D6C}"/>
    <cellStyle name="40% - Énfasis5 5 2 5 2 2" xfId="48293" xr:uid="{D77C3A3D-0529-49EF-852A-A59F3E3CEB90}"/>
    <cellStyle name="40% - Énfasis5 5 2 5 3" xfId="48292" xr:uid="{7F1BE4E7-0F49-4BD9-8E3C-C50AAFCDD9F1}"/>
    <cellStyle name="40% - Énfasis5 5 2 6" xfId="15934" xr:uid="{E6D01C1F-2172-4838-A803-44CDFE77DA5E}"/>
    <cellStyle name="40% - Énfasis5 5 2 6 2" xfId="48294" xr:uid="{853CB6DB-5130-4D5E-BAFB-834DF13FF9BC}"/>
    <cellStyle name="40% - Énfasis5 5 2 7" xfId="48263" xr:uid="{88641792-0189-4C91-A039-C05E37CE616B}"/>
    <cellStyle name="40% - Énfasis5 5 3" xfId="944" xr:uid="{A545C5B1-C44B-4243-A6D2-938A2381B16B}"/>
    <cellStyle name="40% - Énfasis5 5 3 2" xfId="2414" xr:uid="{8AC435C5-4FB0-4F5E-88B5-F44A748EB161}"/>
    <cellStyle name="40% - Énfasis5 5 3 2 2" xfId="6146" xr:uid="{332856AD-4450-40B2-94B4-68417495EFF9}"/>
    <cellStyle name="40% - Énfasis5 5 3 2 2 2" xfId="13854" xr:uid="{6D45CBC4-047C-4AA3-AFB2-E1A524569546}"/>
    <cellStyle name="40% - Énfasis5 5 3 2 2 2 2" xfId="29266" xr:uid="{7FF04AB5-E461-4D78-9701-B013AB6B3CA2}"/>
    <cellStyle name="40% - Énfasis5 5 3 2 2 2 2 2" xfId="48299" xr:uid="{A851D372-6727-4691-AF57-197D995EC720}"/>
    <cellStyle name="40% - Énfasis5 5 3 2 2 2 3" xfId="48298" xr:uid="{6C8BAC5A-386B-4311-B95C-05F6C8F61774}"/>
    <cellStyle name="40% - Énfasis5 5 3 2 2 3" xfId="21561" xr:uid="{D18873ED-3D98-4A9C-8675-410658A925C6}"/>
    <cellStyle name="40% - Énfasis5 5 3 2 2 3 2" xfId="48300" xr:uid="{F7FCA46F-2CE7-4B70-B9BA-13A9FD2B1FCF}"/>
    <cellStyle name="40% - Énfasis5 5 3 2 2 4" xfId="48297" xr:uid="{FDA776F5-66DA-44AB-9964-11839F421DB8}"/>
    <cellStyle name="40% - Énfasis5 5 3 2 3" xfId="10125" xr:uid="{A531182B-0C98-4963-A964-5794DD6EF5DF}"/>
    <cellStyle name="40% - Énfasis5 5 3 2 3 2" xfId="25538" xr:uid="{E1619D29-3B87-4AB3-8E01-0D41142E1AF9}"/>
    <cellStyle name="40% - Énfasis5 5 3 2 3 2 2" xfId="48302" xr:uid="{BCDE17A3-2B92-4E78-AC69-A3AD153B30AB}"/>
    <cellStyle name="40% - Énfasis5 5 3 2 3 3" xfId="48301" xr:uid="{D0E58B23-BF3A-4503-BDBE-2CF89D87DE0F}"/>
    <cellStyle name="40% - Énfasis5 5 3 2 4" xfId="17833" xr:uid="{6DE33DDD-7F68-491E-B72E-2432C066376F}"/>
    <cellStyle name="40% - Énfasis5 5 3 2 4 2" xfId="48303" xr:uid="{E3E8C343-3122-4706-B7AA-8EDADB05381E}"/>
    <cellStyle name="40% - Énfasis5 5 3 2 5" xfId="48296" xr:uid="{05C16BF3-6749-491C-B847-F7779F7F3DF1}"/>
    <cellStyle name="40% - Énfasis5 5 3 3" xfId="4681" xr:uid="{0C012211-B2D3-4C40-9284-286667A7E74A}"/>
    <cellStyle name="40% - Énfasis5 5 3 3 2" xfId="12389" xr:uid="{8EAA2EB0-58C9-4E94-A30F-5FD04B27584E}"/>
    <cellStyle name="40% - Énfasis5 5 3 3 2 2" xfId="27801" xr:uid="{3C078992-B394-40A5-BA1E-44F94FB09E71}"/>
    <cellStyle name="40% - Énfasis5 5 3 3 2 2 2" xfId="48306" xr:uid="{AF17248B-B38D-47FE-91E8-FAE1830F1A51}"/>
    <cellStyle name="40% - Énfasis5 5 3 3 2 3" xfId="48305" xr:uid="{B1EE6F4B-0681-4388-B518-30C4D9DFB6FB}"/>
    <cellStyle name="40% - Énfasis5 5 3 3 3" xfId="20096" xr:uid="{0022C548-726B-4869-83B2-5A11F787CF51}"/>
    <cellStyle name="40% - Énfasis5 5 3 3 3 2" xfId="48307" xr:uid="{BE5397C3-3B24-4CD5-9567-C3C0D3D6B801}"/>
    <cellStyle name="40% - Énfasis5 5 3 3 4" xfId="48304" xr:uid="{C8F65F86-13C2-4713-8B3E-A44886CD2556}"/>
    <cellStyle name="40% - Énfasis5 5 3 4" xfId="8666" xr:uid="{C2472A4E-2737-467A-ABF3-3BDBEC8B70DE}"/>
    <cellStyle name="40% - Énfasis5 5 3 4 2" xfId="24079" xr:uid="{2DA4B559-B2FE-4620-8A6F-29D4043DC80B}"/>
    <cellStyle name="40% - Énfasis5 5 3 4 2 2" xfId="48309" xr:uid="{C660549F-8A1F-44F7-969B-B53C9A032B39}"/>
    <cellStyle name="40% - Énfasis5 5 3 4 3" xfId="48308" xr:uid="{C755D978-2614-48E2-A391-AD345B219225}"/>
    <cellStyle name="40% - Énfasis5 5 3 5" xfId="16374" xr:uid="{9CF19C66-7C53-4AD3-B22C-06431D9CF323}"/>
    <cellStyle name="40% - Énfasis5 5 3 5 2" xfId="48310" xr:uid="{9C8FFC30-E265-486F-B81C-EF810E25D300}"/>
    <cellStyle name="40% - Énfasis5 5 3 6" xfId="48295" xr:uid="{FC4B8E13-3A0D-45AD-84B1-7AD8B8CE354B}"/>
    <cellStyle name="40% - Énfasis5 5 4" xfId="1776" xr:uid="{7C766744-C117-4C36-B290-38824BE8EF02}"/>
    <cellStyle name="40% - Énfasis5 5 4 2" xfId="5508" xr:uid="{9A860192-C084-4943-A6C6-AB5EAF178064}"/>
    <cellStyle name="40% - Énfasis5 5 4 2 2" xfId="13216" xr:uid="{0DFF4F17-AC32-4228-9031-4D380FEC0E75}"/>
    <cellStyle name="40% - Énfasis5 5 4 2 2 2" xfId="28628" xr:uid="{14D4EF1C-6304-461D-A707-99ADC1FDB42C}"/>
    <cellStyle name="40% - Énfasis5 5 4 2 2 2 2" xfId="48314" xr:uid="{57BA6A7B-F39A-4239-94BE-9A07C0C0F436}"/>
    <cellStyle name="40% - Énfasis5 5 4 2 2 3" xfId="48313" xr:uid="{526AF5C0-EF0F-421A-922E-716BBA3ECAAE}"/>
    <cellStyle name="40% - Énfasis5 5 4 2 3" xfId="20923" xr:uid="{C8DE88C8-66CA-4552-B451-E7B18578C60B}"/>
    <cellStyle name="40% - Énfasis5 5 4 2 3 2" xfId="48315" xr:uid="{A6E3A13E-9BA3-4712-9C2C-9B02CC4FB9CB}"/>
    <cellStyle name="40% - Énfasis5 5 4 2 4" xfId="48312" xr:uid="{820F04BB-5E74-401E-A9D0-347E3B2FC657}"/>
    <cellStyle name="40% - Énfasis5 5 4 3" xfId="9487" xr:uid="{DD9EE85E-8B1B-46FE-A05B-32F60D010164}"/>
    <cellStyle name="40% - Énfasis5 5 4 3 2" xfId="24900" xr:uid="{CE91E114-2E93-4F0F-964F-9DDC858EAA70}"/>
    <cellStyle name="40% - Énfasis5 5 4 3 2 2" xfId="48317" xr:uid="{A4C57327-A366-4A89-BC0E-94C9E1A9789D}"/>
    <cellStyle name="40% - Énfasis5 5 4 3 3" xfId="48316" xr:uid="{23157313-0861-4FE2-AF95-092149748393}"/>
    <cellStyle name="40% - Énfasis5 5 4 4" xfId="17195" xr:uid="{B1293597-1302-4742-9B5A-B8458EF8106F}"/>
    <cellStyle name="40% - Énfasis5 5 4 4 2" xfId="48318" xr:uid="{7D8139BB-C748-4E1F-9E98-EFF54C05978A}"/>
    <cellStyle name="40% - Énfasis5 5 4 5" xfId="48311" xr:uid="{9F6CE62B-A48D-4410-8027-1DB7446360B6}"/>
    <cellStyle name="40% - Énfasis5 5 5" xfId="4029" xr:uid="{95A4CD76-79EE-4691-87EF-F8CC2A0CCB82}"/>
    <cellStyle name="40% - Énfasis5 5 5 2" xfId="11737" xr:uid="{7EC8339B-68EC-4C4B-9158-A6F52510693E}"/>
    <cellStyle name="40% - Énfasis5 5 5 2 2" xfId="27149" xr:uid="{E9DEF986-3E28-4523-9AE9-055228233EED}"/>
    <cellStyle name="40% - Énfasis5 5 5 2 2 2" xfId="48321" xr:uid="{D52D17A7-19E4-4D31-B4B8-5F08AA3ECA57}"/>
    <cellStyle name="40% - Énfasis5 5 5 2 3" xfId="48320" xr:uid="{1FCE2359-995D-4DEA-B7D3-72BD391A9F95}"/>
    <cellStyle name="40% - Énfasis5 5 5 3" xfId="19444" xr:uid="{C7EFF26A-83AC-484A-90ED-24B3EF4F06F0}"/>
    <cellStyle name="40% - Énfasis5 5 5 3 2" xfId="48322" xr:uid="{F456277C-471C-4CAF-B947-4BA70A1E253D}"/>
    <cellStyle name="40% - Énfasis5 5 5 4" xfId="48319" xr:uid="{8D1C6D9A-7304-491F-9ED6-9ABD49216C65}"/>
    <cellStyle name="40% - Énfasis5 5 6" xfId="8028" xr:uid="{AE03F027-ADD9-46AD-9DB1-C2A4B7DB6B08}"/>
    <cellStyle name="40% - Énfasis5 5 6 2" xfId="23441" xr:uid="{5DBD8D3E-8EF3-4936-8402-E0DFF967D3CB}"/>
    <cellStyle name="40% - Énfasis5 5 6 2 2" xfId="48324" xr:uid="{7CFB0B94-75D8-43B7-B91F-6253E44644E4}"/>
    <cellStyle name="40% - Énfasis5 5 6 3" xfId="48323" xr:uid="{A3EB0F48-8129-45AE-87FA-B771CB4DC713}"/>
    <cellStyle name="40% - Énfasis5 5 7" xfId="15736" xr:uid="{D09F5A7E-3773-472F-A557-A68316AE4D2A}"/>
    <cellStyle name="40% - Énfasis5 5 7 2" xfId="48325" xr:uid="{EF657E91-4AB9-47E9-A7D2-181D5FD601A0}"/>
    <cellStyle name="40% - Énfasis5 5 8" xfId="48262" xr:uid="{71EE2C3F-F225-46D3-A67D-A327BE2980F7}"/>
    <cellStyle name="40% - Énfasis5 6" xfId="300" xr:uid="{1FD28CFC-FA4E-4494-A58B-8F50DA2BE583}"/>
    <cellStyle name="40% - Énfasis5 6 2" xfId="503" xr:uid="{D8FBFFF9-FD80-4B9E-9DB9-E9392FD154A2}"/>
    <cellStyle name="40% - Énfasis5 6 2 2" xfId="1164" xr:uid="{5E00806B-F046-49F0-AB64-02794FA7982F}"/>
    <cellStyle name="40% - Énfasis5 6 2 2 2" xfId="2632" xr:uid="{AC0A64F0-C193-46F9-8DA4-5C0E9938658A}"/>
    <cellStyle name="40% - Énfasis5 6 2 2 2 2" xfId="6364" xr:uid="{6013C0B9-9FD9-41B8-88D0-AD4B6C26A41B}"/>
    <cellStyle name="40% - Énfasis5 6 2 2 2 2 2" xfId="14072" xr:uid="{8CC397BE-2894-4A81-BAC5-B856ADAD6436}"/>
    <cellStyle name="40% - Énfasis5 6 2 2 2 2 2 2" xfId="29484" xr:uid="{14730666-8C18-489E-A46B-2A447B64B840}"/>
    <cellStyle name="40% - Énfasis5 6 2 2 2 2 2 2 2" xfId="48332" xr:uid="{A7CCDFA1-3C1A-49D6-A256-0F0843D1B1DD}"/>
    <cellStyle name="40% - Énfasis5 6 2 2 2 2 2 3" xfId="48331" xr:uid="{00BB24F3-ED9E-4E9D-AFD9-BA5D182751CC}"/>
    <cellStyle name="40% - Énfasis5 6 2 2 2 2 3" xfId="21779" xr:uid="{08E820E6-6326-48B1-A81F-B603EB560EEF}"/>
    <cellStyle name="40% - Énfasis5 6 2 2 2 2 3 2" xfId="48333" xr:uid="{5F7858CD-F642-428E-BC9F-F4DED29BC80A}"/>
    <cellStyle name="40% - Énfasis5 6 2 2 2 2 4" xfId="48330" xr:uid="{905E13BE-55D8-491F-A5E6-0E73D50BCFFF}"/>
    <cellStyle name="40% - Énfasis5 6 2 2 2 3" xfId="10343" xr:uid="{5DE3C255-C2A4-447E-A17A-D267DC8234C6}"/>
    <cellStyle name="40% - Énfasis5 6 2 2 2 3 2" xfId="25756" xr:uid="{95EB1850-36F3-4AA6-BAA8-192F7E5B4976}"/>
    <cellStyle name="40% - Énfasis5 6 2 2 2 3 2 2" xfId="48335" xr:uid="{E8A3E44F-20AF-436A-B75D-BCF2D1501334}"/>
    <cellStyle name="40% - Énfasis5 6 2 2 2 3 3" xfId="48334" xr:uid="{3F201D67-BD50-4669-8D39-C36C9E6D7254}"/>
    <cellStyle name="40% - Énfasis5 6 2 2 2 4" xfId="18051" xr:uid="{14B84CD2-9FD5-4A84-961B-0BAAF546F576}"/>
    <cellStyle name="40% - Énfasis5 6 2 2 2 4 2" xfId="48336" xr:uid="{A46C3D52-4328-499D-856B-811BB1C389FA}"/>
    <cellStyle name="40% - Énfasis5 6 2 2 2 5" xfId="48329" xr:uid="{344D2CEA-A64D-4440-AB60-B44C0A358A57}"/>
    <cellStyle name="40% - Énfasis5 6 2 2 3" xfId="4901" xr:uid="{7435DD49-6A9C-482D-9C22-61126F3A1DAF}"/>
    <cellStyle name="40% - Énfasis5 6 2 2 3 2" xfId="12609" xr:uid="{F412084F-4377-4BCD-89F6-A29BC5426CF1}"/>
    <cellStyle name="40% - Énfasis5 6 2 2 3 2 2" xfId="28021" xr:uid="{3D54588B-DA32-4ED2-A313-8DBB28C35332}"/>
    <cellStyle name="40% - Énfasis5 6 2 2 3 2 2 2" xfId="48339" xr:uid="{EB94075C-D62F-4D4C-B0C2-721131147ACC}"/>
    <cellStyle name="40% - Énfasis5 6 2 2 3 2 3" xfId="48338" xr:uid="{ECC3DBFD-5B7C-4FD8-B172-8670C5AE55F7}"/>
    <cellStyle name="40% - Énfasis5 6 2 2 3 3" xfId="20316" xr:uid="{4A750462-8CBD-423A-82E2-0C25C7C7C54A}"/>
    <cellStyle name="40% - Énfasis5 6 2 2 3 3 2" xfId="48340" xr:uid="{F0BC9365-8ABC-4ABC-991B-B091C3C895D4}"/>
    <cellStyle name="40% - Énfasis5 6 2 2 3 4" xfId="48337" xr:uid="{E32D7BFC-E955-443A-9294-062B2F7D728B}"/>
    <cellStyle name="40% - Énfasis5 6 2 2 4" xfId="8884" xr:uid="{A0162CE0-A44F-4BC0-95AC-C7D284859F56}"/>
    <cellStyle name="40% - Énfasis5 6 2 2 4 2" xfId="24297" xr:uid="{C70C813E-CF82-47F9-9827-B3BD51EEB5C3}"/>
    <cellStyle name="40% - Énfasis5 6 2 2 4 2 2" xfId="48342" xr:uid="{2C4AFEF8-2C13-4487-91D8-27A2E4227B67}"/>
    <cellStyle name="40% - Énfasis5 6 2 2 4 3" xfId="48341" xr:uid="{FC322504-1664-4B12-8138-CE3DC0693990}"/>
    <cellStyle name="40% - Énfasis5 6 2 2 5" xfId="16592" xr:uid="{64F3AF64-D260-4CF9-A01A-1943A7D0D731}"/>
    <cellStyle name="40% - Énfasis5 6 2 2 5 2" xfId="48343" xr:uid="{7DD4F2D4-AEBC-4CB0-BCA2-8241A93A0A1E}"/>
    <cellStyle name="40% - Énfasis5 6 2 2 6" xfId="48328" xr:uid="{981CBE4D-0829-41D2-8CCC-4BF96AB3440E}"/>
    <cellStyle name="40% - Énfasis5 6 2 3" xfId="1994" xr:uid="{2A93CDB6-EAC0-4971-9424-2EFDE78248F6}"/>
    <cellStyle name="40% - Énfasis5 6 2 3 2" xfId="5726" xr:uid="{208FAA4B-E699-4E64-A64E-68D67E854A08}"/>
    <cellStyle name="40% - Énfasis5 6 2 3 2 2" xfId="13434" xr:uid="{B53BCA54-9493-4A7D-BBE1-56D9D78C4D9C}"/>
    <cellStyle name="40% - Énfasis5 6 2 3 2 2 2" xfId="28846" xr:uid="{2086E827-C822-4144-B359-4EF3B24C0C6B}"/>
    <cellStyle name="40% - Énfasis5 6 2 3 2 2 2 2" xfId="48347" xr:uid="{EAB2E11C-B048-43FD-9FD1-E9F6BF2B664C}"/>
    <cellStyle name="40% - Énfasis5 6 2 3 2 2 3" xfId="48346" xr:uid="{F310EA40-9360-4E9A-B581-D6EA55ABA6DD}"/>
    <cellStyle name="40% - Énfasis5 6 2 3 2 3" xfId="21141" xr:uid="{5F0BF7A8-E3E0-4F51-AB41-A0CBFA0B73B6}"/>
    <cellStyle name="40% - Énfasis5 6 2 3 2 3 2" xfId="48348" xr:uid="{72694FAB-CD98-476E-BD96-AA02160FE4CB}"/>
    <cellStyle name="40% - Énfasis5 6 2 3 2 4" xfId="48345" xr:uid="{4CBCBBD4-F05B-407E-8FC7-D59281AAC6F4}"/>
    <cellStyle name="40% - Énfasis5 6 2 3 3" xfId="9705" xr:uid="{9FD99E49-386D-4A1E-9841-0B67BAB39BC7}"/>
    <cellStyle name="40% - Énfasis5 6 2 3 3 2" xfId="25118" xr:uid="{D63497AA-7B09-4993-8401-F7321731E97A}"/>
    <cellStyle name="40% - Énfasis5 6 2 3 3 2 2" xfId="48350" xr:uid="{47FA809C-A631-4E2F-9524-D993CD90A92A}"/>
    <cellStyle name="40% - Énfasis5 6 2 3 3 3" xfId="48349" xr:uid="{E592AD29-5753-4390-834B-2E469587CB3B}"/>
    <cellStyle name="40% - Énfasis5 6 2 3 4" xfId="17413" xr:uid="{A4192188-915D-4FAF-A352-51EA80F83B28}"/>
    <cellStyle name="40% - Énfasis5 6 2 3 4 2" xfId="48351" xr:uid="{C7235C6B-3082-4EB5-9FB7-13F86F90E30C}"/>
    <cellStyle name="40% - Énfasis5 6 2 3 5" xfId="48344" xr:uid="{D973F111-2C76-441D-8271-92ACF1CD4D34}"/>
    <cellStyle name="40% - Énfasis5 6 2 4" xfId="4249" xr:uid="{7616737E-87B6-4E16-A0E9-A31A113DC67A}"/>
    <cellStyle name="40% - Énfasis5 6 2 4 2" xfId="11957" xr:uid="{D0FD7CD8-0B86-469E-BDA5-8109098D847A}"/>
    <cellStyle name="40% - Énfasis5 6 2 4 2 2" xfId="27369" xr:uid="{6AD647EF-8A21-4191-960F-0F8CC3534222}"/>
    <cellStyle name="40% - Énfasis5 6 2 4 2 2 2" xfId="48354" xr:uid="{A8137691-3C61-476A-93F6-892F66E509CE}"/>
    <cellStyle name="40% - Énfasis5 6 2 4 2 3" xfId="48353" xr:uid="{CF7CCE58-7E65-45EE-A78C-8BF836C815A3}"/>
    <cellStyle name="40% - Énfasis5 6 2 4 3" xfId="19664" xr:uid="{F3B8E18B-78D4-4D0E-9CA0-650D097E17ED}"/>
    <cellStyle name="40% - Énfasis5 6 2 4 3 2" xfId="48355" xr:uid="{D496BCFB-00DA-4732-8B5A-79C2ADDFBF92}"/>
    <cellStyle name="40% - Énfasis5 6 2 4 4" xfId="48352" xr:uid="{9D0A2B59-F153-4D7B-A24A-89ECFBD5B610}"/>
    <cellStyle name="40% - Énfasis5 6 2 5" xfId="8246" xr:uid="{807D431D-91F3-44F0-9301-7CD758B72492}"/>
    <cellStyle name="40% - Énfasis5 6 2 5 2" xfId="23659" xr:uid="{DB0CE0F9-6C48-4CCD-A625-A8FDE387A1CF}"/>
    <cellStyle name="40% - Énfasis5 6 2 5 2 2" xfId="48357" xr:uid="{4376F880-3DA8-4110-A263-4DB00A1D45B7}"/>
    <cellStyle name="40% - Énfasis5 6 2 5 3" xfId="48356" xr:uid="{E9012BC5-1104-4A7B-A9DB-96683DAF41CE}"/>
    <cellStyle name="40% - Énfasis5 6 2 6" xfId="15954" xr:uid="{395738AC-4550-43D8-94F7-F2B9982DFD26}"/>
    <cellStyle name="40% - Énfasis5 6 2 6 2" xfId="48358" xr:uid="{0D11DF3B-C25F-42C7-B50B-4D75B0E2ADE2}"/>
    <cellStyle name="40% - Énfasis5 6 2 7" xfId="48327" xr:uid="{0575AC76-ACD3-4C89-9651-A1488AB81F98}"/>
    <cellStyle name="40% - Énfasis5 6 3" xfId="964" xr:uid="{3BC9E1DD-A746-4F37-A6D9-B718A890B8B4}"/>
    <cellStyle name="40% - Énfasis5 6 3 2" xfId="2434" xr:uid="{799BA7B3-CF8E-45CB-A4B7-1BC10CE9BC2A}"/>
    <cellStyle name="40% - Énfasis5 6 3 2 2" xfId="6166" xr:uid="{76B1E2AB-CFCD-46D5-9834-2E3ACA6BDFDD}"/>
    <cellStyle name="40% - Énfasis5 6 3 2 2 2" xfId="13874" xr:uid="{08253744-B694-4745-B10F-23643DAC4BA9}"/>
    <cellStyle name="40% - Énfasis5 6 3 2 2 2 2" xfId="29286" xr:uid="{280BBC8C-20AD-4C37-954A-8B1DCF2F4813}"/>
    <cellStyle name="40% - Énfasis5 6 3 2 2 2 2 2" xfId="48363" xr:uid="{D667EC9D-0978-4036-8DB9-1E9760CEC7B5}"/>
    <cellStyle name="40% - Énfasis5 6 3 2 2 2 3" xfId="48362" xr:uid="{BA819DEB-8A24-4CF2-929D-005EF8BEF6AC}"/>
    <cellStyle name="40% - Énfasis5 6 3 2 2 3" xfId="21581" xr:uid="{4609BFE4-B8A8-4061-8721-3AA75E477312}"/>
    <cellStyle name="40% - Énfasis5 6 3 2 2 3 2" xfId="48364" xr:uid="{A3AFA8D5-BBD3-42C8-944C-2A6D7D593697}"/>
    <cellStyle name="40% - Énfasis5 6 3 2 2 4" xfId="48361" xr:uid="{E811163A-A79E-4BAB-BB6B-083A9AF7B1C3}"/>
    <cellStyle name="40% - Énfasis5 6 3 2 3" xfId="10145" xr:uid="{FB5738C1-ECC8-4EE2-A908-7D4804A7256D}"/>
    <cellStyle name="40% - Énfasis5 6 3 2 3 2" xfId="25558" xr:uid="{CDB5FB4B-6274-4EF2-88E8-B47ED7330128}"/>
    <cellStyle name="40% - Énfasis5 6 3 2 3 2 2" xfId="48366" xr:uid="{BCF2BA82-749F-45A4-A41A-AD20E4B1FC97}"/>
    <cellStyle name="40% - Énfasis5 6 3 2 3 3" xfId="48365" xr:uid="{7AAD2AAD-3FD9-4635-AD4C-059DA71D70B1}"/>
    <cellStyle name="40% - Énfasis5 6 3 2 4" xfId="17853" xr:uid="{6214B2EC-C4FF-46C1-80DC-A34CE245944A}"/>
    <cellStyle name="40% - Énfasis5 6 3 2 4 2" xfId="48367" xr:uid="{87D83644-5C41-46BB-8D54-E45A031C7BDE}"/>
    <cellStyle name="40% - Énfasis5 6 3 2 5" xfId="48360" xr:uid="{D04DC950-2041-490D-937C-01B08D9DDFAA}"/>
    <cellStyle name="40% - Énfasis5 6 3 3" xfId="4701" xr:uid="{6CC44625-24FB-4923-9CEE-0A37F80D9B68}"/>
    <cellStyle name="40% - Énfasis5 6 3 3 2" xfId="12409" xr:uid="{D64DD88B-1B9D-4E69-A2DF-CEDF0524F6A2}"/>
    <cellStyle name="40% - Énfasis5 6 3 3 2 2" xfId="27821" xr:uid="{79FA3950-6A03-4753-9D56-9EACADA07929}"/>
    <cellStyle name="40% - Énfasis5 6 3 3 2 2 2" xfId="48370" xr:uid="{C7CEC6FD-F727-499E-8E8A-EDB7B0B70354}"/>
    <cellStyle name="40% - Énfasis5 6 3 3 2 3" xfId="48369" xr:uid="{AE8AF8A8-6D66-4D5E-9A1E-F6E575344657}"/>
    <cellStyle name="40% - Énfasis5 6 3 3 3" xfId="20116" xr:uid="{1D0A726D-3033-4301-942C-794248F7D25E}"/>
    <cellStyle name="40% - Énfasis5 6 3 3 3 2" xfId="48371" xr:uid="{6E16512E-8DC7-400A-86AC-734A79C15915}"/>
    <cellStyle name="40% - Énfasis5 6 3 3 4" xfId="48368" xr:uid="{FD857EE6-B0F4-4D0A-9094-A4777725F99C}"/>
    <cellStyle name="40% - Énfasis5 6 3 4" xfId="8686" xr:uid="{A72D2C04-7F46-4C1A-AAEB-6C2EBC0968C5}"/>
    <cellStyle name="40% - Énfasis5 6 3 4 2" xfId="24099" xr:uid="{958905BC-34DD-4B96-A965-DC63C91F4BAD}"/>
    <cellStyle name="40% - Énfasis5 6 3 4 2 2" xfId="48373" xr:uid="{F2DF8BAD-58AD-4A1D-B76C-A73483388886}"/>
    <cellStyle name="40% - Énfasis5 6 3 4 3" xfId="48372" xr:uid="{D5CE5EB2-D08A-4CF9-AD31-2707B284446D}"/>
    <cellStyle name="40% - Énfasis5 6 3 5" xfId="16394" xr:uid="{B781F963-3481-449C-B8E3-9E9C8EF62E61}"/>
    <cellStyle name="40% - Énfasis5 6 3 5 2" xfId="48374" xr:uid="{9454D913-1248-48F5-A4C2-724C7E6DA50D}"/>
    <cellStyle name="40% - Énfasis5 6 3 6" xfId="48359" xr:uid="{729AA056-8E29-4C06-A611-C1371D7E0408}"/>
    <cellStyle name="40% - Énfasis5 6 4" xfId="1796" xr:uid="{6745B567-4E55-452D-803D-5E1C80E202F1}"/>
    <cellStyle name="40% - Énfasis5 6 4 2" xfId="5528" xr:uid="{B45F17B3-EC0B-4702-A947-6BEA035386F3}"/>
    <cellStyle name="40% - Énfasis5 6 4 2 2" xfId="13236" xr:uid="{79BFB4E3-1EE0-413C-AC0F-4F713E2E60AF}"/>
    <cellStyle name="40% - Énfasis5 6 4 2 2 2" xfId="28648" xr:uid="{3F788715-1D93-496E-B3DE-52A9AC6AF1E2}"/>
    <cellStyle name="40% - Énfasis5 6 4 2 2 2 2" xfId="48378" xr:uid="{4092C6B2-0FFE-401B-9CFE-71ECB809C418}"/>
    <cellStyle name="40% - Énfasis5 6 4 2 2 3" xfId="48377" xr:uid="{5AAC574F-E08A-43C9-98A7-5F951A6C0853}"/>
    <cellStyle name="40% - Énfasis5 6 4 2 3" xfId="20943" xr:uid="{15951B43-CB24-4530-80EF-39DC94E415A1}"/>
    <cellStyle name="40% - Énfasis5 6 4 2 3 2" xfId="48379" xr:uid="{BB2191C1-F72A-431C-AB48-EA88128157BC}"/>
    <cellStyle name="40% - Énfasis5 6 4 2 4" xfId="48376" xr:uid="{E5663ECF-4940-48EB-9DA6-71FDBC8E6DAF}"/>
    <cellStyle name="40% - Énfasis5 6 4 3" xfId="9507" xr:uid="{88CBCB5A-DD8E-43D2-9044-F0724451DABD}"/>
    <cellStyle name="40% - Énfasis5 6 4 3 2" xfId="24920" xr:uid="{012349C5-3B36-4FF0-9B70-61B9F73E98FF}"/>
    <cellStyle name="40% - Énfasis5 6 4 3 2 2" xfId="48381" xr:uid="{9F81B08C-715B-4706-A730-8917B3F44011}"/>
    <cellStyle name="40% - Énfasis5 6 4 3 3" xfId="48380" xr:uid="{E051E4E3-CC99-448B-9005-E1FE5551D07B}"/>
    <cellStyle name="40% - Énfasis5 6 4 4" xfId="17215" xr:uid="{EB69CD44-41E4-4260-9A6C-BEAE57879563}"/>
    <cellStyle name="40% - Énfasis5 6 4 4 2" xfId="48382" xr:uid="{331CD224-896D-4609-A84D-D820293C4661}"/>
    <cellStyle name="40% - Énfasis5 6 4 5" xfId="48375" xr:uid="{731C93C9-635C-4FE1-8550-39E64925499F}"/>
    <cellStyle name="40% - Énfasis5 6 5" xfId="4049" xr:uid="{71D1C75B-69E9-4481-8681-81EEF8C9AC53}"/>
    <cellStyle name="40% - Énfasis5 6 5 2" xfId="11757" xr:uid="{752171AB-AD84-4EA9-98CC-1862666DF6ED}"/>
    <cellStyle name="40% - Énfasis5 6 5 2 2" xfId="27169" xr:uid="{11EC5AF8-802F-406D-BD11-71CBAD20F5ED}"/>
    <cellStyle name="40% - Énfasis5 6 5 2 2 2" xfId="48385" xr:uid="{AE9E63AE-B31E-457C-AA1E-AB459A0DF8A0}"/>
    <cellStyle name="40% - Énfasis5 6 5 2 3" xfId="48384" xr:uid="{CE932100-6CA4-4216-9D77-4B0313FA565D}"/>
    <cellStyle name="40% - Énfasis5 6 5 3" xfId="19464" xr:uid="{D9006100-482A-4D27-B716-4296A2D27702}"/>
    <cellStyle name="40% - Énfasis5 6 5 3 2" xfId="48386" xr:uid="{A8AF64A2-0F37-4169-8056-A6EB210766B5}"/>
    <cellStyle name="40% - Énfasis5 6 5 4" xfId="48383" xr:uid="{2485FCB6-E99C-4942-AC0F-52E847E63ABF}"/>
    <cellStyle name="40% - Énfasis5 6 6" xfId="8048" xr:uid="{4F92393B-B29B-430C-83C8-069A9F055871}"/>
    <cellStyle name="40% - Énfasis5 6 6 2" xfId="23461" xr:uid="{00260E55-0228-4C8B-88A9-9FC343DBB0AA}"/>
    <cellStyle name="40% - Énfasis5 6 6 2 2" xfId="48388" xr:uid="{DBFB9EBE-AB07-4833-BC51-55030577FC2C}"/>
    <cellStyle name="40% - Énfasis5 6 6 3" xfId="48387" xr:uid="{7DE58ECA-8735-4D58-A195-E2A0A5378A6C}"/>
    <cellStyle name="40% - Énfasis5 6 7" xfId="15756" xr:uid="{861A75FB-5027-4DFE-A162-F9089733B667}"/>
    <cellStyle name="40% - Énfasis5 6 7 2" xfId="48389" xr:uid="{3FEFB573-29D1-45E1-8B93-F1621A1677AD}"/>
    <cellStyle name="40% - Énfasis5 6 8" xfId="48326" xr:uid="{31772639-CF7C-4E7D-9E22-0AEE3E0AA224}"/>
    <cellStyle name="40% - Énfasis5 7" xfId="523" xr:uid="{43E36C40-157B-4EED-8420-2DCE65F94EDD}"/>
    <cellStyle name="40% - Énfasis5 7 2" xfId="1184" xr:uid="{D801ABD7-567A-4EE5-AC86-D420084D4022}"/>
    <cellStyle name="40% - Énfasis5 7 2 2" xfId="2652" xr:uid="{6D8D7314-9057-4539-90D5-BC50717BD1EF}"/>
    <cellStyle name="40% - Énfasis5 7 2 2 2" xfId="6384" xr:uid="{D50F55D9-9C9C-42C7-BFE2-3C983E978B33}"/>
    <cellStyle name="40% - Énfasis5 7 2 2 2 2" xfId="14092" xr:uid="{DBBCF20A-03E4-427E-9DA6-C590DA938C84}"/>
    <cellStyle name="40% - Énfasis5 7 2 2 2 2 2" xfId="29504" xr:uid="{D729FA58-E751-4E55-8B9F-0CAFA21CA57E}"/>
    <cellStyle name="40% - Énfasis5 7 2 2 2 2 2 2" xfId="48395" xr:uid="{184B1F86-8F3A-42A6-B913-919548863245}"/>
    <cellStyle name="40% - Énfasis5 7 2 2 2 2 3" xfId="48394" xr:uid="{770742C1-A145-4DEF-8422-B306CB884394}"/>
    <cellStyle name="40% - Énfasis5 7 2 2 2 3" xfId="21799" xr:uid="{59A550F8-EE2E-48E3-82D3-03CB50F26373}"/>
    <cellStyle name="40% - Énfasis5 7 2 2 2 3 2" xfId="48396" xr:uid="{381644E6-C54D-4FED-9D8C-1B740337D07A}"/>
    <cellStyle name="40% - Énfasis5 7 2 2 2 4" xfId="48393" xr:uid="{DC640FCB-6700-439B-8BC7-00AF81D2CEAD}"/>
    <cellStyle name="40% - Énfasis5 7 2 2 3" xfId="10363" xr:uid="{B0229531-7227-4C2B-8ADF-FCFEC7070DF5}"/>
    <cellStyle name="40% - Énfasis5 7 2 2 3 2" xfId="25776" xr:uid="{E6E3878D-C84D-46B5-BEB9-01CE8D6C4F4E}"/>
    <cellStyle name="40% - Énfasis5 7 2 2 3 2 2" xfId="48398" xr:uid="{B5193DA4-87DD-4043-934C-AD927E384D3C}"/>
    <cellStyle name="40% - Énfasis5 7 2 2 3 3" xfId="48397" xr:uid="{3413EA55-02BA-4A15-A362-72FEA126C2A4}"/>
    <cellStyle name="40% - Énfasis5 7 2 2 4" xfId="18071" xr:uid="{92E51C7A-6911-452D-8355-82A35A1D0820}"/>
    <cellStyle name="40% - Énfasis5 7 2 2 4 2" xfId="48399" xr:uid="{B75FB797-3A00-4860-B0D3-C99BB99FEE9E}"/>
    <cellStyle name="40% - Énfasis5 7 2 2 5" xfId="48392" xr:uid="{C23E55B3-FF4B-4040-ACA6-8898A6A8747B}"/>
    <cellStyle name="40% - Énfasis5 7 2 3" xfId="4921" xr:uid="{FC408A99-BC20-4B66-B4B9-26F9CBC00516}"/>
    <cellStyle name="40% - Énfasis5 7 2 3 2" xfId="12629" xr:uid="{4AE1452E-2361-4722-A179-4FC5F776F290}"/>
    <cellStyle name="40% - Énfasis5 7 2 3 2 2" xfId="28041" xr:uid="{734616A5-C882-45B9-99EC-CC0A1337E97E}"/>
    <cellStyle name="40% - Énfasis5 7 2 3 2 2 2" xfId="48402" xr:uid="{CBDA078D-271C-4B3F-81D4-609332EDAF45}"/>
    <cellStyle name="40% - Énfasis5 7 2 3 2 3" xfId="48401" xr:uid="{A79FA4A3-8483-47CE-9F43-A01CA33BABEA}"/>
    <cellStyle name="40% - Énfasis5 7 2 3 3" xfId="20336" xr:uid="{D158EB6E-845A-4AED-A492-A490E935EE10}"/>
    <cellStyle name="40% - Énfasis5 7 2 3 3 2" xfId="48403" xr:uid="{10A57BF5-5786-4646-BA01-5CDCFEACFBC6}"/>
    <cellStyle name="40% - Énfasis5 7 2 3 4" xfId="48400" xr:uid="{33C39FF9-60EE-4B1D-85F3-1F1FE2FBE8C1}"/>
    <cellStyle name="40% - Énfasis5 7 2 4" xfId="8904" xr:uid="{A26ADB38-5527-45EA-A56C-ACA440A56148}"/>
    <cellStyle name="40% - Énfasis5 7 2 4 2" xfId="24317" xr:uid="{8214DC64-D393-4A1D-A6EF-C02B4BE72800}"/>
    <cellStyle name="40% - Énfasis5 7 2 4 2 2" xfId="48405" xr:uid="{02A85737-CF07-4844-A27F-A9F8F477DE73}"/>
    <cellStyle name="40% - Énfasis5 7 2 4 3" xfId="48404" xr:uid="{F93D41DE-9625-4DC6-AD55-A97A0870B0DE}"/>
    <cellStyle name="40% - Énfasis5 7 2 5" xfId="16612" xr:uid="{CAF4C130-2659-4B5D-9EF9-E5C1DB5DBAD8}"/>
    <cellStyle name="40% - Énfasis5 7 2 5 2" xfId="48406" xr:uid="{E63FD3D6-3517-4E3F-B977-628860973AB3}"/>
    <cellStyle name="40% - Énfasis5 7 2 6" xfId="48391" xr:uid="{EAD998FA-7DFD-4866-BACE-25D7C38CFB2C}"/>
    <cellStyle name="40% - Énfasis5 7 3" xfId="2014" xr:uid="{5BAB6587-C7EB-4FDB-AF3A-3E1D30407147}"/>
    <cellStyle name="40% - Énfasis5 7 3 2" xfId="5746" xr:uid="{58A54B2D-D837-45E5-93F1-0296A122D2C7}"/>
    <cellStyle name="40% - Énfasis5 7 3 2 2" xfId="13454" xr:uid="{06B5F536-43A9-4E3E-8DF0-069CF93EA73F}"/>
    <cellStyle name="40% - Énfasis5 7 3 2 2 2" xfId="28866" xr:uid="{9EB242B9-E320-4505-B209-8C63EA7756D3}"/>
    <cellStyle name="40% - Énfasis5 7 3 2 2 2 2" xfId="48410" xr:uid="{66AAA40B-7D05-4DFD-9C23-DFEBAF4B6F97}"/>
    <cellStyle name="40% - Énfasis5 7 3 2 2 3" xfId="48409" xr:uid="{99DE4123-2DD4-41D9-B65F-BF3FB9D3B8CA}"/>
    <cellStyle name="40% - Énfasis5 7 3 2 3" xfId="21161" xr:uid="{C6966B4F-53B6-42A1-A9B4-FAA2585BB837}"/>
    <cellStyle name="40% - Énfasis5 7 3 2 3 2" xfId="48411" xr:uid="{12D13B0F-464D-4874-9443-5B5BB00109A6}"/>
    <cellStyle name="40% - Énfasis5 7 3 2 4" xfId="48408" xr:uid="{77C57413-6404-42F4-87BE-076D3C289786}"/>
    <cellStyle name="40% - Énfasis5 7 3 3" xfId="9725" xr:uid="{670865E7-E3E3-4AED-8580-FD4682475040}"/>
    <cellStyle name="40% - Énfasis5 7 3 3 2" xfId="25138" xr:uid="{1FD8889E-07ED-422F-8C71-77D3CDDB0AB6}"/>
    <cellStyle name="40% - Énfasis5 7 3 3 2 2" xfId="48413" xr:uid="{EA66DC2E-735F-418C-80D0-2FB01ECD1764}"/>
    <cellStyle name="40% - Énfasis5 7 3 3 3" xfId="48412" xr:uid="{43C66DFD-49AD-4A0A-9FB1-44778FBD559A}"/>
    <cellStyle name="40% - Énfasis5 7 3 4" xfId="17433" xr:uid="{B1F50207-4954-4B53-A8ED-DA77C0248776}"/>
    <cellStyle name="40% - Énfasis5 7 3 4 2" xfId="48414" xr:uid="{66B089F4-4A67-48D0-9CA4-25554855DD55}"/>
    <cellStyle name="40% - Énfasis5 7 3 5" xfId="48407" xr:uid="{CB1F3FDA-B4ED-426E-BC22-0C9A0CC825A0}"/>
    <cellStyle name="40% - Énfasis5 7 4" xfId="4269" xr:uid="{B97BBDDC-1EF9-4F2F-8B80-442DB84040E2}"/>
    <cellStyle name="40% - Énfasis5 7 4 2" xfId="11977" xr:uid="{A340978F-5C31-406E-B7F1-85386DE1BD42}"/>
    <cellStyle name="40% - Énfasis5 7 4 2 2" xfId="27389" xr:uid="{E03DE4EC-ABD2-48FA-9931-F76BF64B0A92}"/>
    <cellStyle name="40% - Énfasis5 7 4 2 2 2" xfId="48417" xr:uid="{53D034D2-CA60-4F88-92BA-1F57C4492611}"/>
    <cellStyle name="40% - Énfasis5 7 4 2 3" xfId="48416" xr:uid="{060D181F-E844-49E7-AD79-3D8DCA6E6A59}"/>
    <cellStyle name="40% - Énfasis5 7 4 3" xfId="19684" xr:uid="{D1B6DD74-9E46-4F29-910F-55E797882841}"/>
    <cellStyle name="40% - Énfasis5 7 4 3 2" xfId="48418" xr:uid="{6C82EE50-8765-4A6A-8934-DED63699EF4C}"/>
    <cellStyle name="40% - Énfasis5 7 4 4" xfId="48415" xr:uid="{CC17665A-C35A-484F-B5B8-6A6BC743CDAF}"/>
    <cellStyle name="40% - Énfasis5 7 5" xfId="8266" xr:uid="{F54E2F4B-980A-4D0E-8314-50E3E5F7D58A}"/>
    <cellStyle name="40% - Énfasis5 7 5 2" xfId="23679" xr:uid="{163C6E88-7645-4E4D-AF04-D584877050DE}"/>
    <cellStyle name="40% - Énfasis5 7 5 2 2" xfId="48420" xr:uid="{6DE0255F-7462-44C3-8834-00214DF76E69}"/>
    <cellStyle name="40% - Énfasis5 7 5 3" xfId="48419" xr:uid="{02FA90D2-5363-446A-8E3E-1BD47F49B23D}"/>
    <cellStyle name="40% - Énfasis5 7 6" xfId="15974" xr:uid="{3BDC2E15-1C6C-477B-8D88-D7B461BE5C23}"/>
    <cellStyle name="40% - Énfasis5 7 6 2" xfId="48421" xr:uid="{9D77171B-2D4D-4C90-BE32-A95894BFB1A9}"/>
    <cellStyle name="40% - Énfasis5 7 7" xfId="48390" xr:uid="{7E38D199-E4C0-4D5E-9E1F-FDE555700F0A}"/>
    <cellStyle name="40% - Énfasis5 8" xfId="543" xr:uid="{FD537B31-0963-419E-A872-403F69FE26AF}"/>
    <cellStyle name="40% - Énfasis5 8 2" xfId="1204" xr:uid="{D92B5BC9-56C6-4264-9DA5-67B7A7AAFA99}"/>
    <cellStyle name="40% - Énfasis5 8 2 2" xfId="2672" xr:uid="{2EF893E9-4A81-4F84-8E64-932A8F888ED9}"/>
    <cellStyle name="40% - Énfasis5 8 2 2 2" xfId="6404" xr:uid="{7B6A71DE-232A-4F6F-A5F0-570E662F1BF5}"/>
    <cellStyle name="40% - Énfasis5 8 2 2 2 2" xfId="14112" xr:uid="{521CE10C-A554-4254-801E-84D59CE166C4}"/>
    <cellStyle name="40% - Énfasis5 8 2 2 2 2 2" xfId="29524" xr:uid="{B4038676-E19F-4695-A6D8-58F5199991F7}"/>
    <cellStyle name="40% - Énfasis5 8 2 2 2 2 2 2" xfId="48427" xr:uid="{A8B3CADB-59E9-4906-A948-C60DD2C002CC}"/>
    <cellStyle name="40% - Énfasis5 8 2 2 2 2 3" xfId="48426" xr:uid="{E4F67403-6B50-473A-8572-E08491D51BB6}"/>
    <cellStyle name="40% - Énfasis5 8 2 2 2 3" xfId="21819" xr:uid="{93EDF15A-C26F-4C5A-BC1A-2755BCF725EA}"/>
    <cellStyle name="40% - Énfasis5 8 2 2 2 3 2" xfId="48428" xr:uid="{DE2C95D7-3A66-4718-9200-98E29EEA5E74}"/>
    <cellStyle name="40% - Énfasis5 8 2 2 2 4" xfId="48425" xr:uid="{E3DDB8D4-A6B0-45F7-8919-15C783EFFE41}"/>
    <cellStyle name="40% - Énfasis5 8 2 2 3" xfId="10383" xr:uid="{E246B06F-7622-4738-AF81-D3A8378A0B0C}"/>
    <cellStyle name="40% - Énfasis5 8 2 2 3 2" xfId="25796" xr:uid="{8112B3E4-22CE-497A-86DF-AE96121EDBAA}"/>
    <cellStyle name="40% - Énfasis5 8 2 2 3 2 2" xfId="48430" xr:uid="{AAC57EAA-4D7C-4BB9-AB6A-3223071543B2}"/>
    <cellStyle name="40% - Énfasis5 8 2 2 3 3" xfId="48429" xr:uid="{C50386B1-273D-4D74-BB11-CAEFF5056C1A}"/>
    <cellStyle name="40% - Énfasis5 8 2 2 4" xfId="18091" xr:uid="{D53E7083-A880-4682-B9BC-2A9AF52750EF}"/>
    <cellStyle name="40% - Énfasis5 8 2 2 4 2" xfId="48431" xr:uid="{7D33EAAB-D767-424A-BC2C-F08A07A8ADD3}"/>
    <cellStyle name="40% - Énfasis5 8 2 2 5" xfId="48424" xr:uid="{20CB2225-69FA-4F9B-B933-DB427F346F2A}"/>
    <cellStyle name="40% - Énfasis5 8 2 3" xfId="4941" xr:uid="{BC80EC88-8205-4A87-8387-A75F00FC7C23}"/>
    <cellStyle name="40% - Énfasis5 8 2 3 2" xfId="12649" xr:uid="{925CC3A9-75C2-47EA-B271-6F1A080DC5EE}"/>
    <cellStyle name="40% - Énfasis5 8 2 3 2 2" xfId="28061" xr:uid="{2368CE48-00C9-4633-A77A-A051709A83F4}"/>
    <cellStyle name="40% - Énfasis5 8 2 3 2 2 2" xfId="48434" xr:uid="{A0F30663-0BC5-4E7B-A8FB-8432A3DF7805}"/>
    <cellStyle name="40% - Énfasis5 8 2 3 2 3" xfId="48433" xr:uid="{9FF366CE-27E9-4264-9F04-12B4685353EF}"/>
    <cellStyle name="40% - Énfasis5 8 2 3 3" xfId="20356" xr:uid="{FF724C54-7B18-4F0E-9E64-CBEB849129CD}"/>
    <cellStyle name="40% - Énfasis5 8 2 3 3 2" xfId="48435" xr:uid="{7BAAD5E6-0681-436F-9907-89B7DD9085BD}"/>
    <cellStyle name="40% - Énfasis5 8 2 3 4" xfId="48432" xr:uid="{6CB9FE85-AAF3-480A-BE39-60ABDAE63CA6}"/>
    <cellStyle name="40% - Énfasis5 8 2 4" xfId="8924" xr:uid="{FE190C2E-A0EA-40B7-A79A-BADD6F2C3885}"/>
    <cellStyle name="40% - Énfasis5 8 2 4 2" xfId="24337" xr:uid="{75A01DB9-4A60-4062-BC2F-E82055E0A94E}"/>
    <cellStyle name="40% - Énfasis5 8 2 4 2 2" xfId="48437" xr:uid="{D222E48A-B804-4E7A-AF30-B8F1436ADF30}"/>
    <cellStyle name="40% - Énfasis5 8 2 4 3" xfId="48436" xr:uid="{A291134A-01C6-47E8-B805-3BD2D38FD6C9}"/>
    <cellStyle name="40% - Énfasis5 8 2 5" xfId="16632" xr:uid="{C3E8E8E7-17DC-4929-8A80-A028E63823F7}"/>
    <cellStyle name="40% - Énfasis5 8 2 5 2" xfId="48438" xr:uid="{C1C372E7-29EC-4AB1-BBBA-26E907AA09C0}"/>
    <cellStyle name="40% - Énfasis5 8 2 6" xfId="48423" xr:uid="{9DF19DC5-82B4-4D20-ABB7-E1CCCDDD10D0}"/>
    <cellStyle name="40% - Énfasis5 8 3" xfId="2034" xr:uid="{848F7FCD-C8CF-4E8C-B9C5-D248BDDE26F8}"/>
    <cellStyle name="40% - Énfasis5 8 3 2" xfId="5766" xr:uid="{74D638EA-1FC9-43D2-88B3-0B161A4548EE}"/>
    <cellStyle name="40% - Énfasis5 8 3 2 2" xfId="13474" xr:uid="{B78AAEA8-7ED8-4A10-9C75-16373521E685}"/>
    <cellStyle name="40% - Énfasis5 8 3 2 2 2" xfId="28886" xr:uid="{AD24712D-BD9B-40F1-9ABC-C76F5D9D6932}"/>
    <cellStyle name="40% - Énfasis5 8 3 2 2 2 2" xfId="48442" xr:uid="{60274870-879E-4C74-BFF3-6CF0AC53BF87}"/>
    <cellStyle name="40% - Énfasis5 8 3 2 2 3" xfId="48441" xr:uid="{280BD74A-9059-4389-9809-622743AAA4C9}"/>
    <cellStyle name="40% - Énfasis5 8 3 2 3" xfId="21181" xr:uid="{302584EC-3697-4985-8CD8-7B842238CC95}"/>
    <cellStyle name="40% - Énfasis5 8 3 2 3 2" xfId="48443" xr:uid="{51F8DA9D-E24E-4D7E-AF47-406FFC338EE8}"/>
    <cellStyle name="40% - Énfasis5 8 3 2 4" xfId="48440" xr:uid="{3E855FF7-F348-4DEF-835A-2A624138F7CA}"/>
    <cellStyle name="40% - Énfasis5 8 3 3" xfId="9745" xr:uid="{B6FD0182-FCE2-4145-8032-B576A53D2BAE}"/>
    <cellStyle name="40% - Énfasis5 8 3 3 2" xfId="25158" xr:uid="{8CA0C677-4792-4DD0-B018-03F6918D17EB}"/>
    <cellStyle name="40% - Énfasis5 8 3 3 2 2" xfId="48445" xr:uid="{666F49BE-056C-44A3-A20B-527D3B0E5094}"/>
    <cellStyle name="40% - Énfasis5 8 3 3 3" xfId="48444" xr:uid="{C9C80647-4E0B-4A3A-B23A-C51C230D705D}"/>
    <cellStyle name="40% - Énfasis5 8 3 4" xfId="17453" xr:uid="{4074B207-1956-423B-AB9C-D5E184D1E0B3}"/>
    <cellStyle name="40% - Énfasis5 8 3 4 2" xfId="48446" xr:uid="{5F11F4C5-BEE4-4306-9BA0-69C68745A749}"/>
    <cellStyle name="40% - Énfasis5 8 3 5" xfId="48439" xr:uid="{BBE8C881-F3CC-4F73-A81B-341A00432D59}"/>
    <cellStyle name="40% - Énfasis5 8 4" xfId="4289" xr:uid="{FAFBB6A3-72E3-464E-AC72-CBF03A71FDDD}"/>
    <cellStyle name="40% - Énfasis5 8 4 2" xfId="11997" xr:uid="{B8531DA4-8479-4362-AE0F-BC56826F8BB2}"/>
    <cellStyle name="40% - Énfasis5 8 4 2 2" xfId="27409" xr:uid="{3F25BDBD-0F2E-49FE-8CDC-66F9E153C695}"/>
    <cellStyle name="40% - Énfasis5 8 4 2 2 2" xfId="48449" xr:uid="{5F4B5A87-9CAC-42BB-A2CC-2FE8C833D2CE}"/>
    <cellStyle name="40% - Énfasis5 8 4 2 3" xfId="48448" xr:uid="{998F6645-D7E3-42B1-B1B3-11C9E88CD58F}"/>
    <cellStyle name="40% - Énfasis5 8 4 3" xfId="19704" xr:uid="{D00F5398-140A-48EF-88E6-2757674F2D6E}"/>
    <cellStyle name="40% - Énfasis5 8 4 3 2" xfId="48450" xr:uid="{166D9C81-F722-4045-8092-A8518BC89CED}"/>
    <cellStyle name="40% - Énfasis5 8 4 4" xfId="48447" xr:uid="{D0FCF2D9-0EA5-45CC-9AA2-22EF2FAD2AD6}"/>
    <cellStyle name="40% - Énfasis5 8 5" xfId="8286" xr:uid="{1B1E74F0-E8FA-49E2-8CA5-B78CD5F0655E}"/>
    <cellStyle name="40% - Énfasis5 8 5 2" xfId="23699" xr:uid="{3248EAE3-2823-467A-8CF7-6300662CE91F}"/>
    <cellStyle name="40% - Énfasis5 8 5 2 2" xfId="48452" xr:uid="{CA45BF2D-6B9F-478B-B79C-6401A254E904}"/>
    <cellStyle name="40% - Énfasis5 8 5 3" xfId="48451" xr:uid="{47FDEF06-27A5-475F-BD35-3F3FB10AB7D9}"/>
    <cellStyle name="40% - Énfasis5 8 6" xfId="15994" xr:uid="{562AE6F8-80E6-4A54-A5B9-DE7EE507211C}"/>
    <cellStyle name="40% - Énfasis5 8 6 2" xfId="48453" xr:uid="{8A46257A-AC07-4A76-91E9-4856CCB17A19}"/>
    <cellStyle name="40% - Énfasis5 8 7" xfId="48422" xr:uid="{F550CE9F-8759-4BFF-BD46-B729A039EF4C}"/>
    <cellStyle name="40% - Énfasis5 9" xfId="563" xr:uid="{6D21D424-51DD-44B3-AE24-5F960F7A6484}"/>
    <cellStyle name="40% - Énfasis5 9 2" xfId="1224" xr:uid="{CCB3E249-B423-4EE6-BC68-2DE6A3976B33}"/>
    <cellStyle name="40% - Énfasis5 9 2 2" xfId="2692" xr:uid="{256F9FD9-6823-46EA-98DB-C294F6961E9E}"/>
    <cellStyle name="40% - Énfasis5 9 2 2 2" xfId="6424" xr:uid="{D72F7107-0E0C-4FAF-BAF3-7CC57CAF35B3}"/>
    <cellStyle name="40% - Énfasis5 9 2 2 2 2" xfId="14132" xr:uid="{FC550A9F-B7CD-4070-91FE-0E254B6F130E}"/>
    <cellStyle name="40% - Énfasis5 9 2 2 2 2 2" xfId="29544" xr:uid="{C7D420A4-2CB8-4D17-8741-79E03E5DD04D}"/>
    <cellStyle name="40% - Énfasis5 9 2 2 2 2 2 2" xfId="48459" xr:uid="{7E8CC146-B9EA-4CF8-8791-1D9F0C80DAFE}"/>
    <cellStyle name="40% - Énfasis5 9 2 2 2 2 3" xfId="48458" xr:uid="{C54E3DE5-2539-4DC9-A023-A7FE490DC194}"/>
    <cellStyle name="40% - Énfasis5 9 2 2 2 3" xfId="21839" xr:uid="{9C3C0FEC-6583-4B89-9F4F-2EFC1753845D}"/>
    <cellStyle name="40% - Énfasis5 9 2 2 2 3 2" xfId="48460" xr:uid="{077C65DD-5F82-49A1-81BA-AAB75B335F59}"/>
    <cellStyle name="40% - Énfasis5 9 2 2 2 4" xfId="48457" xr:uid="{86897F2B-6AC3-42B0-92EA-90D6BA379852}"/>
    <cellStyle name="40% - Énfasis5 9 2 2 3" xfId="10403" xr:uid="{35E7A7D4-C034-4670-A378-E67341804D21}"/>
    <cellStyle name="40% - Énfasis5 9 2 2 3 2" xfId="25816" xr:uid="{1E8A3A9D-DD98-4F5C-B535-163341BB95A1}"/>
    <cellStyle name="40% - Énfasis5 9 2 2 3 2 2" xfId="48462" xr:uid="{49123175-59A1-48AF-884B-038F49CB3C8E}"/>
    <cellStyle name="40% - Énfasis5 9 2 2 3 3" xfId="48461" xr:uid="{1BF7F6B2-05C1-4B33-B868-F4FC911D6A4A}"/>
    <cellStyle name="40% - Énfasis5 9 2 2 4" xfId="18111" xr:uid="{976B6E1A-FB0E-40FE-844D-5E3BB45BA437}"/>
    <cellStyle name="40% - Énfasis5 9 2 2 4 2" xfId="48463" xr:uid="{C9B87DC0-C62C-4F4C-B9EF-B526A59A75CF}"/>
    <cellStyle name="40% - Énfasis5 9 2 2 5" xfId="48456" xr:uid="{BAD56AEB-A09F-4E66-952A-8F1218344243}"/>
    <cellStyle name="40% - Énfasis5 9 2 3" xfId="4961" xr:uid="{6CC8BF26-F850-4656-998A-9D43F714EDD8}"/>
    <cellStyle name="40% - Énfasis5 9 2 3 2" xfId="12669" xr:uid="{824E96BE-8F21-4F58-A134-5C8FC211B5BE}"/>
    <cellStyle name="40% - Énfasis5 9 2 3 2 2" xfId="28081" xr:uid="{BF2411A3-0710-4209-854F-813BD7601CEE}"/>
    <cellStyle name="40% - Énfasis5 9 2 3 2 2 2" xfId="48466" xr:uid="{63C58600-680B-4DA8-A38A-B4838424B73D}"/>
    <cellStyle name="40% - Énfasis5 9 2 3 2 3" xfId="48465" xr:uid="{DFB60A1A-AE5D-47A5-832D-01D3B6E1DB9A}"/>
    <cellStyle name="40% - Énfasis5 9 2 3 3" xfId="20376" xr:uid="{CBC5A363-E4D9-471B-97F1-68AD3ECAB9DF}"/>
    <cellStyle name="40% - Énfasis5 9 2 3 3 2" xfId="48467" xr:uid="{F759E581-9DC5-4D27-8FFA-685D81AFD1AC}"/>
    <cellStyle name="40% - Énfasis5 9 2 3 4" xfId="48464" xr:uid="{04B67CD6-4E25-46F3-BEEE-3D09EDEDBD3E}"/>
    <cellStyle name="40% - Énfasis5 9 2 4" xfId="8944" xr:uid="{7FB3EF03-B494-471C-95EE-0ECE0E79C704}"/>
    <cellStyle name="40% - Énfasis5 9 2 4 2" xfId="24357" xr:uid="{53AC9AB9-0585-4F49-8484-C23235150960}"/>
    <cellStyle name="40% - Énfasis5 9 2 4 2 2" xfId="48469" xr:uid="{CA00E39D-8AAC-4C53-91C1-20AD628E66B1}"/>
    <cellStyle name="40% - Énfasis5 9 2 4 3" xfId="48468" xr:uid="{B0D52CAF-834F-4D5E-86A6-9F4C66C4AC94}"/>
    <cellStyle name="40% - Énfasis5 9 2 5" xfId="16652" xr:uid="{9E975D4A-F8A2-42EF-87E3-20DF18DEE51D}"/>
    <cellStyle name="40% - Énfasis5 9 2 5 2" xfId="48470" xr:uid="{04652CEB-4E11-4ACF-9831-209CAE2648F9}"/>
    <cellStyle name="40% - Énfasis5 9 2 6" xfId="48455" xr:uid="{E780FC8E-DECA-46C0-8E79-A50A5962748D}"/>
    <cellStyle name="40% - Énfasis5 9 3" xfId="2054" xr:uid="{2EC53BE0-1447-4C53-ABA1-0D0DE8053CC6}"/>
    <cellStyle name="40% - Énfasis5 9 3 2" xfId="5786" xr:uid="{0272FE0F-5CAB-49B0-9BBD-115FBB577D01}"/>
    <cellStyle name="40% - Énfasis5 9 3 2 2" xfId="13494" xr:uid="{FEE06FB5-3676-4C57-A9BB-F2526065682B}"/>
    <cellStyle name="40% - Énfasis5 9 3 2 2 2" xfId="28906" xr:uid="{3EAC2E5A-54E9-4A7C-AFB2-21A6AABA87EB}"/>
    <cellStyle name="40% - Énfasis5 9 3 2 2 2 2" xfId="48474" xr:uid="{B488040B-2264-453A-B1DD-22D58620FDCA}"/>
    <cellStyle name="40% - Énfasis5 9 3 2 2 3" xfId="48473" xr:uid="{AB5CFAAA-17E1-48A5-8807-9F99530E0E18}"/>
    <cellStyle name="40% - Énfasis5 9 3 2 3" xfId="21201" xr:uid="{243BD5E5-0018-4D41-A4A6-E48B2825261E}"/>
    <cellStyle name="40% - Énfasis5 9 3 2 3 2" xfId="48475" xr:uid="{E70F44B3-4CB5-45AB-8730-319F47DE691A}"/>
    <cellStyle name="40% - Énfasis5 9 3 2 4" xfId="48472" xr:uid="{6704EEAB-072F-4ED1-86D8-7F5E03A45FB3}"/>
    <cellStyle name="40% - Énfasis5 9 3 3" xfId="9765" xr:uid="{0872C898-0A00-4147-8447-5FE258B3DBCA}"/>
    <cellStyle name="40% - Énfasis5 9 3 3 2" xfId="25178" xr:uid="{8E0EC167-5CB0-4924-B7B1-C45CF9630C6C}"/>
    <cellStyle name="40% - Énfasis5 9 3 3 2 2" xfId="48477" xr:uid="{F4565E1C-4056-41C1-A966-9031EEC31EC9}"/>
    <cellStyle name="40% - Énfasis5 9 3 3 3" xfId="48476" xr:uid="{C9C1AB25-432A-4C2B-B053-6225040142CA}"/>
    <cellStyle name="40% - Énfasis5 9 3 4" xfId="17473" xr:uid="{EED14F27-B3E1-46EA-AC90-C0DEEC8E72B0}"/>
    <cellStyle name="40% - Énfasis5 9 3 4 2" xfId="48478" xr:uid="{4C519DC8-EB56-437B-BC01-05052E94E5A9}"/>
    <cellStyle name="40% - Énfasis5 9 3 5" xfId="48471" xr:uid="{9449C5D2-681A-4FD7-BEF6-095AEE39DAB7}"/>
    <cellStyle name="40% - Énfasis5 9 4" xfId="4309" xr:uid="{3256256E-B97B-4C02-8585-7A3061AE1559}"/>
    <cellStyle name="40% - Énfasis5 9 4 2" xfId="12017" xr:uid="{F19F2750-0725-4171-89E7-1652B8DAF646}"/>
    <cellStyle name="40% - Énfasis5 9 4 2 2" xfId="27429" xr:uid="{C7FFD4D1-260F-4D27-A94C-82996C054D22}"/>
    <cellStyle name="40% - Énfasis5 9 4 2 2 2" xfId="48481" xr:uid="{BFDEDA59-C00D-47D5-A748-E81F3F2E54DB}"/>
    <cellStyle name="40% - Énfasis5 9 4 2 3" xfId="48480" xr:uid="{31C6BD6E-011A-43B6-BB3D-020B23FD5000}"/>
    <cellStyle name="40% - Énfasis5 9 4 3" xfId="19724" xr:uid="{FFA53321-6D2B-422C-B900-02EA7C2C1367}"/>
    <cellStyle name="40% - Énfasis5 9 4 3 2" xfId="48482" xr:uid="{6E7D7C27-5E44-461B-A3BF-C86467DFD6AF}"/>
    <cellStyle name="40% - Énfasis5 9 4 4" xfId="48479" xr:uid="{2A56F4BF-02D7-49FF-B7CC-5B9CC04D4DCA}"/>
    <cellStyle name="40% - Énfasis5 9 5" xfId="8306" xr:uid="{C2C040D1-CD48-46DF-AC9E-64CBA06F2EF3}"/>
    <cellStyle name="40% - Énfasis5 9 5 2" xfId="23719" xr:uid="{A208A593-21F5-4426-B1CD-C4BA0B3DC38D}"/>
    <cellStyle name="40% - Énfasis5 9 5 2 2" xfId="48484" xr:uid="{6CBA82EA-AF42-4C9A-A878-06A92E7CBC6F}"/>
    <cellStyle name="40% - Énfasis5 9 5 3" xfId="48483" xr:uid="{94CB5C2E-E68F-48FB-B1FD-84609D94A380}"/>
    <cellStyle name="40% - Énfasis5 9 6" xfId="16014" xr:uid="{092D2F1F-A000-40A5-8AB3-1F7323DB5F61}"/>
    <cellStyle name="40% - Énfasis5 9 6 2" xfId="48485" xr:uid="{5DB15F23-F49F-49E8-89FF-423B2C96AD6F}"/>
    <cellStyle name="40% - Énfasis5 9 7" xfId="48454" xr:uid="{59F097CF-7C3E-40D9-B983-D99297550CBF}"/>
    <cellStyle name="40% - Énfasis6 10" xfId="586" xr:uid="{965D2CDA-14F2-4D00-9234-1FC5C7B591BA}"/>
    <cellStyle name="40% - Énfasis6 10 2" xfId="1247" xr:uid="{B6288991-42CA-4402-8B4E-EFD499B3C442}"/>
    <cellStyle name="40% - Énfasis6 10 2 2" xfId="2715" xr:uid="{C33F04B7-DF1D-4828-B2EE-00EB599293B4}"/>
    <cellStyle name="40% - Énfasis6 10 2 2 2" xfId="6447" xr:uid="{AD13A5E9-C27E-430B-A93B-764442B38A82}"/>
    <cellStyle name="40% - Énfasis6 10 2 2 2 2" xfId="14155" xr:uid="{30378411-6D08-4194-8F6D-E499D0254F2D}"/>
    <cellStyle name="40% - Énfasis6 10 2 2 2 2 2" xfId="29567" xr:uid="{8B338C3B-E009-4A81-AC85-A3D3293C6E79}"/>
    <cellStyle name="40% - Énfasis6 10 2 2 2 2 2 2" xfId="48491" xr:uid="{CC84926F-4469-49EF-834A-2D914DC58BD6}"/>
    <cellStyle name="40% - Énfasis6 10 2 2 2 2 3" xfId="48490" xr:uid="{516D6D14-699E-44A7-8DA7-500A0216BA00}"/>
    <cellStyle name="40% - Énfasis6 10 2 2 2 3" xfId="21862" xr:uid="{61A457A1-5AC3-4921-9DF3-925C5900FA4F}"/>
    <cellStyle name="40% - Énfasis6 10 2 2 2 3 2" xfId="48492" xr:uid="{D44645FF-FD76-4126-B2CA-9E584DE27B3B}"/>
    <cellStyle name="40% - Énfasis6 10 2 2 2 4" xfId="48489" xr:uid="{A4EEAB0B-8877-4413-B03F-0DACA8A2FFC7}"/>
    <cellStyle name="40% - Énfasis6 10 2 2 3" xfId="10426" xr:uid="{05E9E493-6CC7-4AA9-8F9C-A2569F711DC2}"/>
    <cellStyle name="40% - Énfasis6 10 2 2 3 2" xfId="25839" xr:uid="{2AE645B7-189C-407B-B18C-11DFC26042FC}"/>
    <cellStyle name="40% - Énfasis6 10 2 2 3 2 2" xfId="48494" xr:uid="{62BCF22C-410A-464A-B371-ACC22375905A}"/>
    <cellStyle name="40% - Énfasis6 10 2 2 3 3" xfId="48493" xr:uid="{B6D659DF-CE79-43CD-B637-1BAE1D6B02D5}"/>
    <cellStyle name="40% - Énfasis6 10 2 2 4" xfId="18134" xr:uid="{17AFDDBA-2311-48CB-87D7-9F6436CDA6AA}"/>
    <cellStyle name="40% - Énfasis6 10 2 2 4 2" xfId="48495" xr:uid="{0E72B2E7-1025-46DB-B200-15D958389A98}"/>
    <cellStyle name="40% - Énfasis6 10 2 2 5" xfId="48488" xr:uid="{9D00225F-C798-4301-9621-4C9738797649}"/>
    <cellStyle name="40% - Énfasis6 10 2 3" xfId="4984" xr:uid="{664EE1A8-3A71-4FBD-8E89-9BB3EB07F45F}"/>
    <cellStyle name="40% - Énfasis6 10 2 3 2" xfId="12692" xr:uid="{8C1C19DD-3790-4DD0-9EF1-3D346F2A9187}"/>
    <cellStyle name="40% - Énfasis6 10 2 3 2 2" xfId="28104" xr:uid="{A4D9FB89-CC79-4CAE-8F8D-76CEC40B7B5D}"/>
    <cellStyle name="40% - Énfasis6 10 2 3 2 2 2" xfId="48498" xr:uid="{FAB40F24-6178-48C0-89B2-BC2E16E6CD0F}"/>
    <cellStyle name="40% - Énfasis6 10 2 3 2 3" xfId="48497" xr:uid="{DA1D5A6B-9803-4E6A-8181-9AEB76464C75}"/>
    <cellStyle name="40% - Énfasis6 10 2 3 3" xfId="20399" xr:uid="{42C55903-DCAF-4947-ABB7-928EA396C6C9}"/>
    <cellStyle name="40% - Énfasis6 10 2 3 3 2" xfId="48499" xr:uid="{B96ADBBF-3452-4F61-9BB4-C44EF6552F5D}"/>
    <cellStyle name="40% - Énfasis6 10 2 3 4" xfId="48496" xr:uid="{C81115BB-ED26-4473-86F1-5A097E4B88A7}"/>
    <cellStyle name="40% - Énfasis6 10 2 4" xfId="8967" xr:uid="{839A83D1-6730-4E0D-9688-FADAF24E0C40}"/>
    <cellStyle name="40% - Énfasis6 10 2 4 2" xfId="24380" xr:uid="{0881B10F-1989-48FC-A224-093F70BBCC3F}"/>
    <cellStyle name="40% - Énfasis6 10 2 4 2 2" xfId="48501" xr:uid="{3EA32D55-E4B5-4109-AAC0-AF9395EA7FB4}"/>
    <cellStyle name="40% - Énfasis6 10 2 4 3" xfId="48500" xr:uid="{CB45BABE-A5F2-4012-A1CD-EEF11AF24A57}"/>
    <cellStyle name="40% - Énfasis6 10 2 5" xfId="16675" xr:uid="{96ADA4D5-04CD-4C27-8B96-980BC23E1E1C}"/>
    <cellStyle name="40% - Énfasis6 10 2 5 2" xfId="48502" xr:uid="{8243DDA6-FEB1-492B-972C-3118221348A0}"/>
    <cellStyle name="40% - Énfasis6 10 2 6" xfId="48487" xr:uid="{4EBE00EA-412B-4D76-A6FF-120301CDDFBA}"/>
    <cellStyle name="40% - Énfasis6 10 3" xfId="2077" xr:uid="{D38405F4-C2C9-444A-BE08-799D25921B6F}"/>
    <cellStyle name="40% - Énfasis6 10 3 2" xfId="5809" xr:uid="{FF7539F0-4F2F-4490-95AE-124A596AD3C0}"/>
    <cellStyle name="40% - Énfasis6 10 3 2 2" xfId="13517" xr:uid="{29F0F32B-4641-4E75-B609-B6806C4EACD0}"/>
    <cellStyle name="40% - Énfasis6 10 3 2 2 2" xfId="28929" xr:uid="{AC023472-D992-42AB-8270-15C663F0BC2A}"/>
    <cellStyle name="40% - Énfasis6 10 3 2 2 2 2" xfId="48506" xr:uid="{93245CBF-3774-4605-98A2-47E62FA34506}"/>
    <cellStyle name="40% - Énfasis6 10 3 2 2 3" xfId="48505" xr:uid="{A4938E75-7F5F-43E0-9059-E652ABD4C5D5}"/>
    <cellStyle name="40% - Énfasis6 10 3 2 3" xfId="21224" xr:uid="{655271C3-A5D1-44B5-8C15-F46D470982A9}"/>
    <cellStyle name="40% - Énfasis6 10 3 2 3 2" xfId="48507" xr:uid="{FB217735-ED15-4564-A690-2A329ADD4375}"/>
    <cellStyle name="40% - Énfasis6 10 3 2 4" xfId="48504" xr:uid="{B216034D-902B-4FE0-89E5-B08A322CDB49}"/>
    <cellStyle name="40% - Énfasis6 10 3 3" xfId="9788" xr:uid="{045AAB50-799C-46A7-86F4-F6E8C288A8A2}"/>
    <cellStyle name="40% - Énfasis6 10 3 3 2" xfId="25201" xr:uid="{756443CA-391B-4C3D-8C75-C159F7586E8F}"/>
    <cellStyle name="40% - Énfasis6 10 3 3 2 2" xfId="48509" xr:uid="{F9FB68C4-C743-4094-B423-F842E403C16F}"/>
    <cellStyle name="40% - Énfasis6 10 3 3 3" xfId="48508" xr:uid="{3246DC8F-AB2B-48A7-A990-2D0E8CD64833}"/>
    <cellStyle name="40% - Énfasis6 10 3 4" xfId="17496" xr:uid="{919EC8E7-E4E5-4830-A5FB-40A615B1791F}"/>
    <cellStyle name="40% - Énfasis6 10 3 4 2" xfId="48510" xr:uid="{4ED52501-C294-4225-8C0B-6F590074D8B1}"/>
    <cellStyle name="40% - Énfasis6 10 3 5" xfId="48503" xr:uid="{CAF1EE72-7480-4A19-8302-C18211EBE1DA}"/>
    <cellStyle name="40% - Énfasis6 10 4" xfId="4332" xr:uid="{AC14C247-E5BD-4C1C-B63F-1816428C6CDB}"/>
    <cellStyle name="40% - Énfasis6 10 4 2" xfId="12040" xr:uid="{256DCC06-D9F0-40B5-A760-2CE0946707F4}"/>
    <cellStyle name="40% - Énfasis6 10 4 2 2" xfId="27452" xr:uid="{38EEBAA3-8AC8-4C82-9D64-4DE2273A83DE}"/>
    <cellStyle name="40% - Énfasis6 10 4 2 2 2" xfId="48513" xr:uid="{927DB062-4601-4573-A88D-10F329952111}"/>
    <cellStyle name="40% - Énfasis6 10 4 2 3" xfId="48512" xr:uid="{CC1C0CB8-7131-436D-B820-A901465CF079}"/>
    <cellStyle name="40% - Énfasis6 10 4 3" xfId="19747" xr:uid="{C656146E-EA68-45FB-9113-CB8AB2CBD862}"/>
    <cellStyle name="40% - Énfasis6 10 4 3 2" xfId="48514" xr:uid="{E7CB22E3-5E92-47D5-9BAE-41D136423F30}"/>
    <cellStyle name="40% - Énfasis6 10 4 4" xfId="48511" xr:uid="{5B38B67D-796C-4AE1-8D1D-977D6CA60A0C}"/>
    <cellStyle name="40% - Énfasis6 10 5" xfId="8329" xr:uid="{9F5A3DF5-67DC-4252-9652-A764FEE833E7}"/>
    <cellStyle name="40% - Énfasis6 10 5 2" xfId="23742" xr:uid="{8127813D-79BF-49A8-8D44-E1A3C4F15A6C}"/>
    <cellStyle name="40% - Énfasis6 10 5 2 2" xfId="48516" xr:uid="{A3EABBF8-E042-494B-ABBD-B0A47C7B25D5}"/>
    <cellStyle name="40% - Énfasis6 10 5 3" xfId="48515" xr:uid="{41961E24-8AFA-48ED-802A-503F58C518CB}"/>
    <cellStyle name="40% - Énfasis6 10 6" xfId="16037" xr:uid="{3E9A61C6-8A53-464E-9EF9-3B26D4E24CCA}"/>
    <cellStyle name="40% - Énfasis6 10 6 2" xfId="48517" xr:uid="{1D9F72CE-BA41-4173-8A33-E5CFE9D4D150}"/>
    <cellStyle name="40% - Énfasis6 10 7" xfId="48486" xr:uid="{9FF5BCED-38EE-44FF-9424-F35626BB75D8}"/>
    <cellStyle name="40% - Énfasis6 11" xfId="607" xr:uid="{22FA570D-E381-4B26-83E2-01F93F17C2EA}"/>
    <cellStyle name="40% - Énfasis6 11 2" xfId="1268" xr:uid="{07529813-199B-46FC-A283-55BC6E1DE0BF}"/>
    <cellStyle name="40% - Énfasis6 11 2 2" xfId="2735" xr:uid="{E470D237-AACC-43ED-B8F4-3DC0E5B21F0B}"/>
    <cellStyle name="40% - Énfasis6 11 2 2 2" xfId="6467" xr:uid="{17E5D740-151B-4E4E-A621-DC9BC6E98A02}"/>
    <cellStyle name="40% - Énfasis6 11 2 2 2 2" xfId="14175" xr:uid="{4211CA05-9221-4690-BABC-A35BC3717405}"/>
    <cellStyle name="40% - Énfasis6 11 2 2 2 2 2" xfId="29587" xr:uid="{68E4D478-0095-4681-9043-F6D4C7CF5ADA}"/>
    <cellStyle name="40% - Énfasis6 11 2 2 2 2 2 2" xfId="48523" xr:uid="{5B4EBE98-1088-4DEC-B687-F23A03D0CEDE}"/>
    <cellStyle name="40% - Énfasis6 11 2 2 2 2 3" xfId="48522" xr:uid="{36065656-E266-46A4-80FE-3821F7A621C2}"/>
    <cellStyle name="40% - Énfasis6 11 2 2 2 3" xfId="21882" xr:uid="{4E8D3317-CA15-4FA7-9F47-4BA1C781E590}"/>
    <cellStyle name="40% - Énfasis6 11 2 2 2 3 2" xfId="48524" xr:uid="{C38ED927-6BB2-4D32-9023-7F2D7A69AB6E}"/>
    <cellStyle name="40% - Énfasis6 11 2 2 2 4" xfId="48521" xr:uid="{B69CDD12-C6B2-4985-8DBA-1253D3334D3F}"/>
    <cellStyle name="40% - Énfasis6 11 2 2 3" xfId="10446" xr:uid="{DB5F3A92-A76C-4907-9183-223C4392BE15}"/>
    <cellStyle name="40% - Énfasis6 11 2 2 3 2" xfId="25859" xr:uid="{E748DCE3-511C-416F-873E-BE17B1E2A259}"/>
    <cellStyle name="40% - Énfasis6 11 2 2 3 2 2" xfId="48526" xr:uid="{75C33842-1D81-4D20-9E38-AF9DBCF9DA7E}"/>
    <cellStyle name="40% - Énfasis6 11 2 2 3 3" xfId="48525" xr:uid="{18DAEE69-E408-45CE-9D69-796B8B7754C0}"/>
    <cellStyle name="40% - Énfasis6 11 2 2 4" xfId="18154" xr:uid="{CF4FFD09-BEE8-49A2-98CA-976627044A77}"/>
    <cellStyle name="40% - Énfasis6 11 2 2 4 2" xfId="48527" xr:uid="{931AFB08-3588-4315-BBDF-11F7D9CD7060}"/>
    <cellStyle name="40% - Énfasis6 11 2 2 5" xfId="48520" xr:uid="{91B73F4F-2EFB-4578-B3CC-5BCB9D367261}"/>
    <cellStyle name="40% - Énfasis6 11 2 3" xfId="5004" xr:uid="{19415EAB-5BF0-4A22-8010-A087DCDE9649}"/>
    <cellStyle name="40% - Énfasis6 11 2 3 2" xfId="12712" xr:uid="{13AAAC10-B067-4B27-B0E9-8BADDA887EBC}"/>
    <cellStyle name="40% - Énfasis6 11 2 3 2 2" xfId="28124" xr:uid="{838D54A0-7577-4AE9-99BF-94634B24459C}"/>
    <cellStyle name="40% - Énfasis6 11 2 3 2 2 2" xfId="48530" xr:uid="{FFCB96EA-E5D7-45D5-A715-258ED9B06814}"/>
    <cellStyle name="40% - Énfasis6 11 2 3 2 3" xfId="48529" xr:uid="{91D5616A-6079-4394-88FE-6F0B73D9F47C}"/>
    <cellStyle name="40% - Énfasis6 11 2 3 3" xfId="20419" xr:uid="{50A64B74-4329-43B6-A7EC-74EC9035583B}"/>
    <cellStyle name="40% - Énfasis6 11 2 3 3 2" xfId="48531" xr:uid="{4984F153-015F-4B6C-84FC-4EAC6CF32441}"/>
    <cellStyle name="40% - Énfasis6 11 2 3 4" xfId="48528" xr:uid="{EAD195ED-3893-4C1F-8AC0-8048CBD6EAFA}"/>
    <cellStyle name="40% - Énfasis6 11 2 4" xfId="8987" xr:uid="{5B24CF8A-BE11-49DB-89A2-276A395E119F}"/>
    <cellStyle name="40% - Énfasis6 11 2 4 2" xfId="24400" xr:uid="{158C8F69-A7D1-4127-8AFF-DF5D0A4FB674}"/>
    <cellStyle name="40% - Énfasis6 11 2 4 2 2" xfId="48533" xr:uid="{E0BF7CBE-FB6F-420B-A88A-482F8A102C2A}"/>
    <cellStyle name="40% - Énfasis6 11 2 4 3" xfId="48532" xr:uid="{014103B7-F987-4E95-B6DA-3AE1D8585D89}"/>
    <cellStyle name="40% - Énfasis6 11 2 5" xfId="16695" xr:uid="{87F706CD-6F4F-4D69-927A-77F6B95BDA1A}"/>
    <cellStyle name="40% - Énfasis6 11 2 5 2" xfId="48534" xr:uid="{2E845461-C8E2-4537-9EBB-1D036D16DF3B}"/>
    <cellStyle name="40% - Énfasis6 11 2 6" xfId="48519" xr:uid="{75136495-56CA-4AD7-9FD1-4659A0239EF1}"/>
    <cellStyle name="40% - Énfasis6 11 3" xfId="2097" xr:uid="{A28E1E2E-71F8-4884-88D7-E89C27864935}"/>
    <cellStyle name="40% - Énfasis6 11 3 2" xfId="5829" xr:uid="{DB0729A9-2A56-4946-92E9-D0EBEA60612D}"/>
    <cellStyle name="40% - Énfasis6 11 3 2 2" xfId="13537" xr:uid="{05D60FA9-A115-4382-A24B-20665736A69E}"/>
    <cellStyle name="40% - Énfasis6 11 3 2 2 2" xfId="28949" xr:uid="{4ED08348-97E0-4F03-978C-902D3D8A9C60}"/>
    <cellStyle name="40% - Énfasis6 11 3 2 2 2 2" xfId="48538" xr:uid="{AB7D6DA1-D697-4AD7-9A95-A249386D8B60}"/>
    <cellStyle name="40% - Énfasis6 11 3 2 2 3" xfId="48537" xr:uid="{C5E3000C-0BA3-4FDB-8724-45CE72586493}"/>
    <cellStyle name="40% - Énfasis6 11 3 2 3" xfId="21244" xr:uid="{6515B0C0-E58E-4799-8AB0-2127200000E3}"/>
    <cellStyle name="40% - Énfasis6 11 3 2 3 2" xfId="48539" xr:uid="{96AFFA07-639C-486D-AE77-51FA89E2686B}"/>
    <cellStyle name="40% - Énfasis6 11 3 2 4" xfId="48536" xr:uid="{4F4B9FF8-A341-4E99-99F0-DC54859BFF29}"/>
    <cellStyle name="40% - Énfasis6 11 3 3" xfId="9808" xr:uid="{48F797C9-2116-44EA-8056-881B69602A0F}"/>
    <cellStyle name="40% - Énfasis6 11 3 3 2" xfId="25221" xr:uid="{F6F20C9D-0628-4B0A-9113-FC84E2C03614}"/>
    <cellStyle name="40% - Énfasis6 11 3 3 2 2" xfId="48541" xr:uid="{C8815D2A-CE76-4651-BCCF-C7804324BF22}"/>
    <cellStyle name="40% - Énfasis6 11 3 3 3" xfId="48540" xr:uid="{BA533FA2-C941-4CA3-9E4B-66CF6D8CA1CF}"/>
    <cellStyle name="40% - Énfasis6 11 3 4" xfId="17516" xr:uid="{E7C81B84-7B1F-4B8E-BDB3-C977F9C6B0B3}"/>
    <cellStyle name="40% - Énfasis6 11 3 4 2" xfId="48542" xr:uid="{57A4CD4F-E8CF-4ADE-9171-AC00178A7CE7}"/>
    <cellStyle name="40% - Énfasis6 11 3 5" xfId="48535" xr:uid="{6CF4BB76-793D-4A67-BD23-51B0B2F333E9}"/>
    <cellStyle name="40% - Énfasis6 11 4" xfId="4352" xr:uid="{606D3A88-31D5-4BF9-BA0A-1CD367D07AA5}"/>
    <cellStyle name="40% - Énfasis6 11 4 2" xfId="12060" xr:uid="{299E8BB6-4FCF-4DA2-91D9-5CA783E3427B}"/>
    <cellStyle name="40% - Énfasis6 11 4 2 2" xfId="27472" xr:uid="{DE3F3C95-4145-4F0C-89E9-006B9CF374B5}"/>
    <cellStyle name="40% - Énfasis6 11 4 2 2 2" xfId="48545" xr:uid="{4C0334BB-C2CB-44EB-BA33-5F122452BF03}"/>
    <cellStyle name="40% - Énfasis6 11 4 2 3" xfId="48544" xr:uid="{3593C987-541A-45BD-8B9D-EFCC1D9725E8}"/>
    <cellStyle name="40% - Énfasis6 11 4 3" xfId="19767" xr:uid="{627452E8-2832-425B-91CF-7008E5DAFDA6}"/>
    <cellStyle name="40% - Énfasis6 11 4 3 2" xfId="48546" xr:uid="{2934BBF0-8A48-47CA-ABBA-04AA6882D8B5}"/>
    <cellStyle name="40% - Énfasis6 11 4 4" xfId="48543" xr:uid="{D64E0D10-04CA-4732-B891-8D01B5DD0138}"/>
    <cellStyle name="40% - Énfasis6 11 5" xfId="8349" xr:uid="{9EFEC41C-3A30-4AB2-B016-D8F4CB0B1590}"/>
    <cellStyle name="40% - Énfasis6 11 5 2" xfId="23762" xr:uid="{70AE1429-47AD-4C35-A991-E690524233F2}"/>
    <cellStyle name="40% - Énfasis6 11 5 2 2" xfId="48548" xr:uid="{1F319877-E125-464B-A7A9-AC782FC96FD3}"/>
    <cellStyle name="40% - Énfasis6 11 5 3" xfId="48547" xr:uid="{B7132AE8-E5D5-4F45-A241-43AEC358B94B}"/>
    <cellStyle name="40% - Énfasis6 11 6" xfId="16057" xr:uid="{D3B5F411-3625-4A6E-A3D1-D8A03CC8F5F0}"/>
    <cellStyle name="40% - Énfasis6 11 6 2" xfId="48549" xr:uid="{6EA5639F-08B7-4EA6-A4EA-D6A0C72A0ABB}"/>
    <cellStyle name="40% - Énfasis6 11 7" xfId="48518" xr:uid="{3AF34CAF-A2B6-47BB-9BDA-A01DF457DB40}"/>
    <cellStyle name="40% - Énfasis6 12" xfId="627" xr:uid="{A9654F41-A316-4118-9E64-7A29981A3EDD}"/>
    <cellStyle name="40% - Énfasis6 12 2" xfId="1288" xr:uid="{8FECA044-B7AC-48CE-9A72-6308AB4E37CA}"/>
    <cellStyle name="40% - Énfasis6 12 2 2" xfId="2755" xr:uid="{33AB111D-75F3-4E3D-8C3A-02F8A104EF51}"/>
    <cellStyle name="40% - Énfasis6 12 2 2 2" xfId="6487" xr:uid="{518D40AC-D469-4A1D-93C6-AC5F9BB18004}"/>
    <cellStyle name="40% - Énfasis6 12 2 2 2 2" xfId="14195" xr:uid="{E7C05124-D3A5-4FC9-BF23-4F1ADCF11285}"/>
    <cellStyle name="40% - Énfasis6 12 2 2 2 2 2" xfId="29607" xr:uid="{92C33F04-E4A0-452B-9C3F-BE7C6317926B}"/>
    <cellStyle name="40% - Énfasis6 12 2 2 2 2 2 2" xfId="48555" xr:uid="{229BF4A8-B80B-4CBF-8A4D-68996BD7BB42}"/>
    <cellStyle name="40% - Énfasis6 12 2 2 2 2 3" xfId="48554" xr:uid="{BBA74E52-81F2-4A52-B578-C352F164BCA2}"/>
    <cellStyle name="40% - Énfasis6 12 2 2 2 3" xfId="21902" xr:uid="{367DBE1A-B826-46AD-B99B-609A4DC2370A}"/>
    <cellStyle name="40% - Énfasis6 12 2 2 2 3 2" xfId="48556" xr:uid="{5AAC729A-A8E8-410A-AD8D-46DDF7875F39}"/>
    <cellStyle name="40% - Énfasis6 12 2 2 2 4" xfId="48553" xr:uid="{54E1E124-0770-4CBE-81BA-F8E011DBEF80}"/>
    <cellStyle name="40% - Énfasis6 12 2 2 3" xfId="10466" xr:uid="{AD591EBE-0E5B-4016-9C5C-F56B78C4D6F3}"/>
    <cellStyle name="40% - Énfasis6 12 2 2 3 2" xfId="25879" xr:uid="{04B7A59C-4EEF-4B6D-A008-627F0D38E111}"/>
    <cellStyle name="40% - Énfasis6 12 2 2 3 2 2" xfId="48558" xr:uid="{CD5395ED-E8F2-47D5-A37D-EA3B92C4BB6B}"/>
    <cellStyle name="40% - Énfasis6 12 2 2 3 3" xfId="48557" xr:uid="{875AFFFC-355F-41FD-A6BD-78F3939FF5D5}"/>
    <cellStyle name="40% - Énfasis6 12 2 2 4" xfId="18174" xr:uid="{0513225F-C7EA-4E32-A9BD-5133949F3867}"/>
    <cellStyle name="40% - Énfasis6 12 2 2 4 2" xfId="48559" xr:uid="{8A583637-6255-46AE-B67C-7ED64201A5B1}"/>
    <cellStyle name="40% - Énfasis6 12 2 2 5" xfId="48552" xr:uid="{9437BC93-F972-4441-9383-5AA70C9E469B}"/>
    <cellStyle name="40% - Énfasis6 12 2 3" xfId="5024" xr:uid="{0F9AAAA7-E0CE-4B7C-8039-6F90F226C998}"/>
    <cellStyle name="40% - Énfasis6 12 2 3 2" xfId="12732" xr:uid="{A3783866-34A3-40DE-92AF-9047E41741D5}"/>
    <cellStyle name="40% - Énfasis6 12 2 3 2 2" xfId="28144" xr:uid="{2A1A891C-32F4-4EFC-8F84-2F74288731C9}"/>
    <cellStyle name="40% - Énfasis6 12 2 3 2 2 2" xfId="48562" xr:uid="{2777E9C2-823B-4AEF-8FA2-EE218F62A48E}"/>
    <cellStyle name="40% - Énfasis6 12 2 3 2 3" xfId="48561" xr:uid="{10530C33-61B2-4A36-998C-5DE9643E5D7E}"/>
    <cellStyle name="40% - Énfasis6 12 2 3 3" xfId="20439" xr:uid="{F56B2FB5-72D3-4D29-A527-D7ECCEC1EEE5}"/>
    <cellStyle name="40% - Énfasis6 12 2 3 3 2" xfId="48563" xr:uid="{85CD0C36-4FE3-41C1-83E2-26BCDDB49478}"/>
    <cellStyle name="40% - Énfasis6 12 2 3 4" xfId="48560" xr:uid="{BE5DA41B-17F6-4AAF-89F9-CFE610CCEEFD}"/>
    <cellStyle name="40% - Énfasis6 12 2 4" xfId="9007" xr:uid="{681941D3-6D90-4F8D-95C8-478D89FA4266}"/>
    <cellStyle name="40% - Énfasis6 12 2 4 2" xfId="24420" xr:uid="{89C29F6E-F1EF-4C36-936D-BF45DC94A5A8}"/>
    <cellStyle name="40% - Énfasis6 12 2 4 2 2" xfId="48565" xr:uid="{246FD80E-2A20-4292-B09B-3C67374CAE0D}"/>
    <cellStyle name="40% - Énfasis6 12 2 4 3" xfId="48564" xr:uid="{7037E82E-C720-4479-8911-3DD65CD5AB32}"/>
    <cellStyle name="40% - Énfasis6 12 2 5" xfId="16715" xr:uid="{45700FD6-293F-433F-ACDA-71C6B20E7F3F}"/>
    <cellStyle name="40% - Énfasis6 12 2 5 2" xfId="48566" xr:uid="{5E7C6587-4816-44FD-99E6-548182D1584C}"/>
    <cellStyle name="40% - Énfasis6 12 2 6" xfId="48551" xr:uid="{577A8CE4-2870-49CC-B850-F1BC37CA0747}"/>
    <cellStyle name="40% - Énfasis6 12 3" xfId="2117" xr:uid="{AB00F48F-BE4C-41DD-9997-78D5CB8DA30E}"/>
    <cellStyle name="40% - Énfasis6 12 3 2" xfId="5849" xr:uid="{91EBA833-0FF3-4728-984A-E185EE152C6B}"/>
    <cellStyle name="40% - Énfasis6 12 3 2 2" xfId="13557" xr:uid="{678E7E39-1022-4B29-9E05-E8C003FCC0CF}"/>
    <cellStyle name="40% - Énfasis6 12 3 2 2 2" xfId="28969" xr:uid="{A9C16038-C99C-4302-9660-462CE790E2B8}"/>
    <cellStyle name="40% - Énfasis6 12 3 2 2 2 2" xfId="48570" xr:uid="{3E487811-6627-4943-8C33-1E15D1DC0EAE}"/>
    <cellStyle name="40% - Énfasis6 12 3 2 2 3" xfId="48569" xr:uid="{AD61E369-AE18-4EB6-BAB7-879F2F4B3BD1}"/>
    <cellStyle name="40% - Énfasis6 12 3 2 3" xfId="21264" xr:uid="{47DA7965-CC84-473B-83E2-E2CE39D2AB95}"/>
    <cellStyle name="40% - Énfasis6 12 3 2 3 2" xfId="48571" xr:uid="{F44B61BE-D51D-4E74-AD5A-B2D62333E4DB}"/>
    <cellStyle name="40% - Énfasis6 12 3 2 4" xfId="48568" xr:uid="{34B50E3D-EE77-484F-AC42-3B5398ABCDD6}"/>
    <cellStyle name="40% - Énfasis6 12 3 3" xfId="9828" xr:uid="{09F0721D-8600-4D31-B3A0-3B9E19FC2D58}"/>
    <cellStyle name="40% - Énfasis6 12 3 3 2" xfId="25241" xr:uid="{C5AF3376-FACB-4FE0-8099-0FDDDCDEFCA7}"/>
    <cellStyle name="40% - Énfasis6 12 3 3 2 2" xfId="48573" xr:uid="{EA2B67AA-C147-4A96-BBD2-AB5116A6B9DB}"/>
    <cellStyle name="40% - Énfasis6 12 3 3 3" xfId="48572" xr:uid="{5EF50C31-474E-46BE-A7A0-617D8754AD27}"/>
    <cellStyle name="40% - Énfasis6 12 3 4" xfId="17536" xr:uid="{3FF512E6-35D3-4629-AB07-212F0AD742F7}"/>
    <cellStyle name="40% - Énfasis6 12 3 4 2" xfId="48574" xr:uid="{07D89829-33C8-4478-894D-4FF11EB52E98}"/>
    <cellStyle name="40% - Énfasis6 12 3 5" xfId="48567" xr:uid="{AF3A6D96-611A-41EB-B88C-8E95D7D03437}"/>
    <cellStyle name="40% - Énfasis6 12 4" xfId="4372" xr:uid="{C1CDBEB6-E825-403C-A55D-DEB0A6ECE2CE}"/>
    <cellStyle name="40% - Énfasis6 12 4 2" xfId="12080" xr:uid="{07CE9BDE-4D37-49E6-9533-487B2B018E93}"/>
    <cellStyle name="40% - Énfasis6 12 4 2 2" xfId="27492" xr:uid="{C9D28B70-42BA-4E52-A94D-64ADC4205E46}"/>
    <cellStyle name="40% - Énfasis6 12 4 2 2 2" xfId="48577" xr:uid="{43D7B4A4-6BAE-4E7D-B6FC-D19D51B0ACD3}"/>
    <cellStyle name="40% - Énfasis6 12 4 2 3" xfId="48576" xr:uid="{5F2FCC84-3947-4821-B07C-049CF1B7EC9D}"/>
    <cellStyle name="40% - Énfasis6 12 4 3" xfId="19787" xr:uid="{DDCC9429-1737-497F-9FC0-4D115CAE70D4}"/>
    <cellStyle name="40% - Énfasis6 12 4 3 2" xfId="48578" xr:uid="{6A4A0C7E-DDEC-4F31-89C8-0CBD5C26D25C}"/>
    <cellStyle name="40% - Énfasis6 12 4 4" xfId="48575" xr:uid="{75BE4294-B83C-4980-BCD8-A61AF39F5671}"/>
    <cellStyle name="40% - Énfasis6 12 5" xfId="8369" xr:uid="{3E7B5C12-B926-4BF7-BA1E-FAFAC2318E9D}"/>
    <cellStyle name="40% - Énfasis6 12 5 2" xfId="23782" xr:uid="{C211D880-6706-4CE4-8F66-03A0E043C4A6}"/>
    <cellStyle name="40% - Énfasis6 12 5 2 2" xfId="48580" xr:uid="{20958528-6A40-4DA6-9CFB-6150333F5E75}"/>
    <cellStyle name="40% - Énfasis6 12 5 3" xfId="48579" xr:uid="{6E1AB914-60A2-49B5-B235-1D08D8DCD108}"/>
    <cellStyle name="40% - Énfasis6 12 6" xfId="16077" xr:uid="{DBD001C5-E9D7-46DA-92A7-C8C744410B8F}"/>
    <cellStyle name="40% - Énfasis6 12 6 2" xfId="48581" xr:uid="{623CBFB1-6D9D-48D1-A9B3-44D6FADDF254}"/>
    <cellStyle name="40% - Énfasis6 12 7" xfId="48550" xr:uid="{CEB01130-EAEB-4290-903D-FC5FF75F3FF4}"/>
    <cellStyle name="40% - Énfasis6 13" xfId="648" xr:uid="{6DC5184B-A607-4F4E-AF80-885C1F32DE65}"/>
    <cellStyle name="40% - Énfasis6 13 2" xfId="1309" xr:uid="{C42016B5-548D-4D51-8AC2-447A59FDAF38}"/>
    <cellStyle name="40% - Énfasis6 13 2 2" xfId="2776" xr:uid="{C69D2762-8551-446C-9986-DA66861BCA76}"/>
    <cellStyle name="40% - Énfasis6 13 2 2 2" xfId="6508" xr:uid="{A447D2EE-7D0B-409E-B11F-1FA4820D34C8}"/>
    <cellStyle name="40% - Énfasis6 13 2 2 2 2" xfId="14216" xr:uid="{4B97790E-54D3-4A9B-8FA6-682CECB4F095}"/>
    <cellStyle name="40% - Énfasis6 13 2 2 2 2 2" xfId="29628" xr:uid="{ECA21242-FCA3-43F3-9451-52C2B8043BA0}"/>
    <cellStyle name="40% - Énfasis6 13 2 2 2 2 2 2" xfId="48587" xr:uid="{03D29B46-45DC-41BF-ACD7-D75CEE557E15}"/>
    <cellStyle name="40% - Énfasis6 13 2 2 2 2 3" xfId="48586" xr:uid="{C233B75D-047C-40E3-A52F-1CC4448F8D6B}"/>
    <cellStyle name="40% - Énfasis6 13 2 2 2 3" xfId="21923" xr:uid="{7E348B47-8F66-42AA-9B0E-CFF2289382CA}"/>
    <cellStyle name="40% - Énfasis6 13 2 2 2 3 2" xfId="48588" xr:uid="{25F01A46-577C-4C55-AD1C-BB9E42DA3912}"/>
    <cellStyle name="40% - Énfasis6 13 2 2 2 4" xfId="48585" xr:uid="{F83F55C4-D32B-407D-83E5-4A8939B64FC6}"/>
    <cellStyle name="40% - Énfasis6 13 2 2 3" xfId="10487" xr:uid="{51CEBEB7-B24B-40E6-AE42-154A4ED090DA}"/>
    <cellStyle name="40% - Énfasis6 13 2 2 3 2" xfId="25900" xr:uid="{6DE07BE6-7F45-4717-85D1-CEA2AD6B096D}"/>
    <cellStyle name="40% - Énfasis6 13 2 2 3 2 2" xfId="48590" xr:uid="{A3A31095-83F8-412F-A316-DC83A22DC882}"/>
    <cellStyle name="40% - Énfasis6 13 2 2 3 3" xfId="48589" xr:uid="{851371F6-874D-43AF-B1C7-C505A46F14F5}"/>
    <cellStyle name="40% - Énfasis6 13 2 2 4" xfId="18195" xr:uid="{290AD281-A154-4BC5-A61F-FBA2163586DE}"/>
    <cellStyle name="40% - Énfasis6 13 2 2 4 2" xfId="48591" xr:uid="{EF153756-377B-4CAF-9E1B-38ACB4526A0E}"/>
    <cellStyle name="40% - Énfasis6 13 2 2 5" xfId="48584" xr:uid="{BC2D77AE-9A52-4916-AC66-2EE07A4EE2A3}"/>
    <cellStyle name="40% - Énfasis6 13 2 3" xfId="5045" xr:uid="{C83EFDCA-F876-4A40-BC99-ADBD4CFBCFDE}"/>
    <cellStyle name="40% - Énfasis6 13 2 3 2" xfId="12753" xr:uid="{A145341A-3BDF-41C4-BA83-311476955FB9}"/>
    <cellStyle name="40% - Énfasis6 13 2 3 2 2" xfId="28165" xr:uid="{C9700A99-2E87-4A3F-BD64-55BCB4A9C19B}"/>
    <cellStyle name="40% - Énfasis6 13 2 3 2 2 2" xfId="48594" xr:uid="{6E0841F3-03E6-49AD-8350-D1F9045047CB}"/>
    <cellStyle name="40% - Énfasis6 13 2 3 2 3" xfId="48593" xr:uid="{BF1B3E6C-DA54-4E9B-BE32-3A69720FC875}"/>
    <cellStyle name="40% - Énfasis6 13 2 3 3" xfId="20460" xr:uid="{ED73199A-98F3-4B4E-84C7-CEB796F7E25C}"/>
    <cellStyle name="40% - Énfasis6 13 2 3 3 2" xfId="48595" xr:uid="{288A4474-C499-44CC-8B36-E83826E15D47}"/>
    <cellStyle name="40% - Énfasis6 13 2 3 4" xfId="48592" xr:uid="{5FB76D77-FB71-496D-91E8-6A5C1B5F8906}"/>
    <cellStyle name="40% - Énfasis6 13 2 4" xfId="9028" xr:uid="{54873D73-98CF-4D61-9407-416C718EBDBA}"/>
    <cellStyle name="40% - Énfasis6 13 2 4 2" xfId="24441" xr:uid="{5475480A-1A99-4B3D-A651-F495415F40AD}"/>
    <cellStyle name="40% - Énfasis6 13 2 4 2 2" xfId="48597" xr:uid="{DA6B85DC-26FC-42FF-ADA3-04885F891082}"/>
    <cellStyle name="40% - Énfasis6 13 2 4 3" xfId="48596" xr:uid="{4961C9B3-0D62-43E0-BEE8-24F0999F79B0}"/>
    <cellStyle name="40% - Énfasis6 13 2 5" xfId="16736" xr:uid="{548C1B89-2BF5-47A3-AB30-11395D871FF1}"/>
    <cellStyle name="40% - Énfasis6 13 2 5 2" xfId="48598" xr:uid="{896582C4-E81D-4D40-AFD3-21F23FDBA1F7}"/>
    <cellStyle name="40% - Énfasis6 13 2 6" xfId="48583" xr:uid="{621C4C66-8BC2-418F-A918-7A2B44DC8745}"/>
    <cellStyle name="40% - Énfasis6 13 3" xfId="2138" xr:uid="{877B32CC-0F65-4D47-9319-9AC2E728369D}"/>
    <cellStyle name="40% - Énfasis6 13 3 2" xfId="5870" xr:uid="{2DFC6704-0D18-49CA-8D94-138BDA27CE25}"/>
    <cellStyle name="40% - Énfasis6 13 3 2 2" xfId="13578" xr:uid="{F781B399-8817-454D-A0AD-44CACA52726A}"/>
    <cellStyle name="40% - Énfasis6 13 3 2 2 2" xfId="28990" xr:uid="{CDEAA23A-900F-4D6E-B83E-67FF05372F04}"/>
    <cellStyle name="40% - Énfasis6 13 3 2 2 2 2" xfId="48602" xr:uid="{2891B005-F4C1-44E4-82A0-739F81522752}"/>
    <cellStyle name="40% - Énfasis6 13 3 2 2 3" xfId="48601" xr:uid="{119C9E96-CEE4-42E7-B6B2-F95A20FCA6AF}"/>
    <cellStyle name="40% - Énfasis6 13 3 2 3" xfId="21285" xr:uid="{6BD80BA6-1383-4D10-850D-CBECB4347876}"/>
    <cellStyle name="40% - Énfasis6 13 3 2 3 2" xfId="48603" xr:uid="{D6E98B9D-9052-4D6B-B17C-E8CFA4E169A1}"/>
    <cellStyle name="40% - Énfasis6 13 3 2 4" xfId="48600" xr:uid="{03A7934B-35B2-4787-8CEB-717DAA7B585C}"/>
    <cellStyle name="40% - Énfasis6 13 3 3" xfId="9849" xr:uid="{EB603484-A2FD-41E9-8E20-9E5B2164B2EC}"/>
    <cellStyle name="40% - Énfasis6 13 3 3 2" xfId="25262" xr:uid="{4165D105-0B69-49E5-B4CD-AE8B75F15620}"/>
    <cellStyle name="40% - Énfasis6 13 3 3 2 2" xfId="48605" xr:uid="{DC49D291-FE26-435B-86D6-CC6BBBEBE598}"/>
    <cellStyle name="40% - Énfasis6 13 3 3 3" xfId="48604" xr:uid="{7FCD4726-A79B-48B3-875A-5A73C25F52A5}"/>
    <cellStyle name="40% - Énfasis6 13 3 4" xfId="17557" xr:uid="{48952C9C-665B-49CB-800C-6D34AF39DEC5}"/>
    <cellStyle name="40% - Énfasis6 13 3 4 2" xfId="48606" xr:uid="{D8A48AF3-1D3D-4923-B1F6-073E7D429914}"/>
    <cellStyle name="40% - Énfasis6 13 3 5" xfId="48599" xr:uid="{AE1B5C27-62A7-49A0-8AB6-AF3622C2CA04}"/>
    <cellStyle name="40% - Énfasis6 13 4" xfId="4393" xr:uid="{3B4CD8CC-B708-46AF-A1CE-2806B033444A}"/>
    <cellStyle name="40% - Énfasis6 13 4 2" xfId="12101" xr:uid="{C5F520BF-5573-4AD3-BFC2-53165E4A0A98}"/>
    <cellStyle name="40% - Énfasis6 13 4 2 2" xfId="27513" xr:uid="{147E55A7-BB45-4154-A96B-1E8DCAE9EAC0}"/>
    <cellStyle name="40% - Énfasis6 13 4 2 2 2" xfId="48609" xr:uid="{2459F189-B7A6-44AD-8D4D-082BCCDE688F}"/>
    <cellStyle name="40% - Énfasis6 13 4 2 3" xfId="48608" xr:uid="{18A36129-CC04-4CEB-BCAF-E5BD5EF63B74}"/>
    <cellStyle name="40% - Énfasis6 13 4 3" xfId="19808" xr:uid="{753DDCF5-0542-4C4D-922E-73829BC4604A}"/>
    <cellStyle name="40% - Énfasis6 13 4 3 2" xfId="48610" xr:uid="{5E8339C9-71B2-4295-A0A3-C54AB27C4C48}"/>
    <cellStyle name="40% - Énfasis6 13 4 4" xfId="48607" xr:uid="{5FD11BAF-B823-496F-94C4-0C69910B8A17}"/>
    <cellStyle name="40% - Énfasis6 13 5" xfId="8390" xr:uid="{13A96139-4FF0-49AE-B5F1-EDFFADBA7215}"/>
    <cellStyle name="40% - Énfasis6 13 5 2" xfId="23803" xr:uid="{8A2FCB50-9D10-4D9B-923A-F88DC352E544}"/>
    <cellStyle name="40% - Énfasis6 13 5 2 2" xfId="48612" xr:uid="{6089F985-9C9C-4A58-A427-BA5D3B5FE930}"/>
    <cellStyle name="40% - Énfasis6 13 5 3" xfId="48611" xr:uid="{3AC46445-665E-4FF8-AF5C-35D5D917CCF3}"/>
    <cellStyle name="40% - Énfasis6 13 6" xfId="16098" xr:uid="{0C72778A-43A6-4584-BC50-60DF0A0D9C30}"/>
    <cellStyle name="40% - Énfasis6 13 6 2" xfId="48613" xr:uid="{22017ECF-64FB-4A16-8B7C-9BFF54E91BE5}"/>
    <cellStyle name="40% - Énfasis6 13 7" xfId="48582" xr:uid="{A9027A77-A67A-463D-B70F-74577620BFF4}"/>
    <cellStyle name="40% - Énfasis6 14" xfId="668" xr:uid="{34B1B6EE-925B-4178-B0C9-5F808119FB9D}"/>
    <cellStyle name="40% - Énfasis6 14 2" xfId="1329" xr:uid="{19163C5A-EC93-4EEB-9913-503B8030FCB6}"/>
    <cellStyle name="40% - Énfasis6 14 2 2" xfId="2796" xr:uid="{6F23C89C-17AF-4BC7-8BB6-625087D5D141}"/>
    <cellStyle name="40% - Énfasis6 14 2 2 2" xfId="6528" xr:uid="{37C47AD9-1A30-4BB5-A861-B37D6C975F4E}"/>
    <cellStyle name="40% - Énfasis6 14 2 2 2 2" xfId="14236" xr:uid="{2DB7191E-8388-4BA0-AE9C-99DACCBB8574}"/>
    <cellStyle name="40% - Énfasis6 14 2 2 2 2 2" xfId="29648" xr:uid="{82137B1F-84ED-44B5-A22E-37825D2AFECD}"/>
    <cellStyle name="40% - Énfasis6 14 2 2 2 2 2 2" xfId="48619" xr:uid="{D5597BC5-FC01-4153-8097-61AEF3F2D01A}"/>
    <cellStyle name="40% - Énfasis6 14 2 2 2 2 3" xfId="48618" xr:uid="{F7D3C30A-36E6-4AA0-A428-04AB0C0D1738}"/>
    <cellStyle name="40% - Énfasis6 14 2 2 2 3" xfId="21943" xr:uid="{B0523BD5-A976-4CDC-8794-68F237DCAE1E}"/>
    <cellStyle name="40% - Énfasis6 14 2 2 2 3 2" xfId="48620" xr:uid="{36C38692-8BD2-4004-86BD-79E303E16919}"/>
    <cellStyle name="40% - Énfasis6 14 2 2 2 4" xfId="48617" xr:uid="{3FFB5592-40CF-4ABB-926E-1CF1ECE732F1}"/>
    <cellStyle name="40% - Énfasis6 14 2 2 3" xfId="10507" xr:uid="{D69B8ACA-48B5-4D35-AFE7-BB389519F2DB}"/>
    <cellStyle name="40% - Énfasis6 14 2 2 3 2" xfId="25920" xr:uid="{51C1818A-DDC0-4A7C-87D6-A2F5AC2A7360}"/>
    <cellStyle name="40% - Énfasis6 14 2 2 3 2 2" xfId="48622" xr:uid="{B6FE09A1-A1C7-4B01-9E02-4DF108D6996D}"/>
    <cellStyle name="40% - Énfasis6 14 2 2 3 3" xfId="48621" xr:uid="{31756952-632A-4FD6-B49F-066E7CFF85D1}"/>
    <cellStyle name="40% - Énfasis6 14 2 2 4" xfId="18215" xr:uid="{AB8C7B6C-9924-406F-959D-C4009672C063}"/>
    <cellStyle name="40% - Énfasis6 14 2 2 4 2" xfId="48623" xr:uid="{4CFA5158-38DF-41AE-B1DB-0D9553B31637}"/>
    <cellStyle name="40% - Énfasis6 14 2 2 5" xfId="48616" xr:uid="{D448889D-A68E-410C-8ACE-0DC1C2FFF662}"/>
    <cellStyle name="40% - Énfasis6 14 2 3" xfId="5065" xr:uid="{B6BD8068-B60D-4A49-A8D9-AD7C6BBB8787}"/>
    <cellStyle name="40% - Énfasis6 14 2 3 2" xfId="12773" xr:uid="{767F3C36-82AC-45A7-BF65-DD8700CE8DCE}"/>
    <cellStyle name="40% - Énfasis6 14 2 3 2 2" xfId="28185" xr:uid="{20B0E505-FA30-4D28-B7F0-9924F30D933A}"/>
    <cellStyle name="40% - Énfasis6 14 2 3 2 2 2" xfId="48626" xr:uid="{4E7DAC86-0967-4FEF-AC92-00C4209EE4BD}"/>
    <cellStyle name="40% - Énfasis6 14 2 3 2 3" xfId="48625" xr:uid="{CC3415E7-D84D-4851-A455-D6AC2E934990}"/>
    <cellStyle name="40% - Énfasis6 14 2 3 3" xfId="20480" xr:uid="{E8427963-DD63-4710-921A-EC0364661AC0}"/>
    <cellStyle name="40% - Énfasis6 14 2 3 3 2" xfId="48627" xr:uid="{B5693C9A-4897-4110-8AC6-1DD4D393BE47}"/>
    <cellStyle name="40% - Énfasis6 14 2 3 4" xfId="48624" xr:uid="{C57F50F2-94E5-49E0-9ABF-7518CDCE8239}"/>
    <cellStyle name="40% - Énfasis6 14 2 4" xfId="9048" xr:uid="{A28DFB36-0865-4F14-A2C4-024BE66430CB}"/>
    <cellStyle name="40% - Énfasis6 14 2 4 2" xfId="24461" xr:uid="{006E1FC6-5A08-40D7-A6DA-CB6B73EF9255}"/>
    <cellStyle name="40% - Énfasis6 14 2 4 2 2" xfId="48629" xr:uid="{E663DD66-D234-4C04-B700-5CCBED54B054}"/>
    <cellStyle name="40% - Énfasis6 14 2 4 3" xfId="48628" xr:uid="{CF23DE7E-FE64-4E9D-B293-EC9EF8F329B2}"/>
    <cellStyle name="40% - Énfasis6 14 2 5" xfId="16756" xr:uid="{6B8B3E44-51F8-4058-827D-61C020CCAD84}"/>
    <cellStyle name="40% - Énfasis6 14 2 5 2" xfId="48630" xr:uid="{DA9DC240-79F4-4288-A5CD-E1A9C64A7925}"/>
    <cellStyle name="40% - Énfasis6 14 2 6" xfId="48615" xr:uid="{EAE906B5-644D-4AC1-8513-8C79B2C375A2}"/>
    <cellStyle name="40% - Énfasis6 14 3" xfId="2158" xr:uid="{FB001558-3BFB-4668-A670-7CD69A524C64}"/>
    <cellStyle name="40% - Énfasis6 14 3 2" xfId="5890" xr:uid="{2ABA353D-A725-4DCC-A0A7-AFA3BE06CD9D}"/>
    <cellStyle name="40% - Énfasis6 14 3 2 2" xfId="13598" xr:uid="{3BFC0237-C642-4022-98F6-CCE1A10FE261}"/>
    <cellStyle name="40% - Énfasis6 14 3 2 2 2" xfId="29010" xr:uid="{563AEA2E-E648-47AD-8FBC-C29DCBF42A48}"/>
    <cellStyle name="40% - Énfasis6 14 3 2 2 2 2" xfId="48634" xr:uid="{5FFFCD47-EAF0-45C8-97D9-30D70F002AA0}"/>
    <cellStyle name="40% - Énfasis6 14 3 2 2 3" xfId="48633" xr:uid="{ADE29DF0-2005-4C8F-9427-5E74F21E9A63}"/>
    <cellStyle name="40% - Énfasis6 14 3 2 3" xfId="21305" xr:uid="{10921817-D70D-40EA-A1F3-EBB3C1939FCC}"/>
    <cellStyle name="40% - Énfasis6 14 3 2 3 2" xfId="48635" xr:uid="{06CAB1FD-96D8-4B46-9076-39322AF3041E}"/>
    <cellStyle name="40% - Énfasis6 14 3 2 4" xfId="48632" xr:uid="{084DBD46-558A-46AD-9261-59C5391B5241}"/>
    <cellStyle name="40% - Énfasis6 14 3 3" xfId="9869" xr:uid="{AD59D16F-F400-4945-9CCE-6CE279B91CBB}"/>
    <cellStyle name="40% - Énfasis6 14 3 3 2" xfId="25282" xr:uid="{DE3B8A58-EFD6-4AF5-A125-C05A024AEFC6}"/>
    <cellStyle name="40% - Énfasis6 14 3 3 2 2" xfId="48637" xr:uid="{87777F92-A7D4-4021-A862-A791A432D506}"/>
    <cellStyle name="40% - Énfasis6 14 3 3 3" xfId="48636" xr:uid="{AF1C570A-9B8D-4BDF-9B11-AD9930E531F0}"/>
    <cellStyle name="40% - Énfasis6 14 3 4" xfId="17577" xr:uid="{305102A1-C182-4CC9-ACA0-45BF55F2BABD}"/>
    <cellStyle name="40% - Énfasis6 14 3 4 2" xfId="48638" xr:uid="{B09C742E-6A5B-449F-ABDB-86D50905A224}"/>
    <cellStyle name="40% - Énfasis6 14 3 5" xfId="48631" xr:uid="{F7B55237-4BE6-4247-902D-1008D52699E8}"/>
    <cellStyle name="40% - Énfasis6 14 4" xfId="4413" xr:uid="{59BDF3BE-FCBB-4843-B972-ED6297B57D7D}"/>
    <cellStyle name="40% - Énfasis6 14 4 2" xfId="12121" xr:uid="{9800AEF2-459E-4B40-93A0-2AF142061BAC}"/>
    <cellStyle name="40% - Énfasis6 14 4 2 2" xfId="27533" xr:uid="{7D16CB71-8B2E-45B9-830F-8517CBD4956B}"/>
    <cellStyle name="40% - Énfasis6 14 4 2 2 2" xfId="48641" xr:uid="{3DCF4355-C8DF-426E-BA20-3DDCD537DF7B}"/>
    <cellStyle name="40% - Énfasis6 14 4 2 3" xfId="48640" xr:uid="{993BCB7D-7C67-4488-93FB-FF3221ED3527}"/>
    <cellStyle name="40% - Énfasis6 14 4 3" xfId="19828" xr:uid="{41F8C1C2-8358-4073-A232-BA61F8EDDB66}"/>
    <cellStyle name="40% - Énfasis6 14 4 3 2" xfId="48642" xr:uid="{CA03834B-837F-4230-A2B5-0A421BC7C4C6}"/>
    <cellStyle name="40% - Énfasis6 14 4 4" xfId="48639" xr:uid="{24BFCBFB-AC54-45F2-A31B-2229CF0C3C88}"/>
    <cellStyle name="40% - Énfasis6 14 5" xfId="8410" xr:uid="{E744C346-95E9-4F13-A653-4E55300000D6}"/>
    <cellStyle name="40% - Énfasis6 14 5 2" xfId="23823" xr:uid="{5C5E9B1E-299C-4C51-9754-7AF1D836B3BC}"/>
    <cellStyle name="40% - Énfasis6 14 5 2 2" xfId="48644" xr:uid="{8AE90541-6650-4A2C-8520-5C796E6B32D3}"/>
    <cellStyle name="40% - Énfasis6 14 5 3" xfId="48643" xr:uid="{1DFA4D7F-421F-4FFC-BF9C-DC6917280DDB}"/>
    <cellStyle name="40% - Énfasis6 14 6" xfId="16118" xr:uid="{CD0980BA-6243-480D-B3BB-ECEE7211A052}"/>
    <cellStyle name="40% - Énfasis6 14 6 2" xfId="48645" xr:uid="{E2A31FA7-E78C-4430-ABBC-5E331A3D084B}"/>
    <cellStyle name="40% - Énfasis6 14 7" xfId="48614" xr:uid="{72FA5F1B-48A4-49A6-8D6B-E40BF9777DA5}"/>
    <cellStyle name="40% - Énfasis6 15" xfId="688" xr:uid="{A8FB0112-B9A7-48B1-A99C-31738092CFCB}"/>
    <cellStyle name="40% - Énfasis6 15 2" xfId="1349" xr:uid="{897DCA4D-D9F6-41FC-BF4B-D0569D73C451}"/>
    <cellStyle name="40% - Énfasis6 15 2 2" xfId="2816" xr:uid="{A09AAFAB-59B2-4E7B-AECE-3958306A092C}"/>
    <cellStyle name="40% - Énfasis6 15 2 2 2" xfId="6548" xr:uid="{B8DD04A3-0E69-4F90-B458-A06A06D7A798}"/>
    <cellStyle name="40% - Énfasis6 15 2 2 2 2" xfId="14256" xr:uid="{D2A47E4F-70D2-4FC7-A5BB-9EEB84F2486C}"/>
    <cellStyle name="40% - Énfasis6 15 2 2 2 2 2" xfId="29668" xr:uid="{61DEC4A9-3F68-47D8-8932-3CD91D52A3C7}"/>
    <cellStyle name="40% - Énfasis6 15 2 2 2 2 2 2" xfId="48651" xr:uid="{702225BC-9F6E-48E7-8416-4E9495C7A3F2}"/>
    <cellStyle name="40% - Énfasis6 15 2 2 2 2 3" xfId="48650" xr:uid="{4CCF75BA-2F1C-4EC1-BD4E-5B8B083E1EA9}"/>
    <cellStyle name="40% - Énfasis6 15 2 2 2 3" xfId="21963" xr:uid="{A441271E-E407-45C5-B8E0-8E6396B30332}"/>
    <cellStyle name="40% - Énfasis6 15 2 2 2 3 2" xfId="48652" xr:uid="{1CC8EE2F-79E6-4EB7-A181-0C2BE2785257}"/>
    <cellStyle name="40% - Énfasis6 15 2 2 2 4" xfId="48649" xr:uid="{1C6BF5EA-51FD-4CAA-A7DA-6DF14EF48C48}"/>
    <cellStyle name="40% - Énfasis6 15 2 2 3" xfId="10527" xr:uid="{5EE771F3-D2E8-46F0-B1D4-75D170C3B5C9}"/>
    <cellStyle name="40% - Énfasis6 15 2 2 3 2" xfId="25940" xr:uid="{5EEB4A84-EFB8-43F8-8979-9904D600D9AB}"/>
    <cellStyle name="40% - Énfasis6 15 2 2 3 2 2" xfId="48654" xr:uid="{83101DF8-1B36-41F6-A4C5-8CE93D8E64AF}"/>
    <cellStyle name="40% - Énfasis6 15 2 2 3 3" xfId="48653" xr:uid="{B30D5B10-BC52-4BAD-A265-93B9501B5EC4}"/>
    <cellStyle name="40% - Énfasis6 15 2 2 4" xfId="18235" xr:uid="{FBD1FC4C-6EA9-4BA8-B966-B171F336947E}"/>
    <cellStyle name="40% - Énfasis6 15 2 2 4 2" xfId="48655" xr:uid="{4AD2F652-74CE-4923-9B98-79985763209A}"/>
    <cellStyle name="40% - Énfasis6 15 2 2 5" xfId="48648" xr:uid="{13FB8748-0BFE-41F0-974C-1DD0B28E72A1}"/>
    <cellStyle name="40% - Énfasis6 15 2 3" xfId="5085" xr:uid="{17F28D7F-10FE-4EBE-A8A8-E6F8D05D0022}"/>
    <cellStyle name="40% - Énfasis6 15 2 3 2" xfId="12793" xr:uid="{E6CFC007-A979-4B8A-8F5C-9454E42CFA75}"/>
    <cellStyle name="40% - Énfasis6 15 2 3 2 2" xfId="28205" xr:uid="{BC00A318-CA64-4F51-B6F8-28223AEC4217}"/>
    <cellStyle name="40% - Énfasis6 15 2 3 2 2 2" xfId="48658" xr:uid="{10DC3557-539C-49B0-89A1-548BAFF2F657}"/>
    <cellStyle name="40% - Énfasis6 15 2 3 2 3" xfId="48657" xr:uid="{157BAF1C-D4A5-4F9D-9D2B-A5E2A653BE28}"/>
    <cellStyle name="40% - Énfasis6 15 2 3 3" xfId="20500" xr:uid="{BB458203-E981-43C9-AD6B-4FBC1041F201}"/>
    <cellStyle name="40% - Énfasis6 15 2 3 3 2" xfId="48659" xr:uid="{D983EB60-9BA9-43C8-B2E0-C5A6F6EDC313}"/>
    <cellStyle name="40% - Énfasis6 15 2 3 4" xfId="48656" xr:uid="{73E33540-AFB5-4B15-9E2A-E1028787FD5D}"/>
    <cellStyle name="40% - Énfasis6 15 2 4" xfId="9068" xr:uid="{5848A62E-4F44-4231-8B34-68D4F3D92BFC}"/>
    <cellStyle name="40% - Énfasis6 15 2 4 2" xfId="24481" xr:uid="{925512B5-EEC4-4FBB-AD66-6D15775C71AB}"/>
    <cellStyle name="40% - Énfasis6 15 2 4 2 2" xfId="48661" xr:uid="{4EFF5128-0798-4C03-8200-D0612E4B0B30}"/>
    <cellStyle name="40% - Énfasis6 15 2 4 3" xfId="48660" xr:uid="{92C08D20-A0A3-44C1-8CCE-0EF3037447C7}"/>
    <cellStyle name="40% - Énfasis6 15 2 5" xfId="16776" xr:uid="{9AE91AD9-29F3-4E71-B0E3-4C49494D676A}"/>
    <cellStyle name="40% - Énfasis6 15 2 5 2" xfId="48662" xr:uid="{5B4A27B8-825B-43A6-B45A-1DFA985176A9}"/>
    <cellStyle name="40% - Énfasis6 15 2 6" xfId="48647" xr:uid="{D0399062-021A-4EE3-ADE2-8F7BF2F8C4D0}"/>
    <cellStyle name="40% - Énfasis6 15 3" xfId="2178" xr:uid="{FB0C6035-5856-46DC-8245-878D579540AC}"/>
    <cellStyle name="40% - Énfasis6 15 3 2" xfId="5910" xr:uid="{6207F932-752F-4FC8-8122-F9588DA14205}"/>
    <cellStyle name="40% - Énfasis6 15 3 2 2" xfId="13618" xr:uid="{0631BC92-6E3F-4CDD-8C89-6AC1BB9FA56A}"/>
    <cellStyle name="40% - Énfasis6 15 3 2 2 2" xfId="29030" xr:uid="{4FF6FC00-BB90-49FC-91FB-BDEEC1C94721}"/>
    <cellStyle name="40% - Énfasis6 15 3 2 2 2 2" xfId="48666" xr:uid="{477D28AC-DA2E-4CFD-A5EB-4110FFE6929F}"/>
    <cellStyle name="40% - Énfasis6 15 3 2 2 3" xfId="48665" xr:uid="{C1AB8252-29E9-4F95-85F1-3F1FE5674D19}"/>
    <cellStyle name="40% - Énfasis6 15 3 2 3" xfId="21325" xr:uid="{511FF3B2-0DAB-493E-B782-EAF4BA1CBA1A}"/>
    <cellStyle name="40% - Énfasis6 15 3 2 3 2" xfId="48667" xr:uid="{253895C7-C3C5-4D6A-91C8-9CB07663056E}"/>
    <cellStyle name="40% - Énfasis6 15 3 2 4" xfId="48664" xr:uid="{969B725D-5A50-4816-AB37-63EF6DD5673E}"/>
    <cellStyle name="40% - Énfasis6 15 3 3" xfId="9889" xr:uid="{E2AB7B42-B546-4DC6-AC0D-09072176470B}"/>
    <cellStyle name="40% - Énfasis6 15 3 3 2" xfId="25302" xr:uid="{A9C8E1CD-634C-42FA-BF1B-0F40B9607954}"/>
    <cellStyle name="40% - Énfasis6 15 3 3 2 2" xfId="48669" xr:uid="{B2B0EE0A-E353-4AD4-BE2A-4F1E1622994A}"/>
    <cellStyle name="40% - Énfasis6 15 3 3 3" xfId="48668" xr:uid="{DEBD0A9F-E25A-4F01-B54B-37B552359C5D}"/>
    <cellStyle name="40% - Énfasis6 15 3 4" xfId="17597" xr:uid="{BAE148CA-7E8C-4E27-8DE9-FD7FD25959B8}"/>
    <cellStyle name="40% - Énfasis6 15 3 4 2" xfId="48670" xr:uid="{35427D89-971E-4AC2-923F-4FD3D3DEABCF}"/>
    <cellStyle name="40% - Énfasis6 15 3 5" xfId="48663" xr:uid="{3092A88B-9AC2-4D70-B8F5-CCA0071854FA}"/>
    <cellStyle name="40% - Énfasis6 15 4" xfId="4433" xr:uid="{6457EE61-BB92-42C4-ABEE-B29026E6C8FA}"/>
    <cellStyle name="40% - Énfasis6 15 4 2" xfId="12141" xr:uid="{C1A603B2-6914-42A6-B437-8F2C5CB72B32}"/>
    <cellStyle name="40% - Énfasis6 15 4 2 2" xfId="27553" xr:uid="{47F8B47E-46F9-467F-8B38-42ACE520CB0B}"/>
    <cellStyle name="40% - Énfasis6 15 4 2 2 2" xfId="48673" xr:uid="{4CC25121-5993-4249-973E-6917F6940FA3}"/>
    <cellStyle name="40% - Énfasis6 15 4 2 3" xfId="48672" xr:uid="{9E9114C9-A5E2-45E6-8A43-B7288647E860}"/>
    <cellStyle name="40% - Énfasis6 15 4 3" xfId="19848" xr:uid="{72519485-C703-4CB6-839F-8B25DD8912F2}"/>
    <cellStyle name="40% - Énfasis6 15 4 3 2" xfId="48674" xr:uid="{3FD6FDA7-4A15-491B-98AF-8E0815F55ADF}"/>
    <cellStyle name="40% - Énfasis6 15 4 4" xfId="48671" xr:uid="{42BE4BB8-B3B1-48D7-BF01-B963B70688FF}"/>
    <cellStyle name="40% - Énfasis6 15 5" xfId="8430" xr:uid="{AA67DEA1-CB00-4005-8E72-88E70DD56E59}"/>
    <cellStyle name="40% - Énfasis6 15 5 2" xfId="23843" xr:uid="{8D69F447-85EC-4B5F-874F-7ECEE9AA0EBC}"/>
    <cellStyle name="40% - Énfasis6 15 5 2 2" xfId="48676" xr:uid="{BD91B2A8-BF83-4EDF-8E68-C51DC64F5707}"/>
    <cellStyle name="40% - Énfasis6 15 5 3" xfId="48675" xr:uid="{67A93F9C-A13F-40FD-BBBC-A2C7FCCCF8DA}"/>
    <cellStyle name="40% - Énfasis6 15 6" xfId="16138" xr:uid="{7DDB013D-A40F-4A66-91D4-15455D779B70}"/>
    <cellStyle name="40% - Énfasis6 15 6 2" xfId="48677" xr:uid="{629A4586-D590-4F31-9DFA-2215CA221C00}"/>
    <cellStyle name="40% - Énfasis6 15 7" xfId="48646" xr:uid="{168D5277-1A7D-42BC-96FB-C12698AFE7BD}"/>
    <cellStyle name="40% - Énfasis6 16" xfId="709" xr:uid="{CF8657DC-0766-4AB0-8F3A-2B05F0E98CDE}"/>
    <cellStyle name="40% - Énfasis6 16 2" xfId="1370" xr:uid="{1FE77EC8-5D90-4D99-8C0B-3AE9D6AE6C66}"/>
    <cellStyle name="40% - Énfasis6 16 2 2" xfId="2837" xr:uid="{19305566-1894-48EF-8C72-56EC529ED063}"/>
    <cellStyle name="40% - Énfasis6 16 2 2 2" xfId="6569" xr:uid="{77D24438-225F-4980-ADA6-A0FE360E8E62}"/>
    <cellStyle name="40% - Énfasis6 16 2 2 2 2" xfId="14277" xr:uid="{671D4512-CCBF-49B5-BB76-15EE9A572F2B}"/>
    <cellStyle name="40% - Énfasis6 16 2 2 2 2 2" xfId="29689" xr:uid="{DBA19B73-A5CD-440E-91D5-7309AD4C2125}"/>
    <cellStyle name="40% - Énfasis6 16 2 2 2 2 2 2" xfId="48683" xr:uid="{10C7714D-FA50-4354-B03E-924DC25FC7E1}"/>
    <cellStyle name="40% - Énfasis6 16 2 2 2 2 3" xfId="48682" xr:uid="{7BBCF6E9-5CB2-4C49-A961-233B1D2746B8}"/>
    <cellStyle name="40% - Énfasis6 16 2 2 2 3" xfId="21984" xr:uid="{0915C754-FEE3-49D5-BEDF-53BAAC388E06}"/>
    <cellStyle name="40% - Énfasis6 16 2 2 2 3 2" xfId="48684" xr:uid="{13C8EAA2-091D-4E3A-8E96-00EBDCD5FF42}"/>
    <cellStyle name="40% - Énfasis6 16 2 2 2 4" xfId="48681" xr:uid="{D22F3286-FEF8-4D5D-AC29-A474A4484BA4}"/>
    <cellStyle name="40% - Énfasis6 16 2 2 3" xfId="10548" xr:uid="{8EC47D78-73FB-49C8-93F0-2B41E79B4614}"/>
    <cellStyle name="40% - Énfasis6 16 2 2 3 2" xfId="25961" xr:uid="{D171460E-5FF7-449A-96B3-68764D6520AD}"/>
    <cellStyle name="40% - Énfasis6 16 2 2 3 2 2" xfId="48686" xr:uid="{3BB3816A-A0B5-42A4-8887-2958803BAE13}"/>
    <cellStyle name="40% - Énfasis6 16 2 2 3 3" xfId="48685" xr:uid="{31E653AC-1874-4B06-9E7A-8B68AB1BA8EE}"/>
    <cellStyle name="40% - Énfasis6 16 2 2 4" xfId="18256" xr:uid="{A5B380A2-061E-4F32-A823-D9913E015915}"/>
    <cellStyle name="40% - Énfasis6 16 2 2 4 2" xfId="48687" xr:uid="{6E11261A-41F4-4C1E-A609-EB46BF51A6A3}"/>
    <cellStyle name="40% - Énfasis6 16 2 2 5" xfId="48680" xr:uid="{E0438CC9-13A1-4BBC-BF76-4E47FA4E147E}"/>
    <cellStyle name="40% - Énfasis6 16 2 3" xfId="5106" xr:uid="{3D893058-B9D4-425D-A8CC-5DA10FA66C8D}"/>
    <cellStyle name="40% - Énfasis6 16 2 3 2" xfId="12814" xr:uid="{AA22D85E-88E6-4EFA-A711-A7B198CA591D}"/>
    <cellStyle name="40% - Énfasis6 16 2 3 2 2" xfId="28226" xr:uid="{867AC8BC-450C-4DED-9F5F-95534BEBBE73}"/>
    <cellStyle name="40% - Énfasis6 16 2 3 2 2 2" xfId="48690" xr:uid="{A80DF5E2-8248-483D-B916-F7665E064226}"/>
    <cellStyle name="40% - Énfasis6 16 2 3 2 3" xfId="48689" xr:uid="{3BB75632-1519-40F7-A034-9702439FDADD}"/>
    <cellStyle name="40% - Énfasis6 16 2 3 3" xfId="20521" xr:uid="{8879283D-94D9-453A-AB5F-2468AD8DB964}"/>
    <cellStyle name="40% - Énfasis6 16 2 3 3 2" xfId="48691" xr:uid="{9614C7FB-ED66-4E5C-91BB-9F40F0AF4C09}"/>
    <cellStyle name="40% - Énfasis6 16 2 3 4" xfId="48688" xr:uid="{A355DA70-BF14-4C4E-8C9A-6C847FC440A4}"/>
    <cellStyle name="40% - Énfasis6 16 2 4" xfId="9089" xr:uid="{027C8622-2BF5-483B-80BC-13B20CC1AE2F}"/>
    <cellStyle name="40% - Énfasis6 16 2 4 2" xfId="24502" xr:uid="{D1B961E9-F5F1-4C80-90E0-C7483350B3C1}"/>
    <cellStyle name="40% - Énfasis6 16 2 4 2 2" xfId="48693" xr:uid="{4B91E7CB-C61A-4335-A6D8-344B1F9F421F}"/>
    <cellStyle name="40% - Énfasis6 16 2 4 3" xfId="48692" xr:uid="{1CA20399-2C56-48DF-B706-DB4C9909727C}"/>
    <cellStyle name="40% - Énfasis6 16 2 5" xfId="16797" xr:uid="{E709B155-828C-4C43-B031-3007DCAAC13E}"/>
    <cellStyle name="40% - Énfasis6 16 2 5 2" xfId="48694" xr:uid="{B0B284E6-AFB0-42EB-9AE6-AC8D40BC3A88}"/>
    <cellStyle name="40% - Énfasis6 16 2 6" xfId="48679" xr:uid="{2B382E9C-3257-4006-9196-22BB419FF052}"/>
    <cellStyle name="40% - Énfasis6 16 3" xfId="2199" xr:uid="{144B62FC-B234-4A49-8BC9-9AED8D981FB3}"/>
    <cellStyle name="40% - Énfasis6 16 3 2" xfId="5931" xr:uid="{A46FF300-650D-4B25-B5DA-695696331F46}"/>
    <cellStyle name="40% - Énfasis6 16 3 2 2" xfId="13639" xr:uid="{735FFEEF-8C01-4F26-A79E-D525F677CA85}"/>
    <cellStyle name="40% - Énfasis6 16 3 2 2 2" xfId="29051" xr:uid="{A968963C-CD6F-49C1-9387-2C92DFDF2576}"/>
    <cellStyle name="40% - Énfasis6 16 3 2 2 2 2" xfId="48698" xr:uid="{4B7CB154-144B-49D1-AE8F-1CDDFD98F03C}"/>
    <cellStyle name="40% - Énfasis6 16 3 2 2 3" xfId="48697" xr:uid="{D066CF11-DAAE-4589-B7AB-632AAF7DD690}"/>
    <cellStyle name="40% - Énfasis6 16 3 2 3" xfId="21346" xr:uid="{2942C9A6-C34F-4AD8-8EFC-FAFBE8C31D6C}"/>
    <cellStyle name="40% - Énfasis6 16 3 2 3 2" xfId="48699" xr:uid="{EF036222-2059-42AE-AE14-37476D7CA880}"/>
    <cellStyle name="40% - Énfasis6 16 3 2 4" xfId="48696" xr:uid="{6A15CE2D-B902-4B21-AED9-38EA6BB2AD9E}"/>
    <cellStyle name="40% - Énfasis6 16 3 3" xfId="9910" xr:uid="{1A0BB59A-5909-4E78-8018-4D22247EBD37}"/>
    <cellStyle name="40% - Énfasis6 16 3 3 2" xfId="25323" xr:uid="{EEFCC5BC-162C-4B6A-A3E1-90B32D58E17D}"/>
    <cellStyle name="40% - Énfasis6 16 3 3 2 2" xfId="48701" xr:uid="{F2CCEC17-8887-4791-88E7-1221EE262F8D}"/>
    <cellStyle name="40% - Énfasis6 16 3 3 3" xfId="48700" xr:uid="{C19680BC-F92B-422F-914E-599445AD0AB1}"/>
    <cellStyle name="40% - Énfasis6 16 3 4" xfId="17618" xr:uid="{17FAE256-88B4-4515-ABB3-18661EAE56CF}"/>
    <cellStyle name="40% - Énfasis6 16 3 4 2" xfId="48702" xr:uid="{F09D041A-B9AF-49CB-BCE1-4AB1AFABD75F}"/>
    <cellStyle name="40% - Énfasis6 16 3 5" xfId="48695" xr:uid="{8263429A-9D16-4244-AB3C-71EA6DC13DA3}"/>
    <cellStyle name="40% - Énfasis6 16 4" xfId="4454" xr:uid="{FFC4CF43-E567-4FC1-93F2-2E8BEBB8DF76}"/>
    <cellStyle name="40% - Énfasis6 16 4 2" xfId="12162" xr:uid="{5C0F0A90-9C23-4094-9464-CC64425C5F91}"/>
    <cellStyle name="40% - Énfasis6 16 4 2 2" xfId="27574" xr:uid="{768CCCB6-ECC4-4DAB-8212-2B040E32357B}"/>
    <cellStyle name="40% - Énfasis6 16 4 2 2 2" xfId="48705" xr:uid="{5585D516-139E-4406-9C27-661444717748}"/>
    <cellStyle name="40% - Énfasis6 16 4 2 3" xfId="48704" xr:uid="{1BD1B3E8-BC83-423A-B234-5DE756001658}"/>
    <cellStyle name="40% - Énfasis6 16 4 3" xfId="19869" xr:uid="{DD62720B-6F1D-49B9-8E05-CC62988D4F37}"/>
    <cellStyle name="40% - Énfasis6 16 4 3 2" xfId="48706" xr:uid="{A14B6758-6F0D-47D5-89C3-3402FB895BEA}"/>
    <cellStyle name="40% - Énfasis6 16 4 4" xfId="48703" xr:uid="{17CE1E6D-1DA1-4DE8-8425-DD760FCF2E48}"/>
    <cellStyle name="40% - Énfasis6 16 5" xfId="8451" xr:uid="{F44920CE-8775-4CAC-86E0-DB6298D5A3EB}"/>
    <cellStyle name="40% - Énfasis6 16 5 2" xfId="23864" xr:uid="{17DBC4AD-9933-4B95-94ED-0429E713B21C}"/>
    <cellStyle name="40% - Énfasis6 16 5 2 2" xfId="48708" xr:uid="{80D74EF3-7E4B-4779-B081-C757060C2510}"/>
    <cellStyle name="40% - Énfasis6 16 5 3" xfId="48707" xr:uid="{B3A467F3-077D-4D7B-BD14-2D0F1DFA2271}"/>
    <cellStyle name="40% - Énfasis6 16 6" xfId="16159" xr:uid="{30AECB93-6681-428D-8C7A-F5C69EB1D0F7}"/>
    <cellStyle name="40% - Énfasis6 16 6 2" xfId="48709" xr:uid="{CEDCC5A2-D671-4B49-8FC4-92F2A56CF831}"/>
    <cellStyle name="40% - Énfasis6 16 7" xfId="48678" xr:uid="{00BCDB72-2C72-4E9C-8903-01248D8C96B4}"/>
    <cellStyle name="40% - Énfasis6 17" xfId="729" xr:uid="{B873327A-F43F-4E8B-BBD5-76D1F3C2826F}"/>
    <cellStyle name="40% - Énfasis6 17 2" xfId="1390" xr:uid="{3839ED28-E3C2-4BC4-9127-0242FF14DD8C}"/>
    <cellStyle name="40% - Énfasis6 17 2 2" xfId="2857" xr:uid="{B90ABCDB-4E08-4C41-8B0D-9D81F29AF361}"/>
    <cellStyle name="40% - Énfasis6 17 2 2 2" xfId="6589" xr:uid="{5F0C5E92-D1A5-4281-B98F-AB200524A5CF}"/>
    <cellStyle name="40% - Énfasis6 17 2 2 2 2" xfId="14297" xr:uid="{D268C2EC-D147-44F1-93F1-95943260628E}"/>
    <cellStyle name="40% - Énfasis6 17 2 2 2 2 2" xfId="29709" xr:uid="{F3C75BF1-F7FD-4851-8FDC-6123C2FFAF5E}"/>
    <cellStyle name="40% - Énfasis6 17 2 2 2 2 2 2" xfId="48715" xr:uid="{578768AB-1F8A-4D9C-8020-4312DCECB883}"/>
    <cellStyle name="40% - Énfasis6 17 2 2 2 2 3" xfId="48714" xr:uid="{4B6D858C-9C9D-4A69-924A-8D4A877CB3B6}"/>
    <cellStyle name="40% - Énfasis6 17 2 2 2 3" xfId="22004" xr:uid="{40D27B05-F0F3-4DB3-91B9-3B6FE4B5C911}"/>
    <cellStyle name="40% - Énfasis6 17 2 2 2 3 2" xfId="48716" xr:uid="{CB1B094E-3C2B-427E-8B2A-B6BB98F6520A}"/>
    <cellStyle name="40% - Énfasis6 17 2 2 2 4" xfId="48713" xr:uid="{17F74A57-56AA-4C1F-88BA-43441878F366}"/>
    <cellStyle name="40% - Énfasis6 17 2 2 3" xfId="10568" xr:uid="{C58AEFBF-1131-4B5E-B741-98F3DCB90A06}"/>
    <cellStyle name="40% - Énfasis6 17 2 2 3 2" xfId="25981" xr:uid="{A6A71AEB-8049-48B5-A978-4FDD4E98BA86}"/>
    <cellStyle name="40% - Énfasis6 17 2 2 3 2 2" xfId="48718" xr:uid="{2B0135CC-E13C-45E7-A851-0B86AD5354F4}"/>
    <cellStyle name="40% - Énfasis6 17 2 2 3 3" xfId="48717" xr:uid="{2162056C-6B29-4D65-A3D9-57432C45045C}"/>
    <cellStyle name="40% - Énfasis6 17 2 2 4" xfId="18276" xr:uid="{CA007DC2-F66E-4B72-97C3-9BEEB6A9942A}"/>
    <cellStyle name="40% - Énfasis6 17 2 2 4 2" xfId="48719" xr:uid="{79F9CE4F-2AD5-41A7-B31B-250C7C71410C}"/>
    <cellStyle name="40% - Énfasis6 17 2 2 5" xfId="48712" xr:uid="{957A9199-4A35-4265-A012-4934F519E35C}"/>
    <cellStyle name="40% - Énfasis6 17 2 3" xfId="5126" xr:uid="{068DD1A4-6D01-471F-AB88-305E10B369F2}"/>
    <cellStyle name="40% - Énfasis6 17 2 3 2" xfId="12834" xr:uid="{76325F3E-0B87-40A0-95DE-B2495AE51AC8}"/>
    <cellStyle name="40% - Énfasis6 17 2 3 2 2" xfId="28246" xr:uid="{5FF47C8D-43E9-4DF3-A084-2E93DAAB825B}"/>
    <cellStyle name="40% - Énfasis6 17 2 3 2 2 2" xfId="48722" xr:uid="{FAE2CC83-0BD7-4B20-AF2B-DC82B19C75D9}"/>
    <cellStyle name="40% - Énfasis6 17 2 3 2 3" xfId="48721" xr:uid="{FA5D3A36-CF48-4EC4-8BA4-83BA4CBAFAE3}"/>
    <cellStyle name="40% - Énfasis6 17 2 3 3" xfId="20541" xr:uid="{7CBA7B46-5064-4073-8693-A24E32AA9B0E}"/>
    <cellStyle name="40% - Énfasis6 17 2 3 3 2" xfId="48723" xr:uid="{8ED5B7C3-DDB7-4C67-8B94-1A837E67EAF1}"/>
    <cellStyle name="40% - Énfasis6 17 2 3 4" xfId="48720" xr:uid="{084C97B1-8164-4EC3-8143-FACB9C638296}"/>
    <cellStyle name="40% - Énfasis6 17 2 4" xfId="9109" xr:uid="{557854C4-82FF-41B7-8602-D87EB91F8D1C}"/>
    <cellStyle name="40% - Énfasis6 17 2 4 2" xfId="24522" xr:uid="{17E60420-313E-4BCF-89A3-1049B33C0DC7}"/>
    <cellStyle name="40% - Énfasis6 17 2 4 2 2" xfId="48725" xr:uid="{A02CF3BB-1C54-4DCD-B2D9-EDA8937B6FB8}"/>
    <cellStyle name="40% - Énfasis6 17 2 4 3" xfId="48724" xr:uid="{3E5C92EA-2E4D-4344-9812-5FBBEE2818A9}"/>
    <cellStyle name="40% - Énfasis6 17 2 5" xfId="16817" xr:uid="{4E5FD27B-0C28-4C11-ACC6-CCB3EC542201}"/>
    <cellStyle name="40% - Énfasis6 17 2 5 2" xfId="48726" xr:uid="{69E2B680-01FC-4CE4-BA18-5F6E1D6C9907}"/>
    <cellStyle name="40% - Énfasis6 17 2 6" xfId="48711" xr:uid="{F059F488-E978-4A36-9EA9-ABDDE48D80DC}"/>
    <cellStyle name="40% - Énfasis6 17 3" xfId="2219" xr:uid="{3CAE1398-A4D6-4D64-9727-4BA9942FB30A}"/>
    <cellStyle name="40% - Énfasis6 17 3 2" xfId="5951" xr:uid="{238AB6A7-FBA4-4DB6-AF1E-3572D732EE98}"/>
    <cellStyle name="40% - Énfasis6 17 3 2 2" xfId="13659" xr:uid="{31BCE346-EF5A-41F8-9F8D-22D6E332D2F5}"/>
    <cellStyle name="40% - Énfasis6 17 3 2 2 2" xfId="29071" xr:uid="{B3FD92A8-3405-44A7-9CF3-64C29EF9067B}"/>
    <cellStyle name="40% - Énfasis6 17 3 2 2 2 2" xfId="48730" xr:uid="{F2DE6C12-B891-48DC-A93B-02A836EEEFBD}"/>
    <cellStyle name="40% - Énfasis6 17 3 2 2 3" xfId="48729" xr:uid="{AFE0E310-12CB-468F-BAA6-0AB2F8F3F3F2}"/>
    <cellStyle name="40% - Énfasis6 17 3 2 3" xfId="21366" xr:uid="{6DD28C3B-0A6C-4FB4-A89E-D3082032D9E0}"/>
    <cellStyle name="40% - Énfasis6 17 3 2 3 2" xfId="48731" xr:uid="{284581EE-5D1B-443A-BD90-7A6B16357826}"/>
    <cellStyle name="40% - Énfasis6 17 3 2 4" xfId="48728" xr:uid="{9A52981C-C470-401D-849E-DEFD5747237E}"/>
    <cellStyle name="40% - Énfasis6 17 3 3" xfId="9930" xr:uid="{07B902A4-D7AD-4EE9-A81C-D61E3381C14A}"/>
    <cellStyle name="40% - Énfasis6 17 3 3 2" xfId="25343" xr:uid="{7DF008A6-D98A-461D-AA70-779452569D26}"/>
    <cellStyle name="40% - Énfasis6 17 3 3 2 2" xfId="48733" xr:uid="{16024BF5-B59C-4B64-B2D6-E7659E49E085}"/>
    <cellStyle name="40% - Énfasis6 17 3 3 3" xfId="48732" xr:uid="{71F20B41-6ED3-45D7-B99A-271771CB0E60}"/>
    <cellStyle name="40% - Énfasis6 17 3 4" xfId="17638" xr:uid="{5C3DAB8C-EC84-4F11-9BD0-73A0AC00A986}"/>
    <cellStyle name="40% - Énfasis6 17 3 4 2" xfId="48734" xr:uid="{27E6CF05-6347-4B92-9AA9-96BBD6E1A4FB}"/>
    <cellStyle name="40% - Énfasis6 17 3 5" xfId="48727" xr:uid="{1BF5EB61-9644-40AE-81D4-03EC636DF625}"/>
    <cellStyle name="40% - Énfasis6 17 4" xfId="4474" xr:uid="{20BE21B0-E4FF-4760-952D-C378A6C545E1}"/>
    <cellStyle name="40% - Énfasis6 17 4 2" xfId="12182" xr:uid="{5418B286-DFFC-48A1-9B0D-60C9D9AFABF7}"/>
    <cellStyle name="40% - Énfasis6 17 4 2 2" xfId="27594" xr:uid="{5E47B389-E6BE-44AF-89DD-5FFDDEA3FB83}"/>
    <cellStyle name="40% - Énfasis6 17 4 2 2 2" xfId="48737" xr:uid="{3AE0251B-A129-40E9-AF9D-27EA0E1FBE48}"/>
    <cellStyle name="40% - Énfasis6 17 4 2 3" xfId="48736" xr:uid="{B9C4DD65-FAFE-4A20-AD03-82AB28F7F73E}"/>
    <cellStyle name="40% - Énfasis6 17 4 3" xfId="19889" xr:uid="{B82CAA65-5C91-4559-A83D-6D265463A469}"/>
    <cellStyle name="40% - Énfasis6 17 4 3 2" xfId="48738" xr:uid="{BA497651-B1AD-4E68-8F0E-0E8A698D88DA}"/>
    <cellStyle name="40% - Énfasis6 17 4 4" xfId="48735" xr:uid="{2267FB6F-A8B0-4FC6-9749-52C0B1E4B0F7}"/>
    <cellStyle name="40% - Énfasis6 17 5" xfId="8471" xr:uid="{1F3EB2FC-FB6E-4CD0-A4E5-6B870A360EF1}"/>
    <cellStyle name="40% - Énfasis6 17 5 2" xfId="23884" xr:uid="{3CA10C77-CC06-47FC-B4EE-53998309404E}"/>
    <cellStyle name="40% - Énfasis6 17 5 2 2" xfId="48740" xr:uid="{659A190A-2733-4428-8630-B85E49A4F273}"/>
    <cellStyle name="40% - Énfasis6 17 5 3" xfId="48739" xr:uid="{9F73BE33-4B15-4CF9-8626-AC8FF8A540D9}"/>
    <cellStyle name="40% - Énfasis6 17 6" xfId="16179" xr:uid="{2EABDB07-2E60-4139-A0C3-C947CCC5372F}"/>
    <cellStyle name="40% - Énfasis6 17 6 2" xfId="48741" xr:uid="{5DDD98A0-F535-4720-8A6F-360D01895EAC}"/>
    <cellStyle name="40% - Énfasis6 17 7" xfId="48710" xr:uid="{38020B64-777A-4B77-9240-AF43D0429979}"/>
    <cellStyle name="40% - Énfasis6 18" xfId="749" xr:uid="{944F0BD5-F335-4C85-8629-BE19C1F49EE4}"/>
    <cellStyle name="40% - Énfasis6 18 2" xfId="1410" xr:uid="{8126000F-F5E8-44C8-AB16-FAB6D46EAAC5}"/>
    <cellStyle name="40% - Énfasis6 18 2 2" xfId="2877" xr:uid="{739D12A9-0114-4419-9932-C6064E93D3F0}"/>
    <cellStyle name="40% - Énfasis6 18 2 2 2" xfId="6609" xr:uid="{5F837A58-D53D-49F6-AC6A-79B946E4434C}"/>
    <cellStyle name="40% - Énfasis6 18 2 2 2 2" xfId="14317" xr:uid="{CD426D8E-8DBD-4EDE-954F-045EEDF65A95}"/>
    <cellStyle name="40% - Énfasis6 18 2 2 2 2 2" xfId="29729" xr:uid="{6716BC13-FF5F-4576-93EB-CC45F4ABA6AF}"/>
    <cellStyle name="40% - Énfasis6 18 2 2 2 2 2 2" xfId="48747" xr:uid="{953C0ABA-D254-46BF-93A7-44C4FB7C0324}"/>
    <cellStyle name="40% - Énfasis6 18 2 2 2 2 3" xfId="48746" xr:uid="{FB3F4D82-1553-4CCE-8528-797E16ABE5F9}"/>
    <cellStyle name="40% - Énfasis6 18 2 2 2 3" xfId="22024" xr:uid="{03584B8F-D8C9-4CC2-9EE4-7E1266196BA3}"/>
    <cellStyle name="40% - Énfasis6 18 2 2 2 3 2" xfId="48748" xr:uid="{D57F1E61-2EB2-43F3-85E2-F6EFFFA5D24A}"/>
    <cellStyle name="40% - Énfasis6 18 2 2 2 4" xfId="48745" xr:uid="{E6FD0FE4-2E10-4E55-B642-796D8832FC8C}"/>
    <cellStyle name="40% - Énfasis6 18 2 2 3" xfId="10588" xr:uid="{EA54AAF8-A90D-41FD-BA01-CC3FF8C7BCD8}"/>
    <cellStyle name="40% - Énfasis6 18 2 2 3 2" xfId="26001" xr:uid="{0EB7C41F-5CCC-46BB-9BCE-72D3EFA92BAA}"/>
    <cellStyle name="40% - Énfasis6 18 2 2 3 2 2" xfId="48750" xr:uid="{09A223FC-37C9-4C8F-A16B-BFDE90C4E1B9}"/>
    <cellStyle name="40% - Énfasis6 18 2 2 3 3" xfId="48749" xr:uid="{E8D21265-FD1C-4801-A7FC-F8A8BAE2AEF5}"/>
    <cellStyle name="40% - Énfasis6 18 2 2 4" xfId="18296" xr:uid="{D13BD811-FB8D-4E8C-9F4B-97E3764C6AA9}"/>
    <cellStyle name="40% - Énfasis6 18 2 2 4 2" xfId="48751" xr:uid="{CA9DE05C-9694-45DC-979F-FA320066D29F}"/>
    <cellStyle name="40% - Énfasis6 18 2 2 5" xfId="48744" xr:uid="{048DD62C-8DDB-4467-9F5F-A53E118C726C}"/>
    <cellStyle name="40% - Énfasis6 18 2 3" xfId="5146" xr:uid="{E178944F-845E-4F76-B816-D8DA92DFAF6D}"/>
    <cellStyle name="40% - Énfasis6 18 2 3 2" xfId="12854" xr:uid="{CA3070AE-1E26-49A4-B2D7-1CD31764530C}"/>
    <cellStyle name="40% - Énfasis6 18 2 3 2 2" xfId="28266" xr:uid="{483C5356-3D77-4474-BAC0-06836152E238}"/>
    <cellStyle name="40% - Énfasis6 18 2 3 2 2 2" xfId="48754" xr:uid="{D6621197-5633-4A00-87A2-634026455588}"/>
    <cellStyle name="40% - Énfasis6 18 2 3 2 3" xfId="48753" xr:uid="{B20E0C63-45F2-4ADC-877A-95CBD708E2FB}"/>
    <cellStyle name="40% - Énfasis6 18 2 3 3" xfId="20561" xr:uid="{E7895990-9D01-4592-B4C5-329E6015B0C8}"/>
    <cellStyle name="40% - Énfasis6 18 2 3 3 2" xfId="48755" xr:uid="{64C1CB01-811A-471C-B1D5-68B6B2CF615C}"/>
    <cellStyle name="40% - Énfasis6 18 2 3 4" xfId="48752" xr:uid="{E4392364-2501-473C-82ED-157A735DBDA9}"/>
    <cellStyle name="40% - Énfasis6 18 2 4" xfId="9129" xr:uid="{9BF796D0-7413-4A3E-B5DF-B1581A837165}"/>
    <cellStyle name="40% - Énfasis6 18 2 4 2" xfId="24542" xr:uid="{FA8C4D4F-4145-40CE-AB22-D4785831218E}"/>
    <cellStyle name="40% - Énfasis6 18 2 4 2 2" xfId="48757" xr:uid="{B5909B98-F880-4DC5-B9EC-9F26772FE789}"/>
    <cellStyle name="40% - Énfasis6 18 2 4 3" xfId="48756" xr:uid="{19A94B0D-44C9-428B-AE59-F0DDA10F37D0}"/>
    <cellStyle name="40% - Énfasis6 18 2 5" xfId="16837" xr:uid="{37FD4E2A-F9A8-4D73-8FB1-585737D1AB41}"/>
    <cellStyle name="40% - Énfasis6 18 2 5 2" xfId="48758" xr:uid="{82CE4D05-DF48-401B-BBB4-66B23DCC28B7}"/>
    <cellStyle name="40% - Énfasis6 18 2 6" xfId="48743" xr:uid="{D7910D5E-365C-4A8A-AEED-9074EDFB43B4}"/>
    <cellStyle name="40% - Énfasis6 18 3" xfId="2239" xr:uid="{B52CAD58-054D-4236-A49B-683156133CF1}"/>
    <cellStyle name="40% - Énfasis6 18 3 2" xfId="5971" xr:uid="{010F545A-2DA2-4521-8512-2B5C6F0C899E}"/>
    <cellStyle name="40% - Énfasis6 18 3 2 2" xfId="13679" xr:uid="{81074412-CE94-4296-83A1-CD0E8C08C19A}"/>
    <cellStyle name="40% - Énfasis6 18 3 2 2 2" xfId="29091" xr:uid="{A17C257D-470F-4D9D-83B0-B89A734FD974}"/>
    <cellStyle name="40% - Énfasis6 18 3 2 2 2 2" xfId="48762" xr:uid="{C4727DA0-CD94-40F5-947F-5C4D616ECB92}"/>
    <cellStyle name="40% - Énfasis6 18 3 2 2 3" xfId="48761" xr:uid="{24D2D820-B01B-4856-9A5C-87E94EE145C0}"/>
    <cellStyle name="40% - Énfasis6 18 3 2 3" xfId="21386" xr:uid="{5234383C-6FEA-4854-A77E-0828FF702B69}"/>
    <cellStyle name="40% - Énfasis6 18 3 2 3 2" xfId="48763" xr:uid="{C81B699F-5EE4-4160-8EB0-034AB3C042C5}"/>
    <cellStyle name="40% - Énfasis6 18 3 2 4" xfId="48760" xr:uid="{E07F24C1-C42E-4FCD-845E-8BCC80CF6ECE}"/>
    <cellStyle name="40% - Énfasis6 18 3 3" xfId="9950" xr:uid="{7E7C8909-44C1-463D-80F9-883594D1D442}"/>
    <cellStyle name="40% - Énfasis6 18 3 3 2" xfId="25363" xr:uid="{C12863E6-AC72-4B42-8B41-8FFD65467F8E}"/>
    <cellStyle name="40% - Énfasis6 18 3 3 2 2" xfId="48765" xr:uid="{40B39569-4362-47FB-AF98-D08B9A70C5B9}"/>
    <cellStyle name="40% - Énfasis6 18 3 3 3" xfId="48764" xr:uid="{4F267033-33C1-4F20-ABF5-A7146F1181A0}"/>
    <cellStyle name="40% - Énfasis6 18 3 4" xfId="17658" xr:uid="{6A730EDD-280A-4080-A1DA-BE85DA057E54}"/>
    <cellStyle name="40% - Énfasis6 18 3 4 2" xfId="48766" xr:uid="{BB88C0D4-2A92-42B6-93B2-C6C76D0CA906}"/>
    <cellStyle name="40% - Énfasis6 18 3 5" xfId="48759" xr:uid="{8C25DB0C-51A6-4B0E-B467-BECAD2E6D8B6}"/>
    <cellStyle name="40% - Énfasis6 18 4" xfId="4494" xr:uid="{07F619C8-9786-47FA-962E-7024C53B7A8C}"/>
    <cellStyle name="40% - Énfasis6 18 4 2" xfId="12202" xr:uid="{C3CCB0D1-B8F4-4ADE-88DA-A4294A4BFD0B}"/>
    <cellStyle name="40% - Énfasis6 18 4 2 2" xfId="27614" xr:uid="{09F03BA8-55AA-40AC-BBCB-F92576C6E86D}"/>
    <cellStyle name="40% - Énfasis6 18 4 2 2 2" xfId="48769" xr:uid="{217BEA78-D0A2-4E94-A1F5-928333D418F8}"/>
    <cellStyle name="40% - Énfasis6 18 4 2 3" xfId="48768" xr:uid="{C3973FAF-2485-4B96-AB99-9D5365C54DC9}"/>
    <cellStyle name="40% - Énfasis6 18 4 3" xfId="19909" xr:uid="{361EE7A3-6855-4B7D-AB8D-B65E36D4FB0F}"/>
    <cellStyle name="40% - Énfasis6 18 4 3 2" xfId="48770" xr:uid="{863D6D3B-B6F9-495F-92CF-B98F148F6C1D}"/>
    <cellStyle name="40% - Énfasis6 18 4 4" xfId="48767" xr:uid="{51D58414-712B-420A-8B15-48B08AD07AEA}"/>
    <cellStyle name="40% - Énfasis6 18 5" xfId="8491" xr:uid="{2FB4E17A-74A1-477F-A3AD-A20A228E0FA9}"/>
    <cellStyle name="40% - Énfasis6 18 5 2" xfId="23904" xr:uid="{11E7D357-4573-49F4-9B58-67EAC031C15B}"/>
    <cellStyle name="40% - Énfasis6 18 5 2 2" xfId="48772" xr:uid="{D7418E6F-FF3E-4993-A9C2-759756BD8717}"/>
    <cellStyle name="40% - Énfasis6 18 5 3" xfId="48771" xr:uid="{EE03B6CC-2A8F-4AF3-9F06-956113751448}"/>
    <cellStyle name="40% - Énfasis6 18 6" xfId="16199" xr:uid="{038A6F0D-3AA7-498D-B1C1-186063E3FB73}"/>
    <cellStyle name="40% - Énfasis6 18 6 2" xfId="48773" xr:uid="{28EA5A97-1BC5-4BD1-AAC9-3D7E0EF40FAC}"/>
    <cellStyle name="40% - Énfasis6 18 7" xfId="48742" xr:uid="{F7BB02E4-0686-4D9B-B01A-3E944094DFE1}"/>
    <cellStyle name="40% - Énfasis6 19" xfId="768" xr:uid="{CD09DFD7-848F-4D1C-988D-01C6CA23B54C}"/>
    <cellStyle name="40% - Énfasis6 19 2" xfId="2258" xr:uid="{C60FD798-FE87-43EC-AABC-7C6CF4880D72}"/>
    <cellStyle name="40% - Énfasis6 19 2 2" xfId="5990" xr:uid="{BF6C2E89-BFC6-4A2C-A9F0-128AA32C5145}"/>
    <cellStyle name="40% - Énfasis6 19 2 2 2" xfId="13698" xr:uid="{888D175B-7947-4F6F-9812-8BC7265EAEBB}"/>
    <cellStyle name="40% - Énfasis6 19 2 2 2 2" xfId="29110" xr:uid="{7ADBE790-2DC8-436F-8E0D-F7861E3675FC}"/>
    <cellStyle name="40% - Énfasis6 19 2 2 2 2 2" xfId="48778" xr:uid="{36D2BDAA-5F1C-4898-A92A-A60197EDB981}"/>
    <cellStyle name="40% - Énfasis6 19 2 2 2 3" xfId="48777" xr:uid="{436E2761-27F3-415B-9176-4EEF31A73573}"/>
    <cellStyle name="40% - Énfasis6 19 2 2 3" xfId="21405" xr:uid="{864933D5-CE20-47F1-BA6A-63C59A41B78E}"/>
    <cellStyle name="40% - Énfasis6 19 2 2 3 2" xfId="48779" xr:uid="{52E0F6F9-6AFD-4421-A47A-3C7E81703FCE}"/>
    <cellStyle name="40% - Énfasis6 19 2 2 4" xfId="48776" xr:uid="{43131BF9-075A-421E-9307-12DB9D3E8EC8}"/>
    <cellStyle name="40% - Énfasis6 19 2 3" xfId="9969" xr:uid="{F2DC9824-9E16-4A2A-AE6B-8BC324814A4E}"/>
    <cellStyle name="40% - Énfasis6 19 2 3 2" xfId="25382" xr:uid="{06AB2270-18A2-4487-A63B-978379D99BF4}"/>
    <cellStyle name="40% - Énfasis6 19 2 3 2 2" xfId="48781" xr:uid="{83269F6C-AE95-450A-ADF1-19C20B1162C1}"/>
    <cellStyle name="40% - Énfasis6 19 2 3 3" xfId="48780" xr:uid="{5BE562E4-1F97-4BB7-AA0B-466D8194C426}"/>
    <cellStyle name="40% - Énfasis6 19 2 4" xfId="17677" xr:uid="{A116A6CE-AE54-4086-87AC-871E948030D9}"/>
    <cellStyle name="40% - Énfasis6 19 2 4 2" xfId="48782" xr:uid="{E1657755-834B-40FA-A94C-929556940D04}"/>
    <cellStyle name="40% - Énfasis6 19 2 5" xfId="48775" xr:uid="{915289BA-BDC4-483C-BB68-C8F6F235BCE9}"/>
    <cellStyle name="40% - Énfasis6 19 3" xfId="4513" xr:uid="{93694F21-AA72-470E-9264-448E3A51B13D}"/>
    <cellStyle name="40% - Énfasis6 19 3 2" xfId="12221" xr:uid="{F259E093-D89A-4299-BEAE-65DB475F0DB8}"/>
    <cellStyle name="40% - Énfasis6 19 3 2 2" xfId="27633" xr:uid="{4260E5F5-B5D4-4F4E-8445-95541350B668}"/>
    <cellStyle name="40% - Énfasis6 19 3 2 2 2" xfId="48785" xr:uid="{E6ADDC37-1F67-473A-BEA3-034739491C70}"/>
    <cellStyle name="40% - Énfasis6 19 3 2 3" xfId="48784" xr:uid="{6BFA89BD-90D2-4520-B5C5-AE785AB34A01}"/>
    <cellStyle name="40% - Énfasis6 19 3 3" xfId="19928" xr:uid="{F1BEC0E7-4519-4EDE-AF01-5D31BA3B60B6}"/>
    <cellStyle name="40% - Énfasis6 19 3 3 2" xfId="48786" xr:uid="{8AF1821C-821E-4F40-BE83-94E48070E305}"/>
    <cellStyle name="40% - Énfasis6 19 3 4" xfId="48783" xr:uid="{EADC46E4-6743-45D1-9D98-F4DBDD281D49}"/>
    <cellStyle name="40% - Énfasis6 19 4" xfId="8510" xr:uid="{6563377F-D056-45DE-BFB7-2FFC863C4758}"/>
    <cellStyle name="40% - Énfasis6 19 4 2" xfId="23923" xr:uid="{DCA5E445-CC14-48B0-A92B-A0D83C68E34F}"/>
    <cellStyle name="40% - Énfasis6 19 4 2 2" xfId="48788" xr:uid="{12A64215-E312-496B-89FA-6762568E2B7C}"/>
    <cellStyle name="40% - Énfasis6 19 4 3" xfId="48787" xr:uid="{8965333F-AEF5-42F4-8D1F-FB271BD902EE}"/>
    <cellStyle name="40% - Énfasis6 19 5" xfId="16218" xr:uid="{8DD9668F-46BD-4D20-BEB3-64E997FAB996}"/>
    <cellStyle name="40% - Énfasis6 19 5 2" xfId="48789" xr:uid="{F8AE5784-9263-4C85-AA31-7521FA6DD489}"/>
    <cellStyle name="40% - Énfasis6 19 6" xfId="48774" xr:uid="{3BDA7713-B8C3-4463-8919-0A828BEFEE7F}"/>
    <cellStyle name="40% - Énfasis6 2" xfId="166" xr:uid="{6EE63116-C237-4738-8274-16332503A5D0}"/>
    <cellStyle name="40% - Énfasis6 2 2" xfId="377" xr:uid="{D8FB4841-BF2A-4FA0-B6C2-5418B5AAEB8D}"/>
    <cellStyle name="40% - Énfasis6 2 2 2" xfId="1039" xr:uid="{C0B2D082-3E99-4F0B-A281-FDC7ECE9880D}"/>
    <cellStyle name="40% - Énfasis6 2 2 2 2" xfId="2507" xr:uid="{E863709A-4708-42A8-A12F-459D476173D7}"/>
    <cellStyle name="40% - Énfasis6 2 2 2 2 2" xfId="6239" xr:uid="{5196CC3C-F924-4C86-A245-5A13FF05989E}"/>
    <cellStyle name="40% - Énfasis6 2 2 2 2 2 2" xfId="13947" xr:uid="{A5DEB39F-A2F0-453D-807E-D0188AB856B2}"/>
    <cellStyle name="40% - Énfasis6 2 2 2 2 2 2 2" xfId="29359" xr:uid="{0910FA0E-B2F2-4F6E-A38E-ED82D158AC56}"/>
    <cellStyle name="40% - Énfasis6 2 2 2 2 2 2 2 2" xfId="48796" xr:uid="{FFDA145D-BD5B-4E18-8C40-E9D30F468C08}"/>
    <cellStyle name="40% - Énfasis6 2 2 2 2 2 2 3" xfId="48795" xr:uid="{70B75585-3F02-4B82-8646-F01499475757}"/>
    <cellStyle name="40% - Énfasis6 2 2 2 2 2 3" xfId="21654" xr:uid="{2C4D5FD8-EB99-4910-87BF-84AB442802C9}"/>
    <cellStyle name="40% - Énfasis6 2 2 2 2 2 3 2" xfId="48797" xr:uid="{810A04EA-DF63-4FAB-BEB7-80207E5619D4}"/>
    <cellStyle name="40% - Énfasis6 2 2 2 2 2 4" xfId="48794" xr:uid="{7A65EACF-CB68-47FA-AE38-338DA4D2C76F}"/>
    <cellStyle name="40% - Énfasis6 2 2 2 2 3" xfId="10218" xr:uid="{3EC0A0A2-67C1-4D96-8BD9-54EB2A552340}"/>
    <cellStyle name="40% - Énfasis6 2 2 2 2 3 2" xfId="25631" xr:uid="{B6BBB316-F6C7-4156-9D46-D246B38234E9}"/>
    <cellStyle name="40% - Énfasis6 2 2 2 2 3 2 2" xfId="48799" xr:uid="{3FE35C64-829B-4661-A195-1A097C47A31F}"/>
    <cellStyle name="40% - Énfasis6 2 2 2 2 3 3" xfId="48798" xr:uid="{FD69B064-8160-412D-B3B9-444A1583575F}"/>
    <cellStyle name="40% - Énfasis6 2 2 2 2 4" xfId="17926" xr:uid="{32E321E3-2D85-4410-AA5A-187D125F3C0D}"/>
    <cellStyle name="40% - Énfasis6 2 2 2 2 4 2" xfId="48800" xr:uid="{DB100C58-734E-4EA4-95BC-3F947D9FB430}"/>
    <cellStyle name="40% - Énfasis6 2 2 2 2 5" xfId="48793" xr:uid="{3844EBD5-0D7C-43A0-9CA7-807AACE46B2E}"/>
    <cellStyle name="40% - Énfasis6 2 2 2 3" xfId="4776" xr:uid="{1D7CBE98-3160-42CE-AA31-14C67B434960}"/>
    <cellStyle name="40% - Énfasis6 2 2 2 3 2" xfId="12484" xr:uid="{FCA50675-8B99-421C-88B9-D250377A6B59}"/>
    <cellStyle name="40% - Énfasis6 2 2 2 3 2 2" xfId="27896" xr:uid="{4BD48764-6AD8-4116-952A-33F79F3A31D3}"/>
    <cellStyle name="40% - Énfasis6 2 2 2 3 2 2 2" xfId="48803" xr:uid="{9BE1058E-7AB7-4F39-BC1E-D7CFF53124E2}"/>
    <cellStyle name="40% - Énfasis6 2 2 2 3 2 3" xfId="48802" xr:uid="{371970CD-3D47-434B-9230-9869BF35BB28}"/>
    <cellStyle name="40% - Énfasis6 2 2 2 3 3" xfId="20191" xr:uid="{ECB8A02A-08C9-4212-A860-6196DC7B7158}"/>
    <cellStyle name="40% - Énfasis6 2 2 2 3 3 2" xfId="48804" xr:uid="{6F1DF659-F291-47B1-8A6C-CC85C9ECFEDA}"/>
    <cellStyle name="40% - Énfasis6 2 2 2 3 4" xfId="48801" xr:uid="{F3DD5392-78FB-4310-A89A-E4E2AD3B854C}"/>
    <cellStyle name="40% - Énfasis6 2 2 2 4" xfId="8759" xr:uid="{28E36B58-8CF6-41E7-96A2-D9AAD3C21452}"/>
    <cellStyle name="40% - Énfasis6 2 2 2 4 2" xfId="24172" xr:uid="{CA124419-C343-4BA1-918A-1709DBB93A50}"/>
    <cellStyle name="40% - Énfasis6 2 2 2 4 2 2" xfId="48806" xr:uid="{76CC5CAF-1C6C-4C62-B77A-7147347E4390}"/>
    <cellStyle name="40% - Énfasis6 2 2 2 4 3" xfId="48805" xr:uid="{BB831A24-4A00-40F3-AE2B-1AA63E05E059}"/>
    <cellStyle name="40% - Énfasis6 2 2 2 5" xfId="16467" xr:uid="{5B8DFC28-9204-45C9-9D76-C52B65D93C77}"/>
    <cellStyle name="40% - Énfasis6 2 2 2 5 2" xfId="48807" xr:uid="{AA2ED3C7-5F51-483B-B0A1-6B2C0E7EAE37}"/>
    <cellStyle name="40% - Énfasis6 2 2 2 6" xfId="48792" xr:uid="{9F548363-FF0B-431A-BE7C-A9581A7830A2}"/>
    <cellStyle name="40% - Énfasis6 2 2 3" xfId="1869" xr:uid="{E38B7A25-ED2D-4252-B23E-3235FE15B29F}"/>
    <cellStyle name="40% - Énfasis6 2 2 3 2" xfId="5601" xr:uid="{14B82B6E-A2C2-40F4-A02F-0F1090EB0DFC}"/>
    <cellStyle name="40% - Énfasis6 2 2 3 2 2" xfId="13309" xr:uid="{1B431837-C9E8-4522-875E-463CDB8622B9}"/>
    <cellStyle name="40% - Énfasis6 2 2 3 2 2 2" xfId="28721" xr:uid="{38F11B57-EFEC-4C42-9165-FC8092EDD721}"/>
    <cellStyle name="40% - Énfasis6 2 2 3 2 2 2 2" xfId="48811" xr:uid="{629CFDE7-76CE-42B6-9A0F-2B136C32F5A6}"/>
    <cellStyle name="40% - Énfasis6 2 2 3 2 2 3" xfId="48810" xr:uid="{96F8AA8C-CC3E-4D10-81C5-0DF97BB7F040}"/>
    <cellStyle name="40% - Énfasis6 2 2 3 2 3" xfId="21016" xr:uid="{521E979B-346D-4DD9-A24F-1BE81A2B19D3}"/>
    <cellStyle name="40% - Énfasis6 2 2 3 2 3 2" xfId="48812" xr:uid="{B301A0E3-4212-42BF-9AC1-D20425D141EA}"/>
    <cellStyle name="40% - Énfasis6 2 2 3 2 4" xfId="48809" xr:uid="{925444F6-063B-4279-98A7-332BEE242F74}"/>
    <cellStyle name="40% - Énfasis6 2 2 3 3" xfId="9580" xr:uid="{F1ADFA41-285C-4367-876C-1D3EB7EA0D80}"/>
    <cellStyle name="40% - Énfasis6 2 2 3 3 2" xfId="24993" xr:uid="{12A282C5-EB41-47F0-A33A-85D5D196D73D}"/>
    <cellStyle name="40% - Énfasis6 2 2 3 3 2 2" xfId="48814" xr:uid="{8476EDFF-BBB3-4265-8A41-97E6791B8737}"/>
    <cellStyle name="40% - Énfasis6 2 2 3 3 3" xfId="48813" xr:uid="{19F66BB1-02C3-4D16-8AFC-75665770EC73}"/>
    <cellStyle name="40% - Énfasis6 2 2 3 4" xfId="17288" xr:uid="{4E2694A7-8385-4132-B1D6-618432E31234}"/>
    <cellStyle name="40% - Énfasis6 2 2 3 4 2" xfId="48815" xr:uid="{D32EDE2D-8118-40AB-8AD3-36F8918527F5}"/>
    <cellStyle name="40% - Énfasis6 2 2 3 5" xfId="48808" xr:uid="{1E991C59-1A11-4330-8665-45E27AC84FC8}"/>
    <cellStyle name="40% - Énfasis6 2 2 4" xfId="4124" xr:uid="{94E7DCE5-0E71-430B-8C00-8CAD6A38ED6F}"/>
    <cellStyle name="40% - Énfasis6 2 2 4 2" xfId="11832" xr:uid="{3B52FA02-1F1B-47BB-88D3-CD1B7A03A1D2}"/>
    <cellStyle name="40% - Énfasis6 2 2 4 2 2" xfId="27244" xr:uid="{7A164CA7-916A-4540-AA44-853FFEBF9095}"/>
    <cellStyle name="40% - Énfasis6 2 2 4 2 2 2" xfId="48818" xr:uid="{196741CC-E219-45EC-ACE1-24AA8507C482}"/>
    <cellStyle name="40% - Énfasis6 2 2 4 2 3" xfId="48817" xr:uid="{FF7DAF73-B0C2-47D8-918F-F74EE4ABDB1D}"/>
    <cellStyle name="40% - Énfasis6 2 2 4 3" xfId="19539" xr:uid="{2875BAA3-6290-4558-9187-8FB54AB484D6}"/>
    <cellStyle name="40% - Énfasis6 2 2 4 3 2" xfId="48819" xr:uid="{96342BAA-2E1F-440B-B32D-C1FEC5517753}"/>
    <cellStyle name="40% - Énfasis6 2 2 4 4" xfId="48816" xr:uid="{100EC20D-473A-44AE-BFA1-C3B9F520F706}"/>
    <cellStyle name="40% - Énfasis6 2 2 5" xfId="8121" xr:uid="{CD19FF0B-A557-4A81-8DF0-52580F36738D}"/>
    <cellStyle name="40% - Énfasis6 2 2 5 2" xfId="23534" xr:uid="{84D0851D-DF1F-4F03-B361-EA01BB01240E}"/>
    <cellStyle name="40% - Énfasis6 2 2 5 2 2" xfId="48821" xr:uid="{0877F7FC-EF43-4125-A936-F974008E8345}"/>
    <cellStyle name="40% - Énfasis6 2 2 5 3" xfId="48820" xr:uid="{9C949623-F5D0-435D-BCC8-4E5B7C3A05AB}"/>
    <cellStyle name="40% - Énfasis6 2 2 6" xfId="15829" xr:uid="{59DFAF3B-A347-46F9-BAB8-192C158FBFC6}"/>
    <cellStyle name="40% - Énfasis6 2 2 6 2" xfId="48822" xr:uid="{470A7CBC-74D4-437E-9947-FDDB59D38072}"/>
    <cellStyle name="40% - Énfasis6 2 2 7" xfId="48791" xr:uid="{59C1328A-B280-4F34-9CB9-4540E696703C}"/>
    <cellStyle name="40% - Énfasis6 2 3" xfId="834" xr:uid="{87D363EA-3C37-46BD-A823-DF4EEF2B6355}"/>
    <cellStyle name="40% - Énfasis6 2 3 2" xfId="2309" xr:uid="{C3BF49A1-792B-479E-9DD7-A1C61F391596}"/>
    <cellStyle name="40% - Énfasis6 2 3 2 2" xfId="6041" xr:uid="{934A7594-0854-452C-A638-A9EE4BFEC1EB}"/>
    <cellStyle name="40% - Énfasis6 2 3 2 2 2" xfId="13749" xr:uid="{95C42BBD-5A7F-476C-B520-1F64E63B725B}"/>
    <cellStyle name="40% - Énfasis6 2 3 2 2 2 2" xfId="29161" xr:uid="{EF28CF74-E16D-4F71-9676-014A9F7C1110}"/>
    <cellStyle name="40% - Énfasis6 2 3 2 2 2 2 2" xfId="48827" xr:uid="{665DA263-C52C-40BF-9D47-D28BF9103336}"/>
    <cellStyle name="40% - Énfasis6 2 3 2 2 2 3" xfId="48826" xr:uid="{E3CC55F8-09A6-4C34-BAEB-4DBD3FF0D34F}"/>
    <cellStyle name="40% - Énfasis6 2 3 2 2 3" xfId="21456" xr:uid="{57C2476C-976E-490E-93F0-6391DF50A5CA}"/>
    <cellStyle name="40% - Énfasis6 2 3 2 2 3 2" xfId="48828" xr:uid="{D8D031AF-2FB0-4957-A651-5281856A57A6}"/>
    <cellStyle name="40% - Énfasis6 2 3 2 2 4" xfId="48825" xr:uid="{D4C2A651-F362-4930-8984-28B1D26174AB}"/>
    <cellStyle name="40% - Énfasis6 2 3 2 3" xfId="10020" xr:uid="{1851600E-AE9B-4E31-8EB9-2A04B15400C1}"/>
    <cellStyle name="40% - Énfasis6 2 3 2 3 2" xfId="25433" xr:uid="{9FD6F469-2C4D-4A4C-BA0A-AFC11E06A3C4}"/>
    <cellStyle name="40% - Énfasis6 2 3 2 3 2 2" xfId="48830" xr:uid="{F8855920-C733-4CA5-8BCD-A98D46887FEC}"/>
    <cellStyle name="40% - Énfasis6 2 3 2 3 3" xfId="48829" xr:uid="{AC55DF71-41D5-47A2-8555-5EC96B65A1D3}"/>
    <cellStyle name="40% - Énfasis6 2 3 2 4" xfId="17728" xr:uid="{5A369F69-9E6C-42B2-85F8-FEBA0236BA9E}"/>
    <cellStyle name="40% - Énfasis6 2 3 2 4 2" xfId="48831" xr:uid="{32DC826B-EE7A-4461-869E-D3AEB9750E8D}"/>
    <cellStyle name="40% - Énfasis6 2 3 2 5" xfId="48824" xr:uid="{32730F0F-E306-41EC-A43B-60AE55316471}"/>
    <cellStyle name="40% - Énfasis6 2 3 3" xfId="4571" xr:uid="{8821A894-CCDF-47F9-B36E-0478EDD65922}"/>
    <cellStyle name="40% - Énfasis6 2 3 3 2" xfId="12279" xr:uid="{4FA64BAD-7E14-492E-95A1-39A2D5EC459B}"/>
    <cellStyle name="40% - Énfasis6 2 3 3 2 2" xfId="27691" xr:uid="{FD8106FB-D4F3-47EF-8FD0-CAD9E2045D3F}"/>
    <cellStyle name="40% - Énfasis6 2 3 3 2 2 2" xfId="48834" xr:uid="{09CCB6A7-2EA0-435B-9BF1-E43622479F60}"/>
    <cellStyle name="40% - Énfasis6 2 3 3 2 3" xfId="48833" xr:uid="{94A2FFFD-D103-4991-B9CC-9305A10CFD75}"/>
    <cellStyle name="40% - Énfasis6 2 3 3 3" xfId="19986" xr:uid="{56768DB1-A322-4CC4-9435-F5CA36BA7CF9}"/>
    <cellStyle name="40% - Énfasis6 2 3 3 3 2" xfId="48835" xr:uid="{B06FA610-DD48-4085-B226-4EE40A966A6A}"/>
    <cellStyle name="40% - Énfasis6 2 3 3 4" xfId="48832" xr:uid="{3168EE95-3CDE-4A8F-B20E-CD7453DF4A6C}"/>
    <cellStyle name="40% - Énfasis6 2 3 4" xfId="8561" xr:uid="{2D85D5D9-BDDA-4DE2-9A47-290F1BCBC5BF}"/>
    <cellStyle name="40% - Énfasis6 2 3 4 2" xfId="23974" xr:uid="{C92A064D-8DB9-4992-BA08-74A0201D02BE}"/>
    <cellStyle name="40% - Énfasis6 2 3 4 2 2" xfId="48837" xr:uid="{92A4D7DE-7FD0-4B3F-9220-D211E95C25CB}"/>
    <cellStyle name="40% - Énfasis6 2 3 4 3" xfId="48836" xr:uid="{379BE811-ADDA-4114-85B7-5AD471ADC0F3}"/>
    <cellStyle name="40% - Énfasis6 2 3 5" xfId="16269" xr:uid="{AD93FA51-6D76-4B58-9884-D8168D9AD815}"/>
    <cellStyle name="40% - Énfasis6 2 3 5 2" xfId="48838" xr:uid="{C830B8D4-B7C7-4A10-BE79-D84314E0F36A}"/>
    <cellStyle name="40% - Énfasis6 2 3 6" xfId="48823" xr:uid="{9AF5AB9B-A879-4026-9C69-99795C9D665D}"/>
    <cellStyle name="40% - Énfasis6 2 4" xfId="1671" xr:uid="{EF01324F-061F-45F7-832A-9920DB786593}"/>
    <cellStyle name="40% - Énfasis6 2 4 2" xfId="5403" xr:uid="{2D418F39-5B54-4058-AB4B-FB4B443FB823}"/>
    <cellStyle name="40% - Énfasis6 2 4 2 2" xfId="13111" xr:uid="{A6317287-7993-4DF7-AC11-F34B61330B4A}"/>
    <cellStyle name="40% - Énfasis6 2 4 2 2 2" xfId="28523" xr:uid="{038DA4CD-F2EB-42AD-947E-3636733E8647}"/>
    <cellStyle name="40% - Énfasis6 2 4 2 2 2 2" xfId="48842" xr:uid="{43174830-55F5-4043-9BEB-D378BFAB29BD}"/>
    <cellStyle name="40% - Énfasis6 2 4 2 2 3" xfId="48841" xr:uid="{8B36DE61-C60D-44AD-8343-603B16A1A2EA}"/>
    <cellStyle name="40% - Énfasis6 2 4 2 3" xfId="20818" xr:uid="{247CD1B4-D750-417B-8ACD-958264B36929}"/>
    <cellStyle name="40% - Énfasis6 2 4 2 3 2" xfId="48843" xr:uid="{B03CFB02-0E7D-4BCE-96FA-FE8050F414AE}"/>
    <cellStyle name="40% - Énfasis6 2 4 2 4" xfId="48840" xr:uid="{FD761C30-94CE-4845-8581-9EFEC32278E1}"/>
    <cellStyle name="40% - Énfasis6 2 4 3" xfId="9382" xr:uid="{8F21E36D-48C2-4DA3-8AF7-B5F8BE0A7450}"/>
    <cellStyle name="40% - Énfasis6 2 4 3 2" xfId="24795" xr:uid="{BB269BCA-FF8D-4A1D-8553-A64C91C4C912}"/>
    <cellStyle name="40% - Énfasis6 2 4 3 2 2" xfId="48845" xr:uid="{E4592D5E-5E2C-4EA5-8B3A-DBE42E3A417C}"/>
    <cellStyle name="40% - Énfasis6 2 4 3 3" xfId="48844" xr:uid="{67872CBF-11AD-4418-B3C0-C160E7B47D32}"/>
    <cellStyle name="40% - Énfasis6 2 4 4" xfId="17090" xr:uid="{2484C592-187C-48C3-95E8-DD4EADDA0856}"/>
    <cellStyle name="40% - Énfasis6 2 4 4 2" xfId="48846" xr:uid="{C4A9D769-A8CD-47B3-A31F-A904CB4F94CC}"/>
    <cellStyle name="40% - Énfasis6 2 4 5" xfId="48839" xr:uid="{68D9CB4C-75AE-49AF-98B9-D8A37C588FDA}"/>
    <cellStyle name="40% - Énfasis6 2 5" xfId="3919" xr:uid="{1D0F1386-23AE-4D04-BB89-A3FCAF8A5B80}"/>
    <cellStyle name="40% - Énfasis6 2 5 2" xfId="11627" xr:uid="{80E2C614-4EAF-45B3-BC82-BECA3D8CEF87}"/>
    <cellStyle name="40% - Énfasis6 2 5 2 2" xfId="27039" xr:uid="{2D8379E9-9CC1-4653-B240-6F51205917FE}"/>
    <cellStyle name="40% - Énfasis6 2 5 2 2 2" xfId="48849" xr:uid="{16295B5F-D83A-474D-9A5D-C0B62A196543}"/>
    <cellStyle name="40% - Énfasis6 2 5 2 3" xfId="48848" xr:uid="{24204A37-D12C-4C5E-801E-180F32D1F0CF}"/>
    <cellStyle name="40% - Énfasis6 2 5 3" xfId="19334" xr:uid="{E1BC47E5-1723-4B04-B99F-6DC542E15951}"/>
    <cellStyle name="40% - Énfasis6 2 5 3 2" xfId="48850" xr:uid="{0FA18DC7-C1B4-4B48-B01B-D0FDF7A7163A}"/>
    <cellStyle name="40% - Énfasis6 2 5 4" xfId="48847" xr:uid="{A020FA8E-9647-4EEB-97E8-7B8C12653C65}"/>
    <cellStyle name="40% - Énfasis6 2 6" xfId="7923" xr:uid="{9297B1BD-1414-4F62-A3AA-E00B01D5D860}"/>
    <cellStyle name="40% - Énfasis6 2 6 2" xfId="23336" xr:uid="{60416F5B-204A-4D3F-B572-6367478993EF}"/>
    <cellStyle name="40% - Énfasis6 2 6 2 2" xfId="48852" xr:uid="{72481D72-ACB6-4B26-91D4-61ECD11CAE70}"/>
    <cellStyle name="40% - Énfasis6 2 6 3" xfId="48851" xr:uid="{FDDCED1B-4981-4001-9743-7E492EB8C7B6}"/>
    <cellStyle name="40% - Énfasis6 2 7" xfId="15631" xr:uid="{B4E932D1-B286-4870-9621-2FA66B111718}"/>
    <cellStyle name="40% - Énfasis6 2 7 2" xfId="48853" xr:uid="{B4246997-8373-4D71-A23F-8863DA39EB0E}"/>
    <cellStyle name="40% - Énfasis6 2 8" xfId="48790" xr:uid="{0AA90515-AA69-402C-A351-61177482948A}"/>
    <cellStyle name="40% - Énfasis6 20" xfId="1432" xr:uid="{47A74B61-BDC4-430A-945F-4C0DF13FF2A9}"/>
    <cellStyle name="40% - Énfasis6 20 2" xfId="2897" xr:uid="{FD81C31F-205E-4781-9F2E-F4062FA20D37}"/>
    <cellStyle name="40% - Énfasis6 20 2 2" xfId="6629" xr:uid="{734147D7-9AC0-4966-BDFD-6BFBB804C527}"/>
    <cellStyle name="40% - Énfasis6 20 2 2 2" xfId="14337" xr:uid="{A0E2837D-593A-4E3C-8CF3-1CFA22EC4FC1}"/>
    <cellStyle name="40% - Énfasis6 20 2 2 2 2" xfId="29749" xr:uid="{64FD71F2-1383-4C99-A04B-21EC7524283E}"/>
    <cellStyle name="40% - Énfasis6 20 2 2 2 2 2" xfId="48858" xr:uid="{5939F5B8-BB7C-4F90-843D-71483FCCFBCB}"/>
    <cellStyle name="40% - Énfasis6 20 2 2 2 3" xfId="48857" xr:uid="{17D36C38-9463-46DD-8667-29C33B2490C3}"/>
    <cellStyle name="40% - Énfasis6 20 2 2 3" xfId="22044" xr:uid="{A2BB6062-04C3-4770-815E-A21113721936}"/>
    <cellStyle name="40% - Énfasis6 20 2 2 3 2" xfId="48859" xr:uid="{F2201C98-4B5D-4114-804C-49C503EBD736}"/>
    <cellStyle name="40% - Énfasis6 20 2 2 4" xfId="48856" xr:uid="{F42C45ED-DF8E-460E-B849-915AB1D8BFC1}"/>
    <cellStyle name="40% - Énfasis6 20 2 3" xfId="10608" xr:uid="{2B6DB73B-A5E1-40A8-8614-89CD3AA6FB56}"/>
    <cellStyle name="40% - Énfasis6 20 2 3 2" xfId="26021" xr:uid="{606E2E26-D767-4799-B8FE-C39CEA6DAC78}"/>
    <cellStyle name="40% - Énfasis6 20 2 3 2 2" xfId="48861" xr:uid="{FF49C981-0478-4ECE-9F06-743BFA80D1EF}"/>
    <cellStyle name="40% - Énfasis6 20 2 3 3" xfId="48860" xr:uid="{3E17AAEE-A677-41A8-AA5B-C3AC536D5D3B}"/>
    <cellStyle name="40% - Énfasis6 20 2 4" xfId="18316" xr:uid="{AEDF3941-D05B-4C71-9CD0-D2005CF08D50}"/>
    <cellStyle name="40% - Énfasis6 20 2 4 2" xfId="48862" xr:uid="{1F151F77-69E2-4594-8BBD-3E7424717F2C}"/>
    <cellStyle name="40% - Énfasis6 20 2 5" xfId="48855" xr:uid="{3D31B92A-28D0-4B73-A79D-48A99A35AF2F}"/>
    <cellStyle name="40% - Énfasis6 20 3" xfId="5168" xr:uid="{8B5076D6-075A-45C5-A403-9B79E22F33D3}"/>
    <cellStyle name="40% - Énfasis6 20 3 2" xfId="12876" xr:uid="{62EC2D0A-6B33-4509-B8F9-6A031B2E91E3}"/>
    <cellStyle name="40% - Énfasis6 20 3 2 2" xfId="28288" xr:uid="{E6EFF220-6502-4764-AD6F-B32B66123F50}"/>
    <cellStyle name="40% - Énfasis6 20 3 2 2 2" xfId="48865" xr:uid="{627A4466-956B-48A6-9BF2-4BDBE1FE2F12}"/>
    <cellStyle name="40% - Énfasis6 20 3 2 3" xfId="48864" xr:uid="{C2B8381E-2070-483C-81D5-395107B00A2A}"/>
    <cellStyle name="40% - Énfasis6 20 3 3" xfId="20583" xr:uid="{AF741C7B-32E1-43FB-AD82-4EEDA237BF5E}"/>
    <cellStyle name="40% - Énfasis6 20 3 3 2" xfId="48866" xr:uid="{19E9634F-B85E-4974-A0D8-8D36A7E9F3EF}"/>
    <cellStyle name="40% - Énfasis6 20 3 4" xfId="48863" xr:uid="{333BA0EC-3F03-4AB0-B1EC-8581D5C355A0}"/>
    <cellStyle name="40% - Énfasis6 20 4" xfId="9149" xr:uid="{2D60E2EF-66E8-473A-B9A6-CC4B4B9DF21F}"/>
    <cellStyle name="40% - Énfasis6 20 4 2" xfId="24562" xr:uid="{AE191958-BA99-43DB-A524-6EF1B1399C75}"/>
    <cellStyle name="40% - Énfasis6 20 4 2 2" xfId="48868" xr:uid="{D9D9A2A5-8BAD-47FC-AC3A-F8322DE77EE5}"/>
    <cellStyle name="40% - Énfasis6 20 4 3" xfId="48867" xr:uid="{70C0D15A-5C81-4DA5-8EA8-A8B67715A648}"/>
    <cellStyle name="40% - Énfasis6 20 5" xfId="16857" xr:uid="{6E557669-D947-48B6-9633-F91ED9F8D9E8}"/>
    <cellStyle name="40% - Énfasis6 20 5 2" xfId="48869" xr:uid="{F79234B7-EC60-4E2B-B4AF-6F468A327C4F}"/>
    <cellStyle name="40% - Énfasis6 20 6" xfId="48854" xr:uid="{9116603B-6A37-4242-A69A-D6AF8A456BB4}"/>
    <cellStyle name="40% - Énfasis6 21" xfId="1452" xr:uid="{9F7997F3-E122-40A5-B754-15250D5E1559}"/>
    <cellStyle name="40% - Énfasis6 21 2" xfId="2917" xr:uid="{C3489B72-7905-4C78-B7A9-6CFC62448E2A}"/>
    <cellStyle name="40% - Énfasis6 21 2 2" xfId="6649" xr:uid="{8BE580A6-5CE1-4AAB-A1A9-C5BFD881B7A4}"/>
    <cellStyle name="40% - Énfasis6 21 2 2 2" xfId="14357" xr:uid="{7930B387-B641-4BAD-9673-E57B8CFCACAD}"/>
    <cellStyle name="40% - Énfasis6 21 2 2 2 2" xfId="29769" xr:uid="{468F64D1-D092-4198-A224-B46226B09CFC}"/>
    <cellStyle name="40% - Énfasis6 21 2 2 2 2 2" xfId="48874" xr:uid="{A0F1E242-9DCD-4BDE-80CD-1C42B778131A}"/>
    <cellStyle name="40% - Énfasis6 21 2 2 2 3" xfId="48873" xr:uid="{D602C2F2-F662-4D4E-8E39-8C5FA8E9D6FC}"/>
    <cellStyle name="40% - Énfasis6 21 2 2 3" xfId="22064" xr:uid="{553EF5F2-B5E4-450C-9FE7-691E37289C4B}"/>
    <cellStyle name="40% - Énfasis6 21 2 2 3 2" xfId="48875" xr:uid="{C3C4EF85-0C4E-487A-8A71-C1F34B40563E}"/>
    <cellStyle name="40% - Énfasis6 21 2 2 4" xfId="48872" xr:uid="{5399ED7B-3DF0-4261-A71A-B2E378223540}"/>
    <cellStyle name="40% - Énfasis6 21 2 3" xfId="10628" xr:uid="{8EF38C77-535B-4B14-B728-EB60D52D2BC9}"/>
    <cellStyle name="40% - Énfasis6 21 2 3 2" xfId="26041" xr:uid="{C5F0F9E2-FEEF-411D-B245-2F775B8D9C43}"/>
    <cellStyle name="40% - Énfasis6 21 2 3 2 2" xfId="48877" xr:uid="{4C8F473E-8E3B-4004-8887-C6569DE8E599}"/>
    <cellStyle name="40% - Énfasis6 21 2 3 3" xfId="48876" xr:uid="{FEC3A7B9-13B3-4C09-B486-A08E2B34A31F}"/>
    <cellStyle name="40% - Énfasis6 21 2 4" xfId="18336" xr:uid="{D0744556-E15A-49EA-9963-8844D100DD67}"/>
    <cellStyle name="40% - Énfasis6 21 2 4 2" xfId="48878" xr:uid="{691B4B51-B1B8-4A2E-AFA6-359F9733500D}"/>
    <cellStyle name="40% - Énfasis6 21 2 5" xfId="48871" xr:uid="{502B87F6-C329-4852-914A-43F010CADD8E}"/>
    <cellStyle name="40% - Énfasis6 21 3" xfId="5188" xr:uid="{E4637DE6-4C83-4D0E-8AB9-5CE0EE91C799}"/>
    <cellStyle name="40% - Énfasis6 21 3 2" xfId="12896" xr:uid="{FCA7A4A7-1875-42A4-97DD-6569E2803C9D}"/>
    <cellStyle name="40% - Énfasis6 21 3 2 2" xfId="28308" xr:uid="{FBBD58A5-18CA-4F44-A8C1-1C96D7775694}"/>
    <cellStyle name="40% - Énfasis6 21 3 2 2 2" xfId="48881" xr:uid="{2AE74C7A-70F3-494B-BAC4-214869A40A1C}"/>
    <cellStyle name="40% - Énfasis6 21 3 2 3" xfId="48880" xr:uid="{E0DC3DCA-AD4F-4759-803F-C724F7BC3907}"/>
    <cellStyle name="40% - Énfasis6 21 3 3" xfId="20603" xr:uid="{2D31048F-D479-4F14-87C7-4EBDF285CE76}"/>
    <cellStyle name="40% - Énfasis6 21 3 3 2" xfId="48882" xr:uid="{D1F6871C-1922-4CCC-A57D-DA97199BD077}"/>
    <cellStyle name="40% - Énfasis6 21 3 4" xfId="48879" xr:uid="{32532293-AEEB-4A90-A018-B9FE83BCC140}"/>
    <cellStyle name="40% - Énfasis6 21 4" xfId="9169" xr:uid="{60319F53-7ECA-4622-B309-3FDE46770E5B}"/>
    <cellStyle name="40% - Énfasis6 21 4 2" xfId="24582" xr:uid="{007EE575-D7FA-45EB-A2D0-9F9449D1D4AE}"/>
    <cellStyle name="40% - Énfasis6 21 4 2 2" xfId="48884" xr:uid="{D5648F7C-2057-4602-AB6E-CBD558F126D6}"/>
    <cellStyle name="40% - Énfasis6 21 4 3" xfId="48883" xr:uid="{5A9DADC7-32C7-4492-9C9D-6C6E659E2DA0}"/>
    <cellStyle name="40% - Énfasis6 21 5" xfId="16877" xr:uid="{4ECAE77E-484C-4041-B593-18597ABA82D7}"/>
    <cellStyle name="40% - Énfasis6 21 5 2" xfId="48885" xr:uid="{D159D33D-B3F7-448B-A15F-88ED477816F4}"/>
    <cellStyle name="40% - Énfasis6 21 6" xfId="48870" xr:uid="{4259F488-1D28-4C35-B7F5-251EA7FA34CB}"/>
    <cellStyle name="40% - Énfasis6 22" xfId="1472" xr:uid="{720D07FF-D1E2-4A94-8B11-BF9BD9C47519}"/>
    <cellStyle name="40% - Énfasis6 22 2" xfId="2937" xr:uid="{933D6EDF-35B6-40CF-A657-D143A18FDA62}"/>
    <cellStyle name="40% - Énfasis6 22 2 2" xfId="6669" xr:uid="{A354FB6F-CED6-4132-9CC1-CFE46362195E}"/>
    <cellStyle name="40% - Énfasis6 22 2 2 2" xfId="14377" xr:uid="{5B17291F-E77E-43AD-98BB-D2CA3D3607AC}"/>
    <cellStyle name="40% - Énfasis6 22 2 2 2 2" xfId="29789" xr:uid="{88EF17B5-665D-4C76-9E1D-6381D45B976F}"/>
    <cellStyle name="40% - Énfasis6 22 2 2 2 2 2" xfId="48890" xr:uid="{F2355206-5580-4EC0-8AB3-90E40A9FAD8E}"/>
    <cellStyle name="40% - Énfasis6 22 2 2 2 3" xfId="48889" xr:uid="{18BA60CD-2738-49DF-984C-7159C9C4C16D}"/>
    <cellStyle name="40% - Énfasis6 22 2 2 3" xfId="22084" xr:uid="{EA808637-09DD-4CA8-AB3B-EE353691B691}"/>
    <cellStyle name="40% - Énfasis6 22 2 2 3 2" xfId="48891" xr:uid="{1AB32D69-4EB8-4275-995A-84F002F166A3}"/>
    <cellStyle name="40% - Énfasis6 22 2 2 4" xfId="48888" xr:uid="{0C8ED731-4977-4390-932F-112D1981FCD3}"/>
    <cellStyle name="40% - Énfasis6 22 2 3" xfId="10648" xr:uid="{13A8C9A9-AD95-47D7-A128-C7A96EFED916}"/>
    <cellStyle name="40% - Énfasis6 22 2 3 2" xfId="26061" xr:uid="{F560267C-A8A0-47AE-ACC9-34586CDD545F}"/>
    <cellStyle name="40% - Énfasis6 22 2 3 2 2" xfId="48893" xr:uid="{80860ED8-A623-4603-96D7-2163071B2D50}"/>
    <cellStyle name="40% - Énfasis6 22 2 3 3" xfId="48892" xr:uid="{99D2A061-0E6A-4926-A561-E14E0F15033B}"/>
    <cellStyle name="40% - Énfasis6 22 2 4" xfId="18356" xr:uid="{4B428E4F-6B0A-498E-B656-5419FE01AC20}"/>
    <cellStyle name="40% - Énfasis6 22 2 4 2" xfId="48894" xr:uid="{8D2200D7-0073-4DB5-BF43-D4DE61334147}"/>
    <cellStyle name="40% - Énfasis6 22 2 5" xfId="48887" xr:uid="{760DCBC1-927F-445C-80BF-92DA985CB710}"/>
    <cellStyle name="40% - Énfasis6 22 3" xfId="5208" xr:uid="{11A1ACF0-D13B-4153-916A-C9A56293834C}"/>
    <cellStyle name="40% - Énfasis6 22 3 2" xfId="12916" xr:uid="{CD4F2364-D958-4839-A30C-8FE9152C7212}"/>
    <cellStyle name="40% - Énfasis6 22 3 2 2" xfId="28328" xr:uid="{3D951DF9-2E81-4F39-AC25-8DA1B7802A8A}"/>
    <cellStyle name="40% - Énfasis6 22 3 2 2 2" xfId="48897" xr:uid="{5BE92740-6376-4D77-A5B2-FA85FB5590E2}"/>
    <cellStyle name="40% - Énfasis6 22 3 2 3" xfId="48896" xr:uid="{742ED57C-0D54-4D14-88CA-76FE355C4034}"/>
    <cellStyle name="40% - Énfasis6 22 3 3" xfId="20623" xr:uid="{DDD659B6-4132-4785-9DBB-C42763112343}"/>
    <cellStyle name="40% - Énfasis6 22 3 3 2" xfId="48898" xr:uid="{5540B085-3DAF-462F-980B-198C5DE36D0D}"/>
    <cellStyle name="40% - Énfasis6 22 3 4" xfId="48895" xr:uid="{4D58FE6D-6B12-47C2-90D1-0F469DDF1C9E}"/>
    <cellStyle name="40% - Énfasis6 22 4" xfId="9189" xr:uid="{0CA0316E-F6AC-468E-BBA1-929ACEAA5B4F}"/>
    <cellStyle name="40% - Énfasis6 22 4 2" xfId="24602" xr:uid="{21A76D07-AB9E-44FF-A9D6-A4CF6DFD590B}"/>
    <cellStyle name="40% - Énfasis6 22 4 2 2" xfId="48900" xr:uid="{4E15E6F0-D0DE-4D29-8D7D-8E096F9248CF}"/>
    <cellStyle name="40% - Énfasis6 22 4 3" xfId="48899" xr:uid="{964581FC-C15A-44B5-BA9D-77DCC2FD1870}"/>
    <cellStyle name="40% - Énfasis6 22 5" xfId="16897" xr:uid="{BF6323B3-6D61-4776-90AE-B649FBA8ECEB}"/>
    <cellStyle name="40% - Énfasis6 22 5 2" xfId="48901" xr:uid="{DC8FF2AF-9553-44E6-A118-1B2AED9D7FD5}"/>
    <cellStyle name="40% - Énfasis6 22 6" xfId="48886" xr:uid="{98B4C6E4-2AE9-4D19-9748-8A4C8F803E48}"/>
    <cellStyle name="40% - Énfasis6 23" xfId="1492" xr:uid="{22CDFE94-2F8A-45FB-9EC6-031A380A1DE9}"/>
    <cellStyle name="40% - Énfasis6 23 2" xfId="2957" xr:uid="{923BA51C-779F-4913-9A80-44D78552B375}"/>
    <cellStyle name="40% - Énfasis6 23 2 2" xfId="6689" xr:uid="{6591FB2A-5F31-46E4-AD36-CA9D24837622}"/>
    <cellStyle name="40% - Énfasis6 23 2 2 2" xfId="14397" xr:uid="{FB2F9517-A385-4C8F-90BC-D84494417A91}"/>
    <cellStyle name="40% - Énfasis6 23 2 2 2 2" xfId="29809" xr:uid="{D3B7F180-A280-4D90-810B-AB4E9AABE021}"/>
    <cellStyle name="40% - Énfasis6 23 2 2 2 2 2" xfId="48906" xr:uid="{9AA2A28D-F791-4B1D-AC85-F19B61835EF8}"/>
    <cellStyle name="40% - Énfasis6 23 2 2 2 3" xfId="48905" xr:uid="{2EEF8EB3-200D-4F5B-BC31-C1CE84173E8C}"/>
    <cellStyle name="40% - Énfasis6 23 2 2 3" xfId="22104" xr:uid="{3C863DC9-0B78-493D-9434-377CEAE6997D}"/>
    <cellStyle name="40% - Énfasis6 23 2 2 3 2" xfId="48907" xr:uid="{EDE40D1E-DA5F-480E-ACB1-6AD74EC1488E}"/>
    <cellStyle name="40% - Énfasis6 23 2 2 4" xfId="48904" xr:uid="{83614FA5-DF04-414E-81E5-A8681607A218}"/>
    <cellStyle name="40% - Énfasis6 23 2 3" xfId="10668" xr:uid="{36E04F0C-9B2A-455E-BD53-28B55DB9EFD2}"/>
    <cellStyle name="40% - Énfasis6 23 2 3 2" xfId="26081" xr:uid="{DEA72ED5-DE21-43AF-AC33-73AB67EC8D52}"/>
    <cellStyle name="40% - Énfasis6 23 2 3 2 2" xfId="48909" xr:uid="{523EAFC0-679A-4F0F-9B28-289AFE7007D5}"/>
    <cellStyle name="40% - Énfasis6 23 2 3 3" xfId="48908" xr:uid="{18813DAB-C6CE-499F-A717-CE1B16578B7C}"/>
    <cellStyle name="40% - Énfasis6 23 2 4" xfId="18376" xr:uid="{A2B8CBD4-CA02-4E18-9A15-2E15F0247581}"/>
    <cellStyle name="40% - Énfasis6 23 2 4 2" xfId="48910" xr:uid="{DE5FF3AA-7E3E-44D2-B001-4F2146B29168}"/>
    <cellStyle name="40% - Énfasis6 23 2 5" xfId="48903" xr:uid="{76525007-8495-4C57-92FD-A3E69FEAF953}"/>
    <cellStyle name="40% - Énfasis6 23 3" xfId="5228" xr:uid="{0C4452E3-B357-4B6F-9F87-B50C810F9683}"/>
    <cellStyle name="40% - Énfasis6 23 3 2" xfId="12936" xr:uid="{15A10D1C-89B7-4CF0-A335-65F3352C96DE}"/>
    <cellStyle name="40% - Énfasis6 23 3 2 2" xfId="28348" xr:uid="{B0B9AE18-B21F-4E97-90A7-9183824912E6}"/>
    <cellStyle name="40% - Énfasis6 23 3 2 2 2" xfId="48913" xr:uid="{D59C0441-7B1F-40B7-8D70-F1A9CE065EB9}"/>
    <cellStyle name="40% - Énfasis6 23 3 2 3" xfId="48912" xr:uid="{E7757CA7-3358-400B-B89D-C90283BB0DFB}"/>
    <cellStyle name="40% - Énfasis6 23 3 3" xfId="20643" xr:uid="{EAF19C6B-A7B6-4352-B6AB-E105E31E6719}"/>
    <cellStyle name="40% - Énfasis6 23 3 3 2" xfId="48914" xr:uid="{44605883-D8A1-4E95-A8A9-62C0CB9289EF}"/>
    <cellStyle name="40% - Énfasis6 23 3 4" xfId="48911" xr:uid="{AB7C1ED8-227F-44C6-B165-B04889043210}"/>
    <cellStyle name="40% - Énfasis6 23 4" xfId="9209" xr:uid="{0EE21AEB-7FC8-4EBC-9C4B-236E8CB43BC2}"/>
    <cellStyle name="40% - Énfasis6 23 4 2" xfId="24622" xr:uid="{579CE8F8-00D4-490E-BC24-B8537A096293}"/>
    <cellStyle name="40% - Énfasis6 23 4 2 2" xfId="48916" xr:uid="{4148F25F-AB92-44B0-A894-52EABE653E7A}"/>
    <cellStyle name="40% - Énfasis6 23 4 3" xfId="48915" xr:uid="{106E2E1B-383A-43F2-8FB0-5AC0D6347D61}"/>
    <cellStyle name="40% - Énfasis6 23 5" xfId="16917" xr:uid="{6818A9B9-66E7-4D40-8FD4-183B54937F6E}"/>
    <cellStyle name="40% - Énfasis6 23 5 2" xfId="48917" xr:uid="{E9321D45-E7CB-4695-96FE-17247DC80887}"/>
    <cellStyle name="40% - Énfasis6 23 6" xfId="48902" xr:uid="{68FBD4F3-27DE-4757-88CF-BB1635615B0E}"/>
    <cellStyle name="40% - Énfasis6 24" xfId="1512" xr:uid="{5A70EC51-8FD4-4FFB-BCC6-5B46B4EAAA63}"/>
    <cellStyle name="40% - Énfasis6 24 2" xfId="2977" xr:uid="{399738AE-AEBC-4F2F-8239-2DD234ACE8BD}"/>
    <cellStyle name="40% - Énfasis6 24 2 2" xfId="6709" xr:uid="{6472AC2C-4501-46DC-AD86-2AB130546A69}"/>
    <cellStyle name="40% - Énfasis6 24 2 2 2" xfId="14417" xr:uid="{C1BEBDD4-94E2-4A9A-85FE-1B97A67E0236}"/>
    <cellStyle name="40% - Énfasis6 24 2 2 2 2" xfId="29829" xr:uid="{B2E4BB8D-DFB8-417C-95F0-A3FC78AD98DE}"/>
    <cellStyle name="40% - Énfasis6 24 2 2 2 2 2" xfId="48922" xr:uid="{2E5EE41B-8171-4029-B15B-4E11A00A1723}"/>
    <cellStyle name="40% - Énfasis6 24 2 2 2 3" xfId="48921" xr:uid="{62497C03-1B39-4D06-96C1-0209A9A6A1B4}"/>
    <cellStyle name="40% - Énfasis6 24 2 2 3" xfId="22124" xr:uid="{40D7E2FC-77B3-4246-B2DD-A06D87A59574}"/>
    <cellStyle name="40% - Énfasis6 24 2 2 3 2" xfId="48923" xr:uid="{11656202-3B04-4DCE-9000-D6CD02233D25}"/>
    <cellStyle name="40% - Énfasis6 24 2 2 4" xfId="48920" xr:uid="{1F3B2D75-EC75-4ECA-811B-7CC1AD4EA4FE}"/>
    <cellStyle name="40% - Énfasis6 24 2 3" xfId="10688" xr:uid="{1F144257-D790-42A8-ACC0-9642BB063B6F}"/>
    <cellStyle name="40% - Énfasis6 24 2 3 2" xfId="26101" xr:uid="{94974C22-EF2F-46B8-9BDF-12C83805004C}"/>
    <cellStyle name="40% - Énfasis6 24 2 3 2 2" xfId="48925" xr:uid="{4C5A2E5D-FC58-422A-BA1E-C2A98C631742}"/>
    <cellStyle name="40% - Énfasis6 24 2 3 3" xfId="48924" xr:uid="{9468E7F0-9E64-45E0-9F61-E2136A7F6AA6}"/>
    <cellStyle name="40% - Énfasis6 24 2 4" xfId="18396" xr:uid="{EB88D244-524C-4352-8E10-9F1368823A93}"/>
    <cellStyle name="40% - Énfasis6 24 2 4 2" xfId="48926" xr:uid="{9BAA0045-62AD-409E-8D06-F4A0F163CFD2}"/>
    <cellStyle name="40% - Énfasis6 24 2 5" xfId="48919" xr:uid="{18D1887F-4912-4002-AD60-6E496596306A}"/>
    <cellStyle name="40% - Énfasis6 24 3" xfId="5248" xr:uid="{480C9996-D51E-4550-A61F-C8ABEBD7D384}"/>
    <cellStyle name="40% - Énfasis6 24 3 2" xfId="12956" xr:uid="{113A8054-A92D-422E-97ED-D6281CBCBEA6}"/>
    <cellStyle name="40% - Énfasis6 24 3 2 2" xfId="28368" xr:uid="{B5FD3520-DFE8-4D25-AD93-336321379E58}"/>
    <cellStyle name="40% - Énfasis6 24 3 2 2 2" xfId="48929" xr:uid="{472293A8-7E3A-4EAC-87C7-9AB6B492CDC3}"/>
    <cellStyle name="40% - Énfasis6 24 3 2 3" xfId="48928" xr:uid="{B3D9862C-8E84-4501-ADFC-43C82AAF8B16}"/>
    <cellStyle name="40% - Énfasis6 24 3 3" xfId="20663" xr:uid="{FEB0528F-49AB-4444-ABF3-AED24344CFB3}"/>
    <cellStyle name="40% - Énfasis6 24 3 3 2" xfId="48930" xr:uid="{30B65990-1A8F-4AFD-A1D7-D2AAF343515F}"/>
    <cellStyle name="40% - Énfasis6 24 3 4" xfId="48927" xr:uid="{088BA380-139F-41E6-A074-93116ECE0AED}"/>
    <cellStyle name="40% - Énfasis6 24 4" xfId="9229" xr:uid="{4DC4C6E3-0A25-434C-A94D-6A2E8A8F5CC1}"/>
    <cellStyle name="40% - Énfasis6 24 4 2" xfId="24642" xr:uid="{73CC62C4-AC0F-4DFB-9C37-961115695115}"/>
    <cellStyle name="40% - Énfasis6 24 4 2 2" xfId="48932" xr:uid="{99343815-7DBB-43EE-A3E5-68984BAB96D1}"/>
    <cellStyle name="40% - Énfasis6 24 4 3" xfId="48931" xr:uid="{FEFD5BFF-FB7A-4D29-9318-A88988E2B3BB}"/>
    <cellStyle name="40% - Énfasis6 24 5" xfId="16937" xr:uid="{150FF4E9-ED69-4C62-AE8C-23900869A6B3}"/>
    <cellStyle name="40% - Énfasis6 24 5 2" xfId="48933" xr:uid="{111570AE-285B-4BE2-8E6D-CBE0EF82446D}"/>
    <cellStyle name="40% - Énfasis6 24 6" xfId="48918" xr:uid="{4CC57811-B4F6-4B92-8833-14CC6B9081BC}"/>
    <cellStyle name="40% - Énfasis6 25" xfId="1532" xr:uid="{AC8E72F1-25C2-48A2-B500-FACB97A1F797}"/>
    <cellStyle name="40% - Énfasis6 25 2" xfId="2997" xr:uid="{E4908420-D670-4A1B-8B7C-142C35C0A3F2}"/>
    <cellStyle name="40% - Énfasis6 25 2 2" xfId="6729" xr:uid="{6B6654B9-D366-40C9-9DC9-131374983751}"/>
    <cellStyle name="40% - Énfasis6 25 2 2 2" xfId="14437" xr:uid="{A996B8A7-3E52-4708-A14D-652671DBF5AF}"/>
    <cellStyle name="40% - Énfasis6 25 2 2 2 2" xfId="29849" xr:uid="{B037122E-EB30-4560-8CCA-66AB6ADD1217}"/>
    <cellStyle name="40% - Énfasis6 25 2 2 2 2 2" xfId="48938" xr:uid="{8AB870CB-77A2-4272-AED9-4C002A97B634}"/>
    <cellStyle name="40% - Énfasis6 25 2 2 2 3" xfId="48937" xr:uid="{8D3C576E-C522-45BA-951E-7738BB461196}"/>
    <cellStyle name="40% - Énfasis6 25 2 2 3" xfId="22144" xr:uid="{A6C9E211-F15C-4A86-B975-9813B3494A2A}"/>
    <cellStyle name="40% - Énfasis6 25 2 2 3 2" xfId="48939" xr:uid="{2FC33CD0-76E5-4B16-85A8-DA3A653F6AE6}"/>
    <cellStyle name="40% - Énfasis6 25 2 2 4" xfId="48936" xr:uid="{E10089A7-B582-4373-96C6-EFB40F3FFCB8}"/>
    <cellStyle name="40% - Énfasis6 25 2 3" xfId="10708" xr:uid="{EF4BAA82-84A1-4DD4-8089-CE05BAD62F1C}"/>
    <cellStyle name="40% - Énfasis6 25 2 3 2" xfId="26121" xr:uid="{CE64ED41-6B9A-464E-BBD4-BDDAC6B167C6}"/>
    <cellStyle name="40% - Énfasis6 25 2 3 2 2" xfId="48941" xr:uid="{D3FB3E28-F82A-4F81-A2A8-B7AA872F0F9E}"/>
    <cellStyle name="40% - Énfasis6 25 2 3 3" xfId="48940" xr:uid="{0590166D-7419-4B7B-B2BC-36459FFDE777}"/>
    <cellStyle name="40% - Énfasis6 25 2 4" xfId="18416" xr:uid="{E91142CA-DF74-4EFC-9E45-842183605E11}"/>
    <cellStyle name="40% - Énfasis6 25 2 4 2" xfId="48942" xr:uid="{2D26AE49-2E7B-47A9-8FC7-D6F4CBF62398}"/>
    <cellStyle name="40% - Énfasis6 25 2 5" xfId="48935" xr:uid="{757B4635-F6C4-45B3-84EF-EF8DDC5A67AE}"/>
    <cellStyle name="40% - Énfasis6 25 3" xfId="5268" xr:uid="{87BDF371-217B-4D68-908D-7B45DF8D5B44}"/>
    <cellStyle name="40% - Énfasis6 25 3 2" xfId="12976" xr:uid="{93739A61-7AAD-42BD-9479-0FBC84F43F66}"/>
    <cellStyle name="40% - Énfasis6 25 3 2 2" xfId="28388" xr:uid="{557A9804-72B9-4977-BE0D-3FFF8FD798B0}"/>
    <cellStyle name="40% - Énfasis6 25 3 2 2 2" xfId="48945" xr:uid="{3778168F-4319-42F9-82EE-291F0A3ED24A}"/>
    <cellStyle name="40% - Énfasis6 25 3 2 3" xfId="48944" xr:uid="{CD928696-E0D6-46C9-AF7E-C17314A9B990}"/>
    <cellStyle name="40% - Énfasis6 25 3 3" xfId="20683" xr:uid="{7D5843F4-BF59-4C97-BED8-89DBF89AE7C5}"/>
    <cellStyle name="40% - Énfasis6 25 3 3 2" xfId="48946" xr:uid="{EC4D60AB-513A-470C-B245-13D7061954A2}"/>
    <cellStyle name="40% - Énfasis6 25 3 4" xfId="48943" xr:uid="{3220D400-CC18-4081-8EC6-F1C30FD5E58D}"/>
    <cellStyle name="40% - Énfasis6 25 4" xfId="9249" xr:uid="{B842A53D-686A-4526-A7F9-BB04C845CF4C}"/>
    <cellStyle name="40% - Énfasis6 25 4 2" xfId="24662" xr:uid="{B5B79719-636E-45B3-B267-74A619A1F2A2}"/>
    <cellStyle name="40% - Énfasis6 25 4 2 2" xfId="48948" xr:uid="{43C0438D-EC95-4E70-9D6A-7D0432B88731}"/>
    <cellStyle name="40% - Énfasis6 25 4 3" xfId="48947" xr:uid="{9A9D6D14-959D-4830-AFF4-003AC26108B6}"/>
    <cellStyle name="40% - Énfasis6 25 5" xfId="16957" xr:uid="{63601B04-69B6-42AB-A0EE-9D562FF70F5B}"/>
    <cellStyle name="40% - Énfasis6 25 5 2" xfId="48949" xr:uid="{2FE5D63E-9495-4DF6-A753-4055C1B61CF9}"/>
    <cellStyle name="40% - Énfasis6 25 6" xfId="48934" xr:uid="{1E81A2CA-5527-4E61-9659-C0898F7E6F96}"/>
    <cellStyle name="40% - Énfasis6 26" xfId="1552" xr:uid="{916BC307-EB61-49AC-90FC-F347CC1C3F8E}"/>
    <cellStyle name="40% - Énfasis6 26 2" xfId="3017" xr:uid="{26CEAFA2-1AD0-48AF-A395-5FBB985EF451}"/>
    <cellStyle name="40% - Énfasis6 26 2 2" xfId="6749" xr:uid="{D51F12B9-063D-4E2A-AE8C-3FDC1CEBAD65}"/>
    <cellStyle name="40% - Énfasis6 26 2 2 2" xfId="14457" xr:uid="{4D8E207A-2E06-4F6C-88CC-3EA1204A2762}"/>
    <cellStyle name="40% - Énfasis6 26 2 2 2 2" xfId="29869" xr:uid="{60CEF00D-6042-4E86-AC79-14A251C35F55}"/>
    <cellStyle name="40% - Énfasis6 26 2 2 2 2 2" xfId="48954" xr:uid="{FC379033-C7F5-4D52-9BDB-9C1E7FA00963}"/>
    <cellStyle name="40% - Énfasis6 26 2 2 2 3" xfId="48953" xr:uid="{96AEEB2F-8775-461B-BAC0-EE05575091D7}"/>
    <cellStyle name="40% - Énfasis6 26 2 2 3" xfId="22164" xr:uid="{C4ABAD66-49FB-426B-8A29-A0930E447219}"/>
    <cellStyle name="40% - Énfasis6 26 2 2 3 2" xfId="48955" xr:uid="{8D8BA811-8D29-4C7F-B3EB-29C8C53365DD}"/>
    <cellStyle name="40% - Énfasis6 26 2 2 4" xfId="48952" xr:uid="{983442D5-40B1-41EB-829D-E1B19EB0EB90}"/>
    <cellStyle name="40% - Énfasis6 26 2 3" xfId="10728" xr:uid="{E8A1FF05-AAF8-48AC-B150-0E525E58FEA4}"/>
    <cellStyle name="40% - Énfasis6 26 2 3 2" xfId="26141" xr:uid="{4E49D6EB-9EB1-43BB-8C25-A2F224C31405}"/>
    <cellStyle name="40% - Énfasis6 26 2 3 2 2" xfId="48957" xr:uid="{221B889F-FDB9-4F8A-A7D8-B59E45077436}"/>
    <cellStyle name="40% - Énfasis6 26 2 3 3" xfId="48956" xr:uid="{39FA015D-3F1F-4427-9E98-2D61701BEEFE}"/>
    <cellStyle name="40% - Énfasis6 26 2 4" xfId="18436" xr:uid="{7F6BE31E-FF0E-4053-9869-83A0020B0F0D}"/>
    <cellStyle name="40% - Énfasis6 26 2 4 2" xfId="48958" xr:uid="{72BDA308-43CD-4EAA-93A3-5A2037F5762F}"/>
    <cellStyle name="40% - Énfasis6 26 2 5" xfId="48951" xr:uid="{B968416B-0659-467D-B1EC-011192F1AFA5}"/>
    <cellStyle name="40% - Énfasis6 26 3" xfId="5288" xr:uid="{3C798628-6785-4AA5-BE2F-D8A5D594C51C}"/>
    <cellStyle name="40% - Énfasis6 26 3 2" xfId="12996" xr:uid="{C34B1E48-B8F5-4DC9-92DB-7B2786F808F2}"/>
    <cellStyle name="40% - Énfasis6 26 3 2 2" xfId="28408" xr:uid="{16BC59A7-5D48-4726-96C8-321FEB18ECF3}"/>
    <cellStyle name="40% - Énfasis6 26 3 2 2 2" xfId="48961" xr:uid="{20810AFF-4BFA-4B90-8262-BE4E61DB9E7D}"/>
    <cellStyle name="40% - Énfasis6 26 3 2 3" xfId="48960" xr:uid="{908BF2C2-A48A-447D-9381-BEDF314F8BAD}"/>
    <cellStyle name="40% - Énfasis6 26 3 3" xfId="20703" xr:uid="{4AEB8423-E3A9-4A04-B4D3-72D9A0A95C7C}"/>
    <cellStyle name="40% - Énfasis6 26 3 3 2" xfId="48962" xr:uid="{59796FA4-1736-4F0D-8706-760531F72A65}"/>
    <cellStyle name="40% - Énfasis6 26 3 4" xfId="48959" xr:uid="{5ECD676B-9D51-4116-931C-D511F58B788C}"/>
    <cellStyle name="40% - Énfasis6 26 4" xfId="9269" xr:uid="{81ACA5AF-4C84-4B59-992D-7B8656334250}"/>
    <cellStyle name="40% - Énfasis6 26 4 2" xfId="24682" xr:uid="{21606505-FA79-4B1B-9552-6D20900DDDCE}"/>
    <cellStyle name="40% - Énfasis6 26 4 2 2" xfId="48964" xr:uid="{2E663AD0-51A8-4E18-B26C-BB77ACA7837A}"/>
    <cellStyle name="40% - Énfasis6 26 4 3" xfId="48963" xr:uid="{27B846EA-3B2E-471E-8256-556EE2F30D41}"/>
    <cellStyle name="40% - Énfasis6 26 5" xfId="16977" xr:uid="{B869D255-A283-4285-BB75-98FCEDE01803}"/>
    <cellStyle name="40% - Énfasis6 26 5 2" xfId="48965" xr:uid="{AC4C08E0-1922-43D4-AE91-FD1E0917695C}"/>
    <cellStyle name="40% - Énfasis6 26 6" xfId="48950" xr:uid="{A70C7D63-D3CF-4719-9FD9-8825D3658BB2}"/>
    <cellStyle name="40% - Énfasis6 27" xfId="1572" xr:uid="{F1576CF1-8985-4A0D-92EB-BBA9873928F6}"/>
    <cellStyle name="40% - Énfasis6 27 2" xfId="3037" xr:uid="{07FBE100-239A-4BFB-A3C6-E77F137FB344}"/>
    <cellStyle name="40% - Énfasis6 27 2 2" xfId="6769" xr:uid="{63BE91EB-00A8-4145-AF04-B7312EC9CA3A}"/>
    <cellStyle name="40% - Énfasis6 27 2 2 2" xfId="14477" xr:uid="{2614BD93-3881-4CCA-BD7D-3CC935559E2C}"/>
    <cellStyle name="40% - Énfasis6 27 2 2 2 2" xfId="29889" xr:uid="{ABB159A6-0A8E-488B-89B0-9A3761AFDA6A}"/>
    <cellStyle name="40% - Énfasis6 27 2 2 2 2 2" xfId="48970" xr:uid="{045506AF-606A-4BEA-9D51-9208D29AE9F0}"/>
    <cellStyle name="40% - Énfasis6 27 2 2 2 3" xfId="48969" xr:uid="{034F069E-CA38-4200-874A-F9769C997DB3}"/>
    <cellStyle name="40% - Énfasis6 27 2 2 3" xfId="22184" xr:uid="{CBAEE48A-DC5E-42DC-9039-07DFB815C18B}"/>
    <cellStyle name="40% - Énfasis6 27 2 2 3 2" xfId="48971" xr:uid="{4CF25FD9-4066-4337-88B6-12FF93DD33F4}"/>
    <cellStyle name="40% - Énfasis6 27 2 2 4" xfId="48968" xr:uid="{12467A66-C5A1-4318-92B1-454419CE8880}"/>
    <cellStyle name="40% - Énfasis6 27 2 3" xfId="10748" xr:uid="{4ECA61CC-617D-4B92-ABE0-872FB8C16DA6}"/>
    <cellStyle name="40% - Énfasis6 27 2 3 2" xfId="26161" xr:uid="{08E7CD8C-08BA-4EC2-A43A-D9AB2ED8F071}"/>
    <cellStyle name="40% - Énfasis6 27 2 3 2 2" xfId="48973" xr:uid="{69E961BB-9A9A-452C-BC8B-444161BCA042}"/>
    <cellStyle name="40% - Énfasis6 27 2 3 3" xfId="48972" xr:uid="{0C0AF57E-EF24-453D-848A-19E69B611646}"/>
    <cellStyle name="40% - Énfasis6 27 2 4" xfId="18456" xr:uid="{1F6EF240-1F2A-4D78-B9F2-44EC1097DC7A}"/>
    <cellStyle name="40% - Énfasis6 27 2 4 2" xfId="48974" xr:uid="{5EDCE08F-5577-4113-8744-BF050F39E3E1}"/>
    <cellStyle name="40% - Énfasis6 27 2 5" xfId="48967" xr:uid="{C5BE1CDC-CF22-460B-BE53-7F77E0E58C29}"/>
    <cellStyle name="40% - Énfasis6 27 3" xfId="5308" xr:uid="{3A4050A3-0157-4973-81E6-22800FCF3C9E}"/>
    <cellStyle name="40% - Énfasis6 27 3 2" xfId="13016" xr:uid="{2A991242-0BEA-4E3E-9AE6-67FC5CEB583A}"/>
    <cellStyle name="40% - Énfasis6 27 3 2 2" xfId="28428" xr:uid="{242C6CC0-EBAC-4CE2-9D88-7790D6065F83}"/>
    <cellStyle name="40% - Énfasis6 27 3 2 2 2" xfId="48977" xr:uid="{DB7780F8-7FCB-4F5A-AEB0-4FDFB331051F}"/>
    <cellStyle name="40% - Énfasis6 27 3 2 3" xfId="48976" xr:uid="{23A2511D-EAD0-47D1-98C5-3148EE64ED64}"/>
    <cellStyle name="40% - Énfasis6 27 3 3" xfId="20723" xr:uid="{915D0172-2D1E-4BC8-A621-455F3EFE3C75}"/>
    <cellStyle name="40% - Énfasis6 27 3 3 2" xfId="48978" xr:uid="{1D916555-CD79-4F2F-8633-A0CC85DF58D2}"/>
    <cellStyle name="40% - Énfasis6 27 3 4" xfId="48975" xr:uid="{F8AD29FE-0BEE-415E-93CC-EC91D0CB119C}"/>
    <cellStyle name="40% - Énfasis6 27 4" xfId="9289" xr:uid="{15668110-9137-4521-A46F-ABE3A718873F}"/>
    <cellStyle name="40% - Énfasis6 27 4 2" xfId="24702" xr:uid="{E4DCA5FD-F3AA-4010-AD73-6985DAED0022}"/>
    <cellStyle name="40% - Énfasis6 27 4 2 2" xfId="48980" xr:uid="{672AF03D-B123-46F7-A1B0-26A1C98167CB}"/>
    <cellStyle name="40% - Énfasis6 27 4 3" xfId="48979" xr:uid="{502859C7-6F0D-42ED-AF69-AC578B8C351A}"/>
    <cellStyle name="40% - Énfasis6 27 5" xfId="16997" xr:uid="{068C04C1-A3BC-4094-9C57-075AEDDDA123}"/>
    <cellStyle name="40% - Énfasis6 27 5 2" xfId="48981" xr:uid="{B7AE4A7E-B9FA-42FD-8A89-0E309DF60AAE}"/>
    <cellStyle name="40% - Énfasis6 27 6" xfId="48966" xr:uid="{F7C008D8-9017-404C-88A2-0827FA1EC8D4}"/>
    <cellStyle name="40% - Énfasis6 28" xfId="1593" xr:uid="{6298B611-76DE-4CDB-A34D-A9ACA5D1FFDA}"/>
    <cellStyle name="40% - Énfasis6 28 2" xfId="3058" xr:uid="{9E8F16EC-5012-4D04-9D28-2AE33976D9BA}"/>
    <cellStyle name="40% - Énfasis6 28 2 2" xfId="6790" xr:uid="{733CBFA4-A684-4521-99E6-566E4EDE308E}"/>
    <cellStyle name="40% - Énfasis6 28 2 2 2" xfId="14498" xr:uid="{686AF063-EF13-48AD-83EE-AC1DC390792D}"/>
    <cellStyle name="40% - Énfasis6 28 2 2 2 2" xfId="29910" xr:uid="{4092E1CA-8F3F-4A6F-B476-C649BBFF59B5}"/>
    <cellStyle name="40% - Énfasis6 28 2 2 2 2 2" xfId="48986" xr:uid="{CA6DC7C4-3408-4B22-9E8E-CC82A801269D}"/>
    <cellStyle name="40% - Énfasis6 28 2 2 2 3" xfId="48985" xr:uid="{DA9C428D-91DD-4FBA-97EE-B8AC5E9404F1}"/>
    <cellStyle name="40% - Énfasis6 28 2 2 3" xfId="22205" xr:uid="{5A33F70B-7953-458B-908A-3F405F1EB0EC}"/>
    <cellStyle name="40% - Énfasis6 28 2 2 3 2" xfId="48987" xr:uid="{A6E57406-82B8-4F9D-8977-EFB9AB02FD14}"/>
    <cellStyle name="40% - Énfasis6 28 2 2 4" xfId="48984" xr:uid="{E5FD8E66-215B-45D7-900D-D9747E1B6CD8}"/>
    <cellStyle name="40% - Énfasis6 28 2 3" xfId="10769" xr:uid="{6709E482-DB63-4EC0-AE08-E2501DD8394D}"/>
    <cellStyle name="40% - Énfasis6 28 2 3 2" xfId="26182" xr:uid="{7D7A84C0-5207-47AD-AF17-47DFA49F196F}"/>
    <cellStyle name="40% - Énfasis6 28 2 3 2 2" xfId="48989" xr:uid="{DE6DFF0A-1C31-4F49-A469-6AD5A70721F4}"/>
    <cellStyle name="40% - Énfasis6 28 2 3 3" xfId="48988" xr:uid="{E6A6ED1B-0A66-4645-9640-135CFC51A8D9}"/>
    <cellStyle name="40% - Énfasis6 28 2 4" xfId="18477" xr:uid="{7E49B1CD-9EF7-43DD-8714-9FA009C8F328}"/>
    <cellStyle name="40% - Énfasis6 28 2 4 2" xfId="48990" xr:uid="{A2CD9A0D-4A5B-4E03-A22A-993B4C5AB252}"/>
    <cellStyle name="40% - Énfasis6 28 2 5" xfId="48983" xr:uid="{03E6A3AB-F9A5-44F3-9CEF-4A420FB6786A}"/>
    <cellStyle name="40% - Énfasis6 28 3" xfId="5329" xr:uid="{01E3FD15-BDB6-4B79-BC0A-8B400ECF2031}"/>
    <cellStyle name="40% - Énfasis6 28 3 2" xfId="13037" xr:uid="{D97396EB-D7C9-4A46-B423-17F4FFBEBC2C}"/>
    <cellStyle name="40% - Énfasis6 28 3 2 2" xfId="28449" xr:uid="{5BBB41A2-A415-4C3A-811F-4F5C65493495}"/>
    <cellStyle name="40% - Énfasis6 28 3 2 2 2" xfId="48993" xr:uid="{4082058A-873A-41F3-BE58-D8B8E4691841}"/>
    <cellStyle name="40% - Énfasis6 28 3 2 3" xfId="48992" xr:uid="{D5C2A19B-E8B0-444A-8B5D-96FF3548CDF3}"/>
    <cellStyle name="40% - Énfasis6 28 3 3" xfId="20744" xr:uid="{4EF5FEB3-C4E0-4C70-9D54-04D3CD9B2261}"/>
    <cellStyle name="40% - Énfasis6 28 3 3 2" xfId="48994" xr:uid="{8CF7D492-6963-403B-BD88-52BB2C98621C}"/>
    <cellStyle name="40% - Énfasis6 28 3 4" xfId="48991" xr:uid="{FC20A320-D7E8-422D-8615-68FF1F7BA2A1}"/>
    <cellStyle name="40% - Énfasis6 28 4" xfId="9310" xr:uid="{8DF84D71-DFA4-4782-AB72-125A41DDE3EF}"/>
    <cellStyle name="40% - Énfasis6 28 4 2" xfId="24723" xr:uid="{B05E36C0-B091-4A2F-8F4C-8E9B729ECB2C}"/>
    <cellStyle name="40% - Énfasis6 28 4 2 2" xfId="48996" xr:uid="{6E7C395D-63CC-49E8-9C5B-9524CBC45B4F}"/>
    <cellStyle name="40% - Énfasis6 28 4 3" xfId="48995" xr:uid="{BBECAF08-B4CB-456C-ABDC-3D5B30E22AEB}"/>
    <cellStyle name="40% - Énfasis6 28 5" xfId="17018" xr:uid="{176AFD8A-AD43-4905-8193-82C9A77AB16C}"/>
    <cellStyle name="40% - Énfasis6 28 5 2" xfId="48997" xr:uid="{1F615323-F9AD-455D-A4C2-70ED2600E556}"/>
    <cellStyle name="40% - Énfasis6 28 6" xfId="48982" xr:uid="{0020F93A-9F12-4903-B7A4-CA1023E054DE}"/>
    <cellStyle name="40% - Énfasis6 29" xfId="3078" xr:uid="{D6640F1E-B3FD-40DD-B503-065AACAA0572}"/>
    <cellStyle name="40% - Énfasis6 29 2" xfId="6810" xr:uid="{634C0655-0A4B-43A7-A457-3FAE0060B1F7}"/>
    <cellStyle name="40% - Énfasis6 29 2 2" xfId="14518" xr:uid="{1547951F-34FD-40E2-BA4E-EA64BAE253D5}"/>
    <cellStyle name="40% - Énfasis6 29 2 2 2" xfId="29930" xr:uid="{971BF7CD-A593-4D86-A016-379C3E4394CC}"/>
    <cellStyle name="40% - Énfasis6 29 2 2 2 2" xfId="49001" xr:uid="{3254816D-AFE5-44D0-A77E-E5FEE1C25B11}"/>
    <cellStyle name="40% - Énfasis6 29 2 2 3" xfId="49000" xr:uid="{E2E37769-6F52-4A5F-8737-0BA808828D54}"/>
    <cellStyle name="40% - Énfasis6 29 2 3" xfId="22225" xr:uid="{C681D446-65D4-4128-BE60-8E11BF5A2C8E}"/>
    <cellStyle name="40% - Énfasis6 29 2 3 2" xfId="49002" xr:uid="{2B7BA0B4-27F7-47BA-A1CE-154FF08D95C4}"/>
    <cellStyle name="40% - Énfasis6 29 2 4" xfId="48999" xr:uid="{E069BAAA-4B5D-4221-B942-46111BF45A8D}"/>
    <cellStyle name="40% - Énfasis6 29 3" xfId="10789" xr:uid="{C256DB27-522B-4788-9907-AD28B9DD990B}"/>
    <cellStyle name="40% - Énfasis6 29 3 2" xfId="26202" xr:uid="{D740C954-7C4D-4AE0-B6E8-E99E0C139032}"/>
    <cellStyle name="40% - Énfasis6 29 3 2 2" xfId="49004" xr:uid="{D7CF5878-E0B9-4A90-BF44-AE7CAE1BB36D}"/>
    <cellStyle name="40% - Énfasis6 29 3 3" xfId="49003" xr:uid="{C146934D-F2CB-47A5-A23D-15EE3D4794B0}"/>
    <cellStyle name="40% - Énfasis6 29 4" xfId="18497" xr:uid="{94BC0207-9A0F-421A-9892-7FCC7F155777}"/>
    <cellStyle name="40% - Énfasis6 29 4 2" xfId="49005" xr:uid="{94B86070-6F62-4E05-8EA7-0F9CC9923C8F}"/>
    <cellStyle name="40% - Énfasis6 29 5" xfId="48998" xr:uid="{0660F229-02E9-49D6-89B9-91219154AAA0}"/>
    <cellStyle name="40% - Énfasis6 3" xfId="239" xr:uid="{6A1265D5-0CDC-4AE8-96EA-4B4AAD657F47}"/>
    <cellStyle name="40% - Énfasis6 3 2" xfId="442" xr:uid="{B825C940-8A90-48A5-811F-BC2295762265}"/>
    <cellStyle name="40% - Énfasis6 3 2 2" xfId="1103" xr:uid="{9151CC8E-E518-4177-8627-A6DE779860F5}"/>
    <cellStyle name="40% - Énfasis6 3 2 2 2" xfId="2571" xr:uid="{E2CFAE28-EF68-4CF9-8E08-9012909F0304}"/>
    <cellStyle name="40% - Énfasis6 3 2 2 2 2" xfId="6303" xr:uid="{A174F1B4-FBC8-499F-A8A0-CD4E4302F005}"/>
    <cellStyle name="40% - Énfasis6 3 2 2 2 2 2" xfId="14011" xr:uid="{0A677457-074F-4CB3-B32F-41B65F78EA4F}"/>
    <cellStyle name="40% - Énfasis6 3 2 2 2 2 2 2" xfId="29423" xr:uid="{576DA08C-8051-4C8B-901D-7E7A57D49E27}"/>
    <cellStyle name="40% - Énfasis6 3 2 2 2 2 2 2 2" xfId="49012" xr:uid="{CDEE5FD1-3934-4F1B-B2C0-1EEEF147748C}"/>
    <cellStyle name="40% - Énfasis6 3 2 2 2 2 2 3" xfId="49011" xr:uid="{AAD367B0-0839-4638-8B52-DAC81E955DF3}"/>
    <cellStyle name="40% - Énfasis6 3 2 2 2 2 3" xfId="21718" xr:uid="{2C925EDD-1BBD-4F16-96FE-D22B0EBE6188}"/>
    <cellStyle name="40% - Énfasis6 3 2 2 2 2 3 2" xfId="49013" xr:uid="{8614A333-111D-48EC-A2A8-D22425F8CA7A}"/>
    <cellStyle name="40% - Énfasis6 3 2 2 2 2 4" xfId="49010" xr:uid="{0BC9BAF3-148B-4470-A7C6-0DC3EB87C384}"/>
    <cellStyle name="40% - Énfasis6 3 2 2 2 3" xfId="10282" xr:uid="{60683523-223C-4734-8D2A-2F2DAB45456B}"/>
    <cellStyle name="40% - Énfasis6 3 2 2 2 3 2" xfId="25695" xr:uid="{7642FD92-B811-45EA-81B2-EA2233C5DECD}"/>
    <cellStyle name="40% - Énfasis6 3 2 2 2 3 2 2" xfId="49015" xr:uid="{5306B36C-B46F-44E7-A74D-58B75939A779}"/>
    <cellStyle name="40% - Énfasis6 3 2 2 2 3 3" xfId="49014" xr:uid="{979F724E-BB9A-4DB4-9684-4721E78491D3}"/>
    <cellStyle name="40% - Énfasis6 3 2 2 2 4" xfId="17990" xr:uid="{93857A9F-0FB4-4E06-B5F3-84A2FA5723E5}"/>
    <cellStyle name="40% - Énfasis6 3 2 2 2 4 2" xfId="49016" xr:uid="{96C555D5-C68E-48C8-A15D-A69D552EBC8A}"/>
    <cellStyle name="40% - Énfasis6 3 2 2 2 5" xfId="49009" xr:uid="{16250964-D164-4AB4-83BA-A5E103F6095C}"/>
    <cellStyle name="40% - Énfasis6 3 2 2 3" xfId="4840" xr:uid="{D8E3F8AB-802A-44C6-9ADE-01331F6AE1D3}"/>
    <cellStyle name="40% - Énfasis6 3 2 2 3 2" xfId="12548" xr:uid="{B8D70C2A-418F-43B5-927B-7BBA542194F6}"/>
    <cellStyle name="40% - Énfasis6 3 2 2 3 2 2" xfId="27960" xr:uid="{A1B8D590-76B5-449E-B7BC-D3A2F3372370}"/>
    <cellStyle name="40% - Énfasis6 3 2 2 3 2 2 2" xfId="49019" xr:uid="{8CED07B9-CC94-418B-B5B0-C6BC949B0648}"/>
    <cellStyle name="40% - Énfasis6 3 2 2 3 2 3" xfId="49018" xr:uid="{3C3E1C64-EB60-4E07-9737-E3D1270DA007}"/>
    <cellStyle name="40% - Énfasis6 3 2 2 3 3" xfId="20255" xr:uid="{51BF5E9A-A6E3-44D7-8BE4-F109243CC6D6}"/>
    <cellStyle name="40% - Énfasis6 3 2 2 3 3 2" xfId="49020" xr:uid="{0C49A5D2-B008-4D21-A88F-2D229E160E4B}"/>
    <cellStyle name="40% - Énfasis6 3 2 2 3 4" xfId="49017" xr:uid="{4C8AF1A4-5AF8-4EA2-8285-34C7C4356F76}"/>
    <cellStyle name="40% - Énfasis6 3 2 2 4" xfId="8823" xr:uid="{E3965CC1-9048-4BAD-BD56-284910624403}"/>
    <cellStyle name="40% - Énfasis6 3 2 2 4 2" xfId="24236" xr:uid="{4ED7E5AB-CBF2-4C57-A243-9FA94E344993}"/>
    <cellStyle name="40% - Énfasis6 3 2 2 4 2 2" xfId="49022" xr:uid="{AB906083-4E82-4E16-9010-556E8888CC1B}"/>
    <cellStyle name="40% - Énfasis6 3 2 2 4 3" xfId="49021" xr:uid="{79A89542-BD38-4E9A-AB61-06B7A4F743A4}"/>
    <cellStyle name="40% - Énfasis6 3 2 2 5" xfId="16531" xr:uid="{675F17E8-3C4A-49A3-9F1F-105E50FCC388}"/>
    <cellStyle name="40% - Énfasis6 3 2 2 5 2" xfId="49023" xr:uid="{B068E58C-4C0B-48F5-B544-2D5BDAA1ADA2}"/>
    <cellStyle name="40% - Énfasis6 3 2 2 6" xfId="49008" xr:uid="{A8054DA3-F55F-4047-B8F3-BF1EA68E94F7}"/>
    <cellStyle name="40% - Énfasis6 3 2 3" xfId="1933" xr:uid="{2982BBDA-4333-4634-A2E9-E2BA42477FCD}"/>
    <cellStyle name="40% - Énfasis6 3 2 3 2" xfId="5665" xr:uid="{41F2F039-34AF-4499-88B1-A11417E398DB}"/>
    <cellStyle name="40% - Énfasis6 3 2 3 2 2" xfId="13373" xr:uid="{20BA1184-A915-423F-A335-8C3846FC79A3}"/>
    <cellStyle name="40% - Énfasis6 3 2 3 2 2 2" xfId="28785" xr:uid="{9C059FD2-3A0B-4A97-985A-8B10A17C2BCF}"/>
    <cellStyle name="40% - Énfasis6 3 2 3 2 2 2 2" xfId="49027" xr:uid="{6C78D3D9-18AE-4416-9646-E12E09550370}"/>
    <cellStyle name="40% - Énfasis6 3 2 3 2 2 3" xfId="49026" xr:uid="{76943598-7F73-44BE-822E-29E72E125EFE}"/>
    <cellStyle name="40% - Énfasis6 3 2 3 2 3" xfId="21080" xr:uid="{63DF7224-4580-4994-B604-46E4C33A7ABF}"/>
    <cellStyle name="40% - Énfasis6 3 2 3 2 3 2" xfId="49028" xr:uid="{E3AD278E-A6F2-49D6-8681-B46C03A5B1F8}"/>
    <cellStyle name="40% - Énfasis6 3 2 3 2 4" xfId="49025" xr:uid="{B31EF36A-34AF-4EF7-8E47-8E8370B6DB53}"/>
    <cellStyle name="40% - Énfasis6 3 2 3 3" xfId="9644" xr:uid="{2D5B4331-BBD9-4F1D-A284-4A5983E719AC}"/>
    <cellStyle name="40% - Énfasis6 3 2 3 3 2" xfId="25057" xr:uid="{526C5E3E-6215-4F0F-AE96-7AA0B8995552}"/>
    <cellStyle name="40% - Énfasis6 3 2 3 3 2 2" xfId="49030" xr:uid="{6E426404-6837-426D-A4D5-864488E73C14}"/>
    <cellStyle name="40% - Énfasis6 3 2 3 3 3" xfId="49029" xr:uid="{713FFD5F-789F-49A2-B7FC-7F3555DB6D67}"/>
    <cellStyle name="40% - Énfasis6 3 2 3 4" xfId="17352" xr:uid="{56EBB35B-E4D5-4F45-A9E8-3D478F6D8C50}"/>
    <cellStyle name="40% - Énfasis6 3 2 3 4 2" xfId="49031" xr:uid="{A88E8368-6BA2-4A52-9601-E6B0228CE3C7}"/>
    <cellStyle name="40% - Énfasis6 3 2 3 5" xfId="49024" xr:uid="{FA2BA466-0290-413F-AA0E-4FEE9A47B84E}"/>
    <cellStyle name="40% - Énfasis6 3 2 4" xfId="4188" xr:uid="{BDEFA8EB-295B-4EAF-9306-80FC83F0D374}"/>
    <cellStyle name="40% - Énfasis6 3 2 4 2" xfId="11896" xr:uid="{E7B510CC-1606-45D1-AA00-709070B0F3FE}"/>
    <cellStyle name="40% - Énfasis6 3 2 4 2 2" xfId="27308" xr:uid="{8D7A8A61-7280-4BBD-A12E-9795EE336973}"/>
    <cellStyle name="40% - Énfasis6 3 2 4 2 2 2" xfId="49034" xr:uid="{F265AAF3-56A7-4B1E-86C9-0A29A4518306}"/>
    <cellStyle name="40% - Énfasis6 3 2 4 2 3" xfId="49033" xr:uid="{EE3A02A1-B02D-40F9-BA3F-E7C399824A24}"/>
    <cellStyle name="40% - Énfasis6 3 2 4 3" xfId="19603" xr:uid="{C0827D96-3752-41BA-9F63-4C69D1B8807C}"/>
    <cellStyle name="40% - Énfasis6 3 2 4 3 2" xfId="49035" xr:uid="{EB54932A-BEC8-4F85-9907-5845F0D11373}"/>
    <cellStyle name="40% - Énfasis6 3 2 4 4" xfId="49032" xr:uid="{B38BEF49-2649-4719-9A05-B3CE4FC80CD9}"/>
    <cellStyle name="40% - Énfasis6 3 2 5" xfId="8185" xr:uid="{8598A1FC-7877-4A69-8DF9-A7858E430462}"/>
    <cellStyle name="40% - Énfasis6 3 2 5 2" xfId="23598" xr:uid="{0D03BC76-EAF9-4100-9195-23839B1CE06D}"/>
    <cellStyle name="40% - Énfasis6 3 2 5 2 2" xfId="49037" xr:uid="{FE0EA251-D096-414F-AF86-1CD024AFAE07}"/>
    <cellStyle name="40% - Énfasis6 3 2 5 3" xfId="49036" xr:uid="{A4ACE224-E5A1-440B-9B91-218072299B5C}"/>
    <cellStyle name="40% - Énfasis6 3 2 6" xfId="15893" xr:uid="{7FB49874-816E-499C-88C9-176D23F05BE4}"/>
    <cellStyle name="40% - Énfasis6 3 2 6 2" xfId="49038" xr:uid="{7F47D0B0-02B0-44AD-982D-ABC9834DB245}"/>
    <cellStyle name="40% - Énfasis6 3 2 7" xfId="49007" xr:uid="{1E2B9D8A-931C-4D98-A767-BF7CE250C877}"/>
    <cellStyle name="40% - Énfasis6 3 3" xfId="903" xr:uid="{1A424EF9-19C3-460A-8812-4CAB25EB58B2}"/>
    <cellStyle name="40% - Énfasis6 3 3 2" xfId="2373" xr:uid="{297F6A79-DFCC-4135-9409-E5DD1BCEFE12}"/>
    <cellStyle name="40% - Énfasis6 3 3 2 2" xfId="6105" xr:uid="{531F1C14-FED2-4F02-A687-6B8682C58842}"/>
    <cellStyle name="40% - Énfasis6 3 3 2 2 2" xfId="13813" xr:uid="{0F3651E6-F78D-467A-B025-D6A80D5151CF}"/>
    <cellStyle name="40% - Énfasis6 3 3 2 2 2 2" xfId="29225" xr:uid="{0B5FAC35-3887-4BF7-ABA3-31F82CE3609A}"/>
    <cellStyle name="40% - Énfasis6 3 3 2 2 2 2 2" xfId="49043" xr:uid="{DD5B1574-A7B2-4B9A-B8B4-528539546B74}"/>
    <cellStyle name="40% - Énfasis6 3 3 2 2 2 3" xfId="49042" xr:uid="{7FE6B6BC-A392-4A83-896B-BB34D6C8686C}"/>
    <cellStyle name="40% - Énfasis6 3 3 2 2 3" xfId="21520" xr:uid="{8D5FE59A-76EC-46F3-B2D3-A2A85900EBEC}"/>
    <cellStyle name="40% - Énfasis6 3 3 2 2 3 2" xfId="49044" xr:uid="{6A2ACAE9-0BC5-48B3-88D9-B95691DDFB0B}"/>
    <cellStyle name="40% - Énfasis6 3 3 2 2 4" xfId="49041" xr:uid="{57FAABCA-3ED7-418F-ACCC-549937B7F95C}"/>
    <cellStyle name="40% - Énfasis6 3 3 2 3" xfId="10084" xr:uid="{775F20F3-80F5-4AC0-AC84-9F7078B2B54A}"/>
    <cellStyle name="40% - Énfasis6 3 3 2 3 2" xfId="25497" xr:uid="{8D6E24EC-A7F8-4D29-B95D-8F169081D47A}"/>
    <cellStyle name="40% - Énfasis6 3 3 2 3 2 2" xfId="49046" xr:uid="{24BCEB55-2110-42FC-988B-D0502D6B8C96}"/>
    <cellStyle name="40% - Énfasis6 3 3 2 3 3" xfId="49045" xr:uid="{E48EA7DA-A5E1-4D87-AF04-18E89967A876}"/>
    <cellStyle name="40% - Énfasis6 3 3 2 4" xfId="17792" xr:uid="{34040241-1EC2-4C97-AB92-6DCB1123CA92}"/>
    <cellStyle name="40% - Énfasis6 3 3 2 4 2" xfId="49047" xr:uid="{32ADBBEC-E152-4B9F-9AB1-3B66174C7118}"/>
    <cellStyle name="40% - Énfasis6 3 3 2 5" xfId="49040" xr:uid="{F166DBB7-35C9-4A36-B3DF-F077122218A3}"/>
    <cellStyle name="40% - Énfasis6 3 3 3" xfId="4640" xr:uid="{E0F8BFEA-6604-447D-BDC1-971FB85A8715}"/>
    <cellStyle name="40% - Énfasis6 3 3 3 2" xfId="12348" xr:uid="{01845785-5312-4F95-9A98-BD5B1927BCCB}"/>
    <cellStyle name="40% - Énfasis6 3 3 3 2 2" xfId="27760" xr:uid="{B2DB230D-5100-4789-8EF8-0003551A015F}"/>
    <cellStyle name="40% - Énfasis6 3 3 3 2 2 2" xfId="49050" xr:uid="{52277901-624F-4CF6-970C-9D65E50A11B1}"/>
    <cellStyle name="40% - Énfasis6 3 3 3 2 3" xfId="49049" xr:uid="{44A489C8-9D08-4EF3-ABEB-9BF2A6DE365B}"/>
    <cellStyle name="40% - Énfasis6 3 3 3 3" xfId="20055" xr:uid="{15132076-7DE1-431D-A0A6-A5F15E871726}"/>
    <cellStyle name="40% - Énfasis6 3 3 3 3 2" xfId="49051" xr:uid="{80060974-E879-497D-BC6C-549E9B58DB2D}"/>
    <cellStyle name="40% - Énfasis6 3 3 3 4" xfId="49048" xr:uid="{87BC5DAA-140A-4314-9517-F0A9EA42944A}"/>
    <cellStyle name="40% - Énfasis6 3 3 4" xfId="8625" xr:uid="{5A707D03-20A7-449D-B631-C3C2690C7391}"/>
    <cellStyle name="40% - Énfasis6 3 3 4 2" xfId="24038" xr:uid="{0BB574C0-FD42-4108-A254-2C0F1F821B5E}"/>
    <cellStyle name="40% - Énfasis6 3 3 4 2 2" xfId="49053" xr:uid="{C5159267-4937-46A7-A90B-163315C455B6}"/>
    <cellStyle name="40% - Énfasis6 3 3 4 3" xfId="49052" xr:uid="{0A5A8B82-DADD-4C61-849A-C23D453704D5}"/>
    <cellStyle name="40% - Énfasis6 3 3 5" xfId="16333" xr:uid="{0A8D5A31-071C-4260-9F65-49CCA0C8FE7E}"/>
    <cellStyle name="40% - Énfasis6 3 3 5 2" xfId="49054" xr:uid="{8863823A-7EF1-4132-931D-A4CCAC786C4A}"/>
    <cellStyle name="40% - Énfasis6 3 3 6" xfId="49039" xr:uid="{4412812C-4AE5-49CC-BE29-6B15CF0C13AA}"/>
    <cellStyle name="40% - Énfasis6 3 4" xfId="1735" xr:uid="{7D9D94A1-47BA-481F-9355-0BECE7DF4790}"/>
    <cellStyle name="40% - Énfasis6 3 4 2" xfId="5467" xr:uid="{6976F3C1-B7DB-4ADE-8EA0-850E3787E5FE}"/>
    <cellStyle name="40% - Énfasis6 3 4 2 2" xfId="13175" xr:uid="{A6BFCD8B-9A7A-452C-871F-413011929DD3}"/>
    <cellStyle name="40% - Énfasis6 3 4 2 2 2" xfId="28587" xr:uid="{11C570FD-75E1-41FA-89B1-5DAB361BFBC8}"/>
    <cellStyle name="40% - Énfasis6 3 4 2 2 2 2" xfId="49058" xr:uid="{AEE69CB2-68FC-4377-8CDA-397206D7E789}"/>
    <cellStyle name="40% - Énfasis6 3 4 2 2 3" xfId="49057" xr:uid="{C49E0440-2A6D-42BD-A03D-FDDD3C513BCA}"/>
    <cellStyle name="40% - Énfasis6 3 4 2 3" xfId="20882" xr:uid="{1E1C4D3D-5BDA-4E06-8333-958D01BADA7F}"/>
    <cellStyle name="40% - Énfasis6 3 4 2 3 2" xfId="49059" xr:uid="{2DCA7035-BC65-491C-97EE-E83C551E8FDE}"/>
    <cellStyle name="40% - Énfasis6 3 4 2 4" xfId="49056" xr:uid="{708A5707-177B-4BB7-875F-E6824D71494F}"/>
    <cellStyle name="40% - Énfasis6 3 4 3" xfId="9446" xr:uid="{3FFF8906-12F9-400D-AAB3-E9507A1E7A69}"/>
    <cellStyle name="40% - Énfasis6 3 4 3 2" xfId="24859" xr:uid="{25A371ED-E818-4831-9691-152BDB879440}"/>
    <cellStyle name="40% - Énfasis6 3 4 3 2 2" xfId="49061" xr:uid="{35972295-D917-4B8C-80CA-D6338412698C}"/>
    <cellStyle name="40% - Énfasis6 3 4 3 3" xfId="49060" xr:uid="{55AD4A22-3C3E-45D3-B094-FC9B0C9303CA}"/>
    <cellStyle name="40% - Énfasis6 3 4 4" xfId="17154" xr:uid="{67D6F147-D0CB-4A68-B59D-8D6CEB1B6B3F}"/>
    <cellStyle name="40% - Énfasis6 3 4 4 2" xfId="49062" xr:uid="{A6D6D4C7-2A8A-4FB2-8E6D-3602BC07E8F1}"/>
    <cellStyle name="40% - Énfasis6 3 4 5" xfId="49055" xr:uid="{38F9202F-010A-40C7-B496-DA070DF413D6}"/>
    <cellStyle name="40% - Énfasis6 3 5" xfId="3988" xr:uid="{09FCBA5B-90DD-46AE-AD6F-2D1163C8B84D}"/>
    <cellStyle name="40% - Énfasis6 3 5 2" xfId="11696" xr:uid="{00FC64EC-237B-4B2F-ADAC-D1376586CABC}"/>
    <cellStyle name="40% - Énfasis6 3 5 2 2" xfId="27108" xr:uid="{27772B0E-234A-4E7C-AAA9-A167DC7BC1ED}"/>
    <cellStyle name="40% - Énfasis6 3 5 2 2 2" xfId="49065" xr:uid="{D8AEABA1-A9FD-4FA5-AF62-53FE22E61957}"/>
    <cellStyle name="40% - Énfasis6 3 5 2 3" xfId="49064" xr:uid="{117A87FD-CA69-4792-9BCE-CC6AFDCAA4D9}"/>
    <cellStyle name="40% - Énfasis6 3 5 3" xfId="19403" xr:uid="{C4819A37-43E2-4F2D-A090-D9C83C8FFAFA}"/>
    <cellStyle name="40% - Énfasis6 3 5 3 2" xfId="49066" xr:uid="{4B15D633-51EE-4E07-80B9-DC1FB810B7AE}"/>
    <cellStyle name="40% - Énfasis6 3 5 4" xfId="49063" xr:uid="{9D207B33-B8AE-4091-AFEC-44DB03CB3AB4}"/>
    <cellStyle name="40% - Énfasis6 3 6" xfId="7987" xr:uid="{48CF92D1-2546-417A-BB31-944F797E2BDD}"/>
    <cellStyle name="40% - Énfasis6 3 6 2" xfId="23400" xr:uid="{746470F3-6FBF-4DF6-AB27-6C3115DD8736}"/>
    <cellStyle name="40% - Énfasis6 3 6 2 2" xfId="49068" xr:uid="{541A5E9F-F21F-43B7-A55C-E7047F0DA4E5}"/>
    <cellStyle name="40% - Énfasis6 3 6 3" xfId="49067" xr:uid="{C326A72C-0462-45BA-B308-3CAC18E91948}"/>
    <cellStyle name="40% - Énfasis6 3 7" xfId="15695" xr:uid="{C7E1E209-420F-4100-BFCD-F41FB78AB07D}"/>
    <cellStyle name="40% - Énfasis6 3 7 2" xfId="49069" xr:uid="{F650BF8F-39BE-4097-A393-DCA28006297C}"/>
    <cellStyle name="40% - Énfasis6 3 8" xfId="49006" xr:uid="{1B459736-5CF3-4CC4-8FA6-9260C132A750}"/>
    <cellStyle name="40% - Énfasis6 30" xfId="3098" xr:uid="{21D00CD4-2402-403A-9DFF-2233FB1B5F75}"/>
    <cellStyle name="40% - Énfasis6 30 2" xfId="6830" xr:uid="{434614AC-3D30-4C6C-B228-F89438A094D2}"/>
    <cellStyle name="40% - Énfasis6 30 2 2" xfId="14538" xr:uid="{23069A0C-1490-488E-A0C5-BD3564A63C93}"/>
    <cellStyle name="40% - Énfasis6 30 2 2 2" xfId="29950" xr:uid="{36974667-3399-4158-B9B6-0ECE0B4AA7D2}"/>
    <cellStyle name="40% - Énfasis6 30 2 2 2 2" xfId="49073" xr:uid="{E7B2FE24-C2C5-454C-A887-C7FD261C08A3}"/>
    <cellStyle name="40% - Énfasis6 30 2 2 3" xfId="49072" xr:uid="{86FA4285-EA79-4896-887B-E48B185B4D2B}"/>
    <cellStyle name="40% - Énfasis6 30 2 3" xfId="22245" xr:uid="{4608CEC2-367F-451C-86E7-885EE752CF6F}"/>
    <cellStyle name="40% - Énfasis6 30 2 3 2" xfId="49074" xr:uid="{ED078DE4-DBEC-43B5-AB9B-00FF2E0D9C15}"/>
    <cellStyle name="40% - Énfasis6 30 2 4" xfId="49071" xr:uid="{AD19133A-5497-472C-80CC-96A16BBB2D21}"/>
    <cellStyle name="40% - Énfasis6 30 3" xfId="10809" xr:uid="{46965258-A994-4E8F-91D5-EF48DD65F8BC}"/>
    <cellStyle name="40% - Énfasis6 30 3 2" xfId="26222" xr:uid="{40187A85-D550-4F6C-B010-5FFA02D4E9DD}"/>
    <cellStyle name="40% - Énfasis6 30 3 2 2" xfId="49076" xr:uid="{C1D318BC-3C08-43D8-A502-672D66957A4C}"/>
    <cellStyle name="40% - Énfasis6 30 3 3" xfId="49075" xr:uid="{2078C41E-7A5F-4A7E-9E8E-39D36B8AA509}"/>
    <cellStyle name="40% - Énfasis6 30 4" xfId="18517" xr:uid="{9A602070-805C-4064-A449-42C62C3F90D4}"/>
    <cellStyle name="40% - Énfasis6 30 4 2" xfId="49077" xr:uid="{99540B58-4912-483C-A84D-9F1009215DAD}"/>
    <cellStyle name="40% - Énfasis6 30 5" xfId="49070" xr:uid="{DC341D99-7DDF-478C-B951-EF3F0B44B35E}"/>
    <cellStyle name="40% - Énfasis6 31" xfId="3118" xr:uid="{67C3DFF6-D462-4B3C-A1CE-E9B6F90A7047}"/>
    <cellStyle name="40% - Énfasis6 31 2" xfId="6850" xr:uid="{D65CA33B-D9FB-472A-990F-93746EA0D568}"/>
    <cellStyle name="40% - Énfasis6 31 2 2" xfId="14558" xr:uid="{5540231A-B37E-424F-9888-5C5FB7161D3B}"/>
    <cellStyle name="40% - Énfasis6 31 2 2 2" xfId="29970" xr:uid="{C4DEE035-E2EC-4DE9-84CB-9F0ED9B2EF74}"/>
    <cellStyle name="40% - Énfasis6 31 2 2 2 2" xfId="49081" xr:uid="{7BE318E7-9C43-4A04-A8ED-81AA4B05B37B}"/>
    <cellStyle name="40% - Énfasis6 31 2 2 3" xfId="49080" xr:uid="{11846973-BA24-43D4-A39C-5A0799589458}"/>
    <cellStyle name="40% - Énfasis6 31 2 3" xfId="22265" xr:uid="{C91FF721-02B3-425B-B64B-DEEB481D8AFF}"/>
    <cellStyle name="40% - Énfasis6 31 2 3 2" xfId="49082" xr:uid="{571639A9-45E1-48E2-BEB9-335044D001F2}"/>
    <cellStyle name="40% - Énfasis6 31 2 4" xfId="49079" xr:uid="{D0B9D278-6376-4121-8FF1-23FDF9A6C86F}"/>
    <cellStyle name="40% - Énfasis6 31 3" xfId="10829" xr:uid="{D5CA02B1-0CAA-49F0-99D8-CB337A9BFED9}"/>
    <cellStyle name="40% - Énfasis6 31 3 2" xfId="26242" xr:uid="{D661FA03-AC1C-4094-AFC0-EB6DCC9BC1FB}"/>
    <cellStyle name="40% - Énfasis6 31 3 2 2" xfId="49084" xr:uid="{A31A56F4-1B6F-4230-BEAE-917E6B8C36D6}"/>
    <cellStyle name="40% - Énfasis6 31 3 3" xfId="49083" xr:uid="{E2B29F75-2588-4A06-B5AA-625FBF8DDCE3}"/>
    <cellStyle name="40% - Énfasis6 31 4" xfId="18537" xr:uid="{E17D7E5F-752C-430F-ABDC-E5EC880E953A}"/>
    <cellStyle name="40% - Énfasis6 31 4 2" xfId="49085" xr:uid="{800A10A3-3C30-40FC-A53C-8B41CC6E2F4F}"/>
    <cellStyle name="40% - Énfasis6 31 5" xfId="49078" xr:uid="{C0EEB483-710F-4127-80C3-7A9A6C2A83D1}"/>
    <cellStyle name="40% - Énfasis6 32" xfId="3138" xr:uid="{C2684B6F-276C-4BEF-8108-912AE196F3C4}"/>
    <cellStyle name="40% - Énfasis6 32 2" xfId="6870" xr:uid="{BCC27CF6-A171-4A2E-988C-368BF5C88E33}"/>
    <cellStyle name="40% - Énfasis6 32 2 2" xfId="14578" xr:uid="{37E0250D-5B93-41B1-8C94-63F90D9838EE}"/>
    <cellStyle name="40% - Énfasis6 32 2 2 2" xfId="29990" xr:uid="{BCAE95DE-05B0-436A-ACC3-7F8394E7CE9C}"/>
    <cellStyle name="40% - Énfasis6 32 2 2 2 2" xfId="49089" xr:uid="{30CE7EEB-6EDB-49D0-BB65-15CD5F5647D8}"/>
    <cellStyle name="40% - Énfasis6 32 2 2 3" xfId="49088" xr:uid="{2B6A59AB-8326-4192-9364-32A6C9A16C19}"/>
    <cellStyle name="40% - Énfasis6 32 2 3" xfId="22285" xr:uid="{94CE13DF-30D9-4FB8-9C1D-526F36AC2FD8}"/>
    <cellStyle name="40% - Énfasis6 32 2 3 2" xfId="49090" xr:uid="{9D7C5295-8484-45FA-B720-D89074D4EE1E}"/>
    <cellStyle name="40% - Énfasis6 32 2 4" xfId="49087" xr:uid="{0D3D0AFA-4E3F-4601-9313-352484C97720}"/>
    <cellStyle name="40% - Énfasis6 32 3" xfId="10849" xr:uid="{FF736329-1DD3-4A3C-9B61-D5CC6F2E6F01}"/>
    <cellStyle name="40% - Énfasis6 32 3 2" xfId="26262" xr:uid="{DFF8533B-500B-4A45-B1B1-DD0C065DE30A}"/>
    <cellStyle name="40% - Énfasis6 32 3 2 2" xfId="49092" xr:uid="{B5B9742F-2636-4748-95AF-BE4CF3D36F7C}"/>
    <cellStyle name="40% - Énfasis6 32 3 3" xfId="49091" xr:uid="{11C215B6-7022-4BE1-96B1-533AC28FEF06}"/>
    <cellStyle name="40% - Énfasis6 32 4" xfId="18557" xr:uid="{E113A88F-95FC-4F73-B8AA-A3F8419FBC74}"/>
    <cellStyle name="40% - Énfasis6 32 4 2" xfId="49093" xr:uid="{415B3014-59E2-49DF-B270-7698EEEC37BA}"/>
    <cellStyle name="40% - Énfasis6 32 5" xfId="49086" xr:uid="{6D30364B-E246-4E0E-8D15-DA8E0C38CD78}"/>
    <cellStyle name="40% - Énfasis6 33" xfId="3158" xr:uid="{FB57E002-C5E0-46F4-9A57-AAEAE9A59070}"/>
    <cellStyle name="40% - Énfasis6 33 2" xfId="6890" xr:uid="{8A6D9C99-417B-41AF-BF6A-DF1350DD62EC}"/>
    <cellStyle name="40% - Énfasis6 33 2 2" xfId="14598" xr:uid="{E6B5F30E-385C-44C2-A5D2-5505D8E1DBFD}"/>
    <cellStyle name="40% - Énfasis6 33 2 2 2" xfId="30010" xr:uid="{AC7A5567-7668-4D88-A3FB-660498315DEF}"/>
    <cellStyle name="40% - Énfasis6 33 2 2 2 2" xfId="49097" xr:uid="{E8356864-371A-4414-A72B-83896A3B3E88}"/>
    <cellStyle name="40% - Énfasis6 33 2 2 3" xfId="49096" xr:uid="{B292F600-4A4E-448C-A29B-7151CFA35D81}"/>
    <cellStyle name="40% - Énfasis6 33 2 3" xfId="22305" xr:uid="{971D3E5B-BBB4-42AE-9869-98B0DDB95174}"/>
    <cellStyle name="40% - Énfasis6 33 2 3 2" xfId="49098" xr:uid="{F8B648EB-8A47-4BE5-A148-E71F5FDEDDCE}"/>
    <cellStyle name="40% - Énfasis6 33 2 4" xfId="49095" xr:uid="{E45B7C28-4A7A-4FA4-A633-1B182EC1491C}"/>
    <cellStyle name="40% - Énfasis6 33 3" xfId="10869" xr:uid="{8CE2C4B6-2F5D-4468-9867-17BD8729C74D}"/>
    <cellStyle name="40% - Énfasis6 33 3 2" xfId="26282" xr:uid="{B5E39402-BBF6-47A2-A2A7-C503660EC61A}"/>
    <cellStyle name="40% - Énfasis6 33 3 2 2" xfId="49100" xr:uid="{7EF90BDF-2B43-4142-81A0-1B4CB43C04E6}"/>
    <cellStyle name="40% - Énfasis6 33 3 3" xfId="49099" xr:uid="{6D51676D-0FE1-4758-87E1-801DC10095D1}"/>
    <cellStyle name="40% - Énfasis6 33 4" xfId="18577" xr:uid="{45A8625A-B1AB-4174-A488-8CE032F349A4}"/>
    <cellStyle name="40% - Énfasis6 33 4 2" xfId="49101" xr:uid="{C5E94BB5-5C8B-4484-AD50-4CC9B02A02A9}"/>
    <cellStyle name="40% - Énfasis6 33 5" xfId="49094" xr:uid="{71E5EE3B-7C5B-4A01-9BDF-C44A10B10657}"/>
    <cellStyle name="40% - Énfasis6 34" xfId="3178" xr:uid="{7979022C-E992-46A4-B336-5FFA5025FE69}"/>
    <cellStyle name="40% - Énfasis6 34 2" xfId="6910" xr:uid="{07E9ACE5-7968-4691-AFD5-864614BDA491}"/>
    <cellStyle name="40% - Énfasis6 34 2 2" xfId="14618" xr:uid="{54CD7E71-4839-42E4-A978-CDA1B28F5772}"/>
    <cellStyle name="40% - Énfasis6 34 2 2 2" xfId="30030" xr:uid="{3057FBB4-4DD9-4E69-AB43-3638F4EB3CC8}"/>
    <cellStyle name="40% - Énfasis6 34 2 2 2 2" xfId="49105" xr:uid="{F06AB31D-2E09-4447-93F0-49B1D00533FD}"/>
    <cellStyle name="40% - Énfasis6 34 2 2 3" xfId="49104" xr:uid="{C09D451B-B3B9-4304-B1E5-CE7A7224CD7E}"/>
    <cellStyle name="40% - Énfasis6 34 2 3" xfId="22325" xr:uid="{A7356F78-6CDF-4D96-9BD6-CBF3A8C10E99}"/>
    <cellStyle name="40% - Énfasis6 34 2 3 2" xfId="49106" xr:uid="{EDF76B27-873D-4248-AB3D-1624C18341DF}"/>
    <cellStyle name="40% - Énfasis6 34 2 4" xfId="49103" xr:uid="{67AE9BC6-E63A-4CF3-873B-74DA75B5EE2F}"/>
    <cellStyle name="40% - Énfasis6 34 3" xfId="10889" xr:uid="{19F081D0-4DCB-4100-B272-54996B7070C6}"/>
    <cellStyle name="40% - Énfasis6 34 3 2" xfId="26302" xr:uid="{90B71642-8C59-4FCB-954B-E7DDA752D6A8}"/>
    <cellStyle name="40% - Énfasis6 34 3 2 2" xfId="49108" xr:uid="{0ADAB666-19FA-4543-A1A3-6F76C88B0042}"/>
    <cellStyle name="40% - Énfasis6 34 3 3" xfId="49107" xr:uid="{F8DFB451-A6CF-499F-91A1-C6A3CD77480F}"/>
    <cellStyle name="40% - Énfasis6 34 4" xfId="18597" xr:uid="{B7F7DADC-4CEA-4598-B404-62B1ED59785F}"/>
    <cellStyle name="40% - Énfasis6 34 4 2" xfId="49109" xr:uid="{2C3615DE-AE2A-46ED-89DC-99CA79246262}"/>
    <cellStyle name="40% - Énfasis6 34 5" xfId="49102" xr:uid="{E75B259A-EBFE-42A5-8275-91AA0E26DFCB}"/>
    <cellStyle name="40% - Énfasis6 35" xfId="3198" xr:uid="{E3FE2114-C5B3-4727-87CD-8DEC4F655996}"/>
    <cellStyle name="40% - Énfasis6 35 2" xfId="6930" xr:uid="{EE20D762-673A-40CD-8112-BBA6F9E11BF5}"/>
    <cellStyle name="40% - Énfasis6 35 2 2" xfId="14638" xr:uid="{17333B29-FBF6-4315-94D8-8ADC6D205A87}"/>
    <cellStyle name="40% - Énfasis6 35 2 2 2" xfId="30050" xr:uid="{FF9344AC-87FE-42DD-AE4B-D9B91100805D}"/>
    <cellStyle name="40% - Énfasis6 35 2 2 2 2" xfId="49113" xr:uid="{81366C3A-0C70-4275-BF22-5E7DBF05E7E5}"/>
    <cellStyle name="40% - Énfasis6 35 2 2 3" xfId="49112" xr:uid="{0CE826AD-EAD2-49C0-9CF6-7FED84CEF5B8}"/>
    <cellStyle name="40% - Énfasis6 35 2 3" xfId="22345" xr:uid="{6B7E5DA5-7EBF-4AE3-96DF-C4923F3BB72D}"/>
    <cellStyle name="40% - Énfasis6 35 2 3 2" xfId="49114" xr:uid="{DFFB098A-4A6E-4715-A4E8-01A9A7266382}"/>
    <cellStyle name="40% - Énfasis6 35 2 4" xfId="49111" xr:uid="{7130200F-F7FE-4E4D-8268-7D54731AA98C}"/>
    <cellStyle name="40% - Énfasis6 35 3" xfId="10909" xr:uid="{0E2FC513-B246-46B6-968A-A814BCDFE372}"/>
    <cellStyle name="40% - Énfasis6 35 3 2" xfId="26322" xr:uid="{57291F34-304F-47C6-A3E2-723F1AF009A1}"/>
    <cellStyle name="40% - Énfasis6 35 3 2 2" xfId="49116" xr:uid="{2F01D11F-A5B0-411E-BA0D-17D43ABDD036}"/>
    <cellStyle name="40% - Énfasis6 35 3 3" xfId="49115" xr:uid="{B6C9D70D-3FC2-469A-B079-3DC0F9A9120A}"/>
    <cellStyle name="40% - Énfasis6 35 4" xfId="18617" xr:uid="{02DD3005-8929-4FE3-AD1E-B22C8A4D33FB}"/>
    <cellStyle name="40% - Énfasis6 35 4 2" xfId="49117" xr:uid="{521EC996-473C-4DAD-A0D4-48611117E017}"/>
    <cellStyle name="40% - Énfasis6 35 5" xfId="49110" xr:uid="{373DA18F-8363-46B2-8706-D133B0EF139E}"/>
    <cellStyle name="40% - Énfasis6 36" xfId="3218" xr:uid="{52989AC9-180B-4EC3-91B7-D3BCE9A33CAE}"/>
    <cellStyle name="40% - Énfasis6 36 2" xfId="6950" xr:uid="{E79E11B5-4779-4795-9077-FA7FF877D064}"/>
    <cellStyle name="40% - Énfasis6 36 2 2" xfId="14658" xr:uid="{AF55A44D-0A89-4E41-8F6D-3F2C2D5B09A5}"/>
    <cellStyle name="40% - Énfasis6 36 2 2 2" xfId="30070" xr:uid="{7BF0C3D3-A2E3-4632-AD14-1809BC1CE0CF}"/>
    <cellStyle name="40% - Énfasis6 36 2 2 2 2" xfId="49121" xr:uid="{7C3C78EA-6F41-442B-91E2-7B7625B99336}"/>
    <cellStyle name="40% - Énfasis6 36 2 2 3" xfId="49120" xr:uid="{8D2624FD-FEFC-4016-A469-EE374DDE2D2A}"/>
    <cellStyle name="40% - Énfasis6 36 2 3" xfId="22365" xr:uid="{47221A50-6C5B-479D-A777-C93229C97D99}"/>
    <cellStyle name="40% - Énfasis6 36 2 3 2" xfId="49122" xr:uid="{3AE10511-7ED5-436A-8C9B-AFC0A599A9C1}"/>
    <cellStyle name="40% - Énfasis6 36 2 4" xfId="49119" xr:uid="{718967D3-E7DF-44ED-B036-751F143ACB49}"/>
    <cellStyle name="40% - Énfasis6 36 3" xfId="10929" xr:uid="{20D32D5B-DCCA-4C35-9904-5A66C775167A}"/>
    <cellStyle name="40% - Énfasis6 36 3 2" xfId="26342" xr:uid="{99FA5D2C-71BE-4C52-9A28-AEEBDDAE9C9A}"/>
    <cellStyle name="40% - Énfasis6 36 3 2 2" xfId="49124" xr:uid="{1C523987-5BE2-4DF0-90FD-EE89AE175D28}"/>
    <cellStyle name="40% - Énfasis6 36 3 3" xfId="49123" xr:uid="{540C94D9-97AE-4872-9360-A140F80B85E7}"/>
    <cellStyle name="40% - Énfasis6 36 4" xfId="18637" xr:uid="{03ED57A1-42CC-4DCB-A12B-12C0C0AD55DD}"/>
    <cellStyle name="40% - Énfasis6 36 4 2" xfId="49125" xr:uid="{74CF383F-DD89-41F7-96F2-11323D503770}"/>
    <cellStyle name="40% - Énfasis6 36 5" xfId="49118" xr:uid="{442882E8-09F1-4CB0-B67C-AE936C3513FB}"/>
    <cellStyle name="40% - Énfasis6 37" xfId="3238" xr:uid="{61F4B5E4-107A-468C-BFD5-84B3536EF241}"/>
    <cellStyle name="40% - Énfasis6 37 2" xfId="6970" xr:uid="{B8F07727-4453-4C5F-B75B-17CB3042F332}"/>
    <cellStyle name="40% - Énfasis6 37 2 2" xfId="14678" xr:uid="{5735D0D2-E340-4388-8B14-A976E67F548F}"/>
    <cellStyle name="40% - Énfasis6 37 2 2 2" xfId="30090" xr:uid="{9A4F05D9-0754-4E87-9790-CBBB025DFBB7}"/>
    <cellStyle name="40% - Énfasis6 37 2 2 2 2" xfId="49129" xr:uid="{9751412B-99FB-40E7-ABB5-8343BA41A01C}"/>
    <cellStyle name="40% - Énfasis6 37 2 2 3" xfId="49128" xr:uid="{40A36040-AC89-4D8C-9E62-738A066B9973}"/>
    <cellStyle name="40% - Énfasis6 37 2 3" xfId="22385" xr:uid="{69BBF81C-10E7-4160-BD6A-BF727D2F4D2A}"/>
    <cellStyle name="40% - Énfasis6 37 2 3 2" xfId="49130" xr:uid="{AAC99F67-1B82-4FD6-899F-4BAB5E8287F3}"/>
    <cellStyle name="40% - Énfasis6 37 2 4" xfId="49127" xr:uid="{3A53E656-ACF7-4487-BC7E-B47BA134A8CE}"/>
    <cellStyle name="40% - Énfasis6 37 3" xfId="10949" xr:uid="{86CF9AE4-A9DD-477F-98BA-51A4EF96536D}"/>
    <cellStyle name="40% - Énfasis6 37 3 2" xfId="26362" xr:uid="{AC2304BB-BA4C-4D8C-9F43-460757B3F7C0}"/>
    <cellStyle name="40% - Énfasis6 37 3 2 2" xfId="49132" xr:uid="{1EE5F2EF-0A61-4026-8BCE-60DD04D7583E}"/>
    <cellStyle name="40% - Énfasis6 37 3 3" xfId="49131" xr:uid="{BEAFFD8B-83EA-4015-ADA6-6953DCA0815D}"/>
    <cellStyle name="40% - Énfasis6 37 4" xfId="18657" xr:uid="{ED7CAF3C-566C-4EF1-81AB-DAF4C3A8AD3E}"/>
    <cellStyle name="40% - Énfasis6 37 4 2" xfId="49133" xr:uid="{9836857F-6E33-4976-8C9B-0A61ED376582}"/>
    <cellStyle name="40% - Énfasis6 37 5" xfId="49126" xr:uid="{34753448-7809-46DB-B1D3-B6C15A068BF8}"/>
    <cellStyle name="40% - Énfasis6 38" xfId="3258" xr:uid="{42D9D5C6-71BC-4414-AB01-C8E6FA601E2C}"/>
    <cellStyle name="40% - Énfasis6 38 2" xfId="6990" xr:uid="{BA119015-B4BA-420C-9A3F-0506D51EB92C}"/>
    <cellStyle name="40% - Énfasis6 38 2 2" xfId="14698" xr:uid="{7FE3087B-A33A-4ADA-A7D7-82D85F333D90}"/>
    <cellStyle name="40% - Énfasis6 38 2 2 2" xfId="30110" xr:uid="{A7E02A72-051B-4235-A818-9AD54D18B69D}"/>
    <cellStyle name="40% - Énfasis6 38 2 2 2 2" xfId="49137" xr:uid="{85116697-9D7F-4663-ADAB-7539EE7AD619}"/>
    <cellStyle name="40% - Énfasis6 38 2 2 3" xfId="49136" xr:uid="{F2B4287B-90FC-4119-8F76-E169D23AC0F5}"/>
    <cellStyle name="40% - Énfasis6 38 2 3" xfId="22405" xr:uid="{6CF38767-911D-4ED7-A824-33852053D03D}"/>
    <cellStyle name="40% - Énfasis6 38 2 3 2" xfId="49138" xr:uid="{987B8302-1A68-4132-82C0-0CC6908EC019}"/>
    <cellStyle name="40% - Énfasis6 38 2 4" xfId="49135" xr:uid="{8A580E4B-969D-4AEE-86B9-DE50E30E169B}"/>
    <cellStyle name="40% - Énfasis6 38 3" xfId="10969" xr:uid="{C5B9CAA5-E428-412D-B71A-790B54B9F7BA}"/>
    <cellStyle name="40% - Énfasis6 38 3 2" xfId="26382" xr:uid="{BC7201CA-6E8E-460A-A2CE-75500B7B896C}"/>
    <cellStyle name="40% - Énfasis6 38 3 2 2" xfId="49140" xr:uid="{86A5AD95-0251-4BF2-9086-2628E3C770C9}"/>
    <cellStyle name="40% - Énfasis6 38 3 3" xfId="49139" xr:uid="{B813B397-EF80-4449-9902-AC5884530040}"/>
    <cellStyle name="40% - Énfasis6 38 4" xfId="18677" xr:uid="{90C0AD1C-E8F9-40E2-9CFF-9BACC71C5643}"/>
    <cellStyle name="40% - Énfasis6 38 4 2" xfId="49141" xr:uid="{280EAE01-9460-4D4E-8BA6-694A36162951}"/>
    <cellStyle name="40% - Énfasis6 38 5" xfId="49134" xr:uid="{2C901C5E-ADD2-49A5-8E98-AC6FB20AF777}"/>
    <cellStyle name="40% - Énfasis6 39" xfId="3278" xr:uid="{04EE3F9E-CF3C-4D2E-8E83-08E05EB6283C}"/>
    <cellStyle name="40% - Énfasis6 39 2" xfId="7010" xr:uid="{43300A55-67B1-45DA-8499-9C5842E77764}"/>
    <cellStyle name="40% - Énfasis6 39 2 2" xfId="14718" xr:uid="{02ADA9C1-3B77-4E5B-B63F-3B38796F9D08}"/>
    <cellStyle name="40% - Énfasis6 39 2 2 2" xfId="30130" xr:uid="{BD45960B-F13F-4D1A-B06A-7A99E9D67EF5}"/>
    <cellStyle name="40% - Énfasis6 39 2 2 2 2" xfId="49145" xr:uid="{C6EF7A1B-5E7C-4605-A8AB-0D8ABEF691A6}"/>
    <cellStyle name="40% - Énfasis6 39 2 2 3" xfId="49144" xr:uid="{AEC602F8-57AE-4B2B-BFC0-7B1813277A6A}"/>
    <cellStyle name="40% - Énfasis6 39 2 3" xfId="22425" xr:uid="{D76B11AB-CA2E-4D92-B853-1FD88491D57A}"/>
    <cellStyle name="40% - Énfasis6 39 2 3 2" xfId="49146" xr:uid="{B789D491-3683-47EB-97D1-641E7A444DC3}"/>
    <cellStyle name="40% - Énfasis6 39 2 4" xfId="49143" xr:uid="{6A2D5EEB-EE57-4F8C-B2E7-CBCA0BDE5EA4}"/>
    <cellStyle name="40% - Énfasis6 39 3" xfId="10989" xr:uid="{8F259CCF-2D9C-4D4E-931E-CC429C943CF6}"/>
    <cellStyle name="40% - Énfasis6 39 3 2" xfId="26402" xr:uid="{49705FA8-31B2-4FF6-985A-F9B95C2DDA1F}"/>
    <cellStyle name="40% - Énfasis6 39 3 2 2" xfId="49148" xr:uid="{D75E7013-D0FD-4A30-9728-B97FF14C08B3}"/>
    <cellStyle name="40% - Énfasis6 39 3 3" xfId="49147" xr:uid="{0ED42BA0-D970-41D3-A883-DFE6C7EA4C9F}"/>
    <cellStyle name="40% - Énfasis6 39 4" xfId="18697" xr:uid="{5B9C6B23-1EE4-4EDA-98BC-66E40588C609}"/>
    <cellStyle name="40% - Énfasis6 39 4 2" xfId="49149" xr:uid="{29ED998F-C2DF-4D89-B9BC-4061B01A4257}"/>
    <cellStyle name="40% - Énfasis6 39 5" xfId="49142" xr:uid="{B2B2FA4C-7681-4B0B-A16A-7450111E92E3}"/>
    <cellStyle name="40% - Énfasis6 4" xfId="263" xr:uid="{F4DA42A1-6AA5-4392-8647-94C5411932F5}"/>
    <cellStyle name="40% - Énfasis6 4 2" xfId="466" xr:uid="{67F71148-EDC8-4BF3-838D-5841010412C5}"/>
    <cellStyle name="40% - Énfasis6 4 2 2" xfId="1127" xr:uid="{13A758B9-92FD-42DF-8281-198C05CD3D86}"/>
    <cellStyle name="40% - Énfasis6 4 2 2 2" xfId="2595" xr:uid="{DCF4FA46-2F53-4548-A592-89217FF6D79F}"/>
    <cellStyle name="40% - Énfasis6 4 2 2 2 2" xfId="6327" xr:uid="{05010B0D-7495-40D2-AB53-C5881B74C535}"/>
    <cellStyle name="40% - Énfasis6 4 2 2 2 2 2" xfId="14035" xr:uid="{5E496ADB-1B48-4D19-A18D-C148317E53D1}"/>
    <cellStyle name="40% - Énfasis6 4 2 2 2 2 2 2" xfId="29447" xr:uid="{94652016-2091-4501-A096-CE267F830DA0}"/>
    <cellStyle name="40% - Énfasis6 4 2 2 2 2 2 2 2" xfId="49156" xr:uid="{7312EFD7-7EA6-486E-976E-A3DEBFE252A0}"/>
    <cellStyle name="40% - Énfasis6 4 2 2 2 2 2 3" xfId="49155" xr:uid="{59331F0F-6499-4D35-9839-A616AC894881}"/>
    <cellStyle name="40% - Énfasis6 4 2 2 2 2 3" xfId="21742" xr:uid="{EE7AF55C-A8CA-4851-A346-EBC79C9E584B}"/>
    <cellStyle name="40% - Énfasis6 4 2 2 2 2 3 2" xfId="49157" xr:uid="{87294B8D-5446-459A-A345-D92A1872E2AC}"/>
    <cellStyle name="40% - Énfasis6 4 2 2 2 2 4" xfId="49154" xr:uid="{85A9BBCD-EF77-45EB-9B75-EFA5CA23B624}"/>
    <cellStyle name="40% - Énfasis6 4 2 2 2 3" xfId="10306" xr:uid="{2BF1DA59-CFD0-4FAD-80B8-EC865A021334}"/>
    <cellStyle name="40% - Énfasis6 4 2 2 2 3 2" xfId="25719" xr:uid="{4FE9F9A5-05A6-4BC1-98F5-94DB4CB2C99B}"/>
    <cellStyle name="40% - Énfasis6 4 2 2 2 3 2 2" xfId="49159" xr:uid="{F012358B-783B-40F8-A089-64650308C130}"/>
    <cellStyle name="40% - Énfasis6 4 2 2 2 3 3" xfId="49158" xr:uid="{2317C9C0-850C-45CC-9B71-7300FD4B2181}"/>
    <cellStyle name="40% - Énfasis6 4 2 2 2 4" xfId="18014" xr:uid="{762A90EC-8409-4EDB-B8BA-9807365B3321}"/>
    <cellStyle name="40% - Énfasis6 4 2 2 2 4 2" xfId="49160" xr:uid="{5FE6B88A-B853-4A29-B69D-526EF0260D75}"/>
    <cellStyle name="40% - Énfasis6 4 2 2 2 5" xfId="49153" xr:uid="{69C9C13A-E81F-405B-817F-173D7527184D}"/>
    <cellStyle name="40% - Énfasis6 4 2 2 3" xfId="4864" xr:uid="{97A69FF6-E3DD-4341-B702-2A7E1A215362}"/>
    <cellStyle name="40% - Énfasis6 4 2 2 3 2" xfId="12572" xr:uid="{5B06FDD3-50ED-4E29-8CFA-B08F29DEF003}"/>
    <cellStyle name="40% - Énfasis6 4 2 2 3 2 2" xfId="27984" xr:uid="{599740D1-5919-45A0-818A-D9D3D80862F6}"/>
    <cellStyle name="40% - Énfasis6 4 2 2 3 2 2 2" xfId="49163" xr:uid="{CA64E3F5-0FEF-40B1-B887-ED7144AE04B4}"/>
    <cellStyle name="40% - Énfasis6 4 2 2 3 2 3" xfId="49162" xr:uid="{0F03CF49-0620-4EA2-AE2A-F4A64CA13FDC}"/>
    <cellStyle name="40% - Énfasis6 4 2 2 3 3" xfId="20279" xr:uid="{FDBC1668-A77B-40CC-853A-58FF51B6BD54}"/>
    <cellStyle name="40% - Énfasis6 4 2 2 3 3 2" xfId="49164" xr:uid="{D3271ACE-AE0C-47C0-AD99-834F284A1518}"/>
    <cellStyle name="40% - Énfasis6 4 2 2 3 4" xfId="49161" xr:uid="{BF273056-0E71-45A7-A1B6-00E3805637B2}"/>
    <cellStyle name="40% - Énfasis6 4 2 2 4" xfId="8847" xr:uid="{EF874CD4-8106-4583-A6A8-63CF8A973421}"/>
    <cellStyle name="40% - Énfasis6 4 2 2 4 2" xfId="24260" xr:uid="{6413D6EC-F7BB-4EB6-9F5A-D1C4BBDCF77F}"/>
    <cellStyle name="40% - Énfasis6 4 2 2 4 2 2" xfId="49166" xr:uid="{070314CB-4AE1-4F3C-B953-11A68B53091A}"/>
    <cellStyle name="40% - Énfasis6 4 2 2 4 3" xfId="49165" xr:uid="{FC9214A8-D4F6-4F28-AB5E-E242D1A532EA}"/>
    <cellStyle name="40% - Énfasis6 4 2 2 5" xfId="16555" xr:uid="{004ADC7D-FB62-428B-8952-BCAB6BB97F8C}"/>
    <cellStyle name="40% - Énfasis6 4 2 2 5 2" xfId="49167" xr:uid="{F3D69270-DF9A-4BE8-B26F-2BD1CE6E844E}"/>
    <cellStyle name="40% - Énfasis6 4 2 2 6" xfId="49152" xr:uid="{EC1DA159-516C-40C9-88CE-22A1F2B233C5}"/>
    <cellStyle name="40% - Énfasis6 4 2 3" xfId="1957" xr:uid="{DA359F98-BEC1-42AC-BADD-23E686F75FED}"/>
    <cellStyle name="40% - Énfasis6 4 2 3 2" xfId="5689" xr:uid="{D9AF4623-0C51-4AE4-ADC1-5AE3DD3DCFEF}"/>
    <cellStyle name="40% - Énfasis6 4 2 3 2 2" xfId="13397" xr:uid="{4FCA5BF2-6F52-43DA-BA6A-DEAD729E213C}"/>
    <cellStyle name="40% - Énfasis6 4 2 3 2 2 2" xfId="28809" xr:uid="{12318E77-77A3-493E-8DAA-B2D7D7378AB5}"/>
    <cellStyle name="40% - Énfasis6 4 2 3 2 2 2 2" xfId="49171" xr:uid="{8849238D-D059-4817-BFD8-EF6FB496C0A3}"/>
    <cellStyle name="40% - Énfasis6 4 2 3 2 2 3" xfId="49170" xr:uid="{57F314B4-9E0C-420D-BBA1-631B491195ED}"/>
    <cellStyle name="40% - Énfasis6 4 2 3 2 3" xfId="21104" xr:uid="{905630AD-F7DA-437E-A72A-8D868D679315}"/>
    <cellStyle name="40% - Énfasis6 4 2 3 2 3 2" xfId="49172" xr:uid="{2FDAB7D6-8853-473E-8E66-8A2E4FC42D7D}"/>
    <cellStyle name="40% - Énfasis6 4 2 3 2 4" xfId="49169" xr:uid="{6AB1728A-8F56-46B6-928D-2CA5CBD0934A}"/>
    <cellStyle name="40% - Énfasis6 4 2 3 3" xfId="9668" xr:uid="{D039B3C4-2A2A-48CA-BAC5-C9ECE6D13B5F}"/>
    <cellStyle name="40% - Énfasis6 4 2 3 3 2" xfId="25081" xr:uid="{9DC1CC69-7E8E-497B-B7A2-83E451D7DF26}"/>
    <cellStyle name="40% - Énfasis6 4 2 3 3 2 2" xfId="49174" xr:uid="{AD441132-3EAA-4DF0-B658-B3134065F620}"/>
    <cellStyle name="40% - Énfasis6 4 2 3 3 3" xfId="49173" xr:uid="{5E6EB939-4BE2-4DDA-AAE2-A2F95B1C5994}"/>
    <cellStyle name="40% - Énfasis6 4 2 3 4" xfId="17376" xr:uid="{88CF1DB7-CE57-4AB1-97D9-97D316337E60}"/>
    <cellStyle name="40% - Énfasis6 4 2 3 4 2" xfId="49175" xr:uid="{03111758-DD60-4262-9E38-6206AA5A8B1C}"/>
    <cellStyle name="40% - Énfasis6 4 2 3 5" xfId="49168" xr:uid="{37FD9005-07F6-4E34-B516-3EC17A514B1C}"/>
    <cellStyle name="40% - Énfasis6 4 2 4" xfId="4212" xr:uid="{19564D12-8EB5-42E9-B762-4B92B4644397}"/>
    <cellStyle name="40% - Énfasis6 4 2 4 2" xfId="11920" xr:uid="{BC6D9648-B31D-4649-9A38-4AA17904498C}"/>
    <cellStyle name="40% - Énfasis6 4 2 4 2 2" xfId="27332" xr:uid="{BB23B433-5BFE-4797-A7CF-73569E026391}"/>
    <cellStyle name="40% - Énfasis6 4 2 4 2 2 2" xfId="49178" xr:uid="{DBD227CB-702F-40A2-9F1F-C5A426471A0E}"/>
    <cellStyle name="40% - Énfasis6 4 2 4 2 3" xfId="49177" xr:uid="{CDD859E4-DFF7-4FED-86E7-F1EC44C730E4}"/>
    <cellStyle name="40% - Énfasis6 4 2 4 3" xfId="19627" xr:uid="{67C4CC52-C1B7-42DA-BDF7-FA868E11DB4E}"/>
    <cellStyle name="40% - Énfasis6 4 2 4 3 2" xfId="49179" xr:uid="{32E7B84A-72E6-4E55-8598-99CE00BEC6F8}"/>
    <cellStyle name="40% - Énfasis6 4 2 4 4" xfId="49176" xr:uid="{44E5A841-182C-4960-8454-2325539CE3F5}"/>
    <cellStyle name="40% - Énfasis6 4 2 5" xfId="8209" xr:uid="{F5694C00-A089-48EA-820D-3805700B65FC}"/>
    <cellStyle name="40% - Énfasis6 4 2 5 2" xfId="23622" xr:uid="{5462F2F6-DD0E-4247-B6A5-3FECEB9D0596}"/>
    <cellStyle name="40% - Énfasis6 4 2 5 2 2" xfId="49181" xr:uid="{03B0F04D-9378-48D2-B09F-4BD49862BA6D}"/>
    <cellStyle name="40% - Énfasis6 4 2 5 3" xfId="49180" xr:uid="{59C96373-FD1F-4207-8ECC-31E2A22A5120}"/>
    <cellStyle name="40% - Énfasis6 4 2 6" xfId="15917" xr:uid="{79085258-E1FC-4128-9DE7-EFDF584795F4}"/>
    <cellStyle name="40% - Énfasis6 4 2 6 2" xfId="49182" xr:uid="{0C729683-CCAF-43FE-84E2-61C2ED5A4CB2}"/>
    <cellStyle name="40% - Énfasis6 4 2 7" xfId="49151" xr:uid="{8C1D5EBB-3ED4-4631-A2A1-61D06A2DBD7B}"/>
    <cellStyle name="40% - Énfasis6 4 3" xfId="927" xr:uid="{AE2E2B79-FC10-4357-8004-8B2DBFA88615}"/>
    <cellStyle name="40% - Énfasis6 4 3 2" xfId="2397" xr:uid="{7E59352C-7A23-45D0-AFF3-8B2B3A738430}"/>
    <cellStyle name="40% - Énfasis6 4 3 2 2" xfId="6129" xr:uid="{E87E769D-3490-412F-9F7E-2039A288F0A0}"/>
    <cellStyle name="40% - Énfasis6 4 3 2 2 2" xfId="13837" xr:uid="{303D0A80-23B0-4CCB-A3CE-BE6C6AA41F57}"/>
    <cellStyle name="40% - Énfasis6 4 3 2 2 2 2" xfId="29249" xr:uid="{D068CFBC-5943-473C-99C9-C314B09C5873}"/>
    <cellStyle name="40% - Énfasis6 4 3 2 2 2 2 2" xfId="49187" xr:uid="{EF7140CF-9D7E-4E05-A2A0-FD3B389B4131}"/>
    <cellStyle name="40% - Énfasis6 4 3 2 2 2 3" xfId="49186" xr:uid="{81F74A60-AC22-4D7C-949C-9A6F5170F0CA}"/>
    <cellStyle name="40% - Énfasis6 4 3 2 2 3" xfId="21544" xr:uid="{B37B5D7D-39DF-4E92-BAD9-965FEAB9332A}"/>
    <cellStyle name="40% - Énfasis6 4 3 2 2 3 2" xfId="49188" xr:uid="{23BF047F-771F-44CB-9040-930881332ABF}"/>
    <cellStyle name="40% - Énfasis6 4 3 2 2 4" xfId="49185" xr:uid="{273653CB-9AD2-46E1-9F65-F8020C8E165A}"/>
    <cellStyle name="40% - Énfasis6 4 3 2 3" xfId="10108" xr:uid="{C62FE711-4F3F-43BA-A66C-5F5AF030F546}"/>
    <cellStyle name="40% - Énfasis6 4 3 2 3 2" xfId="25521" xr:uid="{218F37DD-A0F0-4FDF-A8AD-D3C8E24FC72D}"/>
    <cellStyle name="40% - Énfasis6 4 3 2 3 2 2" xfId="49190" xr:uid="{F0F8AEB6-0E9C-451C-B21E-0DF379F891A6}"/>
    <cellStyle name="40% - Énfasis6 4 3 2 3 3" xfId="49189" xr:uid="{72995D34-D76D-4C8A-9C6B-758E7B60F1BB}"/>
    <cellStyle name="40% - Énfasis6 4 3 2 4" xfId="17816" xr:uid="{B058DF03-0F91-450C-BDA4-EFDC86DE845D}"/>
    <cellStyle name="40% - Énfasis6 4 3 2 4 2" xfId="49191" xr:uid="{F4D5C32E-3A90-4B88-A540-C1A003380E2B}"/>
    <cellStyle name="40% - Énfasis6 4 3 2 5" xfId="49184" xr:uid="{932173AB-FF03-4310-874E-ED5D89FA3480}"/>
    <cellStyle name="40% - Énfasis6 4 3 3" xfId="4664" xr:uid="{51BAE069-E1D4-47D5-AFF4-FB8E07746C74}"/>
    <cellStyle name="40% - Énfasis6 4 3 3 2" xfId="12372" xr:uid="{81B8C989-CE8F-467F-B4FD-3B855DECCDF1}"/>
    <cellStyle name="40% - Énfasis6 4 3 3 2 2" xfId="27784" xr:uid="{8D7D53C6-3B20-4806-B145-23E16962CCD1}"/>
    <cellStyle name="40% - Énfasis6 4 3 3 2 2 2" xfId="49194" xr:uid="{7038F3FE-28CC-4A50-B7B8-1AACC2260524}"/>
    <cellStyle name="40% - Énfasis6 4 3 3 2 3" xfId="49193" xr:uid="{0E745969-30E5-4A65-83C3-D973324A3C9D}"/>
    <cellStyle name="40% - Énfasis6 4 3 3 3" xfId="20079" xr:uid="{F0C1C808-0E2A-47D3-8A34-86A41EB14F10}"/>
    <cellStyle name="40% - Énfasis6 4 3 3 3 2" xfId="49195" xr:uid="{097DA828-5B61-4C73-A764-11B9B8558180}"/>
    <cellStyle name="40% - Énfasis6 4 3 3 4" xfId="49192" xr:uid="{60C6F132-1A40-496D-ADEF-6E7B04CD41E6}"/>
    <cellStyle name="40% - Énfasis6 4 3 4" xfId="8649" xr:uid="{F4E1D1B4-0078-4052-9ACA-9F5273B1117C}"/>
    <cellStyle name="40% - Énfasis6 4 3 4 2" xfId="24062" xr:uid="{ACC0F387-3574-4514-98DE-FC7D6CD32A3F}"/>
    <cellStyle name="40% - Énfasis6 4 3 4 2 2" xfId="49197" xr:uid="{FCC1951A-4AE1-42B5-AF61-74F0CA9E00CA}"/>
    <cellStyle name="40% - Énfasis6 4 3 4 3" xfId="49196" xr:uid="{F6E819A3-5BFE-47B5-8C09-39C088EF8E97}"/>
    <cellStyle name="40% - Énfasis6 4 3 5" xfId="16357" xr:uid="{55D31B95-3EC2-4B1A-94A4-407A8F136487}"/>
    <cellStyle name="40% - Énfasis6 4 3 5 2" xfId="49198" xr:uid="{84C653B3-5122-4C12-B88F-FD313B35A5C4}"/>
    <cellStyle name="40% - Énfasis6 4 3 6" xfId="49183" xr:uid="{2D672AF6-24C8-4311-A0D9-45D3760C4C4A}"/>
    <cellStyle name="40% - Énfasis6 4 4" xfId="1759" xr:uid="{2319CB3D-2546-4CB9-B732-B10F650BD85F}"/>
    <cellStyle name="40% - Énfasis6 4 4 2" xfId="5491" xr:uid="{7BFC8EA1-0C40-4A96-98FD-9A1FE95DC348}"/>
    <cellStyle name="40% - Énfasis6 4 4 2 2" xfId="13199" xr:uid="{336E3A00-A42F-4710-82CB-A0A249670E97}"/>
    <cellStyle name="40% - Énfasis6 4 4 2 2 2" xfId="28611" xr:uid="{E0159F71-09BC-46F6-BCFA-5408793042CD}"/>
    <cellStyle name="40% - Énfasis6 4 4 2 2 2 2" xfId="49202" xr:uid="{055F8289-BB0F-4B1F-BC8A-12165DA7F544}"/>
    <cellStyle name="40% - Énfasis6 4 4 2 2 3" xfId="49201" xr:uid="{6BEFD11A-07C2-404D-8804-B4FFCDBE6C70}"/>
    <cellStyle name="40% - Énfasis6 4 4 2 3" xfId="20906" xr:uid="{84700F6A-08E3-4949-817F-EEF73C92E46E}"/>
    <cellStyle name="40% - Énfasis6 4 4 2 3 2" xfId="49203" xr:uid="{E88E10A0-7B04-4509-8AAF-EA2E5CD17663}"/>
    <cellStyle name="40% - Énfasis6 4 4 2 4" xfId="49200" xr:uid="{F2B5D210-8F65-4986-94B5-2F4231D1C904}"/>
    <cellStyle name="40% - Énfasis6 4 4 3" xfId="9470" xr:uid="{DF678D99-B301-4C05-AD2E-6F8D0488AF0F}"/>
    <cellStyle name="40% - Énfasis6 4 4 3 2" xfId="24883" xr:uid="{FD00205C-CFAB-4075-A1DE-F6009B6A808E}"/>
    <cellStyle name="40% - Énfasis6 4 4 3 2 2" xfId="49205" xr:uid="{B430BEE9-2BC9-4C5C-84CA-F8E27E6491BC}"/>
    <cellStyle name="40% - Énfasis6 4 4 3 3" xfId="49204" xr:uid="{103AAB72-0513-4BCA-ADDA-1DF0B67165E2}"/>
    <cellStyle name="40% - Énfasis6 4 4 4" xfId="17178" xr:uid="{56F27777-F693-4DE1-854C-C6C49DB2CB1C}"/>
    <cellStyle name="40% - Énfasis6 4 4 4 2" xfId="49206" xr:uid="{9A1D0B7C-8D52-4024-86D6-253C974D8E19}"/>
    <cellStyle name="40% - Énfasis6 4 4 5" xfId="49199" xr:uid="{B33E07B1-E352-4950-8BC8-F0AB9E98DD7F}"/>
    <cellStyle name="40% - Énfasis6 4 5" xfId="4012" xr:uid="{F7457188-C5B0-4D20-805F-CAFE5EC71ADB}"/>
    <cellStyle name="40% - Énfasis6 4 5 2" xfId="11720" xr:uid="{E3074F0E-535E-4FE6-B235-2AE72E6FC1B7}"/>
    <cellStyle name="40% - Énfasis6 4 5 2 2" xfId="27132" xr:uid="{BFAC3486-4621-436E-BFC2-8D5E6710BD0B}"/>
    <cellStyle name="40% - Énfasis6 4 5 2 2 2" xfId="49209" xr:uid="{F35CB1EC-828D-4106-A77A-27C4BCC9D718}"/>
    <cellStyle name="40% - Énfasis6 4 5 2 3" xfId="49208" xr:uid="{AE3AF9BC-4698-4E3C-9F2D-3A0DE6F5E6B0}"/>
    <cellStyle name="40% - Énfasis6 4 5 3" xfId="19427" xr:uid="{06AD08F4-764B-4221-8524-E14524B81719}"/>
    <cellStyle name="40% - Énfasis6 4 5 3 2" xfId="49210" xr:uid="{83B69AAF-614F-4C67-B579-3DA393168CFA}"/>
    <cellStyle name="40% - Énfasis6 4 5 4" xfId="49207" xr:uid="{88FBAD9B-0D35-47CF-B3D8-418E4FB5F19E}"/>
    <cellStyle name="40% - Énfasis6 4 6" xfId="8011" xr:uid="{47973BF5-ADF3-4F75-8CC7-DF0131C635B6}"/>
    <cellStyle name="40% - Énfasis6 4 6 2" xfId="23424" xr:uid="{084451C6-302D-4FE2-8837-8FC6225AEADE}"/>
    <cellStyle name="40% - Énfasis6 4 6 2 2" xfId="49212" xr:uid="{CAA1543E-117D-47CE-B609-29280878AD4D}"/>
    <cellStyle name="40% - Énfasis6 4 6 3" xfId="49211" xr:uid="{464FB627-94EA-42D2-A20A-27BC8B292DFF}"/>
    <cellStyle name="40% - Énfasis6 4 7" xfId="15719" xr:uid="{EEA026B6-3859-48EA-A30E-3ED5B4243A8F}"/>
    <cellStyle name="40% - Énfasis6 4 7 2" xfId="49213" xr:uid="{E6E15BF8-A018-46DF-9FD6-0C2CB9422D1F}"/>
    <cellStyle name="40% - Énfasis6 4 8" xfId="49150" xr:uid="{44D1D1F7-B5E4-475C-A3E1-8034947365C9}"/>
    <cellStyle name="40% - Énfasis6 5" xfId="283" xr:uid="{9B3E434A-9F85-4344-8729-5833AE21EF51}"/>
    <cellStyle name="40% - Énfasis6 5 2" xfId="486" xr:uid="{F5BF6ECE-9DAA-4117-B189-69DBF715138F}"/>
    <cellStyle name="40% - Énfasis6 5 2 2" xfId="1147" xr:uid="{A056EBCB-6612-457A-961F-A3D9629E64B1}"/>
    <cellStyle name="40% - Énfasis6 5 2 2 2" xfId="2615" xr:uid="{FF42CFB3-5618-4656-ACE5-1A7A0EA816A2}"/>
    <cellStyle name="40% - Énfasis6 5 2 2 2 2" xfId="6347" xr:uid="{B78EEFE2-D36D-4E95-9608-77927639DC2C}"/>
    <cellStyle name="40% - Énfasis6 5 2 2 2 2 2" xfId="14055" xr:uid="{DF2C4877-9E95-48CF-8352-DB333312F4AB}"/>
    <cellStyle name="40% - Énfasis6 5 2 2 2 2 2 2" xfId="29467" xr:uid="{BAC16D63-6D9C-428D-97A1-D5E051B328CA}"/>
    <cellStyle name="40% - Énfasis6 5 2 2 2 2 2 2 2" xfId="49220" xr:uid="{CCC995A4-4917-42BB-85EC-765D62B9A0D4}"/>
    <cellStyle name="40% - Énfasis6 5 2 2 2 2 2 3" xfId="49219" xr:uid="{5D85FF12-D534-49A0-9061-4CBB7789D187}"/>
    <cellStyle name="40% - Énfasis6 5 2 2 2 2 3" xfId="21762" xr:uid="{E52B8F2A-67BA-40F8-B9EA-AF1F1623D39A}"/>
    <cellStyle name="40% - Énfasis6 5 2 2 2 2 3 2" xfId="49221" xr:uid="{35BAB9E1-4773-4FF4-BEBB-1F829DFA2BC4}"/>
    <cellStyle name="40% - Énfasis6 5 2 2 2 2 4" xfId="49218" xr:uid="{C1124D88-BE23-4F68-819F-252CD1790F91}"/>
    <cellStyle name="40% - Énfasis6 5 2 2 2 3" xfId="10326" xr:uid="{B4AE7C04-BFFB-4368-8F4D-29D76A139E4C}"/>
    <cellStyle name="40% - Énfasis6 5 2 2 2 3 2" xfId="25739" xr:uid="{D532CCDD-5414-4C18-991A-BC37356EE21B}"/>
    <cellStyle name="40% - Énfasis6 5 2 2 2 3 2 2" xfId="49223" xr:uid="{6AE4BC75-9C27-4458-B3F6-30AA74C40D7D}"/>
    <cellStyle name="40% - Énfasis6 5 2 2 2 3 3" xfId="49222" xr:uid="{C1DC939A-7E80-4E8A-BA65-4027A44AC9BA}"/>
    <cellStyle name="40% - Énfasis6 5 2 2 2 4" xfId="18034" xr:uid="{FFACA771-088C-4835-821A-D70C0E023F2E}"/>
    <cellStyle name="40% - Énfasis6 5 2 2 2 4 2" xfId="49224" xr:uid="{BCFAE786-D606-4023-9249-96E7AD0F6CE2}"/>
    <cellStyle name="40% - Énfasis6 5 2 2 2 5" xfId="49217" xr:uid="{D7E81987-3F19-42FA-838E-9DFA8D2C437E}"/>
    <cellStyle name="40% - Énfasis6 5 2 2 3" xfId="4884" xr:uid="{D6FF0CD8-9869-41DA-B164-C19232DD7C8D}"/>
    <cellStyle name="40% - Énfasis6 5 2 2 3 2" xfId="12592" xr:uid="{84B94B42-6157-4489-96AE-EC884BC3D790}"/>
    <cellStyle name="40% - Énfasis6 5 2 2 3 2 2" xfId="28004" xr:uid="{E90AF2E9-24B1-4350-9085-D37A657A5361}"/>
    <cellStyle name="40% - Énfasis6 5 2 2 3 2 2 2" xfId="49227" xr:uid="{63B107B5-3BB1-4060-9603-4147C45385B0}"/>
    <cellStyle name="40% - Énfasis6 5 2 2 3 2 3" xfId="49226" xr:uid="{951F8BE4-85EB-4E8D-A98E-248E64BAFB21}"/>
    <cellStyle name="40% - Énfasis6 5 2 2 3 3" xfId="20299" xr:uid="{D10E1631-A17F-4986-BE7A-9CC91DFECBE1}"/>
    <cellStyle name="40% - Énfasis6 5 2 2 3 3 2" xfId="49228" xr:uid="{60113FD8-978C-447C-B696-14BFA2147F55}"/>
    <cellStyle name="40% - Énfasis6 5 2 2 3 4" xfId="49225" xr:uid="{455F1669-A784-4DC3-95AB-094001B68824}"/>
    <cellStyle name="40% - Énfasis6 5 2 2 4" xfId="8867" xr:uid="{9C2EAB0B-26F1-4D47-BC11-6B09F7F411A8}"/>
    <cellStyle name="40% - Énfasis6 5 2 2 4 2" xfId="24280" xr:uid="{CA7A014F-CB8F-47D8-A30A-8557EB59393E}"/>
    <cellStyle name="40% - Énfasis6 5 2 2 4 2 2" xfId="49230" xr:uid="{76EF2F87-4ECF-4C49-8DFD-157D74ECEED8}"/>
    <cellStyle name="40% - Énfasis6 5 2 2 4 3" xfId="49229" xr:uid="{1E353611-926C-4B95-83BF-F2B7CC4E14D5}"/>
    <cellStyle name="40% - Énfasis6 5 2 2 5" xfId="16575" xr:uid="{F66B4BAE-768F-4A98-9A21-50F522FDAD5D}"/>
    <cellStyle name="40% - Énfasis6 5 2 2 5 2" xfId="49231" xr:uid="{55456FC8-B77A-42A5-A971-F9B2941F7F8D}"/>
    <cellStyle name="40% - Énfasis6 5 2 2 6" xfId="49216" xr:uid="{E8EFC26D-2CED-44B7-AA02-2F107B6AF6EF}"/>
    <cellStyle name="40% - Énfasis6 5 2 3" xfId="1977" xr:uid="{DBFD0F3C-7E33-46B8-924D-2173B75C3979}"/>
    <cellStyle name="40% - Énfasis6 5 2 3 2" xfId="5709" xr:uid="{31436229-2365-4C7F-A914-16ED2342D4CE}"/>
    <cellStyle name="40% - Énfasis6 5 2 3 2 2" xfId="13417" xr:uid="{D572BB89-10B5-4A49-8765-5769A7C951DF}"/>
    <cellStyle name="40% - Énfasis6 5 2 3 2 2 2" xfId="28829" xr:uid="{143E9514-3A48-4526-97F1-223B74800D86}"/>
    <cellStyle name="40% - Énfasis6 5 2 3 2 2 2 2" xfId="49235" xr:uid="{4235D6D0-3431-405E-B5BB-58B6F29836F6}"/>
    <cellStyle name="40% - Énfasis6 5 2 3 2 2 3" xfId="49234" xr:uid="{9CEA69DF-E21D-4D23-AC5D-497F2A284981}"/>
    <cellStyle name="40% - Énfasis6 5 2 3 2 3" xfId="21124" xr:uid="{882CB031-AC61-4119-8A3B-D950E8FF8D5C}"/>
    <cellStyle name="40% - Énfasis6 5 2 3 2 3 2" xfId="49236" xr:uid="{FD78DE7D-A1EC-4C18-808E-C195CB24A9DE}"/>
    <cellStyle name="40% - Énfasis6 5 2 3 2 4" xfId="49233" xr:uid="{34D7F823-18D9-49B3-A33F-45F79366746C}"/>
    <cellStyle name="40% - Énfasis6 5 2 3 3" xfId="9688" xr:uid="{2DFCD898-C381-4D8F-A84A-709D8208C2DD}"/>
    <cellStyle name="40% - Énfasis6 5 2 3 3 2" xfId="25101" xr:uid="{7D426526-4C30-49E9-B9E2-1863F52D98F6}"/>
    <cellStyle name="40% - Énfasis6 5 2 3 3 2 2" xfId="49238" xr:uid="{E0482400-68A7-4B85-9563-C010E2A9D54F}"/>
    <cellStyle name="40% - Énfasis6 5 2 3 3 3" xfId="49237" xr:uid="{3CC4252B-F8F6-4905-8C4C-C4710CEFB9C9}"/>
    <cellStyle name="40% - Énfasis6 5 2 3 4" xfId="17396" xr:uid="{916F456E-D882-4AEE-A3E9-3BC41F8D611A}"/>
    <cellStyle name="40% - Énfasis6 5 2 3 4 2" xfId="49239" xr:uid="{918E5DFA-087B-48EC-AC59-C9A24EE783EE}"/>
    <cellStyle name="40% - Énfasis6 5 2 3 5" xfId="49232" xr:uid="{202FFF06-6690-4A84-BA59-56F80B9D6826}"/>
    <cellStyle name="40% - Énfasis6 5 2 4" xfId="4232" xr:uid="{D634A159-F26B-4F46-9AAF-5F521375E348}"/>
    <cellStyle name="40% - Énfasis6 5 2 4 2" xfId="11940" xr:uid="{5483F83B-5B51-4026-9DFB-FC4867B20511}"/>
    <cellStyle name="40% - Énfasis6 5 2 4 2 2" xfId="27352" xr:uid="{CE7467C2-06E7-4D33-A915-2C2DC34B1CCB}"/>
    <cellStyle name="40% - Énfasis6 5 2 4 2 2 2" xfId="49242" xr:uid="{E4BDD624-19F6-4F3C-9EEF-BF5E950403B7}"/>
    <cellStyle name="40% - Énfasis6 5 2 4 2 3" xfId="49241" xr:uid="{DAFFF0C8-9BFF-40BC-9A8C-5B0CA25C914B}"/>
    <cellStyle name="40% - Énfasis6 5 2 4 3" xfId="19647" xr:uid="{AA268A7B-5A7F-4171-8D1C-015A09EEFDD9}"/>
    <cellStyle name="40% - Énfasis6 5 2 4 3 2" xfId="49243" xr:uid="{AC0C6F5D-1243-4A65-9E01-1E00276BC73D}"/>
    <cellStyle name="40% - Énfasis6 5 2 4 4" xfId="49240" xr:uid="{271807BB-8A12-4A02-B5B4-87477CE85799}"/>
    <cellStyle name="40% - Énfasis6 5 2 5" xfId="8229" xr:uid="{DD0E6C3C-4EA7-4AE7-820A-B9E09B392136}"/>
    <cellStyle name="40% - Énfasis6 5 2 5 2" xfId="23642" xr:uid="{C66053D4-6D25-4997-883E-8D9CCA7F63B5}"/>
    <cellStyle name="40% - Énfasis6 5 2 5 2 2" xfId="49245" xr:uid="{D297FF4C-998D-4C82-BAF0-D4FD1FE78BA4}"/>
    <cellStyle name="40% - Énfasis6 5 2 5 3" xfId="49244" xr:uid="{4A1DAF6D-2DCE-4724-983C-B231F7C1EBCF}"/>
    <cellStyle name="40% - Énfasis6 5 2 6" xfId="15937" xr:uid="{27D2B5F5-12A4-4F63-B4DE-EB2204ADCFA9}"/>
    <cellStyle name="40% - Énfasis6 5 2 6 2" xfId="49246" xr:uid="{59B4E3BD-8A81-456B-9522-09076D583F2F}"/>
    <cellStyle name="40% - Énfasis6 5 2 7" xfId="49215" xr:uid="{40934264-03A4-4256-AE72-E1A3859E3564}"/>
    <cellStyle name="40% - Énfasis6 5 3" xfId="947" xr:uid="{C2371DFF-9690-49E5-B40D-62B87E63C749}"/>
    <cellStyle name="40% - Énfasis6 5 3 2" xfId="2417" xr:uid="{C916C2E1-FFE6-4A00-ADD2-B7B9F8FC9F1C}"/>
    <cellStyle name="40% - Énfasis6 5 3 2 2" xfId="6149" xr:uid="{FEA460A8-2029-4C26-8E07-CE21FA5707BC}"/>
    <cellStyle name="40% - Énfasis6 5 3 2 2 2" xfId="13857" xr:uid="{9F1AEEB3-4343-4CD8-BA7D-8A183ACCFF43}"/>
    <cellStyle name="40% - Énfasis6 5 3 2 2 2 2" xfId="29269" xr:uid="{1174FD00-18E6-4C63-BF46-094AB873DDA7}"/>
    <cellStyle name="40% - Énfasis6 5 3 2 2 2 2 2" xfId="49251" xr:uid="{F780673D-0638-4A63-8085-D5CBE59BCC1A}"/>
    <cellStyle name="40% - Énfasis6 5 3 2 2 2 3" xfId="49250" xr:uid="{59CA2AD4-AE38-4072-A52D-758BC46934DD}"/>
    <cellStyle name="40% - Énfasis6 5 3 2 2 3" xfId="21564" xr:uid="{7A2FFE21-EF71-4994-B69B-81165B6FC732}"/>
    <cellStyle name="40% - Énfasis6 5 3 2 2 3 2" xfId="49252" xr:uid="{817D5DD1-D721-45E4-B4BF-155529B027D7}"/>
    <cellStyle name="40% - Énfasis6 5 3 2 2 4" xfId="49249" xr:uid="{C228CFD8-F566-4CCC-9367-1C9CB93F0B42}"/>
    <cellStyle name="40% - Énfasis6 5 3 2 3" xfId="10128" xr:uid="{2B686772-95A2-4E84-95B5-84235F0358B4}"/>
    <cellStyle name="40% - Énfasis6 5 3 2 3 2" xfId="25541" xr:uid="{CAEC5581-9FD7-4FB4-A833-BCC4E2C3CE14}"/>
    <cellStyle name="40% - Énfasis6 5 3 2 3 2 2" xfId="49254" xr:uid="{5CF23431-397F-4698-AAC4-FEEDCC6EDFC6}"/>
    <cellStyle name="40% - Énfasis6 5 3 2 3 3" xfId="49253" xr:uid="{AE43A510-D833-47EE-AFD9-A1A4BD741C85}"/>
    <cellStyle name="40% - Énfasis6 5 3 2 4" xfId="17836" xr:uid="{74618DB4-A2E6-4553-B9FA-029F54C5AF98}"/>
    <cellStyle name="40% - Énfasis6 5 3 2 4 2" xfId="49255" xr:uid="{21EB1646-5A34-4C1C-9B00-E77FEA618423}"/>
    <cellStyle name="40% - Énfasis6 5 3 2 5" xfId="49248" xr:uid="{8F9CF4DB-C886-4AFC-AD0C-7F029D098DC5}"/>
    <cellStyle name="40% - Énfasis6 5 3 3" xfId="4684" xr:uid="{279D423F-D73D-438D-876E-D6FAE509CDE6}"/>
    <cellStyle name="40% - Énfasis6 5 3 3 2" xfId="12392" xr:uid="{F2360D31-085D-42CF-857C-FA3C077FA410}"/>
    <cellStyle name="40% - Énfasis6 5 3 3 2 2" xfId="27804" xr:uid="{77A29EB0-BEA0-44CC-A53B-DAF73BCB1D97}"/>
    <cellStyle name="40% - Énfasis6 5 3 3 2 2 2" xfId="49258" xr:uid="{9A0366EC-BAE4-480E-9DAA-7D5CFD618173}"/>
    <cellStyle name="40% - Énfasis6 5 3 3 2 3" xfId="49257" xr:uid="{E5BB64A5-3F88-4557-9410-92CF4C033AEA}"/>
    <cellStyle name="40% - Énfasis6 5 3 3 3" xfId="20099" xr:uid="{0BFC7451-8E4C-42CE-B6C5-F7D9885510BC}"/>
    <cellStyle name="40% - Énfasis6 5 3 3 3 2" xfId="49259" xr:uid="{667503E4-7DD4-4C50-8F5D-A2C432658CE3}"/>
    <cellStyle name="40% - Énfasis6 5 3 3 4" xfId="49256" xr:uid="{C340D321-0C96-4A94-B492-AA54163BCF56}"/>
    <cellStyle name="40% - Énfasis6 5 3 4" xfId="8669" xr:uid="{96DE1DD7-C982-4FEE-B397-D8AF784176E4}"/>
    <cellStyle name="40% - Énfasis6 5 3 4 2" xfId="24082" xr:uid="{DFC8DC1A-A9A1-40F8-A6D6-A22AC41006FC}"/>
    <cellStyle name="40% - Énfasis6 5 3 4 2 2" xfId="49261" xr:uid="{A8A6E8B7-E672-4CBC-A63D-5F581B8266FB}"/>
    <cellStyle name="40% - Énfasis6 5 3 4 3" xfId="49260" xr:uid="{3BF78EF3-4971-49A6-B80C-31018D37FBC2}"/>
    <cellStyle name="40% - Énfasis6 5 3 5" xfId="16377" xr:uid="{94EF3E5A-21A1-48FD-A8F7-32522FC86DB4}"/>
    <cellStyle name="40% - Énfasis6 5 3 5 2" xfId="49262" xr:uid="{D67B857B-F4F8-4AB2-A84C-59B9762E0891}"/>
    <cellStyle name="40% - Énfasis6 5 3 6" xfId="49247" xr:uid="{FFCD4108-D911-42D3-86D3-CE754BC5CF49}"/>
    <cellStyle name="40% - Énfasis6 5 4" xfId="1779" xr:uid="{E0A50B03-B11B-4469-8C4C-869BD242BA74}"/>
    <cellStyle name="40% - Énfasis6 5 4 2" xfId="5511" xr:uid="{35936D92-7BB2-42FB-823C-6EB22AB64494}"/>
    <cellStyle name="40% - Énfasis6 5 4 2 2" xfId="13219" xr:uid="{C58230AC-0A36-498A-ACEB-DC366204FAF8}"/>
    <cellStyle name="40% - Énfasis6 5 4 2 2 2" xfId="28631" xr:uid="{6D9DC1DF-832D-4A5B-843D-600059C4400A}"/>
    <cellStyle name="40% - Énfasis6 5 4 2 2 2 2" xfId="49266" xr:uid="{73AA7CF4-F0EB-4CFE-A9E2-E8CEAE8D96CD}"/>
    <cellStyle name="40% - Énfasis6 5 4 2 2 3" xfId="49265" xr:uid="{9906138B-2960-448B-A9F7-77CD283AA5F3}"/>
    <cellStyle name="40% - Énfasis6 5 4 2 3" xfId="20926" xr:uid="{5C7DDFE5-8412-47F5-B1FE-5DD0E16D614D}"/>
    <cellStyle name="40% - Énfasis6 5 4 2 3 2" xfId="49267" xr:uid="{8CF3EC19-537F-4C10-B4A6-0F62C1271F2E}"/>
    <cellStyle name="40% - Énfasis6 5 4 2 4" xfId="49264" xr:uid="{0F69741D-3DAC-4F0C-8248-B63D3A0B1EA8}"/>
    <cellStyle name="40% - Énfasis6 5 4 3" xfId="9490" xr:uid="{6A6CC48A-4484-4D19-A54C-4D887729C5D4}"/>
    <cellStyle name="40% - Énfasis6 5 4 3 2" xfId="24903" xr:uid="{AB81A28B-DDD3-419E-9BD3-EAB5BC382AF7}"/>
    <cellStyle name="40% - Énfasis6 5 4 3 2 2" xfId="49269" xr:uid="{787A27D4-7D3E-4B86-A348-F177DCC610DA}"/>
    <cellStyle name="40% - Énfasis6 5 4 3 3" xfId="49268" xr:uid="{7923CCA6-A29C-43A2-8EBE-0FBC543F8FCD}"/>
    <cellStyle name="40% - Énfasis6 5 4 4" xfId="17198" xr:uid="{A0B43907-0DED-4D15-9084-3A0F04E9ADE1}"/>
    <cellStyle name="40% - Énfasis6 5 4 4 2" xfId="49270" xr:uid="{6066D0FF-CD5C-4959-B116-338C7B4525AB}"/>
    <cellStyle name="40% - Énfasis6 5 4 5" xfId="49263" xr:uid="{2DAF7AC6-5F3A-4838-A75A-9D3753F39109}"/>
    <cellStyle name="40% - Énfasis6 5 5" xfId="4032" xr:uid="{F4437935-7F77-4663-9CAD-1D41668EF061}"/>
    <cellStyle name="40% - Énfasis6 5 5 2" xfId="11740" xr:uid="{763FC498-83F7-4B3A-9338-6011E9D60BF9}"/>
    <cellStyle name="40% - Énfasis6 5 5 2 2" xfId="27152" xr:uid="{9A09F327-A1EF-4769-A553-0E0A9A46020E}"/>
    <cellStyle name="40% - Énfasis6 5 5 2 2 2" xfId="49273" xr:uid="{83E9CD6F-F749-422E-9939-2F19DAAAB05B}"/>
    <cellStyle name="40% - Énfasis6 5 5 2 3" xfId="49272" xr:uid="{00284E4A-97F2-4BD5-A55B-BAD3C381C4DA}"/>
    <cellStyle name="40% - Énfasis6 5 5 3" xfId="19447" xr:uid="{0B03105F-2DFD-4201-919A-B0C6EC3BCBD6}"/>
    <cellStyle name="40% - Énfasis6 5 5 3 2" xfId="49274" xr:uid="{1C51D4E4-5741-41FF-98E0-CEB1BB052FFC}"/>
    <cellStyle name="40% - Énfasis6 5 5 4" xfId="49271" xr:uid="{FC83712C-37C6-483F-827A-EE92C6C9C27B}"/>
    <cellStyle name="40% - Énfasis6 5 6" xfId="8031" xr:uid="{852DCFA1-EEFA-4D95-BFAD-E56C863F2F53}"/>
    <cellStyle name="40% - Énfasis6 5 6 2" xfId="23444" xr:uid="{3F1B5079-3B4A-4F13-868E-8EE8D594BED7}"/>
    <cellStyle name="40% - Énfasis6 5 6 2 2" xfId="49276" xr:uid="{9895B9B4-1E6D-4D50-A600-B718EF6CF4E8}"/>
    <cellStyle name="40% - Énfasis6 5 6 3" xfId="49275" xr:uid="{E5E65831-8EC2-4E96-AF13-88FC033C1624}"/>
    <cellStyle name="40% - Énfasis6 5 7" xfId="15739" xr:uid="{89730425-04B3-45EA-A333-A49222A04B0E}"/>
    <cellStyle name="40% - Énfasis6 5 7 2" xfId="49277" xr:uid="{DEF2FDD0-DC57-466F-96D5-0F1BEB65FB2D}"/>
    <cellStyle name="40% - Énfasis6 5 8" xfId="49214" xr:uid="{BECDB146-FF77-4CFB-9211-11329E22C5B0}"/>
    <cellStyle name="40% - Énfasis6 6" xfId="303" xr:uid="{ACEEC9A3-C907-4479-A35B-C46A75C7D3E3}"/>
    <cellStyle name="40% - Énfasis6 6 2" xfId="506" xr:uid="{2B164C64-A21C-4ADB-8C93-D62D45A51C6A}"/>
    <cellStyle name="40% - Énfasis6 6 2 2" xfId="1167" xr:uid="{B6B93A93-6969-4E53-B853-0F8E46D6A9DA}"/>
    <cellStyle name="40% - Énfasis6 6 2 2 2" xfId="2635" xr:uid="{4703BE2B-AFD0-4D0B-AFDE-3D5191978B02}"/>
    <cellStyle name="40% - Énfasis6 6 2 2 2 2" xfId="6367" xr:uid="{8551EC07-2314-4E13-8B84-75BE0C9D465C}"/>
    <cellStyle name="40% - Énfasis6 6 2 2 2 2 2" xfId="14075" xr:uid="{C5DC2450-E506-4D64-9EB0-3B6EA3945D13}"/>
    <cellStyle name="40% - Énfasis6 6 2 2 2 2 2 2" xfId="29487" xr:uid="{1A1CEADF-1637-424C-AD10-9E44739941A8}"/>
    <cellStyle name="40% - Énfasis6 6 2 2 2 2 2 2 2" xfId="49284" xr:uid="{2352B76B-01AE-463A-903A-EDFB93F29614}"/>
    <cellStyle name="40% - Énfasis6 6 2 2 2 2 2 3" xfId="49283" xr:uid="{C0DED399-4C15-4CC2-A7C1-6CEAF5203D90}"/>
    <cellStyle name="40% - Énfasis6 6 2 2 2 2 3" xfId="21782" xr:uid="{94700E6D-D70D-4D96-8BA6-AF2548C24D1C}"/>
    <cellStyle name="40% - Énfasis6 6 2 2 2 2 3 2" xfId="49285" xr:uid="{B54EF85A-98F5-41A1-B69F-71FBB4C0C440}"/>
    <cellStyle name="40% - Énfasis6 6 2 2 2 2 4" xfId="49282" xr:uid="{12B6AA14-E75B-43A2-8138-B6F6883D1795}"/>
    <cellStyle name="40% - Énfasis6 6 2 2 2 3" xfId="10346" xr:uid="{D47D4438-1E9B-4995-B9F0-A4B3C83BD895}"/>
    <cellStyle name="40% - Énfasis6 6 2 2 2 3 2" xfId="25759" xr:uid="{E7B4403C-1E59-4D6C-B6EF-736D4ACBFB4F}"/>
    <cellStyle name="40% - Énfasis6 6 2 2 2 3 2 2" xfId="49287" xr:uid="{54A894D4-EF13-479C-A781-FE2C5529481A}"/>
    <cellStyle name="40% - Énfasis6 6 2 2 2 3 3" xfId="49286" xr:uid="{E14CA493-7A1B-43E6-B603-C48FF85BE17A}"/>
    <cellStyle name="40% - Énfasis6 6 2 2 2 4" xfId="18054" xr:uid="{FACDDAE2-1D80-4B4D-A906-532B4FC3B199}"/>
    <cellStyle name="40% - Énfasis6 6 2 2 2 4 2" xfId="49288" xr:uid="{C26D2C39-BA8C-42FE-B9D9-795D8C55F74D}"/>
    <cellStyle name="40% - Énfasis6 6 2 2 2 5" xfId="49281" xr:uid="{520866C1-5061-4131-B1C9-249F880A3CEA}"/>
    <cellStyle name="40% - Énfasis6 6 2 2 3" xfId="4904" xr:uid="{E70BC1FB-437C-4B85-90E7-3E95AA61D036}"/>
    <cellStyle name="40% - Énfasis6 6 2 2 3 2" xfId="12612" xr:uid="{193C3A9C-A991-4E87-98A2-894C4C905678}"/>
    <cellStyle name="40% - Énfasis6 6 2 2 3 2 2" xfId="28024" xr:uid="{1D432015-F080-44E6-A957-2697B13B3D4D}"/>
    <cellStyle name="40% - Énfasis6 6 2 2 3 2 2 2" xfId="49291" xr:uid="{3BE2A6F0-72AE-4970-86F5-6F46B9E172C6}"/>
    <cellStyle name="40% - Énfasis6 6 2 2 3 2 3" xfId="49290" xr:uid="{CFE17D91-DDF1-4AEF-AE55-A99D770EEF83}"/>
    <cellStyle name="40% - Énfasis6 6 2 2 3 3" xfId="20319" xr:uid="{59A96163-EF2A-4744-82ED-2D07B1F076E9}"/>
    <cellStyle name="40% - Énfasis6 6 2 2 3 3 2" xfId="49292" xr:uid="{8971CF0E-BBFF-48A7-8EFC-8E0CEFBFFC6B}"/>
    <cellStyle name="40% - Énfasis6 6 2 2 3 4" xfId="49289" xr:uid="{F433C793-B223-4E80-9292-84825B7B66DE}"/>
    <cellStyle name="40% - Énfasis6 6 2 2 4" xfId="8887" xr:uid="{F8BEE10A-35BF-4FAC-87CC-7472BB2F1002}"/>
    <cellStyle name="40% - Énfasis6 6 2 2 4 2" xfId="24300" xr:uid="{D0D2073D-5C73-4C37-82E7-72DBBF38EEAB}"/>
    <cellStyle name="40% - Énfasis6 6 2 2 4 2 2" xfId="49294" xr:uid="{F073B0C4-18E7-48AD-8D50-5AAB01E465AE}"/>
    <cellStyle name="40% - Énfasis6 6 2 2 4 3" xfId="49293" xr:uid="{EAB8BF7D-147F-41AC-8461-CEDDE5CC8141}"/>
    <cellStyle name="40% - Énfasis6 6 2 2 5" xfId="16595" xr:uid="{99256A42-7E7B-4FA5-AC58-2466458E2252}"/>
    <cellStyle name="40% - Énfasis6 6 2 2 5 2" xfId="49295" xr:uid="{626770FF-A369-4643-8D53-232E76F3951F}"/>
    <cellStyle name="40% - Énfasis6 6 2 2 6" xfId="49280" xr:uid="{2AE02A82-9A73-4703-943D-4340F272C710}"/>
    <cellStyle name="40% - Énfasis6 6 2 3" xfId="1997" xr:uid="{1ACDF0BA-53E3-4D1B-AD09-828390EC121D}"/>
    <cellStyle name="40% - Énfasis6 6 2 3 2" xfId="5729" xr:uid="{267AB22B-9D46-4F2A-9158-2F6616C97063}"/>
    <cellStyle name="40% - Énfasis6 6 2 3 2 2" xfId="13437" xr:uid="{DB06CDCE-4FEF-4239-964D-66134B1D693E}"/>
    <cellStyle name="40% - Énfasis6 6 2 3 2 2 2" xfId="28849" xr:uid="{45E08497-475C-4C99-B56D-05AA0C4EBF0D}"/>
    <cellStyle name="40% - Énfasis6 6 2 3 2 2 2 2" xfId="49299" xr:uid="{E63E18BC-C17A-4BBA-8907-C23FAA259422}"/>
    <cellStyle name="40% - Énfasis6 6 2 3 2 2 3" xfId="49298" xr:uid="{7ED11CA9-220C-4395-825E-C6D6AC738054}"/>
    <cellStyle name="40% - Énfasis6 6 2 3 2 3" xfId="21144" xr:uid="{930C987C-A7FA-4CDA-8627-22065C2D3BD8}"/>
    <cellStyle name="40% - Énfasis6 6 2 3 2 3 2" xfId="49300" xr:uid="{06B3EF83-64CD-4EF2-BA7F-A26A77E01A5C}"/>
    <cellStyle name="40% - Énfasis6 6 2 3 2 4" xfId="49297" xr:uid="{B54EF7F4-C86A-4DA5-990F-2990EC0719AC}"/>
    <cellStyle name="40% - Énfasis6 6 2 3 3" xfId="9708" xr:uid="{32CF1DEE-6AD0-495A-95B5-42E32999630C}"/>
    <cellStyle name="40% - Énfasis6 6 2 3 3 2" xfId="25121" xr:uid="{E5435020-C163-47BB-8ED0-E97D9A9A3DF1}"/>
    <cellStyle name="40% - Énfasis6 6 2 3 3 2 2" xfId="49302" xr:uid="{34DB6AF9-7623-41F4-A675-1DF1B7A541AF}"/>
    <cellStyle name="40% - Énfasis6 6 2 3 3 3" xfId="49301" xr:uid="{9354AEC8-8FA8-4B6D-A404-5BB07EFF7897}"/>
    <cellStyle name="40% - Énfasis6 6 2 3 4" xfId="17416" xr:uid="{09ED4890-68C2-486C-9535-6CDF699DE656}"/>
    <cellStyle name="40% - Énfasis6 6 2 3 4 2" xfId="49303" xr:uid="{B552E15D-1A69-4A3A-81ED-6D4D67A7B88B}"/>
    <cellStyle name="40% - Énfasis6 6 2 3 5" xfId="49296" xr:uid="{C0D33A6E-FE2E-4276-93B6-52C9AE34C1D2}"/>
    <cellStyle name="40% - Énfasis6 6 2 4" xfId="4252" xr:uid="{B2283214-5072-423C-B997-303DCC08CFD5}"/>
    <cellStyle name="40% - Énfasis6 6 2 4 2" xfId="11960" xr:uid="{9B9348BE-334D-454B-95F2-514D2D7DF0AA}"/>
    <cellStyle name="40% - Énfasis6 6 2 4 2 2" xfId="27372" xr:uid="{7E046759-279C-4C2D-B040-440325924F14}"/>
    <cellStyle name="40% - Énfasis6 6 2 4 2 2 2" xfId="49306" xr:uid="{BADD06F4-2E15-4BA4-BB26-3354A9D38DAB}"/>
    <cellStyle name="40% - Énfasis6 6 2 4 2 3" xfId="49305" xr:uid="{33687C6D-6268-4F54-91EE-FE58DF14186D}"/>
    <cellStyle name="40% - Énfasis6 6 2 4 3" xfId="19667" xr:uid="{AA4EB95D-06EB-40CE-B3BC-823216B21ACA}"/>
    <cellStyle name="40% - Énfasis6 6 2 4 3 2" xfId="49307" xr:uid="{CC5014DE-CAAA-4DF1-B7FB-E1B5EDF8020A}"/>
    <cellStyle name="40% - Énfasis6 6 2 4 4" xfId="49304" xr:uid="{2EDA4311-6EBF-4997-ACF7-63C4DEF6AEF2}"/>
    <cellStyle name="40% - Énfasis6 6 2 5" xfId="8249" xr:uid="{02315662-B134-4D62-A48B-DB4D197F47C2}"/>
    <cellStyle name="40% - Énfasis6 6 2 5 2" xfId="23662" xr:uid="{F7C8D187-AC58-49BA-91CC-75F6AE0646B5}"/>
    <cellStyle name="40% - Énfasis6 6 2 5 2 2" xfId="49309" xr:uid="{B94EC365-8954-4B37-9AC4-5551CA03BEAE}"/>
    <cellStyle name="40% - Énfasis6 6 2 5 3" xfId="49308" xr:uid="{1E401F4D-FAED-483D-9AB1-9C7CE8E878EB}"/>
    <cellStyle name="40% - Énfasis6 6 2 6" xfId="15957" xr:uid="{25BA9963-3A53-42D5-9F09-BF0ADEA07FAA}"/>
    <cellStyle name="40% - Énfasis6 6 2 6 2" xfId="49310" xr:uid="{CEE2441C-6890-4308-AEA0-5E5BA11E1A58}"/>
    <cellStyle name="40% - Énfasis6 6 2 7" xfId="49279" xr:uid="{BD86328D-C711-4E9C-8A45-F25A85CFDFD2}"/>
    <cellStyle name="40% - Énfasis6 6 3" xfId="967" xr:uid="{CC2917F4-73D2-4575-BD1B-6564863A6815}"/>
    <cellStyle name="40% - Énfasis6 6 3 2" xfId="2437" xr:uid="{E384EB97-1410-425F-9BD9-CF679961BADD}"/>
    <cellStyle name="40% - Énfasis6 6 3 2 2" xfId="6169" xr:uid="{BE5CD8DF-A3E8-4757-9FBE-9E63F3E0AE7C}"/>
    <cellStyle name="40% - Énfasis6 6 3 2 2 2" xfId="13877" xr:uid="{4D48F729-BFB5-4A22-B5EF-84B86B6F58E0}"/>
    <cellStyle name="40% - Énfasis6 6 3 2 2 2 2" xfId="29289" xr:uid="{AF8294C3-7200-4B93-89FE-E1292BFBD8D7}"/>
    <cellStyle name="40% - Énfasis6 6 3 2 2 2 2 2" xfId="49315" xr:uid="{5E8798F8-3E7C-486F-B917-80E1C5EC0409}"/>
    <cellStyle name="40% - Énfasis6 6 3 2 2 2 3" xfId="49314" xr:uid="{F2C49F38-3D45-4E10-8371-EC5B026A0021}"/>
    <cellStyle name="40% - Énfasis6 6 3 2 2 3" xfId="21584" xr:uid="{E1D25EF4-8EFC-497C-9BB0-2631AD2A6B30}"/>
    <cellStyle name="40% - Énfasis6 6 3 2 2 3 2" xfId="49316" xr:uid="{5423D763-866C-4AFD-90D6-48CF7405F043}"/>
    <cellStyle name="40% - Énfasis6 6 3 2 2 4" xfId="49313" xr:uid="{5517AC2E-5DC0-4D40-B7BD-A4E4E0D8D95D}"/>
    <cellStyle name="40% - Énfasis6 6 3 2 3" xfId="10148" xr:uid="{CC6BE51D-B3D2-4D2B-AB5F-99B92DD627BC}"/>
    <cellStyle name="40% - Énfasis6 6 3 2 3 2" xfId="25561" xr:uid="{F8132386-9911-421B-8E80-C4029954A5F1}"/>
    <cellStyle name="40% - Énfasis6 6 3 2 3 2 2" xfId="49318" xr:uid="{40B1506D-3B24-4C68-9F66-D2323E5E03F7}"/>
    <cellStyle name="40% - Énfasis6 6 3 2 3 3" xfId="49317" xr:uid="{7028CA30-7DCF-455D-81CA-8FE5ADED9416}"/>
    <cellStyle name="40% - Énfasis6 6 3 2 4" xfId="17856" xr:uid="{37855366-2B28-4A92-B1EE-9C51C4935D27}"/>
    <cellStyle name="40% - Énfasis6 6 3 2 4 2" xfId="49319" xr:uid="{FFF4E910-38EE-4FBF-87AA-05D9CEA5A627}"/>
    <cellStyle name="40% - Énfasis6 6 3 2 5" xfId="49312" xr:uid="{8AF22ADF-D685-44E1-A1D7-0A55906D1332}"/>
    <cellStyle name="40% - Énfasis6 6 3 3" xfId="4704" xr:uid="{F2EA9900-43CE-4E6D-80BA-C972A90ED214}"/>
    <cellStyle name="40% - Énfasis6 6 3 3 2" xfId="12412" xr:uid="{F4D9FD50-340E-45E9-A929-8BCD7DB7C76A}"/>
    <cellStyle name="40% - Énfasis6 6 3 3 2 2" xfId="27824" xr:uid="{288C8AD8-2E56-4171-BBB1-B5ADA1309F3D}"/>
    <cellStyle name="40% - Énfasis6 6 3 3 2 2 2" xfId="49322" xr:uid="{FC981E21-B65D-4AB1-B750-A1C62F6C1E51}"/>
    <cellStyle name="40% - Énfasis6 6 3 3 2 3" xfId="49321" xr:uid="{AE4B02BA-2709-4505-BD90-76974B33429C}"/>
    <cellStyle name="40% - Énfasis6 6 3 3 3" xfId="20119" xr:uid="{3C58F374-BD7A-4E98-9BFB-D91916482FA0}"/>
    <cellStyle name="40% - Énfasis6 6 3 3 3 2" xfId="49323" xr:uid="{D0425C85-84ED-4070-9B3C-253A51316413}"/>
    <cellStyle name="40% - Énfasis6 6 3 3 4" xfId="49320" xr:uid="{71002297-E4D2-4FDD-860D-66176EC51D44}"/>
    <cellStyle name="40% - Énfasis6 6 3 4" xfId="8689" xr:uid="{597593B5-BBC8-4565-8331-496801299EC2}"/>
    <cellStyle name="40% - Énfasis6 6 3 4 2" xfId="24102" xr:uid="{57072002-7165-4EEA-B89F-B183B3C42CDB}"/>
    <cellStyle name="40% - Énfasis6 6 3 4 2 2" xfId="49325" xr:uid="{85CA80F2-F9DB-4696-A7A9-E0F82FC03FF8}"/>
    <cellStyle name="40% - Énfasis6 6 3 4 3" xfId="49324" xr:uid="{0285EA6F-8800-4975-AAE9-4680A39DB3EE}"/>
    <cellStyle name="40% - Énfasis6 6 3 5" xfId="16397" xr:uid="{D91747B7-CA0C-46DC-A073-9B9D67AAC2E0}"/>
    <cellStyle name="40% - Énfasis6 6 3 5 2" xfId="49326" xr:uid="{E7718987-6563-402A-A186-3D84CCC231C0}"/>
    <cellStyle name="40% - Énfasis6 6 3 6" xfId="49311" xr:uid="{F7FA6D74-1D00-496A-B78A-FA49F39FAD6D}"/>
    <cellStyle name="40% - Énfasis6 6 4" xfId="1799" xr:uid="{88B5B537-761B-435D-896A-4862BAC8BF58}"/>
    <cellStyle name="40% - Énfasis6 6 4 2" xfId="5531" xr:uid="{E7D374C9-8706-4F0A-B70B-23E66C819013}"/>
    <cellStyle name="40% - Énfasis6 6 4 2 2" xfId="13239" xr:uid="{37B8C928-E783-4F3A-A915-76E6C5DC597B}"/>
    <cellStyle name="40% - Énfasis6 6 4 2 2 2" xfId="28651" xr:uid="{EF11CA6B-20B7-46BC-9682-073281864B60}"/>
    <cellStyle name="40% - Énfasis6 6 4 2 2 2 2" xfId="49330" xr:uid="{1152E53D-513A-4FCD-82C6-C099F19BD7EB}"/>
    <cellStyle name="40% - Énfasis6 6 4 2 2 3" xfId="49329" xr:uid="{35AF677C-CFE2-4EC1-80A2-D8089DFC841A}"/>
    <cellStyle name="40% - Énfasis6 6 4 2 3" xfId="20946" xr:uid="{6163BF46-D420-4139-9410-94166B12B060}"/>
    <cellStyle name="40% - Énfasis6 6 4 2 3 2" xfId="49331" xr:uid="{5470CBB8-D91A-47AF-9927-141DA1EADAC9}"/>
    <cellStyle name="40% - Énfasis6 6 4 2 4" xfId="49328" xr:uid="{D8CD5485-AC40-4FCD-B6DD-09CBCB065EF8}"/>
    <cellStyle name="40% - Énfasis6 6 4 3" xfId="9510" xr:uid="{7D1BF48D-073C-4B0A-9F5E-BD3B8E672483}"/>
    <cellStyle name="40% - Énfasis6 6 4 3 2" xfId="24923" xr:uid="{F5183AEE-C3CA-4CF7-9104-689846FD83A6}"/>
    <cellStyle name="40% - Énfasis6 6 4 3 2 2" xfId="49333" xr:uid="{83F79A3A-664F-44E3-BAF7-F07A76058402}"/>
    <cellStyle name="40% - Énfasis6 6 4 3 3" xfId="49332" xr:uid="{3BD4C9A0-28E5-4783-A447-0F54B9127828}"/>
    <cellStyle name="40% - Énfasis6 6 4 4" xfId="17218" xr:uid="{C451BC24-7F9A-4B3B-94D9-6552D4D5585F}"/>
    <cellStyle name="40% - Énfasis6 6 4 4 2" xfId="49334" xr:uid="{4652C682-E428-416B-BDE8-31013F213863}"/>
    <cellStyle name="40% - Énfasis6 6 4 5" xfId="49327" xr:uid="{D6FEC670-A7F7-460B-BFC8-82B636FFCAA6}"/>
    <cellStyle name="40% - Énfasis6 6 5" xfId="4052" xr:uid="{85577467-4BE4-47F6-A59F-E6A1275313EB}"/>
    <cellStyle name="40% - Énfasis6 6 5 2" xfId="11760" xr:uid="{48792120-AA75-4EDF-9B9E-F693725F96B3}"/>
    <cellStyle name="40% - Énfasis6 6 5 2 2" xfId="27172" xr:uid="{6B654554-4CAE-467F-A8C4-B65A44EBFED6}"/>
    <cellStyle name="40% - Énfasis6 6 5 2 2 2" xfId="49337" xr:uid="{E9162678-178A-490D-87D7-FAD40711F16C}"/>
    <cellStyle name="40% - Énfasis6 6 5 2 3" xfId="49336" xr:uid="{15E7EB6F-FA13-44AF-915C-80D15B80A80E}"/>
    <cellStyle name="40% - Énfasis6 6 5 3" xfId="19467" xr:uid="{1925C67D-51F8-43FF-8D53-535183234680}"/>
    <cellStyle name="40% - Énfasis6 6 5 3 2" xfId="49338" xr:uid="{94823D6E-D889-457E-834F-640482E01B59}"/>
    <cellStyle name="40% - Énfasis6 6 5 4" xfId="49335" xr:uid="{D0475A18-E888-4DB3-A014-9D7C92034C08}"/>
    <cellStyle name="40% - Énfasis6 6 6" xfId="8051" xr:uid="{DB8B225A-7CF5-4130-AF85-1E901F0DCFF5}"/>
    <cellStyle name="40% - Énfasis6 6 6 2" xfId="23464" xr:uid="{628A35B7-D035-4D5B-8448-B00DD8CF6802}"/>
    <cellStyle name="40% - Énfasis6 6 6 2 2" xfId="49340" xr:uid="{ADF9E469-067B-48A6-9630-64A2CD8E721D}"/>
    <cellStyle name="40% - Énfasis6 6 6 3" xfId="49339" xr:uid="{6DFB95C7-A34B-4047-AC72-AFCC30EF30EF}"/>
    <cellStyle name="40% - Énfasis6 6 7" xfId="15759" xr:uid="{A604D702-A2FD-4A07-B345-A74EF3BC1AC3}"/>
    <cellStyle name="40% - Énfasis6 6 7 2" xfId="49341" xr:uid="{A4E6FA66-2C4E-444A-A4E5-20932FCF3C98}"/>
    <cellStyle name="40% - Énfasis6 6 8" xfId="49278" xr:uid="{5E677F28-10B8-454E-BD80-164F8448AEE4}"/>
    <cellStyle name="40% - Énfasis6 7" xfId="526" xr:uid="{94563610-CC83-4B25-8B42-27521B42839A}"/>
    <cellStyle name="40% - Énfasis6 7 2" xfId="1187" xr:uid="{7C219604-7DC6-441D-82FE-6899C1C1441B}"/>
    <cellStyle name="40% - Énfasis6 7 2 2" xfId="2655" xr:uid="{0BE8EC37-5EEA-472F-92DA-B9170827110B}"/>
    <cellStyle name="40% - Énfasis6 7 2 2 2" xfId="6387" xr:uid="{E9240A50-8929-472E-B06D-85AAC423ED76}"/>
    <cellStyle name="40% - Énfasis6 7 2 2 2 2" xfId="14095" xr:uid="{59D7FE0D-4233-4711-B959-16DCA492F7AA}"/>
    <cellStyle name="40% - Énfasis6 7 2 2 2 2 2" xfId="29507" xr:uid="{79BC5C97-BF2A-4256-BD15-9DFC656F5C66}"/>
    <cellStyle name="40% - Énfasis6 7 2 2 2 2 2 2" xfId="49347" xr:uid="{260F80CC-CB28-4333-BB75-82EFE3C9BE4B}"/>
    <cellStyle name="40% - Énfasis6 7 2 2 2 2 3" xfId="49346" xr:uid="{0111AC9B-DC77-4450-B0B5-6B66B0AF22AB}"/>
    <cellStyle name="40% - Énfasis6 7 2 2 2 3" xfId="21802" xr:uid="{4DA2BC85-E973-4CB7-B1E5-7BBCAA9A107E}"/>
    <cellStyle name="40% - Énfasis6 7 2 2 2 3 2" xfId="49348" xr:uid="{F2A5A029-B745-4154-B30E-CC363E566BFC}"/>
    <cellStyle name="40% - Énfasis6 7 2 2 2 4" xfId="49345" xr:uid="{03D09FB1-31A2-485D-93D2-177959F3DDC2}"/>
    <cellStyle name="40% - Énfasis6 7 2 2 3" xfId="10366" xr:uid="{FA1F1611-51F4-49F3-872A-D4D9178BF3BC}"/>
    <cellStyle name="40% - Énfasis6 7 2 2 3 2" xfId="25779" xr:uid="{7B67FBEC-86B1-4063-9EE9-036BFEB615FD}"/>
    <cellStyle name="40% - Énfasis6 7 2 2 3 2 2" xfId="49350" xr:uid="{632778B9-CF9B-4DB4-883D-2CB8D37F2311}"/>
    <cellStyle name="40% - Énfasis6 7 2 2 3 3" xfId="49349" xr:uid="{A6A65FFF-22F8-4737-9562-B05DE9F81630}"/>
    <cellStyle name="40% - Énfasis6 7 2 2 4" xfId="18074" xr:uid="{BE65C115-C09F-470B-89B0-7B1CB34BBF81}"/>
    <cellStyle name="40% - Énfasis6 7 2 2 4 2" xfId="49351" xr:uid="{723EAA16-28A4-46B5-81E9-8E876CE8DF2F}"/>
    <cellStyle name="40% - Énfasis6 7 2 2 5" xfId="49344" xr:uid="{927A5ABB-82FE-4704-A16B-ABBB76ADB1F5}"/>
    <cellStyle name="40% - Énfasis6 7 2 3" xfId="4924" xr:uid="{40F80A29-DEDC-4562-8650-325B33E25476}"/>
    <cellStyle name="40% - Énfasis6 7 2 3 2" xfId="12632" xr:uid="{35E3DEFE-A4DD-4120-A74F-7E3EA96FF67B}"/>
    <cellStyle name="40% - Énfasis6 7 2 3 2 2" xfId="28044" xr:uid="{09B118B5-B086-49E8-9182-187AEFFEBD03}"/>
    <cellStyle name="40% - Énfasis6 7 2 3 2 2 2" xfId="49354" xr:uid="{C7E533F0-6E09-4336-AFB9-DDF2BF80FC09}"/>
    <cellStyle name="40% - Énfasis6 7 2 3 2 3" xfId="49353" xr:uid="{210E0936-154B-45DB-955A-F90804BB2034}"/>
    <cellStyle name="40% - Énfasis6 7 2 3 3" xfId="20339" xr:uid="{C5FA1242-F8E0-4FA4-9701-250AE44AAF84}"/>
    <cellStyle name="40% - Énfasis6 7 2 3 3 2" xfId="49355" xr:uid="{A9FE37CF-933E-4EAC-9FE5-ED574B5BDD2E}"/>
    <cellStyle name="40% - Énfasis6 7 2 3 4" xfId="49352" xr:uid="{63F7A3FE-4C6F-441D-98CC-562693E5FF5B}"/>
    <cellStyle name="40% - Énfasis6 7 2 4" xfId="8907" xr:uid="{4F0AC0DC-6DBB-4A5A-95C9-8844156A21B6}"/>
    <cellStyle name="40% - Énfasis6 7 2 4 2" xfId="24320" xr:uid="{5DD9D4BF-384F-430D-A627-74FD792605C2}"/>
    <cellStyle name="40% - Énfasis6 7 2 4 2 2" xfId="49357" xr:uid="{BD9F8277-1D45-4EA0-B14E-9F7DA528C1DC}"/>
    <cellStyle name="40% - Énfasis6 7 2 4 3" xfId="49356" xr:uid="{4C8248B7-4207-42AC-B89C-7C352F20DE95}"/>
    <cellStyle name="40% - Énfasis6 7 2 5" xfId="16615" xr:uid="{92909549-BC22-4447-8991-C4AF85DEF729}"/>
    <cellStyle name="40% - Énfasis6 7 2 5 2" xfId="49358" xr:uid="{73882996-4C49-44F1-9999-1197CA74E420}"/>
    <cellStyle name="40% - Énfasis6 7 2 6" xfId="49343" xr:uid="{FEF7499E-C767-4343-8F2C-D46EFDAA4E64}"/>
    <cellStyle name="40% - Énfasis6 7 3" xfId="2017" xr:uid="{FE0C4A04-9C06-4ACA-8D4F-61DD85C5A552}"/>
    <cellStyle name="40% - Énfasis6 7 3 2" xfId="5749" xr:uid="{32149C96-F32E-4EB5-A993-726F474876FE}"/>
    <cellStyle name="40% - Énfasis6 7 3 2 2" xfId="13457" xr:uid="{57C9BF0A-516C-41ED-862C-F28C3652F29E}"/>
    <cellStyle name="40% - Énfasis6 7 3 2 2 2" xfId="28869" xr:uid="{61D386AF-6C50-44DB-BB7C-244AA534BC63}"/>
    <cellStyle name="40% - Énfasis6 7 3 2 2 2 2" xfId="49362" xr:uid="{1956B70E-41AE-4E00-8B11-57C3D2271776}"/>
    <cellStyle name="40% - Énfasis6 7 3 2 2 3" xfId="49361" xr:uid="{C1349FC1-CE17-4FE2-B7D1-1157FFA61476}"/>
    <cellStyle name="40% - Énfasis6 7 3 2 3" xfId="21164" xr:uid="{1984E4C5-2923-4A29-A16F-561A1D56CB01}"/>
    <cellStyle name="40% - Énfasis6 7 3 2 3 2" xfId="49363" xr:uid="{BA5BE21C-58A9-423C-BF6A-70548E94A397}"/>
    <cellStyle name="40% - Énfasis6 7 3 2 4" xfId="49360" xr:uid="{F9E3C09C-5162-4978-B451-FD4B1B2E3742}"/>
    <cellStyle name="40% - Énfasis6 7 3 3" xfId="9728" xr:uid="{2942855C-BEC7-45D7-923A-F2BAA9309233}"/>
    <cellStyle name="40% - Énfasis6 7 3 3 2" xfId="25141" xr:uid="{C7007E4E-24AD-4FCB-B7E8-C36F1F982C8F}"/>
    <cellStyle name="40% - Énfasis6 7 3 3 2 2" xfId="49365" xr:uid="{89085592-30D7-4487-8D70-5E47AA8CFE9F}"/>
    <cellStyle name="40% - Énfasis6 7 3 3 3" xfId="49364" xr:uid="{46864E9A-95C7-4E88-8788-858A53F9C91C}"/>
    <cellStyle name="40% - Énfasis6 7 3 4" xfId="17436" xr:uid="{0C9B2C3C-F830-4DC9-8A96-60FD1C2A0EB1}"/>
    <cellStyle name="40% - Énfasis6 7 3 4 2" xfId="49366" xr:uid="{C26EF1EA-3A39-4E4D-A2E5-26CC8FAF4740}"/>
    <cellStyle name="40% - Énfasis6 7 3 5" xfId="49359" xr:uid="{257C9B75-474F-44E9-9076-94CD3C847488}"/>
    <cellStyle name="40% - Énfasis6 7 4" xfId="4272" xr:uid="{FE9E7DC0-7889-43F2-991A-0E61D9CCC224}"/>
    <cellStyle name="40% - Énfasis6 7 4 2" xfId="11980" xr:uid="{6EBF0101-EAC4-4A26-A972-C1937F8B9D78}"/>
    <cellStyle name="40% - Énfasis6 7 4 2 2" xfId="27392" xr:uid="{00A5070A-21EF-4C6F-BEDF-48C4C7BA45AF}"/>
    <cellStyle name="40% - Énfasis6 7 4 2 2 2" xfId="49369" xr:uid="{354A69BE-1630-443A-AB62-3F77BF2F2D68}"/>
    <cellStyle name="40% - Énfasis6 7 4 2 3" xfId="49368" xr:uid="{AAE75DB6-1114-43DC-B20D-A76B5C348367}"/>
    <cellStyle name="40% - Énfasis6 7 4 3" xfId="19687" xr:uid="{471428E7-A2C2-49C8-91FE-82E2916C31F1}"/>
    <cellStyle name="40% - Énfasis6 7 4 3 2" xfId="49370" xr:uid="{8F4BAAD1-B400-4B8E-8D4F-9004CD7D0764}"/>
    <cellStyle name="40% - Énfasis6 7 4 4" xfId="49367" xr:uid="{7626966E-31C6-4167-BB51-6CF6CCFFF9BB}"/>
    <cellStyle name="40% - Énfasis6 7 5" xfId="8269" xr:uid="{59998406-A0DD-4425-9F6B-7FFC806ED695}"/>
    <cellStyle name="40% - Énfasis6 7 5 2" xfId="23682" xr:uid="{C91BF508-35CD-442B-9190-FA26B80F3595}"/>
    <cellStyle name="40% - Énfasis6 7 5 2 2" xfId="49372" xr:uid="{6FBF7B48-6DD1-4204-B6F8-8CA0B336ADC0}"/>
    <cellStyle name="40% - Énfasis6 7 5 3" xfId="49371" xr:uid="{0C1061B7-589D-4F7F-B715-CB5E5A577758}"/>
    <cellStyle name="40% - Énfasis6 7 6" xfId="15977" xr:uid="{2DC1ED89-8EF3-43BC-885D-7BCDA07183D7}"/>
    <cellStyle name="40% - Énfasis6 7 6 2" xfId="49373" xr:uid="{85B106C7-1A3E-443D-AA1F-0AD5F48ECDC2}"/>
    <cellStyle name="40% - Énfasis6 7 7" xfId="49342" xr:uid="{9E41BC66-2623-4737-94BD-B93CF8D8C5E5}"/>
    <cellStyle name="40% - Énfasis6 8" xfId="546" xr:uid="{3522D4EB-EFCB-416F-86F0-2B88746E82C3}"/>
    <cellStyle name="40% - Énfasis6 8 2" xfId="1207" xr:uid="{57D45D14-C51E-45AF-B106-5D141FADD04C}"/>
    <cellStyle name="40% - Énfasis6 8 2 2" xfId="2675" xr:uid="{EF02D344-DDEC-4D0D-A4A3-ECB41E5082E2}"/>
    <cellStyle name="40% - Énfasis6 8 2 2 2" xfId="6407" xr:uid="{978A6CAE-0921-45EE-8406-28B826C46A8E}"/>
    <cellStyle name="40% - Énfasis6 8 2 2 2 2" xfId="14115" xr:uid="{63E9D089-7BFD-47BA-B30C-1F14AC3E62F7}"/>
    <cellStyle name="40% - Énfasis6 8 2 2 2 2 2" xfId="29527" xr:uid="{F3741EF8-81B4-4C03-8D45-1404BDC1B6DE}"/>
    <cellStyle name="40% - Énfasis6 8 2 2 2 2 2 2" xfId="49379" xr:uid="{CBCEAC31-CB68-4FC0-92A4-94425D21C474}"/>
    <cellStyle name="40% - Énfasis6 8 2 2 2 2 3" xfId="49378" xr:uid="{BB8574A5-4641-4905-8681-D0055BF401F7}"/>
    <cellStyle name="40% - Énfasis6 8 2 2 2 3" xfId="21822" xr:uid="{32BEBA22-E233-473B-9FF4-E4613A0E55A8}"/>
    <cellStyle name="40% - Énfasis6 8 2 2 2 3 2" xfId="49380" xr:uid="{1CDF2BEF-81E3-47B5-8440-76CDE1969F2F}"/>
    <cellStyle name="40% - Énfasis6 8 2 2 2 4" xfId="49377" xr:uid="{3E50E828-A3F9-4510-9109-F828A0B93DE4}"/>
    <cellStyle name="40% - Énfasis6 8 2 2 3" xfId="10386" xr:uid="{C542E963-97DC-45B8-BA81-1E715EEFF7BC}"/>
    <cellStyle name="40% - Énfasis6 8 2 2 3 2" xfId="25799" xr:uid="{A8706F7F-8A0B-4441-85E1-90017E84CCD9}"/>
    <cellStyle name="40% - Énfasis6 8 2 2 3 2 2" xfId="49382" xr:uid="{115934DB-DC63-49F3-960F-A3B2FD01874F}"/>
    <cellStyle name="40% - Énfasis6 8 2 2 3 3" xfId="49381" xr:uid="{D0697DD7-3613-496B-BABD-792CB7A55968}"/>
    <cellStyle name="40% - Énfasis6 8 2 2 4" xfId="18094" xr:uid="{7B93689D-8066-43DE-B456-0DB7D64AEACA}"/>
    <cellStyle name="40% - Énfasis6 8 2 2 4 2" xfId="49383" xr:uid="{C0580278-0589-4D33-8C34-7F7CD1948711}"/>
    <cellStyle name="40% - Énfasis6 8 2 2 5" xfId="49376" xr:uid="{73D01AAE-B7F6-481E-992E-4AA1DDAC4A58}"/>
    <cellStyle name="40% - Énfasis6 8 2 3" xfId="4944" xr:uid="{2D29B917-7DEB-42B1-B0AD-39821F0AF765}"/>
    <cellStyle name="40% - Énfasis6 8 2 3 2" xfId="12652" xr:uid="{97206F5E-26AC-46D0-939A-7241E45D8159}"/>
    <cellStyle name="40% - Énfasis6 8 2 3 2 2" xfId="28064" xr:uid="{31A09E62-E668-4651-9309-63433C84436D}"/>
    <cellStyle name="40% - Énfasis6 8 2 3 2 2 2" xfId="49386" xr:uid="{B7FB01C6-5ABE-4EE6-8D18-0AA5B4C23090}"/>
    <cellStyle name="40% - Énfasis6 8 2 3 2 3" xfId="49385" xr:uid="{E611C7A4-37C1-4CF3-8B8E-A74BB220CD06}"/>
    <cellStyle name="40% - Énfasis6 8 2 3 3" xfId="20359" xr:uid="{CF274A46-1FA4-49AC-9C98-0B35F210D4B0}"/>
    <cellStyle name="40% - Énfasis6 8 2 3 3 2" xfId="49387" xr:uid="{54E0C2F7-8051-40BC-90CB-E0EA700ADBE4}"/>
    <cellStyle name="40% - Énfasis6 8 2 3 4" xfId="49384" xr:uid="{5602F11D-1BF6-429D-9A04-5D9F95396D2F}"/>
    <cellStyle name="40% - Énfasis6 8 2 4" xfId="8927" xr:uid="{D442C089-7520-485C-8851-5D8CEABF8894}"/>
    <cellStyle name="40% - Énfasis6 8 2 4 2" xfId="24340" xr:uid="{6F638B65-CDDD-4318-AE38-F49954AD7DD5}"/>
    <cellStyle name="40% - Énfasis6 8 2 4 2 2" xfId="49389" xr:uid="{7873830F-D901-4731-B46E-2B50A7C4D028}"/>
    <cellStyle name="40% - Énfasis6 8 2 4 3" xfId="49388" xr:uid="{07B0E516-EEF8-4CB0-8240-D335E41D563C}"/>
    <cellStyle name="40% - Énfasis6 8 2 5" xfId="16635" xr:uid="{1801AB0E-E6F3-4E66-ABCE-F5BF9B0AC5FC}"/>
    <cellStyle name="40% - Énfasis6 8 2 5 2" xfId="49390" xr:uid="{0E9657F0-D769-4D86-B32F-3C0AA0E2334A}"/>
    <cellStyle name="40% - Énfasis6 8 2 6" xfId="49375" xr:uid="{A4FCFE0E-F2FC-484C-A66E-050C5FED2690}"/>
    <cellStyle name="40% - Énfasis6 8 3" xfId="2037" xr:uid="{D66BA36C-D674-4DD4-B25A-21750D10206C}"/>
    <cellStyle name="40% - Énfasis6 8 3 2" xfId="5769" xr:uid="{D8B2112F-3B2A-4E71-817B-9AAADBD22E31}"/>
    <cellStyle name="40% - Énfasis6 8 3 2 2" xfId="13477" xr:uid="{BC7853A7-EA45-460E-B5FE-A55ED1D683CE}"/>
    <cellStyle name="40% - Énfasis6 8 3 2 2 2" xfId="28889" xr:uid="{2E796C84-6C50-4216-B653-FBC9A22C8876}"/>
    <cellStyle name="40% - Énfasis6 8 3 2 2 2 2" xfId="49394" xr:uid="{29FD47B0-E680-4E94-8590-8C0E9868A3DC}"/>
    <cellStyle name="40% - Énfasis6 8 3 2 2 3" xfId="49393" xr:uid="{CB6795B3-AE29-498F-A6D1-8D71D731C92C}"/>
    <cellStyle name="40% - Énfasis6 8 3 2 3" xfId="21184" xr:uid="{B917F137-6951-4E05-AE55-18E24BE3C607}"/>
    <cellStyle name="40% - Énfasis6 8 3 2 3 2" xfId="49395" xr:uid="{EBB3C404-28B2-49CC-8D15-FDB76E2A3FE3}"/>
    <cellStyle name="40% - Énfasis6 8 3 2 4" xfId="49392" xr:uid="{A42463C1-98BE-448D-9F84-0492075CFF09}"/>
    <cellStyle name="40% - Énfasis6 8 3 3" xfId="9748" xr:uid="{DFD26A8E-8877-4C18-B28F-9710641F8FFF}"/>
    <cellStyle name="40% - Énfasis6 8 3 3 2" xfId="25161" xr:uid="{16DB6175-8812-4761-B2D5-2032A06B8732}"/>
    <cellStyle name="40% - Énfasis6 8 3 3 2 2" xfId="49397" xr:uid="{D2DCF776-00F0-4584-810E-46EA6D46F244}"/>
    <cellStyle name="40% - Énfasis6 8 3 3 3" xfId="49396" xr:uid="{61A5CD61-39E6-41E7-970C-4BD80EED0221}"/>
    <cellStyle name="40% - Énfasis6 8 3 4" xfId="17456" xr:uid="{F97652CD-CA63-4CFE-871F-1F97E4B8522E}"/>
    <cellStyle name="40% - Énfasis6 8 3 4 2" xfId="49398" xr:uid="{D9F93B71-02D3-48A4-A019-71AB8254C1BC}"/>
    <cellStyle name="40% - Énfasis6 8 3 5" xfId="49391" xr:uid="{E80D1BE0-40C7-4843-AA05-B02CC073512E}"/>
    <cellStyle name="40% - Énfasis6 8 4" xfId="4292" xr:uid="{541F073A-DAE7-4060-86C8-B9DAB3AE9D7B}"/>
    <cellStyle name="40% - Énfasis6 8 4 2" xfId="12000" xr:uid="{B2A121FA-790D-4559-BDC1-1C69C5EC1C7A}"/>
    <cellStyle name="40% - Énfasis6 8 4 2 2" xfId="27412" xr:uid="{8E60D3CD-93ED-438E-862A-E115EBBE6986}"/>
    <cellStyle name="40% - Énfasis6 8 4 2 2 2" xfId="49401" xr:uid="{D6EA4BC5-3803-4893-8075-96E326703AE6}"/>
    <cellStyle name="40% - Énfasis6 8 4 2 3" xfId="49400" xr:uid="{232F3869-B8A4-46BA-9D77-F698F9FA06ED}"/>
    <cellStyle name="40% - Énfasis6 8 4 3" xfId="19707" xr:uid="{8AE801DC-3AE3-4305-91F9-766043AFEEA8}"/>
    <cellStyle name="40% - Énfasis6 8 4 3 2" xfId="49402" xr:uid="{57CFE55A-C12B-4F7E-9FE6-1D98EA600685}"/>
    <cellStyle name="40% - Énfasis6 8 4 4" xfId="49399" xr:uid="{A5C4663B-F885-43B2-A4CC-872745E9B7CB}"/>
    <cellStyle name="40% - Énfasis6 8 5" xfId="8289" xr:uid="{F445C531-53EF-424E-A918-88CBD96D6F9B}"/>
    <cellStyle name="40% - Énfasis6 8 5 2" xfId="23702" xr:uid="{5D1E2D17-6028-4D33-9055-30AA12167AAF}"/>
    <cellStyle name="40% - Énfasis6 8 5 2 2" xfId="49404" xr:uid="{5F9FD347-2CBF-416F-B526-8C2354A636C2}"/>
    <cellStyle name="40% - Énfasis6 8 5 3" xfId="49403" xr:uid="{1296011F-9EF9-41DA-9F3D-22A20A641884}"/>
    <cellStyle name="40% - Énfasis6 8 6" xfId="15997" xr:uid="{BFA2E014-7A6A-4EDC-8BE9-C467F81035DB}"/>
    <cellStyle name="40% - Énfasis6 8 6 2" xfId="49405" xr:uid="{4296FE18-EBF8-41CE-AAF6-151229030E02}"/>
    <cellStyle name="40% - Énfasis6 8 7" xfId="49374" xr:uid="{0A124B9E-25CC-41FD-A3DF-7B91615867E7}"/>
    <cellStyle name="40% - Énfasis6 9" xfId="566" xr:uid="{FA620F61-CD18-48F7-8863-E876CCF0DED1}"/>
    <cellStyle name="40% - Énfasis6 9 2" xfId="1227" xr:uid="{03388EDC-5B12-46E8-BA55-BDFC2BBCEC3B}"/>
    <cellStyle name="40% - Énfasis6 9 2 2" xfId="2695" xr:uid="{7FE93FEF-BE0E-42B9-ABC4-4C9780B96A50}"/>
    <cellStyle name="40% - Énfasis6 9 2 2 2" xfId="6427" xr:uid="{683442B5-8B83-470C-933E-6896D0093D35}"/>
    <cellStyle name="40% - Énfasis6 9 2 2 2 2" xfId="14135" xr:uid="{66758661-5EC2-4A94-885A-1C9BD6049836}"/>
    <cellStyle name="40% - Énfasis6 9 2 2 2 2 2" xfId="29547" xr:uid="{6372588B-2E90-42C6-AC01-CE238608E7C1}"/>
    <cellStyle name="40% - Énfasis6 9 2 2 2 2 2 2" xfId="49411" xr:uid="{10853505-D4BE-4AB2-A5FC-2E9D0A5AC807}"/>
    <cellStyle name="40% - Énfasis6 9 2 2 2 2 3" xfId="49410" xr:uid="{B3C0939C-E0E2-4912-9658-34CCEA5B3C70}"/>
    <cellStyle name="40% - Énfasis6 9 2 2 2 3" xfId="21842" xr:uid="{1D93DFBB-9855-4DDA-9BA9-AD527CB50D5A}"/>
    <cellStyle name="40% - Énfasis6 9 2 2 2 3 2" xfId="49412" xr:uid="{ECBA3B4C-6F2A-4662-9407-5F88297ADE33}"/>
    <cellStyle name="40% - Énfasis6 9 2 2 2 4" xfId="49409" xr:uid="{2BE88746-D087-4F67-90CE-27F30797CDC2}"/>
    <cellStyle name="40% - Énfasis6 9 2 2 3" xfId="10406" xr:uid="{FBAA971A-A10C-4EA4-9429-AA7B615E9047}"/>
    <cellStyle name="40% - Énfasis6 9 2 2 3 2" xfId="25819" xr:uid="{4E289A7D-9DC9-4F8A-AF16-B1F6A543D5DD}"/>
    <cellStyle name="40% - Énfasis6 9 2 2 3 2 2" xfId="49414" xr:uid="{C750A971-FC49-4015-8C1B-21AFF294320B}"/>
    <cellStyle name="40% - Énfasis6 9 2 2 3 3" xfId="49413" xr:uid="{4906613D-8459-4227-9C86-470C7BC002C1}"/>
    <cellStyle name="40% - Énfasis6 9 2 2 4" xfId="18114" xr:uid="{78889E13-6CFB-4128-A781-BAC238CD0228}"/>
    <cellStyle name="40% - Énfasis6 9 2 2 4 2" xfId="49415" xr:uid="{D66FD870-E311-4908-A109-84692A6B6EB4}"/>
    <cellStyle name="40% - Énfasis6 9 2 2 5" xfId="49408" xr:uid="{44A98F15-9F7C-4086-9E84-E3CAA2FDEACC}"/>
    <cellStyle name="40% - Énfasis6 9 2 3" xfId="4964" xr:uid="{0D48DA97-CF08-41A7-9718-BDF7B7B03CD9}"/>
    <cellStyle name="40% - Énfasis6 9 2 3 2" xfId="12672" xr:uid="{8CEB10E6-3606-43CB-B322-63182548E6B1}"/>
    <cellStyle name="40% - Énfasis6 9 2 3 2 2" xfId="28084" xr:uid="{0F82BD7B-F2D5-4CAB-819C-48986415E4B8}"/>
    <cellStyle name="40% - Énfasis6 9 2 3 2 2 2" xfId="49418" xr:uid="{73E784CC-3716-433E-8E91-08508504BBE9}"/>
    <cellStyle name="40% - Énfasis6 9 2 3 2 3" xfId="49417" xr:uid="{308A352F-740B-4B0C-8C67-9983A4BD396A}"/>
    <cellStyle name="40% - Énfasis6 9 2 3 3" xfId="20379" xr:uid="{E8456ABA-6AAE-44D7-8E9A-6CEC8AD9CD1E}"/>
    <cellStyle name="40% - Énfasis6 9 2 3 3 2" xfId="49419" xr:uid="{C4296830-E9DE-4C1D-A79E-3DFAC6D6DDCC}"/>
    <cellStyle name="40% - Énfasis6 9 2 3 4" xfId="49416" xr:uid="{52C2BAB8-E24D-41CD-98C2-ED820B8B461A}"/>
    <cellStyle name="40% - Énfasis6 9 2 4" xfId="8947" xr:uid="{7D1ED0F8-6188-42C4-96D0-DA549B3C4278}"/>
    <cellStyle name="40% - Énfasis6 9 2 4 2" xfId="24360" xr:uid="{7C836C54-1E4A-4BE8-A7E7-7C5613DE82F0}"/>
    <cellStyle name="40% - Énfasis6 9 2 4 2 2" xfId="49421" xr:uid="{268DCCC8-7832-4E35-8738-85A4BA1EF17B}"/>
    <cellStyle name="40% - Énfasis6 9 2 4 3" xfId="49420" xr:uid="{ED317186-99C6-477F-BFCF-37CAC9244ACE}"/>
    <cellStyle name="40% - Énfasis6 9 2 5" xfId="16655" xr:uid="{C13CB5ED-9C88-41C0-90CC-A21F2CE865C1}"/>
    <cellStyle name="40% - Énfasis6 9 2 5 2" xfId="49422" xr:uid="{7C4168E9-2751-463E-9CCA-D7149FFF1232}"/>
    <cellStyle name="40% - Énfasis6 9 2 6" xfId="49407" xr:uid="{B6B97A87-2D3C-45CA-89A6-C5F8095D8CA8}"/>
    <cellStyle name="40% - Énfasis6 9 3" xfId="2057" xr:uid="{91101061-5513-4C83-B90E-31494E733A05}"/>
    <cellStyle name="40% - Énfasis6 9 3 2" xfId="5789" xr:uid="{7884C060-0150-482A-A210-778D9F9FBAF6}"/>
    <cellStyle name="40% - Énfasis6 9 3 2 2" xfId="13497" xr:uid="{09A8F1E8-3D1E-4DEF-9D05-E84709DAC04E}"/>
    <cellStyle name="40% - Énfasis6 9 3 2 2 2" xfId="28909" xr:uid="{3FDA7E48-39B1-45DF-B1BE-FE553CD7DE66}"/>
    <cellStyle name="40% - Énfasis6 9 3 2 2 2 2" xfId="49426" xr:uid="{A9817CCB-FB97-422B-808B-30D6E38D2A26}"/>
    <cellStyle name="40% - Énfasis6 9 3 2 2 3" xfId="49425" xr:uid="{72E048CB-DE50-4096-AF22-949C1DEB712F}"/>
    <cellStyle name="40% - Énfasis6 9 3 2 3" xfId="21204" xr:uid="{47251617-C0A5-49A7-AEFF-73A7B64BCDC6}"/>
    <cellStyle name="40% - Énfasis6 9 3 2 3 2" xfId="49427" xr:uid="{B99A6238-7CD6-4EE7-8066-47581BF56D47}"/>
    <cellStyle name="40% - Énfasis6 9 3 2 4" xfId="49424" xr:uid="{476B07E1-37CA-4A35-B41E-E8FA1010DF66}"/>
    <cellStyle name="40% - Énfasis6 9 3 3" xfId="9768" xr:uid="{8A0A09B2-53A4-497A-8A31-9F50DF96F603}"/>
    <cellStyle name="40% - Énfasis6 9 3 3 2" xfId="25181" xr:uid="{EDB491F6-5CA6-4782-B0A0-2102DCE425A0}"/>
    <cellStyle name="40% - Énfasis6 9 3 3 2 2" xfId="49429" xr:uid="{7E18D5A5-1585-421B-8636-41307374EFED}"/>
    <cellStyle name="40% - Énfasis6 9 3 3 3" xfId="49428" xr:uid="{957EAE3F-B1EE-46E7-80D6-D7061525A381}"/>
    <cellStyle name="40% - Énfasis6 9 3 4" xfId="17476" xr:uid="{5CB7A095-223A-4DF5-8429-C66F7A61A1FE}"/>
    <cellStyle name="40% - Énfasis6 9 3 4 2" xfId="49430" xr:uid="{BF1BE01B-DEBC-4783-81F3-689F0AA1080A}"/>
    <cellStyle name="40% - Énfasis6 9 3 5" xfId="49423" xr:uid="{E82EA0BE-1A1C-4EFE-B589-868679B59FBC}"/>
    <cellStyle name="40% - Énfasis6 9 4" xfId="4312" xr:uid="{838DE42A-2099-4164-8E72-EDF46A3A48BD}"/>
    <cellStyle name="40% - Énfasis6 9 4 2" xfId="12020" xr:uid="{46C6DD2B-B500-461D-B28D-10708C297494}"/>
    <cellStyle name="40% - Énfasis6 9 4 2 2" xfId="27432" xr:uid="{1A220AFD-F379-470A-9275-1768C5E83F4E}"/>
    <cellStyle name="40% - Énfasis6 9 4 2 2 2" xfId="49433" xr:uid="{CDDDDCD0-5020-45D1-B03B-37210CAC1C24}"/>
    <cellStyle name="40% - Énfasis6 9 4 2 3" xfId="49432" xr:uid="{4607D3C0-BC67-409E-9E92-EF74B17451AD}"/>
    <cellStyle name="40% - Énfasis6 9 4 3" xfId="19727" xr:uid="{07DB8C57-177E-4CF0-9D99-932C88922F7D}"/>
    <cellStyle name="40% - Énfasis6 9 4 3 2" xfId="49434" xr:uid="{BD5076FC-BDFE-488E-A0EA-286D9DE1A0A5}"/>
    <cellStyle name="40% - Énfasis6 9 4 4" xfId="49431" xr:uid="{B99660FC-E69C-48A1-8951-CF6972EB060E}"/>
    <cellStyle name="40% - Énfasis6 9 5" xfId="8309" xr:uid="{C2D928CD-DBBB-4A24-B3A9-1F5CF50B1571}"/>
    <cellStyle name="40% - Énfasis6 9 5 2" xfId="23722" xr:uid="{E493CD0E-3D16-4E19-8780-A916BBC895F8}"/>
    <cellStyle name="40% - Énfasis6 9 5 2 2" xfId="49436" xr:uid="{87360581-1F89-41C0-B3F6-56913022F145}"/>
    <cellStyle name="40% - Énfasis6 9 5 3" xfId="49435" xr:uid="{BDA38FA9-6698-4075-BADA-2D2A1B1E514B}"/>
    <cellStyle name="40% - Énfasis6 9 6" xfId="16017" xr:uid="{F5F56353-7949-45E0-99D4-9A07781AE3F8}"/>
    <cellStyle name="40% - Énfasis6 9 6 2" xfId="49437" xr:uid="{61231A63-5BF9-485B-9D4B-16986DC1C949}"/>
    <cellStyle name="40% - Énfasis6 9 7" xfId="49406" xr:uid="{09398C40-7F15-4C2D-987C-CE0A4AE8CCDF}"/>
    <cellStyle name="60% - Accent1" xfId="32" builtinId="32" customBuiltin="1"/>
    <cellStyle name="60% - Accent1 10" xfId="3364" xr:uid="{27A73554-3A37-4B71-9711-39B67C1675DA}"/>
    <cellStyle name="60% - Accent1 10 2" xfId="7096" xr:uid="{E432F7D9-34C4-49E8-B340-5E23730C16F6}"/>
    <cellStyle name="60% - Accent1 10 2 2" xfId="14804" xr:uid="{A0E491D9-952C-4E1F-AD76-14071B152E7D}"/>
    <cellStyle name="60% - Accent1 10 2 2 2" xfId="30216" xr:uid="{5528E0C0-F6FE-45D9-B84A-FA0B913EEE57}"/>
    <cellStyle name="60% - Accent1 10 2 2 2 2" xfId="49442" xr:uid="{BCC3B790-9E1B-4A5B-899A-C10B284406C0}"/>
    <cellStyle name="60% - Accent1 10 2 2 3" xfId="49441" xr:uid="{AFCD1E04-017F-4216-82D6-D1701561ABFB}"/>
    <cellStyle name="60% - Accent1 10 2 3" xfId="22511" xr:uid="{F983F0AE-162E-475A-A7D3-A22A535F3947}"/>
    <cellStyle name="60% - Accent1 10 2 3 2" xfId="49443" xr:uid="{B6E36C7E-C2DA-402D-9570-5B84F7C67215}"/>
    <cellStyle name="60% - Accent1 10 2 4" xfId="49440" xr:uid="{CFB3294B-525F-49E8-8D1A-60E13FD623B1}"/>
    <cellStyle name="60% - Accent1 10 3" xfId="11075" xr:uid="{9ED02D45-930D-4A91-A9A4-B89AC0DECAA8}"/>
    <cellStyle name="60% - Accent1 10 3 2" xfId="26488" xr:uid="{69E4FB95-7D06-479C-B6F9-5744077CD0EB}"/>
    <cellStyle name="60% - Accent1 10 3 2 2" xfId="49445" xr:uid="{1C4BA3D2-4E9A-425F-8773-E59C1DE24C3A}"/>
    <cellStyle name="60% - Accent1 10 3 3" xfId="49444" xr:uid="{203A6E31-0FA6-49EF-89DE-6E01501F3748}"/>
    <cellStyle name="60% - Accent1 10 4" xfId="18783" xr:uid="{41AF084B-B59B-4CA9-BACF-D5ADCBFE1CD6}"/>
    <cellStyle name="60% - Accent1 10 4 2" xfId="49446" xr:uid="{C1307BA3-D555-4FA6-B3AD-5572784F9064}"/>
    <cellStyle name="60% - Accent1 10 5" xfId="49439" xr:uid="{43782842-8CD4-4FD8-95DA-87C3B2BBDB45}"/>
    <cellStyle name="60% - Accent1 11" xfId="3384" xr:uid="{94E8EFB5-2334-42CD-B8C5-396ED25D7755}"/>
    <cellStyle name="60% - Accent1 11 2" xfId="7116" xr:uid="{081FC4BE-4682-4D12-BBCF-F11EEE00C33F}"/>
    <cellStyle name="60% - Accent1 11 2 2" xfId="14824" xr:uid="{07FC1D2A-FA87-4E30-92A2-2F2AB3ADC8E5}"/>
    <cellStyle name="60% - Accent1 11 2 2 2" xfId="30236" xr:uid="{DD3C2335-0FFD-4DE9-AF34-58882B4DB9A6}"/>
    <cellStyle name="60% - Accent1 11 2 2 2 2" xfId="49450" xr:uid="{C03B8A80-6B41-423C-A16B-EF129588CBAC}"/>
    <cellStyle name="60% - Accent1 11 2 2 3" xfId="49449" xr:uid="{18D0EA8F-2E83-43CD-A967-B18719B233A5}"/>
    <cellStyle name="60% - Accent1 11 2 3" xfId="22531" xr:uid="{96113FD5-6743-4817-825D-9B10D9B5A670}"/>
    <cellStyle name="60% - Accent1 11 2 3 2" xfId="49451" xr:uid="{4E7C7E87-C466-4A3C-B8F3-DCBE54A80C87}"/>
    <cellStyle name="60% - Accent1 11 2 4" xfId="49448" xr:uid="{F34D7994-89E0-42CD-9A96-7F64BCC37FA3}"/>
    <cellStyle name="60% - Accent1 11 3" xfId="11095" xr:uid="{51FFA01C-FDBF-4AB0-A4DB-0397A22668FE}"/>
    <cellStyle name="60% - Accent1 11 3 2" xfId="26508" xr:uid="{12F96D37-66E7-4631-A5FA-52919B98CCD9}"/>
    <cellStyle name="60% - Accent1 11 3 2 2" xfId="49453" xr:uid="{A90D83D6-CAF7-4394-82B0-39F0176B8291}"/>
    <cellStyle name="60% - Accent1 11 3 3" xfId="49452" xr:uid="{262F5831-7DC7-4F10-B2F3-DCB3E50034C4}"/>
    <cellStyle name="60% - Accent1 11 4" xfId="18803" xr:uid="{081912A9-75FB-4E5B-A3ED-288DE44032BE}"/>
    <cellStyle name="60% - Accent1 11 4 2" xfId="49454" xr:uid="{F94DCD29-8076-470A-A828-0062DCE412C0}"/>
    <cellStyle name="60% - Accent1 11 5" xfId="49447" xr:uid="{DE323777-4DFB-403E-A76B-3B499D752AED}"/>
    <cellStyle name="60% - Accent1 12" xfId="3404" xr:uid="{09F0C760-E7DC-42DF-A3FA-4D39599C7324}"/>
    <cellStyle name="60% - Accent1 12 2" xfId="7136" xr:uid="{D5B6E2E7-7E0A-44EC-A91A-E40642CDF164}"/>
    <cellStyle name="60% - Accent1 12 2 2" xfId="14844" xr:uid="{395DE082-0A49-4FB7-BA93-7229528328E4}"/>
    <cellStyle name="60% - Accent1 12 2 2 2" xfId="30256" xr:uid="{FDB7B2FD-A491-4A56-868B-C0806AF1A769}"/>
    <cellStyle name="60% - Accent1 12 2 2 2 2" xfId="49458" xr:uid="{A1A68D68-F3F7-4C0B-946C-DA667BD88B1B}"/>
    <cellStyle name="60% - Accent1 12 2 2 3" xfId="49457" xr:uid="{4B375A4C-404A-471F-9683-41C93DDFDB33}"/>
    <cellStyle name="60% - Accent1 12 2 3" xfId="22551" xr:uid="{E70C1C69-E965-4F1E-B575-B923617A11BE}"/>
    <cellStyle name="60% - Accent1 12 2 3 2" xfId="49459" xr:uid="{8CD047E1-E766-40DB-95EB-A8964ED7705D}"/>
    <cellStyle name="60% - Accent1 12 2 4" xfId="49456" xr:uid="{3A5D85EA-1739-46BF-85B1-257ABA3685A2}"/>
    <cellStyle name="60% - Accent1 12 3" xfId="11115" xr:uid="{34F65F90-647A-4D87-95C8-D6D8BB2BE6D7}"/>
    <cellStyle name="60% - Accent1 12 3 2" xfId="26528" xr:uid="{6535D093-8BEE-4096-AB32-F561B9CA603C}"/>
    <cellStyle name="60% - Accent1 12 3 2 2" xfId="49461" xr:uid="{7C59F040-BE0A-4792-88C8-B8FC816FC9DB}"/>
    <cellStyle name="60% - Accent1 12 3 3" xfId="49460" xr:uid="{03490FD7-B7AA-40CB-92C2-D9BA843CD831}"/>
    <cellStyle name="60% - Accent1 12 4" xfId="18823" xr:uid="{C3DFFB31-DED6-40FC-B554-BFAED631D22E}"/>
    <cellStyle name="60% - Accent1 12 4 2" xfId="49462" xr:uid="{0FD186B7-A327-452F-A25E-590BD3A2403E}"/>
    <cellStyle name="60% - Accent1 12 5" xfId="49455" xr:uid="{8A925D01-D35C-469A-8A78-DBBAADE1A2F2}"/>
    <cellStyle name="60% - Accent1 13" xfId="3424" xr:uid="{9FE7FE41-6568-476A-84E1-C81BBBA9A28C}"/>
    <cellStyle name="60% - Accent1 13 2" xfId="7156" xr:uid="{2116E330-9D8E-4595-B72C-E2B261C3E2AC}"/>
    <cellStyle name="60% - Accent1 13 2 2" xfId="14864" xr:uid="{F0F17601-5E08-4813-B437-943679983677}"/>
    <cellStyle name="60% - Accent1 13 2 2 2" xfId="30276" xr:uid="{B459174F-DDA3-4BB8-919C-5B32E642EC26}"/>
    <cellStyle name="60% - Accent1 13 2 2 2 2" xfId="49466" xr:uid="{6F438C05-02D4-4F67-B782-0B1FF49665F3}"/>
    <cellStyle name="60% - Accent1 13 2 2 3" xfId="49465" xr:uid="{C3FE620D-0262-4AD7-9C9E-62E7E7C74B90}"/>
    <cellStyle name="60% - Accent1 13 2 3" xfId="22571" xr:uid="{A6661CA4-99A3-455A-A3FA-D64F4E6AAE21}"/>
    <cellStyle name="60% - Accent1 13 2 3 2" xfId="49467" xr:uid="{7D028817-F900-4319-9BE0-38AFB7ADB735}"/>
    <cellStyle name="60% - Accent1 13 2 4" xfId="49464" xr:uid="{CDB7F0B7-E8D7-4CF7-8CCC-47EA5A2E63DB}"/>
    <cellStyle name="60% - Accent1 13 3" xfId="11135" xr:uid="{20879B8F-3D49-4C77-9FDE-D44DE6F245B4}"/>
    <cellStyle name="60% - Accent1 13 3 2" xfId="26548" xr:uid="{51F18A58-92C6-4089-A93C-BD1AE1A0E7DA}"/>
    <cellStyle name="60% - Accent1 13 3 2 2" xfId="49469" xr:uid="{0F7079FB-B4D1-49D0-A699-AF0FB1EDEC65}"/>
    <cellStyle name="60% - Accent1 13 3 3" xfId="49468" xr:uid="{0470F4A0-F059-4ECC-B2B7-758F74945212}"/>
    <cellStyle name="60% - Accent1 13 4" xfId="18843" xr:uid="{F7E571BA-D981-482C-8FC6-0FC3946007E3}"/>
    <cellStyle name="60% - Accent1 13 4 2" xfId="49470" xr:uid="{B8D8E57C-8785-4541-9067-205424CCA368}"/>
    <cellStyle name="60% - Accent1 13 5" xfId="49463" xr:uid="{FA673FEA-FC3D-49FA-8AAC-95D5D84E7A9B}"/>
    <cellStyle name="60% - Accent1 14" xfId="3444" xr:uid="{EFAE46FB-638C-48C2-A3E7-8A64860B9538}"/>
    <cellStyle name="60% - Accent1 14 2" xfId="7176" xr:uid="{25478690-C18E-467A-B458-B9F338F4D401}"/>
    <cellStyle name="60% - Accent1 14 2 2" xfId="14884" xr:uid="{ACA235DF-D44D-4EA1-A64C-A4D9615A1671}"/>
    <cellStyle name="60% - Accent1 14 2 2 2" xfId="30296" xr:uid="{62CFC220-5384-4FE4-A8F8-08D59A7DDD4B}"/>
    <cellStyle name="60% - Accent1 14 2 2 2 2" xfId="49474" xr:uid="{EDF2B632-65FF-4B73-9A9B-93504C97F98B}"/>
    <cellStyle name="60% - Accent1 14 2 2 3" xfId="49473" xr:uid="{04A192AE-3289-41B9-926C-1A627249EE20}"/>
    <cellStyle name="60% - Accent1 14 2 3" xfId="22591" xr:uid="{F7DCD81C-0B94-45D0-B8AE-DF83F66B6A89}"/>
    <cellStyle name="60% - Accent1 14 2 3 2" xfId="49475" xr:uid="{03F7796E-4A7D-4E9D-B56D-57E6FC816CB2}"/>
    <cellStyle name="60% - Accent1 14 2 4" xfId="49472" xr:uid="{4AFDADF4-F810-4456-AC94-B61E83397A29}"/>
    <cellStyle name="60% - Accent1 14 3" xfId="11155" xr:uid="{3E1FC20C-9C46-4D53-8461-9CEDFA356CDE}"/>
    <cellStyle name="60% - Accent1 14 3 2" xfId="26568" xr:uid="{BDF1A679-E287-4815-8EA1-5F98508CF270}"/>
    <cellStyle name="60% - Accent1 14 3 2 2" xfId="49477" xr:uid="{9C7F69E2-27D9-47D2-A61E-51B4B85446DE}"/>
    <cellStyle name="60% - Accent1 14 3 3" xfId="49476" xr:uid="{15355828-2A4F-4FBB-B220-90031F7E78B5}"/>
    <cellStyle name="60% - Accent1 14 4" xfId="18863" xr:uid="{911B432E-F45E-4C22-BC57-BCDDC610D567}"/>
    <cellStyle name="60% - Accent1 14 4 2" xfId="49478" xr:uid="{C9709CF5-971A-495B-8F8D-E79D94FAA1EB}"/>
    <cellStyle name="60% - Accent1 14 5" xfId="49471" xr:uid="{CFDC5215-567B-4865-ACFF-13EEC5A03B64}"/>
    <cellStyle name="60% - Accent1 15" xfId="3464" xr:uid="{BD81103A-28B4-4C52-B667-A5D2765D39FE}"/>
    <cellStyle name="60% - Accent1 15 2" xfId="7196" xr:uid="{B1DFC099-9048-4A5C-821D-58F3A73B9AC2}"/>
    <cellStyle name="60% - Accent1 15 2 2" xfId="14904" xr:uid="{771DB0D2-9847-4B23-9AA5-E75B77EC3320}"/>
    <cellStyle name="60% - Accent1 15 2 2 2" xfId="30316" xr:uid="{B7B80440-7493-4BAE-80FB-DFED4076EAC4}"/>
    <cellStyle name="60% - Accent1 15 2 2 2 2" xfId="49482" xr:uid="{F56620B8-4D96-499B-BDF3-BD35E59AD57D}"/>
    <cellStyle name="60% - Accent1 15 2 2 3" xfId="49481" xr:uid="{53E50E2A-EDA2-43ED-B6F1-D26824C9234E}"/>
    <cellStyle name="60% - Accent1 15 2 3" xfId="22611" xr:uid="{707C8AEA-BD88-4341-BDFF-4216506DC18B}"/>
    <cellStyle name="60% - Accent1 15 2 3 2" xfId="49483" xr:uid="{8D54D10E-CC9A-4E68-BED3-862993BCD06F}"/>
    <cellStyle name="60% - Accent1 15 2 4" xfId="49480" xr:uid="{0CF161F8-4834-460A-A3CE-A4FF25B79676}"/>
    <cellStyle name="60% - Accent1 15 3" xfId="11175" xr:uid="{AAFB6673-C279-4965-B018-DC2D102FC65A}"/>
    <cellStyle name="60% - Accent1 15 3 2" xfId="26588" xr:uid="{A0DB4B47-DD15-47E2-A922-FA266670B106}"/>
    <cellStyle name="60% - Accent1 15 3 2 2" xfId="49485" xr:uid="{A935D724-C3D8-4F93-8721-26BA6E5D4636}"/>
    <cellStyle name="60% - Accent1 15 3 3" xfId="49484" xr:uid="{D0CA1FFA-9E71-4A26-9A8F-E812BD163D98}"/>
    <cellStyle name="60% - Accent1 15 4" xfId="18883" xr:uid="{DDC14FCB-2278-4C1C-9AFE-75C160C425B3}"/>
    <cellStyle name="60% - Accent1 15 4 2" xfId="49486" xr:uid="{C8B9E3FF-161F-4FC3-80CA-7F4238B3611D}"/>
    <cellStyle name="60% - Accent1 15 5" xfId="49479" xr:uid="{AE489125-C986-443A-B85D-E9A7ABEEAC2A}"/>
    <cellStyle name="60% - Accent1 16" xfId="3484" xr:uid="{323C068D-2D8C-4AEC-B0B9-927F4AF7043D}"/>
    <cellStyle name="60% - Accent1 16 2" xfId="7216" xr:uid="{D39E4053-3D85-4753-A3A0-7B4665F188EB}"/>
    <cellStyle name="60% - Accent1 16 2 2" xfId="14924" xr:uid="{6A1F6092-26FD-4A61-9846-D65D6A21E20D}"/>
    <cellStyle name="60% - Accent1 16 2 2 2" xfId="30336" xr:uid="{C2CE2EF3-7DD2-403B-86EF-845DE2556BF6}"/>
    <cellStyle name="60% - Accent1 16 2 2 2 2" xfId="49490" xr:uid="{CD4202F9-FBA0-466C-8500-E34452C8F9C4}"/>
    <cellStyle name="60% - Accent1 16 2 2 3" xfId="49489" xr:uid="{DE560561-5A3E-4FD7-B4AE-1146EDC37E4C}"/>
    <cellStyle name="60% - Accent1 16 2 3" xfId="22631" xr:uid="{AD4007E6-2D48-40A3-8ED9-1A45C164AA93}"/>
    <cellStyle name="60% - Accent1 16 2 3 2" xfId="49491" xr:uid="{FADC7D39-D1F3-4265-B4C9-4504B2CA08C3}"/>
    <cellStyle name="60% - Accent1 16 2 4" xfId="49488" xr:uid="{3554AC9D-A60A-47B9-BE81-2E8CC00AE006}"/>
    <cellStyle name="60% - Accent1 16 3" xfId="11195" xr:uid="{34AC8277-C95A-4FBD-A9B0-4BE0B4A28A87}"/>
    <cellStyle name="60% - Accent1 16 3 2" xfId="26608" xr:uid="{B2420FEE-FC1C-48E5-B6DE-2DFCDDA60D2E}"/>
    <cellStyle name="60% - Accent1 16 3 2 2" xfId="49493" xr:uid="{0420B78B-BB22-4061-8DDF-A577E0E2985E}"/>
    <cellStyle name="60% - Accent1 16 3 3" xfId="49492" xr:uid="{6BC3726C-F13D-48C0-8F29-AE23A4066846}"/>
    <cellStyle name="60% - Accent1 16 4" xfId="18903" xr:uid="{096C728C-2277-4CA2-8A77-B42B47CA45AB}"/>
    <cellStyle name="60% - Accent1 16 4 2" xfId="49494" xr:uid="{92D48847-1C16-41AC-A440-A4726D65606F}"/>
    <cellStyle name="60% - Accent1 16 5" xfId="49487" xr:uid="{F491CD42-D331-43CB-9564-41BE81A306DD}"/>
    <cellStyle name="60% - Accent1 17" xfId="3504" xr:uid="{B2B053F1-771C-4CD1-95E3-D78169544687}"/>
    <cellStyle name="60% - Accent1 17 2" xfId="7236" xr:uid="{5B756003-A046-4C57-A3F4-8EEDD0B91A8E}"/>
    <cellStyle name="60% - Accent1 17 2 2" xfId="14944" xr:uid="{87BF5280-B977-49D0-90CE-F5DFE590AA2D}"/>
    <cellStyle name="60% - Accent1 17 2 2 2" xfId="30356" xr:uid="{5563FAF8-DA1A-4E4C-9B25-2172972069FE}"/>
    <cellStyle name="60% - Accent1 17 2 2 2 2" xfId="49498" xr:uid="{02C2ECE4-C44C-4C5A-970E-B9C435103367}"/>
    <cellStyle name="60% - Accent1 17 2 2 3" xfId="49497" xr:uid="{48B4DD3C-AD27-4733-90E2-5EB120C337B1}"/>
    <cellStyle name="60% - Accent1 17 2 3" xfId="22651" xr:uid="{B5FE6620-4CCD-4D38-9DF9-16B29B46C3F1}"/>
    <cellStyle name="60% - Accent1 17 2 3 2" xfId="49499" xr:uid="{A957D00B-B1EB-4AE0-9A20-648A9E9B0921}"/>
    <cellStyle name="60% - Accent1 17 2 4" xfId="49496" xr:uid="{20F2BAAE-5EEC-4A15-9175-EDD92517F8C3}"/>
    <cellStyle name="60% - Accent1 17 3" xfId="11215" xr:uid="{F598B1EA-E7F2-4756-A779-B6F0154C6006}"/>
    <cellStyle name="60% - Accent1 17 3 2" xfId="26628" xr:uid="{B4C0B652-6EC3-4D33-B82E-9285C85B48C6}"/>
    <cellStyle name="60% - Accent1 17 3 2 2" xfId="49501" xr:uid="{AE59D834-9191-41EA-A5F2-77EB2FBDA233}"/>
    <cellStyle name="60% - Accent1 17 3 3" xfId="49500" xr:uid="{9BC4F538-1143-4E1A-9BF7-0D9255722319}"/>
    <cellStyle name="60% - Accent1 17 4" xfId="18923" xr:uid="{E41106C4-E34D-4435-80F3-546BB5294858}"/>
    <cellStyle name="60% - Accent1 17 4 2" xfId="49502" xr:uid="{119AC01F-5390-4768-A7D1-4A99DE9ADB90}"/>
    <cellStyle name="60% - Accent1 17 5" xfId="49495" xr:uid="{4AF57973-35D2-47C4-AB05-6E209D14DF0A}"/>
    <cellStyle name="60% - Accent1 18" xfId="3524" xr:uid="{3621B9E3-2EEB-44FC-A327-1D2F1C9DEEB9}"/>
    <cellStyle name="60% - Accent1 18 2" xfId="7256" xr:uid="{98FC8792-148E-4584-B1AB-9C187FFD7B47}"/>
    <cellStyle name="60% - Accent1 18 2 2" xfId="14964" xr:uid="{DDA9DB1A-8ECC-415E-8512-E457089FEF32}"/>
    <cellStyle name="60% - Accent1 18 2 2 2" xfId="30376" xr:uid="{3EB4088F-FE93-4019-AED8-5AD9D697A94C}"/>
    <cellStyle name="60% - Accent1 18 2 2 2 2" xfId="49506" xr:uid="{65361998-AD80-4155-A192-D1C8F7488ED6}"/>
    <cellStyle name="60% - Accent1 18 2 2 3" xfId="49505" xr:uid="{57264117-99C7-4829-B8D0-D145F98C79D2}"/>
    <cellStyle name="60% - Accent1 18 2 3" xfId="22671" xr:uid="{083829BE-BF54-48D1-BF87-E11FE883B2D9}"/>
    <cellStyle name="60% - Accent1 18 2 3 2" xfId="49507" xr:uid="{AF163E22-4A7C-4557-A516-A2368A907CD2}"/>
    <cellStyle name="60% - Accent1 18 2 4" xfId="49504" xr:uid="{E94F7BBD-9435-46CD-AA2B-7A06B9697195}"/>
    <cellStyle name="60% - Accent1 18 3" xfId="11235" xr:uid="{45BBBFA7-93EE-4BAE-9220-1C68A7ACBE0E}"/>
    <cellStyle name="60% - Accent1 18 3 2" xfId="26648" xr:uid="{E9609CE8-3515-47EE-B2ED-72F853A8642B}"/>
    <cellStyle name="60% - Accent1 18 3 2 2" xfId="49509" xr:uid="{6DC74B6C-6122-4F5D-A881-8FC1770AF8A4}"/>
    <cellStyle name="60% - Accent1 18 3 3" xfId="49508" xr:uid="{69B8B8B7-FED7-4500-BFB2-21952B65392F}"/>
    <cellStyle name="60% - Accent1 18 4" xfId="18943" xr:uid="{11E1E872-AE4D-4FF6-BCFB-F1E40A15EE03}"/>
    <cellStyle name="60% - Accent1 18 4 2" xfId="49510" xr:uid="{D557D061-B592-4B36-8DEA-A3C943023AC4}"/>
    <cellStyle name="60% - Accent1 18 5" xfId="49503" xr:uid="{A0774E54-35F6-4348-BC84-B5CAFF3C94FF}"/>
    <cellStyle name="60% - Accent1 19" xfId="3544" xr:uid="{FF928576-FD45-486F-B5BF-35AE745A79E3}"/>
    <cellStyle name="60% - Accent1 19 2" xfId="7276" xr:uid="{D237EE74-1A49-4572-945D-C910E6239618}"/>
    <cellStyle name="60% - Accent1 19 2 2" xfId="14984" xr:uid="{73D0E391-A328-4513-92AC-FBFC1860093A}"/>
    <cellStyle name="60% - Accent1 19 2 2 2" xfId="30396" xr:uid="{CE9CDBA6-FF60-4561-B603-71FA87BC4715}"/>
    <cellStyle name="60% - Accent1 19 2 2 2 2" xfId="49514" xr:uid="{1339C673-1C61-48E7-981D-BED6BFF32CA0}"/>
    <cellStyle name="60% - Accent1 19 2 2 3" xfId="49513" xr:uid="{00956BAC-98F7-4389-89BB-DBE5D971117B}"/>
    <cellStyle name="60% - Accent1 19 2 3" xfId="22691" xr:uid="{1D0A2F31-9D65-47F2-B55E-D3DB3C337674}"/>
    <cellStyle name="60% - Accent1 19 2 3 2" xfId="49515" xr:uid="{7FDE3CEE-7E17-428F-B7B1-21C72195F417}"/>
    <cellStyle name="60% - Accent1 19 2 4" xfId="49512" xr:uid="{F2784FC4-FBFD-4F1C-A361-72A9295CFD76}"/>
    <cellStyle name="60% - Accent1 19 3" xfId="11255" xr:uid="{61F73D54-75A4-452C-AA4D-7FE1A5C2567A}"/>
    <cellStyle name="60% - Accent1 19 3 2" xfId="26668" xr:uid="{CA5D47F2-8E92-42EF-B496-F1285CD662A5}"/>
    <cellStyle name="60% - Accent1 19 3 2 2" xfId="49517" xr:uid="{32FA716B-EE79-470D-888A-840E4ECD7255}"/>
    <cellStyle name="60% - Accent1 19 3 3" xfId="49516" xr:uid="{07F668BC-492F-44A2-A80B-D0A2C0CA74E5}"/>
    <cellStyle name="60% - Accent1 19 4" xfId="18963" xr:uid="{4BE615DC-77B3-410D-A8A6-AAA9DB3D7D00}"/>
    <cellStyle name="60% - Accent1 19 4 2" xfId="49518" xr:uid="{3830C84C-3BF5-4E2C-8792-EBD16710BE1F}"/>
    <cellStyle name="60% - Accent1 19 5" xfId="49511" xr:uid="{DDA909D4-AE4F-4F24-AEFD-BC2695D00954}"/>
    <cellStyle name="60% - Accent1 2" xfId="66" xr:uid="{5CA1D582-3744-402E-8446-025C230F555C}"/>
    <cellStyle name="60% - Accent1 2 2" xfId="49519" xr:uid="{E7224A25-BB12-4BE1-B8ED-DFCB9582132B}"/>
    <cellStyle name="60% - Accent1 20" xfId="3565" xr:uid="{84343681-99D7-466F-AD3D-4C0BAD102FD6}"/>
    <cellStyle name="60% - Accent1 20 2" xfId="7296" xr:uid="{2CFCD7B0-7C6A-432F-B6F6-F429D5A097AB}"/>
    <cellStyle name="60% - Accent1 20 2 2" xfId="15004" xr:uid="{8CAC04BB-65BB-4DDB-BCD4-57CC675240C1}"/>
    <cellStyle name="60% - Accent1 20 2 2 2" xfId="30416" xr:uid="{E19EB51C-B2A1-4086-B5A8-F291202A3473}"/>
    <cellStyle name="60% - Accent1 20 2 2 2 2" xfId="49523" xr:uid="{3BACBB90-A9C0-46C4-B4DE-BC346C069F82}"/>
    <cellStyle name="60% - Accent1 20 2 2 3" xfId="49522" xr:uid="{6B4CB37B-E781-43DE-B817-16088D136B53}"/>
    <cellStyle name="60% - Accent1 20 2 3" xfId="22711" xr:uid="{86E611AA-C747-4A40-A145-E0E83FFBCC50}"/>
    <cellStyle name="60% - Accent1 20 2 3 2" xfId="49524" xr:uid="{26844373-60F7-4331-BD8C-0E4819C80430}"/>
    <cellStyle name="60% - Accent1 20 2 4" xfId="49521" xr:uid="{F74C9780-6DA8-478B-B4C6-4C976333F3D5}"/>
    <cellStyle name="60% - Accent1 20 3" xfId="11275" xr:uid="{CB25E7E1-0B02-4FE3-AB32-695A6602FE7A}"/>
    <cellStyle name="60% - Accent1 20 3 2" xfId="26688" xr:uid="{3A22A55E-E1F2-45F9-8BCC-B6DE7EFF202E}"/>
    <cellStyle name="60% - Accent1 20 3 2 2" xfId="49526" xr:uid="{2811FEF2-AE94-4D4C-929F-036AEE0F67DB}"/>
    <cellStyle name="60% - Accent1 20 3 3" xfId="49525" xr:uid="{4072F6F7-6E54-4D88-A3A6-1C8B851070D1}"/>
    <cellStyle name="60% - Accent1 20 4" xfId="18983" xr:uid="{F98C92A5-847F-4B7F-8DC2-C3E7DE659707}"/>
    <cellStyle name="60% - Accent1 20 4 2" xfId="49527" xr:uid="{589904FE-05C1-4C25-8F29-D3C6276BC639}"/>
    <cellStyle name="60% - Accent1 20 5" xfId="49520" xr:uid="{ACFDB70F-7B9B-4F72-9DEC-A4A55195B881}"/>
    <cellStyle name="60% - Accent1 21" xfId="3585" xr:uid="{BB212381-0AE6-46AB-89F1-77A44D9F160F}"/>
    <cellStyle name="60% - Accent1 21 2" xfId="7316" xr:uid="{4A6D5F0F-61DA-4A18-9D75-92003EBD44CE}"/>
    <cellStyle name="60% - Accent1 21 2 2" xfId="15024" xr:uid="{7DEE6F49-E049-49C8-907F-B9D5711EA8EE}"/>
    <cellStyle name="60% - Accent1 21 2 2 2" xfId="30436" xr:uid="{A3AFE5BB-2B43-414B-8183-7E119BC2FF5F}"/>
    <cellStyle name="60% - Accent1 21 2 2 2 2" xfId="49531" xr:uid="{F5EFD1DF-5A49-4B4A-940E-D633BA00A75C}"/>
    <cellStyle name="60% - Accent1 21 2 2 3" xfId="49530" xr:uid="{E229821C-C233-48A2-B333-30AA911AB252}"/>
    <cellStyle name="60% - Accent1 21 2 3" xfId="22731" xr:uid="{DB32D49C-8873-41B8-B478-4B8BC6A777FB}"/>
    <cellStyle name="60% - Accent1 21 2 3 2" xfId="49532" xr:uid="{F968CB61-FDB6-4CAC-A091-365A7143BD90}"/>
    <cellStyle name="60% - Accent1 21 2 4" xfId="49529" xr:uid="{A21DEC2B-F3BF-4F75-839C-FB229B7468E7}"/>
    <cellStyle name="60% - Accent1 21 3" xfId="11295" xr:uid="{18302A41-3A2C-4C1B-BFF6-E14B96277B54}"/>
    <cellStyle name="60% - Accent1 21 3 2" xfId="26708" xr:uid="{152432C7-6A48-4DFC-B31D-D914B7C61B2B}"/>
    <cellStyle name="60% - Accent1 21 3 2 2" xfId="49534" xr:uid="{12578F9E-9C39-4127-B6B3-862B12CD53B6}"/>
    <cellStyle name="60% - Accent1 21 3 3" xfId="49533" xr:uid="{F4FD181C-94E9-4567-AC11-5AE2819D07F9}"/>
    <cellStyle name="60% - Accent1 21 4" xfId="19003" xr:uid="{9FC80573-35F5-44DB-A726-AA7203940063}"/>
    <cellStyle name="60% - Accent1 21 4 2" xfId="49535" xr:uid="{D0A44DB2-23A7-4E43-9C30-7DF18FEF458D}"/>
    <cellStyle name="60% - Accent1 21 5" xfId="49528" xr:uid="{F3993A01-8319-4382-AD2A-79DC6BFC6608}"/>
    <cellStyle name="60% - Accent1 22" xfId="3605" xr:uid="{A7A0EE7D-04BF-4FBC-AF0F-DFBA7F8DFA46}"/>
    <cellStyle name="60% - Accent1 22 2" xfId="7336" xr:uid="{28097AED-2F29-47B5-B23F-06782E2D819C}"/>
    <cellStyle name="60% - Accent1 22 2 2" xfId="15044" xr:uid="{110B95D1-9485-4723-B2BD-5E170D90B127}"/>
    <cellStyle name="60% - Accent1 22 2 2 2" xfId="30456" xr:uid="{E723169A-C811-4AFF-B064-10FE975FF4FF}"/>
    <cellStyle name="60% - Accent1 22 2 2 2 2" xfId="49539" xr:uid="{BC787F9E-C9A0-4044-BD09-360BD8B4235C}"/>
    <cellStyle name="60% - Accent1 22 2 2 3" xfId="49538" xr:uid="{801AEDFD-8F8B-4301-98FC-4D0BE0E1BE10}"/>
    <cellStyle name="60% - Accent1 22 2 3" xfId="22751" xr:uid="{A1855F8C-EE3E-4737-81D6-2B2C03BE8948}"/>
    <cellStyle name="60% - Accent1 22 2 3 2" xfId="49540" xr:uid="{DC9102C2-6AE5-4D7F-9580-752A62004C26}"/>
    <cellStyle name="60% - Accent1 22 2 4" xfId="49537" xr:uid="{15F9B812-316C-467C-82D2-0DC19463D078}"/>
    <cellStyle name="60% - Accent1 22 3" xfId="11315" xr:uid="{F0D3A9CA-1047-44B2-B283-99857FD44DFF}"/>
    <cellStyle name="60% - Accent1 22 3 2" xfId="26728" xr:uid="{F7D278DC-9BE9-4E39-9060-3EF0CC133F25}"/>
    <cellStyle name="60% - Accent1 22 3 2 2" xfId="49542" xr:uid="{05A38291-27D2-44C4-ABFD-DBF74332E49D}"/>
    <cellStyle name="60% - Accent1 22 3 3" xfId="49541" xr:uid="{6FE8CC4F-D3E7-49A5-BEE3-B4FFB6772C1A}"/>
    <cellStyle name="60% - Accent1 22 4" xfId="19023" xr:uid="{0C1530C0-99E5-41C2-84AE-10BBDACEA449}"/>
    <cellStyle name="60% - Accent1 22 4 2" xfId="49543" xr:uid="{A9A9D96D-5BF7-4D33-BD1B-5990108CD1AB}"/>
    <cellStyle name="60% - Accent1 22 5" xfId="49536" xr:uid="{0D6D4C9B-9E21-4E58-B0DB-5648B7F6DB91}"/>
    <cellStyle name="60% - Accent1 23" xfId="3625" xr:uid="{B11D81C4-29FA-420B-861C-12C832AFD64A}"/>
    <cellStyle name="60% - Accent1 23 2" xfId="7356" xr:uid="{1CBBE5BC-18A9-4AF7-AE49-829C9ACD6024}"/>
    <cellStyle name="60% - Accent1 23 2 2" xfId="15064" xr:uid="{B7A5F1F3-CDD8-4CE1-B758-E1144AC8FEF3}"/>
    <cellStyle name="60% - Accent1 23 2 2 2" xfId="30476" xr:uid="{D06582FC-E2C3-4BEB-8BFB-C5BFC5DC1449}"/>
    <cellStyle name="60% - Accent1 23 2 2 2 2" xfId="49547" xr:uid="{8ADDB87D-9E10-4399-A339-AF7896AA4F06}"/>
    <cellStyle name="60% - Accent1 23 2 2 3" xfId="49546" xr:uid="{8B4557CE-AD9C-4A02-BEEF-B9A8D8A46AD3}"/>
    <cellStyle name="60% - Accent1 23 2 3" xfId="22771" xr:uid="{A3480E27-C164-4D42-9849-F3009AED18A3}"/>
    <cellStyle name="60% - Accent1 23 2 3 2" xfId="49548" xr:uid="{3C7A7BF3-3A60-40F9-A233-D8E6C940D981}"/>
    <cellStyle name="60% - Accent1 23 2 4" xfId="49545" xr:uid="{D2208FF0-D938-4BAA-8A7A-2F1B43C3FFA8}"/>
    <cellStyle name="60% - Accent1 23 3" xfId="11335" xr:uid="{750EC57E-C264-4B01-9685-93642B4F2DC4}"/>
    <cellStyle name="60% - Accent1 23 3 2" xfId="26748" xr:uid="{08A358E7-DE79-4C25-9F53-D2429B33AF6C}"/>
    <cellStyle name="60% - Accent1 23 3 2 2" xfId="49550" xr:uid="{450497AE-8D28-42A8-94E2-4848DA65ECE7}"/>
    <cellStyle name="60% - Accent1 23 3 3" xfId="49549" xr:uid="{251B1AEB-2FCC-445D-A7B2-7F8763F8C7B8}"/>
    <cellStyle name="60% - Accent1 23 4" xfId="19043" xr:uid="{45ADBA77-D6C8-4637-B2C5-B24C6B7B80EF}"/>
    <cellStyle name="60% - Accent1 23 4 2" xfId="49551" xr:uid="{FFD10095-0FD3-4938-B9ED-8CE9518BBA63}"/>
    <cellStyle name="60% - Accent1 23 5" xfId="49544" xr:uid="{A7C6238F-8988-4257-BD87-0829C61598C9}"/>
    <cellStyle name="60% - Accent1 24" xfId="3645" xr:uid="{374B0C0B-835D-4A36-9F23-56B01863BB63}"/>
    <cellStyle name="60% - Accent1 24 2" xfId="7376" xr:uid="{EE68433F-5724-414E-8A91-8CFCA32F93AB}"/>
    <cellStyle name="60% - Accent1 24 2 2" xfId="15084" xr:uid="{D722C389-0DC5-4733-8B86-87D93C6DDBE7}"/>
    <cellStyle name="60% - Accent1 24 2 2 2" xfId="30496" xr:uid="{626EED60-8849-466C-896D-FDECF0F5823A}"/>
    <cellStyle name="60% - Accent1 24 2 2 2 2" xfId="49555" xr:uid="{C041DBFB-BA76-4791-BDE1-E80B0D42F1C7}"/>
    <cellStyle name="60% - Accent1 24 2 2 3" xfId="49554" xr:uid="{CC2E59CA-913C-4A43-A740-96363690E25D}"/>
    <cellStyle name="60% - Accent1 24 2 3" xfId="22791" xr:uid="{AE9FD3CB-96AE-432C-B24C-122C8C063C53}"/>
    <cellStyle name="60% - Accent1 24 2 3 2" xfId="49556" xr:uid="{E8310D30-86EA-4F7B-A423-5175B51BF711}"/>
    <cellStyle name="60% - Accent1 24 2 4" xfId="49553" xr:uid="{66725F07-A6D6-4287-904D-C68D9AC07F4E}"/>
    <cellStyle name="60% - Accent1 24 3" xfId="11355" xr:uid="{FA70403C-C200-4D5A-A96B-4EE3F074A0FD}"/>
    <cellStyle name="60% - Accent1 24 3 2" xfId="26768" xr:uid="{868397BE-EA6E-4A18-977E-B64EDFEB6AEE}"/>
    <cellStyle name="60% - Accent1 24 3 2 2" xfId="49558" xr:uid="{421C80E1-6ACC-42BA-8BFA-FE34EFEDDE2E}"/>
    <cellStyle name="60% - Accent1 24 3 3" xfId="49557" xr:uid="{E95F3A28-865F-4D88-9646-50E142ED8A81}"/>
    <cellStyle name="60% - Accent1 24 4" xfId="19063" xr:uid="{241076E5-CFB7-4C9A-B0FA-4C9D66D29946}"/>
    <cellStyle name="60% - Accent1 24 4 2" xfId="49559" xr:uid="{C86123B1-BEF7-434E-B251-1E3AA863A98A}"/>
    <cellStyle name="60% - Accent1 24 5" xfId="49552" xr:uid="{38CF2EC1-5BCF-4023-93EE-D24C7CEFDA84}"/>
    <cellStyle name="60% - Accent1 25" xfId="3665" xr:uid="{97164B12-5791-4811-8DA1-EE7B433DFC27}"/>
    <cellStyle name="60% - Accent1 25 2" xfId="7396" xr:uid="{4B8B5EF9-F9C4-4DD1-B902-81F259C9D8A8}"/>
    <cellStyle name="60% - Accent1 25 2 2" xfId="15104" xr:uid="{F0B1BBAF-872F-4E41-93C6-2BDA810E0215}"/>
    <cellStyle name="60% - Accent1 25 2 2 2" xfId="30516" xr:uid="{A218D1EC-D6DC-4E63-936A-8E93199ED07F}"/>
    <cellStyle name="60% - Accent1 25 2 2 2 2" xfId="49563" xr:uid="{33B100F0-64F3-4092-9956-8AF18E2006E4}"/>
    <cellStyle name="60% - Accent1 25 2 2 3" xfId="49562" xr:uid="{A00213C4-1778-4938-9093-98EC1BF5A05B}"/>
    <cellStyle name="60% - Accent1 25 2 3" xfId="22811" xr:uid="{8A503B2D-D9D7-4999-BF37-5DE1D1E19D97}"/>
    <cellStyle name="60% - Accent1 25 2 3 2" xfId="49564" xr:uid="{99C2B04F-04F2-4572-B5CA-FC5E68287140}"/>
    <cellStyle name="60% - Accent1 25 2 4" xfId="49561" xr:uid="{09D142DE-665E-4C73-B204-D1E224093F92}"/>
    <cellStyle name="60% - Accent1 25 3" xfId="11375" xr:uid="{8B1647DA-5184-49E1-B188-B54428880D36}"/>
    <cellStyle name="60% - Accent1 25 3 2" xfId="26788" xr:uid="{1715A6C2-068B-487B-B55C-BA565FA4DAA3}"/>
    <cellStyle name="60% - Accent1 25 3 2 2" xfId="49566" xr:uid="{26B9F394-F42E-4669-BDAF-E20BE73A2382}"/>
    <cellStyle name="60% - Accent1 25 3 3" xfId="49565" xr:uid="{59E91471-081E-44F3-AEDF-773BBE85AEBA}"/>
    <cellStyle name="60% - Accent1 25 4" xfId="19083" xr:uid="{75DD5A8F-8E1C-4DA1-AB5D-FE3BF586840B}"/>
    <cellStyle name="60% - Accent1 25 4 2" xfId="49567" xr:uid="{1B847B6B-19AC-4732-B8A6-EDEE376021DC}"/>
    <cellStyle name="60% - Accent1 25 5" xfId="49560" xr:uid="{4BD47FEA-F3F3-424C-AEF2-3D62B7FBD09A}"/>
    <cellStyle name="60% - Accent1 26" xfId="3685" xr:uid="{F92C567A-A615-4057-A424-5DBA7FF354B8}"/>
    <cellStyle name="60% - Accent1 26 2" xfId="7416" xr:uid="{79F16D08-E3CE-4BDB-9C7E-B488F0200614}"/>
    <cellStyle name="60% - Accent1 26 2 2" xfId="15124" xr:uid="{A2D38F2B-ACD2-4EDE-8497-169BA01261F4}"/>
    <cellStyle name="60% - Accent1 26 2 2 2" xfId="30536" xr:uid="{2BE8B95D-5BB2-4ADD-A536-609983F08CDC}"/>
    <cellStyle name="60% - Accent1 26 2 2 2 2" xfId="49571" xr:uid="{C6EEF8A8-27B8-4FCB-B6D1-081A036030F0}"/>
    <cellStyle name="60% - Accent1 26 2 2 3" xfId="49570" xr:uid="{26AB9574-157E-44DA-9686-84FFAA0A2ABE}"/>
    <cellStyle name="60% - Accent1 26 2 3" xfId="22831" xr:uid="{26CDFBFF-C12A-418C-9679-BE8F01DBF584}"/>
    <cellStyle name="60% - Accent1 26 2 3 2" xfId="49572" xr:uid="{5051308B-F01C-435C-A1A5-D8E7D4CB8030}"/>
    <cellStyle name="60% - Accent1 26 2 4" xfId="49569" xr:uid="{2EDBA503-06C4-4045-B4C9-F3E814887BB2}"/>
    <cellStyle name="60% - Accent1 26 3" xfId="11395" xr:uid="{49B50199-FD9E-4F87-BB1C-7B672BE12DB2}"/>
    <cellStyle name="60% - Accent1 26 3 2" xfId="26808" xr:uid="{410FA256-6806-4D9D-B3E3-3DB29480C6B8}"/>
    <cellStyle name="60% - Accent1 26 3 2 2" xfId="49574" xr:uid="{38E76917-AB40-46CE-88C4-9B0264528AF9}"/>
    <cellStyle name="60% - Accent1 26 3 3" xfId="49573" xr:uid="{13648E4E-278C-4FF9-B251-200F324FEF43}"/>
    <cellStyle name="60% - Accent1 26 4" xfId="19103" xr:uid="{25A571DA-1325-41CF-9E8A-530CB6A2B9B7}"/>
    <cellStyle name="60% - Accent1 26 4 2" xfId="49575" xr:uid="{D0C4AB87-D1AB-42FD-9FC2-87DAE3B207CA}"/>
    <cellStyle name="60% - Accent1 26 5" xfId="49568" xr:uid="{58BB0708-0200-44C2-8921-150F785B9F0E}"/>
    <cellStyle name="60% - Accent1 27" xfId="3705" xr:uid="{756A21B6-8B12-47E4-8581-15E498CE5753}"/>
    <cellStyle name="60% - Accent1 27 2" xfId="7436" xr:uid="{05D073CA-1434-4FD9-A457-80139FD7C6CC}"/>
    <cellStyle name="60% - Accent1 27 2 2" xfId="15144" xr:uid="{57D6F3D8-4F73-410D-9BE3-98BB2190D397}"/>
    <cellStyle name="60% - Accent1 27 2 2 2" xfId="30556" xr:uid="{9BF201D4-EBBB-4278-B5B0-CC347DF8E337}"/>
    <cellStyle name="60% - Accent1 27 2 2 2 2" xfId="49579" xr:uid="{67E057EF-2203-44B3-A04A-E65BE948A430}"/>
    <cellStyle name="60% - Accent1 27 2 2 3" xfId="49578" xr:uid="{35940B4A-F16B-416D-9D8E-31C6732A7C89}"/>
    <cellStyle name="60% - Accent1 27 2 3" xfId="22851" xr:uid="{672B0101-919F-4CB2-B0F3-D08AB6768FE1}"/>
    <cellStyle name="60% - Accent1 27 2 3 2" xfId="49580" xr:uid="{7AF2C7D0-66D8-42E4-9488-7390F199EFC2}"/>
    <cellStyle name="60% - Accent1 27 2 4" xfId="49577" xr:uid="{6D836078-6B18-4DF5-ACDC-E1C8EA1B9F85}"/>
    <cellStyle name="60% - Accent1 27 3" xfId="11415" xr:uid="{9874143C-3DD7-49DD-9C24-19D85626CA0C}"/>
    <cellStyle name="60% - Accent1 27 3 2" xfId="26828" xr:uid="{453AD3B9-BD6F-4E4A-83F6-3FA1B1D2CBB1}"/>
    <cellStyle name="60% - Accent1 27 3 2 2" xfId="49582" xr:uid="{31DF5A47-A933-4951-98DE-1A4DA3F7E4F2}"/>
    <cellStyle name="60% - Accent1 27 3 3" xfId="49581" xr:uid="{DE95E44D-7FE1-4596-824A-4F80FD8EB449}"/>
    <cellStyle name="60% - Accent1 27 4" xfId="19123" xr:uid="{1084ECF2-613F-4DA1-9142-6D6B50ECDEFA}"/>
    <cellStyle name="60% - Accent1 27 4 2" xfId="49583" xr:uid="{702E3D1C-EF63-4067-A0CB-36BF6B461526}"/>
    <cellStyle name="60% - Accent1 27 5" xfId="49576" xr:uid="{D73B0AAA-1F82-4F20-8F4A-F1E00AF8190D}"/>
    <cellStyle name="60% - Accent1 28" xfId="3725" xr:uid="{8363A1DC-1EA3-43F5-84BF-E9FD13052EF3}"/>
    <cellStyle name="60% - Accent1 28 2" xfId="7456" xr:uid="{A8C4B60A-32B8-4CE8-8E07-4A45CFF0FB4E}"/>
    <cellStyle name="60% - Accent1 28 2 2" xfId="15164" xr:uid="{6855157C-26F6-4F1C-890A-2C410DEB7B05}"/>
    <cellStyle name="60% - Accent1 28 2 2 2" xfId="30576" xr:uid="{ED33A6DB-867A-4AA7-9E25-AE817E0D3DC6}"/>
    <cellStyle name="60% - Accent1 28 2 2 2 2" xfId="49587" xr:uid="{13CB6899-05E4-461A-BAC9-5854DF6BB0B5}"/>
    <cellStyle name="60% - Accent1 28 2 2 3" xfId="49586" xr:uid="{AF44094B-90C5-4866-877B-6B2575DF1DB4}"/>
    <cellStyle name="60% - Accent1 28 2 3" xfId="22871" xr:uid="{376F0192-9A4A-4F59-B9E8-0F476EAFC2A5}"/>
    <cellStyle name="60% - Accent1 28 2 3 2" xfId="49588" xr:uid="{7A519854-6F1E-4539-AD86-B1ECB4548BA7}"/>
    <cellStyle name="60% - Accent1 28 2 4" xfId="49585" xr:uid="{F33387DD-1784-4AF8-B73A-AD29E62010E6}"/>
    <cellStyle name="60% - Accent1 28 3" xfId="11435" xr:uid="{FEA95F18-91D2-48EF-AD62-23E4B81FAF44}"/>
    <cellStyle name="60% - Accent1 28 3 2" xfId="26848" xr:uid="{B8A5C34B-2CCE-415F-A5B2-505837AE39BE}"/>
    <cellStyle name="60% - Accent1 28 3 2 2" xfId="49590" xr:uid="{5F931BEC-7EDE-44F5-9A72-D9672BCCB47B}"/>
    <cellStyle name="60% - Accent1 28 3 3" xfId="49589" xr:uid="{1C9F0FB8-0482-4528-BD59-C7560020A33A}"/>
    <cellStyle name="60% - Accent1 28 4" xfId="19143" xr:uid="{226C7C7A-1F27-44CD-BB85-2BE2E85BE75B}"/>
    <cellStyle name="60% - Accent1 28 4 2" xfId="49591" xr:uid="{0233ACF9-02BB-4D60-B31E-7ACFD3DE1CB0}"/>
    <cellStyle name="60% - Accent1 28 5" xfId="49584" xr:uid="{EF513049-EBFC-4395-AB25-178822EFC3AE}"/>
    <cellStyle name="60% - Accent1 29" xfId="3745" xr:uid="{DC29AB23-E2EE-4C2E-9A5C-BF24A67D6D67}"/>
    <cellStyle name="60% - Accent1 29 2" xfId="7476" xr:uid="{2B951E8A-65D8-4AB3-88D1-3E54B9935CB4}"/>
    <cellStyle name="60% - Accent1 29 2 2" xfId="15184" xr:uid="{23A3CB69-93D6-4205-8B9F-2B043D99F29F}"/>
    <cellStyle name="60% - Accent1 29 2 2 2" xfId="30596" xr:uid="{70BB5611-C0D2-49B5-9FFD-9E25F15BF94C}"/>
    <cellStyle name="60% - Accent1 29 2 2 2 2" xfId="49595" xr:uid="{BAEAC267-C70A-429E-8300-9B3DBAC264FA}"/>
    <cellStyle name="60% - Accent1 29 2 2 3" xfId="49594" xr:uid="{6D10B25D-227D-4CD3-859E-2C93BC3FBDD2}"/>
    <cellStyle name="60% - Accent1 29 2 3" xfId="22891" xr:uid="{0ED098F0-90D0-46D9-BEF2-E73A3798FBC3}"/>
    <cellStyle name="60% - Accent1 29 2 3 2" xfId="49596" xr:uid="{047AF1BB-31E9-48A6-87C7-033D233B0601}"/>
    <cellStyle name="60% - Accent1 29 2 4" xfId="49593" xr:uid="{E33167D4-D7A2-4151-A8F8-A25CABFDE37A}"/>
    <cellStyle name="60% - Accent1 29 3" xfId="11455" xr:uid="{6B887A71-2DDB-4310-87E2-6293435B9358}"/>
    <cellStyle name="60% - Accent1 29 3 2" xfId="26868" xr:uid="{B994DDFE-41F3-48DD-9D63-7C7B66B542C4}"/>
    <cellStyle name="60% - Accent1 29 3 2 2" xfId="49598" xr:uid="{CB0F591B-F0CE-4AAD-ACBD-32418A8DCA82}"/>
    <cellStyle name="60% - Accent1 29 3 3" xfId="49597" xr:uid="{29998596-8B57-4EA9-8EF0-0FA5511CB385}"/>
    <cellStyle name="60% - Accent1 29 4" xfId="19163" xr:uid="{E71CEA12-DFAD-4160-A3D0-83A48FE2ECD7}"/>
    <cellStyle name="60% - Accent1 29 4 2" xfId="49599" xr:uid="{FD042155-B2F9-4CB3-9DF1-F369C786EF0F}"/>
    <cellStyle name="60% - Accent1 29 5" xfId="49592" xr:uid="{B346F9A8-F116-454A-9353-67156623598B}"/>
    <cellStyle name="60% - Accent1 3" xfId="208" xr:uid="{B7150D7C-1256-4C05-8F73-BADC6CDA8467}"/>
    <cellStyle name="60% - Accent1 3 2" xfId="412" xr:uid="{725B1F16-6F7A-452A-B43B-0A7DFA038E14}"/>
    <cellStyle name="60% - Accent1 3 2 2" xfId="1074" xr:uid="{F9B10D58-7DD6-4879-B955-3AEB822D8F95}"/>
    <cellStyle name="60% - Accent1 3 2 2 2" xfId="2542" xr:uid="{F95AE230-11AC-499A-95EC-9F652C3229A8}"/>
    <cellStyle name="60% - Accent1 3 2 2 2 2" xfId="6274" xr:uid="{690F725F-7EE8-4F1A-A8F5-FB736F2824FC}"/>
    <cellStyle name="60% - Accent1 3 2 2 2 2 2" xfId="13982" xr:uid="{05AA884D-2981-49F2-8792-3522A199B105}"/>
    <cellStyle name="60% - Accent1 3 2 2 2 2 2 2" xfId="29394" xr:uid="{8640CDAB-DB57-4658-9424-2DB8468D7D67}"/>
    <cellStyle name="60% - Accent1 3 2 2 2 2 2 2 2" xfId="49606" xr:uid="{3A950318-F03C-4A4E-96D5-9959128E2A45}"/>
    <cellStyle name="60% - Accent1 3 2 2 2 2 2 3" xfId="49605" xr:uid="{78A1BFA7-1F6F-4F4B-960E-6841C7C84A69}"/>
    <cellStyle name="60% - Accent1 3 2 2 2 2 3" xfId="21689" xr:uid="{8FF3E5D3-28CC-4EEB-A587-B8E0F8A9D561}"/>
    <cellStyle name="60% - Accent1 3 2 2 2 2 3 2" xfId="49607" xr:uid="{2116418A-7998-486A-8CD9-24A35482D5F6}"/>
    <cellStyle name="60% - Accent1 3 2 2 2 2 4" xfId="49604" xr:uid="{6D015915-08FA-40FE-9382-14625DD0F794}"/>
    <cellStyle name="60% - Accent1 3 2 2 2 3" xfId="10253" xr:uid="{A75B630D-388D-4E25-8251-0CDDEDD8E69F}"/>
    <cellStyle name="60% - Accent1 3 2 2 2 3 2" xfId="25666" xr:uid="{93EB86B6-6BAE-476A-973C-7AD3CE05FD9E}"/>
    <cellStyle name="60% - Accent1 3 2 2 2 3 2 2" xfId="49609" xr:uid="{38FE438F-967B-446E-9C38-DBB20C6900A5}"/>
    <cellStyle name="60% - Accent1 3 2 2 2 3 3" xfId="49608" xr:uid="{671CC028-ACCF-4493-ADB8-3024A475B172}"/>
    <cellStyle name="60% - Accent1 3 2 2 2 4" xfId="17961" xr:uid="{CC5C515B-A3E9-4273-9C7B-CA6A2F4FCD50}"/>
    <cellStyle name="60% - Accent1 3 2 2 2 4 2" xfId="49610" xr:uid="{6EC2583C-3F5E-44A5-B912-9E03F9B7ECA8}"/>
    <cellStyle name="60% - Accent1 3 2 2 2 5" xfId="49603" xr:uid="{345953FE-9D27-47BD-906B-5008AD0B535E}"/>
    <cellStyle name="60% - Accent1 3 2 2 3" xfId="4811" xr:uid="{383C583B-97D7-46DA-B9FB-ACE847FE039A}"/>
    <cellStyle name="60% - Accent1 3 2 2 3 2" xfId="12519" xr:uid="{FD3E26BE-A7AA-4643-8B15-1DAE3B19F1E8}"/>
    <cellStyle name="60% - Accent1 3 2 2 3 2 2" xfId="27931" xr:uid="{DB11A75E-0FAD-44C3-97C7-0584A279A35C}"/>
    <cellStyle name="60% - Accent1 3 2 2 3 2 2 2" xfId="49613" xr:uid="{F6DC628F-C7FF-4656-ACC2-5B16F7166BFF}"/>
    <cellStyle name="60% - Accent1 3 2 2 3 2 3" xfId="49612" xr:uid="{C2FCE7DD-88EE-49B9-9FD2-4FDE5E413B49}"/>
    <cellStyle name="60% - Accent1 3 2 2 3 3" xfId="20226" xr:uid="{44AC73BD-6365-459B-BF64-E8ACAE1BDD17}"/>
    <cellStyle name="60% - Accent1 3 2 2 3 3 2" xfId="49614" xr:uid="{55C271B3-9BFB-4708-81C2-6A81962DD128}"/>
    <cellStyle name="60% - Accent1 3 2 2 3 4" xfId="49611" xr:uid="{87668A76-D484-4159-BB96-117FC3BB48D2}"/>
    <cellStyle name="60% - Accent1 3 2 2 4" xfId="8794" xr:uid="{540E292E-8E12-47CF-A22D-D99750E7CC34}"/>
    <cellStyle name="60% - Accent1 3 2 2 4 2" xfId="24207" xr:uid="{F251D14F-3CCD-4713-9A7F-9DECCC903DBA}"/>
    <cellStyle name="60% - Accent1 3 2 2 4 2 2" xfId="49616" xr:uid="{732B9A19-9377-43B5-B493-EC15BC253F1B}"/>
    <cellStyle name="60% - Accent1 3 2 2 4 3" xfId="49615" xr:uid="{BADD9CD7-46E8-43D4-B6BE-8F8BAD7BDC5D}"/>
    <cellStyle name="60% - Accent1 3 2 2 5" xfId="16502" xr:uid="{A3BC5803-A9CE-4D39-AE83-5B3DCEBB5215}"/>
    <cellStyle name="60% - Accent1 3 2 2 5 2" xfId="49617" xr:uid="{CF4F86A4-A51C-45AE-893D-C757081B48C6}"/>
    <cellStyle name="60% - Accent1 3 2 2 6" xfId="49602" xr:uid="{EAC1F848-E8BD-4466-B4A1-8BA52FBFEE9B}"/>
    <cellStyle name="60% - Accent1 3 2 3" xfId="1904" xr:uid="{109D522E-A4AB-4594-8886-DD025BE9EFC9}"/>
    <cellStyle name="60% - Accent1 3 2 3 2" xfId="5636" xr:uid="{69A5C01C-A133-4CC4-AF49-61F0CF220C60}"/>
    <cellStyle name="60% - Accent1 3 2 3 2 2" xfId="13344" xr:uid="{2184C8AC-EAB6-49A6-84D0-5A8DD556A12A}"/>
    <cellStyle name="60% - Accent1 3 2 3 2 2 2" xfId="28756" xr:uid="{94CCAD8D-D3F6-4FE9-9A7F-CABB6DDB4CAF}"/>
    <cellStyle name="60% - Accent1 3 2 3 2 2 2 2" xfId="49621" xr:uid="{DEA0BF82-02D2-4895-A52D-313F53BBDCBD}"/>
    <cellStyle name="60% - Accent1 3 2 3 2 2 3" xfId="49620" xr:uid="{70E90D42-A0E9-400E-9E53-4DE8167E4FDF}"/>
    <cellStyle name="60% - Accent1 3 2 3 2 3" xfId="21051" xr:uid="{0DF0357C-E9FD-49FC-8FEF-6F72C792CCDF}"/>
    <cellStyle name="60% - Accent1 3 2 3 2 3 2" xfId="49622" xr:uid="{26AAD2A1-C4A7-4BEE-84F6-0BB98F33150B}"/>
    <cellStyle name="60% - Accent1 3 2 3 2 4" xfId="49619" xr:uid="{A9A0177C-EE9F-4210-A980-22C12197C4E1}"/>
    <cellStyle name="60% - Accent1 3 2 3 3" xfId="9615" xr:uid="{DEB2E393-63E4-47FD-BBD9-6D1625246346}"/>
    <cellStyle name="60% - Accent1 3 2 3 3 2" xfId="25028" xr:uid="{459A0076-575D-4A84-BBA4-D7E7F50D259F}"/>
    <cellStyle name="60% - Accent1 3 2 3 3 2 2" xfId="49624" xr:uid="{E7D933E1-60BC-47FD-8EC5-E981D2A5AFD2}"/>
    <cellStyle name="60% - Accent1 3 2 3 3 3" xfId="49623" xr:uid="{9CF81185-9F5A-4157-85C3-E62585160964}"/>
    <cellStyle name="60% - Accent1 3 2 3 4" xfId="17323" xr:uid="{ED2AE15B-AF88-47F7-AF9F-2B9EE4A84118}"/>
    <cellStyle name="60% - Accent1 3 2 3 4 2" xfId="49625" xr:uid="{28080E95-69DE-4260-8E94-6E75A50859B1}"/>
    <cellStyle name="60% - Accent1 3 2 3 5" xfId="49618" xr:uid="{F6F8F91B-43AD-474F-93DD-F9A8F80A7502}"/>
    <cellStyle name="60% - Accent1 3 2 4" xfId="4159" xr:uid="{D977A107-AD09-4731-A1A1-CA3D5AF30DCB}"/>
    <cellStyle name="60% - Accent1 3 2 4 2" xfId="11867" xr:uid="{A722959A-039C-478F-8168-2B9C9F3B036A}"/>
    <cellStyle name="60% - Accent1 3 2 4 2 2" xfId="27279" xr:uid="{905E8FDD-D347-40B6-A57A-280304FA84BD}"/>
    <cellStyle name="60% - Accent1 3 2 4 2 2 2" xfId="49628" xr:uid="{1680DD09-C7F0-4F0A-867A-AC109611C26F}"/>
    <cellStyle name="60% - Accent1 3 2 4 2 3" xfId="49627" xr:uid="{3A395DC8-115B-4160-A2B3-F7BB3EBA5D6E}"/>
    <cellStyle name="60% - Accent1 3 2 4 3" xfId="19574" xr:uid="{B740B287-2236-44CB-94B9-9114638F26DB}"/>
    <cellStyle name="60% - Accent1 3 2 4 3 2" xfId="49629" xr:uid="{AED631D0-C7A5-421F-BF76-E1E865A90FF8}"/>
    <cellStyle name="60% - Accent1 3 2 4 4" xfId="49626" xr:uid="{8078C177-EDA8-4A30-9BB5-A4087704870F}"/>
    <cellStyle name="60% - Accent1 3 2 5" xfId="8156" xr:uid="{E6690875-84F9-41BB-BE1E-94DBEBC406AA}"/>
    <cellStyle name="60% - Accent1 3 2 5 2" xfId="23569" xr:uid="{F5459550-C395-4AB7-84D2-1137977BDB5F}"/>
    <cellStyle name="60% - Accent1 3 2 5 2 2" xfId="49631" xr:uid="{7DE280C0-15EB-4300-A36A-48537E9DA43D}"/>
    <cellStyle name="60% - Accent1 3 2 5 3" xfId="49630" xr:uid="{A7E8E3C6-85CC-44AC-92B9-6D9CD2A0DEC4}"/>
    <cellStyle name="60% - Accent1 3 2 6" xfId="15864" xr:uid="{C5DE0C4A-02D2-4912-9165-DF6ACD4E1BB2}"/>
    <cellStyle name="60% - Accent1 3 2 6 2" xfId="49632" xr:uid="{DABA6114-C9B4-417E-B752-EBB77CE00163}"/>
    <cellStyle name="60% - Accent1 3 2 7" xfId="49601" xr:uid="{C53B8FE1-7BFC-41E7-8CDB-5D5F6E4176A9}"/>
    <cellStyle name="60% - Accent1 3 3" xfId="874" xr:uid="{48E2CA01-9915-49D3-A35D-C4DF8FA34AC6}"/>
    <cellStyle name="60% - Accent1 3 3 2" xfId="2344" xr:uid="{D0EE02F7-FE95-4B62-B9D6-D38ABFB8C4C0}"/>
    <cellStyle name="60% - Accent1 3 3 2 2" xfId="6076" xr:uid="{190F16EE-2F89-4A98-B5F2-145F11A45234}"/>
    <cellStyle name="60% - Accent1 3 3 2 2 2" xfId="13784" xr:uid="{7DF690F7-D449-487F-856A-1B5818E4D50B}"/>
    <cellStyle name="60% - Accent1 3 3 2 2 2 2" xfId="29196" xr:uid="{55F1DABD-2D84-4420-86DC-0DF3777F04FE}"/>
    <cellStyle name="60% - Accent1 3 3 2 2 2 2 2" xfId="49637" xr:uid="{3F62528E-4E1A-459F-9D28-00822B7331A4}"/>
    <cellStyle name="60% - Accent1 3 3 2 2 2 3" xfId="49636" xr:uid="{32EA244E-8096-47AF-B0CC-C22CD70EBAA9}"/>
    <cellStyle name="60% - Accent1 3 3 2 2 3" xfId="21491" xr:uid="{0A894E61-D516-4471-ACCF-6DFFD7CC0D9C}"/>
    <cellStyle name="60% - Accent1 3 3 2 2 3 2" xfId="49638" xr:uid="{198F7A70-F006-4801-A959-84E40E6E5A8E}"/>
    <cellStyle name="60% - Accent1 3 3 2 2 4" xfId="49635" xr:uid="{EEC775DD-1086-4C17-932B-00F85BDA4766}"/>
    <cellStyle name="60% - Accent1 3 3 2 3" xfId="10055" xr:uid="{9F18B335-5859-497B-8D0D-2E94A6C371A6}"/>
    <cellStyle name="60% - Accent1 3 3 2 3 2" xfId="25468" xr:uid="{302A7599-72E6-4AE0-A0E5-15CD338D88EA}"/>
    <cellStyle name="60% - Accent1 3 3 2 3 2 2" xfId="49640" xr:uid="{1E2D921A-9385-47F5-808D-91CECF7AA253}"/>
    <cellStyle name="60% - Accent1 3 3 2 3 3" xfId="49639" xr:uid="{6C271CAB-89AE-46CF-846C-B483158C24A7}"/>
    <cellStyle name="60% - Accent1 3 3 2 4" xfId="17763" xr:uid="{B7DF7F31-9604-4861-8B22-5B831BAA53A7}"/>
    <cellStyle name="60% - Accent1 3 3 2 4 2" xfId="49641" xr:uid="{D4A3C2A8-BB59-45CB-89CD-42585E088A85}"/>
    <cellStyle name="60% - Accent1 3 3 2 5" xfId="49634" xr:uid="{EA1B6A5C-A1D9-47D5-9ED4-73F6F915BCC6}"/>
    <cellStyle name="60% - Accent1 3 3 3" xfId="4611" xr:uid="{28EF6A6A-3092-4A69-A7E2-890661BF62D6}"/>
    <cellStyle name="60% - Accent1 3 3 3 2" xfId="12319" xr:uid="{EBC965A8-DC82-4373-A6D1-7E18A193D910}"/>
    <cellStyle name="60% - Accent1 3 3 3 2 2" xfId="27731" xr:uid="{819862CA-E40D-4DB8-BFC6-F6F0C8014F78}"/>
    <cellStyle name="60% - Accent1 3 3 3 2 2 2" xfId="49644" xr:uid="{23044378-8A82-4E63-98DD-CEB675A4885D}"/>
    <cellStyle name="60% - Accent1 3 3 3 2 3" xfId="49643" xr:uid="{82ACB1E2-4419-4CF0-9242-958448132543}"/>
    <cellStyle name="60% - Accent1 3 3 3 3" xfId="20026" xr:uid="{09C2C8BE-38B4-4D18-A49F-1D91A9D64188}"/>
    <cellStyle name="60% - Accent1 3 3 3 3 2" xfId="49645" xr:uid="{2071077B-F9BC-47A3-ACFC-F9FAD0A6CCDD}"/>
    <cellStyle name="60% - Accent1 3 3 3 4" xfId="49642" xr:uid="{E0E0C520-734B-40D4-9D31-E2706043013B}"/>
    <cellStyle name="60% - Accent1 3 3 4" xfId="8596" xr:uid="{344887DA-107D-4C8F-9B88-B61EFB3172A6}"/>
    <cellStyle name="60% - Accent1 3 3 4 2" xfId="24009" xr:uid="{453584EE-F697-4BAA-82B4-F76D6BCC0659}"/>
    <cellStyle name="60% - Accent1 3 3 4 2 2" xfId="49647" xr:uid="{2F632427-AC51-438D-90AF-386C8CB2CF53}"/>
    <cellStyle name="60% - Accent1 3 3 4 3" xfId="49646" xr:uid="{28DEF958-1262-42F1-AA42-807664F64B06}"/>
    <cellStyle name="60% - Accent1 3 3 5" xfId="16304" xr:uid="{81A6BF56-8406-4A51-A34C-172C0F4A0E35}"/>
    <cellStyle name="60% - Accent1 3 3 5 2" xfId="49648" xr:uid="{25E3C575-C428-4202-8691-9B4515DBD569}"/>
    <cellStyle name="60% - Accent1 3 3 6" xfId="49633" xr:uid="{DB3EB615-C2BA-4E76-B69E-1371285823FF}"/>
    <cellStyle name="60% - Accent1 3 4" xfId="1706" xr:uid="{2DA84EDE-2E7E-48B8-A684-23E60ACE595C}"/>
    <cellStyle name="60% - Accent1 3 4 2" xfId="5438" xr:uid="{E505B8AE-B8E7-48B0-BE4C-966D901941E0}"/>
    <cellStyle name="60% - Accent1 3 4 2 2" xfId="13146" xr:uid="{835C503F-B883-4B94-A61F-BA92239CF23B}"/>
    <cellStyle name="60% - Accent1 3 4 2 2 2" xfId="28558" xr:uid="{AE61971E-37D4-4902-AB73-7DB79C4F9A4A}"/>
    <cellStyle name="60% - Accent1 3 4 2 2 2 2" xfId="49652" xr:uid="{0EABA93A-3F3C-40A5-A915-C3A22697516F}"/>
    <cellStyle name="60% - Accent1 3 4 2 2 3" xfId="49651" xr:uid="{42654BF5-BB47-45CD-A10D-29AA428D5DCB}"/>
    <cellStyle name="60% - Accent1 3 4 2 3" xfId="20853" xr:uid="{B9A49DF7-6B0D-4D86-BA4D-9B325421004E}"/>
    <cellStyle name="60% - Accent1 3 4 2 3 2" xfId="49653" xr:uid="{FD8BE043-2E23-4686-9DD1-A3AE42CD73C0}"/>
    <cellStyle name="60% - Accent1 3 4 2 4" xfId="49650" xr:uid="{C0797E76-CDA0-4405-AE9D-6492C81BD2B6}"/>
    <cellStyle name="60% - Accent1 3 4 3" xfId="9417" xr:uid="{EC9D1AB4-9C9A-4F8E-BDEA-C83607264639}"/>
    <cellStyle name="60% - Accent1 3 4 3 2" xfId="24830" xr:uid="{8B22259E-7480-4C8B-8FA9-C35D5B5E9ECF}"/>
    <cellStyle name="60% - Accent1 3 4 3 2 2" xfId="49655" xr:uid="{C3027D91-4867-40B3-A68F-3B8A23EEC74A}"/>
    <cellStyle name="60% - Accent1 3 4 3 3" xfId="49654" xr:uid="{20506D41-656B-4E87-8E9B-8C66D4E426AC}"/>
    <cellStyle name="60% - Accent1 3 4 4" xfId="17125" xr:uid="{36A5373F-5D00-4350-B245-083F4EE467B3}"/>
    <cellStyle name="60% - Accent1 3 4 4 2" xfId="49656" xr:uid="{7EEF4F1E-F555-4D95-AFC6-A88827BCE0E7}"/>
    <cellStyle name="60% - Accent1 3 4 5" xfId="49649" xr:uid="{23186C61-981F-46B7-B796-B8A76EC8203D}"/>
    <cellStyle name="60% - Accent1 3 5" xfId="3959" xr:uid="{D7C62C3A-B02E-4042-97E8-2D2278C9C9AE}"/>
    <cellStyle name="60% - Accent1 3 5 2" xfId="11667" xr:uid="{FA66446F-7F18-4331-8B92-959D5DDAA37E}"/>
    <cellStyle name="60% - Accent1 3 5 2 2" xfId="27079" xr:uid="{B1446136-B4E9-447D-B7F4-6C2AB711275F}"/>
    <cellStyle name="60% - Accent1 3 5 2 2 2" xfId="49659" xr:uid="{ABAAA3F4-C6EE-4833-A7B8-F2502D822E6A}"/>
    <cellStyle name="60% - Accent1 3 5 2 3" xfId="49658" xr:uid="{9C66811B-0CFD-4D8A-8EC5-EDEB81817C1A}"/>
    <cellStyle name="60% - Accent1 3 5 3" xfId="19374" xr:uid="{B33C3DAF-6CA9-41F2-AFB3-5D712793DFE3}"/>
    <cellStyle name="60% - Accent1 3 5 3 2" xfId="49660" xr:uid="{3DBF4FDD-A46C-4D84-82B9-FAA562F49193}"/>
    <cellStyle name="60% - Accent1 3 5 4" xfId="49657" xr:uid="{9A51381F-E42D-4352-B9BC-73116B78D900}"/>
    <cellStyle name="60% - Accent1 3 6" xfId="7958" xr:uid="{C2609028-6FD3-452C-B07E-076167944B40}"/>
    <cellStyle name="60% - Accent1 3 6 2" xfId="23371" xr:uid="{A27B319C-5B53-4ECD-9AF1-35D21CED34E4}"/>
    <cellStyle name="60% - Accent1 3 6 2 2" xfId="49662" xr:uid="{635A3450-FFF5-4CB0-8BE3-7ABF6FCDC886}"/>
    <cellStyle name="60% - Accent1 3 6 3" xfId="49661" xr:uid="{09566C76-25D7-45C8-A203-7186F0EDDD81}"/>
    <cellStyle name="60% - Accent1 3 7" xfId="15666" xr:uid="{FB99BE01-72A3-48D9-97E6-9EEB43A62215}"/>
    <cellStyle name="60% - Accent1 3 7 2" xfId="49663" xr:uid="{4124335F-F0DA-49C7-8008-207DCCCB318C}"/>
    <cellStyle name="60% - Accent1 3 8" xfId="49600" xr:uid="{1105F5CA-3240-40A9-B9A9-4160E6BE2037}"/>
    <cellStyle name="60% - Accent1 30" xfId="3765" xr:uid="{F0AF4D66-0AE1-4E94-B3E7-9DE74686B81D}"/>
    <cellStyle name="60% - Accent1 30 2" xfId="7496" xr:uid="{7D4C4C86-BF5B-477E-9623-A3A68ECF0751}"/>
    <cellStyle name="60% - Accent1 30 2 2" xfId="15204" xr:uid="{986E8995-3E90-427E-989D-724F8F1F4370}"/>
    <cellStyle name="60% - Accent1 30 2 2 2" xfId="30616" xr:uid="{D4496BC2-D7EC-45E5-AE95-80F0EC51D447}"/>
    <cellStyle name="60% - Accent1 30 2 2 2 2" xfId="49667" xr:uid="{52AF2B7A-E682-405F-B94D-4AA01AFA8253}"/>
    <cellStyle name="60% - Accent1 30 2 2 3" xfId="49666" xr:uid="{DD71D06E-2A2E-4FE4-B763-F00C1F18B8C3}"/>
    <cellStyle name="60% - Accent1 30 2 3" xfId="22911" xr:uid="{0DB6A436-2A7A-4198-9277-EF4F6EFAB660}"/>
    <cellStyle name="60% - Accent1 30 2 3 2" xfId="49668" xr:uid="{3FC1A838-04EF-42EB-9913-A1BF9445214E}"/>
    <cellStyle name="60% - Accent1 30 2 4" xfId="49665" xr:uid="{B65CA863-2966-48A8-9D33-848574BB4E37}"/>
    <cellStyle name="60% - Accent1 30 3" xfId="11475" xr:uid="{B639B551-163C-4CC4-B1DA-9E54C8C73FF9}"/>
    <cellStyle name="60% - Accent1 30 3 2" xfId="26888" xr:uid="{83635D4F-44FE-463A-975E-2F40CFAF606F}"/>
    <cellStyle name="60% - Accent1 30 3 2 2" xfId="49670" xr:uid="{7E4B3A2B-2DF3-4F87-98C0-4C90B5F0393E}"/>
    <cellStyle name="60% - Accent1 30 3 3" xfId="49669" xr:uid="{D3DA9037-D8FD-4C3A-B70D-23E06700B812}"/>
    <cellStyle name="60% - Accent1 30 4" xfId="19183" xr:uid="{7719F5D2-6677-4599-8DAA-C7AFF83FF5A2}"/>
    <cellStyle name="60% - Accent1 30 4 2" xfId="49671" xr:uid="{41D5DEC6-2EC8-4C4F-8C9A-19DC78769905}"/>
    <cellStyle name="60% - Accent1 30 5" xfId="49664" xr:uid="{D85CC076-563E-4B74-AF84-C030949170A9}"/>
    <cellStyle name="60% - Accent1 31" xfId="3785" xr:uid="{685F7FB4-6EA0-40DE-9C2C-25431D9CE49C}"/>
    <cellStyle name="60% - Accent1 31 2" xfId="7516" xr:uid="{6C38B3EC-CB87-45B2-86D0-928AE254753F}"/>
    <cellStyle name="60% - Accent1 31 2 2" xfId="15224" xr:uid="{60399761-5F37-4517-8BD7-637849C4EFCA}"/>
    <cellStyle name="60% - Accent1 31 2 2 2" xfId="30636" xr:uid="{E5043ADF-DCB8-4919-9FAE-D6F276260B78}"/>
    <cellStyle name="60% - Accent1 31 2 2 2 2" xfId="49675" xr:uid="{1BAD332F-08CF-4D17-A477-149FF5637883}"/>
    <cellStyle name="60% - Accent1 31 2 2 3" xfId="49674" xr:uid="{01C9F41A-64AE-46AF-9E4D-975CEC527996}"/>
    <cellStyle name="60% - Accent1 31 2 3" xfId="22931" xr:uid="{5609198C-8FA8-40A0-8CAA-6E4AB167CE5F}"/>
    <cellStyle name="60% - Accent1 31 2 3 2" xfId="49676" xr:uid="{9877EDA2-9951-4143-BFEC-B040E51B0F9A}"/>
    <cellStyle name="60% - Accent1 31 2 4" xfId="49673" xr:uid="{05A1ED84-4F36-4446-A028-344B3CA66BCB}"/>
    <cellStyle name="60% - Accent1 31 3" xfId="11495" xr:uid="{36E620F5-0A15-4167-B0C5-6AF10B646788}"/>
    <cellStyle name="60% - Accent1 31 3 2" xfId="26908" xr:uid="{31F46926-26FA-4DA5-A643-DA5B3354A42A}"/>
    <cellStyle name="60% - Accent1 31 3 2 2" xfId="49678" xr:uid="{B18AAF4A-6A7B-4196-9572-CFA64049D01A}"/>
    <cellStyle name="60% - Accent1 31 3 3" xfId="49677" xr:uid="{B99255DC-D0E8-43F2-B417-E6D9DE376C70}"/>
    <cellStyle name="60% - Accent1 31 4" xfId="19203" xr:uid="{AE5F33F8-3AB7-4615-8943-5A9684177B95}"/>
    <cellStyle name="60% - Accent1 31 4 2" xfId="49679" xr:uid="{DD8035A9-56AB-49D0-8DD8-780B47FBF0C8}"/>
    <cellStyle name="60% - Accent1 31 5" xfId="49672" xr:uid="{A38D29E5-A874-441D-9A3E-A7E8D1DB3178}"/>
    <cellStyle name="60% - Accent1 32" xfId="3805" xr:uid="{F1240BB0-3F38-4926-BF31-5B0AF66246BE}"/>
    <cellStyle name="60% - Accent1 32 2" xfId="7536" xr:uid="{1B00E244-713A-486D-98FA-0D95B10413EB}"/>
    <cellStyle name="60% - Accent1 32 2 2" xfId="15244" xr:uid="{5F7A6F23-D8A6-4029-919C-71E94FCB0C8B}"/>
    <cellStyle name="60% - Accent1 32 2 2 2" xfId="30656" xr:uid="{60667349-6172-4736-8F8D-1B581CE44790}"/>
    <cellStyle name="60% - Accent1 32 2 2 2 2" xfId="49683" xr:uid="{9A92E252-0792-4471-91EB-CDED29B5F2A8}"/>
    <cellStyle name="60% - Accent1 32 2 2 3" xfId="49682" xr:uid="{01A8BB99-A68E-4C05-85D0-328E1FB51C3C}"/>
    <cellStyle name="60% - Accent1 32 2 3" xfId="22951" xr:uid="{86AAC1C3-312A-4E58-903C-C98271213589}"/>
    <cellStyle name="60% - Accent1 32 2 3 2" xfId="49684" xr:uid="{5CEB1A21-CAA7-44BB-9F3C-8A17D018CF08}"/>
    <cellStyle name="60% - Accent1 32 2 4" xfId="49681" xr:uid="{7FE5FF10-9968-4034-BFD6-CD3A13ABB6B3}"/>
    <cellStyle name="60% - Accent1 32 3" xfId="11515" xr:uid="{D2534136-095D-434F-9D9A-2F7EB3EFA830}"/>
    <cellStyle name="60% - Accent1 32 3 2" xfId="26928" xr:uid="{F605D91D-4B4C-41FD-87E7-BEE102E9CB84}"/>
    <cellStyle name="60% - Accent1 32 3 2 2" xfId="49686" xr:uid="{288AA58D-91CA-4939-8D75-BE78838DE161}"/>
    <cellStyle name="60% - Accent1 32 3 3" xfId="49685" xr:uid="{456A7419-8A41-4087-AB9C-4843D45010D4}"/>
    <cellStyle name="60% - Accent1 32 4" xfId="19223" xr:uid="{4187FDC9-E457-4B52-B8B6-B71242B55A52}"/>
    <cellStyle name="60% - Accent1 32 4 2" xfId="49687" xr:uid="{3F5E1848-7C9E-463F-93B5-7E07F6138FC0}"/>
    <cellStyle name="60% - Accent1 32 5" xfId="49680" xr:uid="{0DA176C9-428C-47FB-A261-ADA76C21F7F7}"/>
    <cellStyle name="60% - Accent1 33" xfId="3826" xr:uid="{70C70AA8-440F-4C30-B453-1E37DB28AA11}"/>
    <cellStyle name="60% - Accent1 33 2" xfId="7556" xr:uid="{2A20C418-545A-4E11-B2BB-7BC514D838BA}"/>
    <cellStyle name="60% - Accent1 33 2 2" xfId="15264" xr:uid="{A2BC6D42-9B70-4D61-BC4F-15EAD784DB29}"/>
    <cellStyle name="60% - Accent1 33 2 2 2" xfId="30676" xr:uid="{F7EC0C5F-B838-46E8-8142-C02BCD0F2D59}"/>
    <cellStyle name="60% - Accent1 33 2 2 2 2" xfId="49691" xr:uid="{F1DDB530-768F-4DB9-ACB5-94745E3A111A}"/>
    <cellStyle name="60% - Accent1 33 2 2 3" xfId="49690" xr:uid="{D418D8F6-BB57-4F21-A779-1991F0A3364B}"/>
    <cellStyle name="60% - Accent1 33 2 3" xfId="22971" xr:uid="{B80B5694-69BA-4A34-BEC0-2C4E0B579784}"/>
    <cellStyle name="60% - Accent1 33 2 3 2" xfId="49692" xr:uid="{548FB76F-DCAC-49A7-B710-B98170543C33}"/>
    <cellStyle name="60% - Accent1 33 2 4" xfId="49689" xr:uid="{39CE0D65-E5B2-4FB9-9E30-CDA2A0AA923D}"/>
    <cellStyle name="60% - Accent1 33 3" xfId="11536" xr:uid="{200D200E-FA79-477B-956B-AFAF5F782EE2}"/>
    <cellStyle name="60% - Accent1 33 3 2" xfId="26948" xr:uid="{CC32F6F8-A3E9-4518-BC6C-7963805B676C}"/>
    <cellStyle name="60% - Accent1 33 3 2 2" xfId="49694" xr:uid="{6C69F8A7-A8FA-4D69-BAC6-B84CBA249B6E}"/>
    <cellStyle name="60% - Accent1 33 3 3" xfId="49693" xr:uid="{912FE2F5-3E3C-48A1-BF98-7706DDE02D9E}"/>
    <cellStyle name="60% - Accent1 33 4" xfId="19243" xr:uid="{A6DD869C-AA36-4376-BB6D-6122A5C4D115}"/>
    <cellStyle name="60% - Accent1 33 4 2" xfId="49695" xr:uid="{20D85FC5-5253-41C5-BD5C-6493FBADF369}"/>
    <cellStyle name="60% - Accent1 33 5" xfId="49688" xr:uid="{2E3A37CA-10C3-4993-9BEB-0A6BF14A2BCA}"/>
    <cellStyle name="60% - Accent1 34" xfId="3845" xr:uid="{3E1566D1-50F1-4FD4-949A-58372E177B16}"/>
    <cellStyle name="60% - Accent1 34 2" xfId="11555" xr:uid="{FB8B3E75-8476-4829-8722-FCF8BF9B2B95}"/>
    <cellStyle name="60% - Accent1 34 2 2" xfId="26967" xr:uid="{A5CF7777-91DA-4496-A77B-F60F1909C462}"/>
    <cellStyle name="60% - Accent1 34 2 2 2" xfId="49698" xr:uid="{AF20A424-8070-40EE-BC88-B101555A4512}"/>
    <cellStyle name="60% - Accent1 34 2 3" xfId="49697" xr:uid="{DC3F0D48-AA69-4CBA-BF8F-EA4D6447C65C}"/>
    <cellStyle name="60% - Accent1 34 3" xfId="19262" xr:uid="{1840C46C-18CE-4EB6-8C3E-4BFCAB55A554}"/>
    <cellStyle name="60% - Accent1 34 3 2" xfId="49699" xr:uid="{7B7BDF3E-7D29-4C3A-BE29-F6CEFDAF7BD5}"/>
    <cellStyle name="60% - Accent1 34 4" xfId="49696" xr:uid="{67069611-94D9-4967-907A-53B0E428C02E}"/>
    <cellStyle name="60% - Accent1 35" xfId="7576" xr:uid="{46ECE240-2C60-487C-A4DB-D814735B0F7D}"/>
    <cellStyle name="60% - Accent1 35 2" xfId="15284" xr:uid="{6BCCDF07-E040-4487-BB08-B53502F767DB}"/>
    <cellStyle name="60% - Accent1 35 2 2" xfId="30696" xr:uid="{1949AFC5-70FA-498A-8076-76B47847BA27}"/>
    <cellStyle name="60% - Accent1 35 2 2 2" xfId="49702" xr:uid="{4EAE4291-5017-4FB5-B2F1-B84B674A6917}"/>
    <cellStyle name="60% - Accent1 35 2 3" xfId="49701" xr:uid="{0693F5FA-DA5A-4D56-A7A4-B7E23EFCB169}"/>
    <cellStyle name="60% - Accent1 35 3" xfId="22991" xr:uid="{0DF21D65-F1F0-47B8-8F34-56D853294272}"/>
    <cellStyle name="60% - Accent1 35 3 2" xfId="49703" xr:uid="{483FEB26-6D42-4763-AFC0-C67577FB7718}"/>
    <cellStyle name="60% - Accent1 35 4" xfId="49700" xr:uid="{BB4D9561-BD7C-437D-A8A3-FFB60E0A6A39}"/>
    <cellStyle name="60% - Accent1 36" xfId="7596" xr:uid="{0A95F83C-B711-4622-ABE0-30C417559F08}"/>
    <cellStyle name="60% - Accent1 36 2" xfId="15304" xr:uid="{35792235-C61A-451E-986F-DC412395F5DF}"/>
    <cellStyle name="60% - Accent1 36 2 2" xfId="30716" xr:uid="{E816A484-B729-4126-AF1C-8933C5B3D7AD}"/>
    <cellStyle name="60% - Accent1 36 2 2 2" xfId="49706" xr:uid="{E590B87E-62B8-49AE-8622-A7A6EE1E625E}"/>
    <cellStyle name="60% - Accent1 36 2 3" xfId="49705" xr:uid="{51B22277-F779-432F-B181-47F44BBAC71A}"/>
    <cellStyle name="60% - Accent1 36 3" xfId="23011" xr:uid="{82BD371A-C676-41FB-A59C-3B47ACFE0B9D}"/>
    <cellStyle name="60% - Accent1 36 3 2" xfId="49707" xr:uid="{5796F831-6874-4A09-AB04-5D651A247336}"/>
    <cellStyle name="60% - Accent1 36 4" xfId="49704" xr:uid="{BC37F086-B18B-4AC7-B6D0-1B64B889358A}"/>
    <cellStyle name="60% - Accent1 37" xfId="7616" xr:uid="{7E6B5C4E-BCA7-4209-A438-14F8D48BDE8F}"/>
    <cellStyle name="60% - Accent1 37 2" xfId="15324" xr:uid="{75C814D6-6B6A-46CB-9A4F-92C370F0E810}"/>
    <cellStyle name="60% - Accent1 37 2 2" xfId="30736" xr:uid="{9E81BC84-8682-4A09-9C0F-00ACE51D21A0}"/>
    <cellStyle name="60% - Accent1 37 2 2 2" xfId="49710" xr:uid="{601A140A-AC89-4362-BD2B-EC6232424442}"/>
    <cellStyle name="60% - Accent1 37 2 3" xfId="49709" xr:uid="{78C6CB26-8DF1-477A-B026-22F173296C46}"/>
    <cellStyle name="60% - Accent1 37 3" xfId="23031" xr:uid="{5A61F118-90A5-439F-854D-A2C7781510FA}"/>
    <cellStyle name="60% - Accent1 37 3 2" xfId="49711" xr:uid="{45DDAB0D-9443-4E2E-A6A6-B4C8B46C6F3B}"/>
    <cellStyle name="60% - Accent1 37 4" xfId="49708" xr:uid="{FAA4AB43-F042-45F8-9694-D940D485BB74}"/>
    <cellStyle name="60% - Accent1 38" xfId="7636" xr:uid="{96414CB3-7277-4F26-ABE7-7728BB184845}"/>
    <cellStyle name="60% - Accent1 38 2" xfId="15344" xr:uid="{F536A94B-DA94-49A8-940A-D34F1BD80971}"/>
    <cellStyle name="60% - Accent1 38 2 2" xfId="30756" xr:uid="{C78EF2C7-E1EB-417B-AEC2-025510ACA2AA}"/>
    <cellStyle name="60% - Accent1 38 2 2 2" xfId="49714" xr:uid="{222E131A-A2E9-4E05-BE7D-A26B49B4B3DB}"/>
    <cellStyle name="60% - Accent1 38 2 3" xfId="49713" xr:uid="{1CA443D4-05C9-44E2-9CBA-710AA9A969F1}"/>
    <cellStyle name="60% - Accent1 38 3" xfId="23051" xr:uid="{560D8F05-35F1-44A6-8338-978D98210EC6}"/>
    <cellStyle name="60% - Accent1 38 3 2" xfId="49715" xr:uid="{A3EB125F-62D1-4C94-AEE9-EBC95887B0F8}"/>
    <cellStyle name="60% - Accent1 38 4" xfId="49712" xr:uid="{454FEDA4-BE40-4198-830E-5C8077673F2A}"/>
    <cellStyle name="60% - Accent1 39" xfId="7656" xr:uid="{7A9DF2E7-2013-4C92-A5F3-24D06BDCF34F}"/>
    <cellStyle name="60% - Accent1 39 2" xfId="15364" xr:uid="{FD9D58E9-BA79-455C-B4F3-B5E4B14F3E65}"/>
    <cellStyle name="60% - Accent1 39 2 2" xfId="30776" xr:uid="{5B4E0326-48FD-497C-9C72-41D65298C4FA}"/>
    <cellStyle name="60% - Accent1 39 2 2 2" xfId="49718" xr:uid="{73E2531F-4C3E-4DD1-AB2D-969CABD990A4}"/>
    <cellStyle name="60% - Accent1 39 2 3" xfId="49717" xr:uid="{DA7FB2BD-5245-49BF-BA71-9A689A842C36}"/>
    <cellStyle name="60% - Accent1 39 3" xfId="23071" xr:uid="{E9217412-3EFE-4C41-9878-6FC88C2C7CAE}"/>
    <cellStyle name="60% - Accent1 39 3 2" xfId="49719" xr:uid="{9B1A9A32-6834-4087-85C8-8BE12358F5BB}"/>
    <cellStyle name="60% - Accent1 39 4" xfId="49716" xr:uid="{7E100B15-1B08-4219-9D34-14310BCACCF0}"/>
    <cellStyle name="60% - Accent1 4" xfId="308" xr:uid="{238859C9-53D9-4764-9D9A-9D7E860E3067}"/>
    <cellStyle name="60% - Accent1 4 2" xfId="972" xr:uid="{17655142-1FAA-448E-B220-B2FE0B8A2328}"/>
    <cellStyle name="60% - Accent1 4 2 2" xfId="2442" xr:uid="{752103D1-6486-443D-92CB-A9FD2E216938}"/>
    <cellStyle name="60% - Accent1 4 2 2 2" xfId="6174" xr:uid="{17E1844E-B331-416F-B84A-14729BDD83D9}"/>
    <cellStyle name="60% - Accent1 4 2 2 2 2" xfId="13882" xr:uid="{122EDD12-A705-41EC-B6DA-BBE1DF72DC31}"/>
    <cellStyle name="60% - Accent1 4 2 2 2 2 2" xfId="29294" xr:uid="{59379A3A-E6A9-420C-8AE6-B2F9B1BD6348}"/>
    <cellStyle name="60% - Accent1 4 2 2 2 2 2 2" xfId="49725" xr:uid="{01F57059-3EFB-4FC8-ADA4-817475E48DF6}"/>
    <cellStyle name="60% - Accent1 4 2 2 2 2 3" xfId="49724" xr:uid="{F23D9A89-F971-4980-9AA0-9589A0408870}"/>
    <cellStyle name="60% - Accent1 4 2 2 2 3" xfId="21589" xr:uid="{CAD09ACA-70C4-48F1-98B9-BAD3A3A0C10D}"/>
    <cellStyle name="60% - Accent1 4 2 2 2 3 2" xfId="49726" xr:uid="{BAE657DE-9AE8-4EB0-BF69-E857FD61FF4E}"/>
    <cellStyle name="60% - Accent1 4 2 2 2 4" xfId="49723" xr:uid="{A84A7A74-3F8B-439E-8742-FF2BBC040EF8}"/>
    <cellStyle name="60% - Accent1 4 2 2 3" xfId="10153" xr:uid="{124A474A-4177-4045-A238-5181787E37F7}"/>
    <cellStyle name="60% - Accent1 4 2 2 3 2" xfId="25566" xr:uid="{F0EAADD9-2F59-4AE5-BCE7-59988437F549}"/>
    <cellStyle name="60% - Accent1 4 2 2 3 2 2" xfId="49728" xr:uid="{7D347F11-CA38-41A2-B3D0-7AA03DCE292A}"/>
    <cellStyle name="60% - Accent1 4 2 2 3 3" xfId="49727" xr:uid="{F63C6604-4A9D-443B-B656-D788C7C8A323}"/>
    <cellStyle name="60% - Accent1 4 2 2 4" xfId="17861" xr:uid="{F475F27B-B306-484C-88A5-B323B4C0BCF9}"/>
    <cellStyle name="60% - Accent1 4 2 2 4 2" xfId="49729" xr:uid="{B1AC9CBA-03A8-4B71-A76A-4B1FE8CCF0C4}"/>
    <cellStyle name="60% - Accent1 4 2 2 5" xfId="49722" xr:uid="{300EAD99-5455-4EBB-A45F-3A4FF5DA1D67}"/>
    <cellStyle name="60% - Accent1 4 2 3" xfId="4709" xr:uid="{11DE8A8E-DBA3-499F-AB84-15B3A73EA1A4}"/>
    <cellStyle name="60% - Accent1 4 2 3 2" xfId="12417" xr:uid="{7F72FADF-C454-4BD7-899F-21D065B6B125}"/>
    <cellStyle name="60% - Accent1 4 2 3 2 2" xfId="27829" xr:uid="{3DA9A940-322A-4B7A-9928-36203EF46720}"/>
    <cellStyle name="60% - Accent1 4 2 3 2 2 2" xfId="49732" xr:uid="{FA92F009-89EE-4B44-919F-21E99135AA21}"/>
    <cellStyle name="60% - Accent1 4 2 3 2 3" xfId="49731" xr:uid="{0F95508F-DAE9-4B31-BEC2-3112AC5D83EB}"/>
    <cellStyle name="60% - Accent1 4 2 3 3" xfId="20124" xr:uid="{A393DA30-64E5-46DE-8795-DA9AC4A1B91D}"/>
    <cellStyle name="60% - Accent1 4 2 3 3 2" xfId="49733" xr:uid="{6CCEAF9F-7456-4D9A-A63C-48CBCCDBE3ED}"/>
    <cellStyle name="60% - Accent1 4 2 3 4" xfId="49730" xr:uid="{7CEA70E8-C252-4353-ACF6-65878438BD3B}"/>
    <cellStyle name="60% - Accent1 4 2 4" xfId="8694" xr:uid="{AD1D9520-4AE9-449A-9489-DC63FCE49AD9}"/>
    <cellStyle name="60% - Accent1 4 2 4 2" xfId="24107" xr:uid="{0EDD9EEE-E371-4B96-9D01-91EE467F08E4}"/>
    <cellStyle name="60% - Accent1 4 2 4 2 2" xfId="49735" xr:uid="{947660DC-21D0-4F5B-8CEA-DBB7C7738549}"/>
    <cellStyle name="60% - Accent1 4 2 4 3" xfId="49734" xr:uid="{2DB2AA1C-0620-4056-AE1A-E3EEBE6EEECA}"/>
    <cellStyle name="60% - Accent1 4 2 5" xfId="16402" xr:uid="{818A222F-A59E-4394-871F-23A175175D0B}"/>
    <cellStyle name="60% - Accent1 4 2 5 2" xfId="49736" xr:uid="{4B447314-9017-47E0-AD6F-8677DA55EC9F}"/>
    <cellStyle name="60% - Accent1 4 2 6" xfId="49721" xr:uid="{482AF4C4-B9DE-4821-826A-EE3C4C761C41}"/>
    <cellStyle name="60% - Accent1 4 3" xfId="1804" xr:uid="{EA562D8C-8E0A-43FA-AD2B-657A839042F5}"/>
    <cellStyle name="60% - Accent1 4 3 2" xfId="5536" xr:uid="{69412F97-A26E-43F3-8404-268E958C1E41}"/>
    <cellStyle name="60% - Accent1 4 3 2 2" xfId="13244" xr:uid="{083BD813-B360-4231-B99A-9CE17A3B1A05}"/>
    <cellStyle name="60% - Accent1 4 3 2 2 2" xfId="28656" xr:uid="{54C9D91C-9A57-4248-9072-FD8AFCD05F94}"/>
    <cellStyle name="60% - Accent1 4 3 2 2 2 2" xfId="49740" xr:uid="{D50435D3-B544-41F3-8AEF-9D3DAE507C3A}"/>
    <cellStyle name="60% - Accent1 4 3 2 2 3" xfId="49739" xr:uid="{5DF3AE08-F4ED-439D-86D9-7EAFA1747111}"/>
    <cellStyle name="60% - Accent1 4 3 2 3" xfId="20951" xr:uid="{72242F06-69CB-4425-88B4-0AD731DFBB56}"/>
    <cellStyle name="60% - Accent1 4 3 2 3 2" xfId="49741" xr:uid="{B7BBCA6B-8707-430A-AB80-39A8FB7F2B9E}"/>
    <cellStyle name="60% - Accent1 4 3 2 4" xfId="49738" xr:uid="{E16B0A81-FC94-4194-81CE-6E5E1A5EFB7D}"/>
    <cellStyle name="60% - Accent1 4 3 3" xfId="9515" xr:uid="{A06E4E92-77B5-414E-ADA0-912545970FBE}"/>
    <cellStyle name="60% - Accent1 4 3 3 2" xfId="24928" xr:uid="{9E395464-6ADE-4CFB-BA5E-1F86018B55EB}"/>
    <cellStyle name="60% - Accent1 4 3 3 2 2" xfId="49743" xr:uid="{295E6C53-5F72-4E58-A924-A55D5BD28184}"/>
    <cellStyle name="60% - Accent1 4 3 3 3" xfId="49742" xr:uid="{9DB5E439-AA1D-4EBE-AA70-563765889BB0}"/>
    <cellStyle name="60% - Accent1 4 3 4" xfId="17223" xr:uid="{52F86068-971F-4DCE-934C-287EF2C74166}"/>
    <cellStyle name="60% - Accent1 4 3 4 2" xfId="49744" xr:uid="{E8BF36A0-8B22-4D4C-BA26-227DFBA25B68}"/>
    <cellStyle name="60% - Accent1 4 3 5" xfId="49737" xr:uid="{7BE3DA12-56DB-4614-97D2-B83ADF7F6FFA}"/>
    <cellStyle name="60% - Accent1 4 4" xfId="4057" xr:uid="{4A958DC1-E478-4CF9-AF93-C22412BAB8F1}"/>
    <cellStyle name="60% - Accent1 4 4 2" xfId="11765" xr:uid="{6AF710F9-7483-4445-BEB5-ED20F012A628}"/>
    <cellStyle name="60% - Accent1 4 4 2 2" xfId="27177" xr:uid="{570477BA-6690-4F53-B5BC-69ADCEBECCF1}"/>
    <cellStyle name="60% - Accent1 4 4 2 2 2" xfId="49747" xr:uid="{2B47AE5A-7365-47BF-8057-E6A8BE46DC4B}"/>
    <cellStyle name="60% - Accent1 4 4 2 3" xfId="49746" xr:uid="{9F67898C-B8D6-4C22-B864-5580F6D9930F}"/>
    <cellStyle name="60% - Accent1 4 4 3" xfId="19472" xr:uid="{466C1359-A143-42EA-AA7B-15059682D8CE}"/>
    <cellStyle name="60% - Accent1 4 4 3 2" xfId="49748" xr:uid="{526B3B8D-36F2-434D-9ACB-9A5471127FEA}"/>
    <cellStyle name="60% - Accent1 4 4 4" xfId="49745" xr:uid="{7516D94B-5EAE-4CC9-86EF-776A87B6FAC6}"/>
    <cellStyle name="60% - Accent1 4 5" xfId="8056" xr:uid="{5859E3C9-E5F8-4364-B6C4-C344E971B9A9}"/>
    <cellStyle name="60% - Accent1 4 5 2" xfId="23469" xr:uid="{13B239AE-9BE9-40EA-95AD-FA138EE04657}"/>
    <cellStyle name="60% - Accent1 4 5 2 2" xfId="49750" xr:uid="{CD5A852B-48E2-4918-9A9F-86360622E12F}"/>
    <cellStyle name="60% - Accent1 4 5 3" xfId="49749" xr:uid="{7B871E83-BF11-41CB-818A-BFA547389CCC}"/>
    <cellStyle name="60% - Accent1 4 6" xfId="15764" xr:uid="{14436760-C98F-43AB-88EE-568C224B1BC6}"/>
    <cellStyle name="60% - Accent1 4 6 2" xfId="49751" xr:uid="{B327BA52-5EFA-483F-ABCA-2016C844695E}"/>
    <cellStyle name="60% - Accent1 4 7" xfId="49720" xr:uid="{8D346196-B5A5-4206-8C11-8062D2CC16FC}"/>
    <cellStyle name="60% - Accent1 40" xfId="7676" xr:uid="{802401B2-068F-4609-8840-1ACBCAD6E58F}"/>
    <cellStyle name="60% - Accent1 40 2" xfId="15384" xr:uid="{59F10D18-6329-4200-AA6D-5FFA0084C095}"/>
    <cellStyle name="60% - Accent1 40 2 2" xfId="30796" xr:uid="{D4E1CE0F-F5FB-42A9-876E-AB9513B52DE6}"/>
    <cellStyle name="60% - Accent1 40 2 2 2" xfId="49754" xr:uid="{731518EB-78A9-4807-8E90-A3EDB463DC88}"/>
    <cellStyle name="60% - Accent1 40 2 3" xfId="49753" xr:uid="{C03D071F-70BE-40D6-BEC5-C0BF457404C0}"/>
    <cellStyle name="60% - Accent1 40 3" xfId="23091" xr:uid="{DF5F46BD-8E31-40BC-A1C4-ACEB84841ABE}"/>
    <cellStyle name="60% - Accent1 40 3 2" xfId="49755" xr:uid="{CD1AA7DA-4E23-4BFF-883D-E2B35E5C9A9D}"/>
    <cellStyle name="60% - Accent1 40 4" xfId="49752" xr:uid="{3C9BB596-47D4-4529-9562-7CE65AEF29C4}"/>
    <cellStyle name="60% - Accent1 41" xfId="7696" xr:uid="{B9A9B648-A4CE-4B6F-9101-2AD05E55F634}"/>
    <cellStyle name="60% - Accent1 41 2" xfId="15404" xr:uid="{8425EB64-D914-4CE0-8A97-F3E7F6D8155A}"/>
    <cellStyle name="60% - Accent1 41 2 2" xfId="30816" xr:uid="{BF82DE98-9BDC-45FC-83D8-BECBE719E45B}"/>
    <cellStyle name="60% - Accent1 41 2 2 2" xfId="49758" xr:uid="{A0D0DABE-44D8-4922-B996-EF7E88EE7538}"/>
    <cellStyle name="60% - Accent1 41 2 3" xfId="49757" xr:uid="{FA468FC9-1CC7-4FAC-8B33-7C3A4069BA3A}"/>
    <cellStyle name="60% - Accent1 41 3" xfId="23111" xr:uid="{9A36F019-E451-4401-895F-D1782271EC7D}"/>
    <cellStyle name="60% - Accent1 41 3 2" xfId="49759" xr:uid="{92982E39-479C-4A2D-A9B6-46DC8A7A2A3C}"/>
    <cellStyle name="60% - Accent1 41 4" xfId="49756" xr:uid="{3FCEDFE1-2681-4E50-B84D-213FEF27D3B3}"/>
    <cellStyle name="60% - Accent1 42" xfId="7716" xr:uid="{2E4726D9-23E0-4E20-89BF-7A16FA1FCD49}"/>
    <cellStyle name="60% - Accent1 42 2" xfId="15424" xr:uid="{AC5B25FD-8FE3-45DE-A971-E3E1F78F643A}"/>
    <cellStyle name="60% - Accent1 42 2 2" xfId="30836" xr:uid="{36FE2023-833C-4566-A48E-BA9105FEF2F1}"/>
    <cellStyle name="60% - Accent1 42 2 2 2" xfId="49762" xr:uid="{53A697DD-75AE-4EB3-9E85-F984AACCFE5F}"/>
    <cellStyle name="60% - Accent1 42 2 3" xfId="49761" xr:uid="{E802643C-EC8A-45F8-B39B-252163394969}"/>
    <cellStyle name="60% - Accent1 42 3" xfId="23131" xr:uid="{62D7DD82-EFC9-4EAF-9177-ABB2383B737B}"/>
    <cellStyle name="60% - Accent1 42 3 2" xfId="49763" xr:uid="{C7277832-02A8-4F6C-AC15-8F689E5BAD01}"/>
    <cellStyle name="60% - Accent1 42 4" xfId="49760" xr:uid="{54FF8B59-86DC-472B-9A47-0583CD9976F4}"/>
    <cellStyle name="60% - Accent1 43" xfId="7736" xr:uid="{47C2DD24-6880-4192-9BEB-19A1773F137B}"/>
    <cellStyle name="60% - Accent1 43 2" xfId="15444" xr:uid="{6EE82348-006A-4864-BE2C-315A56A25828}"/>
    <cellStyle name="60% - Accent1 43 2 2" xfId="30856" xr:uid="{2F158711-DA8A-4DBA-845D-C90C7AC6D1F2}"/>
    <cellStyle name="60% - Accent1 43 2 2 2" xfId="49766" xr:uid="{23FCD8A3-1C33-4ABD-BE92-817EA27B3FB3}"/>
    <cellStyle name="60% - Accent1 43 2 3" xfId="49765" xr:uid="{4E731DFC-1792-444A-BB9B-BFFDEAC8906D}"/>
    <cellStyle name="60% - Accent1 43 3" xfId="23151" xr:uid="{F38F5463-98AF-4BB5-BF1D-4DF586631253}"/>
    <cellStyle name="60% - Accent1 43 3 2" xfId="49767" xr:uid="{76E8D202-5889-4A0B-AB3E-7A7FC3ADE63E}"/>
    <cellStyle name="60% - Accent1 43 4" xfId="49764" xr:uid="{832F4E38-2CE7-48E3-A757-9DE75AD64BBE}"/>
    <cellStyle name="60% - Accent1 44" xfId="7756" xr:uid="{AD7CDC4B-3623-43BA-A4A1-6B0725451B5B}"/>
    <cellStyle name="60% - Accent1 44 2" xfId="15464" xr:uid="{B4036E58-1228-467F-9219-DE67B8124D13}"/>
    <cellStyle name="60% - Accent1 44 2 2" xfId="30876" xr:uid="{A408CF47-8A13-4A10-8E03-D9CB8155D570}"/>
    <cellStyle name="60% - Accent1 44 2 2 2" xfId="49770" xr:uid="{D7A0FA18-9B7D-479D-AF4B-CB88BAD226D5}"/>
    <cellStyle name="60% - Accent1 44 2 3" xfId="49769" xr:uid="{E754E522-E54B-42E3-8092-76E17093DC1C}"/>
    <cellStyle name="60% - Accent1 44 3" xfId="23171" xr:uid="{C35D2710-3B67-48A0-A177-3E1C7F4E5169}"/>
    <cellStyle name="60% - Accent1 44 3 2" xfId="49771" xr:uid="{33B04338-0234-4CD0-A116-C2964080C166}"/>
    <cellStyle name="60% - Accent1 44 4" xfId="49768" xr:uid="{0945CB9B-0622-45D2-B160-A8982CCE4771}"/>
    <cellStyle name="60% - Accent1 45" xfId="7776" xr:uid="{9FBC7C42-847F-4868-A1C7-C6237F3685C3}"/>
    <cellStyle name="60% - Accent1 45 2" xfId="15484" xr:uid="{59DB8D1E-4B75-4A08-B69D-E3E52C56C66E}"/>
    <cellStyle name="60% - Accent1 45 2 2" xfId="30896" xr:uid="{D591BD92-01DE-4468-B6F2-45665E98EE8D}"/>
    <cellStyle name="60% - Accent1 45 2 2 2" xfId="49774" xr:uid="{A7DA6795-FCF9-4F24-B9CE-AF77F2D44593}"/>
    <cellStyle name="60% - Accent1 45 2 3" xfId="49773" xr:uid="{D6D94AA9-D55C-4EEF-A5A6-8A857D2F1821}"/>
    <cellStyle name="60% - Accent1 45 3" xfId="23191" xr:uid="{F3BE030F-87DB-4A32-A228-16AEC6BCC1FF}"/>
    <cellStyle name="60% - Accent1 45 3 2" xfId="49775" xr:uid="{53945B2B-6442-465E-BE24-867BE5A2FAA2}"/>
    <cellStyle name="60% - Accent1 45 4" xfId="49772" xr:uid="{125D9D5B-B9B5-4814-A4EA-A37A34DA87B9}"/>
    <cellStyle name="60% - Accent1 46" xfId="7798" xr:uid="{486BD05E-DF33-4745-96CA-352B5D7C9B92}"/>
    <cellStyle name="60% - Accent1 46 2" xfId="15506" xr:uid="{AC05A379-066F-4202-A076-22EE7994F528}"/>
    <cellStyle name="60% - Accent1 46 2 2" xfId="30918" xr:uid="{E2781719-ACAF-44CD-845C-FCC62484527C}"/>
    <cellStyle name="60% - Accent1 46 2 2 2" xfId="49778" xr:uid="{797A9CA5-10DD-443F-BCD4-59EB6D897690}"/>
    <cellStyle name="60% - Accent1 46 2 3" xfId="49777" xr:uid="{AD7E1AC8-992F-447B-953A-EF88FBB0DC47}"/>
    <cellStyle name="60% - Accent1 46 3" xfId="23213" xr:uid="{61BD98D9-6BCC-45E6-9FD3-BD759215AE68}"/>
    <cellStyle name="60% - Accent1 46 3 2" xfId="49779" xr:uid="{CEED66E9-EA1D-4D38-BF61-DC5B0C66047A}"/>
    <cellStyle name="60% - Accent1 46 4" xfId="49776" xr:uid="{A49A0C4D-E160-407A-8E97-4A9EEE84B9B5}"/>
    <cellStyle name="60% - Accent1 47" xfId="7819" xr:uid="{F8995268-4514-4415-A530-25D07536F10A}"/>
    <cellStyle name="60% - Accent1 47 2" xfId="15527" xr:uid="{5E51343E-4877-40B7-841F-260047FF9A09}"/>
    <cellStyle name="60% - Accent1 47 2 2" xfId="30938" xr:uid="{4A44C9BC-B0FC-483B-B8C0-9342CB68A1C5}"/>
    <cellStyle name="60% - Accent1 47 2 2 2" xfId="49782" xr:uid="{D00DB317-D222-4890-A773-C7E616745E68}"/>
    <cellStyle name="60% - Accent1 47 2 3" xfId="49781" xr:uid="{EDA70EA9-894D-42A6-95EA-DF7A149DCDAD}"/>
    <cellStyle name="60% - Accent1 47 3" xfId="23233" xr:uid="{3AAB96B6-0DD1-43BC-B441-D6B716C6E4CE}"/>
    <cellStyle name="60% - Accent1 47 3 2" xfId="49783" xr:uid="{210D689D-90CB-4519-A5BB-B9E51852E848}"/>
    <cellStyle name="60% - Accent1 47 4" xfId="49780" xr:uid="{8A158773-1916-48D5-940F-4C1138967F8F}"/>
    <cellStyle name="60% - Accent1 48" xfId="7839" xr:uid="{598633E8-6DDF-4339-B9E7-A84E030ABF8B}"/>
    <cellStyle name="60% - Accent1 48 2" xfId="15547" xr:uid="{DFFAEE6A-F0B0-4306-BA69-995B9A450365}"/>
    <cellStyle name="60% - Accent1 48 2 2" xfId="30958" xr:uid="{8C31B5A3-8C40-4EBB-A201-A4A94F9A9A18}"/>
    <cellStyle name="60% - Accent1 48 2 2 2" xfId="49786" xr:uid="{B10E5246-31C8-4A5B-8BB2-5C2C1EFC7EA7}"/>
    <cellStyle name="60% - Accent1 48 2 3" xfId="49785" xr:uid="{219713FD-64CA-41E8-A039-B8B1352D8816}"/>
    <cellStyle name="60% - Accent1 48 3" xfId="23253" xr:uid="{33087DC7-A17A-4B23-92DE-82005A93AF53}"/>
    <cellStyle name="60% - Accent1 48 3 2" xfId="49787" xr:uid="{36CC28C6-91A9-4D23-A5B4-85394BFF3094}"/>
    <cellStyle name="60% - Accent1 48 4" xfId="49784" xr:uid="{A579435A-0FDF-41F2-8E8A-407CFA78BFC2}"/>
    <cellStyle name="60% - Accent1 49" xfId="7892" xr:uid="{AD568967-C90A-406E-9561-D2D5E81B37AC}"/>
    <cellStyle name="60% - Accent1 49 2" xfId="23305" xr:uid="{B8E150E4-8F1D-4199-8453-937476A3A3FD}"/>
    <cellStyle name="60% - Accent1 49 2 2" xfId="49789" xr:uid="{F651114F-B40F-4830-B0E9-1BEACD250196}"/>
    <cellStyle name="60% - Accent1 49 3" xfId="49788" xr:uid="{38C7DA18-847C-43DB-8853-FEA19FF376C4}"/>
    <cellStyle name="60% - Accent1 5" xfId="1601" xr:uid="{CE65DABD-86BD-48F2-9897-5CE7E51FAC2F}"/>
    <cellStyle name="60% - Accent1 5 2" xfId="5336" xr:uid="{716B6219-B437-45E5-8F35-006EAA75E9E5}"/>
    <cellStyle name="60% - Accent1 5 2 2" xfId="13044" xr:uid="{4540CA0B-060F-4D6E-BF93-85BCCAED8C01}"/>
    <cellStyle name="60% - Accent1 5 2 2 2" xfId="28456" xr:uid="{EC84E547-6341-482D-B626-8BAA1373FEC0}"/>
    <cellStyle name="60% - Accent1 5 2 2 2 2" xfId="49793" xr:uid="{F84D5768-75E0-4B04-9708-3C895DACC567}"/>
    <cellStyle name="60% - Accent1 5 2 2 3" xfId="49792" xr:uid="{DC4104CA-F0B2-488B-8DE2-0AEE1001BA0A}"/>
    <cellStyle name="60% - Accent1 5 2 3" xfId="20751" xr:uid="{822E2C9E-1822-48B5-8AE2-C67F0E01DB51}"/>
    <cellStyle name="60% - Accent1 5 2 3 2" xfId="49794" xr:uid="{EDED5102-F532-4AF8-81C7-4B104D6921AB}"/>
    <cellStyle name="60% - Accent1 5 2 4" xfId="49791" xr:uid="{232918C4-CA61-49EF-AF2F-CD833A3BCDA3}"/>
    <cellStyle name="60% - Accent1 5 3" xfId="9317" xr:uid="{C44DCE03-B52E-4A53-AAF5-CB2F0DDB41B1}"/>
    <cellStyle name="60% - Accent1 5 3 2" xfId="24730" xr:uid="{2C462694-250A-447B-A356-089EE1D5CCE2}"/>
    <cellStyle name="60% - Accent1 5 3 2 2" xfId="49796" xr:uid="{605AC25B-96A5-45B6-98C1-81626DA9C852}"/>
    <cellStyle name="60% - Accent1 5 3 3" xfId="49795" xr:uid="{5467A58A-CA21-48B1-B71D-38F56D4D7D32}"/>
    <cellStyle name="60% - Accent1 5 4" xfId="17025" xr:uid="{D8E4C015-8FBE-444C-86B5-70D539A48323}"/>
    <cellStyle name="60% - Accent1 5 4 2" xfId="49797" xr:uid="{9BE0625A-BD34-4FD6-BAD6-ECFDA538295E}"/>
    <cellStyle name="60% - Accent1 5 5" xfId="49790" xr:uid="{E39C1FAC-6E4F-4375-816B-B6D411E896F0}"/>
    <cellStyle name="60% - Accent1 50" xfId="15600" xr:uid="{9FE89D84-0B09-4E28-AD56-8F324E2F1D50}"/>
    <cellStyle name="60% - Accent1 50 2" xfId="49798" xr:uid="{1FA72670-E9A8-4912-82AB-684914DCCA1B}"/>
    <cellStyle name="60% - Accent1 51" xfId="30978" xr:uid="{295F9D9C-287C-4117-978C-F199A62F0701}"/>
    <cellStyle name="60% - Accent1 51 2" xfId="49799" xr:uid="{06B1D92F-3857-4BCD-8D13-2F024B98D746}"/>
    <cellStyle name="60% - Accent1 52" xfId="49438" xr:uid="{33DAC237-AA25-4F25-814F-B9EF791E8FE9}"/>
    <cellStyle name="60% - Accent1 53" xfId="61958" xr:uid="{51614783-F4FA-494E-A8B4-200224914369}"/>
    <cellStyle name="60% - Accent1 54" xfId="61978" xr:uid="{9F2D7694-51B3-47FF-BE28-B857232D637E}"/>
    <cellStyle name="60% - Accent1 55" xfId="61998" xr:uid="{B9596ECA-F04A-4CFE-94A1-6C100D9121CD}"/>
    <cellStyle name="60% - Accent1 56" xfId="62027" xr:uid="{B2BB38B0-98EA-4F74-9F73-2232F2527EF2}"/>
    <cellStyle name="60% - Accent1 57" xfId="62050" xr:uid="{EF2C7CCE-0070-4017-A00E-AD268F1C94BA}"/>
    <cellStyle name="60% - Accent1 58" xfId="62068" xr:uid="{7DB9E508-3BA9-4FC7-A7D6-524C3970862B}"/>
    <cellStyle name="60% - Accent1 6" xfId="3284" xr:uid="{11BC8D94-EA2C-4251-8103-DAD05068F302}"/>
    <cellStyle name="60% - Accent1 6 2" xfId="7016" xr:uid="{2C46250A-410A-44C9-B4D4-F50D3ED5A477}"/>
    <cellStyle name="60% - Accent1 6 2 2" xfId="14724" xr:uid="{830E4635-C946-4C91-B8F6-5C1E457F7CB9}"/>
    <cellStyle name="60% - Accent1 6 2 2 2" xfId="30136" xr:uid="{E6DAD8D3-9DC9-47CD-89DC-976AA4827B81}"/>
    <cellStyle name="60% - Accent1 6 2 2 2 2" xfId="49803" xr:uid="{75BD05D9-D577-46C3-895F-B481F16D709F}"/>
    <cellStyle name="60% - Accent1 6 2 2 3" xfId="49802" xr:uid="{22B45DE9-8649-421F-B997-3F0E27C3B670}"/>
    <cellStyle name="60% - Accent1 6 2 3" xfId="22431" xr:uid="{C6723D32-821B-45E3-819B-91BE6A69BA64}"/>
    <cellStyle name="60% - Accent1 6 2 3 2" xfId="49804" xr:uid="{845D0483-78E9-4A62-B8A3-CE79816DC994}"/>
    <cellStyle name="60% - Accent1 6 2 4" xfId="49801" xr:uid="{BFFF6FD7-EDA0-4326-9739-0F99647B3559}"/>
    <cellStyle name="60% - Accent1 6 3" xfId="10995" xr:uid="{DA09F03C-7599-48BF-BDBD-5A9BD7425F1E}"/>
    <cellStyle name="60% - Accent1 6 3 2" xfId="26408" xr:uid="{36DBF192-DC4D-453E-BF62-A27293F43942}"/>
    <cellStyle name="60% - Accent1 6 3 2 2" xfId="49806" xr:uid="{A5CEE222-75B8-4922-8A8A-33719C19CEFA}"/>
    <cellStyle name="60% - Accent1 6 3 3" xfId="49805" xr:uid="{08600046-546C-4C72-AF40-115501B51C42}"/>
    <cellStyle name="60% - Accent1 6 4" xfId="18703" xr:uid="{D7DC91A8-B348-40E5-A16B-6F83BAC1BBB0}"/>
    <cellStyle name="60% - Accent1 6 4 2" xfId="49807" xr:uid="{99D6721F-164F-43A3-9131-6CE394C58D5B}"/>
    <cellStyle name="60% - Accent1 6 5" xfId="49800" xr:uid="{C275963E-3427-432C-BD21-C26F7FD6D748}"/>
    <cellStyle name="60% - Accent1 7" xfId="3304" xr:uid="{B51B1374-CF4F-472A-ADA3-D482AA16C0A4}"/>
    <cellStyle name="60% - Accent1 7 2" xfId="7036" xr:uid="{FF6FBEAB-52B9-4008-A79D-A5BE07FB0B2E}"/>
    <cellStyle name="60% - Accent1 7 2 2" xfId="14744" xr:uid="{EAA212DD-5DF4-4D02-84BE-CAEB34B25E4B}"/>
    <cellStyle name="60% - Accent1 7 2 2 2" xfId="30156" xr:uid="{3848BF92-8BB1-4233-9F8D-739AE805DE9B}"/>
    <cellStyle name="60% - Accent1 7 2 2 2 2" xfId="49811" xr:uid="{3F39BA49-D70D-4576-AC3D-543F640D611A}"/>
    <cellStyle name="60% - Accent1 7 2 2 3" xfId="49810" xr:uid="{1B6D0124-EF65-4F3B-A061-A9199C97749D}"/>
    <cellStyle name="60% - Accent1 7 2 3" xfId="22451" xr:uid="{9DAA5AB7-1FCE-4D26-811F-21EBCF22D810}"/>
    <cellStyle name="60% - Accent1 7 2 3 2" xfId="49812" xr:uid="{B0B3F647-EFA5-4E4E-A62D-05C59A53940B}"/>
    <cellStyle name="60% - Accent1 7 2 4" xfId="49809" xr:uid="{BA5C6DC8-AAF8-48FA-87C4-330B21A4B26C}"/>
    <cellStyle name="60% - Accent1 7 3" xfId="11015" xr:uid="{59D14AB9-26E6-4C4A-A8A6-3CC114241788}"/>
    <cellStyle name="60% - Accent1 7 3 2" xfId="26428" xr:uid="{D564C075-314E-4926-926C-CE5891D48C7F}"/>
    <cellStyle name="60% - Accent1 7 3 2 2" xfId="49814" xr:uid="{3BC1994B-D052-4952-9452-30876A22E01A}"/>
    <cellStyle name="60% - Accent1 7 3 3" xfId="49813" xr:uid="{7C6E93C8-E2D3-41E1-8C23-52A682893388}"/>
    <cellStyle name="60% - Accent1 7 4" xfId="18723" xr:uid="{CD0A10A3-1EB2-4DFC-AA60-E8832A2B3649}"/>
    <cellStyle name="60% - Accent1 7 4 2" xfId="49815" xr:uid="{EE23A27D-0550-4FD7-AE3F-C6338062F8AD}"/>
    <cellStyle name="60% - Accent1 7 5" xfId="49808" xr:uid="{AB0FFAF9-60FD-4ACA-856F-62307CDC94FE}"/>
    <cellStyle name="60% - Accent1 8" xfId="3324" xr:uid="{329AE4E7-5FE6-4539-B385-1EADE58888C9}"/>
    <cellStyle name="60% - Accent1 8 2" xfId="7056" xr:uid="{DF23740B-8CA8-446C-97BD-59EDDAC43865}"/>
    <cellStyle name="60% - Accent1 8 2 2" xfId="14764" xr:uid="{D4ED3BB3-BD99-4DBC-8013-09EC65EDAAE1}"/>
    <cellStyle name="60% - Accent1 8 2 2 2" xfId="30176" xr:uid="{F1A95430-F6AA-4B12-B5E7-50639A63DB51}"/>
    <cellStyle name="60% - Accent1 8 2 2 2 2" xfId="49819" xr:uid="{E3177237-3B0E-425B-8D40-D57A90CE7D12}"/>
    <cellStyle name="60% - Accent1 8 2 2 3" xfId="49818" xr:uid="{90927E8A-9ACF-454A-8CBA-EEAD14544123}"/>
    <cellStyle name="60% - Accent1 8 2 3" xfId="22471" xr:uid="{0CD0DF7F-2509-499B-9808-E7EDF859D0FD}"/>
    <cellStyle name="60% - Accent1 8 2 3 2" xfId="49820" xr:uid="{CE1BBC69-0E9F-461A-AE62-E1EBC6957B91}"/>
    <cellStyle name="60% - Accent1 8 2 4" xfId="49817" xr:uid="{E3E9C510-0BD7-4420-B76E-B33748EE9595}"/>
    <cellStyle name="60% - Accent1 8 3" xfId="11035" xr:uid="{34F1F4F0-6B3B-477F-92E6-9957D2FB663E}"/>
    <cellStyle name="60% - Accent1 8 3 2" xfId="26448" xr:uid="{4AAB94D0-F847-4846-B970-A3025F923FBB}"/>
    <cellStyle name="60% - Accent1 8 3 2 2" xfId="49822" xr:uid="{857E01B2-792C-490D-A083-3F18D04DD6A4}"/>
    <cellStyle name="60% - Accent1 8 3 3" xfId="49821" xr:uid="{83A93930-05F6-49C4-BD48-87D6E1F6A456}"/>
    <cellStyle name="60% - Accent1 8 4" xfId="18743" xr:uid="{F587E067-48F3-4C04-A073-3C3ED7F59955}"/>
    <cellStyle name="60% - Accent1 8 4 2" xfId="49823" xr:uid="{9E6E9E26-5CA8-4872-B938-A6C5A9668586}"/>
    <cellStyle name="60% - Accent1 8 5" xfId="49816" xr:uid="{F6BC22A3-0CA2-4281-A2A5-A8C941F62DED}"/>
    <cellStyle name="60% - Accent1 9" xfId="3344" xr:uid="{7EA3116F-AD3D-4AE5-A1D5-664D203B99FF}"/>
    <cellStyle name="60% - Accent1 9 2" xfId="7076" xr:uid="{17747EDD-5D7B-4DBC-BC94-4732AD2059EB}"/>
    <cellStyle name="60% - Accent1 9 2 2" xfId="14784" xr:uid="{D1FB686F-D59B-471E-BABB-62CEFA961626}"/>
    <cellStyle name="60% - Accent1 9 2 2 2" xfId="30196" xr:uid="{7A54C9C9-C3DF-4542-9C08-4E8686D44B6C}"/>
    <cellStyle name="60% - Accent1 9 2 2 2 2" xfId="49827" xr:uid="{4F1858D6-5EA4-4AA1-8E18-B0D2E3435344}"/>
    <cellStyle name="60% - Accent1 9 2 2 3" xfId="49826" xr:uid="{092EADA9-0797-4EC1-9754-53AF3FFB9F44}"/>
    <cellStyle name="60% - Accent1 9 2 3" xfId="22491" xr:uid="{90972EBE-BD5E-4E7D-806D-E22434548B59}"/>
    <cellStyle name="60% - Accent1 9 2 3 2" xfId="49828" xr:uid="{4198624F-DE74-486D-8F3B-A08054AC3263}"/>
    <cellStyle name="60% - Accent1 9 2 4" xfId="49825" xr:uid="{31C86CE0-D446-4824-B57C-9CEC3A2AB516}"/>
    <cellStyle name="60% - Accent1 9 3" xfId="11055" xr:uid="{BA6CABFC-C703-465C-BB86-FB60CC9F4CD3}"/>
    <cellStyle name="60% - Accent1 9 3 2" xfId="26468" xr:uid="{D024372D-BD8A-4B59-85C4-42BDCEE57926}"/>
    <cellStyle name="60% - Accent1 9 3 2 2" xfId="49830" xr:uid="{BDF77760-EA55-4DC0-B408-003F9CCF1C93}"/>
    <cellStyle name="60% - Accent1 9 3 3" xfId="49829" xr:uid="{26C193E3-F1F2-4E46-BEE3-59F894EAA248}"/>
    <cellStyle name="60% - Accent1 9 4" xfId="18763" xr:uid="{EC5420FF-BB94-4B9E-8611-A447B1F4B3C7}"/>
    <cellStyle name="60% - Accent1 9 4 2" xfId="49831" xr:uid="{B3FFCB88-855D-4286-B73E-AC56D1612B9F}"/>
    <cellStyle name="60% - Accent1 9 5" xfId="49824" xr:uid="{3DDA03F7-9A28-4343-A2FF-6D9E95663F28}"/>
    <cellStyle name="60% - Accent2" xfId="36" builtinId="36" customBuiltin="1"/>
    <cellStyle name="60% - Accent2 10" xfId="3367" xr:uid="{A5372C5B-C320-42BC-BA47-1AB9312352BA}"/>
    <cellStyle name="60% - Accent2 10 2" xfId="7099" xr:uid="{CA2DF1EE-7339-4C89-9EB6-E81D539B8EEC}"/>
    <cellStyle name="60% - Accent2 10 2 2" xfId="14807" xr:uid="{DCBDB8E1-634D-4C73-B5BA-5D2261D5E2FB}"/>
    <cellStyle name="60% - Accent2 10 2 2 2" xfId="30219" xr:uid="{76C65FF5-21CD-43AF-BDED-22AEAD8126C1}"/>
    <cellStyle name="60% - Accent2 10 2 2 2 2" xfId="49836" xr:uid="{6AA487DA-F50F-4F80-B303-550664AC7C74}"/>
    <cellStyle name="60% - Accent2 10 2 2 3" xfId="49835" xr:uid="{24863351-B725-4ABD-BD02-9560E7830289}"/>
    <cellStyle name="60% - Accent2 10 2 3" xfId="22514" xr:uid="{389EBD21-6B00-4F0A-AA20-5874DC8A03DD}"/>
    <cellStyle name="60% - Accent2 10 2 3 2" xfId="49837" xr:uid="{79AC91F9-A953-4AD4-9EAD-DDD216D3EA9E}"/>
    <cellStyle name="60% - Accent2 10 2 4" xfId="49834" xr:uid="{C8F7E0A4-EC79-4354-8698-EFFEABE13BA0}"/>
    <cellStyle name="60% - Accent2 10 3" xfId="11078" xr:uid="{F1552AF3-31CE-40A4-85C0-BFF736410832}"/>
    <cellStyle name="60% - Accent2 10 3 2" xfId="26491" xr:uid="{C0B85F75-A30B-4383-B28A-E4582531080C}"/>
    <cellStyle name="60% - Accent2 10 3 2 2" xfId="49839" xr:uid="{EABB9C1A-B131-480C-A70C-BE05D898B5A2}"/>
    <cellStyle name="60% - Accent2 10 3 3" xfId="49838" xr:uid="{665F2237-BB55-4A4F-9CE1-4BE302A5BBC4}"/>
    <cellStyle name="60% - Accent2 10 4" xfId="18786" xr:uid="{18610843-30BA-41FD-AB14-246143C86652}"/>
    <cellStyle name="60% - Accent2 10 4 2" xfId="49840" xr:uid="{5539445A-0B63-483D-A6D2-4A54BA492E71}"/>
    <cellStyle name="60% - Accent2 10 5" xfId="49833" xr:uid="{DDA2FC9B-F332-462E-8961-5331DA9FFA9A}"/>
    <cellStyle name="60% - Accent2 11" xfId="3387" xr:uid="{28210413-25AE-4279-9E89-9DAF062A749A}"/>
    <cellStyle name="60% - Accent2 11 2" xfId="7119" xr:uid="{92F65A73-DCFF-4DD7-818A-B9F2B82F273C}"/>
    <cellStyle name="60% - Accent2 11 2 2" xfId="14827" xr:uid="{C2FCCBC4-6E0E-4BE3-BCEE-4CCB38DFE299}"/>
    <cellStyle name="60% - Accent2 11 2 2 2" xfId="30239" xr:uid="{25337F18-5A2C-46D7-898B-B7709070A611}"/>
    <cellStyle name="60% - Accent2 11 2 2 2 2" xfId="49844" xr:uid="{A7B0B995-6C65-495B-B7FC-1C3E38D29164}"/>
    <cellStyle name="60% - Accent2 11 2 2 3" xfId="49843" xr:uid="{23520EE0-1582-4352-BFA1-90B64B02E3EB}"/>
    <cellStyle name="60% - Accent2 11 2 3" xfId="22534" xr:uid="{6372FBAC-2480-47C3-A89A-FD75B640EF09}"/>
    <cellStyle name="60% - Accent2 11 2 3 2" xfId="49845" xr:uid="{8BB8FA81-BB7E-4D7B-8174-4B5213582B43}"/>
    <cellStyle name="60% - Accent2 11 2 4" xfId="49842" xr:uid="{FF0507A5-3BA7-4049-AB28-DF334CDF7B84}"/>
    <cellStyle name="60% - Accent2 11 3" xfId="11098" xr:uid="{774AC87C-9728-409C-ABD8-FD098A8FDA6E}"/>
    <cellStyle name="60% - Accent2 11 3 2" xfId="26511" xr:uid="{70D5D167-7F45-48A0-BDA4-24CBAA1531B6}"/>
    <cellStyle name="60% - Accent2 11 3 2 2" xfId="49847" xr:uid="{292EF8B1-BEC3-4BD2-A831-5293A7C83360}"/>
    <cellStyle name="60% - Accent2 11 3 3" xfId="49846" xr:uid="{5C5B032C-9772-4DB3-99CA-9F5BC4D851F4}"/>
    <cellStyle name="60% - Accent2 11 4" xfId="18806" xr:uid="{445221D1-6DA1-4554-8C8B-A11728E87F01}"/>
    <cellStyle name="60% - Accent2 11 4 2" xfId="49848" xr:uid="{6914A3A0-6166-4A0E-966F-AD997F13D837}"/>
    <cellStyle name="60% - Accent2 11 5" xfId="49841" xr:uid="{9CD929E2-EEF3-4436-A8E4-7C092FB01AD9}"/>
    <cellStyle name="60% - Accent2 12" xfId="3407" xr:uid="{5CFA6F54-435C-41BE-AE6C-68BC8DA70630}"/>
    <cellStyle name="60% - Accent2 12 2" xfId="7139" xr:uid="{C5DCF854-3F1F-450C-AFF2-9F5DF02B4679}"/>
    <cellStyle name="60% - Accent2 12 2 2" xfId="14847" xr:uid="{9F13B5B2-0E96-4B13-BB6D-810CAA9942AA}"/>
    <cellStyle name="60% - Accent2 12 2 2 2" xfId="30259" xr:uid="{224FA886-D05C-40EA-824D-22C65CD8675A}"/>
    <cellStyle name="60% - Accent2 12 2 2 2 2" xfId="49852" xr:uid="{C5599AF2-2ED1-4493-B624-3E35A221CB54}"/>
    <cellStyle name="60% - Accent2 12 2 2 3" xfId="49851" xr:uid="{C25CAB52-9AD6-4EE9-9445-7376722E9031}"/>
    <cellStyle name="60% - Accent2 12 2 3" xfId="22554" xr:uid="{DFAD29C7-BB64-46DA-BC58-FD051A121FC2}"/>
    <cellStyle name="60% - Accent2 12 2 3 2" xfId="49853" xr:uid="{35FF378E-278B-473E-8D03-1A26870905CB}"/>
    <cellStyle name="60% - Accent2 12 2 4" xfId="49850" xr:uid="{A7204144-5236-436F-994C-F81CB42F1FF5}"/>
    <cellStyle name="60% - Accent2 12 3" xfId="11118" xr:uid="{CFB9FAE6-29D0-43A9-906A-4CD78549C59C}"/>
    <cellStyle name="60% - Accent2 12 3 2" xfId="26531" xr:uid="{3CDAF943-123B-46FC-BE8E-F7B98CADADD4}"/>
    <cellStyle name="60% - Accent2 12 3 2 2" xfId="49855" xr:uid="{019DF858-6515-4CB6-ABC4-193D99DD343D}"/>
    <cellStyle name="60% - Accent2 12 3 3" xfId="49854" xr:uid="{1E46EA67-C77C-4C5D-9923-0D8DF33348A6}"/>
    <cellStyle name="60% - Accent2 12 4" xfId="18826" xr:uid="{AC9EF942-C7EF-4501-B43F-4CA83BFCE89E}"/>
    <cellStyle name="60% - Accent2 12 4 2" xfId="49856" xr:uid="{E59579BC-2327-4A6C-B754-F4B130373A57}"/>
    <cellStyle name="60% - Accent2 12 5" xfId="49849" xr:uid="{2AC9C805-E8ED-4D2D-878C-A970CFD14A1A}"/>
    <cellStyle name="60% - Accent2 13" xfId="3427" xr:uid="{242898F4-3964-4FBF-8048-F40ACB0AE5F6}"/>
    <cellStyle name="60% - Accent2 13 2" xfId="7159" xr:uid="{71F360D3-6955-42BC-9F7B-F636CDC005A9}"/>
    <cellStyle name="60% - Accent2 13 2 2" xfId="14867" xr:uid="{71008195-7C89-4733-A931-DBF118C0A5A2}"/>
    <cellStyle name="60% - Accent2 13 2 2 2" xfId="30279" xr:uid="{57267433-A9D3-4105-99F8-4881F14E8DE4}"/>
    <cellStyle name="60% - Accent2 13 2 2 2 2" xfId="49860" xr:uid="{068B0189-9910-4F45-855C-8220A72ADAC8}"/>
    <cellStyle name="60% - Accent2 13 2 2 3" xfId="49859" xr:uid="{BD60BCF5-684D-4579-AFE6-0DBC842A65FD}"/>
    <cellStyle name="60% - Accent2 13 2 3" xfId="22574" xr:uid="{D12B86F3-FFFC-4DCC-818B-E0823445948F}"/>
    <cellStyle name="60% - Accent2 13 2 3 2" xfId="49861" xr:uid="{4DB5FD13-34D9-4399-A93D-3895331AF142}"/>
    <cellStyle name="60% - Accent2 13 2 4" xfId="49858" xr:uid="{88C1BD10-858E-49DB-AA53-A5D5D7EEAE7B}"/>
    <cellStyle name="60% - Accent2 13 3" xfId="11138" xr:uid="{493DB6C4-1D6C-4E6B-B382-440CAC5D4B39}"/>
    <cellStyle name="60% - Accent2 13 3 2" xfId="26551" xr:uid="{2A3730E8-4EF0-4E59-B5FC-4807714704AB}"/>
    <cellStyle name="60% - Accent2 13 3 2 2" xfId="49863" xr:uid="{3425FC21-5771-4A3A-A283-B084BBC6E2FB}"/>
    <cellStyle name="60% - Accent2 13 3 3" xfId="49862" xr:uid="{3C5E28F4-F655-45C6-A4ED-339238520781}"/>
    <cellStyle name="60% - Accent2 13 4" xfId="18846" xr:uid="{95BDC7CD-9845-469D-96AA-62CEC5513FAF}"/>
    <cellStyle name="60% - Accent2 13 4 2" xfId="49864" xr:uid="{004EDF91-F13A-48D9-B04B-01CACABB0C60}"/>
    <cellStyle name="60% - Accent2 13 5" xfId="49857" xr:uid="{8730C388-3BEE-48DF-9300-29807542B0C5}"/>
    <cellStyle name="60% - Accent2 14" xfId="3447" xr:uid="{7D7E8B5F-74A1-4C13-826A-EF67CEA01845}"/>
    <cellStyle name="60% - Accent2 14 2" xfId="7179" xr:uid="{DDA4D1B5-0C7F-4477-B5A9-A3D0131D50A6}"/>
    <cellStyle name="60% - Accent2 14 2 2" xfId="14887" xr:uid="{6DBB1535-3ABA-4E31-AFB6-425F55AEFB84}"/>
    <cellStyle name="60% - Accent2 14 2 2 2" xfId="30299" xr:uid="{FC893946-8F0D-4578-A63C-EBB71A92D592}"/>
    <cellStyle name="60% - Accent2 14 2 2 2 2" xfId="49868" xr:uid="{FDA59498-6317-44F7-9377-61B605B57FCA}"/>
    <cellStyle name="60% - Accent2 14 2 2 3" xfId="49867" xr:uid="{28771B1C-1343-4CAF-8BDB-9C03D7771761}"/>
    <cellStyle name="60% - Accent2 14 2 3" xfId="22594" xr:uid="{8206FFE1-FD4C-40AC-8CFA-14A6A84BB6A3}"/>
    <cellStyle name="60% - Accent2 14 2 3 2" xfId="49869" xr:uid="{F539852E-366F-4967-8005-9E8F7D444C41}"/>
    <cellStyle name="60% - Accent2 14 2 4" xfId="49866" xr:uid="{D93EBE97-383D-4F95-A78E-AB91F36C2C89}"/>
    <cellStyle name="60% - Accent2 14 3" xfId="11158" xr:uid="{25505050-4D6E-4FD1-A678-241893013169}"/>
    <cellStyle name="60% - Accent2 14 3 2" xfId="26571" xr:uid="{57824AC1-1AA0-4B13-9550-FBA0B0A850ED}"/>
    <cellStyle name="60% - Accent2 14 3 2 2" xfId="49871" xr:uid="{BCE63ECA-4A19-4406-8C4D-03C7E2CDFE65}"/>
    <cellStyle name="60% - Accent2 14 3 3" xfId="49870" xr:uid="{7EF03A17-1293-48ED-A3C0-02010E1C115A}"/>
    <cellStyle name="60% - Accent2 14 4" xfId="18866" xr:uid="{FE46A3A6-096D-459D-AA10-12137AD5F00E}"/>
    <cellStyle name="60% - Accent2 14 4 2" xfId="49872" xr:uid="{85C4B9C4-3B33-465E-B3C2-1EB84D01EE23}"/>
    <cellStyle name="60% - Accent2 14 5" xfId="49865" xr:uid="{0987C93F-4F56-4DA0-99B1-8E02AB22F493}"/>
    <cellStyle name="60% - Accent2 15" xfId="3467" xr:uid="{F993B22A-2B87-40F8-99CA-7D4444118308}"/>
    <cellStyle name="60% - Accent2 15 2" xfId="7199" xr:uid="{ED23DD1A-BB59-4E4C-876E-6AB93BA80A36}"/>
    <cellStyle name="60% - Accent2 15 2 2" xfId="14907" xr:uid="{A69C1EF8-5E6C-4C4F-8857-9048D74A7129}"/>
    <cellStyle name="60% - Accent2 15 2 2 2" xfId="30319" xr:uid="{211C0264-B796-4788-A1A1-A434145B0742}"/>
    <cellStyle name="60% - Accent2 15 2 2 2 2" xfId="49876" xr:uid="{50D913F0-59E7-4FAB-90B4-2CF784FB07A7}"/>
    <cellStyle name="60% - Accent2 15 2 2 3" xfId="49875" xr:uid="{70C986B0-C5CC-431B-B123-F94F46F6D47E}"/>
    <cellStyle name="60% - Accent2 15 2 3" xfId="22614" xr:uid="{AFE75EC6-5E56-4077-A70E-6BD894B51221}"/>
    <cellStyle name="60% - Accent2 15 2 3 2" xfId="49877" xr:uid="{1E755EE6-BBC2-486C-BA6F-724D86AEFA47}"/>
    <cellStyle name="60% - Accent2 15 2 4" xfId="49874" xr:uid="{1BA1FBF1-86A0-40C0-81AF-E6D94B15CB59}"/>
    <cellStyle name="60% - Accent2 15 3" xfId="11178" xr:uid="{AF9317A2-8C01-4188-91C9-9C8281C0495E}"/>
    <cellStyle name="60% - Accent2 15 3 2" xfId="26591" xr:uid="{D7755B9E-CF6C-477B-95AA-C75080E4BB22}"/>
    <cellStyle name="60% - Accent2 15 3 2 2" xfId="49879" xr:uid="{BB219AA4-2080-4FFF-9422-533267410701}"/>
    <cellStyle name="60% - Accent2 15 3 3" xfId="49878" xr:uid="{81F57CFF-A2D8-4131-B81D-1D0523A4E30C}"/>
    <cellStyle name="60% - Accent2 15 4" xfId="18886" xr:uid="{6611E822-BF84-4774-9809-23BD6249EAFD}"/>
    <cellStyle name="60% - Accent2 15 4 2" xfId="49880" xr:uid="{4EE524FA-FCB6-49BE-85F8-7A3250B8D8A3}"/>
    <cellStyle name="60% - Accent2 15 5" xfId="49873" xr:uid="{FAB30DBA-6E7E-419B-9AFA-3C262BF24FED}"/>
    <cellStyle name="60% - Accent2 16" xfId="3487" xr:uid="{A5C9B73D-839F-47F9-A95A-D72622B04D3C}"/>
    <cellStyle name="60% - Accent2 16 2" xfId="7219" xr:uid="{1F69F16A-2054-4FFB-BB6D-4F495F0C405D}"/>
    <cellStyle name="60% - Accent2 16 2 2" xfId="14927" xr:uid="{5DBFFC8D-B936-4EDF-82CA-38F7CF0B36BC}"/>
    <cellStyle name="60% - Accent2 16 2 2 2" xfId="30339" xr:uid="{653017F3-6FCB-4192-A62D-F48BBD22499B}"/>
    <cellStyle name="60% - Accent2 16 2 2 2 2" xfId="49884" xr:uid="{8BF23D1E-AC8C-475A-A11B-B205A122E7B9}"/>
    <cellStyle name="60% - Accent2 16 2 2 3" xfId="49883" xr:uid="{6DCF9164-5F4D-474A-912D-FE2DDCB4B941}"/>
    <cellStyle name="60% - Accent2 16 2 3" xfId="22634" xr:uid="{51EF6292-AA06-4BB5-A25B-7E684C076F41}"/>
    <cellStyle name="60% - Accent2 16 2 3 2" xfId="49885" xr:uid="{A8631B2B-447E-4AC4-B27B-460506287F3D}"/>
    <cellStyle name="60% - Accent2 16 2 4" xfId="49882" xr:uid="{60A32DB0-62BB-4313-AEA0-9536C110AEFF}"/>
    <cellStyle name="60% - Accent2 16 3" xfId="11198" xr:uid="{4514FAF5-16F5-445D-A5B8-4372BF2F069E}"/>
    <cellStyle name="60% - Accent2 16 3 2" xfId="26611" xr:uid="{F2D4787C-19F6-4E52-A150-08E320036A62}"/>
    <cellStyle name="60% - Accent2 16 3 2 2" xfId="49887" xr:uid="{4AAB766A-7A5F-49E8-9870-A691925B4327}"/>
    <cellStyle name="60% - Accent2 16 3 3" xfId="49886" xr:uid="{DF79EF5B-3F4E-44FD-8FAA-E468994F1361}"/>
    <cellStyle name="60% - Accent2 16 4" xfId="18906" xr:uid="{C89F7631-405A-4591-A30A-2682B9284723}"/>
    <cellStyle name="60% - Accent2 16 4 2" xfId="49888" xr:uid="{D9F1B823-895C-42DE-B9FE-09464AD4C71F}"/>
    <cellStyle name="60% - Accent2 16 5" xfId="49881" xr:uid="{0357D460-DAB9-4D87-8F0D-1F0ACD731E14}"/>
    <cellStyle name="60% - Accent2 17" xfId="3507" xr:uid="{A5CE64ED-C53C-42D0-AB37-BFD23E9F2FBC}"/>
    <cellStyle name="60% - Accent2 17 2" xfId="7239" xr:uid="{61942F6A-54F3-4832-BB5C-449590F332BB}"/>
    <cellStyle name="60% - Accent2 17 2 2" xfId="14947" xr:uid="{F78CB584-165C-4629-B0B7-829A787B9851}"/>
    <cellStyle name="60% - Accent2 17 2 2 2" xfId="30359" xr:uid="{EA97AE41-D302-4D97-A42F-59CC9A6AEC43}"/>
    <cellStyle name="60% - Accent2 17 2 2 2 2" xfId="49892" xr:uid="{8A0FE206-BFEE-4FE7-A88E-835766824829}"/>
    <cellStyle name="60% - Accent2 17 2 2 3" xfId="49891" xr:uid="{63FBB017-A630-4560-BD85-5D3CB5A2E124}"/>
    <cellStyle name="60% - Accent2 17 2 3" xfId="22654" xr:uid="{F8CB4109-6850-4BC5-A355-74CA61868DFB}"/>
    <cellStyle name="60% - Accent2 17 2 3 2" xfId="49893" xr:uid="{AF497FC5-26A6-4D6C-8919-563467B63647}"/>
    <cellStyle name="60% - Accent2 17 2 4" xfId="49890" xr:uid="{15116BB9-6E71-478F-8AF4-C9A6F03C7597}"/>
    <cellStyle name="60% - Accent2 17 3" xfId="11218" xr:uid="{B895C71C-73F0-4F11-A448-6B1204632E3D}"/>
    <cellStyle name="60% - Accent2 17 3 2" xfId="26631" xr:uid="{287BFE7B-3C15-429F-83DF-32321BBF60B6}"/>
    <cellStyle name="60% - Accent2 17 3 2 2" xfId="49895" xr:uid="{4A19042E-8100-44E8-AEF5-E9ED6CD74C4B}"/>
    <cellStyle name="60% - Accent2 17 3 3" xfId="49894" xr:uid="{6D2277B9-CEA2-4908-A027-4B9B8896E328}"/>
    <cellStyle name="60% - Accent2 17 4" xfId="18926" xr:uid="{9F5177FA-653F-476B-A809-0E79C6378CED}"/>
    <cellStyle name="60% - Accent2 17 4 2" xfId="49896" xr:uid="{BFC7AE50-EA9C-459C-AE02-54894A620A8D}"/>
    <cellStyle name="60% - Accent2 17 5" xfId="49889" xr:uid="{2E35038D-F30D-4ECE-8F5C-298858380BAD}"/>
    <cellStyle name="60% - Accent2 18" xfId="3527" xr:uid="{02A6C44B-0E08-469F-B400-CD7037C9B093}"/>
    <cellStyle name="60% - Accent2 18 2" xfId="7259" xr:uid="{AC59F26A-19AE-4EAB-944D-42F251785850}"/>
    <cellStyle name="60% - Accent2 18 2 2" xfId="14967" xr:uid="{419C01F3-0A03-4675-A5D7-BC4C9ADCD979}"/>
    <cellStyle name="60% - Accent2 18 2 2 2" xfId="30379" xr:uid="{3B1C225F-234D-407E-B812-6567E29E1E01}"/>
    <cellStyle name="60% - Accent2 18 2 2 2 2" xfId="49900" xr:uid="{5686E065-98EE-4BED-870C-7DFCA1DEB13E}"/>
    <cellStyle name="60% - Accent2 18 2 2 3" xfId="49899" xr:uid="{67FF17EB-C4D7-4DE0-AB04-6D17D3767677}"/>
    <cellStyle name="60% - Accent2 18 2 3" xfId="22674" xr:uid="{ECCD4DA1-7BC0-43BE-A52A-9E3B93FAFB66}"/>
    <cellStyle name="60% - Accent2 18 2 3 2" xfId="49901" xr:uid="{40BB2711-26BD-4879-A5A5-88BE05729B3E}"/>
    <cellStyle name="60% - Accent2 18 2 4" xfId="49898" xr:uid="{9C1B0A37-BBC6-4D4D-B949-6606BBF823E9}"/>
    <cellStyle name="60% - Accent2 18 3" xfId="11238" xr:uid="{32263FCA-BDBB-481C-84EE-2A1FA4888C37}"/>
    <cellStyle name="60% - Accent2 18 3 2" xfId="26651" xr:uid="{D4991874-79B4-4EC4-9254-C3EEB91063CB}"/>
    <cellStyle name="60% - Accent2 18 3 2 2" xfId="49903" xr:uid="{C6EBA18C-00B4-40DC-BE45-C2B542FE6D29}"/>
    <cellStyle name="60% - Accent2 18 3 3" xfId="49902" xr:uid="{13244298-AAA3-4D7F-BC60-26DA6AD7BC9F}"/>
    <cellStyle name="60% - Accent2 18 4" xfId="18946" xr:uid="{C7DD479E-1098-402A-AA16-95EB226AACE4}"/>
    <cellStyle name="60% - Accent2 18 4 2" xfId="49904" xr:uid="{407EB613-5CCC-421A-8141-E564921637A2}"/>
    <cellStyle name="60% - Accent2 18 5" xfId="49897" xr:uid="{0E60B511-CD12-40C7-B2E8-974746C46018}"/>
    <cellStyle name="60% - Accent2 19" xfId="3547" xr:uid="{5F249ED9-42F8-469A-9F20-365A8F8A11EE}"/>
    <cellStyle name="60% - Accent2 19 2" xfId="7279" xr:uid="{D5F784BE-3CC3-45FB-89EE-7DF8AB8BA351}"/>
    <cellStyle name="60% - Accent2 19 2 2" xfId="14987" xr:uid="{ECA7BBC0-5A81-4C71-88A5-8619A409E78C}"/>
    <cellStyle name="60% - Accent2 19 2 2 2" xfId="30399" xr:uid="{35C536A3-B149-44EA-BF5E-988D7389ADF1}"/>
    <cellStyle name="60% - Accent2 19 2 2 2 2" xfId="49908" xr:uid="{50EA159F-D84C-491D-A3AB-84DE0EBD0151}"/>
    <cellStyle name="60% - Accent2 19 2 2 3" xfId="49907" xr:uid="{C4812B78-A041-46CF-A156-225ADEB18357}"/>
    <cellStyle name="60% - Accent2 19 2 3" xfId="22694" xr:uid="{C6720CBA-4714-4D55-BA25-C53645BE979A}"/>
    <cellStyle name="60% - Accent2 19 2 3 2" xfId="49909" xr:uid="{34762982-92A7-4D81-B491-39DE965505F0}"/>
    <cellStyle name="60% - Accent2 19 2 4" xfId="49906" xr:uid="{5673BE5D-3330-4769-AB79-625B91F01533}"/>
    <cellStyle name="60% - Accent2 19 3" xfId="11258" xr:uid="{31265AE3-59FB-4A7A-A4C5-4F9874D4D692}"/>
    <cellStyle name="60% - Accent2 19 3 2" xfId="26671" xr:uid="{9B375940-950F-462C-B3AB-E29D25226147}"/>
    <cellStyle name="60% - Accent2 19 3 2 2" xfId="49911" xr:uid="{3ADC6A56-9D1B-4B57-90BC-990ED11A8C88}"/>
    <cellStyle name="60% - Accent2 19 3 3" xfId="49910" xr:uid="{CE9DEBBB-9C5B-4377-890F-003841881431}"/>
    <cellStyle name="60% - Accent2 19 4" xfId="18966" xr:uid="{BB16CE75-2A29-4566-B339-198312C276C0}"/>
    <cellStyle name="60% - Accent2 19 4 2" xfId="49912" xr:uid="{EB6F3BC3-7E68-4570-9931-EDD679AA7F66}"/>
    <cellStyle name="60% - Accent2 19 5" xfId="49905" xr:uid="{A254C9B4-3EBF-42C3-8536-B6BA63500AB1}"/>
    <cellStyle name="60% - Accent2 2" xfId="67" xr:uid="{B20F6C00-5E29-420A-99B5-080DDCAAA223}"/>
    <cellStyle name="60% - Accent2 2 2" xfId="49913" xr:uid="{CD78A69E-FDF4-470C-B026-37375C353F37}"/>
    <cellStyle name="60% - Accent2 20" xfId="3568" xr:uid="{C13E7F68-17A3-4250-BD12-7D7DA95A31E6}"/>
    <cellStyle name="60% - Accent2 20 2" xfId="7299" xr:uid="{198F2619-5CC3-4F67-AC41-79E4B273572F}"/>
    <cellStyle name="60% - Accent2 20 2 2" xfId="15007" xr:uid="{DCC9D0BD-D473-4733-B226-45514F9F90E6}"/>
    <cellStyle name="60% - Accent2 20 2 2 2" xfId="30419" xr:uid="{7F980C60-DA6D-4C59-A189-1B76020747DC}"/>
    <cellStyle name="60% - Accent2 20 2 2 2 2" xfId="49917" xr:uid="{6BED2E8B-88C1-4745-B23F-85AF33190605}"/>
    <cellStyle name="60% - Accent2 20 2 2 3" xfId="49916" xr:uid="{6C3EC104-5ADE-4934-BE83-A90BFCE38B9C}"/>
    <cellStyle name="60% - Accent2 20 2 3" xfId="22714" xr:uid="{0872A41F-DAF8-4C01-9C93-BBF01710D9E4}"/>
    <cellStyle name="60% - Accent2 20 2 3 2" xfId="49918" xr:uid="{ED428C7D-3D7C-40FC-9306-D9AC9EA2DBEF}"/>
    <cellStyle name="60% - Accent2 20 2 4" xfId="49915" xr:uid="{31A0C487-9ED8-4F86-B892-19977E1CE69F}"/>
    <cellStyle name="60% - Accent2 20 3" xfId="11278" xr:uid="{6231B4DC-89E5-4B8D-89AC-99068FA3066B}"/>
    <cellStyle name="60% - Accent2 20 3 2" xfId="26691" xr:uid="{D9AF7940-FF3C-407F-996D-89AB0075F57C}"/>
    <cellStyle name="60% - Accent2 20 3 2 2" xfId="49920" xr:uid="{170EA59A-3A2F-40A4-BD45-83668F029265}"/>
    <cellStyle name="60% - Accent2 20 3 3" xfId="49919" xr:uid="{ADBE7EFE-381F-4617-827D-478927631664}"/>
    <cellStyle name="60% - Accent2 20 4" xfId="18986" xr:uid="{51BDA1CB-6390-4BE1-A8D3-EA7F5F6BAEFA}"/>
    <cellStyle name="60% - Accent2 20 4 2" xfId="49921" xr:uid="{C5D108F7-E890-4951-88CA-DCD0A19E9696}"/>
    <cellStyle name="60% - Accent2 20 5" xfId="49914" xr:uid="{44D16F2E-E6B3-4175-BE2D-3FD432E3EBCD}"/>
    <cellStyle name="60% - Accent2 21" xfId="3588" xr:uid="{290CED57-CC01-403F-9D09-E245D735FA23}"/>
    <cellStyle name="60% - Accent2 21 2" xfId="7319" xr:uid="{BBE3B26A-ACB3-4DD7-8C71-5E1FE8409B06}"/>
    <cellStyle name="60% - Accent2 21 2 2" xfId="15027" xr:uid="{0E4E1457-1FA4-4B07-B02D-C0EC02B93AA1}"/>
    <cellStyle name="60% - Accent2 21 2 2 2" xfId="30439" xr:uid="{70174CED-A0CF-4DE1-9C29-8947A4900D28}"/>
    <cellStyle name="60% - Accent2 21 2 2 2 2" xfId="49925" xr:uid="{81EAA70D-31D7-4DAC-BB55-67064DD36D98}"/>
    <cellStyle name="60% - Accent2 21 2 2 3" xfId="49924" xr:uid="{A51A5F92-52DD-4720-A6AB-71F37FFEEBB3}"/>
    <cellStyle name="60% - Accent2 21 2 3" xfId="22734" xr:uid="{B19FEEED-2233-4EE8-B455-83B8C307C1B1}"/>
    <cellStyle name="60% - Accent2 21 2 3 2" xfId="49926" xr:uid="{0AB33D01-53E7-432E-9611-0F444B1357EF}"/>
    <cellStyle name="60% - Accent2 21 2 4" xfId="49923" xr:uid="{17EC7C63-CF82-4A29-93D8-7DE46FB0ECBD}"/>
    <cellStyle name="60% - Accent2 21 3" xfId="11298" xr:uid="{385C4CD2-7F16-4DEA-B4FB-998ABECDAD3B}"/>
    <cellStyle name="60% - Accent2 21 3 2" xfId="26711" xr:uid="{4CD43C6F-C2A6-42A2-8833-66BEAB6CD824}"/>
    <cellStyle name="60% - Accent2 21 3 2 2" xfId="49928" xr:uid="{59478C13-BB20-426A-8107-17B36FFF2E9F}"/>
    <cellStyle name="60% - Accent2 21 3 3" xfId="49927" xr:uid="{B0B0FDBD-9D07-41F0-9B9E-204B837D1C2B}"/>
    <cellStyle name="60% - Accent2 21 4" xfId="19006" xr:uid="{E023BC8D-1F8D-4C68-A281-A2EA56A98228}"/>
    <cellStyle name="60% - Accent2 21 4 2" xfId="49929" xr:uid="{8223225F-B3F0-47C9-A04A-7551D74DD87B}"/>
    <cellStyle name="60% - Accent2 21 5" xfId="49922" xr:uid="{613E9F7F-91BF-492A-A0BD-791078570D3B}"/>
    <cellStyle name="60% - Accent2 22" xfId="3608" xr:uid="{7593BFB4-A89C-44A0-8DD5-D8218F976628}"/>
    <cellStyle name="60% - Accent2 22 2" xfId="7339" xr:uid="{FA457DE8-BE25-4163-AD1E-0FA7C1FC0F83}"/>
    <cellStyle name="60% - Accent2 22 2 2" xfId="15047" xr:uid="{F0C21466-DD22-46E2-BAB9-3FBC62ED92AE}"/>
    <cellStyle name="60% - Accent2 22 2 2 2" xfId="30459" xr:uid="{2CD5FB9A-B8DC-4130-984A-DD23C0F0AD6D}"/>
    <cellStyle name="60% - Accent2 22 2 2 2 2" xfId="49933" xr:uid="{16573FAE-DA00-48A9-82E3-D399E7694155}"/>
    <cellStyle name="60% - Accent2 22 2 2 3" xfId="49932" xr:uid="{A0211506-71C1-4F16-A467-399481CED7E1}"/>
    <cellStyle name="60% - Accent2 22 2 3" xfId="22754" xr:uid="{35A67F45-7E22-4AF0-9FE3-39514D4B6A86}"/>
    <cellStyle name="60% - Accent2 22 2 3 2" xfId="49934" xr:uid="{2A2CDD0C-D88B-43AB-B612-7BBAE454DA12}"/>
    <cellStyle name="60% - Accent2 22 2 4" xfId="49931" xr:uid="{BE86135E-1194-4424-8A6A-FC80A8381EB9}"/>
    <cellStyle name="60% - Accent2 22 3" xfId="11318" xr:uid="{C2E8F687-1C76-43D0-9888-259F69727306}"/>
    <cellStyle name="60% - Accent2 22 3 2" xfId="26731" xr:uid="{9066F8B4-EE96-461E-A699-C2F6C758283F}"/>
    <cellStyle name="60% - Accent2 22 3 2 2" xfId="49936" xr:uid="{E9B5F807-56A5-4593-AFDC-C3BE4440E3D5}"/>
    <cellStyle name="60% - Accent2 22 3 3" xfId="49935" xr:uid="{3F571FD7-7968-4114-BA79-954901996AA8}"/>
    <cellStyle name="60% - Accent2 22 4" xfId="19026" xr:uid="{ECF71A57-735E-429A-98B6-0134575B8A31}"/>
    <cellStyle name="60% - Accent2 22 4 2" xfId="49937" xr:uid="{D4148274-A8C7-492F-B550-D99EFAC26EB7}"/>
    <cellStyle name="60% - Accent2 22 5" xfId="49930" xr:uid="{09189048-6FB8-44BC-8D2C-F436447CBDC0}"/>
    <cellStyle name="60% - Accent2 23" xfId="3628" xr:uid="{2445970A-234B-42E7-A2EB-3262C807C1E6}"/>
    <cellStyle name="60% - Accent2 23 2" xfId="7359" xr:uid="{90DDB1B7-2D65-4721-94C2-501C1274330A}"/>
    <cellStyle name="60% - Accent2 23 2 2" xfId="15067" xr:uid="{8105C1F7-80E5-430A-B1C4-445EF705486C}"/>
    <cellStyle name="60% - Accent2 23 2 2 2" xfId="30479" xr:uid="{2EFF1C19-4640-4E37-9B95-6085264AB700}"/>
    <cellStyle name="60% - Accent2 23 2 2 2 2" xfId="49941" xr:uid="{1067101E-16CA-4CEB-A826-48F348DAA73A}"/>
    <cellStyle name="60% - Accent2 23 2 2 3" xfId="49940" xr:uid="{8B2028E6-D004-4EC8-97C2-D5CC662F8969}"/>
    <cellStyle name="60% - Accent2 23 2 3" xfId="22774" xr:uid="{32A469AC-DB75-449A-845E-0CDA2BA10BEA}"/>
    <cellStyle name="60% - Accent2 23 2 3 2" xfId="49942" xr:uid="{64C7FF58-227A-4101-B28F-C6C04A8951ED}"/>
    <cellStyle name="60% - Accent2 23 2 4" xfId="49939" xr:uid="{72D16539-2988-4537-8069-2819B3F1A7D1}"/>
    <cellStyle name="60% - Accent2 23 3" xfId="11338" xr:uid="{5151EE10-DC60-4CBE-8EEB-7B57103152AF}"/>
    <cellStyle name="60% - Accent2 23 3 2" xfId="26751" xr:uid="{C6E99E42-F346-46C6-BD0D-86DD5259C7EF}"/>
    <cellStyle name="60% - Accent2 23 3 2 2" xfId="49944" xr:uid="{7263E0A9-B812-493F-9A3E-3E4A374D4B6E}"/>
    <cellStyle name="60% - Accent2 23 3 3" xfId="49943" xr:uid="{2D6AB4E5-3BB5-47BB-9BF6-A7E997875FEB}"/>
    <cellStyle name="60% - Accent2 23 4" xfId="19046" xr:uid="{132D34ED-513D-4E30-8B08-8661C60FFEA2}"/>
    <cellStyle name="60% - Accent2 23 4 2" xfId="49945" xr:uid="{C79785C3-7B73-4472-89E2-7F59878F3026}"/>
    <cellStyle name="60% - Accent2 23 5" xfId="49938" xr:uid="{7C72A539-806C-4E4B-A5FA-CA28D4127BE3}"/>
    <cellStyle name="60% - Accent2 24" xfId="3648" xr:uid="{95014162-9384-4879-AAC4-01F625ABDA36}"/>
    <cellStyle name="60% - Accent2 24 2" xfId="7379" xr:uid="{5656F9B5-1803-49D6-B367-CB534DAA0B14}"/>
    <cellStyle name="60% - Accent2 24 2 2" xfId="15087" xr:uid="{5828C07F-79FB-4108-B079-E2FEE0461870}"/>
    <cellStyle name="60% - Accent2 24 2 2 2" xfId="30499" xr:uid="{0EDBF58D-8B65-4C94-8470-869C652D0F27}"/>
    <cellStyle name="60% - Accent2 24 2 2 2 2" xfId="49949" xr:uid="{67B64623-BE5B-48FE-BC80-EE71DB0847A0}"/>
    <cellStyle name="60% - Accent2 24 2 2 3" xfId="49948" xr:uid="{F3B611D2-1ADD-4C69-8921-BEF5EEA59749}"/>
    <cellStyle name="60% - Accent2 24 2 3" xfId="22794" xr:uid="{98D451E8-7D3D-46E9-8F35-2549F1E13731}"/>
    <cellStyle name="60% - Accent2 24 2 3 2" xfId="49950" xr:uid="{030A5E51-5002-4EEA-A2EC-7B92A6B63D88}"/>
    <cellStyle name="60% - Accent2 24 2 4" xfId="49947" xr:uid="{5719B905-FE68-4D4F-8307-766F4D28D2E3}"/>
    <cellStyle name="60% - Accent2 24 3" xfId="11358" xr:uid="{58265291-635B-4D69-B194-CC8C175D5CB9}"/>
    <cellStyle name="60% - Accent2 24 3 2" xfId="26771" xr:uid="{B45A27FA-B787-449B-BF8F-C2A5252A82FE}"/>
    <cellStyle name="60% - Accent2 24 3 2 2" xfId="49952" xr:uid="{DDAADF68-4F33-4927-8F4D-98520941EE0F}"/>
    <cellStyle name="60% - Accent2 24 3 3" xfId="49951" xr:uid="{8E849CAF-B918-4CE3-9CE6-76AF155786EE}"/>
    <cellStyle name="60% - Accent2 24 4" xfId="19066" xr:uid="{C9D6B40A-D099-4965-BE16-5AC6F451D818}"/>
    <cellStyle name="60% - Accent2 24 4 2" xfId="49953" xr:uid="{9840827A-08EE-48F6-B828-6FA97035C497}"/>
    <cellStyle name="60% - Accent2 24 5" xfId="49946" xr:uid="{4CA9F94A-2E41-4E1F-BBB5-0425075E6313}"/>
    <cellStyle name="60% - Accent2 25" xfId="3668" xr:uid="{90AE6333-D692-45C5-A304-760518B76E88}"/>
    <cellStyle name="60% - Accent2 25 2" xfId="7399" xr:uid="{251E23AD-6E65-4152-B163-090845AAF5F2}"/>
    <cellStyle name="60% - Accent2 25 2 2" xfId="15107" xr:uid="{79C077F5-F87F-4797-AA32-D24F07D30BC2}"/>
    <cellStyle name="60% - Accent2 25 2 2 2" xfId="30519" xr:uid="{E791DB4D-8287-4111-B0FC-DA8B5B55A466}"/>
    <cellStyle name="60% - Accent2 25 2 2 2 2" xfId="49957" xr:uid="{C9F079B3-6298-4D97-8311-254C8A2C93E2}"/>
    <cellStyle name="60% - Accent2 25 2 2 3" xfId="49956" xr:uid="{05A889C1-3172-4F5F-B1B4-907460245BA9}"/>
    <cellStyle name="60% - Accent2 25 2 3" xfId="22814" xr:uid="{2EAE3761-037C-4C66-89EB-1033A0AD9A13}"/>
    <cellStyle name="60% - Accent2 25 2 3 2" xfId="49958" xr:uid="{6746C3D9-E093-4C60-A0A8-C71D42504260}"/>
    <cellStyle name="60% - Accent2 25 2 4" xfId="49955" xr:uid="{46067007-70C4-48E3-BC94-3A6D69702053}"/>
    <cellStyle name="60% - Accent2 25 3" xfId="11378" xr:uid="{62BAA446-1A07-4FE5-9E72-EDF2B8E9F097}"/>
    <cellStyle name="60% - Accent2 25 3 2" xfId="26791" xr:uid="{221A63E1-9624-4FEB-B7AE-1BF91694CC64}"/>
    <cellStyle name="60% - Accent2 25 3 2 2" xfId="49960" xr:uid="{184160B4-2B63-4C87-A03D-924500BAFAAD}"/>
    <cellStyle name="60% - Accent2 25 3 3" xfId="49959" xr:uid="{1B8C1E69-3A19-431F-9C60-CCFD4071E7AB}"/>
    <cellStyle name="60% - Accent2 25 4" xfId="19086" xr:uid="{98917DE1-6049-4DC9-9162-9797D7B4C9DD}"/>
    <cellStyle name="60% - Accent2 25 4 2" xfId="49961" xr:uid="{DE2C5C6C-F705-4D56-BC96-3CD206264BB1}"/>
    <cellStyle name="60% - Accent2 25 5" xfId="49954" xr:uid="{DC2A804C-B332-41A1-AF5A-DC97063D6AD1}"/>
    <cellStyle name="60% - Accent2 26" xfId="3688" xr:uid="{45338EE2-F67A-40D5-A861-413B67637932}"/>
    <cellStyle name="60% - Accent2 26 2" xfId="7419" xr:uid="{A47D5D3D-C051-45B1-A2FB-9F65A7338C7B}"/>
    <cellStyle name="60% - Accent2 26 2 2" xfId="15127" xr:uid="{FF00BA9E-98B5-4089-ACF8-17F558C6A98E}"/>
    <cellStyle name="60% - Accent2 26 2 2 2" xfId="30539" xr:uid="{799DCC67-4A94-4089-98F2-C06A1D07DE9C}"/>
    <cellStyle name="60% - Accent2 26 2 2 2 2" xfId="49965" xr:uid="{1FD39D0D-C1F9-49FD-B523-9F610F5C25F3}"/>
    <cellStyle name="60% - Accent2 26 2 2 3" xfId="49964" xr:uid="{368D2B68-6B29-4517-A333-8E2EC784461E}"/>
    <cellStyle name="60% - Accent2 26 2 3" xfId="22834" xr:uid="{0333AB3D-94D4-4D0A-8D2C-407A507A45F1}"/>
    <cellStyle name="60% - Accent2 26 2 3 2" xfId="49966" xr:uid="{81A77890-A81F-45BE-978A-99D7B8B0EA0D}"/>
    <cellStyle name="60% - Accent2 26 2 4" xfId="49963" xr:uid="{429ECA9B-0E2D-4830-920C-554B37568857}"/>
    <cellStyle name="60% - Accent2 26 3" xfId="11398" xr:uid="{D00A5506-6FE0-488A-8178-4CF5BEF55699}"/>
    <cellStyle name="60% - Accent2 26 3 2" xfId="26811" xr:uid="{7CBD41B8-1649-4C4F-8068-480494FB8A60}"/>
    <cellStyle name="60% - Accent2 26 3 2 2" xfId="49968" xr:uid="{30A835C9-2280-4642-A55D-3FC0E4A10C4D}"/>
    <cellStyle name="60% - Accent2 26 3 3" xfId="49967" xr:uid="{11BD0BF7-0B0F-4968-9144-C9EC9BB61D8B}"/>
    <cellStyle name="60% - Accent2 26 4" xfId="19106" xr:uid="{E9460F07-2422-44C1-8B76-4E09D0F14965}"/>
    <cellStyle name="60% - Accent2 26 4 2" xfId="49969" xr:uid="{58381287-877B-49EF-AE92-8090B9E00A8E}"/>
    <cellStyle name="60% - Accent2 26 5" xfId="49962" xr:uid="{610B0F75-1B85-486E-A912-28F911852A8E}"/>
    <cellStyle name="60% - Accent2 27" xfId="3708" xr:uid="{3683EB08-4BA3-4B5D-8808-6B93A046DE7C}"/>
    <cellStyle name="60% - Accent2 27 2" xfId="7439" xr:uid="{006A4344-CA3E-485B-AB6E-50E2EB3CC314}"/>
    <cellStyle name="60% - Accent2 27 2 2" xfId="15147" xr:uid="{701CC434-8B9A-4983-A2EB-0EBFA48DBA27}"/>
    <cellStyle name="60% - Accent2 27 2 2 2" xfId="30559" xr:uid="{666A55B6-819E-4277-9C29-63E813905110}"/>
    <cellStyle name="60% - Accent2 27 2 2 2 2" xfId="49973" xr:uid="{7E22EAEC-8E26-4A4D-981E-F196C8E46853}"/>
    <cellStyle name="60% - Accent2 27 2 2 3" xfId="49972" xr:uid="{3056237E-4611-44B1-B87A-4398689B14CE}"/>
    <cellStyle name="60% - Accent2 27 2 3" xfId="22854" xr:uid="{D274E90D-1D5B-401E-9D86-4D64011A6AFF}"/>
    <cellStyle name="60% - Accent2 27 2 3 2" xfId="49974" xr:uid="{DB97CCED-998A-4A09-B952-8ED5ECF1E074}"/>
    <cellStyle name="60% - Accent2 27 2 4" xfId="49971" xr:uid="{F99A8DC8-9E75-4AB8-AB7D-296A87315925}"/>
    <cellStyle name="60% - Accent2 27 3" xfId="11418" xr:uid="{F9119EF5-9152-4046-9D81-B3E89FF5C405}"/>
    <cellStyle name="60% - Accent2 27 3 2" xfId="26831" xr:uid="{317D07DA-DD36-4A0A-AFA3-C7F7FAC7DD6E}"/>
    <cellStyle name="60% - Accent2 27 3 2 2" xfId="49976" xr:uid="{5C20AC3F-5C02-4809-9E8D-43894D0B8325}"/>
    <cellStyle name="60% - Accent2 27 3 3" xfId="49975" xr:uid="{4AF6AF6B-5AC5-4DE7-8244-49A71C9D85B3}"/>
    <cellStyle name="60% - Accent2 27 4" xfId="19126" xr:uid="{4C5EE4DC-7713-47E0-986B-C0B230BFC995}"/>
    <cellStyle name="60% - Accent2 27 4 2" xfId="49977" xr:uid="{EA8D7274-5214-4219-971E-7D9BADDE2436}"/>
    <cellStyle name="60% - Accent2 27 5" xfId="49970" xr:uid="{1554D295-706A-456C-90B8-E9023740F7E9}"/>
    <cellStyle name="60% - Accent2 28" xfId="3728" xr:uid="{C20318A3-9F88-44FE-ABBA-28D54252AC86}"/>
    <cellStyle name="60% - Accent2 28 2" xfId="7459" xr:uid="{4F1DB0CA-8CC7-4A33-B1EC-34C1724A86CE}"/>
    <cellStyle name="60% - Accent2 28 2 2" xfId="15167" xr:uid="{E6C07D6C-D099-420C-AC4A-DE0ED5B29A13}"/>
    <cellStyle name="60% - Accent2 28 2 2 2" xfId="30579" xr:uid="{24C68260-3C88-4815-88C7-896B59295FCC}"/>
    <cellStyle name="60% - Accent2 28 2 2 2 2" xfId="49981" xr:uid="{C1ECCCCC-ACBA-4230-859F-0DEF6D4800B6}"/>
    <cellStyle name="60% - Accent2 28 2 2 3" xfId="49980" xr:uid="{01DC343C-095A-45CC-B504-1C1084B20C29}"/>
    <cellStyle name="60% - Accent2 28 2 3" xfId="22874" xr:uid="{7D7A5574-DD1C-4D4C-864B-963848C8C0FE}"/>
    <cellStyle name="60% - Accent2 28 2 3 2" xfId="49982" xr:uid="{744D3E72-FB5E-404E-BF28-8CDB9402683B}"/>
    <cellStyle name="60% - Accent2 28 2 4" xfId="49979" xr:uid="{BF0CBC3A-177A-4B30-BD46-EC07661BE654}"/>
    <cellStyle name="60% - Accent2 28 3" xfId="11438" xr:uid="{50C96B87-8D37-4EB6-A21F-E24B82CCB798}"/>
    <cellStyle name="60% - Accent2 28 3 2" xfId="26851" xr:uid="{D23D16FF-11C1-44D9-ADF0-FB6D1AF42C9A}"/>
    <cellStyle name="60% - Accent2 28 3 2 2" xfId="49984" xr:uid="{40864662-DF52-4A6C-9149-D0727977D8B5}"/>
    <cellStyle name="60% - Accent2 28 3 3" xfId="49983" xr:uid="{5E26B883-DD0F-48A6-A7A9-09534B4E54F1}"/>
    <cellStyle name="60% - Accent2 28 4" xfId="19146" xr:uid="{2AE62C6B-20C5-4E4D-B4E9-F31D7386364D}"/>
    <cellStyle name="60% - Accent2 28 4 2" xfId="49985" xr:uid="{EB7F3870-D4B2-47EF-871D-FCB2D778F40A}"/>
    <cellStyle name="60% - Accent2 28 5" xfId="49978" xr:uid="{76665AC6-95AB-476F-85F7-EECEFC74571E}"/>
    <cellStyle name="60% - Accent2 29" xfId="3748" xr:uid="{A8F8A304-56BE-4207-A1CB-F07260E407BD}"/>
    <cellStyle name="60% - Accent2 29 2" xfId="7479" xr:uid="{410C48F4-3149-4175-BF31-869FBB9C2512}"/>
    <cellStyle name="60% - Accent2 29 2 2" xfId="15187" xr:uid="{998ADF2C-2789-46F6-AF6C-F094A0AB17A7}"/>
    <cellStyle name="60% - Accent2 29 2 2 2" xfId="30599" xr:uid="{84C616CD-7A3E-42C6-906D-F43F1F5ED91C}"/>
    <cellStyle name="60% - Accent2 29 2 2 2 2" xfId="49989" xr:uid="{F36A83E1-1F49-49D1-818A-07FA48652C1F}"/>
    <cellStyle name="60% - Accent2 29 2 2 3" xfId="49988" xr:uid="{637D78BD-B262-4274-8D4F-324D79DEE515}"/>
    <cellStyle name="60% - Accent2 29 2 3" xfId="22894" xr:uid="{68B51E1F-C816-4837-97D6-73A31DE16269}"/>
    <cellStyle name="60% - Accent2 29 2 3 2" xfId="49990" xr:uid="{CABF8EE0-65AA-4334-A566-C284178D9AD8}"/>
    <cellStyle name="60% - Accent2 29 2 4" xfId="49987" xr:uid="{8B96420A-9B28-4624-A551-23F4EC341FEC}"/>
    <cellStyle name="60% - Accent2 29 3" xfId="11458" xr:uid="{601E2254-A796-4841-90E9-1CA70E1CFCB4}"/>
    <cellStyle name="60% - Accent2 29 3 2" xfId="26871" xr:uid="{C5F2B111-6C2E-4B79-A5FD-3AC2049C6CDE}"/>
    <cellStyle name="60% - Accent2 29 3 2 2" xfId="49992" xr:uid="{2882FA42-7AB6-49F7-A19A-42E003B16018}"/>
    <cellStyle name="60% - Accent2 29 3 3" xfId="49991" xr:uid="{CF228F3F-5BFC-4012-91A4-6CE8C54830BB}"/>
    <cellStyle name="60% - Accent2 29 4" xfId="19166" xr:uid="{CABE9492-4255-4918-A2DA-629EF43A6D0D}"/>
    <cellStyle name="60% - Accent2 29 4 2" xfId="49993" xr:uid="{46E2BB09-16DF-4796-BF6B-ABD1DDF2394F}"/>
    <cellStyle name="60% - Accent2 29 5" xfId="49986" xr:uid="{4151D83A-DA44-444C-8596-65B68C16276F}"/>
    <cellStyle name="60% - Accent2 3" xfId="209" xr:uid="{F0861839-0E05-4F1D-848F-0463597FD41F}"/>
    <cellStyle name="60% - Accent2 3 2" xfId="413" xr:uid="{620F23A5-A168-4B43-8B50-631CCED86E27}"/>
    <cellStyle name="60% - Accent2 3 2 2" xfId="1075" xr:uid="{6917BA0C-790D-46D0-B1CF-6DC159FAAF33}"/>
    <cellStyle name="60% - Accent2 3 2 2 2" xfId="2543" xr:uid="{A7A647E8-F48D-41DA-B02A-0F38AA5632C2}"/>
    <cellStyle name="60% - Accent2 3 2 2 2 2" xfId="6275" xr:uid="{0A3B4124-D1A6-497B-8325-2E53C87A9ACC}"/>
    <cellStyle name="60% - Accent2 3 2 2 2 2 2" xfId="13983" xr:uid="{B41E4D6C-F82C-4AF4-901E-8556ED0C6BD8}"/>
    <cellStyle name="60% - Accent2 3 2 2 2 2 2 2" xfId="29395" xr:uid="{3135E44C-32C8-432D-8F51-AB7F6CECDAB7}"/>
    <cellStyle name="60% - Accent2 3 2 2 2 2 2 2 2" xfId="50000" xr:uid="{5A11E3CD-E610-4E81-806C-9124A5605BD3}"/>
    <cellStyle name="60% - Accent2 3 2 2 2 2 2 3" xfId="49999" xr:uid="{31C86837-62D9-4BE0-9559-B6044440C41E}"/>
    <cellStyle name="60% - Accent2 3 2 2 2 2 3" xfId="21690" xr:uid="{7956C6EA-4D6A-4D4E-A9F4-AF82AB1A4384}"/>
    <cellStyle name="60% - Accent2 3 2 2 2 2 3 2" xfId="50001" xr:uid="{C806A351-8EA4-49D7-B76B-392BC1F42870}"/>
    <cellStyle name="60% - Accent2 3 2 2 2 2 4" xfId="49998" xr:uid="{F90A1B8C-0CEF-40BB-8747-52A02096A656}"/>
    <cellStyle name="60% - Accent2 3 2 2 2 3" xfId="10254" xr:uid="{6F9B7BEB-9FD0-4409-8DB4-258B0B1ED6EE}"/>
    <cellStyle name="60% - Accent2 3 2 2 2 3 2" xfId="25667" xr:uid="{3C1736B8-BFD9-4197-AC78-E1A5ADD06CA3}"/>
    <cellStyle name="60% - Accent2 3 2 2 2 3 2 2" xfId="50003" xr:uid="{B498797D-5478-47BB-A86B-53E06503F560}"/>
    <cellStyle name="60% - Accent2 3 2 2 2 3 3" xfId="50002" xr:uid="{5A55E767-4143-453B-A936-1B841B023AF5}"/>
    <cellStyle name="60% - Accent2 3 2 2 2 4" xfId="17962" xr:uid="{12A56D76-38D6-48C9-A1AF-DDAB786AB595}"/>
    <cellStyle name="60% - Accent2 3 2 2 2 4 2" xfId="50004" xr:uid="{7FBE4B05-B86D-4E30-88EA-9028D30F4254}"/>
    <cellStyle name="60% - Accent2 3 2 2 2 5" xfId="49997" xr:uid="{56D64800-C329-49FD-91D6-58E76EC34DF3}"/>
    <cellStyle name="60% - Accent2 3 2 2 3" xfId="4812" xr:uid="{418951F3-E605-4717-B3F2-49041CF6D6BB}"/>
    <cellStyle name="60% - Accent2 3 2 2 3 2" xfId="12520" xr:uid="{2731B3A9-BE0B-4B70-9E86-16FBC7B3D444}"/>
    <cellStyle name="60% - Accent2 3 2 2 3 2 2" xfId="27932" xr:uid="{EF82C40A-A3A3-4119-8522-7688B463F9DE}"/>
    <cellStyle name="60% - Accent2 3 2 2 3 2 2 2" xfId="50007" xr:uid="{9A26F529-0275-4699-A967-813F291F231B}"/>
    <cellStyle name="60% - Accent2 3 2 2 3 2 3" xfId="50006" xr:uid="{026B80F4-24F1-488F-9E1D-3AE5C26091A1}"/>
    <cellStyle name="60% - Accent2 3 2 2 3 3" xfId="20227" xr:uid="{9ABD7FBC-99D7-4049-B5C5-94B56323A216}"/>
    <cellStyle name="60% - Accent2 3 2 2 3 3 2" xfId="50008" xr:uid="{0DD3A255-739C-4A1E-B131-B6339D040F08}"/>
    <cellStyle name="60% - Accent2 3 2 2 3 4" xfId="50005" xr:uid="{F964B61E-CC2D-457A-8C1C-6AB86B4276AC}"/>
    <cellStyle name="60% - Accent2 3 2 2 4" xfId="8795" xr:uid="{1842D4FE-54AC-4503-BFFB-B37CBA1C93C0}"/>
    <cellStyle name="60% - Accent2 3 2 2 4 2" xfId="24208" xr:uid="{CCB0E05D-87A0-4307-A6B3-69C14A62C5C3}"/>
    <cellStyle name="60% - Accent2 3 2 2 4 2 2" xfId="50010" xr:uid="{CCCBD98B-2D24-40AE-BBB2-346F5FA36E81}"/>
    <cellStyle name="60% - Accent2 3 2 2 4 3" xfId="50009" xr:uid="{445CD4EB-D038-4BAF-AB64-D6BC90D33461}"/>
    <cellStyle name="60% - Accent2 3 2 2 5" xfId="16503" xr:uid="{283560BB-2238-4ECB-9602-044B3B399812}"/>
    <cellStyle name="60% - Accent2 3 2 2 5 2" xfId="50011" xr:uid="{CF1E0E75-B0B5-4156-B425-CD4A19449D45}"/>
    <cellStyle name="60% - Accent2 3 2 2 6" xfId="49996" xr:uid="{B153B697-1087-4FD8-A968-9090190ECF38}"/>
    <cellStyle name="60% - Accent2 3 2 3" xfId="1905" xr:uid="{867E695E-91F8-48BB-A579-8316EE2DB1D8}"/>
    <cellStyle name="60% - Accent2 3 2 3 2" xfId="5637" xr:uid="{958312E6-BB8B-4FF9-965D-1EE2146E3944}"/>
    <cellStyle name="60% - Accent2 3 2 3 2 2" xfId="13345" xr:uid="{EFEE07C0-3B52-4504-8C8E-42A92B375144}"/>
    <cellStyle name="60% - Accent2 3 2 3 2 2 2" xfId="28757" xr:uid="{98B34BEB-1E81-47AC-BF1B-672472440C73}"/>
    <cellStyle name="60% - Accent2 3 2 3 2 2 2 2" xfId="50015" xr:uid="{A8F6561F-E48C-497C-A7C3-2C2700FD34CA}"/>
    <cellStyle name="60% - Accent2 3 2 3 2 2 3" xfId="50014" xr:uid="{D9D9189F-F32D-4AC7-970D-C4D4B46E8D04}"/>
    <cellStyle name="60% - Accent2 3 2 3 2 3" xfId="21052" xr:uid="{D30AFD13-768B-4C03-B2E6-1DC3513C4BBF}"/>
    <cellStyle name="60% - Accent2 3 2 3 2 3 2" xfId="50016" xr:uid="{C6053D51-24CD-4B05-8210-8658F42BD07D}"/>
    <cellStyle name="60% - Accent2 3 2 3 2 4" xfId="50013" xr:uid="{C34D16E8-A286-4483-9685-4133415C1E38}"/>
    <cellStyle name="60% - Accent2 3 2 3 3" xfId="9616" xr:uid="{42C98DB5-2435-4474-9A5A-000E0D7E47F2}"/>
    <cellStyle name="60% - Accent2 3 2 3 3 2" xfId="25029" xr:uid="{20AA6C83-627A-4DFB-BEE7-897648D8F606}"/>
    <cellStyle name="60% - Accent2 3 2 3 3 2 2" xfId="50018" xr:uid="{EE649894-908E-4AD3-A3C1-E452CF83709A}"/>
    <cellStyle name="60% - Accent2 3 2 3 3 3" xfId="50017" xr:uid="{D10B06FE-E9A7-44B3-AE8F-8C72535EE123}"/>
    <cellStyle name="60% - Accent2 3 2 3 4" xfId="17324" xr:uid="{81EA2D1D-094A-479A-BEA7-8A1723DD4DE8}"/>
    <cellStyle name="60% - Accent2 3 2 3 4 2" xfId="50019" xr:uid="{1A3D1B45-25E4-44BB-AEBA-15ABA8541D6F}"/>
    <cellStyle name="60% - Accent2 3 2 3 5" xfId="50012" xr:uid="{0755DBFC-BAD0-4B30-AA8C-8A4357F8D540}"/>
    <cellStyle name="60% - Accent2 3 2 4" xfId="4160" xr:uid="{2A76BEEE-413F-420B-B2A2-707ADDDEF029}"/>
    <cellStyle name="60% - Accent2 3 2 4 2" xfId="11868" xr:uid="{2C264C70-DD6F-4438-B36F-5FC85C970E2E}"/>
    <cellStyle name="60% - Accent2 3 2 4 2 2" xfId="27280" xr:uid="{183A093F-2F3D-4971-8A29-1368E97105C6}"/>
    <cellStyle name="60% - Accent2 3 2 4 2 2 2" xfId="50022" xr:uid="{8A9A58EC-D4EF-4540-903D-269B02EF6A76}"/>
    <cellStyle name="60% - Accent2 3 2 4 2 3" xfId="50021" xr:uid="{C1393DFC-91FA-44FF-8138-1E76AE14073F}"/>
    <cellStyle name="60% - Accent2 3 2 4 3" xfId="19575" xr:uid="{A122225D-3A20-4A27-B6EE-1F3C52ED49E6}"/>
    <cellStyle name="60% - Accent2 3 2 4 3 2" xfId="50023" xr:uid="{D3E21881-7CF3-4443-8906-9AB104FEB5DB}"/>
    <cellStyle name="60% - Accent2 3 2 4 4" xfId="50020" xr:uid="{7A5C588C-267A-492F-80BD-44630D61A761}"/>
    <cellStyle name="60% - Accent2 3 2 5" xfId="8157" xr:uid="{9C1EFFEC-83C0-459D-901D-EBEB0CB3BB81}"/>
    <cellStyle name="60% - Accent2 3 2 5 2" xfId="23570" xr:uid="{670D279E-E65F-4CB2-BB90-1432A52B7CC4}"/>
    <cellStyle name="60% - Accent2 3 2 5 2 2" xfId="50025" xr:uid="{FCA45897-C70B-4E81-AF5F-04368D9F4CAD}"/>
    <cellStyle name="60% - Accent2 3 2 5 3" xfId="50024" xr:uid="{443187C1-B54D-44DF-AE53-55907D4F2B74}"/>
    <cellStyle name="60% - Accent2 3 2 6" xfId="15865" xr:uid="{B2E5E116-0211-4B5F-8241-6A91F9D50C5A}"/>
    <cellStyle name="60% - Accent2 3 2 6 2" xfId="50026" xr:uid="{46DFD820-FAF3-41E4-B9B9-F2DEA9722157}"/>
    <cellStyle name="60% - Accent2 3 2 7" xfId="49995" xr:uid="{2F3D861C-2CFC-42CA-892C-5AA408C9B9E5}"/>
    <cellStyle name="60% - Accent2 3 3" xfId="875" xr:uid="{488F4483-7822-430F-AAD5-87C74CAF80BA}"/>
    <cellStyle name="60% - Accent2 3 3 2" xfId="2345" xr:uid="{4B122C9E-DDFA-4151-9019-9F82D33785A4}"/>
    <cellStyle name="60% - Accent2 3 3 2 2" xfId="6077" xr:uid="{54B63886-3C41-48F9-893E-59C0DD063C23}"/>
    <cellStyle name="60% - Accent2 3 3 2 2 2" xfId="13785" xr:uid="{46F70F93-5955-4120-AC46-0DF6B0A72174}"/>
    <cellStyle name="60% - Accent2 3 3 2 2 2 2" xfId="29197" xr:uid="{D93DD051-3EF6-4BAC-9AA2-BCFB7F8F996A}"/>
    <cellStyle name="60% - Accent2 3 3 2 2 2 2 2" xfId="50031" xr:uid="{67F183EE-E0D6-409D-9BEB-5DDA526A8A0C}"/>
    <cellStyle name="60% - Accent2 3 3 2 2 2 3" xfId="50030" xr:uid="{82CB220B-5B85-496D-B3B1-55699AF6E341}"/>
    <cellStyle name="60% - Accent2 3 3 2 2 3" xfId="21492" xr:uid="{5984F719-2581-4B84-AEC9-616B2ACF938E}"/>
    <cellStyle name="60% - Accent2 3 3 2 2 3 2" xfId="50032" xr:uid="{C33B98E4-94E9-4BA2-A92D-944047B2E567}"/>
    <cellStyle name="60% - Accent2 3 3 2 2 4" xfId="50029" xr:uid="{D5395C75-2C0F-4B7C-AD83-184315F45991}"/>
    <cellStyle name="60% - Accent2 3 3 2 3" xfId="10056" xr:uid="{277873DD-E837-4BA0-8033-1794B13804E2}"/>
    <cellStyle name="60% - Accent2 3 3 2 3 2" xfId="25469" xr:uid="{F9577386-5C94-4808-8393-AD0D7B71C869}"/>
    <cellStyle name="60% - Accent2 3 3 2 3 2 2" xfId="50034" xr:uid="{FD7E2CD1-F6CB-4013-86B9-7EA4FE115192}"/>
    <cellStyle name="60% - Accent2 3 3 2 3 3" xfId="50033" xr:uid="{FB8DCE8D-9AB2-4401-A14E-21C7DE7CBEBC}"/>
    <cellStyle name="60% - Accent2 3 3 2 4" xfId="17764" xr:uid="{F821F53F-C711-426E-B650-08A75DD976D8}"/>
    <cellStyle name="60% - Accent2 3 3 2 4 2" xfId="50035" xr:uid="{72220B4A-E41A-42BF-AE13-92ED9E47B05B}"/>
    <cellStyle name="60% - Accent2 3 3 2 5" xfId="50028" xr:uid="{719D52EA-6E85-47A6-A8E7-FDAA409D148D}"/>
    <cellStyle name="60% - Accent2 3 3 3" xfId="4612" xr:uid="{CEEAA639-737C-4C04-A864-3A7D56AF16FD}"/>
    <cellStyle name="60% - Accent2 3 3 3 2" xfId="12320" xr:uid="{586F6FCB-E008-4B52-A648-B62509ECD28A}"/>
    <cellStyle name="60% - Accent2 3 3 3 2 2" xfId="27732" xr:uid="{BD01B002-8DC9-430D-9DA8-EDBA4B0E630C}"/>
    <cellStyle name="60% - Accent2 3 3 3 2 2 2" xfId="50038" xr:uid="{91CA9714-30CC-48BA-994B-C4AA3807A74E}"/>
    <cellStyle name="60% - Accent2 3 3 3 2 3" xfId="50037" xr:uid="{48B5AC55-D35B-43EB-A724-7AD67AF8BE9E}"/>
    <cellStyle name="60% - Accent2 3 3 3 3" xfId="20027" xr:uid="{F70D761E-5FB9-4D30-B723-9745CD9AEAAB}"/>
    <cellStyle name="60% - Accent2 3 3 3 3 2" xfId="50039" xr:uid="{DD3F93C2-2424-41F2-B9B6-F22D43B07CD7}"/>
    <cellStyle name="60% - Accent2 3 3 3 4" xfId="50036" xr:uid="{FB97A957-B532-4984-B54D-A5CBCC3A477D}"/>
    <cellStyle name="60% - Accent2 3 3 4" xfId="8597" xr:uid="{950EC53F-18AC-4921-83CC-982848B229D3}"/>
    <cellStyle name="60% - Accent2 3 3 4 2" xfId="24010" xr:uid="{2C8BF3A7-7ECB-43F8-BAF6-101AAC3BE234}"/>
    <cellStyle name="60% - Accent2 3 3 4 2 2" xfId="50041" xr:uid="{DE05A5E9-92B0-4020-AFC6-396C8DBD4D59}"/>
    <cellStyle name="60% - Accent2 3 3 4 3" xfId="50040" xr:uid="{4803167E-6F8A-4EA3-BCB1-3B7B96DFB92E}"/>
    <cellStyle name="60% - Accent2 3 3 5" xfId="16305" xr:uid="{4AF3B6EB-CFC4-4CA8-87A6-FD7C4AD4BCB4}"/>
    <cellStyle name="60% - Accent2 3 3 5 2" xfId="50042" xr:uid="{5BF5F782-D047-4D4C-B49F-50DA5FA28003}"/>
    <cellStyle name="60% - Accent2 3 3 6" xfId="50027" xr:uid="{55B619BA-7FBC-4734-B8CB-DCC59D8B6766}"/>
    <cellStyle name="60% - Accent2 3 4" xfId="1707" xr:uid="{32198CC6-6FAC-42B4-8E2D-B8FEFB51CD01}"/>
    <cellStyle name="60% - Accent2 3 4 2" xfId="5439" xr:uid="{A5329A9A-7671-4C7E-9741-89D7C0F8E299}"/>
    <cellStyle name="60% - Accent2 3 4 2 2" xfId="13147" xr:uid="{B20453CD-9EF1-4EF1-8697-8233F81FF270}"/>
    <cellStyle name="60% - Accent2 3 4 2 2 2" xfId="28559" xr:uid="{034B87D0-BF86-4C8C-8555-DC35D916D55D}"/>
    <cellStyle name="60% - Accent2 3 4 2 2 2 2" xfId="50046" xr:uid="{B3438DE8-8E4C-432A-8387-7DC282D1EAC4}"/>
    <cellStyle name="60% - Accent2 3 4 2 2 3" xfId="50045" xr:uid="{A5E980A1-FFF3-439C-9950-CA28F27AD95E}"/>
    <cellStyle name="60% - Accent2 3 4 2 3" xfId="20854" xr:uid="{34E04AFA-8C32-4FE0-B6B8-11EF44C7AA43}"/>
    <cellStyle name="60% - Accent2 3 4 2 3 2" xfId="50047" xr:uid="{83197E76-BD9D-4944-8FD6-8E74427B7674}"/>
    <cellStyle name="60% - Accent2 3 4 2 4" xfId="50044" xr:uid="{6FD201AE-8E8B-45F1-977A-45E2E1494816}"/>
    <cellStyle name="60% - Accent2 3 4 3" xfId="9418" xr:uid="{AA2EFB14-A158-41F9-8622-7F4571B09E50}"/>
    <cellStyle name="60% - Accent2 3 4 3 2" xfId="24831" xr:uid="{B65C22C8-296C-47E4-A519-558632A60AC0}"/>
    <cellStyle name="60% - Accent2 3 4 3 2 2" xfId="50049" xr:uid="{DBEF7923-AB40-4400-A700-F55B958CDAEE}"/>
    <cellStyle name="60% - Accent2 3 4 3 3" xfId="50048" xr:uid="{B76A179E-2218-4B50-9033-D3710E784B4C}"/>
    <cellStyle name="60% - Accent2 3 4 4" xfId="17126" xr:uid="{E22C269F-563D-4B5A-BE07-4FC1CE7FF31C}"/>
    <cellStyle name="60% - Accent2 3 4 4 2" xfId="50050" xr:uid="{13BC5C8A-4648-4488-AC52-FEE5A004D77A}"/>
    <cellStyle name="60% - Accent2 3 4 5" xfId="50043" xr:uid="{791BC5DC-0AA0-45E1-8143-E37FD987845D}"/>
    <cellStyle name="60% - Accent2 3 5" xfId="3960" xr:uid="{3D5B4B0C-5F04-4DE6-B789-37221C23ACFB}"/>
    <cellStyle name="60% - Accent2 3 5 2" xfId="11668" xr:uid="{D723049F-A87C-41A1-B74C-77E3AA561520}"/>
    <cellStyle name="60% - Accent2 3 5 2 2" xfId="27080" xr:uid="{DB155422-0B48-4844-AED1-160E43A59B84}"/>
    <cellStyle name="60% - Accent2 3 5 2 2 2" xfId="50053" xr:uid="{399DB3E5-E7F2-4490-AAB4-06E3B0FA3D6C}"/>
    <cellStyle name="60% - Accent2 3 5 2 3" xfId="50052" xr:uid="{8C1E3D99-FA14-4465-810B-C46E9697F387}"/>
    <cellStyle name="60% - Accent2 3 5 3" xfId="19375" xr:uid="{074DFA6A-1FD2-4AE9-A520-2B79C6F90177}"/>
    <cellStyle name="60% - Accent2 3 5 3 2" xfId="50054" xr:uid="{C334B82A-0843-4C53-8A51-39F5A9EA1794}"/>
    <cellStyle name="60% - Accent2 3 5 4" xfId="50051" xr:uid="{6FA68646-D361-4642-B69F-810EAB58DC44}"/>
    <cellStyle name="60% - Accent2 3 6" xfId="7959" xr:uid="{B74A5429-478D-4610-A078-153C6940E63F}"/>
    <cellStyle name="60% - Accent2 3 6 2" xfId="23372" xr:uid="{B10B062B-5E6B-4405-8149-7F6DB7B825C5}"/>
    <cellStyle name="60% - Accent2 3 6 2 2" xfId="50056" xr:uid="{A4DBE3D1-9B87-4CA5-BB03-167ACB694015}"/>
    <cellStyle name="60% - Accent2 3 6 3" xfId="50055" xr:uid="{82948027-55FB-44A5-9773-C16704925436}"/>
    <cellStyle name="60% - Accent2 3 7" xfId="15667" xr:uid="{2072139F-CAD4-4793-BCD1-9B7CB94A8D0B}"/>
    <cellStyle name="60% - Accent2 3 7 2" xfId="50057" xr:uid="{BD8792E3-5FA5-4CD4-BBAA-3B59279A00F2}"/>
    <cellStyle name="60% - Accent2 3 8" xfId="49994" xr:uid="{C4B67BE9-4C1B-4EBA-8D4B-32DE3362B4E5}"/>
    <cellStyle name="60% - Accent2 30" xfId="3768" xr:uid="{6EFC48C0-5348-4BA4-A4C7-BFF44B601083}"/>
    <cellStyle name="60% - Accent2 30 2" xfId="7499" xr:uid="{AD6D77CE-0423-4E66-BBDA-5B3754113605}"/>
    <cellStyle name="60% - Accent2 30 2 2" xfId="15207" xr:uid="{47BBD684-44C2-474A-9E2B-EF0915720888}"/>
    <cellStyle name="60% - Accent2 30 2 2 2" xfId="30619" xr:uid="{C8F34A2B-9CE2-40C0-AEFA-C0D327DAEA91}"/>
    <cellStyle name="60% - Accent2 30 2 2 2 2" xfId="50061" xr:uid="{C77BC184-20D1-45F5-A537-8F39CE2E7001}"/>
    <cellStyle name="60% - Accent2 30 2 2 3" xfId="50060" xr:uid="{65B78EC7-AB8C-4D32-8480-91A9F1031EA4}"/>
    <cellStyle name="60% - Accent2 30 2 3" xfId="22914" xr:uid="{A58EB046-87F2-4ED1-B6CE-BF53D21FB383}"/>
    <cellStyle name="60% - Accent2 30 2 3 2" xfId="50062" xr:uid="{7C86F23E-C712-45B6-9A0B-E3B9E736FD34}"/>
    <cellStyle name="60% - Accent2 30 2 4" xfId="50059" xr:uid="{81712054-2F51-4941-A869-F3463B31C1CE}"/>
    <cellStyle name="60% - Accent2 30 3" xfId="11478" xr:uid="{BA779A0C-4E03-4734-A553-39722156A6BF}"/>
    <cellStyle name="60% - Accent2 30 3 2" xfId="26891" xr:uid="{8E8056D9-24E0-49F0-B1B7-D4682E940CA0}"/>
    <cellStyle name="60% - Accent2 30 3 2 2" xfId="50064" xr:uid="{F1C1E6A9-204A-401A-9AF6-F504C1441EB4}"/>
    <cellStyle name="60% - Accent2 30 3 3" xfId="50063" xr:uid="{7C629841-ACAC-480F-9612-B2373E4E6AD1}"/>
    <cellStyle name="60% - Accent2 30 4" xfId="19186" xr:uid="{2F0BC931-DF17-4F7C-AF81-11BDE985B9DD}"/>
    <cellStyle name="60% - Accent2 30 4 2" xfId="50065" xr:uid="{9B9D217D-7FCF-4CFE-B326-24E1D04A8316}"/>
    <cellStyle name="60% - Accent2 30 5" xfId="50058" xr:uid="{EAE2CD40-E726-4694-9301-BB6AD17677C4}"/>
    <cellStyle name="60% - Accent2 31" xfId="3788" xr:uid="{68337B5D-FB10-4AA9-A42A-DF874B374508}"/>
    <cellStyle name="60% - Accent2 31 2" xfId="7519" xr:uid="{72E73DAD-3E80-429D-B8A3-41D50439CDB4}"/>
    <cellStyle name="60% - Accent2 31 2 2" xfId="15227" xr:uid="{58437734-52D1-46ED-889C-1E165D3F8CBB}"/>
    <cellStyle name="60% - Accent2 31 2 2 2" xfId="30639" xr:uid="{9B89C494-ADAB-4606-9A80-4D2E267250EC}"/>
    <cellStyle name="60% - Accent2 31 2 2 2 2" xfId="50069" xr:uid="{84DD6427-1191-4665-89BB-618E2818DFD4}"/>
    <cellStyle name="60% - Accent2 31 2 2 3" xfId="50068" xr:uid="{9EE26BEE-A0B3-4D68-95B2-F293E543DB8A}"/>
    <cellStyle name="60% - Accent2 31 2 3" xfId="22934" xr:uid="{21031706-BA57-4184-96A9-BB9ADC9E44AD}"/>
    <cellStyle name="60% - Accent2 31 2 3 2" xfId="50070" xr:uid="{FB7E6E9B-DCE1-4565-9FDD-CC10A579376A}"/>
    <cellStyle name="60% - Accent2 31 2 4" xfId="50067" xr:uid="{F3775939-4DBF-4397-8823-563B107C7919}"/>
    <cellStyle name="60% - Accent2 31 3" xfId="11498" xr:uid="{7711ABAF-89F7-4C75-8BC4-5C1DDFF16B9F}"/>
    <cellStyle name="60% - Accent2 31 3 2" xfId="26911" xr:uid="{2D91CD12-5864-4BD1-9D11-4F970C6FE590}"/>
    <cellStyle name="60% - Accent2 31 3 2 2" xfId="50072" xr:uid="{1B5E7BD3-57B0-418F-8336-F862F0B8B6FA}"/>
    <cellStyle name="60% - Accent2 31 3 3" xfId="50071" xr:uid="{1C844624-836E-4D44-8CEB-702425ADF6B4}"/>
    <cellStyle name="60% - Accent2 31 4" xfId="19206" xr:uid="{AB2EB5EC-D3C7-4444-8A16-AA0B66298098}"/>
    <cellStyle name="60% - Accent2 31 4 2" xfId="50073" xr:uid="{F0B3B484-2830-4107-8553-CE014F3FF310}"/>
    <cellStyle name="60% - Accent2 31 5" xfId="50066" xr:uid="{A3E1D333-1E86-4D6B-84C3-9554E522C1D5}"/>
    <cellStyle name="60% - Accent2 32" xfId="3808" xr:uid="{8E52F141-F34D-4E0A-B7B0-65B7ED53982D}"/>
    <cellStyle name="60% - Accent2 32 2" xfId="7539" xr:uid="{5724AF71-18A6-4D8C-8F5D-F09EA49EDC62}"/>
    <cellStyle name="60% - Accent2 32 2 2" xfId="15247" xr:uid="{6DE6839A-D9F1-425F-B91A-3203FC980C0D}"/>
    <cellStyle name="60% - Accent2 32 2 2 2" xfId="30659" xr:uid="{059140BC-9A8C-4848-84C2-59BD7A0838DA}"/>
    <cellStyle name="60% - Accent2 32 2 2 2 2" xfId="50077" xr:uid="{6E421666-8C86-4C8F-9DFB-1A6E89544437}"/>
    <cellStyle name="60% - Accent2 32 2 2 3" xfId="50076" xr:uid="{73939FC9-CDCB-4F1F-98F3-1A0E15700064}"/>
    <cellStyle name="60% - Accent2 32 2 3" xfId="22954" xr:uid="{E663E5CC-AB1B-4BAA-AAB6-A5627161E270}"/>
    <cellStyle name="60% - Accent2 32 2 3 2" xfId="50078" xr:uid="{8A3EB4A3-6939-41FF-B7C1-0F3BD6A663C1}"/>
    <cellStyle name="60% - Accent2 32 2 4" xfId="50075" xr:uid="{32807DAF-6D29-4C3C-9D84-331A0CDF7C48}"/>
    <cellStyle name="60% - Accent2 32 3" xfId="11518" xr:uid="{E914D495-B1FD-4850-B545-BA743FD6D653}"/>
    <cellStyle name="60% - Accent2 32 3 2" xfId="26931" xr:uid="{BE1BCE1F-267A-496F-A61C-BBE3ACCD8130}"/>
    <cellStyle name="60% - Accent2 32 3 2 2" xfId="50080" xr:uid="{A6161754-1EA6-4FF7-A913-3EF2779325D1}"/>
    <cellStyle name="60% - Accent2 32 3 3" xfId="50079" xr:uid="{8B6183A2-9334-4EF9-B60A-E4888FBC1B89}"/>
    <cellStyle name="60% - Accent2 32 4" xfId="19226" xr:uid="{501C044F-C563-4AC0-99D3-65A0EF9548BB}"/>
    <cellStyle name="60% - Accent2 32 4 2" xfId="50081" xr:uid="{A9D080F5-5967-4D20-9E08-EF9296196942}"/>
    <cellStyle name="60% - Accent2 32 5" xfId="50074" xr:uid="{4C4EE3B5-DA23-47A8-9119-096196C1D9FF}"/>
    <cellStyle name="60% - Accent2 33" xfId="3829" xr:uid="{B9E8819D-F29B-4BE1-AC01-4C55BF2CBE1A}"/>
    <cellStyle name="60% - Accent2 33 2" xfId="7559" xr:uid="{2D446747-4C45-4FCE-A2A7-21A5B19CF349}"/>
    <cellStyle name="60% - Accent2 33 2 2" xfId="15267" xr:uid="{FC7F6ADB-E09E-4338-92E7-B338FF77E94C}"/>
    <cellStyle name="60% - Accent2 33 2 2 2" xfId="30679" xr:uid="{CC2C04ED-75B4-4A8C-8C3C-315687F86F77}"/>
    <cellStyle name="60% - Accent2 33 2 2 2 2" xfId="50085" xr:uid="{F082A5E0-ADC0-43C8-9084-3281C0B4263A}"/>
    <cellStyle name="60% - Accent2 33 2 2 3" xfId="50084" xr:uid="{B555DEAD-0E99-4E17-BAE4-F623E1C49BF0}"/>
    <cellStyle name="60% - Accent2 33 2 3" xfId="22974" xr:uid="{AFA5E56F-12DD-4590-BF17-5F423FE91356}"/>
    <cellStyle name="60% - Accent2 33 2 3 2" xfId="50086" xr:uid="{C485B28D-3DF2-4DD2-92F6-B7175C7242DE}"/>
    <cellStyle name="60% - Accent2 33 2 4" xfId="50083" xr:uid="{2A216089-71E2-4061-A9D9-CB16E416666C}"/>
    <cellStyle name="60% - Accent2 33 3" xfId="11539" xr:uid="{9BBF3428-B373-4A0C-B6FB-14A46CA87CCF}"/>
    <cellStyle name="60% - Accent2 33 3 2" xfId="26951" xr:uid="{89AA352F-B6AD-432A-9904-7E27E6230D61}"/>
    <cellStyle name="60% - Accent2 33 3 2 2" xfId="50088" xr:uid="{07EC4D95-B170-4262-87A2-7114D865D5E6}"/>
    <cellStyle name="60% - Accent2 33 3 3" xfId="50087" xr:uid="{C0CBF500-57D5-4AF0-AE90-E8C0D3AA1C50}"/>
    <cellStyle name="60% - Accent2 33 4" xfId="19246" xr:uid="{7CA69185-821C-4440-A914-4EEA9D390508}"/>
    <cellStyle name="60% - Accent2 33 4 2" xfId="50089" xr:uid="{24EAC463-011E-42E7-BA3B-12B98EB73F30}"/>
    <cellStyle name="60% - Accent2 33 5" xfId="50082" xr:uid="{C540070A-552B-42D6-99F0-7E5BCCDB4E26}"/>
    <cellStyle name="60% - Accent2 34" xfId="3848" xr:uid="{06A8BD08-2644-4B1A-A652-CE91BEEA7F03}"/>
    <cellStyle name="60% - Accent2 34 2" xfId="11558" xr:uid="{CB59FBAA-9BAD-49C1-87C4-5B1CEF334B28}"/>
    <cellStyle name="60% - Accent2 34 2 2" xfId="26970" xr:uid="{7785EB6E-DF94-4ACF-9E23-D7E3DB6855AF}"/>
    <cellStyle name="60% - Accent2 34 2 2 2" xfId="50092" xr:uid="{9B877B89-1D7B-4786-9AD9-38D80B20C5AB}"/>
    <cellStyle name="60% - Accent2 34 2 3" xfId="50091" xr:uid="{8CF485D1-E364-423D-A157-44F69C0B4812}"/>
    <cellStyle name="60% - Accent2 34 3" xfId="19265" xr:uid="{166BF6CC-0D9A-4247-9CFC-83866698CCE8}"/>
    <cellStyle name="60% - Accent2 34 3 2" xfId="50093" xr:uid="{3E544F3F-D629-458F-9E9A-F6535BC8601F}"/>
    <cellStyle name="60% - Accent2 34 4" xfId="50090" xr:uid="{E2F6D743-BE92-478E-AE84-CAF17085F233}"/>
    <cellStyle name="60% - Accent2 35" xfId="7579" xr:uid="{194233CE-67C4-4DB1-BB8D-3E4BBD9AEAF1}"/>
    <cellStyle name="60% - Accent2 35 2" xfId="15287" xr:uid="{1FB5CBB1-C2CD-4F53-A05F-FE5604EBE4C5}"/>
    <cellStyle name="60% - Accent2 35 2 2" xfId="30699" xr:uid="{D7F108B2-68D8-45F2-992A-CA21D9149740}"/>
    <cellStyle name="60% - Accent2 35 2 2 2" xfId="50096" xr:uid="{E3A58C9E-A8E1-4265-B483-1E0C4362DBAB}"/>
    <cellStyle name="60% - Accent2 35 2 3" xfId="50095" xr:uid="{C0A58537-499D-4A31-A854-45F9D87F4CD3}"/>
    <cellStyle name="60% - Accent2 35 3" xfId="22994" xr:uid="{00670D82-6CDA-4AC7-B031-B783694187A6}"/>
    <cellStyle name="60% - Accent2 35 3 2" xfId="50097" xr:uid="{BFA99290-D7E2-4E50-8C30-14CE21BD9937}"/>
    <cellStyle name="60% - Accent2 35 4" xfId="50094" xr:uid="{A58CB218-3C2F-4F67-837B-918B499224A2}"/>
    <cellStyle name="60% - Accent2 36" xfId="7599" xr:uid="{C196078A-BF1D-4D06-A6C6-A07855A12550}"/>
    <cellStyle name="60% - Accent2 36 2" xfId="15307" xr:uid="{60343C36-E30C-4CAB-B1E0-488273FF3E99}"/>
    <cellStyle name="60% - Accent2 36 2 2" xfId="30719" xr:uid="{1E0D2FFD-2BCF-4550-B89F-37BDDDB20942}"/>
    <cellStyle name="60% - Accent2 36 2 2 2" xfId="50100" xr:uid="{22B60D9B-883E-4DB0-9EAA-9693A0BCD1B4}"/>
    <cellStyle name="60% - Accent2 36 2 3" xfId="50099" xr:uid="{15D8CBB4-20DC-4DA3-B0DA-CA3A67ABDCFC}"/>
    <cellStyle name="60% - Accent2 36 3" xfId="23014" xr:uid="{AB60E29C-43E4-4DA2-82C1-D9883D097F58}"/>
    <cellStyle name="60% - Accent2 36 3 2" xfId="50101" xr:uid="{7CD0B47D-CB6E-4F2F-B0D8-F3CC526A8794}"/>
    <cellStyle name="60% - Accent2 36 4" xfId="50098" xr:uid="{D21AC073-BC92-4C87-9913-556DEBEBC075}"/>
    <cellStyle name="60% - Accent2 37" xfId="7619" xr:uid="{69DF481D-570F-44D7-920F-DF53661FCA0F}"/>
    <cellStyle name="60% - Accent2 37 2" xfId="15327" xr:uid="{888FC507-DEC5-4140-83F0-273248B1BE4C}"/>
    <cellStyle name="60% - Accent2 37 2 2" xfId="30739" xr:uid="{A50651CB-3B3B-4566-A9EB-0993BC34BC44}"/>
    <cellStyle name="60% - Accent2 37 2 2 2" xfId="50104" xr:uid="{3CF6A083-5642-4CB6-A352-5E90FEF20847}"/>
    <cellStyle name="60% - Accent2 37 2 3" xfId="50103" xr:uid="{1BDE2997-9106-41CF-9037-E67D22DD30E6}"/>
    <cellStyle name="60% - Accent2 37 3" xfId="23034" xr:uid="{C59C89E0-EDD1-4F7F-A9A0-CBFC27662DA5}"/>
    <cellStyle name="60% - Accent2 37 3 2" xfId="50105" xr:uid="{D92B8B04-B49F-4339-9012-A7A61E56CED2}"/>
    <cellStyle name="60% - Accent2 37 4" xfId="50102" xr:uid="{6EDA2021-ADEA-4E2D-961C-9882D3A79E5C}"/>
    <cellStyle name="60% - Accent2 38" xfId="7639" xr:uid="{301288A1-B75F-4308-9913-1B813248EFC4}"/>
    <cellStyle name="60% - Accent2 38 2" xfId="15347" xr:uid="{639B40D7-0A06-4016-9BBF-EB8B91EBDC9A}"/>
    <cellStyle name="60% - Accent2 38 2 2" xfId="30759" xr:uid="{B59B092E-F33F-483B-94B3-444868E84241}"/>
    <cellStyle name="60% - Accent2 38 2 2 2" xfId="50108" xr:uid="{D47D34CE-8A12-49D6-977E-566BE901A811}"/>
    <cellStyle name="60% - Accent2 38 2 3" xfId="50107" xr:uid="{2F4B843C-C3C6-449C-908C-28CF9C71E7B7}"/>
    <cellStyle name="60% - Accent2 38 3" xfId="23054" xr:uid="{F83BB63E-8CAC-4D18-A84B-897F5B2650C8}"/>
    <cellStyle name="60% - Accent2 38 3 2" xfId="50109" xr:uid="{6A57617E-BE2B-4C34-BBD7-63D7086FD98D}"/>
    <cellStyle name="60% - Accent2 38 4" xfId="50106" xr:uid="{60FB1652-64B1-471A-AAF0-B7ACB8C4C478}"/>
    <cellStyle name="60% - Accent2 39" xfId="7659" xr:uid="{07FF71FD-32B4-4AE5-97E5-ADF35382A3EA}"/>
    <cellStyle name="60% - Accent2 39 2" xfId="15367" xr:uid="{83AD5BF2-E4E9-4158-9E5D-CDDEF57F8032}"/>
    <cellStyle name="60% - Accent2 39 2 2" xfId="30779" xr:uid="{8567B4B8-A892-41F5-B86C-5CFC3FBFC9D5}"/>
    <cellStyle name="60% - Accent2 39 2 2 2" xfId="50112" xr:uid="{92736B6C-12E3-4F9D-BEBF-0C3F002C1534}"/>
    <cellStyle name="60% - Accent2 39 2 3" xfId="50111" xr:uid="{D54B7D0C-E7F6-40F0-B6F6-6BB1066477E3}"/>
    <cellStyle name="60% - Accent2 39 3" xfId="23074" xr:uid="{B4EFC66F-9304-43A7-B98F-90D9CD72439A}"/>
    <cellStyle name="60% - Accent2 39 3 2" xfId="50113" xr:uid="{07B7F210-7E52-48C7-95F5-67AC02F4353C}"/>
    <cellStyle name="60% - Accent2 39 4" xfId="50110" xr:uid="{7BDECDDA-BAB0-4CBB-A292-66B122422E5C}"/>
    <cellStyle name="60% - Accent2 4" xfId="311" xr:uid="{D68EF38B-36EE-4831-A61A-ED0323BF4469}"/>
    <cellStyle name="60% - Accent2 4 2" xfId="975" xr:uid="{BB1D80A6-1163-457C-8496-C710BB9D3693}"/>
    <cellStyle name="60% - Accent2 4 2 2" xfId="2445" xr:uid="{7926AE3D-3935-47E2-AC49-92C798388A6F}"/>
    <cellStyle name="60% - Accent2 4 2 2 2" xfId="6177" xr:uid="{2E0F7EE8-02D9-40A1-BEC6-E45638F8C705}"/>
    <cellStyle name="60% - Accent2 4 2 2 2 2" xfId="13885" xr:uid="{B6D8F1CC-89A8-4EBD-9F05-E13DC2A7B49D}"/>
    <cellStyle name="60% - Accent2 4 2 2 2 2 2" xfId="29297" xr:uid="{A137ADC0-76DD-4586-92D8-291B9D094EC5}"/>
    <cellStyle name="60% - Accent2 4 2 2 2 2 2 2" xfId="50119" xr:uid="{1AD75955-440B-47CD-B94B-B230427BCE6A}"/>
    <cellStyle name="60% - Accent2 4 2 2 2 2 3" xfId="50118" xr:uid="{8CB20AF6-C5F0-4A13-835A-5A4448BD13CF}"/>
    <cellStyle name="60% - Accent2 4 2 2 2 3" xfId="21592" xr:uid="{7455C1B5-0F0C-4BE6-960F-2E11CED4447B}"/>
    <cellStyle name="60% - Accent2 4 2 2 2 3 2" xfId="50120" xr:uid="{25166804-F0BF-49F0-98B4-49B60926A32A}"/>
    <cellStyle name="60% - Accent2 4 2 2 2 4" xfId="50117" xr:uid="{1C877D5B-E178-4577-94DC-ADEEB982B7ED}"/>
    <cellStyle name="60% - Accent2 4 2 2 3" xfId="10156" xr:uid="{CE8079CF-1FFD-46FA-810E-0D892C6C1045}"/>
    <cellStyle name="60% - Accent2 4 2 2 3 2" xfId="25569" xr:uid="{2E2F6E5A-8D82-4E63-9043-D4320522E04E}"/>
    <cellStyle name="60% - Accent2 4 2 2 3 2 2" xfId="50122" xr:uid="{A10090A9-E04C-4557-A3B6-76766496CA10}"/>
    <cellStyle name="60% - Accent2 4 2 2 3 3" xfId="50121" xr:uid="{030FF99A-3457-4B75-B95F-3AFEA8B69CD4}"/>
    <cellStyle name="60% - Accent2 4 2 2 4" xfId="17864" xr:uid="{F7131C1F-23C3-443E-B916-5AB74A167BFE}"/>
    <cellStyle name="60% - Accent2 4 2 2 4 2" xfId="50123" xr:uid="{01FBB31A-CB7E-4B56-9816-DAF0E82F03D6}"/>
    <cellStyle name="60% - Accent2 4 2 2 5" xfId="50116" xr:uid="{42ABBCEA-62EF-4B79-87FC-4A39D6EB92FD}"/>
    <cellStyle name="60% - Accent2 4 2 3" xfId="4712" xr:uid="{702B1073-A95C-4747-B778-AD706FE51535}"/>
    <cellStyle name="60% - Accent2 4 2 3 2" xfId="12420" xr:uid="{62EF6EE5-7A7C-4B49-9B58-7381DF371F8C}"/>
    <cellStyle name="60% - Accent2 4 2 3 2 2" xfId="27832" xr:uid="{A77B85F3-5EA4-47AA-9826-1A46E039A484}"/>
    <cellStyle name="60% - Accent2 4 2 3 2 2 2" xfId="50126" xr:uid="{AB0157CE-1196-441B-AAD7-0D31C938A024}"/>
    <cellStyle name="60% - Accent2 4 2 3 2 3" xfId="50125" xr:uid="{25777E8F-5786-4CAA-8A4D-BC080146096B}"/>
    <cellStyle name="60% - Accent2 4 2 3 3" xfId="20127" xr:uid="{F20A9472-1D96-40BC-82A3-E36FBBD89DA6}"/>
    <cellStyle name="60% - Accent2 4 2 3 3 2" xfId="50127" xr:uid="{EDA3E01D-308C-40EC-BA7F-9509F8E6BBC4}"/>
    <cellStyle name="60% - Accent2 4 2 3 4" xfId="50124" xr:uid="{0C8D35C1-47A3-4436-BBF3-A7A37E8CB7F7}"/>
    <cellStyle name="60% - Accent2 4 2 4" xfId="8697" xr:uid="{F293E531-B6B2-4E58-A73E-DF421A4DDDDB}"/>
    <cellStyle name="60% - Accent2 4 2 4 2" xfId="24110" xr:uid="{4ABDA28C-AFE2-418B-9D27-E453155494DB}"/>
    <cellStyle name="60% - Accent2 4 2 4 2 2" xfId="50129" xr:uid="{50791D72-D227-4ABF-80E5-4B1684B8C0B6}"/>
    <cellStyle name="60% - Accent2 4 2 4 3" xfId="50128" xr:uid="{2092B65A-406A-46CA-879C-5862DFFE2326}"/>
    <cellStyle name="60% - Accent2 4 2 5" xfId="16405" xr:uid="{9DB1C587-AB5C-4B0E-BF5C-3F905C782948}"/>
    <cellStyle name="60% - Accent2 4 2 5 2" xfId="50130" xr:uid="{2A725D34-DD0F-4064-911C-7D331D20E6F9}"/>
    <cellStyle name="60% - Accent2 4 2 6" xfId="50115" xr:uid="{4E441E99-8F15-4589-8C01-EFBB6F883390}"/>
    <cellStyle name="60% - Accent2 4 3" xfId="1807" xr:uid="{78BE7DA5-B4EE-4BF4-A56D-A0E08F07725D}"/>
    <cellStyle name="60% - Accent2 4 3 2" xfId="5539" xr:uid="{B8ED1046-FB83-4F88-9701-7D4A5C2929E2}"/>
    <cellStyle name="60% - Accent2 4 3 2 2" xfId="13247" xr:uid="{97B58683-155A-438E-A24B-9A0AC84D8000}"/>
    <cellStyle name="60% - Accent2 4 3 2 2 2" xfId="28659" xr:uid="{6190B325-2DD3-4309-8E1A-E1297F87C740}"/>
    <cellStyle name="60% - Accent2 4 3 2 2 2 2" xfId="50134" xr:uid="{37336581-547F-496E-8E24-4E6D9865006C}"/>
    <cellStyle name="60% - Accent2 4 3 2 2 3" xfId="50133" xr:uid="{633F17D9-6777-4D48-AFEC-DE5D28948ECC}"/>
    <cellStyle name="60% - Accent2 4 3 2 3" xfId="20954" xr:uid="{DBF7CA82-EDB6-419C-ADA5-199F562376E3}"/>
    <cellStyle name="60% - Accent2 4 3 2 3 2" xfId="50135" xr:uid="{39FC001C-0FD6-48DE-8FE6-B898C800EB1C}"/>
    <cellStyle name="60% - Accent2 4 3 2 4" xfId="50132" xr:uid="{70C367B4-63C6-48E9-8BE0-3CE0C1266587}"/>
    <cellStyle name="60% - Accent2 4 3 3" xfId="9518" xr:uid="{6A042E9F-BA2D-43C4-B769-C2AC82C2FA43}"/>
    <cellStyle name="60% - Accent2 4 3 3 2" xfId="24931" xr:uid="{C34D837A-AF8F-4BD7-A02E-613329DBEB2D}"/>
    <cellStyle name="60% - Accent2 4 3 3 2 2" xfId="50137" xr:uid="{F16FE05E-C501-4F92-8E8E-814AC9010CC2}"/>
    <cellStyle name="60% - Accent2 4 3 3 3" xfId="50136" xr:uid="{529280B5-AB4C-4829-AFED-5038B35AE96E}"/>
    <cellStyle name="60% - Accent2 4 3 4" xfId="17226" xr:uid="{20FFC66A-BD67-4396-B265-D6B050C32A77}"/>
    <cellStyle name="60% - Accent2 4 3 4 2" xfId="50138" xr:uid="{33CBE5E9-2598-4E38-9F11-346797DDA6BB}"/>
    <cellStyle name="60% - Accent2 4 3 5" xfId="50131" xr:uid="{B3DB897A-F9C2-4A65-A47A-2759F6DD67A5}"/>
    <cellStyle name="60% - Accent2 4 4" xfId="4060" xr:uid="{77087589-0FDA-4A08-8817-BBA29F2CEFBA}"/>
    <cellStyle name="60% - Accent2 4 4 2" xfId="11768" xr:uid="{E1B5BC1C-3090-46D9-ABB3-68D424272CFB}"/>
    <cellStyle name="60% - Accent2 4 4 2 2" xfId="27180" xr:uid="{A84241C4-3AEF-44E6-848D-FDAE335976DD}"/>
    <cellStyle name="60% - Accent2 4 4 2 2 2" xfId="50141" xr:uid="{8540F4DD-4EDE-440A-BCC8-EF730C37FE22}"/>
    <cellStyle name="60% - Accent2 4 4 2 3" xfId="50140" xr:uid="{AD72FF43-EA80-4298-9AED-80D773D13C47}"/>
    <cellStyle name="60% - Accent2 4 4 3" xfId="19475" xr:uid="{9B3DD9F7-2887-4ED1-9A0A-A74D2E17B09D}"/>
    <cellStyle name="60% - Accent2 4 4 3 2" xfId="50142" xr:uid="{551568B0-C1A7-4C4F-8C7F-C36B432596E1}"/>
    <cellStyle name="60% - Accent2 4 4 4" xfId="50139" xr:uid="{B074A7F2-AAFC-4A36-9298-EE6EC06211B8}"/>
    <cellStyle name="60% - Accent2 4 5" xfId="8059" xr:uid="{0B59F6FA-0176-4538-A5FF-F7945ABD0146}"/>
    <cellStyle name="60% - Accent2 4 5 2" xfId="23472" xr:uid="{255BC1A3-56C1-4A35-ADE0-DE4396C049C2}"/>
    <cellStyle name="60% - Accent2 4 5 2 2" xfId="50144" xr:uid="{4027C5FD-1DD9-42CD-ADE9-F91AA99DD061}"/>
    <cellStyle name="60% - Accent2 4 5 3" xfId="50143" xr:uid="{620DC0F9-5811-457C-9600-806CA98D736A}"/>
    <cellStyle name="60% - Accent2 4 6" xfId="15767" xr:uid="{C0921B58-DE21-4CC3-9D47-7FC7577BC83E}"/>
    <cellStyle name="60% - Accent2 4 6 2" xfId="50145" xr:uid="{FA530B5C-A634-4FC9-A767-C16625157A15}"/>
    <cellStyle name="60% - Accent2 4 7" xfId="50114" xr:uid="{E424891D-277D-4818-A8EB-03A6D67C4D12}"/>
    <cellStyle name="60% - Accent2 40" xfId="7679" xr:uid="{A9E5C3DB-A56D-40B7-95D2-F22194BE41E8}"/>
    <cellStyle name="60% - Accent2 40 2" xfId="15387" xr:uid="{6721D35B-3F61-4B5D-8CB9-9A4E9354FB46}"/>
    <cellStyle name="60% - Accent2 40 2 2" xfId="30799" xr:uid="{CD304611-AB85-4054-8EC5-2B25E0CD1E84}"/>
    <cellStyle name="60% - Accent2 40 2 2 2" xfId="50148" xr:uid="{9FFBEBFD-D7D2-4346-9578-70A8E4544A9C}"/>
    <cellStyle name="60% - Accent2 40 2 3" xfId="50147" xr:uid="{5FBAFA54-E08A-41B0-9B61-FBBC08F61C23}"/>
    <cellStyle name="60% - Accent2 40 3" xfId="23094" xr:uid="{E474DB39-823E-4F10-841A-43A3FE671FEB}"/>
    <cellStyle name="60% - Accent2 40 3 2" xfId="50149" xr:uid="{DD7C0EBE-2339-47E6-840C-C1C564F0EEE8}"/>
    <cellStyle name="60% - Accent2 40 4" xfId="50146" xr:uid="{46642387-ECB1-4A36-88C6-D0A1D4BA2624}"/>
    <cellStyle name="60% - Accent2 41" xfId="7699" xr:uid="{8E4C32EC-4861-4B97-9EB5-310E45FC6CE4}"/>
    <cellStyle name="60% - Accent2 41 2" xfId="15407" xr:uid="{99274920-DE90-41D9-8E2E-173C9A5DB1D0}"/>
    <cellStyle name="60% - Accent2 41 2 2" xfId="30819" xr:uid="{35B85C58-C93F-4E98-B820-DF1B2322A828}"/>
    <cellStyle name="60% - Accent2 41 2 2 2" xfId="50152" xr:uid="{F1310315-395D-4B5F-9533-523D1388CF63}"/>
    <cellStyle name="60% - Accent2 41 2 3" xfId="50151" xr:uid="{DF427CA1-D111-40E0-925B-1E76A92EA651}"/>
    <cellStyle name="60% - Accent2 41 3" xfId="23114" xr:uid="{8E0D3647-96EE-4AA7-9D81-94C1E52AEBB8}"/>
    <cellStyle name="60% - Accent2 41 3 2" xfId="50153" xr:uid="{B967ACCB-92FF-49D9-B202-EA6FE6CE68B5}"/>
    <cellStyle name="60% - Accent2 41 4" xfId="50150" xr:uid="{D3D424E8-7F27-44A4-AE0A-3DAC09DF9FBD}"/>
    <cellStyle name="60% - Accent2 42" xfId="7719" xr:uid="{50AA5EE4-8224-4127-832A-B58BD8B38BCB}"/>
    <cellStyle name="60% - Accent2 42 2" xfId="15427" xr:uid="{D59477E0-9D6C-4F5F-A0A2-7D06176D9BA0}"/>
    <cellStyle name="60% - Accent2 42 2 2" xfId="30839" xr:uid="{00746726-61A4-47A8-8C16-86C36EF901D2}"/>
    <cellStyle name="60% - Accent2 42 2 2 2" xfId="50156" xr:uid="{E8452466-47E5-4B9E-8F39-9D90B2372A9D}"/>
    <cellStyle name="60% - Accent2 42 2 3" xfId="50155" xr:uid="{6323B887-8EA9-473D-854B-29690201C822}"/>
    <cellStyle name="60% - Accent2 42 3" xfId="23134" xr:uid="{299B4C11-3807-4EEC-998B-7DD1EBC95326}"/>
    <cellStyle name="60% - Accent2 42 3 2" xfId="50157" xr:uid="{30E10ADD-3873-402F-9C50-133777FCEEF8}"/>
    <cellStyle name="60% - Accent2 42 4" xfId="50154" xr:uid="{F313C431-7D3A-42DA-8DEC-78C62BBBE6B1}"/>
    <cellStyle name="60% - Accent2 43" xfId="7739" xr:uid="{8DE86150-7CC6-4B43-A831-366131589210}"/>
    <cellStyle name="60% - Accent2 43 2" xfId="15447" xr:uid="{D8B76CC7-6A77-4443-BD90-33911DC6AA95}"/>
    <cellStyle name="60% - Accent2 43 2 2" xfId="30859" xr:uid="{4D0CA6DD-67FE-4930-8701-5534B6DA9DF3}"/>
    <cellStyle name="60% - Accent2 43 2 2 2" xfId="50160" xr:uid="{7FD5A961-6C77-474B-B57E-7248629CA307}"/>
    <cellStyle name="60% - Accent2 43 2 3" xfId="50159" xr:uid="{12ECC9B0-72FC-4DCF-A2C0-F257C371770D}"/>
    <cellStyle name="60% - Accent2 43 3" xfId="23154" xr:uid="{FDFAE5B2-6208-4D77-87DB-19B3E20EEB61}"/>
    <cellStyle name="60% - Accent2 43 3 2" xfId="50161" xr:uid="{5D4D6E49-116B-4B9F-A9C4-96C5354AB8B4}"/>
    <cellStyle name="60% - Accent2 43 4" xfId="50158" xr:uid="{FBD01302-B6B3-4394-8B98-2E10F6D4A071}"/>
    <cellStyle name="60% - Accent2 44" xfId="7759" xr:uid="{E543F4B7-D69D-4A8F-B704-9192237B4E57}"/>
    <cellStyle name="60% - Accent2 44 2" xfId="15467" xr:uid="{5D1EF5A6-5D64-4413-A8A7-6B794D38D96B}"/>
    <cellStyle name="60% - Accent2 44 2 2" xfId="30879" xr:uid="{59617AE3-BDD7-4C78-90EE-BC61CD36BA43}"/>
    <cellStyle name="60% - Accent2 44 2 2 2" xfId="50164" xr:uid="{0FDAD465-023F-44E9-AF08-D82D111E4FA3}"/>
    <cellStyle name="60% - Accent2 44 2 3" xfId="50163" xr:uid="{EA4B5C26-E80D-4F26-9811-33C43F81CC85}"/>
    <cellStyle name="60% - Accent2 44 3" xfId="23174" xr:uid="{DB342679-52C6-4BFC-B849-F1FC8DF0ACAE}"/>
    <cellStyle name="60% - Accent2 44 3 2" xfId="50165" xr:uid="{D705A137-E5C0-4748-ACE7-97637A065C68}"/>
    <cellStyle name="60% - Accent2 44 4" xfId="50162" xr:uid="{77366251-C228-4FD1-8344-AAC53D527ACE}"/>
    <cellStyle name="60% - Accent2 45" xfId="7779" xr:uid="{23C74EA5-FBCF-4468-AFB3-1D033258DDC6}"/>
    <cellStyle name="60% - Accent2 45 2" xfId="15487" xr:uid="{30FCA30D-C3B6-4069-970A-A0B2AF17D5A3}"/>
    <cellStyle name="60% - Accent2 45 2 2" xfId="30899" xr:uid="{64771905-78D5-4F8A-B977-53B4B34FDC69}"/>
    <cellStyle name="60% - Accent2 45 2 2 2" xfId="50168" xr:uid="{38B948EB-8ADD-4F2C-B034-FC474C0ADFA1}"/>
    <cellStyle name="60% - Accent2 45 2 3" xfId="50167" xr:uid="{5B6674ED-9501-4497-8767-82C656A77453}"/>
    <cellStyle name="60% - Accent2 45 3" xfId="23194" xr:uid="{0E1EAA11-919D-4A8E-AA30-BE741C505670}"/>
    <cellStyle name="60% - Accent2 45 3 2" xfId="50169" xr:uid="{FD9DC090-7F37-4889-9658-D8C8E64D8B75}"/>
    <cellStyle name="60% - Accent2 45 4" xfId="50166" xr:uid="{7A6F91A4-C178-4648-8AF3-2E3146DDF90E}"/>
    <cellStyle name="60% - Accent2 46" xfId="7801" xr:uid="{13F18641-5B8D-47DC-AC78-2A2F4D106217}"/>
    <cellStyle name="60% - Accent2 46 2" xfId="15509" xr:uid="{BEEA9E32-1270-49E1-B95F-8D299D2AF352}"/>
    <cellStyle name="60% - Accent2 46 2 2" xfId="30921" xr:uid="{A008046B-F0FE-4886-9A32-E3C87EDB654D}"/>
    <cellStyle name="60% - Accent2 46 2 2 2" xfId="50172" xr:uid="{0F92DE2C-DB8E-4104-A1DB-3A9BAE82A1B9}"/>
    <cellStyle name="60% - Accent2 46 2 3" xfId="50171" xr:uid="{122A939A-7566-4B3F-BA38-27CB39B68712}"/>
    <cellStyle name="60% - Accent2 46 3" xfId="23216" xr:uid="{AA7FDDCE-147D-4E85-9438-A23FF4A7B571}"/>
    <cellStyle name="60% - Accent2 46 3 2" xfId="50173" xr:uid="{86194261-2661-4D32-8D8F-8F3679D114DC}"/>
    <cellStyle name="60% - Accent2 46 4" xfId="50170" xr:uid="{53368012-EE16-49B9-AEFF-56991A7F790D}"/>
    <cellStyle name="60% - Accent2 47" xfId="7822" xr:uid="{14CFB656-F98D-4704-A589-C6D16C62E11B}"/>
    <cellStyle name="60% - Accent2 47 2" xfId="15530" xr:uid="{72A0CBFD-7AE3-419B-A62E-3CB9B8B74B5E}"/>
    <cellStyle name="60% - Accent2 47 2 2" xfId="30941" xr:uid="{9FB8C08B-0791-45F2-9761-31E4FC947E84}"/>
    <cellStyle name="60% - Accent2 47 2 2 2" xfId="50176" xr:uid="{B26A1341-EC83-4110-9534-DFDC9BEBA658}"/>
    <cellStyle name="60% - Accent2 47 2 3" xfId="50175" xr:uid="{7D3AE51E-F147-4BDE-A14A-90DEEC7637F0}"/>
    <cellStyle name="60% - Accent2 47 3" xfId="23236" xr:uid="{835EF8E9-617B-4E97-A0BB-7AEAAFCC2F77}"/>
    <cellStyle name="60% - Accent2 47 3 2" xfId="50177" xr:uid="{F76121BE-49A0-4018-84A2-E2625E77E73F}"/>
    <cellStyle name="60% - Accent2 47 4" xfId="50174" xr:uid="{2FA1922A-2746-48B4-B0B2-99898B921E71}"/>
    <cellStyle name="60% - Accent2 48" xfId="7842" xr:uid="{67A22FBD-7701-4DFC-8BD3-7818206146D8}"/>
    <cellStyle name="60% - Accent2 48 2" xfId="15550" xr:uid="{71998A96-F3E8-4365-8560-51A97D92263F}"/>
    <cellStyle name="60% - Accent2 48 2 2" xfId="30961" xr:uid="{D0CECD8F-EBC9-4BC6-9C9C-7E9A9FAE4BC8}"/>
    <cellStyle name="60% - Accent2 48 2 2 2" xfId="50180" xr:uid="{7C813BD9-10B3-4F2B-8BCB-94C7B72E661D}"/>
    <cellStyle name="60% - Accent2 48 2 3" xfId="50179" xr:uid="{2DDD5D4E-E67E-4DD1-8E71-C01A6B75DB23}"/>
    <cellStyle name="60% - Accent2 48 3" xfId="23256" xr:uid="{BEEE4974-2932-4855-BD14-5E464E9CDD7F}"/>
    <cellStyle name="60% - Accent2 48 3 2" xfId="50181" xr:uid="{F5C24927-6B79-4293-B4B3-099FFF8D616C}"/>
    <cellStyle name="60% - Accent2 48 4" xfId="50178" xr:uid="{1644F7AE-2A6E-40D3-AE7F-3C15BC64A7D0}"/>
    <cellStyle name="60% - Accent2 49" xfId="7895" xr:uid="{1A669DDA-D029-41BF-90AB-871D4F6CCA67}"/>
    <cellStyle name="60% - Accent2 49 2" xfId="23308" xr:uid="{C6F140CA-24AE-484D-9F2F-C34531186273}"/>
    <cellStyle name="60% - Accent2 49 2 2" xfId="50183" xr:uid="{470CC29C-AC3A-4438-992B-100ADEF2EFBA}"/>
    <cellStyle name="60% - Accent2 49 3" xfId="50182" xr:uid="{D6F9E099-889C-4517-8BD8-E6AA0137D7AC}"/>
    <cellStyle name="60% - Accent2 5" xfId="1604" xr:uid="{D5C62AE4-7B2F-46DE-A3E7-79041B703A56}"/>
    <cellStyle name="60% - Accent2 5 2" xfId="5339" xr:uid="{B5AB3E48-A6F5-4D5B-BB35-6A29696D2E3A}"/>
    <cellStyle name="60% - Accent2 5 2 2" xfId="13047" xr:uid="{4A4870FD-CE25-4AC8-875E-EB1804FB233D}"/>
    <cellStyle name="60% - Accent2 5 2 2 2" xfId="28459" xr:uid="{D99770B2-D923-46C8-9F2E-5F16BBE64C7D}"/>
    <cellStyle name="60% - Accent2 5 2 2 2 2" xfId="50187" xr:uid="{37C3A440-D464-40D0-8C17-F985B7F3F316}"/>
    <cellStyle name="60% - Accent2 5 2 2 3" xfId="50186" xr:uid="{B7430FC6-73F6-4C5A-B5E6-2B32E9E48269}"/>
    <cellStyle name="60% - Accent2 5 2 3" xfId="20754" xr:uid="{29875DAE-C9EC-41D5-AFC7-44CBA98B6060}"/>
    <cellStyle name="60% - Accent2 5 2 3 2" xfId="50188" xr:uid="{A39C4D56-6F92-4EFF-A301-5E26AC94744B}"/>
    <cellStyle name="60% - Accent2 5 2 4" xfId="50185" xr:uid="{1E5AC3A8-D639-4DC3-BE39-2B8728FC67F9}"/>
    <cellStyle name="60% - Accent2 5 3" xfId="9320" xr:uid="{74422D77-3521-494B-B1A5-6D792F6929CF}"/>
    <cellStyle name="60% - Accent2 5 3 2" xfId="24733" xr:uid="{D9E09FDE-47E6-4441-934D-6B8096418269}"/>
    <cellStyle name="60% - Accent2 5 3 2 2" xfId="50190" xr:uid="{43367AAA-4762-4A7A-8BD2-0A35F66EC5D1}"/>
    <cellStyle name="60% - Accent2 5 3 3" xfId="50189" xr:uid="{61852B25-9E45-4B7A-A957-EFAF54BCBFDF}"/>
    <cellStyle name="60% - Accent2 5 4" xfId="17028" xr:uid="{55F7E51D-01CD-445E-8BB5-9C66BBD48DF0}"/>
    <cellStyle name="60% - Accent2 5 4 2" xfId="50191" xr:uid="{F813A349-C9CC-4321-81E5-EA2EBA7F20DF}"/>
    <cellStyle name="60% - Accent2 5 5" xfId="50184" xr:uid="{BC639E73-D662-47CA-AB99-A430C039F906}"/>
    <cellStyle name="60% - Accent2 50" xfId="15603" xr:uid="{42212953-6390-4656-9FAE-CD6219A47D50}"/>
    <cellStyle name="60% - Accent2 50 2" xfId="50192" xr:uid="{66E12962-1F05-4515-BA92-333406502643}"/>
    <cellStyle name="60% - Accent2 51" xfId="30981" xr:uid="{02F74BF1-7A99-4E8A-818D-7CC762042B82}"/>
    <cellStyle name="60% - Accent2 51 2" xfId="50193" xr:uid="{928395FC-77AC-45E0-9D34-D7283014F319}"/>
    <cellStyle name="60% - Accent2 52" xfId="49832" xr:uid="{3CE8B598-EF42-46A0-955F-779D3A8ED8C6}"/>
    <cellStyle name="60% - Accent2 53" xfId="61961" xr:uid="{4026D16F-660B-485B-AA7B-6A92C869DE55}"/>
    <cellStyle name="60% - Accent2 54" xfId="61981" xr:uid="{C22FA460-A992-4B58-8717-E0BB70B5D08E}"/>
    <cellStyle name="60% - Accent2 55" xfId="62001" xr:uid="{150451BE-84ED-4DF4-9F9D-B614F18BBC33}"/>
    <cellStyle name="60% - Accent2 56" xfId="62028" xr:uid="{444A60BE-19B3-47D5-843A-1C597D060103}"/>
    <cellStyle name="60% - Accent2 57" xfId="62051" xr:uid="{B6DE79C0-998A-43E8-9A2D-CEA90D50BC8B}"/>
    <cellStyle name="60% - Accent2 58" xfId="62071" xr:uid="{2727900A-A44D-473E-B8BA-8CB46A77D74B}"/>
    <cellStyle name="60% - Accent2 6" xfId="3287" xr:uid="{04FF421E-1F10-4764-880D-7FF27D84B2B7}"/>
    <cellStyle name="60% - Accent2 6 2" xfId="7019" xr:uid="{FF969F2E-5FE1-4419-ACC1-F14966126D1F}"/>
    <cellStyle name="60% - Accent2 6 2 2" xfId="14727" xr:uid="{9D2B46BA-C230-4AB9-A133-970D8557DC1D}"/>
    <cellStyle name="60% - Accent2 6 2 2 2" xfId="30139" xr:uid="{554C492A-093C-4E3D-AD0C-18D72700F391}"/>
    <cellStyle name="60% - Accent2 6 2 2 2 2" xfId="50197" xr:uid="{ADF9A91D-B97A-410B-9F15-A03C6A452638}"/>
    <cellStyle name="60% - Accent2 6 2 2 3" xfId="50196" xr:uid="{5EAA3B8F-F68D-4D89-AB80-C3596884F87A}"/>
    <cellStyle name="60% - Accent2 6 2 3" xfId="22434" xr:uid="{EAD4603C-ECF2-4E50-98D7-B125D4942B32}"/>
    <cellStyle name="60% - Accent2 6 2 3 2" xfId="50198" xr:uid="{530EECC0-2C55-41D4-BF08-8CD84D2AEE9C}"/>
    <cellStyle name="60% - Accent2 6 2 4" xfId="50195" xr:uid="{A928FDE4-C44C-4991-910D-1D5E3A71201B}"/>
    <cellStyle name="60% - Accent2 6 3" xfId="10998" xr:uid="{AE900B45-EEA2-4022-82B3-3273ACCB12FF}"/>
    <cellStyle name="60% - Accent2 6 3 2" xfId="26411" xr:uid="{CF2C5A28-F48C-423C-9DD1-4785F7A92619}"/>
    <cellStyle name="60% - Accent2 6 3 2 2" xfId="50200" xr:uid="{71B92B00-4C35-40E2-924B-772B71243404}"/>
    <cellStyle name="60% - Accent2 6 3 3" xfId="50199" xr:uid="{4FA1F650-4B53-4226-9502-E01C3C2827B1}"/>
    <cellStyle name="60% - Accent2 6 4" xfId="18706" xr:uid="{743B0A4C-647D-49BD-9CB5-9092211E4E89}"/>
    <cellStyle name="60% - Accent2 6 4 2" xfId="50201" xr:uid="{3BC79332-F709-46F6-9065-C0C3B59ECC03}"/>
    <cellStyle name="60% - Accent2 6 5" xfId="50194" xr:uid="{F176026E-BB7C-47EA-8B5D-236DAFE81ADD}"/>
    <cellStyle name="60% - Accent2 7" xfId="3307" xr:uid="{DC2B962F-44D8-4171-A97E-6603DCF7C66B}"/>
    <cellStyle name="60% - Accent2 7 2" xfId="7039" xr:uid="{75FF28E9-FF30-40DC-B57E-1670DAE4443C}"/>
    <cellStyle name="60% - Accent2 7 2 2" xfId="14747" xr:uid="{3655C2FD-8E9D-4B4B-8366-CB2BC5447F36}"/>
    <cellStyle name="60% - Accent2 7 2 2 2" xfId="30159" xr:uid="{B03E45C3-71B6-4D6D-A038-EA08AFAEB645}"/>
    <cellStyle name="60% - Accent2 7 2 2 2 2" xfId="50205" xr:uid="{229BDADC-84B6-4B60-B78B-7D4B2897047F}"/>
    <cellStyle name="60% - Accent2 7 2 2 3" xfId="50204" xr:uid="{1858E563-A9C1-4EAC-B75E-6E6FC150E4D2}"/>
    <cellStyle name="60% - Accent2 7 2 3" xfId="22454" xr:uid="{EB1684E3-102F-4013-9DDB-28EDE8E4A42E}"/>
    <cellStyle name="60% - Accent2 7 2 3 2" xfId="50206" xr:uid="{DAB57428-1685-46C6-BD90-14AA4D1CB11D}"/>
    <cellStyle name="60% - Accent2 7 2 4" xfId="50203" xr:uid="{B2F957AA-3591-40BA-9AC1-116B50A4852A}"/>
    <cellStyle name="60% - Accent2 7 3" xfId="11018" xr:uid="{73E280A8-7A59-4F60-B8F4-4163816651CB}"/>
    <cellStyle name="60% - Accent2 7 3 2" xfId="26431" xr:uid="{B83D447C-6644-4D6A-9C77-12C0954F6A3A}"/>
    <cellStyle name="60% - Accent2 7 3 2 2" xfId="50208" xr:uid="{103CB42E-34F0-4140-92DF-031CCF71EE59}"/>
    <cellStyle name="60% - Accent2 7 3 3" xfId="50207" xr:uid="{F5F346A7-6553-4152-A0DD-F10ADE22AFC9}"/>
    <cellStyle name="60% - Accent2 7 4" xfId="18726" xr:uid="{F453DE5E-410C-4ED8-A56B-EAC318E78E5C}"/>
    <cellStyle name="60% - Accent2 7 4 2" xfId="50209" xr:uid="{41095302-20A8-4C94-8360-4A7354BCA267}"/>
    <cellStyle name="60% - Accent2 7 5" xfId="50202" xr:uid="{8DC7A214-979A-40D6-8226-59213EE5055B}"/>
    <cellStyle name="60% - Accent2 8" xfId="3327" xr:uid="{64F4597E-ED07-4289-9646-650BBCCA64C6}"/>
    <cellStyle name="60% - Accent2 8 2" xfId="7059" xr:uid="{6DEC63EF-BDEC-471D-9DBB-234180EEC53D}"/>
    <cellStyle name="60% - Accent2 8 2 2" xfId="14767" xr:uid="{7F679EDA-4862-4489-908F-C2182AC85E99}"/>
    <cellStyle name="60% - Accent2 8 2 2 2" xfId="30179" xr:uid="{DD293A02-1C5D-4E1E-BD6D-F8404AA2B0E8}"/>
    <cellStyle name="60% - Accent2 8 2 2 2 2" xfId="50213" xr:uid="{051BDB1B-E3F4-41E1-B6AF-9338DCD7C8B2}"/>
    <cellStyle name="60% - Accent2 8 2 2 3" xfId="50212" xr:uid="{68440997-4235-4DC2-B429-1F68772D70F3}"/>
    <cellStyle name="60% - Accent2 8 2 3" xfId="22474" xr:uid="{B7515DF5-907E-4D2D-918F-971708FF8C67}"/>
    <cellStyle name="60% - Accent2 8 2 3 2" xfId="50214" xr:uid="{E0BFC737-BA3E-4312-9663-11CF1F7AB3E2}"/>
    <cellStyle name="60% - Accent2 8 2 4" xfId="50211" xr:uid="{64FA0717-C6B5-4E76-8606-ABE4C5F5EF4A}"/>
    <cellStyle name="60% - Accent2 8 3" xfId="11038" xr:uid="{8D3693DD-70B3-4AE9-8F37-B463E85797E2}"/>
    <cellStyle name="60% - Accent2 8 3 2" xfId="26451" xr:uid="{982B6AE6-0102-44F8-A945-2CAF56A20C4C}"/>
    <cellStyle name="60% - Accent2 8 3 2 2" xfId="50216" xr:uid="{C915B13B-0294-4F4E-BEC1-6BE25D8A4615}"/>
    <cellStyle name="60% - Accent2 8 3 3" xfId="50215" xr:uid="{40E09C47-8315-4C68-A9DC-B6AA2246035D}"/>
    <cellStyle name="60% - Accent2 8 4" xfId="18746" xr:uid="{B5D813A2-73DD-4EE6-87CD-54797F2D5154}"/>
    <cellStyle name="60% - Accent2 8 4 2" xfId="50217" xr:uid="{9FA4675D-0D0F-4B52-8F2C-45DBA06CC595}"/>
    <cellStyle name="60% - Accent2 8 5" xfId="50210" xr:uid="{0D8BC0B5-F676-4FEF-8D10-FDCE0B6061CB}"/>
    <cellStyle name="60% - Accent2 9" xfId="3347" xr:uid="{CE364D5B-1EB8-4A54-9CFB-FFED8F83C4F5}"/>
    <cellStyle name="60% - Accent2 9 2" xfId="7079" xr:uid="{C9A396FE-ED4C-48E9-A756-AA1382FA95B6}"/>
    <cellStyle name="60% - Accent2 9 2 2" xfId="14787" xr:uid="{6A566569-CF6C-4FEE-B8A3-364D7F9728A9}"/>
    <cellStyle name="60% - Accent2 9 2 2 2" xfId="30199" xr:uid="{5225F9B6-C369-45FB-8A53-1F193A73DD14}"/>
    <cellStyle name="60% - Accent2 9 2 2 2 2" xfId="50221" xr:uid="{09CFDC79-5113-4AF6-8408-08A818FF5E22}"/>
    <cellStyle name="60% - Accent2 9 2 2 3" xfId="50220" xr:uid="{E5A9D047-19C1-4D46-8BBD-7B3387C1EE53}"/>
    <cellStyle name="60% - Accent2 9 2 3" xfId="22494" xr:uid="{6D313541-F74C-468E-8505-1EFE666DEFD9}"/>
    <cellStyle name="60% - Accent2 9 2 3 2" xfId="50222" xr:uid="{9E261DA3-3924-4A39-8298-A10E17F12AA2}"/>
    <cellStyle name="60% - Accent2 9 2 4" xfId="50219" xr:uid="{C5EFBA11-E70D-4088-A1DD-6D37A9B1F2C6}"/>
    <cellStyle name="60% - Accent2 9 3" xfId="11058" xr:uid="{1DCDFF40-B59E-49DB-9AFF-FE55A0C33A9E}"/>
    <cellStyle name="60% - Accent2 9 3 2" xfId="26471" xr:uid="{E9D1EDD1-4E86-466B-8A5B-664E9CDAB9CE}"/>
    <cellStyle name="60% - Accent2 9 3 2 2" xfId="50224" xr:uid="{C35620DD-01D9-4B74-BEB2-5DDC4F1ACC58}"/>
    <cellStyle name="60% - Accent2 9 3 3" xfId="50223" xr:uid="{64E971BF-12E1-4780-B41F-CA095EB69CED}"/>
    <cellStyle name="60% - Accent2 9 4" xfId="18766" xr:uid="{9349B280-FA94-4102-A6A1-BE5B6802E2E2}"/>
    <cellStyle name="60% - Accent2 9 4 2" xfId="50225" xr:uid="{022D79F5-7168-42BC-96B2-9CEF0A0DB406}"/>
    <cellStyle name="60% - Accent2 9 5" xfId="50218" xr:uid="{64C2AAD8-2F85-4813-B577-919149D93156}"/>
    <cellStyle name="60% - Accent3" xfId="40" builtinId="40" customBuiltin="1"/>
    <cellStyle name="60% - Accent3 10" xfId="3370" xr:uid="{855EA6A7-D026-498D-93FB-EDB02A1BC446}"/>
    <cellStyle name="60% - Accent3 10 2" xfId="7102" xr:uid="{123659DC-5316-4B19-8865-27815A1D12D3}"/>
    <cellStyle name="60% - Accent3 10 2 2" xfId="14810" xr:uid="{BC342D2F-1AE4-4C4B-AE81-4A31371065A8}"/>
    <cellStyle name="60% - Accent3 10 2 2 2" xfId="30222" xr:uid="{D04DAA4B-37EE-4854-B6BA-1824BAEEDD26}"/>
    <cellStyle name="60% - Accent3 10 2 2 2 2" xfId="50230" xr:uid="{0A853EBD-A8D7-4A79-B82C-860A4509CFC2}"/>
    <cellStyle name="60% - Accent3 10 2 2 3" xfId="50229" xr:uid="{068D998D-741F-4C3F-94B4-3F56128ED42A}"/>
    <cellStyle name="60% - Accent3 10 2 3" xfId="22517" xr:uid="{828782A3-652C-4E8F-BDA8-73816A41A380}"/>
    <cellStyle name="60% - Accent3 10 2 3 2" xfId="50231" xr:uid="{B3E26FBB-FA63-4A3E-B623-E22205E76CFE}"/>
    <cellStyle name="60% - Accent3 10 2 4" xfId="50228" xr:uid="{DE1970FE-CCE3-4945-BBF1-C52B21C71464}"/>
    <cellStyle name="60% - Accent3 10 3" xfId="11081" xr:uid="{170C455C-4646-4325-9796-F354E68DB866}"/>
    <cellStyle name="60% - Accent3 10 3 2" xfId="26494" xr:uid="{D0ACB3BA-8736-48B6-9F9D-1B1E7015BAF5}"/>
    <cellStyle name="60% - Accent3 10 3 2 2" xfId="50233" xr:uid="{3EEDB8D0-63DE-4521-8B44-4FD1055D58AA}"/>
    <cellStyle name="60% - Accent3 10 3 3" xfId="50232" xr:uid="{4D9019A6-17B4-47B3-BF1E-BCF115EA1BF4}"/>
    <cellStyle name="60% - Accent3 10 4" xfId="18789" xr:uid="{6474E3B9-8714-4F56-90E2-715078583713}"/>
    <cellStyle name="60% - Accent3 10 4 2" xfId="50234" xr:uid="{09CA75AB-53EA-4E8F-9D5C-AA54DDC2A348}"/>
    <cellStyle name="60% - Accent3 10 5" xfId="50227" xr:uid="{606BA0DE-1983-4E43-BA0A-526D780CAD40}"/>
    <cellStyle name="60% - Accent3 11" xfId="3390" xr:uid="{A8CFAA18-D1B2-4D3D-B4A8-1B2F27BC3C1D}"/>
    <cellStyle name="60% - Accent3 11 2" xfId="7122" xr:uid="{112CAB72-6D64-4A30-85DA-08B5AC252042}"/>
    <cellStyle name="60% - Accent3 11 2 2" xfId="14830" xr:uid="{23C1575A-02AB-4E6C-8D78-9D2DA8D0F20B}"/>
    <cellStyle name="60% - Accent3 11 2 2 2" xfId="30242" xr:uid="{1A072050-E27B-44DB-94DF-AB511A4E69A6}"/>
    <cellStyle name="60% - Accent3 11 2 2 2 2" xfId="50238" xr:uid="{59ED50C6-E8C8-4F8F-83ED-9379686CD98E}"/>
    <cellStyle name="60% - Accent3 11 2 2 3" xfId="50237" xr:uid="{B4204382-249B-49EB-BDB1-2BACBC1D70EB}"/>
    <cellStyle name="60% - Accent3 11 2 3" xfId="22537" xr:uid="{DDD0AA6A-540A-42AF-AFCA-D867B74A1349}"/>
    <cellStyle name="60% - Accent3 11 2 3 2" xfId="50239" xr:uid="{4DC1F339-0DF9-44B4-8ABB-A1955E58F162}"/>
    <cellStyle name="60% - Accent3 11 2 4" xfId="50236" xr:uid="{D17D21F4-7245-4EF3-AB91-C52ED1C3D162}"/>
    <cellStyle name="60% - Accent3 11 3" xfId="11101" xr:uid="{1979DAF2-6A0B-4E20-8C1E-A5EEE1F60FE0}"/>
    <cellStyle name="60% - Accent3 11 3 2" xfId="26514" xr:uid="{5BE65B6E-9537-49E5-AA94-74C5FEF9698C}"/>
    <cellStyle name="60% - Accent3 11 3 2 2" xfId="50241" xr:uid="{4B44D682-1B0B-4B8C-9EBB-042FDCFBE8ED}"/>
    <cellStyle name="60% - Accent3 11 3 3" xfId="50240" xr:uid="{FAF1B4B9-BD5F-4F39-87D1-66548BE32355}"/>
    <cellStyle name="60% - Accent3 11 4" xfId="18809" xr:uid="{364467A2-D6CE-4978-97AA-C90610402E00}"/>
    <cellStyle name="60% - Accent3 11 4 2" xfId="50242" xr:uid="{031C43BF-6C04-448D-8B54-55976F64CCA3}"/>
    <cellStyle name="60% - Accent3 11 5" xfId="50235" xr:uid="{65137531-E0AA-470A-8FC4-840F8F13C7F1}"/>
    <cellStyle name="60% - Accent3 12" xfId="3410" xr:uid="{19EDF5BF-1EA2-49D6-BA42-9AF9491E03D7}"/>
    <cellStyle name="60% - Accent3 12 2" xfId="7142" xr:uid="{8D3D7EA9-F4B3-4E5A-9C92-A05706886352}"/>
    <cellStyle name="60% - Accent3 12 2 2" xfId="14850" xr:uid="{6E50E6BC-E413-40F2-ABD4-DF114192A052}"/>
    <cellStyle name="60% - Accent3 12 2 2 2" xfId="30262" xr:uid="{7276A3E7-C7CD-46D9-BC35-25E5C985084F}"/>
    <cellStyle name="60% - Accent3 12 2 2 2 2" xfId="50246" xr:uid="{B397CB98-FEE6-4C8A-917F-218B81D1D5A5}"/>
    <cellStyle name="60% - Accent3 12 2 2 3" xfId="50245" xr:uid="{2E3FA8B9-53BC-471F-94F4-C1A81C251478}"/>
    <cellStyle name="60% - Accent3 12 2 3" xfId="22557" xr:uid="{2DF2D5D4-3081-4D88-8BB4-0C460DC4BDE2}"/>
    <cellStyle name="60% - Accent3 12 2 3 2" xfId="50247" xr:uid="{6B469747-63B2-4D34-A59D-141990D8F203}"/>
    <cellStyle name="60% - Accent3 12 2 4" xfId="50244" xr:uid="{3E3EEEA1-DF2A-4B95-93BD-4DB738F91F15}"/>
    <cellStyle name="60% - Accent3 12 3" xfId="11121" xr:uid="{534379E7-7CBF-4588-8F7D-4F6D9AC45E2E}"/>
    <cellStyle name="60% - Accent3 12 3 2" xfId="26534" xr:uid="{5280EB78-117B-44CB-8295-E237E1BEB712}"/>
    <cellStyle name="60% - Accent3 12 3 2 2" xfId="50249" xr:uid="{A116A0A0-E1F0-48DD-8162-4AFC621ACC62}"/>
    <cellStyle name="60% - Accent3 12 3 3" xfId="50248" xr:uid="{9DAF5785-A135-494A-8B92-3054C300E1C7}"/>
    <cellStyle name="60% - Accent3 12 4" xfId="18829" xr:uid="{3F8BB1B2-25F0-4F72-8E8D-C4385AAEF635}"/>
    <cellStyle name="60% - Accent3 12 4 2" xfId="50250" xr:uid="{E865E25C-168B-4949-8399-C9A4CA2E1F8B}"/>
    <cellStyle name="60% - Accent3 12 5" xfId="50243" xr:uid="{492EABC1-E3CD-4989-A845-85B4F4F0F4B4}"/>
    <cellStyle name="60% - Accent3 13" xfId="3430" xr:uid="{0070467B-7EE1-4EE3-BC01-AAFBC931115E}"/>
    <cellStyle name="60% - Accent3 13 2" xfId="7162" xr:uid="{A242F1D9-6E4C-4114-8A58-B803B9B8B98D}"/>
    <cellStyle name="60% - Accent3 13 2 2" xfId="14870" xr:uid="{51CAB6DA-A5DD-43EA-A660-1DDAD7EECABB}"/>
    <cellStyle name="60% - Accent3 13 2 2 2" xfId="30282" xr:uid="{06592878-5516-4447-9124-A7B4A5D253CB}"/>
    <cellStyle name="60% - Accent3 13 2 2 2 2" xfId="50254" xr:uid="{55753814-23A3-465F-B9AC-FC83E2344B71}"/>
    <cellStyle name="60% - Accent3 13 2 2 3" xfId="50253" xr:uid="{088FFFBF-759C-484C-96FF-5B1C2557814F}"/>
    <cellStyle name="60% - Accent3 13 2 3" xfId="22577" xr:uid="{28699F93-61A3-4024-88FC-1485353C7304}"/>
    <cellStyle name="60% - Accent3 13 2 3 2" xfId="50255" xr:uid="{775A0B09-53E0-4695-8C23-F4BBED24E828}"/>
    <cellStyle name="60% - Accent3 13 2 4" xfId="50252" xr:uid="{5F65EE49-6CB6-44CD-906D-D2EB21F4CDDA}"/>
    <cellStyle name="60% - Accent3 13 3" xfId="11141" xr:uid="{9F63EA22-D905-44DB-ACB2-89445D2623B5}"/>
    <cellStyle name="60% - Accent3 13 3 2" xfId="26554" xr:uid="{6A7EC527-222C-4C42-9A3A-E4E7EB4E7E58}"/>
    <cellStyle name="60% - Accent3 13 3 2 2" xfId="50257" xr:uid="{D42DAE5B-A00E-494B-B1AA-AAEE84513FAF}"/>
    <cellStyle name="60% - Accent3 13 3 3" xfId="50256" xr:uid="{312EEE22-7C4A-48CA-BB52-DEFA2D62F5E2}"/>
    <cellStyle name="60% - Accent3 13 4" xfId="18849" xr:uid="{BFD981F6-AEE6-4C4D-AF9C-586B86010328}"/>
    <cellStyle name="60% - Accent3 13 4 2" xfId="50258" xr:uid="{50F5FFA4-8345-439A-9379-C7504ADCE56D}"/>
    <cellStyle name="60% - Accent3 13 5" xfId="50251" xr:uid="{30E69A42-5476-4BAF-BAC8-89563AD2A327}"/>
    <cellStyle name="60% - Accent3 14" xfId="3450" xr:uid="{830C79C6-D11B-4298-BE3E-D4A93D2943F1}"/>
    <cellStyle name="60% - Accent3 14 2" xfId="7182" xr:uid="{B346CFFE-2D30-41FD-80F3-9A8845A26040}"/>
    <cellStyle name="60% - Accent3 14 2 2" xfId="14890" xr:uid="{4ADFA4A5-6B8D-47F9-869E-63BABD246F31}"/>
    <cellStyle name="60% - Accent3 14 2 2 2" xfId="30302" xr:uid="{BD64E7CB-9278-4F17-933A-9B5D9B67754E}"/>
    <cellStyle name="60% - Accent3 14 2 2 2 2" xfId="50262" xr:uid="{C168EC39-B35F-4EC8-86B1-F26EAEC4C5FE}"/>
    <cellStyle name="60% - Accent3 14 2 2 3" xfId="50261" xr:uid="{878F651B-7E9E-4DEE-9BA9-4CDF9F4401CE}"/>
    <cellStyle name="60% - Accent3 14 2 3" xfId="22597" xr:uid="{779D0465-9728-4CDE-95B2-D6924125B75C}"/>
    <cellStyle name="60% - Accent3 14 2 3 2" xfId="50263" xr:uid="{BE1EEBFA-8777-422D-872A-3F3549B31B5D}"/>
    <cellStyle name="60% - Accent3 14 2 4" xfId="50260" xr:uid="{02B4BE88-5705-45BC-AD58-B850534F2089}"/>
    <cellStyle name="60% - Accent3 14 3" xfId="11161" xr:uid="{DDD3C620-552D-4EE7-AF38-23999E7B4C92}"/>
    <cellStyle name="60% - Accent3 14 3 2" xfId="26574" xr:uid="{FDBFFD38-D019-4A19-AFC8-EB4DA62D8B19}"/>
    <cellStyle name="60% - Accent3 14 3 2 2" xfId="50265" xr:uid="{F23BAE4B-A795-43D3-9D8C-839F9972C665}"/>
    <cellStyle name="60% - Accent3 14 3 3" xfId="50264" xr:uid="{7DA8DC25-3099-4B92-9341-249EF710C49A}"/>
    <cellStyle name="60% - Accent3 14 4" xfId="18869" xr:uid="{38E2B8D2-9C29-46AE-A921-89265F6DA208}"/>
    <cellStyle name="60% - Accent3 14 4 2" xfId="50266" xr:uid="{FBEA3B00-A9B8-47DF-A741-D65E75BB4569}"/>
    <cellStyle name="60% - Accent3 14 5" xfId="50259" xr:uid="{30570DDD-BAFC-461A-B501-7FBF4DA4FB47}"/>
    <cellStyle name="60% - Accent3 15" xfId="3470" xr:uid="{1E4DEA11-D865-489B-BEA3-1C527C05ACD3}"/>
    <cellStyle name="60% - Accent3 15 2" xfId="7202" xr:uid="{96F86284-74FA-4B3F-B18D-A17091EC232C}"/>
    <cellStyle name="60% - Accent3 15 2 2" xfId="14910" xr:uid="{2C018269-5817-437B-8FBC-C3587DB9438F}"/>
    <cellStyle name="60% - Accent3 15 2 2 2" xfId="30322" xr:uid="{268BF763-A426-4458-B687-AFA9E658C0FE}"/>
    <cellStyle name="60% - Accent3 15 2 2 2 2" xfId="50270" xr:uid="{36B53FF4-17CB-448C-98CB-861791C1EACD}"/>
    <cellStyle name="60% - Accent3 15 2 2 3" xfId="50269" xr:uid="{C8EA514B-2A65-44D3-B9AF-0030A389F3D2}"/>
    <cellStyle name="60% - Accent3 15 2 3" xfId="22617" xr:uid="{500B8F7A-D0BD-43E9-AF8B-3353354484EF}"/>
    <cellStyle name="60% - Accent3 15 2 3 2" xfId="50271" xr:uid="{C5D9AC55-E7C5-446F-858F-269725B3DCB8}"/>
    <cellStyle name="60% - Accent3 15 2 4" xfId="50268" xr:uid="{4BAD35EA-8200-47DA-8DB7-4A035ACA4493}"/>
    <cellStyle name="60% - Accent3 15 3" xfId="11181" xr:uid="{B77E9C3A-B1D9-4FEA-9E6D-ED579BED3BBC}"/>
    <cellStyle name="60% - Accent3 15 3 2" xfId="26594" xr:uid="{F503F664-2FB6-48F4-9CFB-E32EEED001CF}"/>
    <cellStyle name="60% - Accent3 15 3 2 2" xfId="50273" xr:uid="{B4E2C6C0-F2EE-4838-9640-C84ADB765C96}"/>
    <cellStyle name="60% - Accent3 15 3 3" xfId="50272" xr:uid="{4CA16EE4-FA00-4A33-BEBE-25C3E463A5A7}"/>
    <cellStyle name="60% - Accent3 15 4" xfId="18889" xr:uid="{B703D464-7EDE-4921-94B2-CE9972D1198E}"/>
    <cellStyle name="60% - Accent3 15 4 2" xfId="50274" xr:uid="{7E483396-7500-49C5-BCDE-1AF7BB4D060E}"/>
    <cellStyle name="60% - Accent3 15 5" xfId="50267" xr:uid="{908ADE64-B0A5-4B9E-87FF-4484424CB8CC}"/>
    <cellStyle name="60% - Accent3 16" xfId="3490" xr:uid="{32C01620-F30C-40C6-81BC-F82AA5185BE5}"/>
    <cellStyle name="60% - Accent3 16 2" xfId="7222" xr:uid="{50DC370E-19F0-42C7-9668-7B61AFCE0326}"/>
    <cellStyle name="60% - Accent3 16 2 2" xfId="14930" xr:uid="{C2D8B4D3-252E-4509-B7BC-8DE2F3AD8AA7}"/>
    <cellStyle name="60% - Accent3 16 2 2 2" xfId="30342" xr:uid="{4919B91F-343B-4E1A-87C8-29340E67DB4D}"/>
    <cellStyle name="60% - Accent3 16 2 2 2 2" xfId="50278" xr:uid="{BBEC561E-6347-479D-A61E-B0E2139585F7}"/>
    <cellStyle name="60% - Accent3 16 2 2 3" xfId="50277" xr:uid="{2D2AFEC3-910E-428C-883A-FBD09929C1E3}"/>
    <cellStyle name="60% - Accent3 16 2 3" xfId="22637" xr:uid="{62013199-20B1-44C4-B19E-BFAEF464C9F6}"/>
    <cellStyle name="60% - Accent3 16 2 3 2" xfId="50279" xr:uid="{DB3ED2C5-FDF4-4D9C-A608-A8E6A166C5EF}"/>
    <cellStyle name="60% - Accent3 16 2 4" xfId="50276" xr:uid="{7FB10F3D-9056-45D2-965F-3DA22F8F1487}"/>
    <cellStyle name="60% - Accent3 16 3" xfId="11201" xr:uid="{C7811E9F-E423-4E48-8513-B619C0092791}"/>
    <cellStyle name="60% - Accent3 16 3 2" xfId="26614" xr:uid="{1378969C-7D14-4287-B963-029B6E615D67}"/>
    <cellStyle name="60% - Accent3 16 3 2 2" xfId="50281" xr:uid="{AF07DA71-D5A2-49BA-83B3-D745F944F402}"/>
    <cellStyle name="60% - Accent3 16 3 3" xfId="50280" xr:uid="{7BC4C3A0-0581-49DB-9053-CE9396D4CF98}"/>
    <cellStyle name="60% - Accent3 16 4" xfId="18909" xr:uid="{21026FBA-1A2F-407D-9EAF-6C2944012EB3}"/>
    <cellStyle name="60% - Accent3 16 4 2" xfId="50282" xr:uid="{2A97A2E8-125F-43CB-88B3-7BC52A77C40E}"/>
    <cellStyle name="60% - Accent3 16 5" xfId="50275" xr:uid="{67A63BC3-4726-4CA6-92C4-046CC4D4B5EE}"/>
    <cellStyle name="60% - Accent3 17" xfId="3510" xr:uid="{8F6CF54D-2D38-4AC7-8451-AB60CCA193A4}"/>
    <cellStyle name="60% - Accent3 17 2" xfId="7242" xr:uid="{5CC6E60B-3DE1-4C8F-A8AF-F2125FA07F7D}"/>
    <cellStyle name="60% - Accent3 17 2 2" xfId="14950" xr:uid="{E6E0BB65-0D6A-456B-89F5-76646B7AF696}"/>
    <cellStyle name="60% - Accent3 17 2 2 2" xfId="30362" xr:uid="{D70BB2BC-8C6B-45F2-983B-8A574E328189}"/>
    <cellStyle name="60% - Accent3 17 2 2 2 2" xfId="50286" xr:uid="{82678C0F-E962-4C53-BF53-22CD61F3D6E5}"/>
    <cellStyle name="60% - Accent3 17 2 2 3" xfId="50285" xr:uid="{D2224BAB-18F8-4734-B069-9569DDDF041C}"/>
    <cellStyle name="60% - Accent3 17 2 3" xfId="22657" xr:uid="{C653536C-B9A4-4278-8225-39385901DBBA}"/>
    <cellStyle name="60% - Accent3 17 2 3 2" xfId="50287" xr:uid="{2E5E59E8-191A-4B8B-A200-164F41192E20}"/>
    <cellStyle name="60% - Accent3 17 2 4" xfId="50284" xr:uid="{4931756F-0E36-4420-8371-C77B94370E56}"/>
    <cellStyle name="60% - Accent3 17 3" xfId="11221" xr:uid="{D9DC2007-5299-4E7D-AD8B-93BE735B6851}"/>
    <cellStyle name="60% - Accent3 17 3 2" xfId="26634" xr:uid="{9119BCF6-52A5-496D-B701-CADCCA1D3B41}"/>
    <cellStyle name="60% - Accent3 17 3 2 2" xfId="50289" xr:uid="{D6A135AF-CE89-4467-98CF-A18F76B7CA3A}"/>
    <cellStyle name="60% - Accent3 17 3 3" xfId="50288" xr:uid="{78E4750D-DEBF-4B7A-8507-645AA94A4301}"/>
    <cellStyle name="60% - Accent3 17 4" xfId="18929" xr:uid="{BBD02827-AA99-45B8-9F2E-F5006A093B55}"/>
    <cellStyle name="60% - Accent3 17 4 2" xfId="50290" xr:uid="{BF541F0B-5907-4E30-B710-38C59742CA37}"/>
    <cellStyle name="60% - Accent3 17 5" xfId="50283" xr:uid="{5D30A93C-47C8-46ED-9176-C4C21E11F0EA}"/>
    <cellStyle name="60% - Accent3 18" xfId="3530" xr:uid="{E96B3370-1A7B-4E8E-9257-F1050FA67B92}"/>
    <cellStyle name="60% - Accent3 18 2" xfId="7262" xr:uid="{4D0D8CF6-454A-44B0-9333-5C3953765429}"/>
    <cellStyle name="60% - Accent3 18 2 2" xfId="14970" xr:uid="{6EC60DA0-B4FF-476D-BF53-FAD8B2365E79}"/>
    <cellStyle name="60% - Accent3 18 2 2 2" xfId="30382" xr:uid="{5BE3E437-163B-4A3E-9051-876461EBA7F5}"/>
    <cellStyle name="60% - Accent3 18 2 2 2 2" xfId="50294" xr:uid="{E8C26643-791D-4643-A89D-6101AF873C3E}"/>
    <cellStyle name="60% - Accent3 18 2 2 3" xfId="50293" xr:uid="{AA4D2E28-78FC-4CDB-B902-2055A9E80E72}"/>
    <cellStyle name="60% - Accent3 18 2 3" xfId="22677" xr:uid="{E3387F0A-EF2D-4651-8680-B7650AFF6424}"/>
    <cellStyle name="60% - Accent3 18 2 3 2" xfId="50295" xr:uid="{E6FA0A07-4E33-45C4-B087-9BC2B19AEA3D}"/>
    <cellStyle name="60% - Accent3 18 2 4" xfId="50292" xr:uid="{397888E1-358F-4BCE-9984-21E8A7A2C4C3}"/>
    <cellStyle name="60% - Accent3 18 3" xfId="11241" xr:uid="{2C9897AD-DD88-41DD-928B-2D4D0660E910}"/>
    <cellStyle name="60% - Accent3 18 3 2" xfId="26654" xr:uid="{4F03D410-E9FE-486F-ABCC-06F062CE10C0}"/>
    <cellStyle name="60% - Accent3 18 3 2 2" xfId="50297" xr:uid="{4BF220A5-C349-4503-9DA2-2C275423F57D}"/>
    <cellStyle name="60% - Accent3 18 3 3" xfId="50296" xr:uid="{0FE9AD86-BDEF-425F-A7F0-D8D26536CDF0}"/>
    <cellStyle name="60% - Accent3 18 4" xfId="18949" xr:uid="{EFC8453A-7F1F-4980-AEF6-A1FBDAC7EA64}"/>
    <cellStyle name="60% - Accent3 18 4 2" xfId="50298" xr:uid="{DBC6242C-BDD0-4288-9F21-1FC06D028D0E}"/>
    <cellStyle name="60% - Accent3 18 5" xfId="50291" xr:uid="{9DE3F337-0F04-478D-92FC-63635DB9259A}"/>
    <cellStyle name="60% - Accent3 19" xfId="3550" xr:uid="{EA73EF7F-0FE6-4B71-82B1-BF62BB0E1E2A}"/>
    <cellStyle name="60% - Accent3 19 2" xfId="7282" xr:uid="{4E9245A4-A64F-4172-9DFD-715EA370EF71}"/>
    <cellStyle name="60% - Accent3 19 2 2" xfId="14990" xr:uid="{563607A5-6974-4066-A02C-9B18056518A6}"/>
    <cellStyle name="60% - Accent3 19 2 2 2" xfId="30402" xr:uid="{CEDAF028-BB4B-422A-8CFB-27C7A9794F35}"/>
    <cellStyle name="60% - Accent3 19 2 2 2 2" xfId="50302" xr:uid="{1CFE96A6-1C80-435A-81E1-8655A60AA8F3}"/>
    <cellStyle name="60% - Accent3 19 2 2 3" xfId="50301" xr:uid="{2AC7B04C-8129-46E5-AEBF-58856DD81B4F}"/>
    <cellStyle name="60% - Accent3 19 2 3" xfId="22697" xr:uid="{322FA5FD-0840-40F6-9B5E-B38376B862E1}"/>
    <cellStyle name="60% - Accent3 19 2 3 2" xfId="50303" xr:uid="{C900F959-788E-4FC1-B5CA-DA14A20BBCFC}"/>
    <cellStyle name="60% - Accent3 19 2 4" xfId="50300" xr:uid="{F3B03D27-EBFA-4787-8FFC-6558335458CF}"/>
    <cellStyle name="60% - Accent3 19 3" xfId="11261" xr:uid="{16932705-D0CF-4EB7-AEB1-42CA1B76A24E}"/>
    <cellStyle name="60% - Accent3 19 3 2" xfId="26674" xr:uid="{561C223A-3DFB-4054-B63F-BDB3B4F8F489}"/>
    <cellStyle name="60% - Accent3 19 3 2 2" xfId="50305" xr:uid="{2FB260E4-F0BE-4201-A3CC-983FC5BEDDC0}"/>
    <cellStyle name="60% - Accent3 19 3 3" xfId="50304" xr:uid="{A3D42FE9-F8CC-4901-984F-4418959E0DAA}"/>
    <cellStyle name="60% - Accent3 19 4" xfId="18969" xr:uid="{E8FBC6BB-C2EC-45BE-B6CA-06CD396DD2C6}"/>
    <cellStyle name="60% - Accent3 19 4 2" xfId="50306" xr:uid="{65BBB33D-0637-4BED-ACB4-19920EF92E77}"/>
    <cellStyle name="60% - Accent3 19 5" xfId="50299" xr:uid="{4738DC6F-6F4A-4471-A505-C688A9EE7009}"/>
    <cellStyle name="60% - Accent3 2" xfId="68" xr:uid="{F97638B3-1224-4B28-9948-123DF7FA52E1}"/>
    <cellStyle name="60% - Accent3 2 2" xfId="50307" xr:uid="{826B213B-74B9-41C5-A9B0-F106DF3BB448}"/>
    <cellStyle name="60% - Accent3 20" xfId="3571" xr:uid="{E132D3A7-059F-4477-A19D-0531794E21B1}"/>
    <cellStyle name="60% - Accent3 20 2" xfId="7302" xr:uid="{CA9EF6C3-456E-4C9A-A92B-C434EC24820C}"/>
    <cellStyle name="60% - Accent3 20 2 2" xfId="15010" xr:uid="{B0F1D0E9-B6EB-4D1E-B29A-D4938EAECEC4}"/>
    <cellStyle name="60% - Accent3 20 2 2 2" xfId="30422" xr:uid="{3C6BA08C-9CBF-4C7B-8B62-F0A05C50B8D7}"/>
    <cellStyle name="60% - Accent3 20 2 2 2 2" xfId="50311" xr:uid="{5A99716F-EAEB-4F69-BD8A-8F1E4C475993}"/>
    <cellStyle name="60% - Accent3 20 2 2 3" xfId="50310" xr:uid="{7B790F5D-D7E7-44CA-87C0-8863872D1FF1}"/>
    <cellStyle name="60% - Accent3 20 2 3" xfId="22717" xr:uid="{0E149D82-2328-42BF-91BC-C0FEEA4FCA6D}"/>
    <cellStyle name="60% - Accent3 20 2 3 2" xfId="50312" xr:uid="{A5123FD4-AC29-48C6-AA83-EB842364FDFF}"/>
    <cellStyle name="60% - Accent3 20 2 4" xfId="50309" xr:uid="{FE74BABC-2A7F-4C52-AB16-079F1CC4D987}"/>
    <cellStyle name="60% - Accent3 20 3" xfId="11281" xr:uid="{05069CBF-90A1-4681-B820-6D95C2A92DC0}"/>
    <cellStyle name="60% - Accent3 20 3 2" xfId="26694" xr:uid="{4063C2FE-4D4D-4972-9DC5-8E1B4E80DEFC}"/>
    <cellStyle name="60% - Accent3 20 3 2 2" xfId="50314" xr:uid="{4428A43E-8CFF-4AF2-AA57-83A5C0822F97}"/>
    <cellStyle name="60% - Accent3 20 3 3" xfId="50313" xr:uid="{597EAC9C-1FEC-4156-9436-BF81B0B764B0}"/>
    <cellStyle name="60% - Accent3 20 4" xfId="18989" xr:uid="{108AB821-626B-4980-A79B-46C17AF0C9B6}"/>
    <cellStyle name="60% - Accent3 20 4 2" xfId="50315" xr:uid="{8AF63D8D-6635-4B80-985A-4B0F659457E8}"/>
    <cellStyle name="60% - Accent3 20 5" xfId="50308" xr:uid="{6AFDC20D-3AA5-4DF3-9DCA-085CAE5F0CF2}"/>
    <cellStyle name="60% - Accent3 21" xfId="3591" xr:uid="{399646A1-F69E-4252-BC3B-C13D702EDB1E}"/>
    <cellStyle name="60% - Accent3 21 2" xfId="7322" xr:uid="{297C6A23-3429-491F-80D0-72BC05035DAA}"/>
    <cellStyle name="60% - Accent3 21 2 2" xfId="15030" xr:uid="{F3731962-86B8-47EA-8EBB-BE292934B28A}"/>
    <cellStyle name="60% - Accent3 21 2 2 2" xfId="30442" xr:uid="{34B064E9-4C5E-4BB0-95F7-53B4C89FD8D9}"/>
    <cellStyle name="60% - Accent3 21 2 2 2 2" xfId="50319" xr:uid="{9900E1FE-9C6A-494F-BC4F-F2A078804F4C}"/>
    <cellStyle name="60% - Accent3 21 2 2 3" xfId="50318" xr:uid="{71DA4310-5106-4291-A2DA-3468374F24E0}"/>
    <cellStyle name="60% - Accent3 21 2 3" xfId="22737" xr:uid="{56469747-5365-4DF2-87CC-E3CF5A699306}"/>
    <cellStyle name="60% - Accent3 21 2 3 2" xfId="50320" xr:uid="{8D3A47A9-C96E-4246-AA94-97D461D34574}"/>
    <cellStyle name="60% - Accent3 21 2 4" xfId="50317" xr:uid="{56425532-0D23-4CAD-BD88-A72068F952AD}"/>
    <cellStyle name="60% - Accent3 21 3" xfId="11301" xr:uid="{63E95A60-26CC-4AB0-91EC-C36C495F6889}"/>
    <cellStyle name="60% - Accent3 21 3 2" xfId="26714" xr:uid="{F9580E2E-1A5B-4228-B3B1-4A114E73BCC9}"/>
    <cellStyle name="60% - Accent3 21 3 2 2" xfId="50322" xr:uid="{45DE7A07-10D7-4683-812B-AB2F1D1D7559}"/>
    <cellStyle name="60% - Accent3 21 3 3" xfId="50321" xr:uid="{6D72FB87-D0DB-4C57-B29D-1D65C3258D6F}"/>
    <cellStyle name="60% - Accent3 21 4" xfId="19009" xr:uid="{350407C4-40AD-4AF9-A2DE-B4E17DEBE7B2}"/>
    <cellStyle name="60% - Accent3 21 4 2" xfId="50323" xr:uid="{E87B3686-D59A-4E5D-AE4A-C037717C0DC3}"/>
    <cellStyle name="60% - Accent3 21 5" xfId="50316" xr:uid="{07F6877A-DCFD-45A3-9246-67B69CA5C298}"/>
    <cellStyle name="60% - Accent3 22" xfId="3611" xr:uid="{49595DF9-5FD9-46EC-84C2-FB3E26089C11}"/>
    <cellStyle name="60% - Accent3 22 2" xfId="7342" xr:uid="{CFDADE1C-38D4-454D-87C1-BC66449298FE}"/>
    <cellStyle name="60% - Accent3 22 2 2" xfId="15050" xr:uid="{15CED469-F43F-4129-B771-CF8212FEC78F}"/>
    <cellStyle name="60% - Accent3 22 2 2 2" xfId="30462" xr:uid="{B177D5E0-F366-4C14-A5E6-D0181D31A0C6}"/>
    <cellStyle name="60% - Accent3 22 2 2 2 2" xfId="50327" xr:uid="{959C63A4-0F04-41C9-AAC1-D528E32871F7}"/>
    <cellStyle name="60% - Accent3 22 2 2 3" xfId="50326" xr:uid="{29CFEB66-4344-4E0E-AC76-5A46FB59265C}"/>
    <cellStyle name="60% - Accent3 22 2 3" xfId="22757" xr:uid="{31E6A7FE-23A8-4F69-A8FD-DADBEA8562DB}"/>
    <cellStyle name="60% - Accent3 22 2 3 2" xfId="50328" xr:uid="{F13EED00-BB06-4345-8936-C6B7E6C93315}"/>
    <cellStyle name="60% - Accent3 22 2 4" xfId="50325" xr:uid="{A41B0AB6-654D-484C-A9A3-467A5E714B9D}"/>
    <cellStyle name="60% - Accent3 22 3" xfId="11321" xr:uid="{589786C0-2FDC-4D4B-A7E6-A9CD7193B130}"/>
    <cellStyle name="60% - Accent3 22 3 2" xfId="26734" xr:uid="{919D841B-BE84-45D2-A8F3-3C97CD046EB6}"/>
    <cellStyle name="60% - Accent3 22 3 2 2" xfId="50330" xr:uid="{ECED4BBD-7C87-4CA2-9682-EDAE52101D33}"/>
    <cellStyle name="60% - Accent3 22 3 3" xfId="50329" xr:uid="{DB21AFFA-7F98-44C0-A1ED-6081C3C41E11}"/>
    <cellStyle name="60% - Accent3 22 4" xfId="19029" xr:uid="{6D4D086B-8DBC-48D5-872E-F829B6331EF5}"/>
    <cellStyle name="60% - Accent3 22 4 2" xfId="50331" xr:uid="{0196DD8F-A820-4649-882A-F3B7B5758DB2}"/>
    <cellStyle name="60% - Accent3 22 5" xfId="50324" xr:uid="{0909462D-3438-41F5-8AB0-80CD014AC206}"/>
    <cellStyle name="60% - Accent3 23" xfId="3631" xr:uid="{257E813A-D5A7-4B4C-BA93-D56533C951ED}"/>
    <cellStyle name="60% - Accent3 23 2" xfId="7362" xr:uid="{FA2C58D1-B3D7-4721-92E3-40B53706932E}"/>
    <cellStyle name="60% - Accent3 23 2 2" xfId="15070" xr:uid="{734E846E-A859-4D87-BCB4-F80A17242DD1}"/>
    <cellStyle name="60% - Accent3 23 2 2 2" xfId="30482" xr:uid="{8665F20A-09EB-4B0B-AA30-03E658BC613C}"/>
    <cellStyle name="60% - Accent3 23 2 2 2 2" xfId="50335" xr:uid="{BDFE37C2-469F-4F3F-87D1-77D351D38344}"/>
    <cellStyle name="60% - Accent3 23 2 2 3" xfId="50334" xr:uid="{8447DEAA-FE3F-40EE-9FA9-0E1D8A79C225}"/>
    <cellStyle name="60% - Accent3 23 2 3" xfId="22777" xr:uid="{9C1E98FB-5F0F-449C-9ED2-D6C7EA703F7E}"/>
    <cellStyle name="60% - Accent3 23 2 3 2" xfId="50336" xr:uid="{D05625E2-47C8-4598-95F2-865A22F98F56}"/>
    <cellStyle name="60% - Accent3 23 2 4" xfId="50333" xr:uid="{C3BFE94C-99CF-4B21-A7AE-64A8E6269297}"/>
    <cellStyle name="60% - Accent3 23 3" xfId="11341" xr:uid="{7A0F0F1D-C6DC-47FE-8A84-BE3DF7ED32CA}"/>
    <cellStyle name="60% - Accent3 23 3 2" xfId="26754" xr:uid="{DAA25499-FE03-4932-A371-6D71DC614515}"/>
    <cellStyle name="60% - Accent3 23 3 2 2" xfId="50338" xr:uid="{D39A9405-B6F2-43B4-A399-2DB9F6F784D5}"/>
    <cellStyle name="60% - Accent3 23 3 3" xfId="50337" xr:uid="{140BDF6D-065C-4E10-80A5-29E04BAE4678}"/>
    <cellStyle name="60% - Accent3 23 4" xfId="19049" xr:uid="{ED1135A9-EA7A-4463-B389-EA14ABCE3445}"/>
    <cellStyle name="60% - Accent3 23 4 2" xfId="50339" xr:uid="{383DE9E8-3B02-4959-ACEB-E7829919D6CC}"/>
    <cellStyle name="60% - Accent3 23 5" xfId="50332" xr:uid="{40B3D13D-3BE3-4882-9329-201AED19C465}"/>
    <cellStyle name="60% - Accent3 24" xfId="3651" xr:uid="{57F51F8B-4522-4036-955E-6A8874FCE695}"/>
    <cellStyle name="60% - Accent3 24 2" xfId="7382" xr:uid="{533EE9DA-FB27-47B1-8A77-35E6B5E1D748}"/>
    <cellStyle name="60% - Accent3 24 2 2" xfId="15090" xr:uid="{F8D26489-9838-4C35-B3B3-5F6DE1CB25D2}"/>
    <cellStyle name="60% - Accent3 24 2 2 2" xfId="30502" xr:uid="{65F3BC1A-9CEB-4C97-BA39-9CA6B72F23B2}"/>
    <cellStyle name="60% - Accent3 24 2 2 2 2" xfId="50343" xr:uid="{304F7958-F684-41C3-9CA5-C9E26B45DC99}"/>
    <cellStyle name="60% - Accent3 24 2 2 3" xfId="50342" xr:uid="{A6A0C26B-4991-48D1-BC66-CA34D4E3ED3A}"/>
    <cellStyle name="60% - Accent3 24 2 3" xfId="22797" xr:uid="{44E8D35E-C8B3-4432-9BFC-068D8B86A639}"/>
    <cellStyle name="60% - Accent3 24 2 3 2" xfId="50344" xr:uid="{8797B254-496C-4A99-AFF4-A183BE5522DD}"/>
    <cellStyle name="60% - Accent3 24 2 4" xfId="50341" xr:uid="{769A61E8-417A-49D2-ADD7-BE134C09286F}"/>
    <cellStyle name="60% - Accent3 24 3" xfId="11361" xr:uid="{5AD0674E-C27A-42A3-9297-88082AF7B27F}"/>
    <cellStyle name="60% - Accent3 24 3 2" xfId="26774" xr:uid="{A6C75A31-EA71-432B-932D-18F084E13BA4}"/>
    <cellStyle name="60% - Accent3 24 3 2 2" xfId="50346" xr:uid="{BF1B697A-8AFA-4D21-AADE-1F3930728E22}"/>
    <cellStyle name="60% - Accent3 24 3 3" xfId="50345" xr:uid="{7A1FF776-ED71-4BE9-8967-A8417A01A40D}"/>
    <cellStyle name="60% - Accent3 24 4" xfId="19069" xr:uid="{93DFBD32-B3A4-4EBB-A541-F74E7FA9216E}"/>
    <cellStyle name="60% - Accent3 24 4 2" xfId="50347" xr:uid="{B640C5CE-B6FE-45B3-8A7A-9FEBC1BBDD77}"/>
    <cellStyle name="60% - Accent3 24 5" xfId="50340" xr:uid="{CF7F4CEB-C8D3-4B51-B1D2-BB3D27A94E03}"/>
    <cellStyle name="60% - Accent3 25" xfId="3671" xr:uid="{B1A7EE76-78DF-4367-B6B7-6AFAABC9235A}"/>
    <cellStyle name="60% - Accent3 25 2" xfId="7402" xr:uid="{809B863C-A596-435E-A87A-AFF1F56CABCC}"/>
    <cellStyle name="60% - Accent3 25 2 2" xfId="15110" xr:uid="{53E7E0B1-766A-4E62-B594-763909DCF45B}"/>
    <cellStyle name="60% - Accent3 25 2 2 2" xfId="30522" xr:uid="{C2E97537-8A9E-4B70-BDCD-73C2E18B9612}"/>
    <cellStyle name="60% - Accent3 25 2 2 2 2" xfId="50351" xr:uid="{741B5D91-1338-4248-BD5D-AEF39C88E0A5}"/>
    <cellStyle name="60% - Accent3 25 2 2 3" xfId="50350" xr:uid="{E13C9667-1840-4171-8E49-358C6535F0B1}"/>
    <cellStyle name="60% - Accent3 25 2 3" xfId="22817" xr:uid="{E5E7C5C9-60AA-4EC0-9168-3D4B70F47877}"/>
    <cellStyle name="60% - Accent3 25 2 3 2" xfId="50352" xr:uid="{3C3E0CF3-4BE8-4A1E-A215-13053EC58435}"/>
    <cellStyle name="60% - Accent3 25 2 4" xfId="50349" xr:uid="{573EA2BB-D122-40D7-8056-212DB4A35A39}"/>
    <cellStyle name="60% - Accent3 25 3" xfId="11381" xr:uid="{B03B2911-A794-41B4-9BCC-9A7B37A86F79}"/>
    <cellStyle name="60% - Accent3 25 3 2" xfId="26794" xr:uid="{CA712B4C-C97F-4DF9-8F1B-1771FFBFB17B}"/>
    <cellStyle name="60% - Accent3 25 3 2 2" xfId="50354" xr:uid="{7E90E17E-E1A8-4B82-998D-3C2A842884B4}"/>
    <cellStyle name="60% - Accent3 25 3 3" xfId="50353" xr:uid="{C8C7626D-052F-403D-89DE-7A4415FC9B46}"/>
    <cellStyle name="60% - Accent3 25 4" xfId="19089" xr:uid="{DE1CDF98-D476-4F3E-83B0-95346E87CD06}"/>
    <cellStyle name="60% - Accent3 25 4 2" xfId="50355" xr:uid="{E7966EDE-197D-4DD1-987E-1A9FC6925B36}"/>
    <cellStyle name="60% - Accent3 25 5" xfId="50348" xr:uid="{9866F14C-DEDB-47AF-9531-89FF90302013}"/>
    <cellStyle name="60% - Accent3 26" xfId="3691" xr:uid="{99746356-32AE-4C8C-9F52-4042B07AAED4}"/>
    <cellStyle name="60% - Accent3 26 2" xfId="7422" xr:uid="{B83AD88C-B944-4633-8B45-7478B2FD65A2}"/>
    <cellStyle name="60% - Accent3 26 2 2" xfId="15130" xr:uid="{4130F7DD-77BD-4EFE-BD23-24BB216557F1}"/>
    <cellStyle name="60% - Accent3 26 2 2 2" xfId="30542" xr:uid="{7FBA931C-4849-4DDB-A940-ED27F4126A9C}"/>
    <cellStyle name="60% - Accent3 26 2 2 2 2" xfId="50359" xr:uid="{738E2B00-1D00-421A-B320-332A575AA639}"/>
    <cellStyle name="60% - Accent3 26 2 2 3" xfId="50358" xr:uid="{77BFB610-F393-4B10-A4DB-660262F886FF}"/>
    <cellStyle name="60% - Accent3 26 2 3" xfId="22837" xr:uid="{D5152025-F817-4B19-940B-09FA9B32A34B}"/>
    <cellStyle name="60% - Accent3 26 2 3 2" xfId="50360" xr:uid="{9CE7DBA0-F513-456F-8DCF-C7061C7C992C}"/>
    <cellStyle name="60% - Accent3 26 2 4" xfId="50357" xr:uid="{4A7E1256-70C7-444E-B6AF-63ACCCD2F01B}"/>
    <cellStyle name="60% - Accent3 26 3" xfId="11401" xr:uid="{E560913A-1221-456D-919E-F777C34CB4D0}"/>
    <cellStyle name="60% - Accent3 26 3 2" xfId="26814" xr:uid="{5DB675CE-1918-4CE7-BCB4-4908B1AEBF2A}"/>
    <cellStyle name="60% - Accent3 26 3 2 2" xfId="50362" xr:uid="{66B734F9-1CB7-4AA1-9A85-E944A67E8E58}"/>
    <cellStyle name="60% - Accent3 26 3 3" xfId="50361" xr:uid="{9DF891A4-39C0-4BBC-88ED-83990E698574}"/>
    <cellStyle name="60% - Accent3 26 4" xfId="19109" xr:uid="{0A581BEB-C7B8-46E4-988A-FBA3E6352F67}"/>
    <cellStyle name="60% - Accent3 26 4 2" xfId="50363" xr:uid="{B2362AC1-B82D-4319-B7EA-11B880D3E7FD}"/>
    <cellStyle name="60% - Accent3 26 5" xfId="50356" xr:uid="{58D54FC8-ED68-4FF3-8F3D-6E8CAF9615E9}"/>
    <cellStyle name="60% - Accent3 27" xfId="3711" xr:uid="{378DC751-5A36-449C-9C40-E151E97638E8}"/>
    <cellStyle name="60% - Accent3 27 2" xfId="7442" xr:uid="{C91707EA-5A9E-4EF0-9AB8-D3F71F7CB1E4}"/>
    <cellStyle name="60% - Accent3 27 2 2" xfId="15150" xr:uid="{F1F1B6A4-B078-4A53-B868-DB30D285E0A6}"/>
    <cellStyle name="60% - Accent3 27 2 2 2" xfId="30562" xr:uid="{AC95126C-7E76-4F88-9B4D-CDEAA27954F0}"/>
    <cellStyle name="60% - Accent3 27 2 2 2 2" xfId="50367" xr:uid="{023467F2-3A43-47B3-94DB-F61D774B15A4}"/>
    <cellStyle name="60% - Accent3 27 2 2 3" xfId="50366" xr:uid="{D1A170AF-DB4E-4CDE-A33F-57643E8E07D8}"/>
    <cellStyle name="60% - Accent3 27 2 3" xfId="22857" xr:uid="{FFF3A82B-D6B2-4C10-912F-0C6B4A7D8CB3}"/>
    <cellStyle name="60% - Accent3 27 2 3 2" xfId="50368" xr:uid="{87B2109D-A5B2-4C4F-BD86-C49EF2F5C430}"/>
    <cellStyle name="60% - Accent3 27 2 4" xfId="50365" xr:uid="{E9FE50A9-008F-47BB-872B-DC64E9D7D8A7}"/>
    <cellStyle name="60% - Accent3 27 3" xfId="11421" xr:uid="{7D611CEA-A154-48E8-85D3-863DE4B7BCCA}"/>
    <cellStyle name="60% - Accent3 27 3 2" xfId="26834" xr:uid="{9103A31D-9464-479A-B8E6-F7377A96CD63}"/>
    <cellStyle name="60% - Accent3 27 3 2 2" xfId="50370" xr:uid="{47AAD5E0-B57B-4873-BC68-3B8C9BAA30D6}"/>
    <cellStyle name="60% - Accent3 27 3 3" xfId="50369" xr:uid="{D6773047-CAAF-483C-BBFD-0A1C462461EE}"/>
    <cellStyle name="60% - Accent3 27 4" xfId="19129" xr:uid="{6E2986DC-E671-44B7-A0F4-8B99CB61EA23}"/>
    <cellStyle name="60% - Accent3 27 4 2" xfId="50371" xr:uid="{17C49170-FFEB-45FB-B078-0E5858438704}"/>
    <cellStyle name="60% - Accent3 27 5" xfId="50364" xr:uid="{12F70B86-2A8C-4EB3-8EC7-F0202D780745}"/>
    <cellStyle name="60% - Accent3 28" xfId="3731" xr:uid="{30407E70-1747-4C2B-BCD3-57A0DCD9A707}"/>
    <cellStyle name="60% - Accent3 28 2" xfId="7462" xr:uid="{45BC14CC-C718-4FF1-BECD-DA577CAD477A}"/>
    <cellStyle name="60% - Accent3 28 2 2" xfId="15170" xr:uid="{22749003-8B40-42AD-9572-56790BCD3C91}"/>
    <cellStyle name="60% - Accent3 28 2 2 2" xfId="30582" xr:uid="{EB758442-062D-4F67-AC81-523B421463D3}"/>
    <cellStyle name="60% - Accent3 28 2 2 2 2" xfId="50375" xr:uid="{43C49965-477C-4F24-B870-8189987C90B5}"/>
    <cellStyle name="60% - Accent3 28 2 2 3" xfId="50374" xr:uid="{3B1C1183-685B-40C7-A23B-E6955DF78CE1}"/>
    <cellStyle name="60% - Accent3 28 2 3" xfId="22877" xr:uid="{3CC14FED-4BD3-452E-8B9D-E02EE5C9653D}"/>
    <cellStyle name="60% - Accent3 28 2 3 2" xfId="50376" xr:uid="{B87EBAD7-6FA7-4452-BB4C-DEFF6B7545BE}"/>
    <cellStyle name="60% - Accent3 28 2 4" xfId="50373" xr:uid="{B82450A4-70BB-4CFB-BECB-34A95B8AC952}"/>
    <cellStyle name="60% - Accent3 28 3" xfId="11441" xr:uid="{B3CC704C-C3A9-4289-8D24-174D4BFC79B6}"/>
    <cellStyle name="60% - Accent3 28 3 2" xfId="26854" xr:uid="{59DE3643-9375-41DE-A09B-F1238929D04A}"/>
    <cellStyle name="60% - Accent3 28 3 2 2" xfId="50378" xr:uid="{330D7D07-37DE-4245-BCE8-5A354B722974}"/>
    <cellStyle name="60% - Accent3 28 3 3" xfId="50377" xr:uid="{98FBC65D-574D-4C89-962D-55494A1C4033}"/>
    <cellStyle name="60% - Accent3 28 4" xfId="19149" xr:uid="{A23451A8-71A6-43FB-99F9-3D1E9DF39BC2}"/>
    <cellStyle name="60% - Accent3 28 4 2" xfId="50379" xr:uid="{146CF0F2-F9CA-4243-B89B-5EDEE98ECE07}"/>
    <cellStyle name="60% - Accent3 28 5" xfId="50372" xr:uid="{A2F9835B-7CCE-4776-98DF-09F24DA3D603}"/>
    <cellStyle name="60% - Accent3 29" xfId="3751" xr:uid="{0A13E777-B2E9-4D90-86B3-A819EB1AA356}"/>
    <cellStyle name="60% - Accent3 29 2" xfId="7482" xr:uid="{17CC11A4-3E73-41EA-8359-E8C6685F178B}"/>
    <cellStyle name="60% - Accent3 29 2 2" xfId="15190" xr:uid="{A42F19CA-1D68-446C-A60B-8B16129A8222}"/>
    <cellStyle name="60% - Accent3 29 2 2 2" xfId="30602" xr:uid="{75EF1FDC-C491-44F8-BCD0-9A719E9184E8}"/>
    <cellStyle name="60% - Accent3 29 2 2 2 2" xfId="50383" xr:uid="{72B1D501-4053-4C51-9D9C-B6DF87FBDFEB}"/>
    <cellStyle name="60% - Accent3 29 2 2 3" xfId="50382" xr:uid="{A074717E-C516-4E7E-80FC-7784A257E9F8}"/>
    <cellStyle name="60% - Accent3 29 2 3" xfId="22897" xr:uid="{063913F0-498B-4E8B-805E-DC0008BDD840}"/>
    <cellStyle name="60% - Accent3 29 2 3 2" xfId="50384" xr:uid="{7042D413-B0A7-42FE-A2D9-E1B62074874F}"/>
    <cellStyle name="60% - Accent3 29 2 4" xfId="50381" xr:uid="{9D93390B-4A83-49B5-AB04-F5417391EAB9}"/>
    <cellStyle name="60% - Accent3 29 3" xfId="11461" xr:uid="{8B49FAEA-9BEC-4883-B3EC-4CFA1A3D9D0D}"/>
    <cellStyle name="60% - Accent3 29 3 2" xfId="26874" xr:uid="{50DFD3DD-F320-4005-9DB2-1D9243959C88}"/>
    <cellStyle name="60% - Accent3 29 3 2 2" xfId="50386" xr:uid="{F2210255-0403-4512-9B90-F827119472AB}"/>
    <cellStyle name="60% - Accent3 29 3 3" xfId="50385" xr:uid="{57447F7D-3F19-4EAA-A058-F1D6DC34CF51}"/>
    <cellStyle name="60% - Accent3 29 4" xfId="19169" xr:uid="{ADB06E88-CD13-4CD9-A351-05859E71BB63}"/>
    <cellStyle name="60% - Accent3 29 4 2" xfId="50387" xr:uid="{47B831F7-360D-4990-9C54-E5E7D7219CC3}"/>
    <cellStyle name="60% - Accent3 29 5" xfId="50380" xr:uid="{C0E7FA96-6577-4145-98ED-BEF8162646C6}"/>
    <cellStyle name="60% - Accent3 3" xfId="210" xr:uid="{84159BA0-D950-46DD-86B2-B0287392DB17}"/>
    <cellStyle name="60% - Accent3 3 2" xfId="414" xr:uid="{FF89B89A-12BE-4AEC-A5BC-44471341C8AC}"/>
    <cellStyle name="60% - Accent3 3 2 2" xfId="1076" xr:uid="{8CF904A4-5613-4BCD-A315-E8BBB390E93F}"/>
    <cellStyle name="60% - Accent3 3 2 2 2" xfId="2544" xr:uid="{07D8A16A-4EFF-478B-ACFF-068B89A3E3EF}"/>
    <cellStyle name="60% - Accent3 3 2 2 2 2" xfId="6276" xr:uid="{537A971A-8B19-48A4-89B5-C3F48DA20798}"/>
    <cellStyle name="60% - Accent3 3 2 2 2 2 2" xfId="13984" xr:uid="{DE496EC5-11B4-4980-B51B-632A1169A68D}"/>
    <cellStyle name="60% - Accent3 3 2 2 2 2 2 2" xfId="29396" xr:uid="{D31FADBE-9FD6-47C1-B274-A27D215ABC17}"/>
    <cellStyle name="60% - Accent3 3 2 2 2 2 2 2 2" xfId="50394" xr:uid="{FC57D3CC-F711-4D52-A49B-142AC2C72496}"/>
    <cellStyle name="60% - Accent3 3 2 2 2 2 2 3" xfId="50393" xr:uid="{62CE3719-4BAB-4DE5-89FC-47B112891675}"/>
    <cellStyle name="60% - Accent3 3 2 2 2 2 3" xfId="21691" xr:uid="{DEFBF313-488C-4577-90EC-5B2BCE7F6F97}"/>
    <cellStyle name="60% - Accent3 3 2 2 2 2 3 2" xfId="50395" xr:uid="{8AB9B293-16AB-44D9-A0FF-CA7E243DA124}"/>
    <cellStyle name="60% - Accent3 3 2 2 2 2 4" xfId="50392" xr:uid="{360318E3-8A9B-4515-8964-43F2D6C9245A}"/>
    <cellStyle name="60% - Accent3 3 2 2 2 3" xfId="10255" xr:uid="{58F12756-AD72-45BD-AF8D-2B1D2F96E785}"/>
    <cellStyle name="60% - Accent3 3 2 2 2 3 2" xfId="25668" xr:uid="{1C40568B-5422-4F15-9870-8F82A31677A3}"/>
    <cellStyle name="60% - Accent3 3 2 2 2 3 2 2" xfId="50397" xr:uid="{7B64EC2D-11A9-47D0-99A6-6D9CC6BDAC32}"/>
    <cellStyle name="60% - Accent3 3 2 2 2 3 3" xfId="50396" xr:uid="{C7C9869E-4C52-4321-860C-3F09F127F8B9}"/>
    <cellStyle name="60% - Accent3 3 2 2 2 4" xfId="17963" xr:uid="{31E9357B-3947-4A2B-8C46-D7A19DD1A6FC}"/>
    <cellStyle name="60% - Accent3 3 2 2 2 4 2" xfId="50398" xr:uid="{004948F2-11D0-49BB-B8C5-A4AA4A947548}"/>
    <cellStyle name="60% - Accent3 3 2 2 2 5" xfId="50391" xr:uid="{C233E636-6306-4880-AE2C-E66570250B69}"/>
    <cellStyle name="60% - Accent3 3 2 2 3" xfId="4813" xr:uid="{7C72B2C8-33E7-45B1-9878-7398508847B8}"/>
    <cellStyle name="60% - Accent3 3 2 2 3 2" xfId="12521" xr:uid="{1352A0F5-83C2-4680-AD2B-4658DDE1D8C6}"/>
    <cellStyle name="60% - Accent3 3 2 2 3 2 2" xfId="27933" xr:uid="{A82B538A-7E8C-4019-B9B4-AC45C555924F}"/>
    <cellStyle name="60% - Accent3 3 2 2 3 2 2 2" xfId="50401" xr:uid="{D2838F78-E440-4BC6-80F4-DA0BC1CA440F}"/>
    <cellStyle name="60% - Accent3 3 2 2 3 2 3" xfId="50400" xr:uid="{6BA4E707-8B87-49F3-B3A1-B284BD8FA579}"/>
    <cellStyle name="60% - Accent3 3 2 2 3 3" xfId="20228" xr:uid="{E97B4116-CF7C-40A7-B2E0-69D1D856541B}"/>
    <cellStyle name="60% - Accent3 3 2 2 3 3 2" xfId="50402" xr:uid="{9B5C4108-4775-47C1-8EDE-EBE7B807C84F}"/>
    <cellStyle name="60% - Accent3 3 2 2 3 4" xfId="50399" xr:uid="{6FC5EAA3-34C0-49A8-AEC6-E65C85AC5428}"/>
    <cellStyle name="60% - Accent3 3 2 2 4" xfId="8796" xr:uid="{4BA37C01-F04E-45BB-A806-2A459CAB96E7}"/>
    <cellStyle name="60% - Accent3 3 2 2 4 2" xfId="24209" xr:uid="{2AA4D4B4-32C3-4170-9C63-3F1AF3179483}"/>
    <cellStyle name="60% - Accent3 3 2 2 4 2 2" xfId="50404" xr:uid="{43AA123B-DBBD-4182-AC95-FFC07F35D11C}"/>
    <cellStyle name="60% - Accent3 3 2 2 4 3" xfId="50403" xr:uid="{8EF33693-898B-453E-9371-E00CBD9A7060}"/>
    <cellStyle name="60% - Accent3 3 2 2 5" xfId="16504" xr:uid="{11ABB7ED-EFF2-461D-ABA6-F19B4E17999D}"/>
    <cellStyle name="60% - Accent3 3 2 2 5 2" xfId="50405" xr:uid="{1D6A61CA-C288-45D2-98CD-0ADE3BAE5F13}"/>
    <cellStyle name="60% - Accent3 3 2 2 6" xfId="50390" xr:uid="{7ACAD29F-BCAD-4F78-BFF5-8713B2A52144}"/>
    <cellStyle name="60% - Accent3 3 2 3" xfId="1906" xr:uid="{4AAF0023-9DBE-4D8D-A982-9425CE50A1CA}"/>
    <cellStyle name="60% - Accent3 3 2 3 2" xfId="5638" xr:uid="{731E89D4-5DDF-4E76-9FF9-7A5608727868}"/>
    <cellStyle name="60% - Accent3 3 2 3 2 2" xfId="13346" xr:uid="{6F4B7D77-70C1-49DF-A042-8B67C0A8FD52}"/>
    <cellStyle name="60% - Accent3 3 2 3 2 2 2" xfId="28758" xr:uid="{DEB2140A-C5F7-4D6C-BF9D-B4238233C635}"/>
    <cellStyle name="60% - Accent3 3 2 3 2 2 2 2" xfId="50409" xr:uid="{0AE4CE76-CCE5-4306-B87A-F78B8E198D49}"/>
    <cellStyle name="60% - Accent3 3 2 3 2 2 3" xfId="50408" xr:uid="{78DC2469-6924-4004-9C62-49BD398E0EF3}"/>
    <cellStyle name="60% - Accent3 3 2 3 2 3" xfId="21053" xr:uid="{07DDBA00-86F6-490A-8A3C-56E60C38FFE0}"/>
    <cellStyle name="60% - Accent3 3 2 3 2 3 2" xfId="50410" xr:uid="{34397EEB-4C19-4C32-A8EB-1901707BE86A}"/>
    <cellStyle name="60% - Accent3 3 2 3 2 4" xfId="50407" xr:uid="{A40D5556-9C0C-440B-BF6F-A4D77DEBBFFB}"/>
    <cellStyle name="60% - Accent3 3 2 3 3" xfId="9617" xr:uid="{677B895C-9495-4508-86C7-8698A9B9B23B}"/>
    <cellStyle name="60% - Accent3 3 2 3 3 2" xfId="25030" xr:uid="{04E73238-82C9-45B1-8471-AD40163E35E3}"/>
    <cellStyle name="60% - Accent3 3 2 3 3 2 2" xfId="50412" xr:uid="{839E9F5C-22C6-4622-801E-273A3E78F226}"/>
    <cellStyle name="60% - Accent3 3 2 3 3 3" xfId="50411" xr:uid="{B4BFEF06-55FA-4BE5-B30A-62DA887C5DD9}"/>
    <cellStyle name="60% - Accent3 3 2 3 4" xfId="17325" xr:uid="{8A2DD71B-22A2-4B5B-9065-BC96692BB000}"/>
    <cellStyle name="60% - Accent3 3 2 3 4 2" xfId="50413" xr:uid="{794C0C71-F196-4341-9834-613CFCCF0F72}"/>
    <cellStyle name="60% - Accent3 3 2 3 5" xfId="50406" xr:uid="{1EAB5EA7-3330-4B37-9783-CA377391C490}"/>
    <cellStyle name="60% - Accent3 3 2 4" xfId="4161" xr:uid="{46E946EF-42E3-4317-AFC7-14E92F9FEC04}"/>
    <cellStyle name="60% - Accent3 3 2 4 2" xfId="11869" xr:uid="{7DE693BC-C380-40D3-B774-65AD965506C5}"/>
    <cellStyle name="60% - Accent3 3 2 4 2 2" xfId="27281" xr:uid="{C7412F7A-C7CF-4875-9D7F-156A798D9D14}"/>
    <cellStyle name="60% - Accent3 3 2 4 2 2 2" xfId="50416" xr:uid="{E3550FA6-BBAD-4B99-A4B7-966063708FF0}"/>
    <cellStyle name="60% - Accent3 3 2 4 2 3" xfId="50415" xr:uid="{749A5BDE-2749-482C-9C4F-2DB0274ED6D1}"/>
    <cellStyle name="60% - Accent3 3 2 4 3" xfId="19576" xr:uid="{8E73C88B-EC3B-4BF6-96F6-63A979E56199}"/>
    <cellStyle name="60% - Accent3 3 2 4 3 2" xfId="50417" xr:uid="{01E9CA57-8F9A-45D4-A0A7-89F6F0012A3D}"/>
    <cellStyle name="60% - Accent3 3 2 4 4" xfId="50414" xr:uid="{D748CB3D-EA8F-495F-B023-0461E34FB4B6}"/>
    <cellStyle name="60% - Accent3 3 2 5" xfId="8158" xr:uid="{29A01AFD-0AC4-4347-A7AB-4B5346DE27BD}"/>
    <cellStyle name="60% - Accent3 3 2 5 2" xfId="23571" xr:uid="{FBC6E241-BDD2-48C1-810E-E8935D5A5E65}"/>
    <cellStyle name="60% - Accent3 3 2 5 2 2" xfId="50419" xr:uid="{632AC4D6-A8CF-4E11-9D62-F182A3E4C72E}"/>
    <cellStyle name="60% - Accent3 3 2 5 3" xfId="50418" xr:uid="{54D2B2FE-EA50-48B4-82E9-BD51A41801A4}"/>
    <cellStyle name="60% - Accent3 3 2 6" xfId="15866" xr:uid="{2C22A73C-73CC-4A09-9F07-589414CB817F}"/>
    <cellStyle name="60% - Accent3 3 2 6 2" xfId="50420" xr:uid="{A81C1273-50D8-43D3-B698-AE56FB1D8639}"/>
    <cellStyle name="60% - Accent3 3 2 7" xfId="50389" xr:uid="{0F9B5AC2-B420-4D60-A9C7-1C91E10B8DD4}"/>
    <cellStyle name="60% - Accent3 3 3" xfId="876" xr:uid="{90FE69DB-4FA6-4885-BD6A-5BA67554E317}"/>
    <cellStyle name="60% - Accent3 3 3 2" xfId="2346" xr:uid="{EDF706BE-A257-41A5-B509-0C52181C5F1D}"/>
    <cellStyle name="60% - Accent3 3 3 2 2" xfId="6078" xr:uid="{38D97F7D-52B3-48D3-903F-D50BD9EE494E}"/>
    <cellStyle name="60% - Accent3 3 3 2 2 2" xfId="13786" xr:uid="{605664C3-6C51-4F3D-BA68-6AA9865DB955}"/>
    <cellStyle name="60% - Accent3 3 3 2 2 2 2" xfId="29198" xr:uid="{7399245D-DA15-4E1B-BBEA-0B1184ACA001}"/>
    <cellStyle name="60% - Accent3 3 3 2 2 2 2 2" xfId="50425" xr:uid="{62E402F8-84DB-43CE-B700-155227982C0C}"/>
    <cellStyle name="60% - Accent3 3 3 2 2 2 3" xfId="50424" xr:uid="{9F615E84-9C54-4E15-BB38-143326575ECA}"/>
    <cellStyle name="60% - Accent3 3 3 2 2 3" xfId="21493" xr:uid="{73D71D9D-8C29-41CE-8835-5A4A6CED874F}"/>
    <cellStyle name="60% - Accent3 3 3 2 2 3 2" xfId="50426" xr:uid="{19B851D0-FFF2-4443-8DFC-D057EDC6B237}"/>
    <cellStyle name="60% - Accent3 3 3 2 2 4" xfId="50423" xr:uid="{BB0B13C4-319E-4051-9FA1-3AC2832BE4B6}"/>
    <cellStyle name="60% - Accent3 3 3 2 3" xfId="10057" xr:uid="{75F4FD3D-EAF6-4B73-AD0F-429BC267EC2B}"/>
    <cellStyle name="60% - Accent3 3 3 2 3 2" xfId="25470" xr:uid="{285ACF65-D1D0-4B4F-B6C4-6E44B95BDB9B}"/>
    <cellStyle name="60% - Accent3 3 3 2 3 2 2" xfId="50428" xr:uid="{34C3032B-1693-4F98-A9B8-233AD92D872C}"/>
    <cellStyle name="60% - Accent3 3 3 2 3 3" xfId="50427" xr:uid="{6EB09768-9D88-4AC5-98BD-07B7ACBD861B}"/>
    <cellStyle name="60% - Accent3 3 3 2 4" xfId="17765" xr:uid="{1CDA26DF-88C4-4B93-97C9-7D363E660273}"/>
    <cellStyle name="60% - Accent3 3 3 2 4 2" xfId="50429" xr:uid="{7618CFB7-228E-4F08-AC8E-A4148867A5B2}"/>
    <cellStyle name="60% - Accent3 3 3 2 5" xfId="50422" xr:uid="{A181F4D9-BC24-4826-858F-A9A2DD453E24}"/>
    <cellStyle name="60% - Accent3 3 3 3" xfId="4613" xr:uid="{F0F01534-F2A5-4214-8E46-6150AE091579}"/>
    <cellStyle name="60% - Accent3 3 3 3 2" xfId="12321" xr:uid="{C11C610E-DC0E-4455-A3AA-F6E15C5CE08D}"/>
    <cellStyle name="60% - Accent3 3 3 3 2 2" xfId="27733" xr:uid="{2098D7B8-7784-4E79-B580-CA7725481DCD}"/>
    <cellStyle name="60% - Accent3 3 3 3 2 2 2" xfId="50432" xr:uid="{AA416B0A-48C6-457D-B59C-70E3E1E8E208}"/>
    <cellStyle name="60% - Accent3 3 3 3 2 3" xfId="50431" xr:uid="{00504586-378E-4E7A-B96D-70234F9B73D7}"/>
    <cellStyle name="60% - Accent3 3 3 3 3" xfId="20028" xr:uid="{2C3B33AB-59B5-44A0-91D1-4A1578176FA4}"/>
    <cellStyle name="60% - Accent3 3 3 3 3 2" xfId="50433" xr:uid="{C8A3DF53-AF53-45F2-90B7-12277E5B1CFC}"/>
    <cellStyle name="60% - Accent3 3 3 3 4" xfId="50430" xr:uid="{A5F2DD45-F060-4B40-B880-02EEB6C3F1CE}"/>
    <cellStyle name="60% - Accent3 3 3 4" xfId="8598" xr:uid="{D1E6E18C-3E4E-4443-96C0-DE0251725A58}"/>
    <cellStyle name="60% - Accent3 3 3 4 2" xfId="24011" xr:uid="{636C1D32-3700-41E1-98A8-38A9E9BCB68D}"/>
    <cellStyle name="60% - Accent3 3 3 4 2 2" xfId="50435" xr:uid="{13A63536-AA9F-4A13-BD70-F9DD2C332EC5}"/>
    <cellStyle name="60% - Accent3 3 3 4 3" xfId="50434" xr:uid="{9ACF6E35-2B34-4D6A-A326-21B33DC90948}"/>
    <cellStyle name="60% - Accent3 3 3 5" xfId="16306" xr:uid="{5BC46299-7802-41F5-87C1-E3485CD1D23A}"/>
    <cellStyle name="60% - Accent3 3 3 5 2" xfId="50436" xr:uid="{4D8B3824-3330-4338-898D-F6AD66107016}"/>
    <cellStyle name="60% - Accent3 3 3 6" xfId="50421" xr:uid="{C60C944F-CA9A-421B-8B2F-AA41867F3DA1}"/>
    <cellStyle name="60% - Accent3 3 4" xfId="1708" xr:uid="{01DFE971-C7F3-465B-A580-51DC4FEBBAA4}"/>
    <cellStyle name="60% - Accent3 3 4 2" xfId="5440" xr:uid="{96A836E1-1E80-4197-9B9F-CA14CBB145D6}"/>
    <cellStyle name="60% - Accent3 3 4 2 2" xfId="13148" xr:uid="{DF410007-A565-4327-9EC7-E85C36232A68}"/>
    <cellStyle name="60% - Accent3 3 4 2 2 2" xfId="28560" xr:uid="{2F0ABC00-471B-4EBF-9AFB-5D6D82B0EA10}"/>
    <cellStyle name="60% - Accent3 3 4 2 2 2 2" xfId="50440" xr:uid="{91F448D5-3BB0-4D14-921B-E0A665E41A48}"/>
    <cellStyle name="60% - Accent3 3 4 2 2 3" xfId="50439" xr:uid="{B8539E00-18DF-43BF-94E8-CF90C67F2E51}"/>
    <cellStyle name="60% - Accent3 3 4 2 3" xfId="20855" xr:uid="{B49B41BA-8715-4442-997E-0C6E682C14C2}"/>
    <cellStyle name="60% - Accent3 3 4 2 3 2" xfId="50441" xr:uid="{905A5AE0-DD27-40E3-865C-B125D82299B9}"/>
    <cellStyle name="60% - Accent3 3 4 2 4" xfId="50438" xr:uid="{9B848A78-2085-4C21-8512-25E9635CB2D9}"/>
    <cellStyle name="60% - Accent3 3 4 3" xfId="9419" xr:uid="{26F1606F-AA93-4B5F-89CF-6325F9CA861F}"/>
    <cellStyle name="60% - Accent3 3 4 3 2" xfId="24832" xr:uid="{1BAEF693-4733-48F0-9D01-8A5E1336893D}"/>
    <cellStyle name="60% - Accent3 3 4 3 2 2" xfId="50443" xr:uid="{871C33F9-DDB2-484E-86F4-7AAFD7D65602}"/>
    <cellStyle name="60% - Accent3 3 4 3 3" xfId="50442" xr:uid="{5B4A940F-E102-4EFF-A369-87CEF8D9C864}"/>
    <cellStyle name="60% - Accent3 3 4 4" xfId="17127" xr:uid="{B2B7E4FC-12A9-49E5-ABD3-4A52EC22CB1E}"/>
    <cellStyle name="60% - Accent3 3 4 4 2" xfId="50444" xr:uid="{B9A9EFE5-C01C-4CF5-AB01-99FBA053A853}"/>
    <cellStyle name="60% - Accent3 3 4 5" xfId="50437" xr:uid="{D8CB9DC9-F7CE-4405-8908-EC27FE8F0730}"/>
    <cellStyle name="60% - Accent3 3 5" xfId="3961" xr:uid="{49F8ABBB-EE88-40A1-8A01-F260850855E4}"/>
    <cellStyle name="60% - Accent3 3 5 2" xfId="11669" xr:uid="{3D1FECF9-064C-4B5B-AB5E-2BBD4ADBC402}"/>
    <cellStyle name="60% - Accent3 3 5 2 2" xfId="27081" xr:uid="{CB33C833-13C1-42AE-9F75-1A6C31CF4E4B}"/>
    <cellStyle name="60% - Accent3 3 5 2 2 2" xfId="50447" xr:uid="{B8B3960A-9177-45B0-8ADD-A085AB1F162E}"/>
    <cellStyle name="60% - Accent3 3 5 2 3" xfId="50446" xr:uid="{54266743-26C2-4FC7-B2C7-64945BE86998}"/>
    <cellStyle name="60% - Accent3 3 5 3" xfId="19376" xr:uid="{33CCA80B-14E8-486F-8C93-53A79033E80B}"/>
    <cellStyle name="60% - Accent3 3 5 3 2" xfId="50448" xr:uid="{10C65A98-8DFE-4D4F-982E-1439EE0E3121}"/>
    <cellStyle name="60% - Accent3 3 5 4" xfId="50445" xr:uid="{DC625FB3-BEA1-4878-99E3-BB8CE4F67F09}"/>
    <cellStyle name="60% - Accent3 3 6" xfId="7960" xr:uid="{09FB28E6-1CA2-4506-B1DE-3C82FEA9D56D}"/>
    <cellStyle name="60% - Accent3 3 6 2" xfId="23373" xr:uid="{C887BFB6-4DC1-4F5F-A9CF-F1AE752ABD3B}"/>
    <cellStyle name="60% - Accent3 3 6 2 2" xfId="50450" xr:uid="{6DB7BB4B-8D38-4B55-ADB0-8B6D9829B373}"/>
    <cellStyle name="60% - Accent3 3 6 3" xfId="50449" xr:uid="{53B03BF1-68AC-45E6-83A7-D6F5794EC64E}"/>
    <cellStyle name="60% - Accent3 3 7" xfId="15668" xr:uid="{7AD5DE5F-BBE8-4A0E-8C96-864CE7169527}"/>
    <cellStyle name="60% - Accent3 3 7 2" xfId="50451" xr:uid="{F348AE72-7E0F-4F93-8584-B1D8AF46E77D}"/>
    <cellStyle name="60% - Accent3 3 8" xfId="50388" xr:uid="{0DEA2EFF-2DC5-43B7-8DB9-27BDD9B1D7A5}"/>
    <cellStyle name="60% - Accent3 30" xfId="3771" xr:uid="{AC32F1FC-C29F-4612-B7BA-1475D1E7CFD8}"/>
    <cellStyle name="60% - Accent3 30 2" xfId="7502" xr:uid="{88084A37-3796-4C0F-8A4A-252EFA7464BA}"/>
    <cellStyle name="60% - Accent3 30 2 2" xfId="15210" xr:uid="{9962791A-E90D-46D8-B01C-566A9F86E30A}"/>
    <cellStyle name="60% - Accent3 30 2 2 2" xfId="30622" xr:uid="{E854F5EC-F11A-4A10-A01F-E0FFCB593A8D}"/>
    <cellStyle name="60% - Accent3 30 2 2 2 2" xfId="50455" xr:uid="{7A7A7A0B-3418-466D-B554-B4D5EDACD868}"/>
    <cellStyle name="60% - Accent3 30 2 2 3" xfId="50454" xr:uid="{68866E49-D64E-4553-8ED0-F0DEEA49F5DC}"/>
    <cellStyle name="60% - Accent3 30 2 3" xfId="22917" xr:uid="{A9D4CEB7-7F9D-45C9-A493-D5C5A87A5252}"/>
    <cellStyle name="60% - Accent3 30 2 3 2" xfId="50456" xr:uid="{89293C30-CCE0-4C6B-A6C5-7DDB0DF41018}"/>
    <cellStyle name="60% - Accent3 30 2 4" xfId="50453" xr:uid="{DC5219EA-3A29-4101-810B-43B6ED3131E8}"/>
    <cellStyle name="60% - Accent3 30 3" xfId="11481" xr:uid="{909B1EB8-FC8B-48B8-AB7B-3BB2595D3D98}"/>
    <cellStyle name="60% - Accent3 30 3 2" xfId="26894" xr:uid="{C7090513-3691-44F9-9F26-A1A435AFBBE2}"/>
    <cellStyle name="60% - Accent3 30 3 2 2" xfId="50458" xr:uid="{F07CEF83-386F-4F6B-9786-27B701354725}"/>
    <cellStyle name="60% - Accent3 30 3 3" xfId="50457" xr:uid="{464A3CAA-3877-424C-BBA9-8221002C853C}"/>
    <cellStyle name="60% - Accent3 30 4" xfId="19189" xr:uid="{5DD86042-3DC1-43D4-8F9B-65C0DA21C742}"/>
    <cellStyle name="60% - Accent3 30 4 2" xfId="50459" xr:uid="{C7E3B4F4-3D32-4F20-B7B4-4C9726B41B05}"/>
    <cellStyle name="60% - Accent3 30 5" xfId="50452" xr:uid="{FFAB0752-C4A1-4F92-ADC6-9A94CE4ECDC8}"/>
    <cellStyle name="60% - Accent3 31" xfId="3791" xr:uid="{0296A627-AEEB-447C-B032-68FA1B2F90E8}"/>
    <cellStyle name="60% - Accent3 31 2" xfId="7522" xr:uid="{352CF70D-87BE-4BBE-A37A-038B18719BF3}"/>
    <cellStyle name="60% - Accent3 31 2 2" xfId="15230" xr:uid="{266636D3-85F9-42F5-A6A2-E6535504DCA8}"/>
    <cellStyle name="60% - Accent3 31 2 2 2" xfId="30642" xr:uid="{D54E6574-3088-402F-95DC-3538A8C2739B}"/>
    <cellStyle name="60% - Accent3 31 2 2 2 2" xfId="50463" xr:uid="{9BB10E60-9F87-455D-92A6-AB5551960E2C}"/>
    <cellStyle name="60% - Accent3 31 2 2 3" xfId="50462" xr:uid="{06204C19-D557-49B4-A484-2735F3723189}"/>
    <cellStyle name="60% - Accent3 31 2 3" xfId="22937" xr:uid="{CE9C7B9E-D267-41A3-A3DD-35B1415B0555}"/>
    <cellStyle name="60% - Accent3 31 2 3 2" xfId="50464" xr:uid="{815FE35C-9656-41F2-AA48-42F9AE31EA80}"/>
    <cellStyle name="60% - Accent3 31 2 4" xfId="50461" xr:uid="{4B2F6C21-C48B-42B8-A5C5-12AD89B6928E}"/>
    <cellStyle name="60% - Accent3 31 3" xfId="11501" xr:uid="{22A4F0AA-8BC0-428F-9EC9-94E61C8178A9}"/>
    <cellStyle name="60% - Accent3 31 3 2" xfId="26914" xr:uid="{80B8F7C5-8640-4D1E-96E8-9976F29E6073}"/>
    <cellStyle name="60% - Accent3 31 3 2 2" xfId="50466" xr:uid="{049C0240-721F-41E0-895F-5F79349F7956}"/>
    <cellStyle name="60% - Accent3 31 3 3" xfId="50465" xr:uid="{20B80905-A26A-4889-8A55-2553415D3F11}"/>
    <cellStyle name="60% - Accent3 31 4" xfId="19209" xr:uid="{7AC4AB81-A193-4BA3-B2ED-F6F7437B1A29}"/>
    <cellStyle name="60% - Accent3 31 4 2" xfId="50467" xr:uid="{0CBD2DD8-B723-486E-A140-2A9C29F23515}"/>
    <cellStyle name="60% - Accent3 31 5" xfId="50460" xr:uid="{9E8EF192-B4CD-4923-9139-E0F173F4C16E}"/>
    <cellStyle name="60% - Accent3 32" xfId="3811" xr:uid="{9733AB3B-47AC-463A-A3D2-4F97BE19574E}"/>
    <cellStyle name="60% - Accent3 32 2" xfId="7542" xr:uid="{8C89CEB5-6F54-428B-AEDB-5BF3236C32BE}"/>
    <cellStyle name="60% - Accent3 32 2 2" xfId="15250" xr:uid="{799086B5-8F63-4838-B73E-3E6063F839A8}"/>
    <cellStyle name="60% - Accent3 32 2 2 2" xfId="30662" xr:uid="{DC8F6C58-7923-4A83-821D-B3561DAC93E7}"/>
    <cellStyle name="60% - Accent3 32 2 2 2 2" xfId="50471" xr:uid="{4C6203B8-AF1A-47E8-8932-830B0EB7E068}"/>
    <cellStyle name="60% - Accent3 32 2 2 3" xfId="50470" xr:uid="{A0741098-0B32-47CA-AD4E-6FDFF994D197}"/>
    <cellStyle name="60% - Accent3 32 2 3" xfId="22957" xr:uid="{09F7FB43-515E-44B2-8705-957402ECE2D9}"/>
    <cellStyle name="60% - Accent3 32 2 3 2" xfId="50472" xr:uid="{C1BD4FFF-88A2-49CA-98AC-53CD20755631}"/>
    <cellStyle name="60% - Accent3 32 2 4" xfId="50469" xr:uid="{A6C281D2-1656-45EE-B911-796320C98329}"/>
    <cellStyle name="60% - Accent3 32 3" xfId="11521" xr:uid="{20CF759F-DA3F-4C43-BEDC-66776752FCC2}"/>
    <cellStyle name="60% - Accent3 32 3 2" xfId="26934" xr:uid="{B58A6156-7FC8-4A7A-B2DC-8D071561F4E5}"/>
    <cellStyle name="60% - Accent3 32 3 2 2" xfId="50474" xr:uid="{9C9CA323-6675-4981-84DC-8392FA074F26}"/>
    <cellStyle name="60% - Accent3 32 3 3" xfId="50473" xr:uid="{9CA64757-2EA0-4A4D-AB8E-2971029F482C}"/>
    <cellStyle name="60% - Accent3 32 4" xfId="19229" xr:uid="{D56A802B-ADA1-48B9-962D-019D2EA6AE4E}"/>
    <cellStyle name="60% - Accent3 32 4 2" xfId="50475" xr:uid="{A348FA62-26A9-47B2-AF40-036C9D32B367}"/>
    <cellStyle name="60% - Accent3 32 5" xfId="50468" xr:uid="{DA3A6113-34CB-4044-9BBD-47F3AF886B9F}"/>
    <cellStyle name="60% - Accent3 33" xfId="3832" xr:uid="{18285D1B-7D2A-488C-808A-FD27F1B5C484}"/>
    <cellStyle name="60% - Accent3 33 2" xfId="7562" xr:uid="{203F8191-0970-4CCA-B5E7-0369732D4CCE}"/>
    <cellStyle name="60% - Accent3 33 2 2" xfId="15270" xr:uid="{5070EA00-FA40-4E90-BD0C-AFE2D1CD0258}"/>
    <cellStyle name="60% - Accent3 33 2 2 2" xfId="30682" xr:uid="{F426FB60-0126-404C-8CF0-F054639701FF}"/>
    <cellStyle name="60% - Accent3 33 2 2 2 2" xfId="50479" xr:uid="{3491D97D-0F1F-4042-B936-C9B59E992FAB}"/>
    <cellStyle name="60% - Accent3 33 2 2 3" xfId="50478" xr:uid="{65BE49EB-FFB0-4F9A-8209-668808D0A3EE}"/>
    <cellStyle name="60% - Accent3 33 2 3" xfId="22977" xr:uid="{6BE4FB28-60FE-4018-A09F-8108D07707F8}"/>
    <cellStyle name="60% - Accent3 33 2 3 2" xfId="50480" xr:uid="{9CBE72A8-0128-4569-BC9C-726D929F7611}"/>
    <cellStyle name="60% - Accent3 33 2 4" xfId="50477" xr:uid="{860A0456-7C9A-4E31-B7C4-2E939B2A9860}"/>
    <cellStyle name="60% - Accent3 33 3" xfId="11542" xr:uid="{A2B2B65C-B8A2-490D-84A1-E84E2482F554}"/>
    <cellStyle name="60% - Accent3 33 3 2" xfId="26954" xr:uid="{05101C6E-F738-4D82-87BF-CA7878037380}"/>
    <cellStyle name="60% - Accent3 33 3 2 2" xfId="50482" xr:uid="{EC09E216-FD03-4DB8-A8B5-EEA2CA081D2D}"/>
    <cellStyle name="60% - Accent3 33 3 3" xfId="50481" xr:uid="{02F40DD3-8F76-403E-895C-6B6CC70869E5}"/>
    <cellStyle name="60% - Accent3 33 4" xfId="19249" xr:uid="{5235CAEE-2544-41BB-AC8A-0E2533C02C4F}"/>
    <cellStyle name="60% - Accent3 33 4 2" xfId="50483" xr:uid="{1AAA8B4C-5B37-4CA4-BBE6-1C7A6D93E428}"/>
    <cellStyle name="60% - Accent3 33 5" xfId="50476" xr:uid="{EDBA23ED-6D3D-49DC-BC41-22194E72D111}"/>
    <cellStyle name="60% - Accent3 34" xfId="3851" xr:uid="{F0D00E36-534A-4F5A-948A-71E5D8DAB505}"/>
    <cellStyle name="60% - Accent3 34 2" xfId="11561" xr:uid="{5187C8F8-08B3-42EB-BB4F-985BC54CC789}"/>
    <cellStyle name="60% - Accent3 34 2 2" xfId="26973" xr:uid="{09EA757B-6F66-42D3-BCDF-72C519CF230A}"/>
    <cellStyle name="60% - Accent3 34 2 2 2" xfId="50486" xr:uid="{9EE1AFAB-4791-4FF0-BE6D-1578E92E9F76}"/>
    <cellStyle name="60% - Accent3 34 2 3" xfId="50485" xr:uid="{61BE2079-DC63-45EB-B3F0-E41C7F0D8841}"/>
    <cellStyle name="60% - Accent3 34 3" xfId="19268" xr:uid="{22C6B981-99AD-4752-A7A8-39F5A2ED8F9C}"/>
    <cellStyle name="60% - Accent3 34 3 2" xfId="50487" xr:uid="{EF51C410-9C59-4DBE-9F71-ED5AB139AF38}"/>
    <cellStyle name="60% - Accent3 34 4" xfId="50484" xr:uid="{FC8AE845-1151-4799-AC9D-DEFC79AB28E1}"/>
    <cellStyle name="60% - Accent3 35" xfId="7582" xr:uid="{DC44EE38-6AAF-4941-A72C-DFD80E86724D}"/>
    <cellStyle name="60% - Accent3 35 2" xfId="15290" xr:uid="{7E0B5C20-F8B2-4B45-9316-806F664DA224}"/>
    <cellStyle name="60% - Accent3 35 2 2" xfId="30702" xr:uid="{6C9C6473-443B-49A3-A655-24ACA342C392}"/>
    <cellStyle name="60% - Accent3 35 2 2 2" xfId="50490" xr:uid="{6EB4BA07-41B3-4F85-B88F-70D1F1489300}"/>
    <cellStyle name="60% - Accent3 35 2 3" xfId="50489" xr:uid="{89D7659E-6D2D-4E07-8F12-53A12074199C}"/>
    <cellStyle name="60% - Accent3 35 3" xfId="22997" xr:uid="{175CADD4-8BA1-4DFB-B3E6-8385A25A5417}"/>
    <cellStyle name="60% - Accent3 35 3 2" xfId="50491" xr:uid="{E7DFE29A-23B8-4213-8B04-A4E74E49AAE1}"/>
    <cellStyle name="60% - Accent3 35 4" xfId="50488" xr:uid="{9D60A5BB-F4DB-4564-AC2C-CFCB12AF162B}"/>
    <cellStyle name="60% - Accent3 36" xfId="7602" xr:uid="{0A11C017-A1AA-4520-9912-E8AC4A53CAF4}"/>
    <cellStyle name="60% - Accent3 36 2" xfId="15310" xr:uid="{22528EF8-F2BA-477D-B328-DF2E24BED6C1}"/>
    <cellStyle name="60% - Accent3 36 2 2" xfId="30722" xr:uid="{3C308A92-9008-4B32-B1DE-DD8DC791E38E}"/>
    <cellStyle name="60% - Accent3 36 2 2 2" xfId="50494" xr:uid="{FA3FBF49-947D-4A10-A79F-C8695E4E28C8}"/>
    <cellStyle name="60% - Accent3 36 2 3" xfId="50493" xr:uid="{55F0775A-5698-4B0E-96B7-9BA3490AEB60}"/>
    <cellStyle name="60% - Accent3 36 3" xfId="23017" xr:uid="{632F2E9C-B651-4A37-8403-96C4236F5938}"/>
    <cellStyle name="60% - Accent3 36 3 2" xfId="50495" xr:uid="{5B4171E3-BC95-413E-803B-E2F1CBDDE352}"/>
    <cellStyle name="60% - Accent3 36 4" xfId="50492" xr:uid="{91A1CDC2-42D8-41B6-987B-B128D1540302}"/>
    <cellStyle name="60% - Accent3 37" xfId="7622" xr:uid="{36632126-822F-4CDD-9AA0-AADB61C5C31F}"/>
    <cellStyle name="60% - Accent3 37 2" xfId="15330" xr:uid="{D0A6E023-2F05-48FE-8742-C4136699334B}"/>
    <cellStyle name="60% - Accent3 37 2 2" xfId="30742" xr:uid="{620BEBC9-5573-40D1-8B16-67873ECBC0A8}"/>
    <cellStyle name="60% - Accent3 37 2 2 2" xfId="50498" xr:uid="{1D896C32-8F58-4CBC-B374-8EE28D9129F1}"/>
    <cellStyle name="60% - Accent3 37 2 3" xfId="50497" xr:uid="{87EE95C5-AC34-4EC7-86E9-94982A30FA6E}"/>
    <cellStyle name="60% - Accent3 37 3" xfId="23037" xr:uid="{2D765CCB-8D00-44F1-9F0E-85A95A47EAC7}"/>
    <cellStyle name="60% - Accent3 37 3 2" xfId="50499" xr:uid="{A583A8BA-7DAA-4A79-A47F-815511E9CFFA}"/>
    <cellStyle name="60% - Accent3 37 4" xfId="50496" xr:uid="{B17B903B-6565-4289-85BD-E1DE9662E1CD}"/>
    <cellStyle name="60% - Accent3 38" xfId="7642" xr:uid="{5407433A-3EFB-4637-83AB-E5A35E45CA4A}"/>
    <cellStyle name="60% - Accent3 38 2" xfId="15350" xr:uid="{D72E8575-B3F1-4580-910D-0A6ED0EFEE29}"/>
    <cellStyle name="60% - Accent3 38 2 2" xfId="30762" xr:uid="{FF63D20F-7FEA-4EB8-AD87-373D9C76F433}"/>
    <cellStyle name="60% - Accent3 38 2 2 2" xfId="50502" xr:uid="{C24A9185-6811-4944-9FA1-E0B4A670C799}"/>
    <cellStyle name="60% - Accent3 38 2 3" xfId="50501" xr:uid="{E5913EE0-5CC0-4AAF-95B1-83E03619C90B}"/>
    <cellStyle name="60% - Accent3 38 3" xfId="23057" xr:uid="{DB0C8D4F-00EE-4B73-B5BA-3253F3C0A890}"/>
    <cellStyle name="60% - Accent3 38 3 2" xfId="50503" xr:uid="{16D340D9-8CE8-4C2C-AAAA-32A2DC35DEDF}"/>
    <cellStyle name="60% - Accent3 38 4" xfId="50500" xr:uid="{581C041D-5F74-4B1A-AADA-0DB3FAB972B1}"/>
    <cellStyle name="60% - Accent3 39" xfId="7662" xr:uid="{3D9366EE-5C1E-4AC9-BDB1-999584C86F3A}"/>
    <cellStyle name="60% - Accent3 39 2" xfId="15370" xr:uid="{F75FFE57-C878-49C3-85B3-FAE8255409B1}"/>
    <cellStyle name="60% - Accent3 39 2 2" xfId="30782" xr:uid="{FAAF53AA-9885-4E7A-B50B-7D6DC813C852}"/>
    <cellStyle name="60% - Accent3 39 2 2 2" xfId="50506" xr:uid="{DE8C0750-B5C7-43EB-8F42-F183E1526B54}"/>
    <cellStyle name="60% - Accent3 39 2 3" xfId="50505" xr:uid="{47A657C9-9CA9-4D05-ABE4-7D217AB0E6E1}"/>
    <cellStyle name="60% - Accent3 39 3" xfId="23077" xr:uid="{F52DA14F-169B-4695-9D11-92FEA65756F9}"/>
    <cellStyle name="60% - Accent3 39 3 2" xfId="50507" xr:uid="{64E65B61-7B70-45F1-AEC9-819E6D35D95D}"/>
    <cellStyle name="60% - Accent3 39 4" xfId="50504" xr:uid="{F5B669AE-DD7B-4174-9D7E-76E782ECB0B4}"/>
    <cellStyle name="60% - Accent3 4" xfId="314" xr:uid="{619F08EA-8B9A-4381-9ACE-7F9C101AF912}"/>
    <cellStyle name="60% - Accent3 4 2" xfId="978" xr:uid="{5716DFF1-DC6C-4BF9-A946-C0218CA695C1}"/>
    <cellStyle name="60% - Accent3 4 2 2" xfId="2448" xr:uid="{6137154C-A469-48CB-9E71-556ED550856B}"/>
    <cellStyle name="60% - Accent3 4 2 2 2" xfId="6180" xr:uid="{579F9190-2DF8-48E7-9A1E-F0D9AC0736F4}"/>
    <cellStyle name="60% - Accent3 4 2 2 2 2" xfId="13888" xr:uid="{9F1A2C9D-A731-493F-AF59-7833D7473993}"/>
    <cellStyle name="60% - Accent3 4 2 2 2 2 2" xfId="29300" xr:uid="{613A4C94-6266-4051-8311-66826C5B1CA4}"/>
    <cellStyle name="60% - Accent3 4 2 2 2 2 2 2" xfId="50513" xr:uid="{C9CB2F3A-ACC5-431E-B52D-ED25D77CCF28}"/>
    <cellStyle name="60% - Accent3 4 2 2 2 2 3" xfId="50512" xr:uid="{E3AAFC87-95CF-4106-81A6-7E0F654D829C}"/>
    <cellStyle name="60% - Accent3 4 2 2 2 3" xfId="21595" xr:uid="{10F7B672-6C53-4331-B0D9-558978C57B73}"/>
    <cellStyle name="60% - Accent3 4 2 2 2 3 2" xfId="50514" xr:uid="{8E7EACFC-D5FE-4167-86A9-5A6C4D4FC200}"/>
    <cellStyle name="60% - Accent3 4 2 2 2 4" xfId="50511" xr:uid="{6EC97D90-F23F-4071-8022-FB13ED79E9E4}"/>
    <cellStyle name="60% - Accent3 4 2 2 3" xfId="10159" xr:uid="{1CCBD615-1FCA-481E-B19A-966E307C5A8A}"/>
    <cellStyle name="60% - Accent3 4 2 2 3 2" xfId="25572" xr:uid="{AD09062B-2F2E-4614-96F0-9AB15CAAAB15}"/>
    <cellStyle name="60% - Accent3 4 2 2 3 2 2" xfId="50516" xr:uid="{A648D0F6-F74F-43FE-BBD8-3DFCA64FAA8A}"/>
    <cellStyle name="60% - Accent3 4 2 2 3 3" xfId="50515" xr:uid="{AC0B63DD-68CF-4E08-B923-C3658A3D9DF9}"/>
    <cellStyle name="60% - Accent3 4 2 2 4" xfId="17867" xr:uid="{9B811B46-669D-4740-ADC5-D6AC16ED78E8}"/>
    <cellStyle name="60% - Accent3 4 2 2 4 2" xfId="50517" xr:uid="{3E2C7452-18E1-4B43-A492-35D9F01DFF33}"/>
    <cellStyle name="60% - Accent3 4 2 2 5" xfId="50510" xr:uid="{9318804F-B96B-4CC2-8456-050F4B53DD01}"/>
    <cellStyle name="60% - Accent3 4 2 3" xfId="4715" xr:uid="{684F81B6-BF92-46C1-BB07-8688AF7249F6}"/>
    <cellStyle name="60% - Accent3 4 2 3 2" xfId="12423" xr:uid="{9B74CAA3-FA6B-4963-AB7B-282CF40D50D8}"/>
    <cellStyle name="60% - Accent3 4 2 3 2 2" xfId="27835" xr:uid="{A4BE34D8-D79F-4836-A55F-A2152720CC90}"/>
    <cellStyle name="60% - Accent3 4 2 3 2 2 2" xfId="50520" xr:uid="{8010F68C-1148-4C5F-BD92-0ED86622BBF4}"/>
    <cellStyle name="60% - Accent3 4 2 3 2 3" xfId="50519" xr:uid="{3377D580-4A53-44A3-B982-6A9487310A11}"/>
    <cellStyle name="60% - Accent3 4 2 3 3" xfId="20130" xr:uid="{AC67AAE0-E593-4384-82C3-3C14E255A894}"/>
    <cellStyle name="60% - Accent3 4 2 3 3 2" xfId="50521" xr:uid="{51D915C4-A9CB-4DC6-B4CB-5002A4883A28}"/>
    <cellStyle name="60% - Accent3 4 2 3 4" xfId="50518" xr:uid="{7C375F6B-14BA-4CB5-8F1F-A060D160023D}"/>
    <cellStyle name="60% - Accent3 4 2 4" xfId="8700" xr:uid="{C93C7B86-DB2D-411C-9DE5-385286D245EE}"/>
    <cellStyle name="60% - Accent3 4 2 4 2" xfId="24113" xr:uid="{845B7A3A-4EF2-4C95-8089-A55001BD49A0}"/>
    <cellStyle name="60% - Accent3 4 2 4 2 2" xfId="50523" xr:uid="{61851004-8D4E-4C2A-B7AD-CDB70BE2E8A3}"/>
    <cellStyle name="60% - Accent3 4 2 4 3" xfId="50522" xr:uid="{A37D618A-44C6-4454-99D5-55874665E13F}"/>
    <cellStyle name="60% - Accent3 4 2 5" xfId="16408" xr:uid="{81242AAC-54F4-43A3-98FB-1D3C0FE336BA}"/>
    <cellStyle name="60% - Accent3 4 2 5 2" xfId="50524" xr:uid="{2B050C8A-877E-4D40-A37C-15BA72AEDDA0}"/>
    <cellStyle name="60% - Accent3 4 2 6" xfId="50509" xr:uid="{0A87D679-74C6-4F34-AAA9-0CAE2697FEC0}"/>
    <cellStyle name="60% - Accent3 4 3" xfId="1810" xr:uid="{E951B0AD-95DD-485E-A226-280AF10AB40F}"/>
    <cellStyle name="60% - Accent3 4 3 2" xfId="5542" xr:uid="{C97A5409-EC95-4C8E-9691-40B314559E37}"/>
    <cellStyle name="60% - Accent3 4 3 2 2" xfId="13250" xr:uid="{1EAE4945-52FF-407B-99D2-7B89E6048CC3}"/>
    <cellStyle name="60% - Accent3 4 3 2 2 2" xfId="28662" xr:uid="{AC478091-BBE3-444D-B4DC-0BF7B0C5657C}"/>
    <cellStyle name="60% - Accent3 4 3 2 2 2 2" xfId="50528" xr:uid="{2CB82AD3-390E-4D2D-ACE2-8BFF2075493C}"/>
    <cellStyle name="60% - Accent3 4 3 2 2 3" xfId="50527" xr:uid="{43877EF6-8C9C-419E-BAA4-37982E9DC725}"/>
    <cellStyle name="60% - Accent3 4 3 2 3" xfId="20957" xr:uid="{BFDAAA65-5689-45FF-BA4A-1AF519493F0E}"/>
    <cellStyle name="60% - Accent3 4 3 2 3 2" xfId="50529" xr:uid="{7F0222D3-3D70-420B-A98A-8D0E9AEAA64E}"/>
    <cellStyle name="60% - Accent3 4 3 2 4" xfId="50526" xr:uid="{544DF9D9-1F6A-40DC-9D74-EFEDC034541E}"/>
    <cellStyle name="60% - Accent3 4 3 3" xfId="9521" xr:uid="{8B8C93F7-0B8B-440D-A782-1C348CAC7483}"/>
    <cellStyle name="60% - Accent3 4 3 3 2" xfId="24934" xr:uid="{5ACA4F93-E3ED-4A91-BE82-B8938004EF02}"/>
    <cellStyle name="60% - Accent3 4 3 3 2 2" xfId="50531" xr:uid="{CDF0DBAE-2218-40F5-ABFB-15B480791B7E}"/>
    <cellStyle name="60% - Accent3 4 3 3 3" xfId="50530" xr:uid="{EFA17204-3339-41B0-8BB0-4D22638DEB68}"/>
    <cellStyle name="60% - Accent3 4 3 4" xfId="17229" xr:uid="{C738E922-02D6-4E99-8CC6-E24995BBEFF4}"/>
    <cellStyle name="60% - Accent3 4 3 4 2" xfId="50532" xr:uid="{6243C905-7B60-476C-B4D1-06E38862AEB5}"/>
    <cellStyle name="60% - Accent3 4 3 5" xfId="50525" xr:uid="{5989F2AC-78F2-4781-8DB2-6A6899F7BD17}"/>
    <cellStyle name="60% - Accent3 4 4" xfId="4063" xr:uid="{BA239AAF-46BE-4A09-B12C-99283D725844}"/>
    <cellStyle name="60% - Accent3 4 4 2" xfId="11771" xr:uid="{3022ADBC-5FD8-4955-B733-741B190D0659}"/>
    <cellStyle name="60% - Accent3 4 4 2 2" xfId="27183" xr:uid="{119E055F-5D50-440E-A3BA-2D69111F2074}"/>
    <cellStyle name="60% - Accent3 4 4 2 2 2" xfId="50535" xr:uid="{30704ABF-A461-41AE-949F-F6337B7C8B1F}"/>
    <cellStyle name="60% - Accent3 4 4 2 3" xfId="50534" xr:uid="{DD959F25-ED84-4F7F-81FE-44548A2AC61B}"/>
    <cellStyle name="60% - Accent3 4 4 3" xfId="19478" xr:uid="{278C5E0D-381A-448E-9F9D-06AC1F766DBE}"/>
    <cellStyle name="60% - Accent3 4 4 3 2" xfId="50536" xr:uid="{632EF507-0AC9-4B4D-91A1-86FB24B21DDD}"/>
    <cellStyle name="60% - Accent3 4 4 4" xfId="50533" xr:uid="{43544747-4E48-4402-9974-E41B1FA7DD07}"/>
    <cellStyle name="60% - Accent3 4 5" xfId="8062" xr:uid="{5B0CB7CB-AA6C-44AE-ACB9-224A891B9F15}"/>
    <cellStyle name="60% - Accent3 4 5 2" xfId="23475" xr:uid="{8EB9DD6E-09B2-42DC-8B4D-3CB77CC336A6}"/>
    <cellStyle name="60% - Accent3 4 5 2 2" xfId="50538" xr:uid="{40FF8385-BA6F-49B4-BE7A-70C71BD12DA3}"/>
    <cellStyle name="60% - Accent3 4 5 3" xfId="50537" xr:uid="{CEDA13A3-18F8-4FA3-A277-71403DF39F0E}"/>
    <cellStyle name="60% - Accent3 4 6" xfId="15770" xr:uid="{CC2FA54D-5F17-4446-997D-E30D2076ABAA}"/>
    <cellStyle name="60% - Accent3 4 6 2" xfId="50539" xr:uid="{9A95EBEA-3697-45F1-BE94-7618C49C8482}"/>
    <cellStyle name="60% - Accent3 4 7" xfId="50508" xr:uid="{E3697E12-4038-4BAA-8562-2D558AA30442}"/>
    <cellStyle name="60% - Accent3 40" xfId="7682" xr:uid="{325EAFF6-0C45-4CAA-A945-646C50D76E05}"/>
    <cellStyle name="60% - Accent3 40 2" xfId="15390" xr:uid="{F4367757-7488-4842-B157-E30CBD3B4FFF}"/>
    <cellStyle name="60% - Accent3 40 2 2" xfId="30802" xr:uid="{3D2CF3DC-F968-4AC7-9FDE-12A6DC5D7990}"/>
    <cellStyle name="60% - Accent3 40 2 2 2" xfId="50542" xr:uid="{3B47432A-0891-4FFC-996A-1CB0789C5729}"/>
    <cellStyle name="60% - Accent3 40 2 3" xfId="50541" xr:uid="{766841A0-7FC4-467D-A281-8D063243872D}"/>
    <cellStyle name="60% - Accent3 40 3" xfId="23097" xr:uid="{8F50D05B-1496-4A16-9428-EDC98082E125}"/>
    <cellStyle name="60% - Accent3 40 3 2" xfId="50543" xr:uid="{8CEC8854-59A6-4361-ABC0-4447816B17C2}"/>
    <cellStyle name="60% - Accent3 40 4" xfId="50540" xr:uid="{1E6CDA5E-5A0D-436F-A801-55FF48E77839}"/>
    <cellStyle name="60% - Accent3 41" xfId="7702" xr:uid="{449529CD-8E2E-405C-A8A8-1C64D7A3C11D}"/>
    <cellStyle name="60% - Accent3 41 2" xfId="15410" xr:uid="{FFB92453-C6F6-47CD-A1D2-5EF8523B1991}"/>
    <cellStyle name="60% - Accent3 41 2 2" xfId="30822" xr:uid="{F61C976F-B19A-4101-BED8-9BFF5F76CA59}"/>
    <cellStyle name="60% - Accent3 41 2 2 2" xfId="50546" xr:uid="{AE6CA0EA-7163-441F-B6F5-D4E7C5FD7416}"/>
    <cellStyle name="60% - Accent3 41 2 3" xfId="50545" xr:uid="{4FB49A6B-762D-488B-9208-D2B26F137F22}"/>
    <cellStyle name="60% - Accent3 41 3" xfId="23117" xr:uid="{018D52C9-B7D7-4A10-8514-B365037901BC}"/>
    <cellStyle name="60% - Accent3 41 3 2" xfId="50547" xr:uid="{E4DD8152-CF8E-447C-A807-8DCB32B947D1}"/>
    <cellStyle name="60% - Accent3 41 4" xfId="50544" xr:uid="{9668ED5A-15BD-4471-859C-9B353C9CFC6E}"/>
    <cellStyle name="60% - Accent3 42" xfId="7722" xr:uid="{54E906D1-FFFF-4FE6-A372-2EDB3F1040CC}"/>
    <cellStyle name="60% - Accent3 42 2" xfId="15430" xr:uid="{B07A5CFE-BCE2-4D19-B502-53E8852FC15B}"/>
    <cellStyle name="60% - Accent3 42 2 2" xfId="30842" xr:uid="{2F497297-504D-47D3-BD7E-2812BE129AE1}"/>
    <cellStyle name="60% - Accent3 42 2 2 2" xfId="50550" xr:uid="{4D1E5CC8-C407-4D07-B055-50C64D65CF5B}"/>
    <cellStyle name="60% - Accent3 42 2 3" xfId="50549" xr:uid="{5451BE72-776D-48D6-BE69-0658E6F2FB22}"/>
    <cellStyle name="60% - Accent3 42 3" xfId="23137" xr:uid="{CE7FFE59-0A5E-4DC6-AFBE-F5EA2A519661}"/>
    <cellStyle name="60% - Accent3 42 3 2" xfId="50551" xr:uid="{68910E85-3D39-4FF1-9258-BB73B7FC691A}"/>
    <cellStyle name="60% - Accent3 42 4" xfId="50548" xr:uid="{5CC1A754-FDB7-4693-A6CD-0FA748BDF5BF}"/>
    <cellStyle name="60% - Accent3 43" xfId="7742" xr:uid="{A59D680F-1FDC-4389-867E-E8E0BA725495}"/>
    <cellStyle name="60% - Accent3 43 2" xfId="15450" xr:uid="{37CFA1BC-91BA-4BD5-AFB1-8CF67D2AC0BA}"/>
    <cellStyle name="60% - Accent3 43 2 2" xfId="30862" xr:uid="{B7E268FC-9FF0-4C63-BDF2-8E4D2AC6A67E}"/>
    <cellStyle name="60% - Accent3 43 2 2 2" xfId="50554" xr:uid="{8253E8DB-638F-484A-BEF2-74914D784DC2}"/>
    <cellStyle name="60% - Accent3 43 2 3" xfId="50553" xr:uid="{2C4BF789-C6CB-47F7-B10F-5B3E4C1FE1D4}"/>
    <cellStyle name="60% - Accent3 43 3" xfId="23157" xr:uid="{1E6A0DDF-6245-4674-BBC6-D838504733F5}"/>
    <cellStyle name="60% - Accent3 43 3 2" xfId="50555" xr:uid="{E0FFF2DD-6750-42C4-9493-7680FC462F3E}"/>
    <cellStyle name="60% - Accent3 43 4" xfId="50552" xr:uid="{00D89093-ACC5-404F-86F2-4849C3309FE7}"/>
    <cellStyle name="60% - Accent3 44" xfId="7762" xr:uid="{03B26205-B72B-4C9E-96E6-0F1F6CB950F4}"/>
    <cellStyle name="60% - Accent3 44 2" xfId="15470" xr:uid="{3047A6EF-4D2F-4708-BD14-096D13BE545A}"/>
    <cellStyle name="60% - Accent3 44 2 2" xfId="30882" xr:uid="{9E1D6442-20C3-4F62-AD9D-4B462F67828A}"/>
    <cellStyle name="60% - Accent3 44 2 2 2" xfId="50558" xr:uid="{A257AD2C-5A44-4D9C-A93E-13856724AFBC}"/>
    <cellStyle name="60% - Accent3 44 2 3" xfId="50557" xr:uid="{9DE50F90-75F4-41E8-A8C8-60E188DEC4A3}"/>
    <cellStyle name="60% - Accent3 44 3" xfId="23177" xr:uid="{08823B77-9956-4468-93BB-8F851F70B3FA}"/>
    <cellStyle name="60% - Accent3 44 3 2" xfId="50559" xr:uid="{C4D15C65-9ACD-4783-A0F4-275A3651C639}"/>
    <cellStyle name="60% - Accent3 44 4" xfId="50556" xr:uid="{3DBDFC5F-F647-47D2-9CB0-CF138B4A0813}"/>
    <cellStyle name="60% - Accent3 45" xfId="7782" xr:uid="{A28AFCE8-FD15-40B8-AA8A-8D6711CCCFB7}"/>
    <cellStyle name="60% - Accent3 45 2" xfId="15490" xr:uid="{42789447-19A6-4E90-A45A-DBAF841AADAA}"/>
    <cellStyle name="60% - Accent3 45 2 2" xfId="30902" xr:uid="{B03F1CDA-019E-4BC3-9C5F-AA59886914C0}"/>
    <cellStyle name="60% - Accent3 45 2 2 2" xfId="50562" xr:uid="{D61156C7-7B31-420D-A1F6-2343978C4EC2}"/>
    <cellStyle name="60% - Accent3 45 2 3" xfId="50561" xr:uid="{53FA64B1-FD9F-4A18-B55F-9725D98E16C3}"/>
    <cellStyle name="60% - Accent3 45 3" xfId="23197" xr:uid="{87F3D5BF-BA7F-4980-9650-88C53E426C11}"/>
    <cellStyle name="60% - Accent3 45 3 2" xfId="50563" xr:uid="{B47B7CE2-68F3-467C-ABE4-1B2E3D1E4BFA}"/>
    <cellStyle name="60% - Accent3 45 4" xfId="50560" xr:uid="{8A8C8EDC-8911-4CE6-B0FC-845398BD820F}"/>
    <cellStyle name="60% - Accent3 46" xfId="7804" xr:uid="{03BE3BB7-4C22-424F-9AB5-B061CFE8C45E}"/>
    <cellStyle name="60% - Accent3 46 2" xfId="15512" xr:uid="{D3BA4034-4338-4DA7-8FCE-E6D2011A80A5}"/>
    <cellStyle name="60% - Accent3 46 2 2" xfId="30924" xr:uid="{574AA567-AB23-408C-A89C-090879745E4E}"/>
    <cellStyle name="60% - Accent3 46 2 2 2" xfId="50566" xr:uid="{72DB9952-8B59-4418-9135-51B1A19BF0A1}"/>
    <cellStyle name="60% - Accent3 46 2 3" xfId="50565" xr:uid="{F60182C7-94E9-4FDC-BF8E-06A492F6A0B1}"/>
    <cellStyle name="60% - Accent3 46 3" xfId="23219" xr:uid="{ED77FFB2-14B1-4012-A0E4-31355A430380}"/>
    <cellStyle name="60% - Accent3 46 3 2" xfId="50567" xr:uid="{19496C4A-3325-4C6A-89E2-A72C5052330E}"/>
    <cellStyle name="60% - Accent3 46 4" xfId="50564" xr:uid="{93BEE786-78B2-401A-B8FA-A44BE3B64D30}"/>
    <cellStyle name="60% - Accent3 47" xfId="7825" xr:uid="{5A78824D-76AD-423E-B553-28729945FD3F}"/>
    <cellStyle name="60% - Accent3 47 2" xfId="15533" xr:uid="{3D8A810D-D467-4BCA-ABFB-EFEFE8D7BB29}"/>
    <cellStyle name="60% - Accent3 47 2 2" xfId="30944" xr:uid="{70F878F1-E8F4-4C96-A8D9-EB2AEE81279B}"/>
    <cellStyle name="60% - Accent3 47 2 2 2" xfId="50570" xr:uid="{0E8BFD9F-C403-4969-B4D1-A43CDD1BEBC1}"/>
    <cellStyle name="60% - Accent3 47 2 3" xfId="50569" xr:uid="{34B0CF25-BAA1-419B-BF8E-69CA7E36B43B}"/>
    <cellStyle name="60% - Accent3 47 3" xfId="23239" xr:uid="{2A17AB32-D53E-48F5-B52C-BFCACC663404}"/>
    <cellStyle name="60% - Accent3 47 3 2" xfId="50571" xr:uid="{93515CB3-C08B-44BA-BD98-0CF84A39FD9B}"/>
    <cellStyle name="60% - Accent3 47 4" xfId="50568" xr:uid="{E89A90FE-D10B-4A6B-AE63-ABC157FDFBBD}"/>
    <cellStyle name="60% - Accent3 48" xfId="7845" xr:uid="{658C6EE5-9E5F-4CAE-A494-B406AE6F030B}"/>
    <cellStyle name="60% - Accent3 48 2" xfId="15553" xr:uid="{4E12C63C-F0D8-4376-AD78-85C7E1DE6DC8}"/>
    <cellStyle name="60% - Accent3 48 2 2" xfId="30964" xr:uid="{2F48D367-FB8D-4F50-81C3-630E657FCDD6}"/>
    <cellStyle name="60% - Accent3 48 2 2 2" xfId="50574" xr:uid="{520289EA-A5FC-446A-A6C3-72BAFC019F8F}"/>
    <cellStyle name="60% - Accent3 48 2 3" xfId="50573" xr:uid="{E8A0335D-AC7E-441D-9498-502C632B5690}"/>
    <cellStyle name="60% - Accent3 48 3" xfId="23259" xr:uid="{8366D25F-5A32-47BA-B40F-B680CE0A2D0E}"/>
    <cellStyle name="60% - Accent3 48 3 2" xfId="50575" xr:uid="{17B6825D-3990-4DC1-B23B-15247C62F9A1}"/>
    <cellStyle name="60% - Accent3 48 4" xfId="50572" xr:uid="{CDBBE43C-0BF0-409A-8A21-F29C4B0420FB}"/>
    <cellStyle name="60% - Accent3 49" xfId="7898" xr:uid="{6162AC79-07B7-4BF6-ACE2-F5576545BCDA}"/>
    <cellStyle name="60% - Accent3 49 2" xfId="23311" xr:uid="{7B088A00-4043-4A76-97EB-FD2354567917}"/>
    <cellStyle name="60% - Accent3 49 2 2" xfId="50577" xr:uid="{D1495DE9-4C8C-4CA6-88D5-C902C93EFD95}"/>
    <cellStyle name="60% - Accent3 49 3" xfId="50576" xr:uid="{27AE32ED-EDEF-4321-B3ED-59B0F1248A88}"/>
    <cellStyle name="60% - Accent3 5" xfId="1607" xr:uid="{A1DEA517-CBE5-49D6-B86E-540C4D870F89}"/>
    <cellStyle name="60% - Accent3 5 2" xfId="5342" xr:uid="{0FBA341F-AFFE-42F4-A2B2-5A0A2F134F46}"/>
    <cellStyle name="60% - Accent3 5 2 2" xfId="13050" xr:uid="{73DF388C-78A5-45CC-8262-3208DFF1DC64}"/>
    <cellStyle name="60% - Accent3 5 2 2 2" xfId="28462" xr:uid="{1DCFD5EA-4C91-4CCA-9A72-7FB3E3B6DC46}"/>
    <cellStyle name="60% - Accent3 5 2 2 2 2" xfId="50581" xr:uid="{912498DB-82AE-4848-8D21-A6D66C9172B8}"/>
    <cellStyle name="60% - Accent3 5 2 2 3" xfId="50580" xr:uid="{A27B3A6F-9375-48CC-B771-5FB6F574DCF6}"/>
    <cellStyle name="60% - Accent3 5 2 3" xfId="20757" xr:uid="{8E6F03A7-D714-427F-B038-398232759755}"/>
    <cellStyle name="60% - Accent3 5 2 3 2" xfId="50582" xr:uid="{9C031A69-E5F1-4C03-B650-19D9877B1176}"/>
    <cellStyle name="60% - Accent3 5 2 4" xfId="50579" xr:uid="{2EF88876-B4F5-473C-9800-D7E57B5710C0}"/>
    <cellStyle name="60% - Accent3 5 3" xfId="9323" xr:uid="{E31E6557-6B87-436F-A35D-81E2D1AE5034}"/>
    <cellStyle name="60% - Accent3 5 3 2" xfId="24736" xr:uid="{EA20FB67-FDE3-4131-A3A8-70DD74556069}"/>
    <cellStyle name="60% - Accent3 5 3 2 2" xfId="50584" xr:uid="{7FCB383D-BCB6-4BF3-A70C-73359CCCD115}"/>
    <cellStyle name="60% - Accent3 5 3 3" xfId="50583" xr:uid="{122CB49D-E792-46ED-9138-AC0ABFF4FA25}"/>
    <cellStyle name="60% - Accent3 5 4" xfId="17031" xr:uid="{5B5D22AE-8BF6-4372-84C1-C2164F6C02ED}"/>
    <cellStyle name="60% - Accent3 5 4 2" xfId="50585" xr:uid="{59BA399D-9FD1-408E-B8DC-560966ACF9BA}"/>
    <cellStyle name="60% - Accent3 5 5" xfId="50578" xr:uid="{8E6A3A07-EDD4-4E61-8736-E7F953C9029C}"/>
    <cellStyle name="60% - Accent3 50" xfId="15606" xr:uid="{C3B90D34-877D-4B44-9A0C-25372679FDCE}"/>
    <cellStyle name="60% - Accent3 50 2" xfId="50586" xr:uid="{DF85F5B6-1E9F-4EEA-BB30-F51C86635281}"/>
    <cellStyle name="60% - Accent3 51" xfId="30984" xr:uid="{0DF5FB80-75B4-4C67-BA94-90511CEF09DE}"/>
    <cellStyle name="60% - Accent3 51 2" xfId="50587" xr:uid="{76BB0509-004A-4104-BDEB-F376D069E73B}"/>
    <cellStyle name="60% - Accent3 52" xfId="50226" xr:uid="{D76CD1F0-E541-4185-A45C-8EE411C1CD38}"/>
    <cellStyle name="60% - Accent3 53" xfId="61964" xr:uid="{02BE2D3E-9668-4F12-B6ED-78DD4EE5C101}"/>
    <cellStyle name="60% - Accent3 54" xfId="61984" xr:uid="{4889C248-6E27-4CE4-9C76-67FA86635292}"/>
    <cellStyle name="60% - Accent3 55" xfId="62004" xr:uid="{596BF5E2-256B-48E0-A57E-FA34D0117D2C}"/>
    <cellStyle name="60% - Accent3 56" xfId="62029" xr:uid="{929403CE-1811-46E3-A615-40B4AC8A594C}"/>
    <cellStyle name="60% - Accent3 57" xfId="62052" xr:uid="{7EB15AFF-4FE9-474B-96F8-323316562465}"/>
    <cellStyle name="60% - Accent3 58" xfId="62074" xr:uid="{57EBCEBA-4C2F-45D0-BAD0-935B390E5636}"/>
    <cellStyle name="60% - Accent3 6" xfId="3290" xr:uid="{D1862B2C-8F46-4001-933F-04208D7221CF}"/>
    <cellStyle name="60% - Accent3 6 2" xfId="7022" xr:uid="{49D14E4F-462C-4A32-AC71-F4D7B7BE95B0}"/>
    <cellStyle name="60% - Accent3 6 2 2" xfId="14730" xr:uid="{06798BAD-AD35-43CA-B80D-A84CAF897748}"/>
    <cellStyle name="60% - Accent3 6 2 2 2" xfId="30142" xr:uid="{F90B3B0A-02D9-431E-8D54-50BD6017F12C}"/>
    <cellStyle name="60% - Accent3 6 2 2 2 2" xfId="50591" xr:uid="{A5671F10-76C2-45BB-B785-4E8429D5A2AF}"/>
    <cellStyle name="60% - Accent3 6 2 2 3" xfId="50590" xr:uid="{370F06F2-9100-41B9-A5F7-554A26B7A6E3}"/>
    <cellStyle name="60% - Accent3 6 2 3" xfId="22437" xr:uid="{FD6ED9D2-6ACD-4B04-B3C8-A26B7A7CE6D6}"/>
    <cellStyle name="60% - Accent3 6 2 3 2" xfId="50592" xr:uid="{72844551-FBB4-4C59-B667-1D5A75E76F23}"/>
    <cellStyle name="60% - Accent3 6 2 4" xfId="50589" xr:uid="{BE3DB96F-69DF-405F-91C9-D4436CDF312B}"/>
    <cellStyle name="60% - Accent3 6 3" xfId="11001" xr:uid="{D6882DB1-48E7-4A07-ABB6-D468C5D9F3D3}"/>
    <cellStyle name="60% - Accent3 6 3 2" xfId="26414" xr:uid="{1ABACF5D-0A92-421C-B3F2-C558330FF3D5}"/>
    <cellStyle name="60% - Accent3 6 3 2 2" xfId="50594" xr:uid="{6844E82B-8E7D-4E54-BA89-2680BCD20B51}"/>
    <cellStyle name="60% - Accent3 6 3 3" xfId="50593" xr:uid="{9563A373-1577-46C9-BC67-36592EFB3587}"/>
    <cellStyle name="60% - Accent3 6 4" xfId="18709" xr:uid="{2FAF99D1-3B92-40FF-9D12-04140FEEB6D9}"/>
    <cellStyle name="60% - Accent3 6 4 2" xfId="50595" xr:uid="{DFC1C9C5-7501-4DE0-9AA9-DF2F555EE19B}"/>
    <cellStyle name="60% - Accent3 6 5" xfId="50588" xr:uid="{FCC922B3-1776-4452-BCDD-2BC8AF81EA79}"/>
    <cellStyle name="60% - Accent3 7" xfId="3310" xr:uid="{0A2737C3-4688-4DDD-BBA5-E8BE7671934F}"/>
    <cellStyle name="60% - Accent3 7 2" xfId="7042" xr:uid="{2CEBD2D1-61DB-4D97-93DD-663175FC0D0C}"/>
    <cellStyle name="60% - Accent3 7 2 2" xfId="14750" xr:uid="{BFD94DB5-957F-4312-A1FB-41E4CA31E05D}"/>
    <cellStyle name="60% - Accent3 7 2 2 2" xfId="30162" xr:uid="{DFDAE958-24A5-4CE7-AFDF-836D565ADD95}"/>
    <cellStyle name="60% - Accent3 7 2 2 2 2" xfId="50599" xr:uid="{4E9A5C82-E49C-40E9-BE5C-F3E547A02074}"/>
    <cellStyle name="60% - Accent3 7 2 2 3" xfId="50598" xr:uid="{3CCC2438-B26D-4C58-B3A4-EB391BCB2334}"/>
    <cellStyle name="60% - Accent3 7 2 3" xfId="22457" xr:uid="{E2D8FAEA-0E7E-48FD-8BA2-032B293268CB}"/>
    <cellStyle name="60% - Accent3 7 2 3 2" xfId="50600" xr:uid="{FD503777-3051-457E-BF07-8851698B2D97}"/>
    <cellStyle name="60% - Accent3 7 2 4" xfId="50597" xr:uid="{1989BB73-0A84-450A-9EEA-E6E696E9FE1A}"/>
    <cellStyle name="60% - Accent3 7 3" xfId="11021" xr:uid="{656E44D1-60C7-468E-9884-14D559FB1286}"/>
    <cellStyle name="60% - Accent3 7 3 2" xfId="26434" xr:uid="{A6733702-642C-4E84-A5C5-A7D361E60AF7}"/>
    <cellStyle name="60% - Accent3 7 3 2 2" xfId="50602" xr:uid="{A09713F6-3D1F-4456-BDB4-38BBF4CE4119}"/>
    <cellStyle name="60% - Accent3 7 3 3" xfId="50601" xr:uid="{48C4E329-C1FB-44E7-A704-8335A88B8E1A}"/>
    <cellStyle name="60% - Accent3 7 4" xfId="18729" xr:uid="{CC05F2DB-6058-4D58-81F3-5CF83A6BEAA8}"/>
    <cellStyle name="60% - Accent3 7 4 2" xfId="50603" xr:uid="{0787A9C8-A746-48F9-9342-43EB1B32D36B}"/>
    <cellStyle name="60% - Accent3 7 5" xfId="50596" xr:uid="{D63DDF94-36AE-464A-9265-B2886B3F0A14}"/>
    <cellStyle name="60% - Accent3 8" xfId="3330" xr:uid="{A4584E1E-2EC3-48A0-88CE-462F70238A45}"/>
    <cellStyle name="60% - Accent3 8 2" xfId="7062" xr:uid="{F59C9AE8-618C-4007-8AE5-346CBD4B870D}"/>
    <cellStyle name="60% - Accent3 8 2 2" xfId="14770" xr:uid="{836C4917-0058-4AF2-9D36-7B2D220754FA}"/>
    <cellStyle name="60% - Accent3 8 2 2 2" xfId="30182" xr:uid="{4A1D314C-BA3B-429F-829C-91BA44B760B6}"/>
    <cellStyle name="60% - Accent3 8 2 2 2 2" xfId="50607" xr:uid="{B913FFDC-C6A7-4F71-8262-4B67E819F3DC}"/>
    <cellStyle name="60% - Accent3 8 2 2 3" xfId="50606" xr:uid="{A12EBBF9-3DE0-4223-839A-467FB2DC6712}"/>
    <cellStyle name="60% - Accent3 8 2 3" xfId="22477" xr:uid="{D4D1E474-55D0-497D-80C3-540F95A6EEF1}"/>
    <cellStyle name="60% - Accent3 8 2 3 2" xfId="50608" xr:uid="{FB8BF60D-1902-4A30-AF46-5681A6BD2DBF}"/>
    <cellStyle name="60% - Accent3 8 2 4" xfId="50605" xr:uid="{494F82C6-A9DF-44E9-8C17-8D6E2DE91AEF}"/>
    <cellStyle name="60% - Accent3 8 3" xfId="11041" xr:uid="{08A34A98-1039-4F8D-89E6-68E9C21B3660}"/>
    <cellStyle name="60% - Accent3 8 3 2" xfId="26454" xr:uid="{D352F53C-600E-4EBE-9181-60C8C2EBE292}"/>
    <cellStyle name="60% - Accent3 8 3 2 2" xfId="50610" xr:uid="{1EDA0869-0A8A-483B-B782-F9DFAE6D12EA}"/>
    <cellStyle name="60% - Accent3 8 3 3" xfId="50609" xr:uid="{3C565F69-EBA6-4B5B-B14D-49CCF0E2484D}"/>
    <cellStyle name="60% - Accent3 8 4" xfId="18749" xr:uid="{9C5542D8-D8C0-4A4D-9D25-65BD3DA8FA2B}"/>
    <cellStyle name="60% - Accent3 8 4 2" xfId="50611" xr:uid="{F14A1DEA-FFF9-48F5-A025-3C73777ADEED}"/>
    <cellStyle name="60% - Accent3 8 5" xfId="50604" xr:uid="{28CEDF97-051A-46B9-A9E2-D5014767A109}"/>
    <cellStyle name="60% - Accent3 9" xfId="3350" xr:uid="{E5CC6AEA-F4CA-4686-BC41-19923EA93CF1}"/>
    <cellStyle name="60% - Accent3 9 2" xfId="7082" xr:uid="{662987F2-88BB-42DA-8F40-92A2EBBCCF59}"/>
    <cellStyle name="60% - Accent3 9 2 2" xfId="14790" xr:uid="{78CA13C9-ACF9-4998-89E8-4792A58DB1F9}"/>
    <cellStyle name="60% - Accent3 9 2 2 2" xfId="30202" xr:uid="{574C0F49-F807-4D23-92D2-9D964FFFDEE5}"/>
    <cellStyle name="60% - Accent3 9 2 2 2 2" xfId="50615" xr:uid="{623C327B-E8EF-465E-865F-295AF9528D86}"/>
    <cellStyle name="60% - Accent3 9 2 2 3" xfId="50614" xr:uid="{55CF8EE2-DF86-403A-A621-4D230910A47A}"/>
    <cellStyle name="60% - Accent3 9 2 3" xfId="22497" xr:uid="{9644F6D6-ACD6-4297-A39F-1A5761828652}"/>
    <cellStyle name="60% - Accent3 9 2 3 2" xfId="50616" xr:uid="{93558B1D-8468-4649-A882-DD2FD69B51CF}"/>
    <cellStyle name="60% - Accent3 9 2 4" xfId="50613" xr:uid="{73E0A845-DCE7-4A2C-8D03-4A8BB5F3CA18}"/>
    <cellStyle name="60% - Accent3 9 3" xfId="11061" xr:uid="{0868CE2C-274B-4252-803A-EBC424E80E5F}"/>
    <cellStyle name="60% - Accent3 9 3 2" xfId="26474" xr:uid="{939D992E-A950-4593-AB23-FEAA47D6B5EA}"/>
    <cellStyle name="60% - Accent3 9 3 2 2" xfId="50618" xr:uid="{FB3FF377-3BFB-4BFF-94EB-B2E7F5262285}"/>
    <cellStyle name="60% - Accent3 9 3 3" xfId="50617" xr:uid="{A20DB8B1-87B7-49F2-A122-ACBD93DAA03C}"/>
    <cellStyle name="60% - Accent3 9 4" xfId="18769" xr:uid="{3F7CF1C8-7750-4FF4-BE32-52288B10DCC5}"/>
    <cellStyle name="60% - Accent3 9 4 2" xfId="50619" xr:uid="{7D14B0A7-6B69-47A6-967F-75C69D070950}"/>
    <cellStyle name="60% - Accent3 9 5" xfId="50612" xr:uid="{B15C55B8-740E-4EB4-833F-155260BAD7AA}"/>
    <cellStyle name="60% - Accent4" xfId="44" builtinId="44" customBuiltin="1"/>
    <cellStyle name="60% - Accent4 10" xfId="3373" xr:uid="{3C1F105E-5AC4-4EA1-896E-363CB5BD911B}"/>
    <cellStyle name="60% - Accent4 10 2" xfId="7105" xr:uid="{51078400-DAB8-4942-B47A-0A2526D043CC}"/>
    <cellStyle name="60% - Accent4 10 2 2" xfId="14813" xr:uid="{96B6C5F0-81EB-449B-92AF-15FA96D8A498}"/>
    <cellStyle name="60% - Accent4 10 2 2 2" xfId="30225" xr:uid="{1CC50439-6EAD-4B42-9C81-3010E40831E3}"/>
    <cellStyle name="60% - Accent4 10 2 2 2 2" xfId="50624" xr:uid="{C71305F0-43F9-4F6C-A473-ADC65E85A95E}"/>
    <cellStyle name="60% - Accent4 10 2 2 3" xfId="50623" xr:uid="{438968D0-2F77-4B95-9C09-8B5BE497ADAB}"/>
    <cellStyle name="60% - Accent4 10 2 3" xfId="22520" xr:uid="{A330F609-D3BC-4B4A-82F4-D97F25723CAB}"/>
    <cellStyle name="60% - Accent4 10 2 3 2" xfId="50625" xr:uid="{AE7FBAEC-E716-477D-BF54-B1DBB60E8DDC}"/>
    <cellStyle name="60% - Accent4 10 2 4" xfId="50622" xr:uid="{7231DD51-9AC9-4DEE-BC1A-A9BF9154885E}"/>
    <cellStyle name="60% - Accent4 10 3" xfId="11084" xr:uid="{1462193A-E152-4DF9-B89E-B263E236511F}"/>
    <cellStyle name="60% - Accent4 10 3 2" xfId="26497" xr:uid="{3B1185BA-7B1D-4A5E-9599-57181CA124E2}"/>
    <cellStyle name="60% - Accent4 10 3 2 2" xfId="50627" xr:uid="{F6A5321B-755E-4C71-B2EE-19E0659DC1E1}"/>
    <cellStyle name="60% - Accent4 10 3 3" xfId="50626" xr:uid="{DBF6E860-AC92-42F5-93B7-C37DA0707D03}"/>
    <cellStyle name="60% - Accent4 10 4" xfId="18792" xr:uid="{508901FB-C5EA-40AB-84F1-F7BBC3565827}"/>
    <cellStyle name="60% - Accent4 10 4 2" xfId="50628" xr:uid="{D25906CD-3108-4F56-B50E-E4D62D99E9A8}"/>
    <cellStyle name="60% - Accent4 10 5" xfId="50621" xr:uid="{23D975E0-DD60-47F9-BAD7-2334199DCCB4}"/>
    <cellStyle name="60% - Accent4 11" xfId="3393" xr:uid="{141EDA37-0928-4459-B79D-69139757EFF8}"/>
    <cellStyle name="60% - Accent4 11 2" xfId="7125" xr:uid="{63061A67-5CD8-44E3-A817-DF45067F3D56}"/>
    <cellStyle name="60% - Accent4 11 2 2" xfId="14833" xr:uid="{11A77D14-7ABA-43DB-963D-D16639DB96A4}"/>
    <cellStyle name="60% - Accent4 11 2 2 2" xfId="30245" xr:uid="{CA4BBB51-DA26-42B1-95E5-A2C1A1795D8E}"/>
    <cellStyle name="60% - Accent4 11 2 2 2 2" xfId="50632" xr:uid="{8CDFC84D-584D-4445-8525-DE926CB5827A}"/>
    <cellStyle name="60% - Accent4 11 2 2 3" xfId="50631" xr:uid="{9AC0D7DD-C3AD-4BF6-AF17-FD23EBA015CE}"/>
    <cellStyle name="60% - Accent4 11 2 3" xfId="22540" xr:uid="{A5B49C0A-8988-472C-8A13-7DFDB43B61E2}"/>
    <cellStyle name="60% - Accent4 11 2 3 2" xfId="50633" xr:uid="{B153CA10-AA69-4719-9634-E00472D0803F}"/>
    <cellStyle name="60% - Accent4 11 2 4" xfId="50630" xr:uid="{AB520F11-3BAD-47BA-8949-17B44FFA05D4}"/>
    <cellStyle name="60% - Accent4 11 3" xfId="11104" xr:uid="{9403B9FF-1428-4C64-B420-901B1B996E4E}"/>
    <cellStyle name="60% - Accent4 11 3 2" xfId="26517" xr:uid="{0F9DB4DA-94D6-434F-AF68-18264832D81A}"/>
    <cellStyle name="60% - Accent4 11 3 2 2" xfId="50635" xr:uid="{F3A2A4A7-942C-4AB4-8009-C5A0BB0A91AC}"/>
    <cellStyle name="60% - Accent4 11 3 3" xfId="50634" xr:uid="{90659840-6F0C-4D55-8ED2-6BB82545E467}"/>
    <cellStyle name="60% - Accent4 11 4" xfId="18812" xr:uid="{DB915C41-35E2-49A0-8017-D7B6D9026C1B}"/>
    <cellStyle name="60% - Accent4 11 4 2" xfId="50636" xr:uid="{95EA880B-A1C1-42C6-B95E-469D6F7C4CAE}"/>
    <cellStyle name="60% - Accent4 11 5" xfId="50629" xr:uid="{20345D3C-DDEE-4B9B-A932-8FF8EFA1168F}"/>
    <cellStyle name="60% - Accent4 12" xfId="3413" xr:uid="{72517B76-C9B9-4B11-956C-38403ED8E1A4}"/>
    <cellStyle name="60% - Accent4 12 2" xfId="7145" xr:uid="{0CFD83A5-615B-4460-BE64-2B1A380AD973}"/>
    <cellStyle name="60% - Accent4 12 2 2" xfId="14853" xr:uid="{12CB345B-0CD3-4477-824D-9D5F6D4384F9}"/>
    <cellStyle name="60% - Accent4 12 2 2 2" xfId="30265" xr:uid="{DFF920EF-B7B4-4D32-BC2E-8BAC86C35082}"/>
    <cellStyle name="60% - Accent4 12 2 2 2 2" xfId="50640" xr:uid="{39A98C08-A57B-445C-BBBB-E5F396AA3E11}"/>
    <cellStyle name="60% - Accent4 12 2 2 3" xfId="50639" xr:uid="{54C65846-D6D5-4A50-88F3-6773FC6B7E72}"/>
    <cellStyle name="60% - Accent4 12 2 3" xfId="22560" xr:uid="{E66207ED-426D-4187-8793-8CF998789F2D}"/>
    <cellStyle name="60% - Accent4 12 2 3 2" xfId="50641" xr:uid="{A1C9DC80-92BF-4507-A5CE-F7026ED58C85}"/>
    <cellStyle name="60% - Accent4 12 2 4" xfId="50638" xr:uid="{297D6B97-6897-4269-9979-D02FD5E1E717}"/>
    <cellStyle name="60% - Accent4 12 3" xfId="11124" xr:uid="{BD9EB45A-8BA4-40C4-95B4-1B64C2D51CDB}"/>
    <cellStyle name="60% - Accent4 12 3 2" xfId="26537" xr:uid="{390D0278-BC43-4394-A077-04C2A7100421}"/>
    <cellStyle name="60% - Accent4 12 3 2 2" xfId="50643" xr:uid="{A1969173-2218-4449-822C-51B5ECC44C84}"/>
    <cellStyle name="60% - Accent4 12 3 3" xfId="50642" xr:uid="{BE8FCB25-4386-4FC2-8076-CAF895473A24}"/>
    <cellStyle name="60% - Accent4 12 4" xfId="18832" xr:uid="{78D4998C-BF07-458B-8109-6F24652B0474}"/>
    <cellStyle name="60% - Accent4 12 4 2" xfId="50644" xr:uid="{81F1FBB5-86E8-48B3-9148-4EA2378A0599}"/>
    <cellStyle name="60% - Accent4 12 5" xfId="50637" xr:uid="{C19E2D8D-0FF7-4E01-8539-29C71EE6EDCD}"/>
    <cellStyle name="60% - Accent4 13" xfId="3433" xr:uid="{3201CC3B-CB24-4B81-A2F9-15977A015F47}"/>
    <cellStyle name="60% - Accent4 13 2" xfId="7165" xr:uid="{7967AB5F-4D08-4AF2-87A9-2FEE7EDCCBB9}"/>
    <cellStyle name="60% - Accent4 13 2 2" xfId="14873" xr:uid="{FB51F155-58DC-4DAC-961C-AC0EC9AA07C4}"/>
    <cellStyle name="60% - Accent4 13 2 2 2" xfId="30285" xr:uid="{48D3CBCF-278C-41A9-A00F-9A62EC298973}"/>
    <cellStyle name="60% - Accent4 13 2 2 2 2" xfId="50648" xr:uid="{D900397C-2540-41B3-8DD0-2B9BB056162A}"/>
    <cellStyle name="60% - Accent4 13 2 2 3" xfId="50647" xr:uid="{1647828E-E319-4427-B32C-B724119CDE56}"/>
    <cellStyle name="60% - Accent4 13 2 3" xfId="22580" xr:uid="{48CC71BF-9C47-495D-A5F0-AE42906666A2}"/>
    <cellStyle name="60% - Accent4 13 2 3 2" xfId="50649" xr:uid="{9F382C9B-7D67-455A-A22F-6B983E59AD74}"/>
    <cellStyle name="60% - Accent4 13 2 4" xfId="50646" xr:uid="{95EB606F-DA77-4A6F-88B6-D75870E32855}"/>
    <cellStyle name="60% - Accent4 13 3" xfId="11144" xr:uid="{3DE518F0-C2ED-49C7-B26F-88888D3603C0}"/>
    <cellStyle name="60% - Accent4 13 3 2" xfId="26557" xr:uid="{60123475-AB12-4FB4-AABC-2F6087101537}"/>
    <cellStyle name="60% - Accent4 13 3 2 2" xfId="50651" xr:uid="{4A0A1C34-1B53-44B4-87EE-90479BF39C1B}"/>
    <cellStyle name="60% - Accent4 13 3 3" xfId="50650" xr:uid="{AE4B977A-7B18-4FCA-A6E2-11977E3CC8B2}"/>
    <cellStyle name="60% - Accent4 13 4" xfId="18852" xr:uid="{70BB5B7B-7F3B-4045-B714-53BF3A0D5640}"/>
    <cellStyle name="60% - Accent4 13 4 2" xfId="50652" xr:uid="{7E0A03D8-B5A5-4CAB-BAE0-77B9AB05202D}"/>
    <cellStyle name="60% - Accent4 13 5" xfId="50645" xr:uid="{269205AA-D22F-4645-B901-8EE14F1F2AC8}"/>
    <cellStyle name="60% - Accent4 14" xfId="3453" xr:uid="{7A74E553-2D6D-43DC-9E89-4B4921188AE3}"/>
    <cellStyle name="60% - Accent4 14 2" xfId="7185" xr:uid="{F680BAB0-3E1A-4284-BB7B-3536ED13682F}"/>
    <cellStyle name="60% - Accent4 14 2 2" xfId="14893" xr:uid="{EFF3D8BD-B93C-45FF-A9A8-3579A1ACADD9}"/>
    <cellStyle name="60% - Accent4 14 2 2 2" xfId="30305" xr:uid="{340F3691-5545-46BA-891D-9E2859E19C32}"/>
    <cellStyle name="60% - Accent4 14 2 2 2 2" xfId="50656" xr:uid="{220450F3-67DB-4875-96A8-B1680855A3CE}"/>
    <cellStyle name="60% - Accent4 14 2 2 3" xfId="50655" xr:uid="{6494D130-2ED8-44A7-9A5D-FAE6E94B5966}"/>
    <cellStyle name="60% - Accent4 14 2 3" xfId="22600" xr:uid="{F3FE75D0-48E7-47F3-B0FE-CE358EA069AC}"/>
    <cellStyle name="60% - Accent4 14 2 3 2" xfId="50657" xr:uid="{CAB46B8A-8855-4A2F-8381-EE36B88654BF}"/>
    <cellStyle name="60% - Accent4 14 2 4" xfId="50654" xr:uid="{04F620BB-D209-4EA6-9AE9-1F24CFFB611F}"/>
    <cellStyle name="60% - Accent4 14 3" xfId="11164" xr:uid="{E6CC7E23-D2CB-42FE-996E-06ECD4C7063D}"/>
    <cellStyle name="60% - Accent4 14 3 2" xfId="26577" xr:uid="{58914FAA-4854-456B-B2DE-C481C019FAFD}"/>
    <cellStyle name="60% - Accent4 14 3 2 2" xfId="50659" xr:uid="{2F872AF2-EA3C-41A4-9FA2-C8513B4528F5}"/>
    <cellStyle name="60% - Accent4 14 3 3" xfId="50658" xr:uid="{B917D6EB-CDBC-4B43-87BB-4D41810BF9FB}"/>
    <cellStyle name="60% - Accent4 14 4" xfId="18872" xr:uid="{5673A92E-FAE1-4CBC-A016-2B7CBEC38413}"/>
    <cellStyle name="60% - Accent4 14 4 2" xfId="50660" xr:uid="{B30FB709-0CBC-4EA7-A8AC-4255E712DB8A}"/>
    <cellStyle name="60% - Accent4 14 5" xfId="50653" xr:uid="{68C25187-6F91-4FFE-9F79-1BBF91C62F41}"/>
    <cellStyle name="60% - Accent4 15" xfId="3473" xr:uid="{77954C31-24C0-4AD2-BF8A-9D67823DD682}"/>
    <cellStyle name="60% - Accent4 15 2" xfId="7205" xr:uid="{3351A40E-65DA-4AFF-B3C4-218DE83DADC3}"/>
    <cellStyle name="60% - Accent4 15 2 2" xfId="14913" xr:uid="{068E91B6-2FFF-4B9B-92B3-2D91E43E4812}"/>
    <cellStyle name="60% - Accent4 15 2 2 2" xfId="30325" xr:uid="{346FC748-186F-4AA6-BB20-172F57DD7094}"/>
    <cellStyle name="60% - Accent4 15 2 2 2 2" xfId="50664" xr:uid="{5F6BEDCD-13CF-42E7-A05F-C3BBCF43D810}"/>
    <cellStyle name="60% - Accent4 15 2 2 3" xfId="50663" xr:uid="{9A7AE9AD-3054-46A0-AF57-535713ADC771}"/>
    <cellStyle name="60% - Accent4 15 2 3" xfId="22620" xr:uid="{F05DFF82-E553-4B84-BF84-66D7DB11A2E6}"/>
    <cellStyle name="60% - Accent4 15 2 3 2" xfId="50665" xr:uid="{8BE5B896-D5C8-4123-85B7-5F27CCDDCD63}"/>
    <cellStyle name="60% - Accent4 15 2 4" xfId="50662" xr:uid="{E20396CB-37A3-45A7-BDE6-099FF5D863E2}"/>
    <cellStyle name="60% - Accent4 15 3" xfId="11184" xr:uid="{A56C698A-BE27-4800-A307-9D1427D3A59E}"/>
    <cellStyle name="60% - Accent4 15 3 2" xfId="26597" xr:uid="{148E024F-7972-4435-81E4-8F743EF3B3ED}"/>
    <cellStyle name="60% - Accent4 15 3 2 2" xfId="50667" xr:uid="{C804C045-E844-4BF9-A7FE-FBAE72988BBD}"/>
    <cellStyle name="60% - Accent4 15 3 3" xfId="50666" xr:uid="{FE544C19-80F3-473A-A95D-DFB0D2A934DF}"/>
    <cellStyle name="60% - Accent4 15 4" xfId="18892" xr:uid="{D7944908-A379-4CA5-8E70-0EFFE2DF437E}"/>
    <cellStyle name="60% - Accent4 15 4 2" xfId="50668" xr:uid="{20D8FB6A-A26A-438F-8942-56E583D3FD2C}"/>
    <cellStyle name="60% - Accent4 15 5" xfId="50661" xr:uid="{F650EB9E-EBBB-4E25-AF00-3694D77AC374}"/>
    <cellStyle name="60% - Accent4 16" xfId="3493" xr:uid="{C88CE3D5-6F63-4865-BFD9-47AC5FA1AAFB}"/>
    <cellStyle name="60% - Accent4 16 2" xfId="7225" xr:uid="{0DB14E49-890A-43EB-90CE-155C76299CCD}"/>
    <cellStyle name="60% - Accent4 16 2 2" xfId="14933" xr:uid="{0094942B-B28F-43A1-9FC5-35400AF084BC}"/>
    <cellStyle name="60% - Accent4 16 2 2 2" xfId="30345" xr:uid="{30A7ED82-A676-42E1-B5AA-300571394F50}"/>
    <cellStyle name="60% - Accent4 16 2 2 2 2" xfId="50672" xr:uid="{72CA69CB-CF68-4EAC-BEE3-590EB7E0F52A}"/>
    <cellStyle name="60% - Accent4 16 2 2 3" xfId="50671" xr:uid="{989D79F5-5B4B-49BA-B58B-C8E3BA1C01F1}"/>
    <cellStyle name="60% - Accent4 16 2 3" xfId="22640" xr:uid="{664ED022-B783-4D82-9FCB-91A580E717EE}"/>
    <cellStyle name="60% - Accent4 16 2 3 2" xfId="50673" xr:uid="{7A1F5F64-0341-4BBF-AC68-98D7C7C51CB4}"/>
    <cellStyle name="60% - Accent4 16 2 4" xfId="50670" xr:uid="{6D72A009-8A6E-4BAD-A7A3-C4C8079C11E0}"/>
    <cellStyle name="60% - Accent4 16 3" xfId="11204" xr:uid="{9EA18C23-7268-4045-AA85-5FFFD30D8FC4}"/>
    <cellStyle name="60% - Accent4 16 3 2" xfId="26617" xr:uid="{A032C2CA-BF10-49AB-BEA4-ADC0BF141741}"/>
    <cellStyle name="60% - Accent4 16 3 2 2" xfId="50675" xr:uid="{C632B445-8851-4E9F-8690-C91D6B4FE332}"/>
    <cellStyle name="60% - Accent4 16 3 3" xfId="50674" xr:uid="{56C82958-7FC0-4C09-8BC0-12B2AC306223}"/>
    <cellStyle name="60% - Accent4 16 4" xfId="18912" xr:uid="{46F76F7E-1CD7-4C8F-A465-CEEB82EE6AF0}"/>
    <cellStyle name="60% - Accent4 16 4 2" xfId="50676" xr:uid="{8F600EB5-66FA-49C3-96F7-25F86222F7C4}"/>
    <cellStyle name="60% - Accent4 16 5" xfId="50669" xr:uid="{76E35BF2-CFD1-467F-90E1-FA5AE0AD6858}"/>
    <cellStyle name="60% - Accent4 17" xfId="3513" xr:uid="{CD4C6702-E27F-4690-B8CC-E786BC2F3E40}"/>
    <cellStyle name="60% - Accent4 17 2" xfId="7245" xr:uid="{B39AD0E9-22E6-4D94-8FCB-1E5438C917F8}"/>
    <cellStyle name="60% - Accent4 17 2 2" xfId="14953" xr:uid="{E53C091C-733A-4D99-9785-8E515D18BB2B}"/>
    <cellStyle name="60% - Accent4 17 2 2 2" xfId="30365" xr:uid="{BC11E4BD-86A7-43B3-8C1C-A5E4034F6CF0}"/>
    <cellStyle name="60% - Accent4 17 2 2 2 2" xfId="50680" xr:uid="{5FFA93A1-7D73-43AB-9270-9B76C6A6680A}"/>
    <cellStyle name="60% - Accent4 17 2 2 3" xfId="50679" xr:uid="{37FEF0F9-4FE0-4CFD-ABA9-3930DD56ED59}"/>
    <cellStyle name="60% - Accent4 17 2 3" xfId="22660" xr:uid="{BC3239BD-2559-40F2-8D0C-99A578049374}"/>
    <cellStyle name="60% - Accent4 17 2 3 2" xfId="50681" xr:uid="{709C50E2-53C1-4898-89C3-B367DA273A23}"/>
    <cellStyle name="60% - Accent4 17 2 4" xfId="50678" xr:uid="{55213A2A-28B4-4791-98EC-91139CB9CC0B}"/>
    <cellStyle name="60% - Accent4 17 3" xfId="11224" xr:uid="{0E64E9BF-F0BA-419E-AD96-C938315E0047}"/>
    <cellStyle name="60% - Accent4 17 3 2" xfId="26637" xr:uid="{566D96F4-45EB-4229-9EAF-F56F4E33D3C2}"/>
    <cellStyle name="60% - Accent4 17 3 2 2" xfId="50683" xr:uid="{BE497C00-33BB-4DDD-90D6-2215939F2A15}"/>
    <cellStyle name="60% - Accent4 17 3 3" xfId="50682" xr:uid="{FC434918-6DEE-432C-9ABA-9942F0754100}"/>
    <cellStyle name="60% - Accent4 17 4" xfId="18932" xr:uid="{22F43E50-0548-4AAE-B3CB-DE2F709526E6}"/>
    <cellStyle name="60% - Accent4 17 4 2" xfId="50684" xr:uid="{146845DE-459C-4C43-B30C-D5EC0B81D108}"/>
    <cellStyle name="60% - Accent4 17 5" xfId="50677" xr:uid="{A69F38CF-07B2-4755-82E1-B823ECC4BEF0}"/>
    <cellStyle name="60% - Accent4 18" xfId="3533" xr:uid="{13400852-5008-416E-9C50-940AF01E6F84}"/>
    <cellStyle name="60% - Accent4 18 2" xfId="7265" xr:uid="{FF215282-41E2-4A3B-AAC1-E06435809667}"/>
    <cellStyle name="60% - Accent4 18 2 2" xfId="14973" xr:uid="{54AB4CE6-3D85-43E7-A472-A60A2C80C08A}"/>
    <cellStyle name="60% - Accent4 18 2 2 2" xfId="30385" xr:uid="{C23CB6B6-6718-4F69-8AD1-A42B44602343}"/>
    <cellStyle name="60% - Accent4 18 2 2 2 2" xfId="50688" xr:uid="{D25B141C-CC9B-46F4-8468-66DA2D22A31E}"/>
    <cellStyle name="60% - Accent4 18 2 2 3" xfId="50687" xr:uid="{8AE5036D-7045-43FB-9DCF-A67361F49BCB}"/>
    <cellStyle name="60% - Accent4 18 2 3" xfId="22680" xr:uid="{E5DCCCC1-CBC8-45E0-9C2C-B5197FA6FCE7}"/>
    <cellStyle name="60% - Accent4 18 2 3 2" xfId="50689" xr:uid="{2F790744-E0FC-4F03-A2B5-44B4B66D595D}"/>
    <cellStyle name="60% - Accent4 18 2 4" xfId="50686" xr:uid="{4C1AFDB4-5BCF-4C9D-B7C7-EE56067339BA}"/>
    <cellStyle name="60% - Accent4 18 3" xfId="11244" xr:uid="{AD7B54CF-6091-4F60-B9AB-4C9A9A6FF0BD}"/>
    <cellStyle name="60% - Accent4 18 3 2" xfId="26657" xr:uid="{FA91B821-44D4-4AD3-A891-556A599E2670}"/>
    <cellStyle name="60% - Accent4 18 3 2 2" xfId="50691" xr:uid="{F473EFF7-27E4-472A-A418-0CAFF9D9B55C}"/>
    <cellStyle name="60% - Accent4 18 3 3" xfId="50690" xr:uid="{67174ED6-9F50-41C6-822B-74FABD8AFCDD}"/>
    <cellStyle name="60% - Accent4 18 4" xfId="18952" xr:uid="{F08D0E8F-E0DE-416C-A2C4-61289E371294}"/>
    <cellStyle name="60% - Accent4 18 4 2" xfId="50692" xr:uid="{379E0666-B379-4964-A149-7EA33BF4DC7E}"/>
    <cellStyle name="60% - Accent4 18 5" xfId="50685" xr:uid="{54BEAFDC-C249-4885-B58B-A2B1C40FBB81}"/>
    <cellStyle name="60% - Accent4 19" xfId="3553" xr:uid="{8964623A-EA98-4C9A-93EC-EE5EB803AF1E}"/>
    <cellStyle name="60% - Accent4 19 2" xfId="7285" xr:uid="{1FCE1F8B-672C-42F8-91FC-374D8146B00D}"/>
    <cellStyle name="60% - Accent4 19 2 2" xfId="14993" xr:uid="{F983562B-D31E-4425-B571-EF56749D1959}"/>
    <cellStyle name="60% - Accent4 19 2 2 2" xfId="30405" xr:uid="{0707CC80-E0B0-4736-BF9A-9041A5C5E959}"/>
    <cellStyle name="60% - Accent4 19 2 2 2 2" xfId="50696" xr:uid="{718803AB-5437-449B-B7CC-5F95822ABD77}"/>
    <cellStyle name="60% - Accent4 19 2 2 3" xfId="50695" xr:uid="{740058DB-2D99-4F66-8BD8-3C13D0370D66}"/>
    <cellStyle name="60% - Accent4 19 2 3" xfId="22700" xr:uid="{6E78F315-87C2-4374-BA85-2B0EDD32ABC6}"/>
    <cellStyle name="60% - Accent4 19 2 3 2" xfId="50697" xr:uid="{D67263C6-79D9-4ECE-8F02-0ADC04D8AB1B}"/>
    <cellStyle name="60% - Accent4 19 2 4" xfId="50694" xr:uid="{E3B25F8C-3F13-4644-992B-507E69CD683D}"/>
    <cellStyle name="60% - Accent4 19 3" xfId="11264" xr:uid="{1DB69653-0A5A-4AB9-9DD7-29A2C54CC14A}"/>
    <cellStyle name="60% - Accent4 19 3 2" xfId="26677" xr:uid="{067A6CBE-5E46-4E29-AE07-06491D6BFED8}"/>
    <cellStyle name="60% - Accent4 19 3 2 2" xfId="50699" xr:uid="{F2F623F4-1A96-450A-9E41-64B725EC6918}"/>
    <cellStyle name="60% - Accent4 19 3 3" xfId="50698" xr:uid="{4F352E73-8B11-4147-8A97-DDFF17133B28}"/>
    <cellStyle name="60% - Accent4 19 4" xfId="18972" xr:uid="{816E87E8-39AC-471C-BCE3-95BE2AF10E91}"/>
    <cellStyle name="60% - Accent4 19 4 2" xfId="50700" xr:uid="{B006A80C-2AE8-4DC0-9866-35880E02643F}"/>
    <cellStyle name="60% - Accent4 19 5" xfId="50693" xr:uid="{0262818F-F224-458A-847E-18F02A53D442}"/>
    <cellStyle name="60% - Accent4 2" xfId="69" xr:uid="{386FA96E-B531-4762-8E15-AF00650A1B7F}"/>
    <cellStyle name="60% - Accent4 2 2" xfId="50701" xr:uid="{CD304BCC-81EF-4C2C-A04D-E40716CF5040}"/>
    <cellStyle name="60% - Accent4 20" xfId="3574" xr:uid="{ABAF3419-7286-43D9-A105-DABBBB242197}"/>
    <cellStyle name="60% - Accent4 20 2" xfId="7305" xr:uid="{CDB7A704-66BA-4301-862F-0983DDD49C33}"/>
    <cellStyle name="60% - Accent4 20 2 2" xfId="15013" xr:uid="{A5D84CB6-171A-414C-AAE4-AA3B83215676}"/>
    <cellStyle name="60% - Accent4 20 2 2 2" xfId="30425" xr:uid="{3E689609-2714-40B8-9CA0-F2704A7F6262}"/>
    <cellStyle name="60% - Accent4 20 2 2 2 2" xfId="50705" xr:uid="{A3E439BC-2136-400C-8FC3-68BF2566806C}"/>
    <cellStyle name="60% - Accent4 20 2 2 3" xfId="50704" xr:uid="{9AD1C2E0-C403-4661-8728-F989934E98D1}"/>
    <cellStyle name="60% - Accent4 20 2 3" xfId="22720" xr:uid="{D554AC9A-A560-4A4C-96DA-8696E53AE002}"/>
    <cellStyle name="60% - Accent4 20 2 3 2" xfId="50706" xr:uid="{2CA94F04-AAB7-4658-80C5-EB683BF34EB8}"/>
    <cellStyle name="60% - Accent4 20 2 4" xfId="50703" xr:uid="{A693B145-C9C5-4C4A-8214-F6349520DC55}"/>
    <cellStyle name="60% - Accent4 20 3" xfId="11284" xr:uid="{FAA7A3E9-32FC-4911-A14B-1B73D8CAF4E5}"/>
    <cellStyle name="60% - Accent4 20 3 2" xfId="26697" xr:uid="{03998354-5E61-4178-918E-ADA625E17619}"/>
    <cellStyle name="60% - Accent4 20 3 2 2" xfId="50708" xr:uid="{41C41592-701C-4EF5-9C5F-BEFBA1922A0F}"/>
    <cellStyle name="60% - Accent4 20 3 3" xfId="50707" xr:uid="{4B7908C6-6434-4D67-BB93-D6757B6E4E35}"/>
    <cellStyle name="60% - Accent4 20 4" xfId="18992" xr:uid="{B1BAB507-E317-49D9-A498-BC7C86BB0F1B}"/>
    <cellStyle name="60% - Accent4 20 4 2" xfId="50709" xr:uid="{B66540BD-C299-423E-8B9B-33127A89917C}"/>
    <cellStyle name="60% - Accent4 20 5" xfId="50702" xr:uid="{3D05FB82-6B51-4487-82EC-1E2163263C3F}"/>
    <cellStyle name="60% - Accent4 21" xfId="3594" xr:uid="{0A723D20-50C4-4FB2-BFFA-D5EFC86F692E}"/>
    <cellStyle name="60% - Accent4 21 2" xfId="7325" xr:uid="{4334046D-2074-426B-A1E2-517F82155F6F}"/>
    <cellStyle name="60% - Accent4 21 2 2" xfId="15033" xr:uid="{58FA9BF5-6E6B-437E-A6AD-6B0F86582FF1}"/>
    <cellStyle name="60% - Accent4 21 2 2 2" xfId="30445" xr:uid="{ADBCB79C-0099-4D54-B601-4848B804E6D9}"/>
    <cellStyle name="60% - Accent4 21 2 2 2 2" xfId="50713" xr:uid="{DFC08B6E-88DD-48D5-8A75-611877D10FB2}"/>
    <cellStyle name="60% - Accent4 21 2 2 3" xfId="50712" xr:uid="{EEA01EDC-8853-44C3-A1C5-AA98DDC91C56}"/>
    <cellStyle name="60% - Accent4 21 2 3" xfId="22740" xr:uid="{26A739E5-7034-487F-BCC0-17AF8AD0B115}"/>
    <cellStyle name="60% - Accent4 21 2 3 2" xfId="50714" xr:uid="{F42EA49C-9777-45B9-BB75-F909409DC9A7}"/>
    <cellStyle name="60% - Accent4 21 2 4" xfId="50711" xr:uid="{F5DB7E9B-D2A7-499C-BC8F-E4DBBDEFFA85}"/>
    <cellStyle name="60% - Accent4 21 3" xfId="11304" xr:uid="{4B2082CF-C4AB-4162-B71A-A0DBED4F2BAA}"/>
    <cellStyle name="60% - Accent4 21 3 2" xfId="26717" xr:uid="{C2BA8A58-2053-45BA-929E-427975E1956C}"/>
    <cellStyle name="60% - Accent4 21 3 2 2" xfId="50716" xr:uid="{D9519236-2554-4665-A901-F22FCD487B8E}"/>
    <cellStyle name="60% - Accent4 21 3 3" xfId="50715" xr:uid="{2FF48F8D-6BA8-410F-BA01-4F6DD4090AF7}"/>
    <cellStyle name="60% - Accent4 21 4" xfId="19012" xr:uid="{BF6024AB-7D69-434D-B334-F9D0696424DA}"/>
    <cellStyle name="60% - Accent4 21 4 2" xfId="50717" xr:uid="{4F7B4AA3-CD16-45EF-9AE6-0290844CBB47}"/>
    <cellStyle name="60% - Accent4 21 5" xfId="50710" xr:uid="{95ED4494-808B-44C0-8EDD-D805CA91E052}"/>
    <cellStyle name="60% - Accent4 22" xfId="3614" xr:uid="{3520F25F-58B6-449E-8C72-0028DDED3229}"/>
    <cellStyle name="60% - Accent4 22 2" xfId="7345" xr:uid="{BFD63764-A0DB-4A63-950C-245A3F369ADB}"/>
    <cellStyle name="60% - Accent4 22 2 2" xfId="15053" xr:uid="{54CBF263-5AFA-439D-8A6B-CC1CC5BD92AA}"/>
    <cellStyle name="60% - Accent4 22 2 2 2" xfId="30465" xr:uid="{3BD44474-A2FF-47DA-89A8-0E3D32BE143E}"/>
    <cellStyle name="60% - Accent4 22 2 2 2 2" xfId="50721" xr:uid="{9998C3F7-6403-4F12-9C8A-FCC60B3C857B}"/>
    <cellStyle name="60% - Accent4 22 2 2 3" xfId="50720" xr:uid="{781E574E-E026-47A3-AE6E-0FBA0740575B}"/>
    <cellStyle name="60% - Accent4 22 2 3" xfId="22760" xr:uid="{6CF53EB4-6258-4FA6-855E-6777F7E33C80}"/>
    <cellStyle name="60% - Accent4 22 2 3 2" xfId="50722" xr:uid="{FC134B9E-A6E9-4A5B-B8AC-C49FD0C83622}"/>
    <cellStyle name="60% - Accent4 22 2 4" xfId="50719" xr:uid="{B305B6D6-7A5A-4360-BD57-60DE7128EEE0}"/>
    <cellStyle name="60% - Accent4 22 3" xfId="11324" xr:uid="{1E750D07-D1EB-4139-BC9A-0C9EABBC8E3D}"/>
    <cellStyle name="60% - Accent4 22 3 2" xfId="26737" xr:uid="{8803EFD0-66BF-4962-AFE4-B8D4A9244AF6}"/>
    <cellStyle name="60% - Accent4 22 3 2 2" xfId="50724" xr:uid="{C564517F-730E-474A-A6A0-0F21EBEE686C}"/>
    <cellStyle name="60% - Accent4 22 3 3" xfId="50723" xr:uid="{AFD11EC2-F74B-4C78-B8FA-C1844FC8B977}"/>
    <cellStyle name="60% - Accent4 22 4" xfId="19032" xr:uid="{70DD160F-B4DD-46F1-B687-9C965125F680}"/>
    <cellStyle name="60% - Accent4 22 4 2" xfId="50725" xr:uid="{FA308C1C-6B15-443C-9BF6-6FF9E86BD435}"/>
    <cellStyle name="60% - Accent4 22 5" xfId="50718" xr:uid="{D3F10CC2-833C-418E-9A1A-2A316139CAF3}"/>
    <cellStyle name="60% - Accent4 23" xfId="3634" xr:uid="{598DA76D-0B89-4716-A319-EA9F7AC8E560}"/>
    <cellStyle name="60% - Accent4 23 2" xfId="7365" xr:uid="{0427BB5F-5ABC-4F8C-8DFF-EF4D093149CE}"/>
    <cellStyle name="60% - Accent4 23 2 2" xfId="15073" xr:uid="{35A67050-0025-44E1-A103-674BD0911601}"/>
    <cellStyle name="60% - Accent4 23 2 2 2" xfId="30485" xr:uid="{15BA3B37-BE87-4156-8DDE-0AC748AEDF43}"/>
    <cellStyle name="60% - Accent4 23 2 2 2 2" xfId="50729" xr:uid="{018B2008-FAF1-449C-82D1-F65A7E7CA4C6}"/>
    <cellStyle name="60% - Accent4 23 2 2 3" xfId="50728" xr:uid="{ACE9C4F6-AF52-4A63-BD20-CC2A3794504F}"/>
    <cellStyle name="60% - Accent4 23 2 3" xfId="22780" xr:uid="{0E1BDBFC-ADF3-42E9-BA47-248E5CA0070B}"/>
    <cellStyle name="60% - Accent4 23 2 3 2" xfId="50730" xr:uid="{22D12E66-7E9E-4896-A9EC-228F0A7D54AA}"/>
    <cellStyle name="60% - Accent4 23 2 4" xfId="50727" xr:uid="{D40E8FD2-823A-4AC3-8FD3-F0405EF681B3}"/>
    <cellStyle name="60% - Accent4 23 3" xfId="11344" xr:uid="{27C77AFD-73E0-467C-8C88-17D141523A4E}"/>
    <cellStyle name="60% - Accent4 23 3 2" xfId="26757" xr:uid="{CC521B57-8751-4194-9D91-4843293E9480}"/>
    <cellStyle name="60% - Accent4 23 3 2 2" xfId="50732" xr:uid="{C993AF83-A268-4B6C-AE35-EA8144F278B5}"/>
    <cellStyle name="60% - Accent4 23 3 3" xfId="50731" xr:uid="{D984EB18-9DA7-4B48-B061-4981627CDE1F}"/>
    <cellStyle name="60% - Accent4 23 4" xfId="19052" xr:uid="{538D4E7C-BD7F-4FEF-863B-30D06D838C85}"/>
    <cellStyle name="60% - Accent4 23 4 2" xfId="50733" xr:uid="{3376A1F5-DC0F-458D-942C-FE087680DB18}"/>
    <cellStyle name="60% - Accent4 23 5" xfId="50726" xr:uid="{6CCEBFFF-C355-4C6F-864B-524FA20E23D5}"/>
    <cellStyle name="60% - Accent4 24" xfId="3654" xr:uid="{1A0E0044-22EC-45B1-90BC-CF1814E05F82}"/>
    <cellStyle name="60% - Accent4 24 2" xfId="7385" xr:uid="{9BF956E7-5881-415E-816E-56E0809B7082}"/>
    <cellStyle name="60% - Accent4 24 2 2" xfId="15093" xr:uid="{FAE9EF56-DB33-45A1-8437-5C4F91DAD418}"/>
    <cellStyle name="60% - Accent4 24 2 2 2" xfId="30505" xr:uid="{157312DC-857F-4C7F-87D2-CF173049083C}"/>
    <cellStyle name="60% - Accent4 24 2 2 2 2" xfId="50737" xr:uid="{B2A1BA4E-7E84-4957-864F-C63A1527106D}"/>
    <cellStyle name="60% - Accent4 24 2 2 3" xfId="50736" xr:uid="{22843DBF-5E58-4853-B814-AC49E8887EFB}"/>
    <cellStyle name="60% - Accent4 24 2 3" xfId="22800" xr:uid="{734BB81A-FF51-4E60-B947-89D133D51F75}"/>
    <cellStyle name="60% - Accent4 24 2 3 2" xfId="50738" xr:uid="{C2C2C872-0099-40A2-A033-36FA79994A6B}"/>
    <cellStyle name="60% - Accent4 24 2 4" xfId="50735" xr:uid="{2ABB424F-FA6A-421F-9880-51D72E7B3DCA}"/>
    <cellStyle name="60% - Accent4 24 3" xfId="11364" xr:uid="{BAA35D03-84EA-4EF2-AE51-61C0FACFC4F1}"/>
    <cellStyle name="60% - Accent4 24 3 2" xfId="26777" xr:uid="{847E89C9-3AA9-40C4-AFCC-FA7E35185DBF}"/>
    <cellStyle name="60% - Accent4 24 3 2 2" xfId="50740" xr:uid="{887D42F4-5AE2-4B59-A9E8-FC685382A9EE}"/>
    <cellStyle name="60% - Accent4 24 3 3" xfId="50739" xr:uid="{352F1AE1-2A74-43A1-A39D-3FE4A44D632A}"/>
    <cellStyle name="60% - Accent4 24 4" xfId="19072" xr:uid="{8E42E415-E653-46D0-B741-DD6467753D3B}"/>
    <cellStyle name="60% - Accent4 24 4 2" xfId="50741" xr:uid="{CC19262B-FE84-44CA-82B4-EEDE43B592F1}"/>
    <cellStyle name="60% - Accent4 24 5" xfId="50734" xr:uid="{74D4B105-DCA6-4D3E-BE25-FE2082CB1E79}"/>
    <cellStyle name="60% - Accent4 25" xfId="3674" xr:uid="{F93FDE89-515C-4E6C-AD1E-A6F9B12DB17E}"/>
    <cellStyle name="60% - Accent4 25 2" xfId="7405" xr:uid="{4C0E4AA4-B7EC-4E49-82D3-0C3CAABFCC6F}"/>
    <cellStyle name="60% - Accent4 25 2 2" xfId="15113" xr:uid="{3EBE9B78-4F3E-4DC7-9B4F-D9043EAC0865}"/>
    <cellStyle name="60% - Accent4 25 2 2 2" xfId="30525" xr:uid="{A4A4A94D-271F-413D-8C66-A4FF0CDA56EE}"/>
    <cellStyle name="60% - Accent4 25 2 2 2 2" xfId="50745" xr:uid="{92C96502-7BBB-4D99-B4D9-E4567B2CA976}"/>
    <cellStyle name="60% - Accent4 25 2 2 3" xfId="50744" xr:uid="{CDD5536E-0BAC-43E7-9BD0-C709EC58F7C8}"/>
    <cellStyle name="60% - Accent4 25 2 3" xfId="22820" xr:uid="{9948E42C-CEC7-445F-86C8-9DB64D05EE3E}"/>
    <cellStyle name="60% - Accent4 25 2 3 2" xfId="50746" xr:uid="{B5743262-5C1B-474E-82C1-9EAD0F0501FD}"/>
    <cellStyle name="60% - Accent4 25 2 4" xfId="50743" xr:uid="{C03A4D0C-94AC-41A8-AE91-83E63F480920}"/>
    <cellStyle name="60% - Accent4 25 3" xfId="11384" xr:uid="{43AE8DEB-0DA7-47D1-8116-71ADBDA55018}"/>
    <cellStyle name="60% - Accent4 25 3 2" xfId="26797" xr:uid="{840F39BA-EF93-4797-BF57-82BDD809BB14}"/>
    <cellStyle name="60% - Accent4 25 3 2 2" xfId="50748" xr:uid="{90D623BB-D49A-4A86-A5D0-D0540746C429}"/>
    <cellStyle name="60% - Accent4 25 3 3" xfId="50747" xr:uid="{F006F699-4299-4AF7-BB95-759175341EEA}"/>
    <cellStyle name="60% - Accent4 25 4" xfId="19092" xr:uid="{FCA9BB5C-5B53-4C50-B92A-F9CA2ADD4612}"/>
    <cellStyle name="60% - Accent4 25 4 2" xfId="50749" xr:uid="{4ED27D5E-7371-4B14-8104-E220ED0D12DC}"/>
    <cellStyle name="60% - Accent4 25 5" xfId="50742" xr:uid="{EB536AAD-F47D-4C05-A1BB-5BA185217DD2}"/>
    <cellStyle name="60% - Accent4 26" xfId="3694" xr:uid="{58961C02-51F3-4906-A39F-810D07F7D5B4}"/>
    <cellStyle name="60% - Accent4 26 2" xfId="7425" xr:uid="{0764992C-E89A-4D21-BC9C-555CAD5D3821}"/>
    <cellStyle name="60% - Accent4 26 2 2" xfId="15133" xr:uid="{4E74FCE2-4C45-4FFB-A8EB-54196F73C5F1}"/>
    <cellStyle name="60% - Accent4 26 2 2 2" xfId="30545" xr:uid="{D916EA4D-DA24-4717-BB5E-257A43B289D5}"/>
    <cellStyle name="60% - Accent4 26 2 2 2 2" xfId="50753" xr:uid="{7794AA82-EA00-4B7E-9934-60A0E44FBD95}"/>
    <cellStyle name="60% - Accent4 26 2 2 3" xfId="50752" xr:uid="{51BBE938-D6C6-4A21-A232-2BED34BEC4B8}"/>
    <cellStyle name="60% - Accent4 26 2 3" xfId="22840" xr:uid="{1DD9D5F9-EAC9-4875-B2C4-0FB22B82295A}"/>
    <cellStyle name="60% - Accent4 26 2 3 2" xfId="50754" xr:uid="{B4F1A9B5-8E65-4E82-86E6-9D07BAE4CCF4}"/>
    <cellStyle name="60% - Accent4 26 2 4" xfId="50751" xr:uid="{2EECF107-BF97-44E5-82D7-44E3AF38E0D0}"/>
    <cellStyle name="60% - Accent4 26 3" xfId="11404" xr:uid="{A9AE2282-272A-48F4-82A2-DA976F76C25F}"/>
    <cellStyle name="60% - Accent4 26 3 2" xfId="26817" xr:uid="{9A4DC04D-E328-4DF2-A046-EB430F75EE25}"/>
    <cellStyle name="60% - Accent4 26 3 2 2" xfId="50756" xr:uid="{B6EDBFCC-36E8-47BD-8EED-CC6DD8A011E4}"/>
    <cellStyle name="60% - Accent4 26 3 3" xfId="50755" xr:uid="{1719F00A-F935-4263-A256-F54B3CABB1BB}"/>
    <cellStyle name="60% - Accent4 26 4" xfId="19112" xr:uid="{F2ABEED3-4857-4C0E-B3A7-5D29C11FA82F}"/>
    <cellStyle name="60% - Accent4 26 4 2" xfId="50757" xr:uid="{0AEFDF58-78B1-4D92-A13A-B3D19675183C}"/>
    <cellStyle name="60% - Accent4 26 5" xfId="50750" xr:uid="{6E8DAA4E-4C8D-439E-8BD8-7C0173667E81}"/>
    <cellStyle name="60% - Accent4 27" xfId="3714" xr:uid="{08FDB2E4-52BE-4522-BC0F-D63CC5F8C8C3}"/>
    <cellStyle name="60% - Accent4 27 2" xfId="7445" xr:uid="{CCAE7670-0C39-4BC8-82D5-FD7B5C3A37FE}"/>
    <cellStyle name="60% - Accent4 27 2 2" xfId="15153" xr:uid="{AA99233B-ED94-493D-9B58-B99AC6A021D3}"/>
    <cellStyle name="60% - Accent4 27 2 2 2" xfId="30565" xr:uid="{71490CB5-9D54-4E9B-B23D-B1073E1D0118}"/>
    <cellStyle name="60% - Accent4 27 2 2 2 2" xfId="50761" xr:uid="{564DF599-EE9F-4914-A704-BD137C6669D0}"/>
    <cellStyle name="60% - Accent4 27 2 2 3" xfId="50760" xr:uid="{4E0D219A-6E4F-44A3-9535-DD7D95009A71}"/>
    <cellStyle name="60% - Accent4 27 2 3" xfId="22860" xr:uid="{30FE1E39-316D-421B-A770-4E663B5C6DC8}"/>
    <cellStyle name="60% - Accent4 27 2 3 2" xfId="50762" xr:uid="{F2378C7F-10F4-41F2-BB38-A154B2224287}"/>
    <cellStyle name="60% - Accent4 27 2 4" xfId="50759" xr:uid="{D1032A3F-B6D7-46D5-BAE5-88FDBE066C50}"/>
    <cellStyle name="60% - Accent4 27 3" xfId="11424" xr:uid="{765E7483-0FC9-4085-9185-3691E81627B3}"/>
    <cellStyle name="60% - Accent4 27 3 2" xfId="26837" xr:uid="{646030C1-F6D1-4262-98A1-DB21A146C623}"/>
    <cellStyle name="60% - Accent4 27 3 2 2" xfId="50764" xr:uid="{C7B6904E-B8D2-4A44-BFA2-07AD881E254E}"/>
    <cellStyle name="60% - Accent4 27 3 3" xfId="50763" xr:uid="{21E3AD84-5B83-4FE2-94B3-0F4CA5EAB1EC}"/>
    <cellStyle name="60% - Accent4 27 4" xfId="19132" xr:uid="{65846EDA-876F-44C9-974F-DE2FF086BD55}"/>
    <cellStyle name="60% - Accent4 27 4 2" xfId="50765" xr:uid="{5DC98722-5347-4E7B-914D-CD0BC4D39D82}"/>
    <cellStyle name="60% - Accent4 27 5" xfId="50758" xr:uid="{AB0CDCFA-59D0-4D9E-A8A8-816BB428BCC7}"/>
    <cellStyle name="60% - Accent4 28" xfId="3734" xr:uid="{C99E31FB-3283-4559-84A6-6710FE986F87}"/>
    <cellStyle name="60% - Accent4 28 2" xfId="7465" xr:uid="{6F35B3C6-73F1-4A4C-A84A-5489501203FB}"/>
    <cellStyle name="60% - Accent4 28 2 2" xfId="15173" xr:uid="{51D45C4E-1B13-4C3A-AFD5-708B3F1CAF6E}"/>
    <cellStyle name="60% - Accent4 28 2 2 2" xfId="30585" xr:uid="{5975CE33-F61D-40BB-AD3E-C09FC9E62C79}"/>
    <cellStyle name="60% - Accent4 28 2 2 2 2" xfId="50769" xr:uid="{B7881202-BDCD-49B2-8EE6-4A9538FEA72C}"/>
    <cellStyle name="60% - Accent4 28 2 2 3" xfId="50768" xr:uid="{6A6EAD3A-D956-49BD-B57F-D8220582B434}"/>
    <cellStyle name="60% - Accent4 28 2 3" xfId="22880" xr:uid="{67C12ADF-58D8-4F6B-97D0-D0385D3E2684}"/>
    <cellStyle name="60% - Accent4 28 2 3 2" xfId="50770" xr:uid="{1B29970A-CB71-4F11-AC2D-5A92E74362C3}"/>
    <cellStyle name="60% - Accent4 28 2 4" xfId="50767" xr:uid="{46101EBB-BD00-4108-AD8F-3ED5CED71991}"/>
    <cellStyle name="60% - Accent4 28 3" xfId="11444" xr:uid="{A9CD1CB6-54E0-4877-8729-60F235E6280B}"/>
    <cellStyle name="60% - Accent4 28 3 2" xfId="26857" xr:uid="{4EBC4410-F20D-465B-920C-C9D7553215A4}"/>
    <cellStyle name="60% - Accent4 28 3 2 2" xfId="50772" xr:uid="{3AA689E7-A529-4D98-BFA9-FCCB63801C5A}"/>
    <cellStyle name="60% - Accent4 28 3 3" xfId="50771" xr:uid="{3CB29936-D075-405B-A25B-651F0020C1BA}"/>
    <cellStyle name="60% - Accent4 28 4" xfId="19152" xr:uid="{33381EBC-0674-47D6-B477-E9EBDBA0AE82}"/>
    <cellStyle name="60% - Accent4 28 4 2" xfId="50773" xr:uid="{080B5BD8-81C7-4CF7-97C8-6CC92D50251F}"/>
    <cellStyle name="60% - Accent4 28 5" xfId="50766" xr:uid="{060E8B11-235D-4F1C-BC91-93F7128684B4}"/>
    <cellStyle name="60% - Accent4 29" xfId="3754" xr:uid="{5E750520-15D0-4C8B-8473-234E42335B94}"/>
    <cellStyle name="60% - Accent4 29 2" xfId="7485" xr:uid="{691F9F42-FAD6-4C79-924B-F02AEB22B03A}"/>
    <cellStyle name="60% - Accent4 29 2 2" xfId="15193" xr:uid="{B9669AD7-D12A-4EE4-B70F-4E54985DD4CC}"/>
    <cellStyle name="60% - Accent4 29 2 2 2" xfId="30605" xr:uid="{F90E318D-B542-4A56-B5DB-C5C5579BD7F5}"/>
    <cellStyle name="60% - Accent4 29 2 2 2 2" xfId="50777" xr:uid="{81697029-40CD-4E6E-843B-DBB65DD5E9A5}"/>
    <cellStyle name="60% - Accent4 29 2 2 3" xfId="50776" xr:uid="{C2317839-FEEC-4E19-90A5-C0DD9D3D2EF2}"/>
    <cellStyle name="60% - Accent4 29 2 3" xfId="22900" xr:uid="{1F43E440-9932-4480-9279-9368C9FFDF47}"/>
    <cellStyle name="60% - Accent4 29 2 3 2" xfId="50778" xr:uid="{03693ADC-B3CF-4CFC-B268-F719CE6C58F9}"/>
    <cellStyle name="60% - Accent4 29 2 4" xfId="50775" xr:uid="{B49FE3EF-97DB-4011-B2BD-13C068E21E40}"/>
    <cellStyle name="60% - Accent4 29 3" xfId="11464" xr:uid="{6624E2C7-DF3C-40F7-93E5-375DC0B7A727}"/>
    <cellStyle name="60% - Accent4 29 3 2" xfId="26877" xr:uid="{168837A5-50AF-4DB4-B1DF-71622517ACE1}"/>
    <cellStyle name="60% - Accent4 29 3 2 2" xfId="50780" xr:uid="{77BAF609-0B9E-4D24-863B-BC555D31F42F}"/>
    <cellStyle name="60% - Accent4 29 3 3" xfId="50779" xr:uid="{A1456D7A-4E01-468B-B274-9422296F4E29}"/>
    <cellStyle name="60% - Accent4 29 4" xfId="19172" xr:uid="{DC66A165-175F-498C-8AF5-AF2D810EF3F1}"/>
    <cellStyle name="60% - Accent4 29 4 2" xfId="50781" xr:uid="{CBBED5FC-2A5D-4288-B62B-E30A7E9786F6}"/>
    <cellStyle name="60% - Accent4 29 5" xfId="50774" xr:uid="{DD22EDCE-FB64-433E-8A49-672DDB66A666}"/>
    <cellStyle name="60% - Accent4 3" xfId="211" xr:uid="{EDF899CF-1768-42F6-AB1E-651C844A0221}"/>
    <cellStyle name="60% - Accent4 3 2" xfId="415" xr:uid="{E66C4645-7B86-416A-BCC4-DEDC769D53D4}"/>
    <cellStyle name="60% - Accent4 3 2 2" xfId="1077" xr:uid="{16868F01-E826-4BBD-A3DC-1CD53DCB9165}"/>
    <cellStyle name="60% - Accent4 3 2 2 2" xfId="2545" xr:uid="{3DA12426-598C-4E76-BCF1-4495E61CBBFC}"/>
    <cellStyle name="60% - Accent4 3 2 2 2 2" xfId="6277" xr:uid="{F10E4E94-32ED-4399-9FBC-92FD727D465C}"/>
    <cellStyle name="60% - Accent4 3 2 2 2 2 2" xfId="13985" xr:uid="{704870E9-DA5D-4728-AC41-43CF5AEF4BA2}"/>
    <cellStyle name="60% - Accent4 3 2 2 2 2 2 2" xfId="29397" xr:uid="{A3861749-6880-45CA-91DD-CE0578F8EE19}"/>
    <cellStyle name="60% - Accent4 3 2 2 2 2 2 2 2" xfId="50788" xr:uid="{DD1CD46B-2AC2-4A4F-8ED6-C2DE7B25905F}"/>
    <cellStyle name="60% - Accent4 3 2 2 2 2 2 3" xfId="50787" xr:uid="{DBE4E0E6-541B-4AA8-847D-47C076545D1C}"/>
    <cellStyle name="60% - Accent4 3 2 2 2 2 3" xfId="21692" xr:uid="{D68CF97D-454B-491D-A8C2-2ED6161C9353}"/>
    <cellStyle name="60% - Accent4 3 2 2 2 2 3 2" xfId="50789" xr:uid="{5BD0B94E-87F0-485A-A353-F671074057EC}"/>
    <cellStyle name="60% - Accent4 3 2 2 2 2 4" xfId="50786" xr:uid="{97019892-816B-413F-9DE7-5967A47A55FB}"/>
    <cellStyle name="60% - Accent4 3 2 2 2 3" xfId="10256" xr:uid="{7AA81F42-FE5F-4228-A21C-5D6B8248BE24}"/>
    <cellStyle name="60% - Accent4 3 2 2 2 3 2" xfId="25669" xr:uid="{1A2CC77C-2162-4B9C-B277-EBDFF9980F35}"/>
    <cellStyle name="60% - Accent4 3 2 2 2 3 2 2" xfId="50791" xr:uid="{6D9DD2DC-584F-4ED5-8978-549AE7AE666D}"/>
    <cellStyle name="60% - Accent4 3 2 2 2 3 3" xfId="50790" xr:uid="{DFACD3A9-82A8-4622-AE2A-5090EC9FF03A}"/>
    <cellStyle name="60% - Accent4 3 2 2 2 4" xfId="17964" xr:uid="{9B9E3EAF-9E45-4DC5-B2C5-357E5D9E4F1C}"/>
    <cellStyle name="60% - Accent4 3 2 2 2 4 2" xfId="50792" xr:uid="{AB28A24A-CBFF-4BF2-ADDD-8835197666FD}"/>
    <cellStyle name="60% - Accent4 3 2 2 2 5" xfId="50785" xr:uid="{B35F86FE-C17E-48C2-98C2-44FB8D4F55B7}"/>
    <cellStyle name="60% - Accent4 3 2 2 3" xfId="4814" xr:uid="{194F6FC8-C5FF-4159-A2D8-C7E6BDD69738}"/>
    <cellStyle name="60% - Accent4 3 2 2 3 2" xfId="12522" xr:uid="{B91FEE8F-B5B3-474E-8FE8-5FF2B1686AD2}"/>
    <cellStyle name="60% - Accent4 3 2 2 3 2 2" xfId="27934" xr:uid="{3B4CB620-FCFB-42DF-9B7B-019E6C19C24A}"/>
    <cellStyle name="60% - Accent4 3 2 2 3 2 2 2" xfId="50795" xr:uid="{5EB5F381-71F5-4BFE-8CB8-6D23E678D7F0}"/>
    <cellStyle name="60% - Accent4 3 2 2 3 2 3" xfId="50794" xr:uid="{B03F93EE-CCBC-4F5C-8CC4-3FCDDEE94D2B}"/>
    <cellStyle name="60% - Accent4 3 2 2 3 3" xfId="20229" xr:uid="{1036D8EE-CC27-4F1D-B05E-7817B8EF5ABD}"/>
    <cellStyle name="60% - Accent4 3 2 2 3 3 2" xfId="50796" xr:uid="{D6579AAA-483D-41B6-AC30-DB97DB5DDF47}"/>
    <cellStyle name="60% - Accent4 3 2 2 3 4" xfId="50793" xr:uid="{54180634-5E85-4D54-97CF-7C170B11B571}"/>
    <cellStyle name="60% - Accent4 3 2 2 4" xfId="8797" xr:uid="{A03F82CE-D74B-43D6-B365-67E4B9E522E3}"/>
    <cellStyle name="60% - Accent4 3 2 2 4 2" xfId="24210" xr:uid="{51CA6A07-1FA1-43DD-8320-45B893FDBFFC}"/>
    <cellStyle name="60% - Accent4 3 2 2 4 2 2" xfId="50798" xr:uid="{7F5147C8-23F9-48A9-AF01-65969E569876}"/>
    <cellStyle name="60% - Accent4 3 2 2 4 3" xfId="50797" xr:uid="{16B2603A-6F2F-4782-996F-D5DF5A18E83D}"/>
    <cellStyle name="60% - Accent4 3 2 2 5" xfId="16505" xr:uid="{DA918832-9E18-40A4-95A3-5D92CBE60144}"/>
    <cellStyle name="60% - Accent4 3 2 2 5 2" xfId="50799" xr:uid="{41A8BA12-80CC-48AE-A725-D5B8564CCAB7}"/>
    <cellStyle name="60% - Accent4 3 2 2 6" xfId="50784" xr:uid="{945C2DB8-8678-498D-9044-1317B9A506BB}"/>
    <cellStyle name="60% - Accent4 3 2 3" xfId="1907" xr:uid="{ED5D50C5-A3E4-4959-B07F-506905ED2492}"/>
    <cellStyle name="60% - Accent4 3 2 3 2" xfId="5639" xr:uid="{762BFD91-4B84-4894-92F5-0B01C231E062}"/>
    <cellStyle name="60% - Accent4 3 2 3 2 2" xfId="13347" xr:uid="{ACCED9F4-0AC0-4812-96DA-7381EA9A3430}"/>
    <cellStyle name="60% - Accent4 3 2 3 2 2 2" xfId="28759" xr:uid="{95241379-AFC9-4D0C-890E-04228F45F86F}"/>
    <cellStyle name="60% - Accent4 3 2 3 2 2 2 2" xfId="50803" xr:uid="{41E97AB7-3909-4FB2-9102-D7EB5D2713E5}"/>
    <cellStyle name="60% - Accent4 3 2 3 2 2 3" xfId="50802" xr:uid="{36718C07-3241-491E-A7FF-220A097FC576}"/>
    <cellStyle name="60% - Accent4 3 2 3 2 3" xfId="21054" xr:uid="{479023DD-E47F-495F-B009-BB35E78FE8A0}"/>
    <cellStyle name="60% - Accent4 3 2 3 2 3 2" xfId="50804" xr:uid="{0F11674B-6E13-4550-8090-4614235A994C}"/>
    <cellStyle name="60% - Accent4 3 2 3 2 4" xfId="50801" xr:uid="{28E08C03-8615-42BB-A975-F6FD76BF0F6C}"/>
    <cellStyle name="60% - Accent4 3 2 3 3" xfId="9618" xr:uid="{0B2F5FFB-C950-47D8-99E9-4789D7B352B1}"/>
    <cellStyle name="60% - Accent4 3 2 3 3 2" xfId="25031" xr:uid="{0E2B58AD-F9E2-4826-9D87-E94B6DF1A2A0}"/>
    <cellStyle name="60% - Accent4 3 2 3 3 2 2" xfId="50806" xr:uid="{4B5ADD37-8DF8-4356-99F6-8DAD91FA396E}"/>
    <cellStyle name="60% - Accent4 3 2 3 3 3" xfId="50805" xr:uid="{174F5734-B25C-4B80-9072-DD0D5B49765B}"/>
    <cellStyle name="60% - Accent4 3 2 3 4" xfId="17326" xr:uid="{F890E057-6DBB-4AE3-A613-E8CE5DE7D83E}"/>
    <cellStyle name="60% - Accent4 3 2 3 4 2" xfId="50807" xr:uid="{C97F4C97-ADF7-4581-9A50-B7487A3EA321}"/>
    <cellStyle name="60% - Accent4 3 2 3 5" xfId="50800" xr:uid="{A9A55389-B58D-43E9-B997-4FEE34A02B61}"/>
    <cellStyle name="60% - Accent4 3 2 4" xfId="4162" xr:uid="{17812DB9-8B81-4820-BB54-A5C561BC69DC}"/>
    <cellStyle name="60% - Accent4 3 2 4 2" xfId="11870" xr:uid="{12309AC9-8C02-4745-94F1-E29AF3A307DC}"/>
    <cellStyle name="60% - Accent4 3 2 4 2 2" xfId="27282" xr:uid="{96ED38F6-4ECC-4500-8AD3-92E9DC093FF8}"/>
    <cellStyle name="60% - Accent4 3 2 4 2 2 2" xfId="50810" xr:uid="{ECE250ED-689F-4221-96E4-29173D7CA440}"/>
    <cellStyle name="60% - Accent4 3 2 4 2 3" xfId="50809" xr:uid="{FA0B43DA-EBA3-4446-9545-73E5956CB8F2}"/>
    <cellStyle name="60% - Accent4 3 2 4 3" xfId="19577" xr:uid="{22973618-03A3-451A-BEC9-5327EB0EB208}"/>
    <cellStyle name="60% - Accent4 3 2 4 3 2" xfId="50811" xr:uid="{55751BFC-82DC-4D33-B807-6087463C72C9}"/>
    <cellStyle name="60% - Accent4 3 2 4 4" xfId="50808" xr:uid="{EB5AEC89-C7BB-494D-9ED0-69DDA32506C8}"/>
    <cellStyle name="60% - Accent4 3 2 5" xfId="8159" xr:uid="{5D9C9AA3-684B-4E02-8F5A-78D4E5FA22BE}"/>
    <cellStyle name="60% - Accent4 3 2 5 2" xfId="23572" xr:uid="{F23FCF84-5C80-4374-9609-796A1C6FB9DC}"/>
    <cellStyle name="60% - Accent4 3 2 5 2 2" xfId="50813" xr:uid="{9C6B59A6-0157-416B-90B9-9D6FF51B7CD9}"/>
    <cellStyle name="60% - Accent4 3 2 5 3" xfId="50812" xr:uid="{1FF9FBFF-88DF-42AC-A373-A36D47145D53}"/>
    <cellStyle name="60% - Accent4 3 2 6" xfId="15867" xr:uid="{4F8F410A-7CB0-476C-A823-3A07A0444363}"/>
    <cellStyle name="60% - Accent4 3 2 6 2" xfId="50814" xr:uid="{36CCFAD7-5A35-4680-A50D-DB11750C1E0A}"/>
    <cellStyle name="60% - Accent4 3 2 7" xfId="50783" xr:uid="{AB787889-B310-4CB3-ACEC-84A1835CBEAD}"/>
    <cellStyle name="60% - Accent4 3 3" xfId="877" xr:uid="{EDCEBC3B-EFE7-4F75-86F9-16851587F8AC}"/>
    <cellStyle name="60% - Accent4 3 3 2" xfId="2347" xr:uid="{85CC0806-A4C9-42CB-B7F3-1D9D2FDDB2C3}"/>
    <cellStyle name="60% - Accent4 3 3 2 2" xfId="6079" xr:uid="{3C5271C5-05E6-4855-9800-DFFB621EC58D}"/>
    <cellStyle name="60% - Accent4 3 3 2 2 2" xfId="13787" xr:uid="{8592B401-DBEC-400F-9B82-57B489073AB8}"/>
    <cellStyle name="60% - Accent4 3 3 2 2 2 2" xfId="29199" xr:uid="{130006B9-6E93-4971-B345-1DC4A2498CF6}"/>
    <cellStyle name="60% - Accent4 3 3 2 2 2 2 2" xfId="50819" xr:uid="{26DDF6BC-10C8-4EB3-8C61-73FB831F0420}"/>
    <cellStyle name="60% - Accent4 3 3 2 2 2 3" xfId="50818" xr:uid="{36824E57-B851-4EDE-86BB-F23B1C7142B7}"/>
    <cellStyle name="60% - Accent4 3 3 2 2 3" xfId="21494" xr:uid="{701B6805-2C90-451A-8FAF-A7B8F514C911}"/>
    <cellStyle name="60% - Accent4 3 3 2 2 3 2" xfId="50820" xr:uid="{CAE283DB-BCEA-4B0E-A864-782F60D04EA8}"/>
    <cellStyle name="60% - Accent4 3 3 2 2 4" xfId="50817" xr:uid="{C6AE5091-2A16-4A35-8707-8C5EF69F6D59}"/>
    <cellStyle name="60% - Accent4 3 3 2 3" xfId="10058" xr:uid="{CFE64906-C4EF-4BD2-A692-537E881BD994}"/>
    <cellStyle name="60% - Accent4 3 3 2 3 2" xfId="25471" xr:uid="{4F4B3CDE-F831-47C1-8A15-54CFA3DF86EB}"/>
    <cellStyle name="60% - Accent4 3 3 2 3 2 2" xfId="50822" xr:uid="{C521E5A3-003A-4F26-B333-285FE9CB7E1E}"/>
    <cellStyle name="60% - Accent4 3 3 2 3 3" xfId="50821" xr:uid="{F24CA1E1-FB45-424A-8920-8D05559E5658}"/>
    <cellStyle name="60% - Accent4 3 3 2 4" xfId="17766" xr:uid="{9025617D-2D79-43BE-8B3E-0BAE5CDB7425}"/>
    <cellStyle name="60% - Accent4 3 3 2 4 2" xfId="50823" xr:uid="{A93A25BC-FA8A-400A-9EF6-A17491B3B12C}"/>
    <cellStyle name="60% - Accent4 3 3 2 5" xfId="50816" xr:uid="{7BFC4B06-7F84-4947-B8D5-B47C46CDE8DE}"/>
    <cellStyle name="60% - Accent4 3 3 3" xfId="4614" xr:uid="{962BA401-D456-4754-823E-001268391F95}"/>
    <cellStyle name="60% - Accent4 3 3 3 2" xfId="12322" xr:uid="{9A8B7ED7-F16F-4EE2-862A-B147C016AA1D}"/>
    <cellStyle name="60% - Accent4 3 3 3 2 2" xfId="27734" xr:uid="{FF0953A7-C7B9-4740-9828-B0D3C4AB8C1B}"/>
    <cellStyle name="60% - Accent4 3 3 3 2 2 2" xfId="50826" xr:uid="{05D433AA-1AF7-47AF-85C4-A26EAA50BBE5}"/>
    <cellStyle name="60% - Accent4 3 3 3 2 3" xfId="50825" xr:uid="{97063298-26C6-4CDD-BFFA-3B1EDF95B2E4}"/>
    <cellStyle name="60% - Accent4 3 3 3 3" xfId="20029" xr:uid="{BD8BDDD7-80EB-4518-A111-200BA96F7CAD}"/>
    <cellStyle name="60% - Accent4 3 3 3 3 2" xfId="50827" xr:uid="{28D88077-714C-44CF-AEC6-2DD41365D88D}"/>
    <cellStyle name="60% - Accent4 3 3 3 4" xfId="50824" xr:uid="{F225EA0F-9EB4-4923-9775-540FF950012B}"/>
    <cellStyle name="60% - Accent4 3 3 4" xfId="8599" xr:uid="{A86ED818-A3A7-4EA0-80FB-FBC6D0D16A97}"/>
    <cellStyle name="60% - Accent4 3 3 4 2" xfId="24012" xr:uid="{556E107F-8418-4495-B7A8-59231FF83CFC}"/>
    <cellStyle name="60% - Accent4 3 3 4 2 2" xfId="50829" xr:uid="{E7F93FF8-94E2-463C-A2B7-69102ACAF11A}"/>
    <cellStyle name="60% - Accent4 3 3 4 3" xfId="50828" xr:uid="{97CA836F-4C3A-4771-A1AA-FB276AAEBD09}"/>
    <cellStyle name="60% - Accent4 3 3 5" xfId="16307" xr:uid="{54270A94-64CC-4ECC-AB2A-884F85570DFB}"/>
    <cellStyle name="60% - Accent4 3 3 5 2" xfId="50830" xr:uid="{58D05B3D-CBC5-47DA-B969-C9DE364451A3}"/>
    <cellStyle name="60% - Accent4 3 3 6" xfId="50815" xr:uid="{977A45F6-3F6B-46D7-8F5C-58E3EC0AE961}"/>
    <cellStyle name="60% - Accent4 3 4" xfId="1709" xr:uid="{B122C374-E32A-4975-91D9-B2B5B7B22C45}"/>
    <cellStyle name="60% - Accent4 3 4 2" xfId="5441" xr:uid="{F574662A-AB5D-4BC0-8BC2-799B00FC2D45}"/>
    <cellStyle name="60% - Accent4 3 4 2 2" xfId="13149" xr:uid="{B5B085AF-2343-4352-9BCC-B73A4984EAE4}"/>
    <cellStyle name="60% - Accent4 3 4 2 2 2" xfId="28561" xr:uid="{EB74E2FF-DA9C-4E0A-A4FC-3AF869473E99}"/>
    <cellStyle name="60% - Accent4 3 4 2 2 2 2" xfId="50834" xr:uid="{47E9862B-7975-4252-BE2A-9FFFFB6D14E7}"/>
    <cellStyle name="60% - Accent4 3 4 2 2 3" xfId="50833" xr:uid="{53321255-A50C-499E-BB4E-974EA9F58A9F}"/>
    <cellStyle name="60% - Accent4 3 4 2 3" xfId="20856" xr:uid="{B02FD8C0-532B-4234-A1F9-0FF794F922CE}"/>
    <cellStyle name="60% - Accent4 3 4 2 3 2" xfId="50835" xr:uid="{1165AEFF-165B-42A1-AE71-8E6D5EC090E2}"/>
    <cellStyle name="60% - Accent4 3 4 2 4" xfId="50832" xr:uid="{ABDD3003-D6A3-4584-85AE-24E996593BEC}"/>
    <cellStyle name="60% - Accent4 3 4 3" xfId="9420" xr:uid="{82111C1E-210C-49B9-A545-8926FE83F2F1}"/>
    <cellStyle name="60% - Accent4 3 4 3 2" xfId="24833" xr:uid="{FCC78337-D628-4E54-AE35-AA4F51AC3B07}"/>
    <cellStyle name="60% - Accent4 3 4 3 2 2" xfId="50837" xr:uid="{96DDC2DB-A924-42EC-9447-71BAFC5E998A}"/>
    <cellStyle name="60% - Accent4 3 4 3 3" xfId="50836" xr:uid="{7182CA01-2872-428C-AB7F-1FD75C2B1BBD}"/>
    <cellStyle name="60% - Accent4 3 4 4" xfId="17128" xr:uid="{CC3ED228-E1B6-4D58-A68D-62E2DB39B3DC}"/>
    <cellStyle name="60% - Accent4 3 4 4 2" xfId="50838" xr:uid="{B7D8DEC6-0083-4235-BB92-E6E287240A77}"/>
    <cellStyle name="60% - Accent4 3 4 5" xfId="50831" xr:uid="{D48AF856-0171-49CE-8F35-042045D75C39}"/>
    <cellStyle name="60% - Accent4 3 5" xfId="3962" xr:uid="{12E3991F-21BD-4F5F-B926-57BBD880B7E0}"/>
    <cellStyle name="60% - Accent4 3 5 2" xfId="11670" xr:uid="{E3CD4E39-A993-45E6-B9FB-5E28410F26F6}"/>
    <cellStyle name="60% - Accent4 3 5 2 2" xfId="27082" xr:uid="{7DAF55C6-9F9A-4573-8FF0-36217B310D96}"/>
    <cellStyle name="60% - Accent4 3 5 2 2 2" xfId="50841" xr:uid="{AC2F790A-C513-4252-8902-CEB45F79FC05}"/>
    <cellStyle name="60% - Accent4 3 5 2 3" xfId="50840" xr:uid="{0B824B9C-FA13-4AC9-A1A6-AB333B6D8E10}"/>
    <cellStyle name="60% - Accent4 3 5 3" xfId="19377" xr:uid="{3261667D-512C-4EB5-BE01-095BA809957B}"/>
    <cellStyle name="60% - Accent4 3 5 3 2" xfId="50842" xr:uid="{BC2C4066-DF3B-4E27-8D86-90C4204F64B1}"/>
    <cellStyle name="60% - Accent4 3 5 4" xfId="50839" xr:uid="{55A9579D-7C27-4A35-B20D-1BC956382E18}"/>
    <cellStyle name="60% - Accent4 3 6" xfId="7961" xr:uid="{454D3279-A162-41F6-A9A7-981065C3AAFB}"/>
    <cellStyle name="60% - Accent4 3 6 2" xfId="23374" xr:uid="{CA06B7A0-37C6-45F3-99CB-85CC4A14C71B}"/>
    <cellStyle name="60% - Accent4 3 6 2 2" xfId="50844" xr:uid="{FADBE16D-3944-497B-85C4-3184C076CF86}"/>
    <cellStyle name="60% - Accent4 3 6 3" xfId="50843" xr:uid="{0464F103-FCE1-4A08-BC23-59AF3620F78A}"/>
    <cellStyle name="60% - Accent4 3 7" xfId="15669" xr:uid="{4F3BFABD-3262-4F51-970A-1DEF3A47700E}"/>
    <cellStyle name="60% - Accent4 3 7 2" xfId="50845" xr:uid="{15EA6052-7767-4CA6-82CB-B18DF0993F74}"/>
    <cellStyle name="60% - Accent4 3 8" xfId="50782" xr:uid="{E2405EEC-BCEB-4215-92B5-3FC3991E9554}"/>
    <cellStyle name="60% - Accent4 30" xfId="3774" xr:uid="{A783FDE6-B8B1-4E51-AE3A-07149499605C}"/>
    <cellStyle name="60% - Accent4 30 2" xfId="7505" xr:uid="{0717A765-A6FF-413C-87FD-CF6EFA56A3BE}"/>
    <cellStyle name="60% - Accent4 30 2 2" xfId="15213" xr:uid="{B6B0679B-A197-46DB-AF08-ACEDA6CD4534}"/>
    <cellStyle name="60% - Accent4 30 2 2 2" xfId="30625" xr:uid="{B6B28C9B-BBDF-4D76-A9C6-76602E3D65C5}"/>
    <cellStyle name="60% - Accent4 30 2 2 2 2" xfId="50849" xr:uid="{216B4AF9-71C1-4818-A3D3-E88D4E1723C2}"/>
    <cellStyle name="60% - Accent4 30 2 2 3" xfId="50848" xr:uid="{49B09001-35D0-4E98-980B-FB56DD96C28B}"/>
    <cellStyle name="60% - Accent4 30 2 3" xfId="22920" xr:uid="{604C2258-9BA3-42FD-AFCF-F6661AE7E0EB}"/>
    <cellStyle name="60% - Accent4 30 2 3 2" xfId="50850" xr:uid="{3F0E7D4D-EF4B-44F7-BAD0-C5C74BAA3463}"/>
    <cellStyle name="60% - Accent4 30 2 4" xfId="50847" xr:uid="{23D5EAE9-B2EC-493F-BA32-9CE13AC779C8}"/>
    <cellStyle name="60% - Accent4 30 3" xfId="11484" xr:uid="{51B4C1C6-1CC0-46A3-A46E-EBEA29C59BEB}"/>
    <cellStyle name="60% - Accent4 30 3 2" xfId="26897" xr:uid="{3D12748A-7880-4C5B-8AA9-A4D222570599}"/>
    <cellStyle name="60% - Accent4 30 3 2 2" xfId="50852" xr:uid="{02100BB7-45D8-42A4-B05B-B9022D7F8C30}"/>
    <cellStyle name="60% - Accent4 30 3 3" xfId="50851" xr:uid="{A0A61567-E7B3-4B1A-B9B8-19F89524CA00}"/>
    <cellStyle name="60% - Accent4 30 4" xfId="19192" xr:uid="{8CF84C93-8F2E-4F63-B8D9-78AE11162F60}"/>
    <cellStyle name="60% - Accent4 30 4 2" xfId="50853" xr:uid="{E4D9C3C6-7710-4042-A0D6-97A1E82BD9B7}"/>
    <cellStyle name="60% - Accent4 30 5" xfId="50846" xr:uid="{0C731B7A-915D-4420-A9AB-9FDB0B584306}"/>
    <cellStyle name="60% - Accent4 31" xfId="3794" xr:uid="{D2B3CD18-9B83-41E7-A2BC-5BBE3F02DED2}"/>
    <cellStyle name="60% - Accent4 31 2" xfId="7525" xr:uid="{5007B1FD-80E7-4A8F-9968-E60CA2D957E5}"/>
    <cellStyle name="60% - Accent4 31 2 2" xfId="15233" xr:uid="{EB1433D1-A63B-4D22-B916-1BBDBE1ABEC6}"/>
    <cellStyle name="60% - Accent4 31 2 2 2" xfId="30645" xr:uid="{0AE9809F-96B0-4E06-90D1-DAA9EA5DEED0}"/>
    <cellStyle name="60% - Accent4 31 2 2 2 2" xfId="50857" xr:uid="{534223E2-980A-4233-95D2-948D1BCF5312}"/>
    <cellStyle name="60% - Accent4 31 2 2 3" xfId="50856" xr:uid="{4990375D-E9E5-4EFD-A3C7-4A46D6671BA2}"/>
    <cellStyle name="60% - Accent4 31 2 3" xfId="22940" xr:uid="{926F46F5-DC27-4067-8108-E1541958EEFC}"/>
    <cellStyle name="60% - Accent4 31 2 3 2" xfId="50858" xr:uid="{B8B6A6D4-7698-42F7-B469-B25B704F471C}"/>
    <cellStyle name="60% - Accent4 31 2 4" xfId="50855" xr:uid="{2E1C9BE8-7FAB-4C68-8F37-2CA9EF0BF3D0}"/>
    <cellStyle name="60% - Accent4 31 3" xfId="11504" xr:uid="{DCFB6AA2-D69F-420C-9317-EB2519F0E7BB}"/>
    <cellStyle name="60% - Accent4 31 3 2" xfId="26917" xr:uid="{4B36E60C-C1A0-480E-B3F6-336DDC46A5A1}"/>
    <cellStyle name="60% - Accent4 31 3 2 2" xfId="50860" xr:uid="{2B83ADB8-E01B-4AB6-A5B2-D2C99C7D5251}"/>
    <cellStyle name="60% - Accent4 31 3 3" xfId="50859" xr:uid="{CA99C5FC-9044-4229-8F0A-BBD61248A4C2}"/>
    <cellStyle name="60% - Accent4 31 4" xfId="19212" xr:uid="{86DC4F73-86DA-4705-96A7-0B39D5CD3D12}"/>
    <cellStyle name="60% - Accent4 31 4 2" xfId="50861" xr:uid="{55308922-03D8-417D-8A9B-10B810166B7A}"/>
    <cellStyle name="60% - Accent4 31 5" xfId="50854" xr:uid="{42BD5E21-CD2A-4954-A5BC-4A72ED807B2F}"/>
    <cellStyle name="60% - Accent4 32" xfId="3814" xr:uid="{8A431870-6585-4A20-B308-BDB5FF6CDB2B}"/>
    <cellStyle name="60% - Accent4 32 2" xfId="7545" xr:uid="{B3CE9A22-D786-43E7-BF2A-F910B7D620DE}"/>
    <cellStyle name="60% - Accent4 32 2 2" xfId="15253" xr:uid="{926AA2D0-A3BD-4F3A-9D10-0354F9A027B5}"/>
    <cellStyle name="60% - Accent4 32 2 2 2" xfId="30665" xr:uid="{43407B61-CA84-4884-B2A7-4E359C0223F3}"/>
    <cellStyle name="60% - Accent4 32 2 2 2 2" xfId="50865" xr:uid="{1C6E0688-D1F2-47F5-BAC8-332429039302}"/>
    <cellStyle name="60% - Accent4 32 2 2 3" xfId="50864" xr:uid="{9211CE45-617B-4B1F-8FDF-78C1D66DF4FE}"/>
    <cellStyle name="60% - Accent4 32 2 3" xfId="22960" xr:uid="{75A3C847-5AD6-4424-A387-49BFF89C00BC}"/>
    <cellStyle name="60% - Accent4 32 2 3 2" xfId="50866" xr:uid="{96A2B89E-5911-4624-8433-5CCCC1BF1B2F}"/>
    <cellStyle name="60% - Accent4 32 2 4" xfId="50863" xr:uid="{91E68591-9A20-4C78-BF40-C0661296C724}"/>
    <cellStyle name="60% - Accent4 32 3" xfId="11524" xr:uid="{8AB69327-C6EF-4067-9C59-F044C670271B}"/>
    <cellStyle name="60% - Accent4 32 3 2" xfId="26937" xr:uid="{E0A21975-B8AC-4E11-AA2E-A03E72C74C35}"/>
    <cellStyle name="60% - Accent4 32 3 2 2" xfId="50868" xr:uid="{3B3A9501-26D5-4FEC-969B-6D1B4AAC0DC0}"/>
    <cellStyle name="60% - Accent4 32 3 3" xfId="50867" xr:uid="{13865B24-5113-4819-9A2A-F335A0FD4A8C}"/>
    <cellStyle name="60% - Accent4 32 4" xfId="19232" xr:uid="{9332620D-8A1E-4316-86E7-A91982441D15}"/>
    <cellStyle name="60% - Accent4 32 4 2" xfId="50869" xr:uid="{8176E4B0-31F6-49A2-A86C-DC8E96833DC2}"/>
    <cellStyle name="60% - Accent4 32 5" xfId="50862" xr:uid="{F428988C-B602-45A7-8987-9EACAAEE74DC}"/>
    <cellStyle name="60% - Accent4 33" xfId="3835" xr:uid="{639D13F6-B894-49E6-AC85-5C484620ACEA}"/>
    <cellStyle name="60% - Accent4 33 2" xfId="7565" xr:uid="{6699C257-D02B-4548-87C8-770D5A9CD1A4}"/>
    <cellStyle name="60% - Accent4 33 2 2" xfId="15273" xr:uid="{FF257E65-2F85-4021-B1F7-593646A34BEC}"/>
    <cellStyle name="60% - Accent4 33 2 2 2" xfId="30685" xr:uid="{1DFA2CB7-828C-4A72-8F50-0255637E5A9C}"/>
    <cellStyle name="60% - Accent4 33 2 2 2 2" xfId="50873" xr:uid="{D061D645-9793-4DBF-9258-FE70BA506952}"/>
    <cellStyle name="60% - Accent4 33 2 2 3" xfId="50872" xr:uid="{485483AE-59CF-4958-B47B-0829D18AFA82}"/>
    <cellStyle name="60% - Accent4 33 2 3" xfId="22980" xr:uid="{983F0436-C5F7-4509-98D1-F9724EBE8333}"/>
    <cellStyle name="60% - Accent4 33 2 3 2" xfId="50874" xr:uid="{49EE86D3-6B62-4E40-8F6D-37702329C761}"/>
    <cellStyle name="60% - Accent4 33 2 4" xfId="50871" xr:uid="{2ED5EF86-AD88-46BF-BF07-310180446837}"/>
    <cellStyle name="60% - Accent4 33 3" xfId="11545" xr:uid="{26CB7E32-E6F6-4644-A9CD-366D2D18B031}"/>
    <cellStyle name="60% - Accent4 33 3 2" xfId="26957" xr:uid="{688692F6-8306-421A-AA3A-64EEF24E59F8}"/>
    <cellStyle name="60% - Accent4 33 3 2 2" xfId="50876" xr:uid="{45C09176-69C8-449F-AC41-BCE247B576C7}"/>
    <cellStyle name="60% - Accent4 33 3 3" xfId="50875" xr:uid="{0E128A21-018B-430F-BE47-059CD4D70810}"/>
    <cellStyle name="60% - Accent4 33 4" xfId="19252" xr:uid="{17025334-5191-4E69-B8AA-996AC99826CA}"/>
    <cellStyle name="60% - Accent4 33 4 2" xfId="50877" xr:uid="{311A69E4-5969-4F5C-9773-48BBA4B4E262}"/>
    <cellStyle name="60% - Accent4 33 5" xfId="50870" xr:uid="{20AA0E6E-748C-425E-BEBF-6BC8CD432F0A}"/>
    <cellStyle name="60% - Accent4 34" xfId="3854" xr:uid="{0EB37957-218F-49D5-8B37-1D4BC5B3D790}"/>
    <cellStyle name="60% - Accent4 34 2" xfId="11564" xr:uid="{4BDE4E7B-B0AA-4B6D-9A8B-4652D8DA9CBA}"/>
    <cellStyle name="60% - Accent4 34 2 2" xfId="26976" xr:uid="{BD8E4C15-54F9-490F-82E5-880019A2A68E}"/>
    <cellStyle name="60% - Accent4 34 2 2 2" xfId="50880" xr:uid="{E074EAFC-ABD2-4AE9-9B0F-882E253B7A8F}"/>
    <cellStyle name="60% - Accent4 34 2 3" xfId="50879" xr:uid="{A5568935-896E-492C-8D87-E9C17487A51E}"/>
    <cellStyle name="60% - Accent4 34 3" xfId="19271" xr:uid="{6D6725F7-C3C4-4E8E-A485-2DD8AEA82187}"/>
    <cellStyle name="60% - Accent4 34 3 2" xfId="50881" xr:uid="{53515314-EEA6-46B6-9005-5CBC3AFB4D11}"/>
    <cellStyle name="60% - Accent4 34 4" xfId="50878" xr:uid="{5EC3D5CB-69C9-4EFB-B09C-B97D1F70C1C6}"/>
    <cellStyle name="60% - Accent4 35" xfId="7585" xr:uid="{E44B49B4-C020-4515-9912-52FEA6201A2C}"/>
    <cellStyle name="60% - Accent4 35 2" xfId="15293" xr:uid="{B8DFCFE5-CC39-40F6-AF55-B308C82C1B58}"/>
    <cellStyle name="60% - Accent4 35 2 2" xfId="30705" xr:uid="{F709AB24-3D4B-47F5-BFAE-69191D1485A9}"/>
    <cellStyle name="60% - Accent4 35 2 2 2" xfId="50884" xr:uid="{42BDB671-1F6C-402F-B4C1-4FE1070CDC37}"/>
    <cellStyle name="60% - Accent4 35 2 3" xfId="50883" xr:uid="{E10C65C0-FACC-43A6-95A2-C3E7B60158E1}"/>
    <cellStyle name="60% - Accent4 35 3" xfId="23000" xr:uid="{D0ADD175-5556-469D-BB25-81A265794D6B}"/>
    <cellStyle name="60% - Accent4 35 3 2" xfId="50885" xr:uid="{BADB5E2A-E1DC-4D2D-A5C5-FD8B07F9DD8B}"/>
    <cellStyle name="60% - Accent4 35 4" xfId="50882" xr:uid="{675A0E5F-7FED-481F-80BB-D9B7A3FAA708}"/>
    <cellStyle name="60% - Accent4 36" xfId="7605" xr:uid="{DE8ECD64-CA76-4BFC-B4A9-C7972177F9B9}"/>
    <cellStyle name="60% - Accent4 36 2" xfId="15313" xr:uid="{E6319958-5606-4428-B3BB-6171F405F26E}"/>
    <cellStyle name="60% - Accent4 36 2 2" xfId="30725" xr:uid="{99065A19-2845-4EB2-8293-8D3A9CDC9358}"/>
    <cellStyle name="60% - Accent4 36 2 2 2" xfId="50888" xr:uid="{D27C69EA-D972-4293-8376-DACFA1EDF4F6}"/>
    <cellStyle name="60% - Accent4 36 2 3" xfId="50887" xr:uid="{E4C1AD2B-7484-4509-9AAA-8D1E52B9B2E9}"/>
    <cellStyle name="60% - Accent4 36 3" xfId="23020" xr:uid="{EFE2E600-22B8-4C8D-BF88-26FEBFE89115}"/>
    <cellStyle name="60% - Accent4 36 3 2" xfId="50889" xr:uid="{E261809A-DFED-4F56-9843-9F12A5EFA505}"/>
    <cellStyle name="60% - Accent4 36 4" xfId="50886" xr:uid="{A26ED84C-4921-4856-9831-3030FF91ED27}"/>
    <cellStyle name="60% - Accent4 37" xfId="7625" xr:uid="{3B78BF8C-6622-48DF-BCA8-1F5BE97551DC}"/>
    <cellStyle name="60% - Accent4 37 2" xfId="15333" xr:uid="{724FF711-9ABF-4CBF-AE82-C6E140A09033}"/>
    <cellStyle name="60% - Accent4 37 2 2" xfId="30745" xr:uid="{DF2120C6-2FEC-45A9-9F39-95D493E27B8C}"/>
    <cellStyle name="60% - Accent4 37 2 2 2" xfId="50892" xr:uid="{62E57ECA-6382-4D3F-A69D-96FDF933C3F0}"/>
    <cellStyle name="60% - Accent4 37 2 3" xfId="50891" xr:uid="{9BA25C1A-055D-4F88-AC13-A9A998B8C9EC}"/>
    <cellStyle name="60% - Accent4 37 3" xfId="23040" xr:uid="{BC9AA5A4-DF3B-4B9B-8911-43F8D6A406E8}"/>
    <cellStyle name="60% - Accent4 37 3 2" xfId="50893" xr:uid="{F2181EDF-998F-4481-BB03-E54600C9C856}"/>
    <cellStyle name="60% - Accent4 37 4" xfId="50890" xr:uid="{FBBF7E0F-EC7D-4549-B0EF-E45D21846B86}"/>
    <cellStyle name="60% - Accent4 38" xfId="7645" xr:uid="{CF033E76-74E4-45B9-9701-52498FD9F3BE}"/>
    <cellStyle name="60% - Accent4 38 2" xfId="15353" xr:uid="{4E65EADD-E447-4DB7-9453-893956A57193}"/>
    <cellStyle name="60% - Accent4 38 2 2" xfId="30765" xr:uid="{9945B263-3415-4DC7-8F82-8C91333A470B}"/>
    <cellStyle name="60% - Accent4 38 2 2 2" xfId="50896" xr:uid="{CD702BDB-BA75-4A84-98A7-2D961F23BCD2}"/>
    <cellStyle name="60% - Accent4 38 2 3" xfId="50895" xr:uid="{2166AFE3-F342-43FB-B92D-C6E9C8079007}"/>
    <cellStyle name="60% - Accent4 38 3" xfId="23060" xr:uid="{E68F4D65-A64C-4B4F-802B-F4957567C85C}"/>
    <cellStyle name="60% - Accent4 38 3 2" xfId="50897" xr:uid="{2BA65DF6-BA30-451E-AF3C-972A12E6C063}"/>
    <cellStyle name="60% - Accent4 38 4" xfId="50894" xr:uid="{3D7F97B5-3D20-45CD-B559-7EE91382C695}"/>
    <cellStyle name="60% - Accent4 39" xfId="7665" xr:uid="{D208D70A-7516-484C-8DC3-C1792F87A471}"/>
    <cellStyle name="60% - Accent4 39 2" xfId="15373" xr:uid="{F3C2A1FD-15A2-4E51-9F10-29608DE20F8A}"/>
    <cellStyle name="60% - Accent4 39 2 2" xfId="30785" xr:uid="{24F51341-C485-41BE-98E4-8A4D9A37CEBC}"/>
    <cellStyle name="60% - Accent4 39 2 2 2" xfId="50900" xr:uid="{AEB58E02-FE82-4537-8140-314F8AD3FA9E}"/>
    <cellStyle name="60% - Accent4 39 2 3" xfId="50899" xr:uid="{98CBA894-DC22-45F1-B5A3-6A6325CB9692}"/>
    <cellStyle name="60% - Accent4 39 3" xfId="23080" xr:uid="{23F51F27-2AFB-403E-95C9-3CFB4B61BCA2}"/>
    <cellStyle name="60% - Accent4 39 3 2" xfId="50901" xr:uid="{C245A2E1-61EB-45A1-8DC5-88271B2117B1}"/>
    <cellStyle name="60% - Accent4 39 4" xfId="50898" xr:uid="{4EF0781B-45DC-4598-BE5B-C3A70641D324}"/>
    <cellStyle name="60% - Accent4 4" xfId="317" xr:uid="{1AB72941-CB8E-4939-A996-BB5034309368}"/>
    <cellStyle name="60% - Accent4 4 2" xfId="981" xr:uid="{F718AF16-2E01-4C3E-8EE9-1EAAC40B6476}"/>
    <cellStyle name="60% - Accent4 4 2 2" xfId="2451" xr:uid="{1AFFF9CD-6AB0-4816-9FE0-D013F7A577EB}"/>
    <cellStyle name="60% - Accent4 4 2 2 2" xfId="6183" xr:uid="{B102B88C-2802-41AD-A5ED-2C8A858FC078}"/>
    <cellStyle name="60% - Accent4 4 2 2 2 2" xfId="13891" xr:uid="{1A893112-CE20-4FED-8A3F-E906F75ADFC9}"/>
    <cellStyle name="60% - Accent4 4 2 2 2 2 2" xfId="29303" xr:uid="{4245C8F4-FC6D-46BE-8A87-A44DFE643838}"/>
    <cellStyle name="60% - Accent4 4 2 2 2 2 2 2" xfId="50907" xr:uid="{E7243EA7-0FE1-4F7A-82E9-827F82867A57}"/>
    <cellStyle name="60% - Accent4 4 2 2 2 2 3" xfId="50906" xr:uid="{8CD79D05-B637-42F0-AD66-0253C1C98DBA}"/>
    <cellStyle name="60% - Accent4 4 2 2 2 3" xfId="21598" xr:uid="{AE015EB5-CCA4-42CF-A3DA-90B65000495C}"/>
    <cellStyle name="60% - Accent4 4 2 2 2 3 2" xfId="50908" xr:uid="{E93E9F5D-EC5B-4DFC-9CEE-72CAF4717E74}"/>
    <cellStyle name="60% - Accent4 4 2 2 2 4" xfId="50905" xr:uid="{71794B3B-C682-4093-8043-B2663247B2D7}"/>
    <cellStyle name="60% - Accent4 4 2 2 3" xfId="10162" xr:uid="{1C542D18-1042-4981-9EC4-42F1B96882E0}"/>
    <cellStyle name="60% - Accent4 4 2 2 3 2" xfId="25575" xr:uid="{C2953839-B465-41BD-B608-C9A139EAA1C4}"/>
    <cellStyle name="60% - Accent4 4 2 2 3 2 2" xfId="50910" xr:uid="{CA0964B4-09DF-4397-82B4-38D888C361BF}"/>
    <cellStyle name="60% - Accent4 4 2 2 3 3" xfId="50909" xr:uid="{9742A629-FB58-476A-9807-F60D0EB70D04}"/>
    <cellStyle name="60% - Accent4 4 2 2 4" xfId="17870" xr:uid="{FDB1C6A1-550A-42B7-9504-72D0B69AAB7A}"/>
    <cellStyle name="60% - Accent4 4 2 2 4 2" xfId="50911" xr:uid="{0D3F32DB-7920-491D-9E27-31D5DC514292}"/>
    <cellStyle name="60% - Accent4 4 2 2 5" xfId="50904" xr:uid="{EA6B0C76-9C22-4D61-B464-550DEC5C69A6}"/>
    <cellStyle name="60% - Accent4 4 2 3" xfId="4718" xr:uid="{F6BC479E-11A9-49F7-9674-CDBE8A10021A}"/>
    <cellStyle name="60% - Accent4 4 2 3 2" xfId="12426" xr:uid="{D7E1029C-9E8E-4FDC-84EF-564A65EC296B}"/>
    <cellStyle name="60% - Accent4 4 2 3 2 2" xfId="27838" xr:uid="{2B62C889-664C-4E51-B7FB-0BF7F4882710}"/>
    <cellStyle name="60% - Accent4 4 2 3 2 2 2" xfId="50914" xr:uid="{A3DFEC50-A844-45F2-89F9-3ADA84B3F7EC}"/>
    <cellStyle name="60% - Accent4 4 2 3 2 3" xfId="50913" xr:uid="{8A3C9665-226E-486B-97AC-7F8767340EFB}"/>
    <cellStyle name="60% - Accent4 4 2 3 3" xfId="20133" xr:uid="{39698C9B-CDC5-47E9-9290-E2011B8F8AFF}"/>
    <cellStyle name="60% - Accent4 4 2 3 3 2" xfId="50915" xr:uid="{677770D1-1274-41AA-9776-D8D58F77D334}"/>
    <cellStyle name="60% - Accent4 4 2 3 4" xfId="50912" xr:uid="{BCE08710-FEBB-4BA2-9292-9B9D69695A93}"/>
    <cellStyle name="60% - Accent4 4 2 4" xfId="8703" xr:uid="{FF28FAA2-D2C8-459A-8297-861AB8B90847}"/>
    <cellStyle name="60% - Accent4 4 2 4 2" xfId="24116" xr:uid="{946B820F-B9F7-4CF4-83AC-CE00580210F8}"/>
    <cellStyle name="60% - Accent4 4 2 4 2 2" xfId="50917" xr:uid="{E404F595-B5E3-49B3-BFB8-48103EDC5080}"/>
    <cellStyle name="60% - Accent4 4 2 4 3" xfId="50916" xr:uid="{E0BA0623-F360-4F05-A21E-BC1BB286DADD}"/>
    <cellStyle name="60% - Accent4 4 2 5" xfId="16411" xr:uid="{EFD1C5C1-F299-446E-AEA5-CC0C130532BB}"/>
    <cellStyle name="60% - Accent4 4 2 5 2" xfId="50918" xr:uid="{7283CBB0-3419-4821-BCC2-C05D600C4BA1}"/>
    <cellStyle name="60% - Accent4 4 2 6" xfId="50903" xr:uid="{B6F7B892-6E66-4770-879B-4DAEF39498D8}"/>
    <cellStyle name="60% - Accent4 4 3" xfId="1813" xr:uid="{BA5FFCC4-9352-46A9-BC2B-FEC01093BF9A}"/>
    <cellStyle name="60% - Accent4 4 3 2" xfId="5545" xr:uid="{6E56F1C1-0E6F-49AD-8477-4BC05C274382}"/>
    <cellStyle name="60% - Accent4 4 3 2 2" xfId="13253" xr:uid="{9BA350E1-BB34-4F06-8E67-08ED089C2D23}"/>
    <cellStyle name="60% - Accent4 4 3 2 2 2" xfId="28665" xr:uid="{E9C6FD7A-6F24-4395-A8C1-FE1BAE86B8B3}"/>
    <cellStyle name="60% - Accent4 4 3 2 2 2 2" xfId="50922" xr:uid="{F90D7DA9-93B4-42C1-99DD-5371ED55FE9E}"/>
    <cellStyle name="60% - Accent4 4 3 2 2 3" xfId="50921" xr:uid="{9DDE421D-222F-4FA1-8389-7D0377B80228}"/>
    <cellStyle name="60% - Accent4 4 3 2 3" xfId="20960" xr:uid="{E6DE9F0D-00A3-47C9-B1E2-7A41561A78AB}"/>
    <cellStyle name="60% - Accent4 4 3 2 3 2" xfId="50923" xr:uid="{928F128C-9B6B-4B72-9722-D91D849592E8}"/>
    <cellStyle name="60% - Accent4 4 3 2 4" xfId="50920" xr:uid="{864AC2B4-B46E-4795-B975-CA0008B8F7B5}"/>
    <cellStyle name="60% - Accent4 4 3 3" xfId="9524" xr:uid="{35745748-4ABE-4E6F-A549-BCAFDA34D5FA}"/>
    <cellStyle name="60% - Accent4 4 3 3 2" xfId="24937" xr:uid="{77DCECB9-0473-4267-8B28-DEE19A210BC2}"/>
    <cellStyle name="60% - Accent4 4 3 3 2 2" xfId="50925" xr:uid="{B0F036EB-3CE8-4D89-97E3-206985BBC4FC}"/>
    <cellStyle name="60% - Accent4 4 3 3 3" xfId="50924" xr:uid="{8A9209C4-D61A-4FB6-BCCC-EB82076AF79A}"/>
    <cellStyle name="60% - Accent4 4 3 4" xfId="17232" xr:uid="{C69BB93A-874D-454F-81F0-4FB0F24BC704}"/>
    <cellStyle name="60% - Accent4 4 3 4 2" xfId="50926" xr:uid="{DC1A1788-769C-4FAF-92DA-4F86EF8D301C}"/>
    <cellStyle name="60% - Accent4 4 3 5" xfId="50919" xr:uid="{708D86A4-2BA1-45F2-AC07-97C922C80847}"/>
    <cellStyle name="60% - Accent4 4 4" xfId="4066" xr:uid="{5EACF781-DFC5-4314-A63F-74F0EE486EC8}"/>
    <cellStyle name="60% - Accent4 4 4 2" xfId="11774" xr:uid="{224BE680-3EB6-4FC0-92CE-4F86068FC9D2}"/>
    <cellStyle name="60% - Accent4 4 4 2 2" xfId="27186" xr:uid="{ED64A5A5-BCF3-40C9-952A-625BA9DD5274}"/>
    <cellStyle name="60% - Accent4 4 4 2 2 2" xfId="50929" xr:uid="{07233A21-DBCE-4B7E-AA94-E5720094B4DB}"/>
    <cellStyle name="60% - Accent4 4 4 2 3" xfId="50928" xr:uid="{87D91454-9E85-4F42-A585-95AE6B87225B}"/>
    <cellStyle name="60% - Accent4 4 4 3" xfId="19481" xr:uid="{6F09716C-1C25-413F-9E4C-7492C43371B3}"/>
    <cellStyle name="60% - Accent4 4 4 3 2" xfId="50930" xr:uid="{F9402665-88CC-4061-A340-8188191CAE25}"/>
    <cellStyle name="60% - Accent4 4 4 4" xfId="50927" xr:uid="{74FBAAD7-0131-4750-BBC5-66E6C695FBA2}"/>
    <cellStyle name="60% - Accent4 4 5" xfId="8065" xr:uid="{C6FC6198-41D3-4DEA-85DD-FD8DDA8DD583}"/>
    <cellStyle name="60% - Accent4 4 5 2" xfId="23478" xr:uid="{2130A5FF-9FC9-4529-AE62-9A45827DF6FA}"/>
    <cellStyle name="60% - Accent4 4 5 2 2" xfId="50932" xr:uid="{E5D07DB6-D4AE-4D45-B514-129D7F281E76}"/>
    <cellStyle name="60% - Accent4 4 5 3" xfId="50931" xr:uid="{91C0A6B5-B25C-4689-A4C3-EA423802A32B}"/>
    <cellStyle name="60% - Accent4 4 6" xfId="15773" xr:uid="{7B8F9D5B-24CD-4290-89D0-5082E5302A43}"/>
    <cellStyle name="60% - Accent4 4 6 2" xfId="50933" xr:uid="{B7DDCDE0-9343-47FF-B265-210119DCE394}"/>
    <cellStyle name="60% - Accent4 4 7" xfId="50902" xr:uid="{A755E688-5605-4578-9E7D-797DD1CF8170}"/>
    <cellStyle name="60% - Accent4 40" xfId="7685" xr:uid="{8DFD369C-7CA1-44F5-8162-057CECD3D5DA}"/>
    <cellStyle name="60% - Accent4 40 2" xfId="15393" xr:uid="{9B401925-ABD5-4B76-95F6-A40986E00F49}"/>
    <cellStyle name="60% - Accent4 40 2 2" xfId="30805" xr:uid="{7E212F5A-3C80-4119-B460-94195460DBE8}"/>
    <cellStyle name="60% - Accent4 40 2 2 2" xfId="50936" xr:uid="{07E4B499-1B76-4817-B919-A2F8D319CE64}"/>
    <cellStyle name="60% - Accent4 40 2 3" xfId="50935" xr:uid="{7D71332C-BEC3-4ED4-9415-0571D34EB014}"/>
    <cellStyle name="60% - Accent4 40 3" xfId="23100" xr:uid="{8A38DA0F-DC7E-4459-BF88-F2CE012602AB}"/>
    <cellStyle name="60% - Accent4 40 3 2" xfId="50937" xr:uid="{8F13DBE4-CD5D-4DCE-AE13-15CB91B90115}"/>
    <cellStyle name="60% - Accent4 40 4" xfId="50934" xr:uid="{4C6CDF86-2FFD-4800-979A-F08A2CAAEEAF}"/>
    <cellStyle name="60% - Accent4 41" xfId="7705" xr:uid="{B48B9226-C10F-4E36-AB91-7A1B57EAA16E}"/>
    <cellStyle name="60% - Accent4 41 2" xfId="15413" xr:uid="{E841A398-E2F2-416C-B899-C90FFFF3EA7A}"/>
    <cellStyle name="60% - Accent4 41 2 2" xfId="30825" xr:uid="{62FBB4A9-C2B9-4643-85B6-0B24A314DF96}"/>
    <cellStyle name="60% - Accent4 41 2 2 2" xfId="50940" xr:uid="{1B481678-98A4-45F1-9AC5-5AA31544A706}"/>
    <cellStyle name="60% - Accent4 41 2 3" xfId="50939" xr:uid="{9C85C8FC-62AC-46F3-89F1-D937E46C07FF}"/>
    <cellStyle name="60% - Accent4 41 3" xfId="23120" xr:uid="{EC326F7D-2B25-44B8-B7F9-60A425425B2F}"/>
    <cellStyle name="60% - Accent4 41 3 2" xfId="50941" xr:uid="{BA5F1E45-B316-4780-9710-0D828EE5D955}"/>
    <cellStyle name="60% - Accent4 41 4" xfId="50938" xr:uid="{294F3E88-BA64-4368-82C1-D47C6BE0D987}"/>
    <cellStyle name="60% - Accent4 42" xfId="7725" xr:uid="{283722F0-12B3-4D70-B9BD-CFAD7A57A26C}"/>
    <cellStyle name="60% - Accent4 42 2" xfId="15433" xr:uid="{DFFADB70-AB42-477D-967B-B5D799AC90F6}"/>
    <cellStyle name="60% - Accent4 42 2 2" xfId="30845" xr:uid="{03F0BBEB-D9BB-4B00-B483-FAA8C5422BF7}"/>
    <cellStyle name="60% - Accent4 42 2 2 2" xfId="50944" xr:uid="{29D4BA59-6520-4A60-9DEC-E45DD31C90B0}"/>
    <cellStyle name="60% - Accent4 42 2 3" xfId="50943" xr:uid="{CB964A22-1918-4D7E-8936-4C02F2260595}"/>
    <cellStyle name="60% - Accent4 42 3" xfId="23140" xr:uid="{ACC2509F-4F8E-49F0-8A42-944BF9E556C2}"/>
    <cellStyle name="60% - Accent4 42 3 2" xfId="50945" xr:uid="{18D55253-679F-481F-9A4A-CAFD8FB72640}"/>
    <cellStyle name="60% - Accent4 42 4" xfId="50942" xr:uid="{596AE395-431C-48EE-8AB5-79524EE61344}"/>
    <cellStyle name="60% - Accent4 43" xfId="7745" xr:uid="{9CCA7F6C-C270-4B60-BB3E-C5A23E7B49D8}"/>
    <cellStyle name="60% - Accent4 43 2" xfId="15453" xr:uid="{403E83AD-5A0B-41B8-882D-F3A47B1F4824}"/>
    <cellStyle name="60% - Accent4 43 2 2" xfId="30865" xr:uid="{944B1791-597E-4B24-9559-C3B3D44FA0D3}"/>
    <cellStyle name="60% - Accent4 43 2 2 2" xfId="50948" xr:uid="{1945043F-03B8-4EFC-B21C-3E1C39DDC58C}"/>
    <cellStyle name="60% - Accent4 43 2 3" xfId="50947" xr:uid="{9F6B875A-4559-4B91-A03D-9CF22A26E794}"/>
    <cellStyle name="60% - Accent4 43 3" xfId="23160" xr:uid="{D06F73B8-0218-42BB-9705-AF110398AD13}"/>
    <cellStyle name="60% - Accent4 43 3 2" xfId="50949" xr:uid="{C3A2A4F9-CF4B-4918-A4F7-D39C786F9CC5}"/>
    <cellStyle name="60% - Accent4 43 4" xfId="50946" xr:uid="{C75145D8-7269-4DF5-9915-14ED659FD029}"/>
    <cellStyle name="60% - Accent4 44" xfId="7765" xr:uid="{34A0BD5F-25C9-4B3A-9328-AD87D9847EF8}"/>
    <cellStyle name="60% - Accent4 44 2" xfId="15473" xr:uid="{C2390622-12C1-4D53-9926-5641E44F5A3E}"/>
    <cellStyle name="60% - Accent4 44 2 2" xfId="30885" xr:uid="{1CAAE6EE-5A34-40C2-8CE6-751944A37675}"/>
    <cellStyle name="60% - Accent4 44 2 2 2" xfId="50952" xr:uid="{D8B3EA7F-2267-4304-AB3B-0A8F16BF8F4E}"/>
    <cellStyle name="60% - Accent4 44 2 3" xfId="50951" xr:uid="{60058D02-334B-43EE-83C7-99F306341A89}"/>
    <cellStyle name="60% - Accent4 44 3" xfId="23180" xr:uid="{4EBF79FD-7944-405B-9D44-72A71999F691}"/>
    <cellStyle name="60% - Accent4 44 3 2" xfId="50953" xr:uid="{F6D75DC2-EF0B-4B82-B8D9-D4A903E5753B}"/>
    <cellStyle name="60% - Accent4 44 4" xfId="50950" xr:uid="{FF8BD0E0-6F21-43C4-82D0-0985920518B2}"/>
    <cellStyle name="60% - Accent4 45" xfId="7785" xr:uid="{EFA681C9-6A73-44EA-BAC8-339229DB2C29}"/>
    <cellStyle name="60% - Accent4 45 2" xfId="15493" xr:uid="{8BE122B7-B223-4A26-8DD1-32A41EC137FC}"/>
    <cellStyle name="60% - Accent4 45 2 2" xfId="30905" xr:uid="{137BB586-3EB7-4737-85A0-82060D7124A6}"/>
    <cellStyle name="60% - Accent4 45 2 2 2" xfId="50956" xr:uid="{904E708A-A766-4628-BBEF-296F9394A8C6}"/>
    <cellStyle name="60% - Accent4 45 2 3" xfId="50955" xr:uid="{B37F8385-BC0D-451A-A1F0-82F8F6B4DA4D}"/>
    <cellStyle name="60% - Accent4 45 3" xfId="23200" xr:uid="{028C8F79-69B5-4833-8FFB-9214DE39019D}"/>
    <cellStyle name="60% - Accent4 45 3 2" xfId="50957" xr:uid="{A77C8A32-098A-4276-8AC1-7F8D6D2E2114}"/>
    <cellStyle name="60% - Accent4 45 4" xfId="50954" xr:uid="{8F566D33-FF4A-4F03-9AC8-37A8F4006EE8}"/>
    <cellStyle name="60% - Accent4 46" xfId="7807" xr:uid="{DF711CC2-3E88-429A-A078-3D723E443E99}"/>
    <cellStyle name="60% - Accent4 46 2" xfId="15515" xr:uid="{426940FC-44F4-4DCD-98F0-CD6C1B246B15}"/>
    <cellStyle name="60% - Accent4 46 2 2" xfId="30927" xr:uid="{0EB577BC-3BBC-49A5-AE54-158E5E12C3AC}"/>
    <cellStyle name="60% - Accent4 46 2 2 2" xfId="50960" xr:uid="{BCEC4945-34C4-45B4-8A23-ECFD2A2119B4}"/>
    <cellStyle name="60% - Accent4 46 2 3" xfId="50959" xr:uid="{46E59A80-E392-43DB-9BFC-3A394DC8DA77}"/>
    <cellStyle name="60% - Accent4 46 3" xfId="23222" xr:uid="{7455C62A-A4BF-468F-949A-4D5238499337}"/>
    <cellStyle name="60% - Accent4 46 3 2" xfId="50961" xr:uid="{9B21BD56-2915-48F5-AC22-DB18E64D2050}"/>
    <cellStyle name="60% - Accent4 46 4" xfId="50958" xr:uid="{B680B5E3-6E24-4544-AAA2-4C0674760AAE}"/>
    <cellStyle name="60% - Accent4 47" xfId="7828" xr:uid="{6CC28777-A1EC-48C2-A913-EED350B15311}"/>
    <cellStyle name="60% - Accent4 47 2" xfId="15536" xr:uid="{ECD0176B-0B74-4BE7-B0A2-B554FEEACE1D}"/>
    <cellStyle name="60% - Accent4 47 2 2" xfId="30947" xr:uid="{34BC8BE6-C979-41BE-B008-866D1DB2D84B}"/>
    <cellStyle name="60% - Accent4 47 2 2 2" xfId="50964" xr:uid="{152BC3F6-1ABF-4910-8EA6-4856C6C563B2}"/>
    <cellStyle name="60% - Accent4 47 2 3" xfId="50963" xr:uid="{EF881939-EFE2-4E90-9060-12ED6D7DAC41}"/>
    <cellStyle name="60% - Accent4 47 3" xfId="23242" xr:uid="{147742F0-D1DD-4D5C-B3DB-F325D7B63781}"/>
    <cellStyle name="60% - Accent4 47 3 2" xfId="50965" xr:uid="{F6AA765A-AE57-489F-9D36-771AE981BCF1}"/>
    <cellStyle name="60% - Accent4 47 4" xfId="50962" xr:uid="{53D3A18E-30F3-4FE7-8D04-9FAF5864F2D7}"/>
    <cellStyle name="60% - Accent4 48" xfId="7848" xr:uid="{E1DC6569-3A3C-413A-A513-1D8E8D0635EF}"/>
    <cellStyle name="60% - Accent4 48 2" xfId="15556" xr:uid="{E55E92CA-CBD6-4286-AD8D-428C7F43A333}"/>
    <cellStyle name="60% - Accent4 48 2 2" xfId="30967" xr:uid="{69B52E8B-F22D-440B-850D-418E51AB6BD9}"/>
    <cellStyle name="60% - Accent4 48 2 2 2" xfId="50968" xr:uid="{D1C05A14-6D28-4CA2-8A56-7CF78A831789}"/>
    <cellStyle name="60% - Accent4 48 2 3" xfId="50967" xr:uid="{AB1973C2-D514-49D4-85BD-666F7EE5A677}"/>
    <cellStyle name="60% - Accent4 48 3" xfId="23262" xr:uid="{79CDC94A-95EB-4324-A34A-15D625ED9E88}"/>
    <cellStyle name="60% - Accent4 48 3 2" xfId="50969" xr:uid="{A2ED5B12-8EEE-4CF2-9C13-222D56FF783A}"/>
    <cellStyle name="60% - Accent4 48 4" xfId="50966" xr:uid="{3617B906-DA68-4AC9-A2D7-2195616F7D52}"/>
    <cellStyle name="60% - Accent4 49" xfId="7901" xr:uid="{AF339345-CB50-46A4-9930-5763158BFAF4}"/>
    <cellStyle name="60% - Accent4 49 2" xfId="23314" xr:uid="{52FFD206-1C41-46FF-AF7C-34D7DC55DFED}"/>
    <cellStyle name="60% - Accent4 49 2 2" xfId="50971" xr:uid="{C73FBAE3-2DC1-4C43-9673-D3599B6AC971}"/>
    <cellStyle name="60% - Accent4 49 3" xfId="50970" xr:uid="{497D6BA1-9F92-41DE-8D26-CD50E74C68E2}"/>
    <cellStyle name="60% - Accent4 5" xfId="1610" xr:uid="{B8D61AB7-3E81-417F-9F53-67C844266CE8}"/>
    <cellStyle name="60% - Accent4 5 2" xfId="5345" xr:uid="{B030543E-58CD-4609-97EB-85AF217BAFE1}"/>
    <cellStyle name="60% - Accent4 5 2 2" xfId="13053" xr:uid="{E2B1ADF0-BB97-4BBC-A3F5-C063E3726049}"/>
    <cellStyle name="60% - Accent4 5 2 2 2" xfId="28465" xr:uid="{F1AF96AE-77A6-49F5-8F1E-05F286C76118}"/>
    <cellStyle name="60% - Accent4 5 2 2 2 2" xfId="50975" xr:uid="{DBDD5F80-B3B9-40AE-B4B8-7107B52D69CD}"/>
    <cellStyle name="60% - Accent4 5 2 2 3" xfId="50974" xr:uid="{7E49C2CD-E895-4970-82F7-3A907FBF0628}"/>
    <cellStyle name="60% - Accent4 5 2 3" xfId="20760" xr:uid="{D064F50A-48E8-4A6B-8A84-114FF9B8150D}"/>
    <cellStyle name="60% - Accent4 5 2 3 2" xfId="50976" xr:uid="{C734D275-0E68-421F-A56C-D1E80B8FDD8E}"/>
    <cellStyle name="60% - Accent4 5 2 4" xfId="50973" xr:uid="{77310B7F-7D49-46DF-AA12-749E670AFE86}"/>
    <cellStyle name="60% - Accent4 5 3" xfId="9326" xr:uid="{8BA71B1A-73F2-44C0-848F-3FF44564381B}"/>
    <cellStyle name="60% - Accent4 5 3 2" xfId="24739" xr:uid="{C0E71384-F48C-44D9-B1D7-295389F9E6D2}"/>
    <cellStyle name="60% - Accent4 5 3 2 2" xfId="50978" xr:uid="{8748286D-FE94-4636-928F-52518B74DC98}"/>
    <cellStyle name="60% - Accent4 5 3 3" xfId="50977" xr:uid="{E418BA55-2614-4653-B98F-346DBFF2B779}"/>
    <cellStyle name="60% - Accent4 5 4" xfId="17034" xr:uid="{35E3CA1D-A433-4E26-9FAA-DC5E72AD0543}"/>
    <cellStyle name="60% - Accent4 5 4 2" xfId="50979" xr:uid="{05AE782B-547B-4B0E-9DB6-A905450E4E69}"/>
    <cellStyle name="60% - Accent4 5 5" xfId="50972" xr:uid="{F8BE7176-DABE-44E1-8B3F-2F837ABB5327}"/>
    <cellStyle name="60% - Accent4 50" xfId="15609" xr:uid="{63A28AC3-6A58-474A-AFCD-36F2A5356E00}"/>
    <cellStyle name="60% - Accent4 50 2" xfId="50980" xr:uid="{9BB2A292-F186-4903-96F7-759E7D6A9EA7}"/>
    <cellStyle name="60% - Accent4 51" xfId="30987" xr:uid="{3FE73CC4-9BCA-417F-ABA0-17CC07472381}"/>
    <cellStyle name="60% - Accent4 51 2" xfId="50981" xr:uid="{B4E37594-22F7-4986-BF5B-248577C4CFF4}"/>
    <cellStyle name="60% - Accent4 52" xfId="50620" xr:uid="{E0D5E17D-E826-4873-968F-4F4E8FEF6FB2}"/>
    <cellStyle name="60% - Accent4 53" xfId="61967" xr:uid="{A02AED1F-9808-4049-8250-AEF504902B98}"/>
    <cellStyle name="60% - Accent4 54" xfId="61987" xr:uid="{0F32734F-2607-468E-B4AD-0AECB16120B4}"/>
    <cellStyle name="60% - Accent4 55" xfId="62007" xr:uid="{DD9546C8-78FE-45FA-9AE1-87F2504052FD}"/>
    <cellStyle name="60% - Accent4 56" xfId="62030" xr:uid="{47B2ED5F-75A6-4823-B394-AD9EE5B03112}"/>
    <cellStyle name="60% - Accent4 57" xfId="62053" xr:uid="{18568EF4-862B-4A7E-8F55-7BDE5840AB73}"/>
    <cellStyle name="60% - Accent4 58" xfId="62077" xr:uid="{1ABF3B2A-CCD2-44D8-9AA2-1A4F5CFC8E15}"/>
    <cellStyle name="60% - Accent4 6" xfId="3293" xr:uid="{09D8181E-F290-46DD-AC12-AFA9AD57D677}"/>
    <cellStyle name="60% - Accent4 6 2" xfId="7025" xr:uid="{C7B4F8D7-99C3-4FF4-85EB-4765EC940883}"/>
    <cellStyle name="60% - Accent4 6 2 2" xfId="14733" xr:uid="{B899CC39-866F-4FFA-8FF4-32D04A912191}"/>
    <cellStyle name="60% - Accent4 6 2 2 2" xfId="30145" xr:uid="{47A3C903-A2A9-409A-9D1C-B2760D07775C}"/>
    <cellStyle name="60% - Accent4 6 2 2 2 2" xfId="50985" xr:uid="{33F78303-4DA2-4C23-A1D8-B72060550637}"/>
    <cellStyle name="60% - Accent4 6 2 2 3" xfId="50984" xr:uid="{CFF80762-1B61-4319-923D-9622C256FB79}"/>
    <cellStyle name="60% - Accent4 6 2 3" xfId="22440" xr:uid="{329D4269-757F-4683-B9D1-29BC9D4D9705}"/>
    <cellStyle name="60% - Accent4 6 2 3 2" xfId="50986" xr:uid="{9E2C6A0F-37D8-4817-B520-17F6B03E01D1}"/>
    <cellStyle name="60% - Accent4 6 2 4" xfId="50983" xr:uid="{884F2D81-D7C9-4F10-93C0-E78DA789C6F5}"/>
    <cellStyle name="60% - Accent4 6 3" xfId="11004" xr:uid="{26964208-BAFF-4D15-90C2-AD35AE356684}"/>
    <cellStyle name="60% - Accent4 6 3 2" xfId="26417" xr:uid="{DECD6034-F584-4DDB-9C93-F1B0120AD311}"/>
    <cellStyle name="60% - Accent4 6 3 2 2" xfId="50988" xr:uid="{85069A4E-2CA6-4F95-B031-63EC196E70C6}"/>
    <cellStyle name="60% - Accent4 6 3 3" xfId="50987" xr:uid="{D816D7B6-3A54-4A93-B880-95C6C71540C9}"/>
    <cellStyle name="60% - Accent4 6 4" xfId="18712" xr:uid="{324349CE-F040-43C3-A581-617E8AD8511B}"/>
    <cellStyle name="60% - Accent4 6 4 2" xfId="50989" xr:uid="{5CE1489B-194E-4B18-A94D-7DB4E04D9EAC}"/>
    <cellStyle name="60% - Accent4 6 5" xfId="50982" xr:uid="{09CB7679-D696-4C4B-A726-37DC13BAA55C}"/>
    <cellStyle name="60% - Accent4 7" xfId="3313" xr:uid="{9C437B71-2634-4E0F-B8EE-59DA7BF7DD92}"/>
    <cellStyle name="60% - Accent4 7 2" xfId="7045" xr:uid="{B17E1E50-8AD5-4835-BD1F-79564C2CEAFE}"/>
    <cellStyle name="60% - Accent4 7 2 2" xfId="14753" xr:uid="{85B1726E-D00A-45DC-A63E-CD0CB0215D9F}"/>
    <cellStyle name="60% - Accent4 7 2 2 2" xfId="30165" xr:uid="{826E3AE7-376A-4AC5-8ADF-18C5D1499F94}"/>
    <cellStyle name="60% - Accent4 7 2 2 2 2" xfId="50993" xr:uid="{D2CBEB8D-3B1E-4078-BE58-D2AE02A0F017}"/>
    <cellStyle name="60% - Accent4 7 2 2 3" xfId="50992" xr:uid="{A34CBEDF-2C6C-4AEC-A3AE-55DE7F0BC544}"/>
    <cellStyle name="60% - Accent4 7 2 3" xfId="22460" xr:uid="{237A2A95-3AF2-46EC-9E57-5194C9CEAC37}"/>
    <cellStyle name="60% - Accent4 7 2 3 2" xfId="50994" xr:uid="{6E492C75-8D2F-4D41-990D-5077815B0AA5}"/>
    <cellStyle name="60% - Accent4 7 2 4" xfId="50991" xr:uid="{4398B2CE-8185-4623-9786-44F4EA8677FF}"/>
    <cellStyle name="60% - Accent4 7 3" xfId="11024" xr:uid="{B2CB6781-147E-4AEE-9FE9-5F7910016F5C}"/>
    <cellStyle name="60% - Accent4 7 3 2" xfId="26437" xr:uid="{2BD4FB2E-725F-40E5-8090-6B6D5B3CBE1F}"/>
    <cellStyle name="60% - Accent4 7 3 2 2" xfId="50996" xr:uid="{459BD64F-A3CB-41FD-8BAB-653120FF7C27}"/>
    <cellStyle name="60% - Accent4 7 3 3" xfId="50995" xr:uid="{070D901C-94C3-4E31-BE19-617B66549574}"/>
    <cellStyle name="60% - Accent4 7 4" xfId="18732" xr:uid="{CB8628F7-A95D-4086-BC8F-5F4F4DBF7876}"/>
    <cellStyle name="60% - Accent4 7 4 2" xfId="50997" xr:uid="{21396878-69F3-40A9-BC82-60F6B4157A6E}"/>
    <cellStyle name="60% - Accent4 7 5" xfId="50990" xr:uid="{6ECBA00C-8FD9-4AB0-B5EE-2CA1E384966F}"/>
    <cellStyle name="60% - Accent4 8" xfId="3333" xr:uid="{EEC549F0-EE37-4F43-8AA1-D6D5D6706212}"/>
    <cellStyle name="60% - Accent4 8 2" xfId="7065" xr:uid="{54234712-5555-48A5-8C4D-1408B8A730AC}"/>
    <cellStyle name="60% - Accent4 8 2 2" xfId="14773" xr:uid="{658F9088-E08B-466E-9062-520ABF1B45EC}"/>
    <cellStyle name="60% - Accent4 8 2 2 2" xfId="30185" xr:uid="{3E5434E3-B4BF-4A8C-82F6-A5F4A1A1C495}"/>
    <cellStyle name="60% - Accent4 8 2 2 2 2" xfId="51001" xr:uid="{4604D71E-7D27-4F7A-A867-287F63B131AB}"/>
    <cellStyle name="60% - Accent4 8 2 2 3" xfId="51000" xr:uid="{25ACED5D-7AB4-4FAB-87B6-0D0647C6CF33}"/>
    <cellStyle name="60% - Accent4 8 2 3" xfId="22480" xr:uid="{AA37A233-3D81-4AE6-8818-E7E8E87911C9}"/>
    <cellStyle name="60% - Accent4 8 2 3 2" xfId="51002" xr:uid="{695B6B38-CEB0-47D1-BE27-E4C5BF2F6EE4}"/>
    <cellStyle name="60% - Accent4 8 2 4" xfId="50999" xr:uid="{A4588FD5-CFC6-4752-8056-FCD200D14076}"/>
    <cellStyle name="60% - Accent4 8 3" xfId="11044" xr:uid="{3CCC8081-06B1-4045-975F-4A2446867A38}"/>
    <cellStyle name="60% - Accent4 8 3 2" xfId="26457" xr:uid="{4B47DBD9-B5E8-4AAA-9304-96C7224E9BBD}"/>
    <cellStyle name="60% - Accent4 8 3 2 2" xfId="51004" xr:uid="{2B56CD79-6A5C-4FA7-9DD9-B6D77237A34E}"/>
    <cellStyle name="60% - Accent4 8 3 3" xfId="51003" xr:uid="{956949FE-8585-4699-B37B-A23BD655C87A}"/>
    <cellStyle name="60% - Accent4 8 4" xfId="18752" xr:uid="{0C4EE398-18A5-486F-B866-DAAC75668FDC}"/>
    <cellStyle name="60% - Accent4 8 4 2" xfId="51005" xr:uid="{AC233886-AF31-4C48-B732-A0B9D9FC9E35}"/>
    <cellStyle name="60% - Accent4 8 5" xfId="50998" xr:uid="{5060147B-CB26-4EF2-B053-801E3D9A931F}"/>
    <cellStyle name="60% - Accent4 9" xfId="3353" xr:uid="{C6B57CE3-36DB-4F60-9BA6-717B53789ED1}"/>
    <cellStyle name="60% - Accent4 9 2" xfId="7085" xr:uid="{39C66DD0-1228-4E0B-8FD4-6533277D1396}"/>
    <cellStyle name="60% - Accent4 9 2 2" xfId="14793" xr:uid="{E1085F20-64C8-4F76-97C9-80CEFE7EF548}"/>
    <cellStyle name="60% - Accent4 9 2 2 2" xfId="30205" xr:uid="{F1564498-CACD-49C2-AD00-8D974E28BD19}"/>
    <cellStyle name="60% - Accent4 9 2 2 2 2" xfId="51009" xr:uid="{54BD8F49-9431-44C8-B0DB-784CEF1D8CC9}"/>
    <cellStyle name="60% - Accent4 9 2 2 3" xfId="51008" xr:uid="{2E2E9858-CB81-4014-9C44-015ADE1422B8}"/>
    <cellStyle name="60% - Accent4 9 2 3" xfId="22500" xr:uid="{A1F20479-0858-4B7E-A8A3-896FE2373AEC}"/>
    <cellStyle name="60% - Accent4 9 2 3 2" xfId="51010" xr:uid="{6DD74420-1FDE-4E26-8783-B54E9F59DAF9}"/>
    <cellStyle name="60% - Accent4 9 2 4" xfId="51007" xr:uid="{7F1BEAF0-7DE2-47C4-8C02-06997AF9AD83}"/>
    <cellStyle name="60% - Accent4 9 3" xfId="11064" xr:uid="{AAD4FFA3-1BDB-472F-A91C-013F6CAA7353}"/>
    <cellStyle name="60% - Accent4 9 3 2" xfId="26477" xr:uid="{62727352-AF40-43DC-A59E-6ED7231C5CBB}"/>
    <cellStyle name="60% - Accent4 9 3 2 2" xfId="51012" xr:uid="{4E07AAB8-2799-4BE7-8DA2-1188F2EBBBE1}"/>
    <cellStyle name="60% - Accent4 9 3 3" xfId="51011" xr:uid="{B59DECB3-229E-433A-A817-D177A379A730}"/>
    <cellStyle name="60% - Accent4 9 4" xfId="18772" xr:uid="{B24F43FE-CB52-45E1-9B22-3B93BA66C81C}"/>
    <cellStyle name="60% - Accent4 9 4 2" xfId="51013" xr:uid="{9C38C073-DD5B-44C8-90C2-6761DC9EAA3A}"/>
    <cellStyle name="60% - Accent4 9 5" xfId="51006" xr:uid="{1DCB50CF-D348-4FD0-BBFE-3D6A51B1B3EA}"/>
    <cellStyle name="60% - Accent5" xfId="48" builtinId="48" customBuiltin="1"/>
    <cellStyle name="60% - Accent5 10" xfId="3376" xr:uid="{F081B53F-04D4-419E-AF01-062C4F3FC7F2}"/>
    <cellStyle name="60% - Accent5 10 2" xfId="7108" xr:uid="{336A6188-EA56-4392-A41C-732F03CCB7A3}"/>
    <cellStyle name="60% - Accent5 10 2 2" xfId="14816" xr:uid="{73E96345-3042-4024-809D-8FBB6C4DD9D8}"/>
    <cellStyle name="60% - Accent5 10 2 2 2" xfId="30228" xr:uid="{8FEE26B7-752D-446C-B683-4B21E703E93D}"/>
    <cellStyle name="60% - Accent5 10 2 2 2 2" xfId="51018" xr:uid="{C30FA588-6B5A-4701-A952-44029E469547}"/>
    <cellStyle name="60% - Accent5 10 2 2 3" xfId="51017" xr:uid="{55EB65C4-E811-413B-ACBD-883B36186F47}"/>
    <cellStyle name="60% - Accent5 10 2 3" xfId="22523" xr:uid="{85BD5580-9A5F-43FC-89CD-08B94B4E871B}"/>
    <cellStyle name="60% - Accent5 10 2 3 2" xfId="51019" xr:uid="{D3A392CA-CAE9-495F-8C59-818FDC02555A}"/>
    <cellStyle name="60% - Accent5 10 2 4" xfId="51016" xr:uid="{20ABC4AE-748D-411C-A67A-3AFC7E56F16F}"/>
    <cellStyle name="60% - Accent5 10 3" xfId="11087" xr:uid="{9BC141D7-F9C2-4A55-84AD-57D5EE03B663}"/>
    <cellStyle name="60% - Accent5 10 3 2" xfId="26500" xr:uid="{653BFB98-5D25-48F1-B176-28E86A338CD0}"/>
    <cellStyle name="60% - Accent5 10 3 2 2" xfId="51021" xr:uid="{061589BE-6686-4813-9FBA-26C6DC401241}"/>
    <cellStyle name="60% - Accent5 10 3 3" xfId="51020" xr:uid="{463026DB-99B5-40A6-8E25-9A882556C6FB}"/>
    <cellStyle name="60% - Accent5 10 4" xfId="18795" xr:uid="{7AC729A6-9D91-4D8A-879E-B24F0728E38C}"/>
    <cellStyle name="60% - Accent5 10 4 2" xfId="51022" xr:uid="{CAE1CDD6-24CF-42A1-A985-AB3A15C55C18}"/>
    <cellStyle name="60% - Accent5 10 5" xfId="51015" xr:uid="{166EA12A-F221-488F-91E5-05ED8A111A1A}"/>
    <cellStyle name="60% - Accent5 11" xfId="3396" xr:uid="{9B4EF85C-4AAF-401A-955F-128701C4E626}"/>
    <cellStyle name="60% - Accent5 11 2" xfId="7128" xr:uid="{BD3E6A4D-F160-4232-9268-C2540B2705B7}"/>
    <cellStyle name="60% - Accent5 11 2 2" xfId="14836" xr:uid="{C42E19C9-E75F-4362-BA10-F6FB2F5B5BF2}"/>
    <cellStyle name="60% - Accent5 11 2 2 2" xfId="30248" xr:uid="{F332EC29-F267-46EB-9653-10885BCC99A5}"/>
    <cellStyle name="60% - Accent5 11 2 2 2 2" xfId="51026" xr:uid="{3A919089-A486-4980-8A4D-DF585FB38D38}"/>
    <cellStyle name="60% - Accent5 11 2 2 3" xfId="51025" xr:uid="{0B7B87FF-F81C-4767-9889-45EB2CC51C79}"/>
    <cellStyle name="60% - Accent5 11 2 3" xfId="22543" xr:uid="{24E82376-0508-4100-AB65-99909A382545}"/>
    <cellStyle name="60% - Accent5 11 2 3 2" xfId="51027" xr:uid="{BA71DF9F-1FD0-471D-8ECB-A28621E51437}"/>
    <cellStyle name="60% - Accent5 11 2 4" xfId="51024" xr:uid="{C87A82C3-5CBC-4166-8A2F-BAB194635E1F}"/>
    <cellStyle name="60% - Accent5 11 3" xfId="11107" xr:uid="{2FC27A1B-A6EE-48B7-8277-0FED3FD4AA14}"/>
    <cellStyle name="60% - Accent5 11 3 2" xfId="26520" xr:uid="{8C848852-240B-41DA-8A5A-39A407FAF129}"/>
    <cellStyle name="60% - Accent5 11 3 2 2" xfId="51029" xr:uid="{8876A63E-FF94-4ADD-B2DA-54D11122A82D}"/>
    <cellStyle name="60% - Accent5 11 3 3" xfId="51028" xr:uid="{BBD49F46-90C2-4CCD-AA2A-4E8AE4F880E1}"/>
    <cellStyle name="60% - Accent5 11 4" xfId="18815" xr:uid="{1CA29CDB-4586-4BBA-BF6F-E48426F27057}"/>
    <cellStyle name="60% - Accent5 11 4 2" xfId="51030" xr:uid="{7093386E-A2EA-48B8-AABA-A3CA11B0C2C8}"/>
    <cellStyle name="60% - Accent5 11 5" xfId="51023" xr:uid="{11A5CCE7-F6E7-42C0-B39D-58F71A3D6A2C}"/>
    <cellStyle name="60% - Accent5 12" xfId="3416" xr:uid="{DC5EFC3B-5497-4F3C-BB40-870DDD9EF432}"/>
    <cellStyle name="60% - Accent5 12 2" xfId="7148" xr:uid="{9027BE67-08BD-4541-A23B-FFAF4E4E9316}"/>
    <cellStyle name="60% - Accent5 12 2 2" xfId="14856" xr:uid="{F398AAF3-C830-42BA-A1EC-D203643DA7E8}"/>
    <cellStyle name="60% - Accent5 12 2 2 2" xfId="30268" xr:uid="{F8F5CB3D-F373-4A3E-A8C2-C1CE9085DE64}"/>
    <cellStyle name="60% - Accent5 12 2 2 2 2" xfId="51034" xr:uid="{BEFC2929-8097-48C3-A1B7-1C173271C85F}"/>
    <cellStyle name="60% - Accent5 12 2 2 3" xfId="51033" xr:uid="{25671787-2FC2-4350-B36A-367CE98BECCB}"/>
    <cellStyle name="60% - Accent5 12 2 3" xfId="22563" xr:uid="{4C180317-8C8E-4F47-B9FF-AF2BD8BC9D87}"/>
    <cellStyle name="60% - Accent5 12 2 3 2" xfId="51035" xr:uid="{221D554F-97AF-4C87-ACCA-1455440E5F1D}"/>
    <cellStyle name="60% - Accent5 12 2 4" xfId="51032" xr:uid="{0148BF24-4561-4582-8FF1-B894B61EBD8F}"/>
    <cellStyle name="60% - Accent5 12 3" xfId="11127" xr:uid="{8D27B1E6-2E4A-4152-9A40-2FDE04190EE9}"/>
    <cellStyle name="60% - Accent5 12 3 2" xfId="26540" xr:uid="{2198BCF5-9D5B-42E4-B790-D615B9FE6C6B}"/>
    <cellStyle name="60% - Accent5 12 3 2 2" xfId="51037" xr:uid="{7994C960-BC42-4932-93D0-235FF7D83E6A}"/>
    <cellStyle name="60% - Accent5 12 3 3" xfId="51036" xr:uid="{4FB25178-3A71-4F51-BB9E-A029D27A6FE0}"/>
    <cellStyle name="60% - Accent5 12 4" xfId="18835" xr:uid="{E4D1B7E6-E7EC-4640-8FE3-2DD6375D05BE}"/>
    <cellStyle name="60% - Accent5 12 4 2" xfId="51038" xr:uid="{56A87C87-D979-47B4-A2DE-3CCA395CB9DE}"/>
    <cellStyle name="60% - Accent5 12 5" xfId="51031" xr:uid="{A285D65B-0AB9-4573-8FD4-1D4282077748}"/>
    <cellStyle name="60% - Accent5 13" xfId="3436" xr:uid="{D19E0E54-9452-4BA6-8477-3BAA3772915F}"/>
    <cellStyle name="60% - Accent5 13 2" xfId="7168" xr:uid="{8D012923-182F-4717-829D-85AC903042C6}"/>
    <cellStyle name="60% - Accent5 13 2 2" xfId="14876" xr:uid="{89FFA3B7-CE08-4739-8057-9EF529FF98BB}"/>
    <cellStyle name="60% - Accent5 13 2 2 2" xfId="30288" xr:uid="{8D3BCD96-ED40-485B-92D2-BF669A10D993}"/>
    <cellStyle name="60% - Accent5 13 2 2 2 2" xfId="51042" xr:uid="{B8D526B7-A0EB-4442-8427-F3ACE7DEF1A3}"/>
    <cellStyle name="60% - Accent5 13 2 2 3" xfId="51041" xr:uid="{30670E65-3AB8-49DC-A8AA-97BD836F3F53}"/>
    <cellStyle name="60% - Accent5 13 2 3" xfId="22583" xr:uid="{DDCC6E80-A3A6-4B4D-9F1F-6CD80AB3091D}"/>
    <cellStyle name="60% - Accent5 13 2 3 2" xfId="51043" xr:uid="{792861B9-E594-4162-8BFD-1A10946DFAB0}"/>
    <cellStyle name="60% - Accent5 13 2 4" xfId="51040" xr:uid="{FB09AE01-8CD6-47CB-867F-E4A85E1E9F19}"/>
    <cellStyle name="60% - Accent5 13 3" xfId="11147" xr:uid="{2C44A781-7827-474B-BB54-1FEBC3D0C693}"/>
    <cellStyle name="60% - Accent5 13 3 2" xfId="26560" xr:uid="{13DC22B5-03C5-4606-A37D-BDEE27A63542}"/>
    <cellStyle name="60% - Accent5 13 3 2 2" xfId="51045" xr:uid="{6521640E-D65C-4943-A5C5-2C73C624A987}"/>
    <cellStyle name="60% - Accent5 13 3 3" xfId="51044" xr:uid="{00206BB2-DED1-4906-9859-48FA6728915C}"/>
    <cellStyle name="60% - Accent5 13 4" xfId="18855" xr:uid="{4B52EE83-06B5-4944-B817-CBCD49EBDB1F}"/>
    <cellStyle name="60% - Accent5 13 4 2" xfId="51046" xr:uid="{D1C06752-AB10-46DB-B99B-19888942BB78}"/>
    <cellStyle name="60% - Accent5 13 5" xfId="51039" xr:uid="{740561E8-380F-4524-AF5D-696241FF2C8B}"/>
    <cellStyle name="60% - Accent5 14" xfId="3456" xr:uid="{B6D633DB-87C8-4C0F-8A72-BDF7D3568EEF}"/>
    <cellStyle name="60% - Accent5 14 2" xfId="7188" xr:uid="{3D45DF4D-168E-431B-AF8D-A96D4A24C4AD}"/>
    <cellStyle name="60% - Accent5 14 2 2" xfId="14896" xr:uid="{7A68BD60-7B0F-4294-A7EB-6C997CC18A04}"/>
    <cellStyle name="60% - Accent5 14 2 2 2" xfId="30308" xr:uid="{77690471-FF5F-4A0A-B3DF-CAEF5D03572F}"/>
    <cellStyle name="60% - Accent5 14 2 2 2 2" xfId="51050" xr:uid="{C422B147-23C5-4597-B8D7-F2430B9553FF}"/>
    <cellStyle name="60% - Accent5 14 2 2 3" xfId="51049" xr:uid="{07E22A4C-AB21-40D2-AA8E-AED5DC01611B}"/>
    <cellStyle name="60% - Accent5 14 2 3" xfId="22603" xr:uid="{4417E7AA-34D7-462A-A28F-A5C79162C950}"/>
    <cellStyle name="60% - Accent5 14 2 3 2" xfId="51051" xr:uid="{8E962E92-5D9F-49F3-AB59-C2E343352AB4}"/>
    <cellStyle name="60% - Accent5 14 2 4" xfId="51048" xr:uid="{8DD9F49F-1217-4338-9231-05A79B665C1B}"/>
    <cellStyle name="60% - Accent5 14 3" xfId="11167" xr:uid="{186D0070-B3C1-44D8-A40F-9C7E79B2BC83}"/>
    <cellStyle name="60% - Accent5 14 3 2" xfId="26580" xr:uid="{D7EE12C2-74A7-4A9A-A091-16FE254F2D94}"/>
    <cellStyle name="60% - Accent5 14 3 2 2" xfId="51053" xr:uid="{3D6AFB87-53AC-41AC-9DB9-AFEEB5FB80AA}"/>
    <cellStyle name="60% - Accent5 14 3 3" xfId="51052" xr:uid="{1C11C063-495F-46DA-8871-26BDAEE41037}"/>
    <cellStyle name="60% - Accent5 14 4" xfId="18875" xr:uid="{A5016C21-D28D-4AD5-998B-790BB3B75FDF}"/>
    <cellStyle name="60% - Accent5 14 4 2" xfId="51054" xr:uid="{D417BD87-92CB-474D-8C1F-386835E4A9D8}"/>
    <cellStyle name="60% - Accent5 14 5" xfId="51047" xr:uid="{E3C2506A-EC2F-4287-9733-A3B9FA407C46}"/>
    <cellStyle name="60% - Accent5 15" xfId="3476" xr:uid="{E709BAF3-23D1-4DD7-9110-9A211FB298A7}"/>
    <cellStyle name="60% - Accent5 15 2" xfId="7208" xr:uid="{B0825531-655D-4EBC-B877-BA4F252AD8E6}"/>
    <cellStyle name="60% - Accent5 15 2 2" xfId="14916" xr:uid="{91D85B63-B8DC-4C5D-ABE7-9315647569EE}"/>
    <cellStyle name="60% - Accent5 15 2 2 2" xfId="30328" xr:uid="{FC203110-F0CC-4BB7-9312-04D4BBD1589C}"/>
    <cellStyle name="60% - Accent5 15 2 2 2 2" xfId="51058" xr:uid="{F7FABC59-5300-42CB-B2D9-B84D0EF98207}"/>
    <cellStyle name="60% - Accent5 15 2 2 3" xfId="51057" xr:uid="{A8BA0092-EB02-4A67-BB99-8A92300AA7BE}"/>
    <cellStyle name="60% - Accent5 15 2 3" xfId="22623" xr:uid="{84AF85F9-329B-495D-972F-7579100A3C9B}"/>
    <cellStyle name="60% - Accent5 15 2 3 2" xfId="51059" xr:uid="{FC6D3706-646A-457C-8D2A-3C90BE52A650}"/>
    <cellStyle name="60% - Accent5 15 2 4" xfId="51056" xr:uid="{BD5A7D11-FFC7-4AEF-A5DB-6889A73BCDEC}"/>
    <cellStyle name="60% - Accent5 15 3" xfId="11187" xr:uid="{977DAF69-87A6-425F-9320-80F1CB95A5B0}"/>
    <cellStyle name="60% - Accent5 15 3 2" xfId="26600" xr:uid="{FE09AB8D-DDB4-4061-83FB-E3AFA2EE8407}"/>
    <cellStyle name="60% - Accent5 15 3 2 2" xfId="51061" xr:uid="{954D4492-DF73-466F-A37C-00324DE2FDFB}"/>
    <cellStyle name="60% - Accent5 15 3 3" xfId="51060" xr:uid="{4FE1AC83-AC74-4873-8492-444636DD35C7}"/>
    <cellStyle name="60% - Accent5 15 4" xfId="18895" xr:uid="{95247AC0-38FE-47C8-B9FD-ADDE7533428A}"/>
    <cellStyle name="60% - Accent5 15 4 2" xfId="51062" xr:uid="{6C5442C4-72CD-403A-B40A-41D5D1EDA85B}"/>
    <cellStyle name="60% - Accent5 15 5" xfId="51055" xr:uid="{2498F3F5-96C1-4155-89E5-EECFDB9ADC40}"/>
    <cellStyle name="60% - Accent5 16" xfId="3496" xr:uid="{ACCF71BB-B827-4CDE-8B76-F17B40F5FE76}"/>
    <cellStyle name="60% - Accent5 16 2" xfId="7228" xr:uid="{5B95A975-A58E-409D-9F8D-2F3F57C75448}"/>
    <cellStyle name="60% - Accent5 16 2 2" xfId="14936" xr:uid="{B780892A-5AA4-49CF-9F58-A5799F149FA3}"/>
    <cellStyle name="60% - Accent5 16 2 2 2" xfId="30348" xr:uid="{CD7EF5E9-E061-4497-BDBB-18B7563CB207}"/>
    <cellStyle name="60% - Accent5 16 2 2 2 2" xfId="51066" xr:uid="{734E3775-2546-4A32-8E49-F586D9D5D6E1}"/>
    <cellStyle name="60% - Accent5 16 2 2 3" xfId="51065" xr:uid="{BC5A204F-740D-4CA7-9CC7-A19D9BBFFBA8}"/>
    <cellStyle name="60% - Accent5 16 2 3" xfId="22643" xr:uid="{D6597BF1-46E3-4517-81F1-4662DFCAEE2B}"/>
    <cellStyle name="60% - Accent5 16 2 3 2" xfId="51067" xr:uid="{C65E5452-7634-4192-A928-8F3C4BFFCD4C}"/>
    <cellStyle name="60% - Accent5 16 2 4" xfId="51064" xr:uid="{58667CBC-01DE-4ED5-8DA1-B539A4557C45}"/>
    <cellStyle name="60% - Accent5 16 3" xfId="11207" xr:uid="{6B9B7A19-81D2-4E02-8887-780A495E548E}"/>
    <cellStyle name="60% - Accent5 16 3 2" xfId="26620" xr:uid="{EBBC5F21-C45D-47B0-A65A-498C924671BF}"/>
    <cellStyle name="60% - Accent5 16 3 2 2" xfId="51069" xr:uid="{68578B9D-8D43-4FED-BEFF-A985B2B58854}"/>
    <cellStyle name="60% - Accent5 16 3 3" xfId="51068" xr:uid="{223896AF-89DC-4FD9-A343-463F60D08D27}"/>
    <cellStyle name="60% - Accent5 16 4" xfId="18915" xr:uid="{917E9B3B-E615-4176-8EA2-77615C5558E8}"/>
    <cellStyle name="60% - Accent5 16 4 2" xfId="51070" xr:uid="{59002AF4-4F29-4867-9F6B-F52D788DDDB0}"/>
    <cellStyle name="60% - Accent5 16 5" xfId="51063" xr:uid="{3D1C15D9-2A32-448E-B4A5-1825BD1A61F1}"/>
    <cellStyle name="60% - Accent5 17" xfId="3516" xr:uid="{5AE337C2-DCCA-4623-9808-EF804D22A72A}"/>
    <cellStyle name="60% - Accent5 17 2" xfId="7248" xr:uid="{764F0E94-26C9-4257-B632-F342DA16F595}"/>
    <cellStyle name="60% - Accent5 17 2 2" xfId="14956" xr:uid="{781E7880-C541-41D3-9913-81BC6BCAF088}"/>
    <cellStyle name="60% - Accent5 17 2 2 2" xfId="30368" xr:uid="{AEEB715C-747B-4791-9488-0E168C2D5D08}"/>
    <cellStyle name="60% - Accent5 17 2 2 2 2" xfId="51074" xr:uid="{9AE75B1C-5D4B-4BCA-9197-626E72C78025}"/>
    <cellStyle name="60% - Accent5 17 2 2 3" xfId="51073" xr:uid="{9138851B-01F6-4200-8EB3-FF41915B5981}"/>
    <cellStyle name="60% - Accent5 17 2 3" xfId="22663" xr:uid="{E312069C-6116-4EC1-94E3-2E55106DFC7B}"/>
    <cellStyle name="60% - Accent5 17 2 3 2" xfId="51075" xr:uid="{C3BFCEE3-3B5B-4ECB-90D4-A2C2A23DACBE}"/>
    <cellStyle name="60% - Accent5 17 2 4" xfId="51072" xr:uid="{D6EFAFF3-9D24-4D8E-AB85-DB30E3ABC6CD}"/>
    <cellStyle name="60% - Accent5 17 3" xfId="11227" xr:uid="{8523E886-FA49-475C-82A0-5F0A9B5081DF}"/>
    <cellStyle name="60% - Accent5 17 3 2" xfId="26640" xr:uid="{B99D2E90-E2D6-4337-A791-F663598067CA}"/>
    <cellStyle name="60% - Accent5 17 3 2 2" xfId="51077" xr:uid="{C7CC6E6F-9C68-4073-B820-58E7F9734A83}"/>
    <cellStyle name="60% - Accent5 17 3 3" xfId="51076" xr:uid="{F6EBE95E-E0E3-4E81-B061-2060493F0357}"/>
    <cellStyle name="60% - Accent5 17 4" xfId="18935" xr:uid="{0B573E27-9AB8-45B2-AF17-1C133AA900B5}"/>
    <cellStyle name="60% - Accent5 17 4 2" xfId="51078" xr:uid="{F21AE590-DC02-4AE6-B510-99B8E93EBEA2}"/>
    <cellStyle name="60% - Accent5 17 5" xfId="51071" xr:uid="{9F95D807-3040-4122-830F-A14E68C6B878}"/>
    <cellStyle name="60% - Accent5 18" xfId="3536" xr:uid="{F325EB5E-1140-4E83-AB55-38C3B5756C6E}"/>
    <cellStyle name="60% - Accent5 18 2" xfId="7268" xr:uid="{62901C16-EDB3-49E9-BF8B-59B7E8064E78}"/>
    <cellStyle name="60% - Accent5 18 2 2" xfId="14976" xr:uid="{8BA7D269-631D-4A19-89E8-45C7C37E5725}"/>
    <cellStyle name="60% - Accent5 18 2 2 2" xfId="30388" xr:uid="{8A52DCAC-C374-424D-AF42-D7897BA05056}"/>
    <cellStyle name="60% - Accent5 18 2 2 2 2" xfId="51082" xr:uid="{380B724C-7BB9-4A79-968F-FAB1FB187523}"/>
    <cellStyle name="60% - Accent5 18 2 2 3" xfId="51081" xr:uid="{F0B2E363-6BF4-443B-8946-1321BC0E594A}"/>
    <cellStyle name="60% - Accent5 18 2 3" xfId="22683" xr:uid="{302EE63F-D8D4-424C-B95C-3E1A444B1CFD}"/>
    <cellStyle name="60% - Accent5 18 2 3 2" xfId="51083" xr:uid="{913783C0-4F91-4728-9270-85BBABAD3E23}"/>
    <cellStyle name="60% - Accent5 18 2 4" xfId="51080" xr:uid="{BFF7C02A-AF48-4457-BB4C-E1E6CA6A9805}"/>
    <cellStyle name="60% - Accent5 18 3" xfId="11247" xr:uid="{083272AA-B1A3-49B5-96CE-D8F150ED4BB6}"/>
    <cellStyle name="60% - Accent5 18 3 2" xfId="26660" xr:uid="{1FCBD71D-F162-4ABA-90D1-883CB3272117}"/>
    <cellStyle name="60% - Accent5 18 3 2 2" xfId="51085" xr:uid="{1D486DA9-38CF-4B62-997D-FCF95BCD8F33}"/>
    <cellStyle name="60% - Accent5 18 3 3" xfId="51084" xr:uid="{70C1BF2E-3189-403A-8494-02FF04B2969C}"/>
    <cellStyle name="60% - Accent5 18 4" xfId="18955" xr:uid="{E7C69265-3913-435B-9948-591C2DAAAA71}"/>
    <cellStyle name="60% - Accent5 18 4 2" xfId="51086" xr:uid="{803D508D-B284-44D0-945F-2CC6722617AC}"/>
    <cellStyle name="60% - Accent5 18 5" xfId="51079" xr:uid="{3D76C466-EB63-48BB-BA26-8AA4EC0B0963}"/>
    <cellStyle name="60% - Accent5 19" xfId="3556" xr:uid="{F48E8AF9-E87D-4077-86E8-9EC6EFBC0553}"/>
    <cellStyle name="60% - Accent5 19 2" xfId="7288" xr:uid="{969CD364-2919-46A0-B624-DA63B824B23A}"/>
    <cellStyle name="60% - Accent5 19 2 2" xfId="14996" xr:uid="{86623232-7937-49E9-9710-B9828F56C7A8}"/>
    <cellStyle name="60% - Accent5 19 2 2 2" xfId="30408" xr:uid="{D80C44E6-9C09-4236-A3C5-9DE2C350599D}"/>
    <cellStyle name="60% - Accent5 19 2 2 2 2" xfId="51090" xr:uid="{FCC04CEC-950C-4E66-A09E-EB2EFF4F8002}"/>
    <cellStyle name="60% - Accent5 19 2 2 3" xfId="51089" xr:uid="{F431DEAD-DAA1-4E72-B6C6-F65BAC544B0F}"/>
    <cellStyle name="60% - Accent5 19 2 3" xfId="22703" xr:uid="{2CE0A3A8-F6A7-48FB-A011-B202A5DA342C}"/>
    <cellStyle name="60% - Accent5 19 2 3 2" xfId="51091" xr:uid="{05DAA6CD-9219-4D42-9FE6-02C222CD07F0}"/>
    <cellStyle name="60% - Accent5 19 2 4" xfId="51088" xr:uid="{29615CAB-BBEB-46D5-89C7-BFD101ECF022}"/>
    <cellStyle name="60% - Accent5 19 3" xfId="11267" xr:uid="{F88AA69F-A29F-4A5A-A099-49BC8BA55EED}"/>
    <cellStyle name="60% - Accent5 19 3 2" xfId="26680" xr:uid="{C8B7D038-2521-4AF4-A976-4953EB1C3067}"/>
    <cellStyle name="60% - Accent5 19 3 2 2" xfId="51093" xr:uid="{1BA78252-AC9F-4628-B86F-EE4361923C42}"/>
    <cellStyle name="60% - Accent5 19 3 3" xfId="51092" xr:uid="{CEA7BFC8-C836-4C27-B3D0-EF89B6C44332}"/>
    <cellStyle name="60% - Accent5 19 4" xfId="18975" xr:uid="{C720BE64-CE26-4253-8F52-45DEE7255FDA}"/>
    <cellStyle name="60% - Accent5 19 4 2" xfId="51094" xr:uid="{D6ED9210-E63B-47E4-94E3-2C6E4822C6E2}"/>
    <cellStyle name="60% - Accent5 19 5" xfId="51087" xr:uid="{14F1688B-4B61-4B34-A167-281CB56908D3}"/>
    <cellStyle name="60% - Accent5 2" xfId="70" xr:uid="{6D84C0D5-67F8-4A18-81B5-39748B8B3DB9}"/>
    <cellStyle name="60% - Accent5 2 2" xfId="51095" xr:uid="{03FC9C4D-AE25-4407-BA06-6570D35AE263}"/>
    <cellStyle name="60% - Accent5 20" xfId="3577" xr:uid="{6B2F366B-3D97-4B6E-9AF5-1A76F6B8A818}"/>
    <cellStyle name="60% - Accent5 20 2" xfId="7308" xr:uid="{CEC43172-5E2E-4826-BC29-C8F817FA2961}"/>
    <cellStyle name="60% - Accent5 20 2 2" xfId="15016" xr:uid="{4940AB4F-2E91-4CF3-853E-6EA3FC378DBC}"/>
    <cellStyle name="60% - Accent5 20 2 2 2" xfId="30428" xr:uid="{000ED9EF-2EA3-450E-8C31-11A4D5DB582E}"/>
    <cellStyle name="60% - Accent5 20 2 2 2 2" xfId="51099" xr:uid="{1BE2C532-9C9B-4F8E-B5DB-1C9E67499E44}"/>
    <cellStyle name="60% - Accent5 20 2 2 3" xfId="51098" xr:uid="{E48C0F63-4548-4AC3-BFFD-0CCC51C0CA99}"/>
    <cellStyle name="60% - Accent5 20 2 3" xfId="22723" xr:uid="{D50FC61E-D610-47E2-A415-34C1B105AF5B}"/>
    <cellStyle name="60% - Accent5 20 2 3 2" xfId="51100" xr:uid="{13EF17A2-55C4-423F-B6C4-41A7D8A5D39D}"/>
    <cellStyle name="60% - Accent5 20 2 4" xfId="51097" xr:uid="{A097AB68-119D-4F23-8E95-D70024F2194B}"/>
    <cellStyle name="60% - Accent5 20 3" xfId="11287" xr:uid="{4C1D73C4-A655-49B6-935B-ADDB11E1B989}"/>
    <cellStyle name="60% - Accent5 20 3 2" xfId="26700" xr:uid="{E2E1318D-4A47-4300-AE18-CC40672ECE68}"/>
    <cellStyle name="60% - Accent5 20 3 2 2" xfId="51102" xr:uid="{69ADBE72-32FB-482D-9E0F-E5D436CF41C1}"/>
    <cellStyle name="60% - Accent5 20 3 3" xfId="51101" xr:uid="{89D7CDF2-D032-435C-B899-310977BBB3AB}"/>
    <cellStyle name="60% - Accent5 20 4" xfId="18995" xr:uid="{398AA1F5-6BA5-42E8-87F9-7CEABFAC0C3F}"/>
    <cellStyle name="60% - Accent5 20 4 2" xfId="51103" xr:uid="{FEEAB0C5-E780-4D58-BA38-BCF1EA6DAD2A}"/>
    <cellStyle name="60% - Accent5 20 5" xfId="51096" xr:uid="{33CF0340-5F80-4824-9B89-2D9F2C2F9834}"/>
    <cellStyle name="60% - Accent5 21" xfId="3597" xr:uid="{B539C604-2BBD-4611-A981-22C56DDD90BC}"/>
    <cellStyle name="60% - Accent5 21 2" xfId="7328" xr:uid="{0D12DDFF-2A15-4291-8019-FBEB7B412F05}"/>
    <cellStyle name="60% - Accent5 21 2 2" xfId="15036" xr:uid="{F1440909-9D2A-4044-8E41-B6FA0D646225}"/>
    <cellStyle name="60% - Accent5 21 2 2 2" xfId="30448" xr:uid="{B5B3F208-F08D-4871-B51E-ACE2D5F0D86D}"/>
    <cellStyle name="60% - Accent5 21 2 2 2 2" xfId="51107" xr:uid="{436446FD-437C-4CC4-9142-8C3C2DA89CCB}"/>
    <cellStyle name="60% - Accent5 21 2 2 3" xfId="51106" xr:uid="{1921B534-0A5E-495B-B034-CED6364F2C7A}"/>
    <cellStyle name="60% - Accent5 21 2 3" xfId="22743" xr:uid="{27AEE244-A7D7-40A6-BA67-0C7A8BE82127}"/>
    <cellStyle name="60% - Accent5 21 2 3 2" xfId="51108" xr:uid="{DCF9A0F1-7CD4-4E56-BFFC-F19CE49949BC}"/>
    <cellStyle name="60% - Accent5 21 2 4" xfId="51105" xr:uid="{F37CAC64-70FE-459F-8D6F-62FAFAD265E2}"/>
    <cellStyle name="60% - Accent5 21 3" xfId="11307" xr:uid="{B8D0E8CC-F836-496D-819C-10015C8AB57A}"/>
    <cellStyle name="60% - Accent5 21 3 2" xfId="26720" xr:uid="{DFAD0D00-C1CA-4FEF-817E-F919698AB324}"/>
    <cellStyle name="60% - Accent5 21 3 2 2" xfId="51110" xr:uid="{C22B304B-BD38-47E9-8EAA-D2FA9A7160E9}"/>
    <cellStyle name="60% - Accent5 21 3 3" xfId="51109" xr:uid="{91EEC617-7817-4B1C-9BC7-F4D3A1F26870}"/>
    <cellStyle name="60% - Accent5 21 4" xfId="19015" xr:uid="{61234667-346A-419F-B417-04A9DC15DFC8}"/>
    <cellStyle name="60% - Accent5 21 4 2" xfId="51111" xr:uid="{DBE8741D-9F78-4EEB-ABE1-47820600951A}"/>
    <cellStyle name="60% - Accent5 21 5" xfId="51104" xr:uid="{E71151EF-D1EC-4136-BC53-F431C2708010}"/>
    <cellStyle name="60% - Accent5 22" xfId="3617" xr:uid="{0518F212-CFD1-445A-B25A-4A319C8B91B9}"/>
    <cellStyle name="60% - Accent5 22 2" xfId="7348" xr:uid="{6B7524CC-8A2B-4B9C-8DD7-02C5523B41E9}"/>
    <cellStyle name="60% - Accent5 22 2 2" xfId="15056" xr:uid="{4B05A132-30AF-431D-9C0B-06E8033A9930}"/>
    <cellStyle name="60% - Accent5 22 2 2 2" xfId="30468" xr:uid="{8A43F454-0A62-44D9-B527-96C380DC3AE2}"/>
    <cellStyle name="60% - Accent5 22 2 2 2 2" xfId="51115" xr:uid="{E29E48D2-0037-4136-BB15-2336BE4AECEC}"/>
    <cellStyle name="60% - Accent5 22 2 2 3" xfId="51114" xr:uid="{D833B667-D0F2-4D97-9DE1-02875F4A7846}"/>
    <cellStyle name="60% - Accent5 22 2 3" xfId="22763" xr:uid="{14321C3C-597F-486E-A50C-506B12114586}"/>
    <cellStyle name="60% - Accent5 22 2 3 2" xfId="51116" xr:uid="{3231FB50-1601-466F-BCC8-D87A6650295B}"/>
    <cellStyle name="60% - Accent5 22 2 4" xfId="51113" xr:uid="{D87CE302-F60E-4F28-9A79-77599F81E516}"/>
    <cellStyle name="60% - Accent5 22 3" xfId="11327" xr:uid="{EA890B03-7323-49E0-AC5E-EC908656B2EC}"/>
    <cellStyle name="60% - Accent5 22 3 2" xfId="26740" xr:uid="{C0C1E0B3-823F-4F2A-88AB-190414B3D65C}"/>
    <cellStyle name="60% - Accent5 22 3 2 2" xfId="51118" xr:uid="{7AAE3C03-5462-4DC9-B6F1-04C27B5FB6FA}"/>
    <cellStyle name="60% - Accent5 22 3 3" xfId="51117" xr:uid="{F98F1A91-B3D5-4895-AE49-D3B371443FE9}"/>
    <cellStyle name="60% - Accent5 22 4" xfId="19035" xr:uid="{F514AC2F-ECBF-439C-BC91-B52D4FBBBB11}"/>
    <cellStyle name="60% - Accent5 22 4 2" xfId="51119" xr:uid="{43052184-AFF7-4358-8C30-9ED1BBC6D2C7}"/>
    <cellStyle name="60% - Accent5 22 5" xfId="51112" xr:uid="{38182703-1ED1-44F2-8BD2-E74BCB0306E1}"/>
    <cellStyle name="60% - Accent5 23" xfId="3637" xr:uid="{17E85FEE-9EA4-4140-BDCB-C70657609CF4}"/>
    <cellStyle name="60% - Accent5 23 2" xfId="7368" xr:uid="{7898C2E2-3B07-4577-A543-FE6A1248574C}"/>
    <cellStyle name="60% - Accent5 23 2 2" xfId="15076" xr:uid="{BF6376AB-C45D-4886-A670-7C6968321E7A}"/>
    <cellStyle name="60% - Accent5 23 2 2 2" xfId="30488" xr:uid="{609F1DED-9DDD-4EFB-A74F-DEB06654132E}"/>
    <cellStyle name="60% - Accent5 23 2 2 2 2" xfId="51123" xr:uid="{A57388DE-5A20-469B-B89B-68F615F35B0B}"/>
    <cellStyle name="60% - Accent5 23 2 2 3" xfId="51122" xr:uid="{265F0173-253D-4516-AEA0-A4692C7EB784}"/>
    <cellStyle name="60% - Accent5 23 2 3" xfId="22783" xr:uid="{773ECBAD-0E0D-4434-8C61-54C26848F202}"/>
    <cellStyle name="60% - Accent5 23 2 3 2" xfId="51124" xr:uid="{4679748C-2A61-414C-AB18-443D9A4D9DF8}"/>
    <cellStyle name="60% - Accent5 23 2 4" xfId="51121" xr:uid="{9ECCEE42-3343-4FE5-B348-7BBE48AA8C25}"/>
    <cellStyle name="60% - Accent5 23 3" xfId="11347" xr:uid="{F3F36729-7F96-4330-B7EA-AE553DBF642B}"/>
    <cellStyle name="60% - Accent5 23 3 2" xfId="26760" xr:uid="{4D2B9967-161F-45D0-9D95-B32E529D0061}"/>
    <cellStyle name="60% - Accent5 23 3 2 2" xfId="51126" xr:uid="{69794223-E728-43C6-8DFF-B2526AC6B513}"/>
    <cellStyle name="60% - Accent5 23 3 3" xfId="51125" xr:uid="{82D40474-C3EA-4AC5-A4BC-C6C8BEE6C6DE}"/>
    <cellStyle name="60% - Accent5 23 4" xfId="19055" xr:uid="{317EB727-1BCF-4731-B93C-AB91662E805F}"/>
    <cellStyle name="60% - Accent5 23 4 2" xfId="51127" xr:uid="{82BE570C-2D92-43B5-964A-7917B06B4389}"/>
    <cellStyle name="60% - Accent5 23 5" xfId="51120" xr:uid="{48F2184B-190F-4680-A21A-926E0A3D0269}"/>
    <cellStyle name="60% - Accent5 24" xfId="3657" xr:uid="{DE5C5165-D937-4D58-B66D-DFD3502ED22E}"/>
    <cellStyle name="60% - Accent5 24 2" xfId="7388" xr:uid="{AEF3074E-DC4C-4248-8E69-1AC30321CDF5}"/>
    <cellStyle name="60% - Accent5 24 2 2" xfId="15096" xr:uid="{D3A7E8E6-8D88-472C-8F66-0A22FE1DDAC9}"/>
    <cellStyle name="60% - Accent5 24 2 2 2" xfId="30508" xr:uid="{40DCE470-0CAC-485E-A983-E26A67AAD634}"/>
    <cellStyle name="60% - Accent5 24 2 2 2 2" xfId="51131" xr:uid="{27928CA4-6E83-4FE3-AD85-F5BFFAD47F32}"/>
    <cellStyle name="60% - Accent5 24 2 2 3" xfId="51130" xr:uid="{A61A267A-A6DE-428B-A984-76BFEDC42C59}"/>
    <cellStyle name="60% - Accent5 24 2 3" xfId="22803" xr:uid="{E204AE70-8F24-4B90-AEEF-E2F9D5ABFBF0}"/>
    <cellStyle name="60% - Accent5 24 2 3 2" xfId="51132" xr:uid="{4DB0CB32-15FC-494E-830A-789C6FDEF2E5}"/>
    <cellStyle name="60% - Accent5 24 2 4" xfId="51129" xr:uid="{FB6C6DFB-A880-418F-8ED2-93E659924E85}"/>
    <cellStyle name="60% - Accent5 24 3" xfId="11367" xr:uid="{35B6F651-4A00-45E9-B3E6-51BA9499E253}"/>
    <cellStyle name="60% - Accent5 24 3 2" xfId="26780" xr:uid="{275C87E6-3B54-4385-85C6-480864ACB93A}"/>
    <cellStyle name="60% - Accent5 24 3 2 2" xfId="51134" xr:uid="{810A0A25-8FFF-4989-BE67-C08CD6A21857}"/>
    <cellStyle name="60% - Accent5 24 3 3" xfId="51133" xr:uid="{42162112-8728-43E6-AF2F-6EC2C2345FD6}"/>
    <cellStyle name="60% - Accent5 24 4" xfId="19075" xr:uid="{08ECE45E-FDE4-4A0F-85F3-C434AB96CA1E}"/>
    <cellStyle name="60% - Accent5 24 4 2" xfId="51135" xr:uid="{14DD07B8-A387-43EF-9A83-83CF827A1B61}"/>
    <cellStyle name="60% - Accent5 24 5" xfId="51128" xr:uid="{5F6DB8E0-EC2A-449F-8E60-13F9D679F567}"/>
    <cellStyle name="60% - Accent5 25" xfId="3677" xr:uid="{7E1723BE-B1E9-4B6C-A818-35E409675FDC}"/>
    <cellStyle name="60% - Accent5 25 2" xfId="7408" xr:uid="{09D91D32-DA4F-4B13-AFEB-46AD030D5154}"/>
    <cellStyle name="60% - Accent5 25 2 2" xfId="15116" xr:uid="{BD9F9D52-839A-4F05-ADAF-4614B5DA1CF8}"/>
    <cellStyle name="60% - Accent5 25 2 2 2" xfId="30528" xr:uid="{21EF21F0-CB99-4500-A60A-C0132C911B0F}"/>
    <cellStyle name="60% - Accent5 25 2 2 2 2" xfId="51139" xr:uid="{3D1DBF0D-FB35-4413-BE4D-23EC3FB85D8B}"/>
    <cellStyle name="60% - Accent5 25 2 2 3" xfId="51138" xr:uid="{0AED0C42-BE48-4AED-BD62-A12C2B0D80BE}"/>
    <cellStyle name="60% - Accent5 25 2 3" xfId="22823" xr:uid="{02D5D5C1-12D4-42DB-82C2-C3D52EB66484}"/>
    <cellStyle name="60% - Accent5 25 2 3 2" xfId="51140" xr:uid="{94C0EC8D-4E53-49D4-BA2A-8E750E0C675C}"/>
    <cellStyle name="60% - Accent5 25 2 4" xfId="51137" xr:uid="{A4D2719E-6F6F-4EC8-B0E8-D00C364AB6EE}"/>
    <cellStyle name="60% - Accent5 25 3" xfId="11387" xr:uid="{0F482E87-4158-4172-A2D5-BCDFE95EB810}"/>
    <cellStyle name="60% - Accent5 25 3 2" xfId="26800" xr:uid="{7C998465-FCDB-4F97-9E5D-0CA13F38B518}"/>
    <cellStyle name="60% - Accent5 25 3 2 2" xfId="51142" xr:uid="{60D72689-35FD-4F82-99F5-69DFD84C69F4}"/>
    <cellStyle name="60% - Accent5 25 3 3" xfId="51141" xr:uid="{A42B409F-5A23-4AC3-A999-3365590B7E87}"/>
    <cellStyle name="60% - Accent5 25 4" xfId="19095" xr:uid="{29377E80-54ED-49CB-B6A6-6A7D16901380}"/>
    <cellStyle name="60% - Accent5 25 4 2" xfId="51143" xr:uid="{6333EB15-C8AF-4282-80DD-950933B83C1C}"/>
    <cellStyle name="60% - Accent5 25 5" xfId="51136" xr:uid="{C31CE1DA-03A1-490A-8764-0ECAE1DDBC94}"/>
    <cellStyle name="60% - Accent5 26" xfId="3697" xr:uid="{09A04350-680E-42C8-A46B-90583080EDCA}"/>
    <cellStyle name="60% - Accent5 26 2" xfId="7428" xr:uid="{B08F15AE-022F-4939-9FA8-04AE4D271783}"/>
    <cellStyle name="60% - Accent5 26 2 2" xfId="15136" xr:uid="{71167C51-165D-459B-A1ED-078C5EE49D27}"/>
    <cellStyle name="60% - Accent5 26 2 2 2" xfId="30548" xr:uid="{79ED7162-770E-4FF5-83E1-9EAAAA8FC386}"/>
    <cellStyle name="60% - Accent5 26 2 2 2 2" xfId="51147" xr:uid="{3BBED92D-E729-41BB-9278-5274BDCE603B}"/>
    <cellStyle name="60% - Accent5 26 2 2 3" xfId="51146" xr:uid="{05B1203C-DA7F-4A04-A5F4-0E9F93CE86F6}"/>
    <cellStyle name="60% - Accent5 26 2 3" xfId="22843" xr:uid="{F847F178-A256-47BE-BCB8-21F1F682BAA3}"/>
    <cellStyle name="60% - Accent5 26 2 3 2" xfId="51148" xr:uid="{699BAD1C-3051-4014-A443-92343A4AAEEE}"/>
    <cellStyle name="60% - Accent5 26 2 4" xfId="51145" xr:uid="{DDC65954-A849-4A32-8E87-9DE2649E3222}"/>
    <cellStyle name="60% - Accent5 26 3" xfId="11407" xr:uid="{1DE534B4-3531-4D15-AF45-F6DB61238DCF}"/>
    <cellStyle name="60% - Accent5 26 3 2" xfId="26820" xr:uid="{2B36B6C4-ACD7-4C4E-AB04-F07699BEA368}"/>
    <cellStyle name="60% - Accent5 26 3 2 2" xfId="51150" xr:uid="{4073E94C-55FA-417E-8B0F-859B694CF48E}"/>
    <cellStyle name="60% - Accent5 26 3 3" xfId="51149" xr:uid="{7E68D47E-8306-47A7-A22C-E97EA949DBCF}"/>
    <cellStyle name="60% - Accent5 26 4" xfId="19115" xr:uid="{076800B5-EB87-441A-9CFF-7793DD59232A}"/>
    <cellStyle name="60% - Accent5 26 4 2" xfId="51151" xr:uid="{6D818830-C1FD-4CF8-83B3-BA163E2EAEA3}"/>
    <cellStyle name="60% - Accent5 26 5" xfId="51144" xr:uid="{6A4292F7-C674-4C3A-AE3C-EE726DD735C1}"/>
    <cellStyle name="60% - Accent5 27" xfId="3717" xr:uid="{7FACB7F8-A905-4AEF-B687-C3E63E087354}"/>
    <cellStyle name="60% - Accent5 27 2" xfId="7448" xr:uid="{42415785-3248-48EE-A751-1FFE5552020E}"/>
    <cellStyle name="60% - Accent5 27 2 2" xfId="15156" xr:uid="{DC8D6E2F-05E0-4D0E-9CD1-0084FE837DD9}"/>
    <cellStyle name="60% - Accent5 27 2 2 2" xfId="30568" xr:uid="{3B6D866C-925F-4958-BCFD-491FE474CFFD}"/>
    <cellStyle name="60% - Accent5 27 2 2 2 2" xfId="51155" xr:uid="{3E225020-6E56-4FE8-85EA-E67ABB7B34F8}"/>
    <cellStyle name="60% - Accent5 27 2 2 3" xfId="51154" xr:uid="{9046881F-DEF1-4E3E-8C07-04682AE263B7}"/>
    <cellStyle name="60% - Accent5 27 2 3" xfId="22863" xr:uid="{FEE8F6CF-CF36-4023-9DBE-9CA431EA157B}"/>
    <cellStyle name="60% - Accent5 27 2 3 2" xfId="51156" xr:uid="{A2995425-A1C1-4921-A9DF-D19910C17BB6}"/>
    <cellStyle name="60% - Accent5 27 2 4" xfId="51153" xr:uid="{CC05C276-BECE-4937-8360-A7373FD9BC1B}"/>
    <cellStyle name="60% - Accent5 27 3" xfId="11427" xr:uid="{86C96CC7-CBD4-4A95-B698-7C430429B5E1}"/>
    <cellStyle name="60% - Accent5 27 3 2" xfId="26840" xr:uid="{90B6DCD3-C6DE-41AF-9E08-0718E1B82A0B}"/>
    <cellStyle name="60% - Accent5 27 3 2 2" xfId="51158" xr:uid="{7EE5DA15-D9D2-4D89-82CE-319D03850029}"/>
    <cellStyle name="60% - Accent5 27 3 3" xfId="51157" xr:uid="{59FA96FE-D189-4971-A448-B88395A2A627}"/>
    <cellStyle name="60% - Accent5 27 4" xfId="19135" xr:uid="{7EB41DBB-9032-4ED9-9AAF-21E02E995A0D}"/>
    <cellStyle name="60% - Accent5 27 4 2" xfId="51159" xr:uid="{E741A0A7-F0D6-4BD3-9D96-E5EF3B6E1AAD}"/>
    <cellStyle name="60% - Accent5 27 5" xfId="51152" xr:uid="{6421F894-CC74-4B59-AC0C-909B4A781F88}"/>
    <cellStyle name="60% - Accent5 28" xfId="3737" xr:uid="{C9C04424-E07E-4906-B083-8D6EBB7A179A}"/>
    <cellStyle name="60% - Accent5 28 2" xfId="7468" xr:uid="{E6456B02-C6B5-4E74-BCB7-506D14BA56A2}"/>
    <cellStyle name="60% - Accent5 28 2 2" xfId="15176" xr:uid="{B0E84025-6C3D-4C9A-B005-9CB144C9C7A1}"/>
    <cellStyle name="60% - Accent5 28 2 2 2" xfId="30588" xr:uid="{2EB2F768-C94E-4045-A5CD-E2DE2AA4256B}"/>
    <cellStyle name="60% - Accent5 28 2 2 2 2" xfId="51163" xr:uid="{4AE987C6-454F-4483-BEF3-36108E6A5083}"/>
    <cellStyle name="60% - Accent5 28 2 2 3" xfId="51162" xr:uid="{B72221A3-A3A4-410E-8E63-8E782A74AE0B}"/>
    <cellStyle name="60% - Accent5 28 2 3" xfId="22883" xr:uid="{028274AC-9E30-4BF8-9FD7-C471532C74E4}"/>
    <cellStyle name="60% - Accent5 28 2 3 2" xfId="51164" xr:uid="{B206328A-4015-4367-A38C-D21E9D6534F6}"/>
    <cellStyle name="60% - Accent5 28 2 4" xfId="51161" xr:uid="{EAA66FFC-6468-456A-88A4-21206D8E4185}"/>
    <cellStyle name="60% - Accent5 28 3" xfId="11447" xr:uid="{56FAB6AD-3223-433E-A8F4-34C6E27ED7CB}"/>
    <cellStyle name="60% - Accent5 28 3 2" xfId="26860" xr:uid="{26C5C27C-4D21-4EFD-AA93-D5E4F5542A1E}"/>
    <cellStyle name="60% - Accent5 28 3 2 2" xfId="51166" xr:uid="{4086FC22-10F5-49CD-A050-13EB6B2A17DC}"/>
    <cellStyle name="60% - Accent5 28 3 3" xfId="51165" xr:uid="{8B93F602-4B75-4775-8B07-BB0992257A22}"/>
    <cellStyle name="60% - Accent5 28 4" xfId="19155" xr:uid="{A741E023-1EEB-4753-BBF3-978A2330C03E}"/>
    <cellStyle name="60% - Accent5 28 4 2" xfId="51167" xr:uid="{99F1E3B9-FF8E-4722-B942-CE698A1B3290}"/>
    <cellStyle name="60% - Accent5 28 5" xfId="51160" xr:uid="{20C6699E-C978-438C-9DA5-87FB552AA640}"/>
    <cellStyle name="60% - Accent5 29" xfId="3757" xr:uid="{30A76D9F-1C82-4E17-9C98-22547D846CA8}"/>
    <cellStyle name="60% - Accent5 29 2" xfId="7488" xr:uid="{1914E05F-45F5-4B03-B26C-7ECC61AA291A}"/>
    <cellStyle name="60% - Accent5 29 2 2" xfId="15196" xr:uid="{A2DD4D92-3ED1-4A3C-8FAD-D940F8B7420B}"/>
    <cellStyle name="60% - Accent5 29 2 2 2" xfId="30608" xr:uid="{F1116AE6-F986-4F4F-84A3-CF3BFDB56D51}"/>
    <cellStyle name="60% - Accent5 29 2 2 2 2" xfId="51171" xr:uid="{F3A7226B-FE83-4714-B620-8C73875B36B0}"/>
    <cellStyle name="60% - Accent5 29 2 2 3" xfId="51170" xr:uid="{20008FB7-A918-4FDA-98AE-03E9AC4180D9}"/>
    <cellStyle name="60% - Accent5 29 2 3" xfId="22903" xr:uid="{1BAA9358-7D05-4FA0-B6A8-D7E68875379E}"/>
    <cellStyle name="60% - Accent5 29 2 3 2" xfId="51172" xr:uid="{BC4FC48A-347F-48D4-A33A-DA381068FDFF}"/>
    <cellStyle name="60% - Accent5 29 2 4" xfId="51169" xr:uid="{4A393BFB-EBBA-44CB-9B83-9F9E5B588C3B}"/>
    <cellStyle name="60% - Accent5 29 3" xfId="11467" xr:uid="{55FF14D6-6E0B-45C3-AC9B-5EF732485082}"/>
    <cellStyle name="60% - Accent5 29 3 2" xfId="26880" xr:uid="{1758924B-5132-4087-A384-25011A6F1659}"/>
    <cellStyle name="60% - Accent5 29 3 2 2" xfId="51174" xr:uid="{DEF7C63B-6699-458F-9F21-94BF7017DDDB}"/>
    <cellStyle name="60% - Accent5 29 3 3" xfId="51173" xr:uid="{4BA2D116-4808-4226-992C-09BC17FD7E14}"/>
    <cellStyle name="60% - Accent5 29 4" xfId="19175" xr:uid="{CD80A2BE-2874-4BA5-A3B0-B62CA9523C43}"/>
    <cellStyle name="60% - Accent5 29 4 2" xfId="51175" xr:uid="{76054B76-79FC-4256-BFE4-E666FA395FD8}"/>
    <cellStyle name="60% - Accent5 29 5" xfId="51168" xr:uid="{C3404893-7C4A-4CC7-96AA-D88B416936F4}"/>
    <cellStyle name="60% - Accent5 3" xfId="212" xr:uid="{09D38EC3-AF6D-41AE-BAEB-4E8F4AE3CC48}"/>
    <cellStyle name="60% - Accent5 3 2" xfId="416" xr:uid="{88BC444F-3D61-4DCD-A8E1-2BFC5DE8EEDD}"/>
    <cellStyle name="60% - Accent5 3 2 2" xfId="1078" xr:uid="{8F0A5CAD-930E-45AF-942E-A3B7A8DEA6CD}"/>
    <cellStyle name="60% - Accent5 3 2 2 2" xfId="2546" xr:uid="{9D67EE49-C353-4798-BD5D-BFEBF2B0803A}"/>
    <cellStyle name="60% - Accent5 3 2 2 2 2" xfId="6278" xr:uid="{2AB9842C-9B52-41BA-9387-7069E92BFB28}"/>
    <cellStyle name="60% - Accent5 3 2 2 2 2 2" xfId="13986" xr:uid="{28F227E4-E70A-49E2-A0F7-DD9A213F9025}"/>
    <cellStyle name="60% - Accent5 3 2 2 2 2 2 2" xfId="29398" xr:uid="{3E72600C-2066-4A9D-A3E3-39AAEB64A394}"/>
    <cellStyle name="60% - Accent5 3 2 2 2 2 2 2 2" xfId="51182" xr:uid="{42B578A5-1536-48BC-AC46-3540AE01F5BD}"/>
    <cellStyle name="60% - Accent5 3 2 2 2 2 2 3" xfId="51181" xr:uid="{6EF38EE1-0DDB-4F47-8BE0-1A6612491440}"/>
    <cellStyle name="60% - Accent5 3 2 2 2 2 3" xfId="21693" xr:uid="{94A15CC7-A27E-470C-8229-7FD66B7EE525}"/>
    <cellStyle name="60% - Accent5 3 2 2 2 2 3 2" xfId="51183" xr:uid="{E7FE317A-C2B4-4EE8-97FB-110C3AAA7D60}"/>
    <cellStyle name="60% - Accent5 3 2 2 2 2 4" xfId="51180" xr:uid="{F5CB092A-D8E4-481B-BB0E-2FCE5137D967}"/>
    <cellStyle name="60% - Accent5 3 2 2 2 3" xfId="10257" xr:uid="{81CC2582-7051-47C6-80A1-F072EFB37FC6}"/>
    <cellStyle name="60% - Accent5 3 2 2 2 3 2" xfId="25670" xr:uid="{DC314F19-06F5-409D-808A-8C6B4674D0B3}"/>
    <cellStyle name="60% - Accent5 3 2 2 2 3 2 2" xfId="51185" xr:uid="{C02320EC-406A-4B8C-AC99-5C6B55D3A633}"/>
    <cellStyle name="60% - Accent5 3 2 2 2 3 3" xfId="51184" xr:uid="{95E903ED-AFAB-4565-9A79-8D55B66BFAFA}"/>
    <cellStyle name="60% - Accent5 3 2 2 2 4" xfId="17965" xr:uid="{38913FA1-152E-4BAA-A2AC-B9C4721A1A7C}"/>
    <cellStyle name="60% - Accent5 3 2 2 2 4 2" xfId="51186" xr:uid="{AC2A8041-C9D2-4631-9163-ABDF61BB50DC}"/>
    <cellStyle name="60% - Accent5 3 2 2 2 5" xfId="51179" xr:uid="{7E102BAF-9B7E-4297-8CEE-C04AF97A404E}"/>
    <cellStyle name="60% - Accent5 3 2 2 3" xfId="4815" xr:uid="{1D4BDBE0-247C-49B1-8DA7-21E1147614DF}"/>
    <cellStyle name="60% - Accent5 3 2 2 3 2" xfId="12523" xr:uid="{BCF337A5-A1D2-48D6-A961-34010904F7BE}"/>
    <cellStyle name="60% - Accent5 3 2 2 3 2 2" xfId="27935" xr:uid="{455670EC-4645-4F76-AF1D-7E1649204B8F}"/>
    <cellStyle name="60% - Accent5 3 2 2 3 2 2 2" xfId="51189" xr:uid="{A4A600D7-1B86-4C41-8862-DEAB0C3682FB}"/>
    <cellStyle name="60% - Accent5 3 2 2 3 2 3" xfId="51188" xr:uid="{BBFFA683-E2B9-44A4-9E7D-5C3053A19CD3}"/>
    <cellStyle name="60% - Accent5 3 2 2 3 3" xfId="20230" xr:uid="{ABF96F86-A7DD-42AF-91B1-B35237857782}"/>
    <cellStyle name="60% - Accent5 3 2 2 3 3 2" xfId="51190" xr:uid="{AD6BF6CC-F78E-4CB2-A33E-C558952D169B}"/>
    <cellStyle name="60% - Accent5 3 2 2 3 4" xfId="51187" xr:uid="{74CBB094-6EFC-4DA8-A1D9-DD514C5DF567}"/>
    <cellStyle name="60% - Accent5 3 2 2 4" xfId="8798" xr:uid="{A3668068-ECB5-4AF8-9104-FAB85B781DA2}"/>
    <cellStyle name="60% - Accent5 3 2 2 4 2" xfId="24211" xr:uid="{DA0963BF-7399-4C12-933F-13BCDBBDD197}"/>
    <cellStyle name="60% - Accent5 3 2 2 4 2 2" xfId="51192" xr:uid="{FB3A8559-9450-4B35-A71B-3AD21B133358}"/>
    <cellStyle name="60% - Accent5 3 2 2 4 3" xfId="51191" xr:uid="{F4C2EFA1-A2C6-4FFB-96ED-790AB23A6F1C}"/>
    <cellStyle name="60% - Accent5 3 2 2 5" xfId="16506" xr:uid="{2D82EADD-D982-4C67-98DD-222B0BE97FCC}"/>
    <cellStyle name="60% - Accent5 3 2 2 5 2" xfId="51193" xr:uid="{04AF0221-7198-4D78-A102-73E58B9388BF}"/>
    <cellStyle name="60% - Accent5 3 2 2 6" xfId="51178" xr:uid="{06E941B0-0C0D-4557-A1A2-895B4E86ED84}"/>
    <cellStyle name="60% - Accent5 3 2 3" xfId="1908" xr:uid="{76B4DEE9-2831-4F6D-8C85-13B22844B6C1}"/>
    <cellStyle name="60% - Accent5 3 2 3 2" xfId="5640" xr:uid="{52CFDB88-060B-4DCA-B507-773F0E1C3BD9}"/>
    <cellStyle name="60% - Accent5 3 2 3 2 2" xfId="13348" xr:uid="{39321292-EB8A-474D-BAE5-681E70DACD56}"/>
    <cellStyle name="60% - Accent5 3 2 3 2 2 2" xfId="28760" xr:uid="{9AA0E6FF-8B6E-452A-8A84-21DA356E2AA4}"/>
    <cellStyle name="60% - Accent5 3 2 3 2 2 2 2" xfId="51197" xr:uid="{E9C8D007-7634-421B-99A2-994BF8B8A28A}"/>
    <cellStyle name="60% - Accent5 3 2 3 2 2 3" xfId="51196" xr:uid="{B2B44D72-E45A-4766-ADC0-EBAD9CFCC3D1}"/>
    <cellStyle name="60% - Accent5 3 2 3 2 3" xfId="21055" xr:uid="{948EB1C8-7B05-4A88-824B-18E4DCDA072F}"/>
    <cellStyle name="60% - Accent5 3 2 3 2 3 2" xfId="51198" xr:uid="{3F4F76E0-9BDC-44FB-AA58-3858D89D8F9C}"/>
    <cellStyle name="60% - Accent5 3 2 3 2 4" xfId="51195" xr:uid="{C1BB1225-01C5-4223-805D-75AD05883358}"/>
    <cellStyle name="60% - Accent5 3 2 3 3" xfId="9619" xr:uid="{2E343F6C-3F22-439E-8277-C09C3176BF05}"/>
    <cellStyle name="60% - Accent5 3 2 3 3 2" xfId="25032" xr:uid="{5E597D20-92A3-40C5-91E2-6E2247BF869A}"/>
    <cellStyle name="60% - Accent5 3 2 3 3 2 2" xfId="51200" xr:uid="{33BFBB58-5108-4E46-9BF6-B864D88E7F5E}"/>
    <cellStyle name="60% - Accent5 3 2 3 3 3" xfId="51199" xr:uid="{A3109D8C-A092-4EBB-A7C0-655C9FE8BDA1}"/>
    <cellStyle name="60% - Accent5 3 2 3 4" xfId="17327" xr:uid="{306AEA32-F474-4D19-8B09-371922CEA899}"/>
    <cellStyle name="60% - Accent5 3 2 3 4 2" xfId="51201" xr:uid="{28EBC705-4D74-446C-B1D1-394D344AD323}"/>
    <cellStyle name="60% - Accent5 3 2 3 5" xfId="51194" xr:uid="{8F6E66C1-8066-48A5-8C33-225E325C51DC}"/>
    <cellStyle name="60% - Accent5 3 2 4" xfId="4163" xr:uid="{8E8F8177-87EE-47AA-B77C-471E528CA11A}"/>
    <cellStyle name="60% - Accent5 3 2 4 2" xfId="11871" xr:uid="{200C907A-2E3A-4F1E-8E5F-043C17F08D7E}"/>
    <cellStyle name="60% - Accent5 3 2 4 2 2" xfId="27283" xr:uid="{96B4753C-A352-458B-AB53-39FFFB4ABF28}"/>
    <cellStyle name="60% - Accent5 3 2 4 2 2 2" xfId="51204" xr:uid="{073E10C3-9FA2-4A59-BF4E-B4614B603DF5}"/>
    <cellStyle name="60% - Accent5 3 2 4 2 3" xfId="51203" xr:uid="{C80EE2A5-C619-4D7E-8464-32E84972DB81}"/>
    <cellStyle name="60% - Accent5 3 2 4 3" xfId="19578" xr:uid="{DF3FA796-5E78-471B-A6D5-BCDEFA842AF8}"/>
    <cellStyle name="60% - Accent5 3 2 4 3 2" xfId="51205" xr:uid="{C449462C-29DA-494B-8D8C-8543BA029976}"/>
    <cellStyle name="60% - Accent5 3 2 4 4" xfId="51202" xr:uid="{6ABA4FFB-7015-4699-B805-6D01E1B5A31B}"/>
    <cellStyle name="60% - Accent5 3 2 5" xfId="8160" xr:uid="{E3CA8DA0-6832-4B1F-A699-06830D9D1C39}"/>
    <cellStyle name="60% - Accent5 3 2 5 2" xfId="23573" xr:uid="{A58CCD70-BA4B-48BA-83E9-EEA81BA98B34}"/>
    <cellStyle name="60% - Accent5 3 2 5 2 2" xfId="51207" xr:uid="{923FB340-67B0-46E9-B30C-B52D535C9129}"/>
    <cellStyle name="60% - Accent5 3 2 5 3" xfId="51206" xr:uid="{94E05E24-7BC3-44F6-B9E5-0CB09D4F4689}"/>
    <cellStyle name="60% - Accent5 3 2 6" xfId="15868" xr:uid="{BDCD64B4-CAA8-400A-AE4D-65B0D6F91FA9}"/>
    <cellStyle name="60% - Accent5 3 2 6 2" xfId="51208" xr:uid="{9DE8074B-DC7A-4C28-BFB4-C01A95D5F454}"/>
    <cellStyle name="60% - Accent5 3 2 7" xfId="51177" xr:uid="{AB283E81-4AA9-4110-A110-FBD0E63953A4}"/>
    <cellStyle name="60% - Accent5 3 3" xfId="878" xr:uid="{54927D89-5DCB-4660-A27A-C7C5C088694D}"/>
    <cellStyle name="60% - Accent5 3 3 2" xfId="2348" xr:uid="{2CDC4616-1F3C-4B6A-ADDF-986B9F51D506}"/>
    <cellStyle name="60% - Accent5 3 3 2 2" xfId="6080" xr:uid="{161A7BC5-A3A4-487F-B496-A7E1AE6738FA}"/>
    <cellStyle name="60% - Accent5 3 3 2 2 2" xfId="13788" xr:uid="{E2E768C6-9D67-441F-A880-E3CF8EF0480A}"/>
    <cellStyle name="60% - Accent5 3 3 2 2 2 2" xfId="29200" xr:uid="{FAD5E276-FD6B-4C94-B713-8A64F64DCEBB}"/>
    <cellStyle name="60% - Accent5 3 3 2 2 2 2 2" xfId="51213" xr:uid="{9980FA3C-2505-4900-9D45-5051C0E920BE}"/>
    <cellStyle name="60% - Accent5 3 3 2 2 2 3" xfId="51212" xr:uid="{E977D8E6-0700-4D1D-8944-52252D27A3B4}"/>
    <cellStyle name="60% - Accent5 3 3 2 2 3" xfId="21495" xr:uid="{18FCAD0A-C4CC-480A-AF12-982B1D6A1C0D}"/>
    <cellStyle name="60% - Accent5 3 3 2 2 3 2" xfId="51214" xr:uid="{AB7B62DF-1C5A-43DE-BFA1-93092CDDA93F}"/>
    <cellStyle name="60% - Accent5 3 3 2 2 4" xfId="51211" xr:uid="{EC71697A-1F0E-4B39-8CE6-B9F16B1C8996}"/>
    <cellStyle name="60% - Accent5 3 3 2 3" xfId="10059" xr:uid="{5D50A7EF-B322-49E9-98DF-F99B714C9435}"/>
    <cellStyle name="60% - Accent5 3 3 2 3 2" xfId="25472" xr:uid="{BDE31A25-DABF-449E-8EDB-C21682E3E7E3}"/>
    <cellStyle name="60% - Accent5 3 3 2 3 2 2" xfId="51216" xr:uid="{3D2833D6-8D98-455B-9B3B-2F1CD3A311E4}"/>
    <cellStyle name="60% - Accent5 3 3 2 3 3" xfId="51215" xr:uid="{A6B51A72-5151-4068-94D9-13C96D2F2E2E}"/>
    <cellStyle name="60% - Accent5 3 3 2 4" xfId="17767" xr:uid="{DC5D4DEE-15B6-465B-9AEC-0C2D1C07CB6F}"/>
    <cellStyle name="60% - Accent5 3 3 2 4 2" xfId="51217" xr:uid="{02541BAA-FE5C-4599-A6C5-71BCB55D37EE}"/>
    <cellStyle name="60% - Accent5 3 3 2 5" xfId="51210" xr:uid="{30B77E94-6B8F-419B-A861-F149B6D122D9}"/>
    <cellStyle name="60% - Accent5 3 3 3" xfId="4615" xr:uid="{9CA71492-A7E4-433B-AADB-AEE9ACEC34B7}"/>
    <cellStyle name="60% - Accent5 3 3 3 2" xfId="12323" xr:uid="{D644A733-C943-4CE1-BE1B-E47318DF03A3}"/>
    <cellStyle name="60% - Accent5 3 3 3 2 2" xfId="27735" xr:uid="{7E7CBAC5-376D-4E17-80F3-3681680F516B}"/>
    <cellStyle name="60% - Accent5 3 3 3 2 2 2" xfId="51220" xr:uid="{82B66939-518D-4C42-9DED-E99AA3BF7460}"/>
    <cellStyle name="60% - Accent5 3 3 3 2 3" xfId="51219" xr:uid="{499FB52E-ED78-4B80-BB9F-314B82D26C9A}"/>
    <cellStyle name="60% - Accent5 3 3 3 3" xfId="20030" xr:uid="{4FE7E272-3A26-43B4-BC36-1C50D2DD1836}"/>
    <cellStyle name="60% - Accent5 3 3 3 3 2" xfId="51221" xr:uid="{9A00067F-47E2-4083-9A09-5BF9601CA14E}"/>
    <cellStyle name="60% - Accent5 3 3 3 4" xfId="51218" xr:uid="{C596F2D2-949C-44A4-BF00-78E055A68D54}"/>
    <cellStyle name="60% - Accent5 3 3 4" xfId="8600" xr:uid="{2834BDBC-4FA6-425A-9E30-2778E19E2325}"/>
    <cellStyle name="60% - Accent5 3 3 4 2" xfId="24013" xr:uid="{1CF5D562-0FF7-41D3-9F4E-D1AE413ADE20}"/>
    <cellStyle name="60% - Accent5 3 3 4 2 2" xfId="51223" xr:uid="{EE1B4F51-57CB-4C80-A478-9B6E854159F1}"/>
    <cellStyle name="60% - Accent5 3 3 4 3" xfId="51222" xr:uid="{09C9393D-6201-4907-B9A4-6EDBD57BD882}"/>
    <cellStyle name="60% - Accent5 3 3 5" xfId="16308" xr:uid="{D0B23C39-DDB7-42E4-99D9-3C6117B60566}"/>
    <cellStyle name="60% - Accent5 3 3 5 2" xfId="51224" xr:uid="{B5B7F8AF-3C2F-4B91-888F-E349F7449B83}"/>
    <cellStyle name="60% - Accent5 3 3 6" xfId="51209" xr:uid="{6A99E452-2455-4A77-838C-4726351E6C9C}"/>
    <cellStyle name="60% - Accent5 3 4" xfId="1710" xr:uid="{A15A6F41-CEDC-4E58-8538-68F54348E201}"/>
    <cellStyle name="60% - Accent5 3 4 2" xfId="5442" xr:uid="{8C67F048-D2C3-4AA7-99F0-143CD91BCFD4}"/>
    <cellStyle name="60% - Accent5 3 4 2 2" xfId="13150" xr:uid="{7B3A3167-9934-4A93-A060-100C3CC10231}"/>
    <cellStyle name="60% - Accent5 3 4 2 2 2" xfId="28562" xr:uid="{D75CDCC2-B8B8-49F6-BF2E-FCF8916CDA82}"/>
    <cellStyle name="60% - Accent5 3 4 2 2 2 2" xfId="51228" xr:uid="{097DF278-8530-4181-972C-0D0252581CD8}"/>
    <cellStyle name="60% - Accent5 3 4 2 2 3" xfId="51227" xr:uid="{A2B5C80F-B0A3-4346-9DA6-54DCE80B64EB}"/>
    <cellStyle name="60% - Accent5 3 4 2 3" xfId="20857" xr:uid="{E2767AFC-2BF4-4597-8218-E600A7B655E4}"/>
    <cellStyle name="60% - Accent5 3 4 2 3 2" xfId="51229" xr:uid="{CD89F6D3-637E-4DD4-BFEC-C806ACAFA66F}"/>
    <cellStyle name="60% - Accent5 3 4 2 4" xfId="51226" xr:uid="{B1A0178A-FE45-484A-96E2-A43435216E76}"/>
    <cellStyle name="60% - Accent5 3 4 3" xfId="9421" xr:uid="{9E98A9C9-FDDD-4F56-A9B9-3378E758BCE7}"/>
    <cellStyle name="60% - Accent5 3 4 3 2" xfId="24834" xr:uid="{8EEAE675-4533-487E-85B7-A216D200CA89}"/>
    <cellStyle name="60% - Accent5 3 4 3 2 2" xfId="51231" xr:uid="{75EEA0D2-E136-446F-ABFB-76FFB20583DD}"/>
    <cellStyle name="60% - Accent5 3 4 3 3" xfId="51230" xr:uid="{4177C87C-2136-474A-A5FA-2AA4A7BCDF2E}"/>
    <cellStyle name="60% - Accent5 3 4 4" xfId="17129" xr:uid="{C3ABA034-9344-4AAF-81AE-7D689E160249}"/>
    <cellStyle name="60% - Accent5 3 4 4 2" xfId="51232" xr:uid="{32248F93-B9DC-4879-A75C-03DF13DCE10A}"/>
    <cellStyle name="60% - Accent5 3 4 5" xfId="51225" xr:uid="{A14C8BA6-54CE-413F-A48C-DC0A97481D55}"/>
    <cellStyle name="60% - Accent5 3 5" xfId="3963" xr:uid="{88DB0420-29D6-4FCF-9C8C-FE38566C4585}"/>
    <cellStyle name="60% - Accent5 3 5 2" xfId="11671" xr:uid="{DFDDB31A-135E-43CD-9396-EB4C3E7B7B41}"/>
    <cellStyle name="60% - Accent5 3 5 2 2" xfId="27083" xr:uid="{B8486FAD-FB72-40D2-B027-1B2A1021A963}"/>
    <cellStyle name="60% - Accent5 3 5 2 2 2" xfId="51235" xr:uid="{68988BC0-6B32-48D3-9BCA-FCC32B7AE0D8}"/>
    <cellStyle name="60% - Accent5 3 5 2 3" xfId="51234" xr:uid="{FACDFB48-DC90-4DCA-BF22-750225A4C9A3}"/>
    <cellStyle name="60% - Accent5 3 5 3" xfId="19378" xr:uid="{ACE08ED4-5A7E-4073-A115-AE96CAEE0970}"/>
    <cellStyle name="60% - Accent5 3 5 3 2" xfId="51236" xr:uid="{7F73B172-6C1F-4F36-B634-4E5B976C83E2}"/>
    <cellStyle name="60% - Accent5 3 5 4" xfId="51233" xr:uid="{4D124BD0-1AE1-4274-AC30-F3CA309144D0}"/>
    <cellStyle name="60% - Accent5 3 6" xfId="7962" xr:uid="{1D2E6F34-A522-461E-9983-136617A095FD}"/>
    <cellStyle name="60% - Accent5 3 6 2" xfId="23375" xr:uid="{ED325F4E-8685-45D7-B3CA-5E8EAF98AB37}"/>
    <cellStyle name="60% - Accent5 3 6 2 2" xfId="51238" xr:uid="{A4A7CC79-B976-4BAB-A4A3-51D861D7130E}"/>
    <cellStyle name="60% - Accent5 3 6 3" xfId="51237" xr:uid="{51D89DFD-0F69-45DD-AC1F-4D4E847D6B5A}"/>
    <cellStyle name="60% - Accent5 3 7" xfId="15670" xr:uid="{FD5259DB-2095-4928-9577-85AF769797DA}"/>
    <cellStyle name="60% - Accent5 3 7 2" xfId="51239" xr:uid="{E2A75668-3F0B-403A-BD98-1E3C10BB2B99}"/>
    <cellStyle name="60% - Accent5 3 8" xfId="51176" xr:uid="{4BDCFF01-B73F-4ACA-90C4-B74216B98C3E}"/>
    <cellStyle name="60% - Accent5 30" xfId="3777" xr:uid="{446AF172-966F-44AC-9C8D-7F0D5DAE8F67}"/>
    <cellStyle name="60% - Accent5 30 2" xfId="7508" xr:uid="{42EB1CB6-A6AE-4F62-87EF-9F163D8D5567}"/>
    <cellStyle name="60% - Accent5 30 2 2" xfId="15216" xr:uid="{E7D6E3B8-6A50-47F0-9049-D9A631006609}"/>
    <cellStyle name="60% - Accent5 30 2 2 2" xfId="30628" xr:uid="{4AF61625-C2F2-4FCA-9AA9-821BB7E00C8B}"/>
    <cellStyle name="60% - Accent5 30 2 2 2 2" xfId="51243" xr:uid="{8D7AA0A8-42F4-4775-A258-332DAE89A8AA}"/>
    <cellStyle name="60% - Accent5 30 2 2 3" xfId="51242" xr:uid="{C271E710-D7B3-4747-AD1E-98F13BDFAFA3}"/>
    <cellStyle name="60% - Accent5 30 2 3" xfId="22923" xr:uid="{954B8150-F123-436A-95C7-6FB37E8FEA10}"/>
    <cellStyle name="60% - Accent5 30 2 3 2" xfId="51244" xr:uid="{2EA6D770-EF38-4FDA-AE12-93D1013B7DEE}"/>
    <cellStyle name="60% - Accent5 30 2 4" xfId="51241" xr:uid="{B849F502-37D7-4933-93EE-23E061AF893C}"/>
    <cellStyle name="60% - Accent5 30 3" xfId="11487" xr:uid="{CC3077CE-FB6F-4479-BA67-6421ED52188D}"/>
    <cellStyle name="60% - Accent5 30 3 2" xfId="26900" xr:uid="{ADCB9841-E0C2-4D76-8DBE-D5BF7DF88972}"/>
    <cellStyle name="60% - Accent5 30 3 2 2" xfId="51246" xr:uid="{DD8086A4-AB72-41BC-9909-49A374D6EBCB}"/>
    <cellStyle name="60% - Accent5 30 3 3" xfId="51245" xr:uid="{03750A68-0ADC-4276-90B0-B071B69E5324}"/>
    <cellStyle name="60% - Accent5 30 4" xfId="19195" xr:uid="{03EC9A32-A5A0-407C-93E1-FCBFBA029197}"/>
    <cellStyle name="60% - Accent5 30 4 2" xfId="51247" xr:uid="{EEB098E6-F14B-4D61-B32E-3E0C0BF25C0C}"/>
    <cellStyle name="60% - Accent5 30 5" xfId="51240" xr:uid="{C739B1E5-9710-4CE9-B3D9-0D3CD3672FEE}"/>
    <cellStyle name="60% - Accent5 31" xfId="3797" xr:uid="{D21F6450-6B58-4088-ACE8-512F00A43694}"/>
    <cellStyle name="60% - Accent5 31 2" xfId="7528" xr:uid="{F9EA67BC-096A-40F1-9866-21E285AC7898}"/>
    <cellStyle name="60% - Accent5 31 2 2" xfId="15236" xr:uid="{34B2E297-FD30-40FC-A75A-1BDF816E684B}"/>
    <cellStyle name="60% - Accent5 31 2 2 2" xfId="30648" xr:uid="{8046A856-51E2-41C1-AB7E-A34E3D042ED1}"/>
    <cellStyle name="60% - Accent5 31 2 2 2 2" xfId="51251" xr:uid="{965EF1ED-2FE9-4C92-9390-BDF6583D8AFE}"/>
    <cellStyle name="60% - Accent5 31 2 2 3" xfId="51250" xr:uid="{8FEB59C8-B7E7-4004-813D-BD4481B20C3C}"/>
    <cellStyle name="60% - Accent5 31 2 3" xfId="22943" xr:uid="{B1D9B334-9093-49A6-9FA6-C444018373E1}"/>
    <cellStyle name="60% - Accent5 31 2 3 2" xfId="51252" xr:uid="{A3A27331-45DD-49EF-8D06-951B22098472}"/>
    <cellStyle name="60% - Accent5 31 2 4" xfId="51249" xr:uid="{D26709FE-D50A-4C5B-8A3D-C4C156F2D497}"/>
    <cellStyle name="60% - Accent5 31 3" xfId="11507" xr:uid="{9D594E0C-4935-463F-8BEC-3C4CB760E1D1}"/>
    <cellStyle name="60% - Accent5 31 3 2" xfId="26920" xr:uid="{1B0D5B6B-A235-4181-9FB7-DF552A2A0DC7}"/>
    <cellStyle name="60% - Accent5 31 3 2 2" xfId="51254" xr:uid="{4F26197C-C9E9-43EE-B08B-D24A24720C03}"/>
    <cellStyle name="60% - Accent5 31 3 3" xfId="51253" xr:uid="{EEF38797-3E8F-41E3-AEEB-456179AE80C6}"/>
    <cellStyle name="60% - Accent5 31 4" xfId="19215" xr:uid="{22375F6A-A488-4F7D-ABA4-61488AD0F4FF}"/>
    <cellStyle name="60% - Accent5 31 4 2" xfId="51255" xr:uid="{F7DBE21F-F8E8-4120-885D-D6D3D0ABD5D7}"/>
    <cellStyle name="60% - Accent5 31 5" xfId="51248" xr:uid="{1F0A439C-5E90-45B0-9B21-36CED33B2D2E}"/>
    <cellStyle name="60% - Accent5 32" xfId="3817" xr:uid="{D8318AA4-A6D4-4ED6-96F8-5B7AD129B53D}"/>
    <cellStyle name="60% - Accent5 32 2" xfId="7548" xr:uid="{143079B8-6D9B-4879-9603-C7F0F7AEE0B6}"/>
    <cellStyle name="60% - Accent5 32 2 2" xfId="15256" xr:uid="{2D2E2841-B6EB-4047-8167-338386904539}"/>
    <cellStyle name="60% - Accent5 32 2 2 2" xfId="30668" xr:uid="{B3C4582A-0F57-4241-ABB5-30ED9B391345}"/>
    <cellStyle name="60% - Accent5 32 2 2 2 2" xfId="51259" xr:uid="{70534A66-B896-4E69-B837-BBA814EDB50D}"/>
    <cellStyle name="60% - Accent5 32 2 2 3" xfId="51258" xr:uid="{2CE05868-EF21-49A2-B28E-9BA8242FF9BF}"/>
    <cellStyle name="60% - Accent5 32 2 3" xfId="22963" xr:uid="{8E017E1D-7A02-4D70-ACF5-C7E30FC9FD4E}"/>
    <cellStyle name="60% - Accent5 32 2 3 2" xfId="51260" xr:uid="{A893703A-2AC1-4EA0-9CC8-E7F0A48E62DF}"/>
    <cellStyle name="60% - Accent5 32 2 4" xfId="51257" xr:uid="{7B8070D5-7EB4-4BCC-8721-C2ACFF86ED63}"/>
    <cellStyle name="60% - Accent5 32 3" xfId="11527" xr:uid="{D9FB7E35-6CF4-4290-81A8-69B547202DF8}"/>
    <cellStyle name="60% - Accent5 32 3 2" xfId="26940" xr:uid="{7F245F23-F120-4295-BBA7-9D9D5D39C498}"/>
    <cellStyle name="60% - Accent5 32 3 2 2" xfId="51262" xr:uid="{A2D8215E-73C8-4831-BBE1-36824CF40E9A}"/>
    <cellStyle name="60% - Accent5 32 3 3" xfId="51261" xr:uid="{BD85C52B-8ED7-4B50-9109-C5B39B53FDCB}"/>
    <cellStyle name="60% - Accent5 32 4" xfId="19235" xr:uid="{BFCD9FC7-C572-48E5-88EF-1261C3F8359F}"/>
    <cellStyle name="60% - Accent5 32 4 2" xfId="51263" xr:uid="{FAAEC78C-B311-4F16-B902-7DD3EAF6F050}"/>
    <cellStyle name="60% - Accent5 32 5" xfId="51256" xr:uid="{CE0BE8C7-3D48-4758-A9C0-386E2309F523}"/>
    <cellStyle name="60% - Accent5 33" xfId="3838" xr:uid="{C8020F4D-3392-484C-B1E5-346BFBBE542C}"/>
    <cellStyle name="60% - Accent5 33 2" xfId="7568" xr:uid="{8A7EF670-A53D-49B6-BE9D-94E9E01FB572}"/>
    <cellStyle name="60% - Accent5 33 2 2" xfId="15276" xr:uid="{FCDE8CF3-2B61-4449-97D6-C711B28AEE90}"/>
    <cellStyle name="60% - Accent5 33 2 2 2" xfId="30688" xr:uid="{780BF665-6BD7-47A2-B95B-0D6E03C45F2B}"/>
    <cellStyle name="60% - Accent5 33 2 2 2 2" xfId="51267" xr:uid="{04C0C115-7279-44D0-922D-BB5FC74BA3A6}"/>
    <cellStyle name="60% - Accent5 33 2 2 3" xfId="51266" xr:uid="{FFFA0922-1F4A-4BBA-98C3-A5F052CC18BB}"/>
    <cellStyle name="60% - Accent5 33 2 3" xfId="22983" xr:uid="{7880E132-4D2E-4825-88EE-CEA7917DE745}"/>
    <cellStyle name="60% - Accent5 33 2 3 2" xfId="51268" xr:uid="{65E0B3F6-19B3-486B-9E4F-B12428CC11CB}"/>
    <cellStyle name="60% - Accent5 33 2 4" xfId="51265" xr:uid="{4B704F44-DB60-44A1-B529-841077D43681}"/>
    <cellStyle name="60% - Accent5 33 3" xfId="11548" xr:uid="{70B60E8F-31E0-4842-92B3-3C6D0F52F25B}"/>
    <cellStyle name="60% - Accent5 33 3 2" xfId="26960" xr:uid="{F641B21A-36BF-4ADE-B212-BBE53F28B27A}"/>
    <cellStyle name="60% - Accent5 33 3 2 2" xfId="51270" xr:uid="{9570F66E-2BF7-4C64-B2BD-C22D7DC78E6B}"/>
    <cellStyle name="60% - Accent5 33 3 3" xfId="51269" xr:uid="{43FBDD67-F236-4B13-BC5B-512D88DF6060}"/>
    <cellStyle name="60% - Accent5 33 4" xfId="19255" xr:uid="{CD7FC66E-BD09-4FB0-A1B7-D30BF949C56D}"/>
    <cellStyle name="60% - Accent5 33 4 2" xfId="51271" xr:uid="{24BCC894-4599-46CC-9F6D-58B428418DE8}"/>
    <cellStyle name="60% - Accent5 33 5" xfId="51264" xr:uid="{48C296DC-D020-4306-9A81-617FCEBD1860}"/>
    <cellStyle name="60% - Accent5 34" xfId="3857" xr:uid="{30C402B1-9960-4B2C-BAE2-0B762CBA7A0F}"/>
    <cellStyle name="60% - Accent5 34 2" xfId="11567" xr:uid="{DDD94E97-8A17-4527-9798-B4B15AA69C24}"/>
    <cellStyle name="60% - Accent5 34 2 2" xfId="26979" xr:uid="{047E31EF-C8A4-4002-978E-FA7C587C2BEC}"/>
    <cellStyle name="60% - Accent5 34 2 2 2" xfId="51274" xr:uid="{4F54B60F-C980-4C7B-BC5D-25E1766B1EB6}"/>
    <cellStyle name="60% - Accent5 34 2 3" xfId="51273" xr:uid="{F2F60DF0-A1D5-47F9-9BB2-D2ECD91EF393}"/>
    <cellStyle name="60% - Accent5 34 3" xfId="19274" xr:uid="{BD4AFF87-9CA1-48B5-93FF-9ACA00C8C25B}"/>
    <cellStyle name="60% - Accent5 34 3 2" xfId="51275" xr:uid="{B3CCABA7-63FE-4A51-999E-CA6ED42D5BCF}"/>
    <cellStyle name="60% - Accent5 34 4" xfId="51272" xr:uid="{5C188BCF-9C42-471A-BBC6-6A9E21943BFF}"/>
    <cellStyle name="60% - Accent5 35" xfId="7588" xr:uid="{8BFF6D92-2B64-413E-A51A-E65CAE88F432}"/>
    <cellStyle name="60% - Accent5 35 2" xfId="15296" xr:uid="{1DEDFD34-ECC6-4B84-BD2D-0A18C33E3F0A}"/>
    <cellStyle name="60% - Accent5 35 2 2" xfId="30708" xr:uid="{616004F4-FDC1-40D8-8799-A3BE22A20364}"/>
    <cellStyle name="60% - Accent5 35 2 2 2" xfId="51278" xr:uid="{BE34E07E-913D-419B-AEE9-190723015CCB}"/>
    <cellStyle name="60% - Accent5 35 2 3" xfId="51277" xr:uid="{3A5F334B-DC66-41F0-B5CD-40F438E61489}"/>
    <cellStyle name="60% - Accent5 35 3" xfId="23003" xr:uid="{F88F93F5-E2F5-4FED-A3CE-716DE0F8C680}"/>
    <cellStyle name="60% - Accent5 35 3 2" xfId="51279" xr:uid="{5A33D487-79E8-4313-BF78-2EAABCF56D8C}"/>
    <cellStyle name="60% - Accent5 35 4" xfId="51276" xr:uid="{D646EFB6-9D21-406C-85CE-2EC1ABE0B8BD}"/>
    <cellStyle name="60% - Accent5 36" xfId="7608" xr:uid="{C56D406C-A8ED-4E35-AF14-A91CDAD8893D}"/>
    <cellStyle name="60% - Accent5 36 2" xfId="15316" xr:uid="{0A4B5476-FD05-4770-A1D2-B393C6EC75BE}"/>
    <cellStyle name="60% - Accent5 36 2 2" xfId="30728" xr:uid="{A4AD5137-9E48-4661-98FA-2CE7E4390D48}"/>
    <cellStyle name="60% - Accent5 36 2 2 2" xfId="51282" xr:uid="{F51F6C24-C6FE-4CED-9B01-3AD2305CFB28}"/>
    <cellStyle name="60% - Accent5 36 2 3" xfId="51281" xr:uid="{988BA131-4890-456A-88F6-A9BE16F639F5}"/>
    <cellStyle name="60% - Accent5 36 3" xfId="23023" xr:uid="{87CAB63D-AF5F-474D-8FF0-4D29ABA44912}"/>
    <cellStyle name="60% - Accent5 36 3 2" xfId="51283" xr:uid="{D952834C-4BDE-449D-AA89-705D301BCA6B}"/>
    <cellStyle name="60% - Accent5 36 4" xfId="51280" xr:uid="{04EA3D74-F8EE-4470-A0C4-7EC7DCA3AC70}"/>
    <cellStyle name="60% - Accent5 37" xfId="7628" xr:uid="{5D14D8F4-5DC2-4F7A-B75F-830BE716E638}"/>
    <cellStyle name="60% - Accent5 37 2" xfId="15336" xr:uid="{FE19F1B6-BDDA-44AE-AE77-E1A93C474685}"/>
    <cellStyle name="60% - Accent5 37 2 2" xfId="30748" xr:uid="{0B0240FB-E848-4F5F-91BE-419FE7088548}"/>
    <cellStyle name="60% - Accent5 37 2 2 2" xfId="51286" xr:uid="{5D38CBB3-AC97-4EB9-AEF8-A55BBFE3EE55}"/>
    <cellStyle name="60% - Accent5 37 2 3" xfId="51285" xr:uid="{C14A042E-3740-410A-9B5E-8DB83A87602B}"/>
    <cellStyle name="60% - Accent5 37 3" xfId="23043" xr:uid="{9702342D-2D1B-4743-847A-8C876B4DCF60}"/>
    <cellStyle name="60% - Accent5 37 3 2" xfId="51287" xr:uid="{34498039-292B-4E8B-85C1-5C387C2AC0E0}"/>
    <cellStyle name="60% - Accent5 37 4" xfId="51284" xr:uid="{843CC870-E326-4CCC-9FB2-7B566D026A82}"/>
    <cellStyle name="60% - Accent5 38" xfId="7648" xr:uid="{08280DB8-4AD6-4146-A086-48C3FD5B1EC0}"/>
    <cellStyle name="60% - Accent5 38 2" xfId="15356" xr:uid="{B1F30BE1-AEE9-4A7C-A256-3EFB235441D1}"/>
    <cellStyle name="60% - Accent5 38 2 2" xfId="30768" xr:uid="{DEF7D539-28E3-468C-B137-C85AD02891D4}"/>
    <cellStyle name="60% - Accent5 38 2 2 2" xfId="51290" xr:uid="{EEE82040-D4D3-4CA2-BDDD-901C89D64AF6}"/>
    <cellStyle name="60% - Accent5 38 2 3" xfId="51289" xr:uid="{4D658FE6-3FF5-4040-BA1A-2ABDFE734B03}"/>
    <cellStyle name="60% - Accent5 38 3" xfId="23063" xr:uid="{964BF34B-1819-4EB9-AAC5-B1E9794B6E36}"/>
    <cellStyle name="60% - Accent5 38 3 2" xfId="51291" xr:uid="{F6361800-F561-43EA-88A4-D5300B671986}"/>
    <cellStyle name="60% - Accent5 38 4" xfId="51288" xr:uid="{CCA6D062-08EE-40DF-8CEE-5F0ABFE553A6}"/>
    <cellStyle name="60% - Accent5 39" xfId="7668" xr:uid="{543D65E1-ED8F-499D-B618-7CA461C274E1}"/>
    <cellStyle name="60% - Accent5 39 2" xfId="15376" xr:uid="{43C90F97-F54C-4AE0-B1C7-43D7328A2CB9}"/>
    <cellStyle name="60% - Accent5 39 2 2" xfId="30788" xr:uid="{6DA1C9DC-1F91-4F33-A318-9786E409E8DB}"/>
    <cellStyle name="60% - Accent5 39 2 2 2" xfId="51294" xr:uid="{12B22111-6171-4577-B41D-6E75D7BA37A9}"/>
    <cellStyle name="60% - Accent5 39 2 3" xfId="51293" xr:uid="{00E21CD0-4398-41CA-8AFF-DBCB2CAE3CF3}"/>
    <cellStyle name="60% - Accent5 39 3" xfId="23083" xr:uid="{F6D45750-72E2-41FB-AFF1-CC370C96FC27}"/>
    <cellStyle name="60% - Accent5 39 3 2" xfId="51295" xr:uid="{B21DD408-A7DA-418F-B6D1-41A0DC60B52A}"/>
    <cellStyle name="60% - Accent5 39 4" xfId="51292" xr:uid="{4ACF5F8B-DF69-4A3D-90C0-5E03C4A770EF}"/>
    <cellStyle name="60% - Accent5 4" xfId="320" xr:uid="{5DFE7054-7F6D-4938-B202-5EAE47B0FDBB}"/>
    <cellStyle name="60% - Accent5 4 2" xfId="984" xr:uid="{448BA17A-9746-422E-842B-A6C95D3E477A}"/>
    <cellStyle name="60% - Accent5 4 2 2" xfId="2454" xr:uid="{EA1B8757-D398-4790-9C60-CD3D1EED6D74}"/>
    <cellStyle name="60% - Accent5 4 2 2 2" xfId="6186" xr:uid="{12B6AB56-E22E-4EB5-B37A-D99763C12434}"/>
    <cellStyle name="60% - Accent5 4 2 2 2 2" xfId="13894" xr:uid="{B1F2C9A7-0284-415C-861C-6B2F54398716}"/>
    <cellStyle name="60% - Accent5 4 2 2 2 2 2" xfId="29306" xr:uid="{68039329-A6A4-41DE-B255-55479FB4CBCC}"/>
    <cellStyle name="60% - Accent5 4 2 2 2 2 2 2" xfId="51301" xr:uid="{B580571B-4A61-4BE4-BFC4-CB1DB8D4F772}"/>
    <cellStyle name="60% - Accent5 4 2 2 2 2 3" xfId="51300" xr:uid="{59D91CF2-2FE1-4A00-A601-12D23EE72F6B}"/>
    <cellStyle name="60% - Accent5 4 2 2 2 3" xfId="21601" xr:uid="{823C0C4C-2AB3-4D8C-931B-A9695392564C}"/>
    <cellStyle name="60% - Accent5 4 2 2 2 3 2" xfId="51302" xr:uid="{D19812F9-29FE-4ADD-8281-4D6C2D5D9B23}"/>
    <cellStyle name="60% - Accent5 4 2 2 2 4" xfId="51299" xr:uid="{E0FE281B-4626-4149-9F5D-3CB7758BBD89}"/>
    <cellStyle name="60% - Accent5 4 2 2 3" xfId="10165" xr:uid="{F987628D-008F-4F8C-A8F1-9FE35FB6FC20}"/>
    <cellStyle name="60% - Accent5 4 2 2 3 2" xfId="25578" xr:uid="{BE159208-C256-4C9A-ADC6-D4D75DF91B7D}"/>
    <cellStyle name="60% - Accent5 4 2 2 3 2 2" xfId="51304" xr:uid="{D48DCA52-82B4-40C1-9521-F903CA37FFC6}"/>
    <cellStyle name="60% - Accent5 4 2 2 3 3" xfId="51303" xr:uid="{9E0B4726-DA1F-41A4-A6D5-D2EF79F40046}"/>
    <cellStyle name="60% - Accent5 4 2 2 4" xfId="17873" xr:uid="{27C208A5-ABB2-4585-8D93-2453167C0826}"/>
    <cellStyle name="60% - Accent5 4 2 2 4 2" xfId="51305" xr:uid="{AA853687-F1B8-43F7-95D1-D7D8805E3C53}"/>
    <cellStyle name="60% - Accent5 4 2 2 5" xfId="51298" xr:uid="{7223F3AD-771E-4DFE-934D-71AF5A2EF37A}"/>
    <cellStyle name="60% - Accent5 4 2 3" xfId="4721" xr:uid="{226AAB27-6CD1-4FF3-87E4-226C0AB5573B}"/>
    <cellStyle name="60% - Accent5 4 2 3 2" xfId="12429" xr:uid="{76E6A07F-95DF-4274-92A2-598A75270262}"/>
    <cellStyle name="60% - Accent5 4 2 3 2 2" xfId="27841" xr:uid="{7F52BD6E-7C63-4C9F-B1E7-78802258E261}"/>
    <cellStyle name="60% - Accent5 4 2 3 2 2 2" xfId="51308" xr:uid="{842B38BB-9350-4DE2-9182-D372F677A733}"/>
    <cellStyle name="60% - Accent5 4 2 3 2 3" xfId="51307" xr:uid="{B10FC54A-14DE-48F3-8384-35F541BD30DC}"/>
    <cellStyle name="60% - Accent5 4 2 3 3" xfId="20136" xr:uid="{74147675-3ED5-4B15-84D1-76F9816E43FB}"/>
    <cellStyle name="60% - Accent5 4 2 3 3 2" xfId="51309" xr:uid="{DBEB27C9-9C0B-471D-AD20-2419FD6020C0}"/>
    <cellStyle name="60% - Accent5 4 2 3 4" xfId="51306" xr:uid="{1E83AF0F-9EA7-41D9-A309-28041AA7D04F}"/>
    <cellStyle name="60% - Accent5 4 2 4" xfId="8706" xr:uid="{1431B293-F4C0-40FA-B177-AD1506DC45B9}"/>
    <cellStyle name="60% - Accent5 4 2 4 2" xfId="24119" xr:uid="{B1F7AA41-7F44-40C3-8FBA-EA41C5FC7177}"/>
    <cellStyle name="60% - Accent5 4 2 4 2 2" xfId="51311" xr:uid="{64780130-9E1C-4B9F-9747-641618247F9D}"/>
    <cellStyle name="60% - Accent5 4 2 4 3" xfId="51310" xr:uid="{15DD2FEF-8E04-4952-A622-963FDA241598}"/>
    <cellStyle name="60% - Accent5 4 2 5" xfId="16414" xr:uid="{2F0F8FE2-4101-433A-AE59-95D882194C8F}"/>
    <cellStyle name="60% - Accent5 4 2 5 2" xfId="51312" xr:uid="{6DFC8C57-3E45-4B68-A0F0-A0A8E4A2710C}"/>
    <cellStyle name="60% - Accent5 4 2 6" xfId="51297" xr:uid="{C427EB04-5C45-4F9D-9EFC-22AB24E58FB1}"/>
    <cellStyle name="60% - Accent5 4 3" xfId="1816" xr:uid="{4ED79D7F-D16C-4479-9217-CE38098475BB}"/>
    <cellStyle name="60% - Accent5 4 3 2" xfId="5548" xr:uid="{9CB12B1B-595E-4789-848B-D1C0CC0C9D96}"/>
    <cellStyle name="60% - Accent5 4 3 2 2" xfId="13256" xr:uid="{F5519268-AB06-476C-B5EB-E6D8992BD26B}"/>
    <cellStyle name="60% - Accent5 4 3 2 2 2" xfId="28668" xr:uid="{0217DD62-6A7F-4372-AFE8-7D68E2F5B656}"/>
    <cellStyle name="60% - Accent5 4 3 2 2 2 2" xfId="51316" xr:uid="{128FBB36-EEB3-4E6A-92F0-374824F24E8A}"/>
    <cellStyle name="60% - Accent5 4 3 2 2 3" xfId="51315" xr:uid="{0AD1CEE3-21D9-4968-8690-2F03E800BAA1}"/>
    <cellStyle name="60% - Accent5 4 3 2 3" xfId="20963" xr:uid="{621C469C-9DBE-49FF-A3A1-FF7D5F24BEAA}"/>
    <cellStyle name="60% - Accent5 4 3 2 3 2" xfId="51317" xr:uid="{7F720638-A633-4362-BF8A-F2DF6CD4E195}"/>
    <cellStyle name="60% - Accent5 4 3 2 4" xfId="51314" xr:uid="{68ADBE20-E9D8-4D4E-A73B-90B7701BDCB3}"/>
    <cellStyle name="60% - Accent5 4 3 3" xfId="9527" xr:uid="{261A042D-EB9F-4719-AA8E-5C5981480DD5}"/>
    <cellStyle name="60% - Accent5 4 3 3 2" xfId="24940" xr:uid="{D2C7AFA1-F903-4827-A9DF-003680DF3B5A}"/>
    <cellStyle name="60% - Accent5 4 3 3 2 2" xfId="51319" xr:uid="{1E188886-EDA6-4648-9E52-C16F133E8BDD}"/>
    <cellStyle name="60% - Accent5 4 3 3 3" xfId="51318" xr:uid="{79088365-EACD-4469-BBF8-0BEE12CD037E}"/>
    <cellStyle name="60% - Accent5 4 3 4" xfId="17235" xr:uid="{AB000D05-B5A6-4BB2-BC97-D39D7110F56F}"/>
    <cellStyle name="60% - Accent5 4 3 4 2" xfId="51320" xr:uid="{FDD95794-9CAB-45D7-AC02-9000817B1854}"/>
    <cellStyle name="60% - Accent5 4 3 5" xfId="51313" xr:uid="{9AB2964D-C11D-4CDE-9B93-4308102C11AD}"/>
    <cellStyle name="60% - Accent5 4 4" xfId="4069" xr:uid="{0DADF1EB-7E38-4268-8A3E-BB011788E6AA}"/>
    <cellStyle name="60% - Accent5 4 4 2" xfId="11777" xr:uid="{46E058AF-60CE-43D6-9918-3C4F6773A0F4}"/>
    <cellStyle name="60% - Accent5 4 4 2 2" xfId="27189" xr:uid="{C1459906-5CA4-4A83-8CFB-3649E1204FDB}"/>
    <cellStyle name="60% - Accent5 4 4 2 2 2" xfId="51323" xr:uid="{A742D52C-FFA8-48F3-BE95-49960D3D459F}"/>
    <cellStyle name="60% - Accent5 4 4 2 3" xfId="51322" xr:uid="{1A75F1B9-48E8-4F21-9797-0FEE3299E125}"/>
    <cellStyle name="60% - Accent5 4 4 3" xfId="19484" xr:uid="{3ECB52E6-62AE-4BA0-943F-75FA92DB3F66}"/>
    <cellStyle name="60% - Accent5 4 4 3 2" xfId="51324" xr:uid="{3805E2AF-9AED-4724-AA31-54B8C86880A9}"/>
    <cellStyle name="60% - Accent5 4 4 4" xfId="51321" xr:uid="{DE0CBD54-7AF7-49A0-A4CE-5482685556A8}"/>
    <cellStyle name="60% - Accent5 4 5" xfId="8068" xr:uid="{8555D822-BEC7-4344-92BE-9EB1F027E0D5}"/>
    <cellStyle name="60% - Accent5 4 5 2" xfId="23481" xr:uid="{3A444F32-8585-4378-98EE-DB7E63B9B517}"/>
    <cellStyle name="60% - Accent5 4 5 2 2" xfId="51326" xr:uid="{47ACF738-0D52-42D6-8E39-2B2A4CD33B05}"/>
    <cellStyle name="60% - Accent5 4 5 3" xfId="51325" xr:uid="{09B3A27B-DF8A-44DB-A98B-6753944B19A6}"/>
    <cellStyle name="60% - Accent5 4 6" xfId="15776" xr:uid="{565B9252-0F1A-4D23-B7A1-56EDE82B7634}"/>
    <cellStyle name="60% - Accent5 4 6 2" xfId="51327" xr:uid="{C350B343-662E-4E21-B176-2B5E03F51630}"/>
    <cellStyle name="60% - Accent5 4 7" xfId="51296" xr:uid="{54C707E4-6C7D-46F7-9115-4E9772BD8B59}"/>
    <cellStyle name="60% - Accent5 40" xfId="7688" xr:uid="{02D77696-8711-4725-93B5-E51D8C1625E8}"/>
    <cellStyle name="60% - Accent5 40 2" xfId="15396" xr:uid="{3A17E175-9055-483C-A6AA-4E378B2B153F}"/>
    <cellStyle name="60% - Accent5 40 2 2" xfId="30808" xr:uid="{2E995559-F4EF-4D61-8BA1-59CC18FC7D48}"/>
    <cellStyle name="60% - Accent5 40 2 2 2" xfId="51330" xr:uid="{306458D5-3EEE-41A3-AD55-7B65F7A93E44}"/>
    <cellStyle name="60% - Accent5 40 2 3" xfId="51329" xr:uid="{2B125D2E-B0AB-4629-B557-BCB49666D9A8}"/>
    <cellStyle name="60% - Accent5 40 3" xfId="23103" xr:uid="{85B8E15B-4899-4C07-97E5-11F38E919EAE}"/>
    <cellStyle name="60% - Accent5 40 3 2" xfId="51331" xr:uid="{071AD3EE-7ADC-4B41-8DAF-188B53145F9A}"/>
    <cellStyle name="60% - Accent5 40 4" xfId="51328" xr:uid="{D9F6C374-B2D2-4AB1-8067-CFAF61757159}"/>
    <cellStyle name="60% - Accent5 41" xfId="7708" xr:uid="{2BC5ED90-6AAC-4E23-B35A-459FDE9E0A25}"/>
    <cellStyle name="60% - Accent5 41 2" xfId="15416" xr:uid="{8F3942FC-DFA4-4109-B907-DED3CFB4ABFD}"/>
    <cellStyle name="60% - Accent5 41 2 2" xfId="30828" xr:uid="{751DF74F-A88A-4CE3-9F38-0C6B88FD66D6}"/>
    <cellStyle name="60% - Accent5 41 2 2 2" xfId="51334" xr:uid="{870367AC-E7B2-4541-887A-54E988FF5F57}"/>
    <cellStyle name="60% - Accent5 41 2 3" xfId="51333" xr:uid="{42BAF17B-0772-4DA3-9030-91842E81044E}"/>
    <cellStyle name="60% - Accent5 41 3" xfId="23123" xr:uid="{3860C73F-D972-4A4E-ABC8-967FBFFAB3B1}"/>
    <cellStyle name="60% - Accent5 41 3 2" xfId="51335" xr:uid="{08445DF7-4973-4C4D-996B-AD31AF88627C}"/>
    <cellStyle name="60% - Accent5 41 4" xfId="51332" xr:uid="{E15F8166-0CF3-4E0F-A346-34F1282F3CE3}"/>
    <cellStyle name="60% - Accent5 42" xfId="7728" xr:uid="{88901948-0637-4462-81DD-B88FCDAC15D6}"/>
    <cellStyle name="60% - Accent5 42 2" xfId="15436" xr:uid="{50135867-340A-48D9-BBD2-46778E5EAE90}"/>
    <cellStyle name="60% - Accent5 42 2 2" xfId="30848" xr:uid="{4B74D840-5C61-4A72-BC8E-88CBB8475014}"/>
    <cellStyle name="60% - Accent5 42 2 2 2" xfId="51338" xr:uid="{B64B38B1-194C-42C9-BC69-AD1BFDC846C2}"/>
    <cellStyle name="60% - Accent5 42 2 3" xfId="51337" xr:uid="{52935CB7-83E3-4985-9248-7DC1AEB3E5C6}"/>
    <cellStyle name="60% - Accent5 42 3" xfId="23143" xr:uid="{4A057F99-5EBC-4076-8D0A-F90BCB77093F}"/>
    <cellStyle name="60% - Accent5 42 3 2" xfId="51339" xr:uid="{3B8D69C3-1674-4E79-89CB-B8EF6F5D1105}"/>
    <cellStyle name="60% - Accent5 42 4" xfId="51336" xr:uid="{453D0A9C-C2DB-45C9-9E51-8BCFF5B65CEB}"/>
    <cellStyle name="60% - Accent5 43" xfId="7748" xr:uid="{BF77E6EC-989C-492C-B592-134FC4DD4DB0}"/>
    <cellStyle name="60% - Accent5 43 2" xfId="15456" xr:uid="{B62E4EC0-11CF-4528-9B34-AD2CA55ACF45}"/>
    <cellStyle name="60% - Accent5 43 2 2" xfId="30868" xr:uid="{76191BB4-B078-488A-8B06-16A0E651E214}"/>
    <cellStyle name="60% - Accent5 43 2 2 2" xfId="51342" xr:uid="{803F15D4-B95B-4B14-8F94-EC478A45201A}"/>
    <cellStyle name="60% - Accent5 43 2 3" xfId="51341" xr:uid="{EDB1FC97-DD0C-4481-8A48-1286943E9C88}"/>
    <cellStyle name="60% - Accent5 43 3" xfId="23163" xr:uid="{3DC57204-86A9-4306-A08C-FBA35A05F8B2}"/>
    <cellStyle name="60% - Accent5 43 3 2" xfId="51343" xr:uid="{F5E11453-CE36-4A41-A264-70A835C1F945}"/>
    <cellStyle name="60% - Accent5 43 4" xfId="51340" xr:uid="{21744B18-F36E-4263-8B02-F1F8ABEB8233}"/>
    <cellStyle name="60% - Accent5 44" xfId="7768" xr:uid="{4C5A735F-CBA1-4B92-AA07-7C1603F9A52C}"/>
    <cellStyle name="60% - Accent5 44 2" xfId="15476" xr:uid="{717CE5D9-E202-4831-A222-2388E0997C8F}"/>
    <cellStyle name="60% - Accent5 44 2 2" xfId="30888" xr:uid="{6C225D36-E630-4361-88B1-4E685EE301B0}"/>
    <cellStyle name="60% - Accent5 44 2 2 2" xfId="51346" xr:uid="{D050724D-C23F-4480-A0D8-2BCAB3B0C9E0}"/>
    <cellStyle name="60% - Accent5 44 2 3" xfId="51345" xr:uid="{C8FBFD23-CC60-4566-88C1-1FE71B8AC266}"/>
    <cellStyle name="60% - Accent5 44 3" xfId="23183" xr:uid="{9A8C968D-4C22-42E4-B080-70F7BF39630A}"/>
    <cellStyle name="60% - Accent5 44 3 2" xfId="51347" xr:uid="{B0262C9E-BAC3-486B-8885-FA385E1AF976}"/>
    <cellStyle name="60% - Accent5 44 4" xfId="51344" xr:uid="{0CAF1A4E-F324-44AD-BAA5-3E94CA9B3B1F}"/>
    <cellStyle name="60% - Accent5 45" xfId="7788" xr:uid="{868893FB-1625-43C7-BD6E-7F71DFC2F504}"/>
    <cellStyle name="60% - Accent5 45 2" xfId="15496" xr:uid="{CBAA7997-61D6-433D-B3A9-8076783EF34F}"/>
    <cellStyle name="60% - Accent5 45 2 2" xfId="30908" xr:uid="{5198F65D-59BD-4C9F-8D4F-E75FAE939C19}"/>
    <cellStyle name="60% - Accent5 45 2 2 2" xfId="51350" xr:uid="{61C6FAD0-FB98-4A75-9365-959A39DF79A5}"/>
    <cellStyle name="60% - Accent5 45 2 3" xfId="51349" xr:uid="{3F9E6D96-0C42-455C-A40D-57A2CD368734}"/>
    <cellStyle name="60% - Accent5 45 3" xfId="23203" xr:uid="{7B58F4C6-D96E-4F6D-A026-E388608A8576}"/>
    <cellStyle name="60% - Accent5 45 3 2" xfId="51351" xr:uid="{B039AAD0-61D9-40FE-9005-470518A43F91}"/>
    <cellStyle name="60% - Accent5 45 4" xfId="51348" xr:uid="{4B0F6237-DFB8-4C47-AD0B-3AC0A5E41BD4}"/>
    <cellStyle name="60% - Accent5 46" xfId="7810" xr:uid="{B6F7B029-FAE8-472E-B2AC-FD43509D71A0}"/>
    <cellStyle name="60% - Accent5 46 2" xfId="15518" xr:uid="{EF958823-B1B3-4BB6-82CB-5C485869DAE2}"/>
    <cellStyle name="60% - Accent5 46 2 2" xfId="30930" xr:uid="{6680796E-0EFF-4D4C-AB45-A7394B370802}"/>
    <cellStyle name="60% - Accent5 46 2 2 2" xfId="51354" xr:uid="{7DE8B5FA-0816-4DEA-AA15-88236A458061}"/>
    <cellStyle name="60% - Accent5 46 2 3" xfId="51353" xr:uid="{51F8E03A-5D00-42F4-91C7-3E221EA5984D}"/>
    <cellStyle name="60% - Accent5 46 3" xfId="23225" xr:uid="{00BF3D30-EB50-4F4B-8042-3B1CC20D7529}"/>
    <cellStyle name="60% - Accent5 46 3 2" xfId="51355" xr:uid="{6FFB9BB5-A9F5-4753-8D15-CAD9D3FB0759}"/>
    <cellStyle name="60% - Accent5 46 4" xfId="51352" xr:uid="{AC48BE0E-704C-43E1-A1BC-DF34E0EE6999}"/>
    <cellStyle name="60% - Accent5 47" xfId="7831" xr:uid="{75DDC48E-AF58-4B45-93CD-4112C36FAFEB}"/>
    <cellStyle name="60% - Accent5 47 2" xfId="15539" xr:uid="{98947DC2-4E9C-471E-AC98-79E956386FD0}"/>
    <cellStyle name="60% - Accent5 47 2 2" xfId="30950" xr:uid="{8C1F229E-3C6E-44E8-A8E0-CFA9F772390E}"/>
    <cellStyle name="60% - Accent5 47 2 2 2" xfId="51358" xr:uid="{2C11C147-3FD3-492B-9FD5-49451D10D0D2}"/>
    <cellStyle name="60% - Accent5 47 2 3" xfId="51357" xr:uid="{A36BB153-3AE2-48A7-8340-0CE2296E86B0}"/>
    <cellStyle name="60% - Accent5 47 3" xfId="23245" xr:uid="{BE74F537-603B-4D67-BD40-8CB55EE0D50A}"/>
    <cellStyle name="60% - Accent5 47 3 2" xfId="51359" xr:uid="{7E42279E-6E87-4C1A-BA88-93F620AF24D9}"/>
    <cellStyle name="60% - Accent5 47 4" xfId="51356" xr:uid="{DF606E53-69E6-45A4-9F9A-3B3950096CC5}"/>
    <cellStyle name="60% - Accent5 48" xfId="7851" xr:uid="{9172B288-D79A-43F1-BD1F-AA99368A258D}"/>
    <cellStyle name="60% - Accent5 48 2" xfId="15559" xr:uid="{1405982B-431F-4025-BBD3-324C44B02354}"/>
    <cellStyle name="60% - Accent5 48 2 2" xfId="30970" xr:uid="{29B461A5-AA38-4650-9DD3-AD0CF95BE921}"/>
    <cellStyle name="60% - Accent5 48 2 2 2" xfId="51362" xr:uid="{C1E47510-A675-4B4F-B0E8-5294F4AA690F}"/>
    <cellStyle name="60% - Accent5 48 2 3" xfId="51361" xr:uid="{A43953DD-A255-4FC6-BFAA-552FAD2F963F}"/>
    <cellStyle name="60% - Accent5 48 3" xfId="23265" xr:uid="{737593EF-EF5C-4036-AB42-A5CD285D4C84}"/>
    <cellStyle name="60% - Accent5 48 3 2" xfId="51363" xr:uid="{2D79564D-E493-4B43-A316-3EE310599F35}"/>
    <cellStyle name="60% - Accent5 48 4" xfId="51360" xr:uid="{2FAB4C7A-9686-4FBB-BF1A-BCFBEEB6BAA5}"/>
    <cellStyle name="60% - Accent5 49" xfId="7904" xr:uid="{7E0F4998-6843-46CC-9652-0768C6D7EF69}"/>
    <cellStyle name="60% - Accent5 49 2" xfId="23317" xr:uid="{0C2F4B8F-7181-4F49-8A5C-C0B7808990CE}"/>
    <cellStyle name="60% - Accent5 49 2 2" xfId="51365" xr:uid="{34E21282-1505-46B3-91F4-96C69687747E}"/>
    <cellStyle name="60% - Accent5 49 3" xfId="51364" xr:uid="{A9A3DD74-1591-4099-849B-6A5DE142699E}"/>
    <cellStyle name="60% - Accent5 5" xfId="1613" xr:uid="{D690DADC-A1A5-469F-80C8-EFB33A121122}"/>
    <cellStyle name="60% - Accent5 5 2" xfId="5348" xr:uid="{E7F6ED3E-68CE-4C1C-A243-785484603864}"/>
    <cellStyle name="60% - Accent5 5 2 2" xfId="13056" xr:uid="{2BBFACD1-F1D9-4D99-9DC6-26B705D044FE}"/>
    <cellStyle name="60% - Accent5 5 2 2 2" xfId="28468" xr:uid="{EBD74E6F-3560-414F-AC90-3F75D49EB404}"/>
    <cellStyle name="60% - Accent5 5 2 2 2 2" xfId="51369" xr:uid="{989811D1-CEDD-4110-9CAC-2F0E2DD628D9}"/>
    <cellStyle name="60% - Accent5 5 2 2 3" xfId="51368" xr:uid="{E2E82043-2EE3-4D4A-9692-4A70C3BC13BB}"/>
    <cellStyle name="60% - Accent5 5 2 3" xfId="20763" xr:uid="{E46ABA59-8E0B-4137-8BD8-8C3B20AC2183}"/>
    <cellStyle name="60% - Accent5 5 2 3 2" xfId="51370" xr:uid="{4457F348-C185-4320-8603-93EA6E787DF6}"/>
    <cellStyle name="60% - Accent5 5 2 4" xfId="51367" xr:uid="{2B06463A-6661-4DDB-8BCD-C6A6319997EF}"/>
    <cellStyle name="60% - Accent5 5 3" xfId="9329" xr:uid="{E2AB4CC2-6D82-4055-8C4E-2651FD09DDB3}"/>
    <cellStyle name="60% - Accent5 5 3 2" xfId="24742" xr:uid="{3927559B-A56F-4AE9-908D-729447C377B4}"/>
    <cellStyle name="60% - Accent5 5 3 2 2" xfId="51372" xr:uid="{C16FA363-BC3D-477D-A3F4-BA228F63EC08}"/>
    <cellStyle name="60% - Accent5 5 3 3" xfId="51371" xr:uid="{7C180880-F1DA-4601-A58F-9722E4085B95}"/>
    <cellStyle name="60% - Accent5 5 4" xfId="17037" xr:uid="{2FFE06D6-0F65-43C1-90CD-47ECC2BA411A}"/>
    <cellStyle name="60% - Accent5 5 4 2" xfId="51373" xr:uid="{30B65962-2405-417C-83E6-3262C95DD998}"/>
    <cellStyle name="60% - Accent5 5 5" xfId="51366" xr:uid="{EF02DCE5-127E-4958-82C8-6FF4A089F9E5}"/>
    <cellStyle name="60% - Accent5 50" xfId="15612" xr:uid="{EEA9D35A-A647-4134-8B0B-B185B2414D99}"/>
    <cellStyle name="60% - Accent5 50 2" xfId="51374" xr:uid="{BC5E3BD8-66FF-4F8F-AD35-47CB0A20A2EE}"/>
    <cellStyle name="60% - Accent5 51" xfId="30990" xr:uid="{1D4E6BAD-6693-4B7E-A413-67B9B860961F}"/>
    <cellStyle name="60% - Accent5 51 2" xfId="51375" xr:uid="{BC55539C-ADD5-43D2-9BA2-23D2A4A8E106}"/>
    <cellStyle name="60% - Accent5 52" xfId="51014" xr:uid="{E7D83761-B1D8-41EA-AFCF-07C48C66D848}"/>
    <cellStyle name="60% - Accent5 53" xfId="61970" xr:uid="{B8CF46D3-0C20-4929-ADAA-50AB131136A7}"/>
    <cellStyle name="60% - Accent5 54" xfId="61990" xr:uid="{C4BD1CF5-AA80-4398-A505-4F70A924E2DE}"/>
    <cellStyle name="60% - Accent5 55" xfId="62010" xr:uid="{A42F1A02-2CED-4FF5-933B-EECF6D110B7C}"/>
    <cellStyle name="60% - Accent5 56" xfId="62031" xr:uid="{DDECD2CC-06E6-4886-B324-22CAB100D224}"/>
    <cellStyle name="60% - Accent5 57" xfId="62054" xr:uid="{1B8ECD4E-9A89-4469-A9BB-17DC6E854598}"/>
    <cellStyle name="60% - Accent5 58" xfId="62080" xr:uid="{12336F4F-57E2-4140-B25B-9E5EEDAEE401}"/>
    <cellStyle name="60% - Accent5 6" xfId="3296" xr:uid="{8A5431AB-6859-43D1-B822-8E52B3686BBF}"/>
    <cellStyle name="60% - Accent5 6 2" xfId="7028" xr:uid="{C437FAE2-BA44-40BC-8846-02752F6CDA3B}"/>
    <cellStyle name="60% - Accent5 6 2 2" xfId="14736" xr:uid="{A619A6B5-140D-49E9-837B-A660BCEC31AA}"/>
    <cellStyle name="60% - Accent5 6 2 2 2" xfId="30148" xr:uid="{B48C921C-5794-4BAD-A696-8C0ECA693411}"/>
    <cellStyle name="60% - Accent5 6 2 2 2 2" xfId="51379" xr:uid="{FB0BD60B-4B83-4F27-AEC1-E124D9191B1E}"/>
    <cellStyle name="60% - Accent5 6 2 2 3" xfId="51378" xr:uid="{2239A70E-7F4D-4665-BFDA-30E41CACBEAE}"/>
    <cellStyle name="60% - Accent5 6 2 3" xfId="22443" xr:uid="{A9712820-9F0D-49B1-98AF-C46EEA7ABCF5}"/>
    <cellStyle name="60% - Accent5 6 2 3 2" xfId="51380" xr:uid="{70FD24D7-8F27-4706-B0E1-A6967D8A486E}"/>
    <cellStyle name="60% - Accent5 6 2 4" xfId="51377" xr:uid="{AB7B8214-7B8E-4EDB-B3B6-F0AD9DCC7B24}"/>
    <cellStyle name="60% - Accent5 6 3" xfId="11007" xr:uid="{EB83F293-C78E-4C87-AE6A-CD9D75FB7709}"/>
    <cellStyle name="60% - Accent5 6 3 2" xfId="26420" xr:uid="{CC5113C6-1EDE-4F8D-8BB6-45EBA0C788A2}"/>
    <cellStyle name="60% - Accent5 6 3 2 2" xfId="51382" xr:uid="{8135905F-FBAF-44C7-81EC-29270470625F}"/>
    <cellStyle name="60% - Accent5 6 3 3" xfId="51381" xr:uid="{3E7B503D-88D8-488B-A4D0-FB353FCD949A}"/>
    <cellStyle name="60% - Accent5 6 4" xfId="18715" xr:uid="{FDB7FCA7-0879-4D38-9F87-C108A393610E}"/>
    <cellStyle name="60% - Accent5 6 4 2" xfId="51383" xr:uid="{8044F1B3-B1A2-4F80-86EC-711B33DC6388}"/>
    <cellStyle name="60% - Accent5 6 5" xfId="51376" xr:uid="{496BE838-CC2F-47C4-90CB-E05558CD9C04}"/>
    <cellStyle name="60% - Accent5 7" xfId="3316" xr:uid="{5D59C7BC-EEB0-4870-ABBE-F8ED6C1A920C}"/>
    <cellStyle name="60% - Accent5 7 2" xfId="7048" xr:uid="{8BEB63E5-0EF0-4C35-9F05-127C88DB95D7}"/>
    <cellStyle name="60% - Accent5 7 2 2" xfId="14756" xr:uid="{4C3ABCDD-0001-4657-98B2-614F7A898B79}"/>
    <cellStyle name="60% - Accent5 7 2 2 2" xfId="30168" xr:uid="{59A6698F-96E3-40AD-9F16-0573EEE41D16}"/>
    <cellStyle name="60% - Accent5 7 2 2 2 2" xfId="51387" xr:uid="{F8858B5D-3113-42CE-9CCA-8B67895779BF}"/>
    <cellStyle name="60% - Accent5 7 2 2 3" xfId="51386" xr:uid="{334DA060-F41C-41D4-A267-9E9FDDB81C36}"/>
    <cellStyle name="60% - Accent5 7 2 3" xfId="22463" xr:uid="{A22A0363-7243-4FD6-969F-6CD953984CF8}"/>
    <cellStyle name="60% - Accent5 7 2 3 2" xfId="51388" xr:uid="{3445F40F-B9CD-418A-8B07-C68A3B5E627F}"/>
    <cellStyle name="60% - Accent5 7 2 4" xfId="51385" xr:uid="{11B0FD28-BC94-42E4-98E3-352AF609E985}"/>
    <cellStyle name="60% - Accent5 7 3" xfId="11027" xr:uid="{FC31B272-2504-4085-B029-0568BBBE55F8}"/>
    <cellStyle name="60% - Accent5 7 3 2" xfId="26440" xr:uid="{E7D76FDD-5BAB-4B3B-A0B6-4439CD42D249}"/>
    <cellStyle name="60% - Accent5 7 3 2 2" xfId="51390" xr:uid="{AC291EDB-FEED-4131-AC07-284DFD51662B}"/>
    <cellStyle name="60% - Accent5 7 3 3" xfId="51389" xr:uid="{5827043F-CEF4-4DBC-81EE-AF43D3CC4970}"/>
    <cellStyle name="60% - Accent5 7 4" xfId="18735" xr:uid="{8376BCDD-17B9-4DED-AA0D-D524EA4F7B56}"/>
    <cellStyle name="60% - Accent5 7 4 2" xfId="51391" xr:uid="{E7534228-2354-4984-9235-B3F74049253F}"/>
    <cellStyle name="60% - Accent5 7 5" xfId="51384" xr:uid="{37CFD972-AB14-40B1-B237-C50E9595BE8C}"/>
    <cellStyle name="60% - Accent5 8" xfId="3336" xr:uid="{B57E65BB-434D-4E0C-9678-680977FE76E0}"/>
    <cellStyle name="60% - Accent5 8 2" xfId="7068" xr:uid="{B6D7A589-0C2C-4A58-824E-57DE422F02FD}"/>
    <cellStyle name="60% - Accent5 8 2 2" xfId="14776" xr:uid="{FD3AB35B-10C8-4223-AE1E-42F0981C53D2}"/>
    <cellStyle name="60% - Accent5 8 2 2 2" xfId="30188" xr:uid="{84C2F4A5-7C49-4524-8784-F208A1D466F6}"/>
    <cellStyle name="60% - Accent5 8 2 2 2 2" xfId="51395" xr:uid="{33113B25-324F-4521-AC2E-F945203FDF77}"/>
    <cellStyle name="60% - Accent5 8 2 2 3" xfId="51394" xr:uid="{44DEABF5-A61D-4761-860D-D2F9CDA19475}"/>
    <cellStyle name="60% - Accent5 8 2 3" xfId="22483" xr:uid="{4D3F8BA3-8DE8-4BBE-B8A7-6C439CC9C761}"/>
    <cellStyle name="60% - Accent5 8 2 3 2" xfId="51396" xr:uid="{EA7F05DB-44B4-41F7-B826-50963C16531C}"/>
    <cellStyle name="60% - Accent5 8 2 4" xfId="51393" xr:uid="{41EEF872-7FA8-4EC6-8D79-37169F0D467F}"/>
    <cellStyle name="60% - Accent5 8 3" xfId="11047" xr:uid="{54C4E790-8934-49F6-AA6F-33DCA7DC79A7}"/>
    <cellStyle name="60% - Accent5 8 3 2" xfId="26460" xr:uid="{F90B6BCB-1C66-4C57-8104-57B02733EC3C}"/>
    <cellStyle name="60% - Accent5 8 3 2 2" xfId="51398" xr:uid="{587A6740-F670-4EDE-9CAD-FCC2B64807CF}"/>
    <cellStyle name="60% - Accent5 8 3 3" xfId="51397" xr:uid="{0AF87672-42D7-4B5C-831A-999E1595E64E}"/>
    <cellStyle name="60% - Accent5 8 4" xfId="18755" xr:uid="{19296B63-5062-4C80-8A93-42B1C447BF00}"/>
    <cellStyle name="60% - Accent5 8 4 2" xfId="51399" xr:uid="{36B4FF22-CF87-4504-A6B6-C9E6AA0D7CB1}"/>
    <cellStyle name="60% - Accent5 8 5" xfId="51392" xr:uid="{14F17C72-CBE0-47D3-A740-FD4BA7DFCD45}"/>
    <cellStyle name="60% - Accent5 9" xfId="3356" xr:uid="{84D96432-3328-4A16-8976-D63BA56F3F2C}"/>
    <cellStyle name="60% - Accent5 9 2" xfId="7088" xr:uid="{50E0D778-180B-4354-82EB-9535BABC0400}"/>
    <cellStyle name="60% - Accent5 9 2 2" xfId="14796" xr:uid="{D305F20C-CBD9-4341-9ECC-748386A42891}"/>
    <cellStyle name="60% - Accent5 9 2 2 2" xfId="30208" xr:uid="{30723A6D-C77F-49A1-A336-66964F0734D5}"/>
    <cellStyle name="60% - Accent5 9 2 2 2 2" xfId="51403" xr:uid="{8BCFBE8D-381D-4CF6-ACF2-38E3A467230E}"/>
    <cellStyle name="60% - Accent5 9 2 2 3" xfId="51402" xr:uid="{6B076E2D-3E97-4712-B73A-3A02F6E26A0E}"/>
    <cellStyle name="60% - Accent5 9 2 3" xfId="22503" xr:uid="{A68A0A0F-2D4E-42A5-8789-672F20A38BA1}"/>
    <cellStyle name="60% - Accent5 9 2 3 2" xfId="51404" xr:uid="{C8F69F89-2822-4824-A438-C259968036A0}"/>
    <cellStyle name="60% - Accent5 9 2 4" xfId="51401" xr:uid="{53DC4E6A-F0D6-40DE-9E40-D345F9F0EFA0}"/>
    <cellStyle name="60% - Accent5 9 3" xfId="11067" xr:uid="{D420B9D1-3E86-474A-92C5-768DA6267C45}"/>
    <cellStyle name="60% - Accent5 9 3 2" xfId="26480" xr:uid="{C58E8865-95DA-40FA-BC94-FB7C41D369FF}"/>
    <cellStyle name="60% - Accent5 9 3 2 2" xfId="51406" xr:uid="{8EB9E08D-6C4C-4183-A471-4CCEBBE29BEF}"/>
    <cellStyle name="60% - Accent5 9 3 3" xfId="51405" xr:uid="{CEBF2D8E-FD79-48D0-9124-0ABA4CCAFC38}"/>
    <cellStyle name="60% - Accent5 9 4" xfId="18775" xr:uid="{D414A954-6DF8-4FCB-A959-382ED690D3C2}"/>
    <cellStyle name="60% - Accent5 9 4 2" xfId="51407" xr:uid="{632ACA4C-37F1-4661-B04C-41185BDDC6F7}"/>
    <cellStyle name="60% - Accent5 9 5" xfId="51400" xr:uid="{F6041C3D-8E1F-4EBF-BCC2-B45D24332C7A}"/>
    <cellStyle name="60% - Accent6" xfId="52" builtinId="52" customBuiltin="1"/>
    <cellStyle name="60% - Accent6 10" xfId="3379" xr:uid="{6C37F0B8-94D2-4D29-9FD0-FAE2EAD8AA8F}"/>
    <cellStyle name="60% - Accent6 10 2" xfId="7111" xr:uid="{D35855EA-D163-4896-BF0A-63BE1C493DED}"/>
    <cellStyle name="60% - Accent6 10 2 2" xfId="14819" xr:uid="{AA2CBB7D-8F5E-483E-8A9A-E9C6A8D88CEA}"/>
    <cellStyle name="60% - Accent6 10 2 2 2" xfId="30231" xr:uid="{962A0D7B-8D51-454A-833C-219B69463189}"/>
    <cellStyle name="60% - Accent6 10 2 2 2 2" xfId="51412" xr:uid="{65184F52-AA08-4F6F-A208-F2C37B443A58}"/>
    <cellStyle name="60% - Accent6 10 2 2 3" xfId="51411" xr:uid="{A8F6BA7F-C338-4CE2-BAEC-60259BF618BD}"/>
    <cellStyle name="60% - Accent6 10 2 3" xfId="22526" xr:uid="{026DBDA2-47BD-4EB7-A9E8-BA9C2F2201AB}"/>
    <cellStyle name="60% - Accent6 10 2 3 2" xfId="51413" xr:uid="{9806E135-16FE-4434-BE9D-8D47771831B5}"/>
    <cellStyle name="60% - Accent6 10 2 4" xfId="51410" xr:uid="{BDD4D004-CCEA-4F5B-B449-E342D121B77A}"/>
    <cellStyle name="60% - Accent6 10 3" xfId="11090" xr:uid="{B71404E9-0264-4617-B14B-17C8A4099CCF}"/>
    <cellStyle name="60% - Accent6 10 3 2" xfId="26503" xr:uid="{E477CC63-EE6A-4775-BD1B-BBCDDDC337FF}"/>
    <cellStyle name="60% - Accent6 10 3 2 2" xfId="51415" xr:uid="{9671962E-410A-4194-A776-A7BBF387E02A}"/>
    <cellStyle name="60% - Accent6 10 3 3" xfId="51414" xr:uid="{2B21F69B-1A5D-43EF-BF8E-144A508FD78D}"/>
    <cellStyle name="60% - Accent6 10 4" xfId="18798" xr:uid="{F26D623E-0B52-44F1-9105-F57CD25EF592}"/>
    <cellStyle name="60% - Accent6 10 4 2" xfId="51416" xr:uid="{4A07442A-5C1A-4395-9E35-28F3F98C25F2}"/>
    <cellStyle name="60% - Accent6 10 5" xfId="51409" xr:uid="{8C53322A-E3DD-4147-975D-1258A42161DB}"/>
    <cellStyle name="60% - Accent6 11" xfId="3399" xr:uid="{93222DA6-6972-4314-AB80-AB1D2BEB0D5A}"/>
    <cellStyle name="60% - Accent6 11 2" xfId="7131" xr:uid="{9221972F-6610-4C64-AE08-347AD3E13923}"/>
    <cellStyle name="60% - Accent6 11 2 2" xfId="14839" xr:uid="{790958E5-84DA-454D-BDFF-3800AC92C6E2}"/>
    <cellStyle name="60% - Accent6 11 2 2 2" xfId="30251" xr:uid="{F63775F9-9D1F-40FD-B00B-E21B2BB39836}"/>
    <cellStyle name="60% - Accent6 11 2 2 2 2" xfId="51420" xr:uid="{A01EE2BF-FE63-4EE8-95C1-704805FB9123}"/>
    <cellStyle name="60% - Accent6 11 2 2 3" xfId="51419" xr:uid="{3966BA0B-EBA1-4BCF-A13B-79C06A57A72E}"/>
    <cellStyle name="60% - Accent6 11 2 3" xfId="22546" xr:uid="{C9FC4698-8E87-44A3-B48C-36C629C0983B}"/>
    <cellStyle name="60% - Accent6 11 2 3 2" xfId="51421" xr:uid="{3BFB48F5-FE4D-4C58-94E8-CF525325CF16}"/>
    <cellStyle name="60% - Accent6 11 2 4" xfId="51418" xr:uid="{39F9EA0B-F9F6-41CC-A784-013738939EC2}"/>
    <cellStyle name="60% - Accent6 11 3" xfId="11110" xr:uid="{022AE94F-B71F-469D-914C-203D8CF95786}"/>
    <cellStyle name="60% - Accent6 11 3 2" xfId="26523" xr:uid="{B9D8498A-6B6C-4A49-B48D-6B4DC35E5B8C}"/>
    <cellStyle name="60% - Accent6 11 3 2 2" xfId="51423" xr:uid="{BA23A702-958E-41C3-AC3A-70FC3F8C1265}"/>
    <cellStyle name="60% - Accent6 11 3 3" xfId="51422" xr:uid="{C150F856-8194-4247-828E-A78381A7B7B0}"/>
    <cellStyle name="60% - Accent6 11 4" xfId="18818" xr:uid="{2A21F55F-494B-4FB0-9B49-6F15F9DED25A}"/>
    <cellStyle name="60% - Accent6 11 4 2" xfId="51424" xr:uid="{EDA41B08-2B7F-4E7C-B222-A4E824B4A6FA}"/>
    <cellStyle name="60% - Accent6 11 5" xfId="51417" xr:uid="{02D80EFC-C373-49E9-B6FE-70E73E8E93D6}"/>
    <cellStyle name="60% - Accent6 12" xfId="3419" xr:uid="{2833D6A5-4CA1-4113-97AF-EB2B5A29BAB8}"/>
    <cellStyle name="60% - Accent6 12 2" xfId="7151" xr:uid="{E73B2696-4BBD-480A-AF03-99B48D78CDCB}"/>
    <cellStyle name="60% - Accent6 12 2 2" xfId="14859" xr:uid="{1AD9035C-201D-476C-983C-6C5032F1C170}"/>
    <cellStyle name="60% - Accent6 12 2 2 2" xfId="30271" xr:uid="{0B5B3D6C-4E53-4BD4-9F39-CADE643A8F53}"/>
    <cellStyle name="60% - Accent6 12 2 2 2 2" xfId="51428" xr:uid="{4B90190F-7BD4-4A93-9BC7-D4429A09F2E4}"/>
    <cellStyle name="60% - Accent6 12 2 2 3" xfId="51427" xr:uid="{1F8DC89B-FF8B-4802-9158-0429CE5267A1}"/>
    <cellStyle name="60% - Accent6 12 2 3" xfId="22566" xr:uid="{10A52338-C649-4F1A-951E-E4B9860430F7}"/>
    <cellStyle name="60% - Accent6 12 2 3 2" xfId="51429" xr:uid="{2F2EDCE1-BC5E-4734-AB8C-42FFD35CF085}"/>
    <cellStyle name="60% - Accent6 12 2 4" xfId="51426" xr:uid="{2FC89995-58A4-4CF4-9342-41CE28980276}"/>
    <cellStyle name="60% - Accent6 12 3" xfId="11130" xr:uid="{4EE03241-19E5-4197-A2CC-F649DE5CDC36}"/>
    <cellStyle name="60% - Accent6 12 3 2" xfId="26543" xr:uid="{FD52B125-49C2-4743-A368-7711F5903C4D}"/>
    <cellStyle name="60% - Accent6 12 3 2 2" xfId="51431" xr:uid="{F3C8039F-76F1-4677-9C17-85ED1BD78B1A}"/>
    <cellStyle name="60% - Accent6 12 3 3" xfId="51430" xr:uid="{C5DCDD18-5E92-4F00-A659-2F1EDC89F924}"/>
    <cellStyle name="60% - Accent6 12 4" xfId="18838" xr:uid="{A7CDE764-4A22-4BCC-B2B9-D76E532F4D2D}"/>
    <cellStyle name="60% - Accent6 12 4 2" xfId="51432" xr:uid="{291CA09F-4DB3-43DF-8830-95D76F0F248B}"/>
    <cellStyle name="60% - Accent6 12 5" xfId="51425" xr:uid="{02F080FD-290E-4B50-84EB-AA8A6360E9C0}"/>
    <cellStyle name="60% - Accent6 13" xfId="3439" xr:uid="{C96067E8-D397-46A2-8479-09471BE541AB}"/>
    <cellStyle name="60% - Accent6 13 2" xfId="7171" xr:uid="{21ADA825-71CF-44E2-9523-DF87961E41A1}"/>
    <cellStyle name="60% - Accent6 13 2 2" xfId="14879" xr:uid="{924474D5-8847-4247-A3B7-4A4DB4A316E7}"/>
    <cellStyle name="60% - Accent6 13 2 2 2" xfId="30291" xr:uid="{F79D50CF-6447-401C-8536-6B1CE1B34192}"/>
    <cellStyle name="60% - Accent6 13 2 2 2 2" xfId="51436" xr:uid="{A80D0F05-345F-4DE2-8D2A-1CE088DC878B}"/>
    <cellStyle name="60% - Accent6 13 2 2 3" xfId="51435" xr:uid="{299507F1-081A-413F-8909-18FAF2E6CBB1}"/>
    <cellStyle name="60% - Accent6 13 2 3" xfId="22586" xr:uid="{5A000642-02B7-4802-83E7-D4A0FDB72DBF}"/>
    <cellStyle name="60% - Accent6 13 2 3 2" xfId="51437" xr:uid="{D2FFA473-8A91-4FEB-8027-C8CEE8D1B6A1}"/>
    <cellStyle name="60% - Accent6 13 2 4" xfId="51434" xr:uid="{5C46CF60-52CE-4615-9300-EA09CCB64BE4}"/>
    <cellStyle name="60% - Accent6 13 3" xfId="11150" xr:uid="{0FD45A97-6894-40C2-A98F-74ED9B5DAD97}"/>
    <cellStyle name="60% - Accent6 13 3 2" xfId="26563" xr:uid="{D00EF313-88C9-4632-AC66-9A1F5136799C}"/>
    <cellStyle name="60% - Accent6 13 3 2 2" xfId="51439" xr:uid="{BF327B17-FFFE-4D90-AD4D-B4B3A7E09131}"/>
    <cellStyle name="60% - Accent6 13 3 3" xfId="51438" xr:uid="{B6C53BBF-2FCB-42CE-BC9F-7945BA58F0CA}"/>
    <cellStyle name="60% - Accent6 13 4" xfId="18858" xr:uid="{72211639-3E16-498B-9BD3-4A2D368FF03E}"/>
    <cellStyle name="60% - Accent6 13 4 2" xfId="51440" xr:uid="{7AAF3359-906C-41C8-A527-EE3DDEA11AB0}"/>
    <cellStyle name="60% - Accent6 13 5" xfId="51433" xr:uid="{B04ACDB3-254F-4AA8-B76B-58FED8E4759B}"/>
    <cellStyle name="60% - Accent6 14" xfId="3459" xr:uid="{2462AC55-88B9-4FBB-AF4E-D6369AF94E7A}"/>
    <cellStyle name="60% - Accent6 14 2" xfId="7191" xr:uid="{42F0D91E-2C0A-476B-9CD5-B57B7E8CC9EB}"/>
    <cellStyle name="60% - Accent6 14 2 2" xfId="14899" xr:uid="{D904B3A7-5AE6-42EE-B7A9-1FF3C0B19426}"/>
    <cellStyle name="60% - Accent6 14 2 2 2" xfId="30311" xr:uid="{1D9C95F0-B4FF-49B6-A738-8C5FD90B0E0F}"/>
    <cellStyle name="60% - Accent6 14 2 2 2 2" xfId="51444" xr:uid="{760FC37C-AAFD-483C-9D75-9841338B5467}"/>
    <cellStyle name="60% - Accent6 14 2 2 3" xfId="51443" xr:uid="{90BCC0E8-AAB2-4084-B198-41AC6AFBDB78}"/>
    <cellStyle name="60% - Accent6 14 2 3" xfId="22606" xr:uid="{977B37B6-59DD-4193-82B9-79D8CCD69C22}"/>
    <cellStyle name="60% - Accent6 14 2 3 2" xfId="51445" xr:uid="{DE6E286E-DD27-4F80-B738-4BB1D14A782B}"/>
    <cellStyle name="60% - Accent6 14 2 4" xfId="51442" xr:uid="{A8C598F7-0073-4178-9BEB-8D64464F313C}"/>
    <cellStyle name="60% - Accent6 14 3" xfId="11170" xr:uid="{604BA8D8-E51F-458E-83E2-B2BB12545947}"/>
    <cellStyle name="60% - Accent6 14 3 2" xfId="26583" xr:uid="{851BF527-69D0-48FC-BEF1-1CAE344A2562}"/>
    <cellStyle name="60% - Accent6 14 3 2 2" xfId="51447" xr:uid="{D3767C75-7B76-4913-B273-9F1AA7A5877E}"/>
    <cellStyle name="60% - Accent6 14 3 3" xfId="51446" xr:uid="{7C81F856-2D51-4F45-B25D-C2C7E4933D5B}"/>
    <cellStyle name="60% - Accent6 14 4" xfId="18878" xr:uid="{876BA59C-AC8F-4809-B866-40E935FEE418}"/>
    <cellStyle name="60% - Accent6 14 4 2" xfId="51448" xr:uid="{74409436-8EFC-4354-BB35-0192DDA9BD0A}"/>
    <cellStyle name="60% - Accent6 14 5" xfId="51441" xr:uid="{6F7E28EF-96B4-41C8-9F6F-44650E26E7CD}"/>
    <cellStyle name="60% - Accent6 15" xfId="3479" xr:uid="{E9755B46-5E80-4DB7-8AAB-FB0F0FC13550}"/>
    <cellStyle name="60% - Accent6 15 2" xfId="7211" xr:uid="{688BA177-8535-43BC-BF2F-159E16E5B29C}"/>
    <cellStyle name="60% - Accent6 15 2 2" xfId="14919" xr:uid="{CF1CED25-150F-4884-A5C3-A2C8F2B5D573}"/>
    <cellStyle name="60% - Accent6 15 2 2 2" xfId="30331" xr:uid="{15432478-5CBF-4443-AAA4-EAD1EF05DEBA}"/>
    <cellStyle name="60% - Accent6 15 2 2 2 2" xfId="51452" xr:uid="{64163820-FDF6-4EE0-BA26-B53148468DE7}"/>
    <cellStyle name="60% - Accent6 15 2 2 3" xfId="51451" xr:uid="{1E426818-F45C-448A-86A3-10DB009926F0}"/>
    <cellStyle name="60% - Accent6 15 2 3" xfId="22626" xr:uid="{E14D24FB-CA7C-4C80-B957-DB151F27C6EA}"/>
    <cellStyle name="60% - Accent6 15 2 3 2" xfId="51453" xr:uid="{1479EF7D-CE66-415D-BC13-640F07BB2C8B}"/>
    <cellStyle name="60% - Accent6 15 2 4" xfId="51450" xr:uid="{1D977AAF-9233-4895-AB47-16254E02E688}"/>
    <cellStyle name="60% - Accent6 15 3" xfId="11190" xr:uid="{77C29F9C-243B-4B50-8CC2-414937C2A19D}"/>
    <cellStyle name="60% - Accent6 15 3 2" xfId="26603" xr:uid="{CE035F50-BFA8-4318-A7DC-707CD66E5CBE}"/>
    <cellStyle name="60% - Accent6 15 3 2 2" xfId="51455" xr:uid="{73C8BBFA-15DF-4E49-A167-593FE6A1295E}"/>
    <cellStyle name="60% - Accent6 15 3 3" xfId="51454" xr:uid="{37D801BE-BAA6-4A23-921A-B8EDEFF3EE7E}"/>
    <cellStyle name="60% - Accent6 15 4" xfId="18898" xr:uid="{97ECE8C5-8757-485F-83C0-C9121E796BF0}"/>
    <cellStyle name="60% - Accent6 15 4 2" xfId="51456" xr:uid="{2D18777E-01B1-4B38-953C-A1014EED31C9}"/>
    <cellStyle name="60% - Accent6 15 5" xfId="51449" xr:uid="{AD8113FD-3BA8-4896-8759-45D95E7E52CC}"/>
    <cellStyle name="60% - Accent6 16" xfId="3499" xr:uid="{CA536E39-D2B3-4DBD-B9D6-5E0BA4B394FA}"/>
    <cellStyle name="60% - Accent6 16 2" xfId="7231" xr:uid="{6907560A-5A10-4A88-AB97-CD671276AB60}"/>
    <cellStyle name="60% - Accent6 16 2 2" xfId="14939" xr:uid="{76536D33-F398-4F2C-8257-D258D8F3B2B7}"/>
    <cellStyle name="60% - Accent6 16 2 2 2" xfId="30351" xr:uid="{3C599495-C20B-499A-9E49-5E4DE0EE20AA}"/>
    <cellStyle name="60% - Accent6 16 2 2 2 2" xfId="51460" xr:uid="{48F60FB2-970A-467F-94E8-8CF4A057DE93}"/>
    <cellStyle name="60% - Accent6 16 2 2 3" xfId="51459" xr:uid="{AFA9B4DF-8CC4-4500-8313-E2500A201EE0}"/>
    <cellStyle name="60% - Accent6 16 2 3" xfId="22646" xr:uid="{253B95C9-4FC5-4F21-9EC5-50DADC604F50}"/>
    <cellStyle name="60% - Accent6 16 2 3 2" xfId="51461" xr:uid="{14586298-FBB4-4187-917B-C3A7490138EA}"/>
    <cellStyle name="60% - Accent6 16 2 4" xfId="51458" xr:uid="{BE350B7B-3938-4F4C-862D-46AEC59639F0}"/>
    <cellStyle name="60% - Accent6 16 3" xfId="11210" xr:uid="{D86504BE-A86C-4E93-ABD5-867544623074}"/>
    <cellStyle name="60% - Accent6 16 3 2" xfId="26623" xr:uid="{CEE0ED13-3714-435B-A142-4E395CE96D26}"/>
    <cellStyle name="60% - Accent6 16 3 2 2" xfId="51463" xr:uid="{7E0380C6-DE85-42CB-938A-8BD6A24AB383}"/>
    <cellStyle name="60% - Accent6 16 3 3" xfId="51462" xr:uid="{5C97D599-EC90-42DF-8FEB-DE0A1C3417E0}"/>
    <cellStyle name="60% - Accent6 16 4" xfId="18918" xr:uid="{97925037-3E9D-442D-99BC-EFF1EED55F58}"/>
    <cellStyle name="60% - Accent6 16 4 2" xfId="51464" xr:uid="{D95A3160-2502-43DD-BA52-E76E16FB5CEA}"/>
    <cellStyle name="60% - Accent6 16 5" xfId="51457" xr:uid="{86FFBF32-AF0B-4EFE-9A8C-803061FB0BE4}"/>
    <cellStyle name="60% - Accent6 17" xfId="3519" xr:uid="{AE8CE44C-F0EF-4571-ACA5-7632A16ABBB7}"/>
    <cellStyle name="60% - Accent6 17 2" xfId="7251" xr:uid="{76289879-35D3-430E-9AD3-17AB0132973B}"/>
    <cellStyle name="60% - Accent6 17 2 2" xfId="14959" xr:uid="{41334D43-C581-48AE-9C41-03CA124AD93E}"/>
    <cellStyle name="60% - Accent6 17 2 2 2" xfId="30371" xr:uid="{6767AC9D-BB8A-4790-AE3B-FA209E602B28}"/>
    <cellStyle name="60% - Accent6 17 2 2 2 2" xfId="51468" xr:uid="{6D6F98A7-DC7E-4381-9906-E55EA557E8D4}"/>
    <cellStyle name="60% - Accent6 17 2 2 3" xfId="51467" xr:uid="{72884CD0-9349-45F7-8625-20D17FCD15E8}"/>
    <cellStyle name="60% - Accent6 17 2 3" xfId="22666" xr:uid="{DE447FE1-C63A-4E6C-88D8-AA546B0478C5}"/>
    <cellStyle name="60% - Accent6 17 2 3 2" xfId="51469" xr:uid="{4FD1C29D-4092-43DC-90D8-5295CEECEEE0}"/>
    <cellStyle name="60% - Accent6 17 2 4" xfId="51466" xr:uid="{440E1505-98E6-4FF0-B9E3-FE31DA8C0CAE}"/>
    <cellStyle name="60% - Accent6 17 3" xfId="11230" xr:uid="{DCB84944-830E-4E6E-A70E-5FED01E36930}"/>
    <cellStyle name="60% - Accent6 17 3 2" xfId="26643" xr:uid="{1A1DE6C4-EC5B-4361-A61E-17F52B2F7C9B}"/>
    <cellStyle name="60% - Accent6 17 3 2 2" xfId="51471" xr:uid="{803DADCF-612C-460A-8EF2-0A3FEB6C0527}"/>
    <cellStyle name="60% - Accent6 17 3 3" xfId="51470" xr:uid="{19FA2D33-82AC-46AF-A62B-BC54AF1348B7}"/>
    <cellStyle name="60% - Accent6 17 4" xfId="18938" xr:uid="{5983983C-A869-4321-A1DF-C1BDAF9D094F}"/>
    <cellStyle name="60% - Accent6 17 4 2" xfId="51472" xr:uid="{803EE992-455C-47CF-8338-2BCE38D0F42F}"/>
    <cellStyle name="60% - Accent6 17 5" xfId="51465" xr:uid="{7E115FE3-AAF3-4E42-B451-6599A532599A}"/>
    <cellStyle name="60% - Accent6 18" xfId="3539" xr:uid="{2499914B-EA01-4BCE-ABC5-E52A1442E258}"/>
    <cellStyle name="60% - Accent6 18 2" xfId="7271" xr:uid="{6A33BC59-A2F1-48A4-9F8D-390A2C0F49A3}"/>
    <cellStyle name="60% - Accent6 18 2 2" xfId="14979" xr:uid="{DAB93B13-27BA-40C2-8335-D1C9228E1C36}"/>
    <cellStyle name="60% - Accent6 18 2 2 2" xfId="30391" xr:uid="{62A99181-43CD-46BF-B32D-4CA984A0262F}"/>
    <cellStyle name="60% - Accent6 18 2 2 2 2" xfId="51476" xr:uid="{71D32BA2-C46C-4429-BA87-48CBA06F516B}"/>
    <cellStyle name="60% - Accent6 18 2 2 3" xfId="51475" xr:uid="{358896C8-629E-4E87-A27F-84A32199E4B2}"/>
    <cellStyle name="60% - Accent6 18 2 3" xfId="22686" xr:uid="{82EFB0A6-ED6C-4650-8E56-8C8B1BF6B2D9}"/>
    <cellStyle name="60% - Accent6 18 2 3 2" xfId="51477" xr:uid="{8FAFD61A-5363-4AA7-B002-C07940D58D4A}"/>
    <cellStyle name="60% - Accent6 18 2 4" xfId="51474" xr:uid="{72E10FC8-C637-48BC-B2EE-9FA12942611A}"/>
    <cellStyle name="60% - Accent6 18 3" xfId="11250" xr:uid="{BE977604-E34C-4943-B3ED-177A1C359BE2}"/>
    <cellStyle name="60% - Accent6 18 3 2" xfId="26663" xr:uid="{94ADC997-AD7F-4BB0-8D29-8D4A811B7A9C}"/>
    <cellStyle name="60% - Accent6 18 3 2 2" xfId="51479" xr:uid="{57597963-52CF-430E-BD6C-204CC4A4443F}"/>
    <cellStyle name="60% - Accent6 18 3 3" xfId="51478" xr:uid="{BAFF4ACF-EF30-4CED-9A59-C9AFC6C6A8D9}"/>
    <cellStyle name="60% - Accent6 18 4" xfId="18958" xr:uid="{96C7077D-0004-4546-A1DB-2D2F76F12591}"/>
    <cellStyle name="60% - Accent6 18 4 2" xfId="51480" xr:uid="{6A6C28FA-C02B-4CD2-A35F-A2AC69A7197C}"/>
    <cellStyle name="60% - Accent6 18 5" xfId="51473" xr:uid="{8970EDC6-44C1-47AA-A0B3-7140EAC92F47}"/>
    <cellStyle name="60% - Accent6 19" xfId="3559" xr:uid="{87C8D345-93BB-4D92-8C8B-CE5A20D9E132}"/>
    <cellStyle name="60% - Accent6 19 2" xfId="7291" xr:uid="{211345D1-03F8-4F76-A6CF-F157B0EB4CEA}"/>
    <cellStyle name="60% - Accent6 19 2 2" xfId="14999" xr:uid="{B4F04522-0728-4769-B6AA-9B6F8E28AB92}"/>
    <cellStyle name="60% - Accent6 19 2 2 2" xfId="30411" xr:uid="{7B62D572-5899-4E51-BD8F-B42983057EAD}"/>
    <cellStyle name="60% - Accent6 19 2 2 2 2" xfId="51484" xr:uid="{E1F292C7-B4DC-4829-855B-39BA0832451A}"/>
    <cellStyle name="60% - Accent6 19 2 2 3" xfId="51483" xr:uid="{8FA7E6F6-9C0A-447B-9BBB-2D2F66738633}"/>
    <cellStyle name="60% - Accent6 19 2 3" xfId="22706" xr:uid="{9978EFA2-034E-4F3E-9ACA-4EB5FB5B254F}"/>
    <cellStyle name="60% - Accent6 19 2 3 2" xfId="51485" xr:uid="{8A7DA9DA-7290-451A-A2D0-1E5E0F5C8DB7}"/>
    <cellStyle name="60% - Accent6 19 2 4" xfId="51482" xr:uid="{38DB0439-B885-4228-831C-1EC0C7214E7F}"/>
    <cellStyle name="60% - Accent6 19 3" xfId="11270" xr:uid="{23F82B6B-1360-4383-BD31-99C24CC9CB77}"/>
    <cellStyle name="60% - Accent6 19 3 2" xfId="26683" xr:uid="{365DC468-58E3-45D0-A1B8-6A384AF30115}"/>
    <cellStyle name="60% - Accent6 19 3 2 2" xfId="51487" xr:uid="{B84F58D5-1343-447B-BEB1-EBAE9F48E3A6}"/>
    <cellStyle name="60% - Accent6 19 3 3" xfId="51486" xr:uid="{2A21D157-1E0C-4D35-AA38-28FD4B2C0F74}"/>
    <cellStyle name="60% - Accent6 19 4" xfId="18978" xr:uid="{000BBE02-957E-465A-BA0F-B102B2AB693B}"/>
    <cellStyle name="60% - Accent6 19 4 2" xfId="51488" xr:uid="{EC166E04-EA1B-417F-A9B2-7D1B36932F99}"/>
    <cellStyle name="60% - Accent6 19 5" xfId="51481" xr:uid="{86854FFF-681F-4E86-9F96-47D6A427A0D5}"/>
    <cellStyle name="60% - Accent6 2" xfId="71" xr:uid="{1F84BDD6-344C-49A7-9EA7-8E249ABF528B}"/>
    <cellStyle name="60% - Accent6 2 2" xfId="51489" xr:uid="{D1593B44-CAFD-4184-AAE1-A9876AF8AF32}"/>
    <cellStyle name="60% - Accent6 20" xfId="3580" xr:uid="{A5D4AFE4-ADE8-482C-AAD3-188072E4D395}"/>
    <cellStyle name="60% - Accent6 20 2" xfId="7311" xr:uid="{11D22686-C72E-41D9-9A3E-847F05CCFED3}"/>
    <cellStyle name="60% - Accent6 20 2 2" xfId="15019" xr:uid="{B5882B72-D6C7-471F-BB36-F816CD3EF499}"/>
    <cellStyle name="60% - Accent6 20 2 2 2" xfId="30431" xr:uid="{C6E2F532-1360-4C18-A378-B08522973AB5}"/>
    <cellStyle name="60% - Accent6 20 2 2 2 2" xfId="51493" xr:uid="{8C5910B1-7E97-4751-987E-50D46456FF76}"/>
    <cellStyle name="60% - Accent6 20 2 2 3" xfId="51492" xr:uid="{FE32E75A-1203-45AE-9B29-0808805C9571}"/>
    <cellStyle name="60% - Accent6 20 2 3" xfId="22726" xr:uid="{5FFC8A3D-DE1B-4200-8BD3-BD1E368AAF98}"/>
    <cellStyle name="60% - Accent6 20 2 3 2" xfId="51494" xr:uid="{C419C834-E4D7-44D7-8E84-14F3C2B2F50D}"/>
    <cellStyle name="60% - Accent6 20 2 4" xfId="51491" xr:uid="{DAFCDF51-B66B-4C92-B4E3-D4B44C71FDF2}"/>
    <cellStyle name="60% - Accent6 20 3" xfId="11290" xr:uid="{D231B7F7-C285-4C18-BB16-204A868B8A0C}"/>
    <cellStyle name="60% - Accent6 20 3 2" xfId="26703" xr:uid="{A38537A9-D1E6-47E1-9133-56025F64754A}"/>
    <cellStyle name="60% - Accent6 20 3 2 2" xfId="51496" xr:uid="{51C9764A-67E2-4EFB-8D52-799CAFE1E465}"/>
    <cellStyle name="60% - Accent6 20 3 3" xfId="51495" xr:uid="{B92036A4-D6AF-48FA-B63F-92CF93F0421A}"/>
    <cellStyle name="60% - Accent6 20 4" xfId="18998" xr:uid="{1C4C09EB-07AF-4F47-B8B7-47FD6FF127C8}"/>
    <cellStyle name="60% - Accent6 20 4 2" xfId="51497" xr:uid="{B03260B7-8751-4B31-AA08-515602934810}"/>
    <cellStyle name="60% - Accent6 20 5" xfId="51490" xr:uid="{A16177DF-BC2B-444D-9D08-186F51703EF9}"/>
    <cellStyle name="60% - Accent6 21" xfId="3600" xr:uid="{96DDCC95-6250-4B49-993C-74880DBEFB0F}"/>
    <cellStyle name="60% - Accent6 21 2" xfId="7331" xr:uid="{60E89EB1-539E-45B6-9FEE-E4DEF41D74F3}"/>
    <cellStyle name="60% - Accent6 21 2 2" xfId="15039" xr:uid="{993B03F5-CACB-4543-996F-C8AABE7CA59A}"/>
    <cellStyle name="60% - Accent6 21 2 2 2" xfId="30451" xr:uid="{007E60AE-B81E-4E56-BB86-552CF9F5FB78}"/>
    <cellStyle name="60% - Accent6 21 2 2 2 2" xfId="51501" xr:uid="{641C1DFA-52C3-4A5E-9FA6-6AC87768D3DC}"/>
    <cellStyle name="60% - Accent6 21 2 2 3" xfId="51500" xr:uid="{638AB19B-B71D-41E8-9D7A-8ACAA9E629E1}"/>
    <cellStyle name="60% - Accent6 21 2 3" xfId="22746" xr:uid="{D6057EC4-47B1-4FCA-A1D6-E7456885F6B6}"/>
    <cellStyle name="60% - Accent6 21 2 3 2" xfId="51502" xr:uid="{431F181E-289E-49DB-922E-4B30F1411EF5}"/>
    <cellStyle name="60% - Accent6 21 2 4" xfId="51499" xr:uid="{370A69D0-1F88-48C3-940E-099093BDFBE6}"/>
    <cellStyle name="60% - Accent6 21 3" xfId="11310" xr:uid="{A3B1A117-DF46-4990-B7B1-D632F23BE0F5}"/>
    <cellStyle name="60% - Accent6 21 3 2" xfId="26723" xr:uid="{64843D9A-1953-469C-B516-B109D1D9559E}"/>
    <cellStyle name="60% - Accent6 21 3 2 2" xfId="51504" xr:uid="{BE7CCF02-3EBD-468D-9C0B-EF3BE36319D0}"/>
    <cellStyle name="60% - Accent6 21 3 3" xfId="51503" xr:uid="{DBD82D47-1BB5-4131-914C-A6C2D51419B0}"/>
    <cellStyle name="60% - Accent6 21 4" xfId="19018" xr:uid="{6E5CD861-6A3E-4040-A72C-82C26C1E8E9F}"/>
    <cellStyle name="60% - Accent6 21 4 2" xfId="51505" xr:uid="{949D9DC1-CB3C-4F24-982F-A6AFBD2ACAEB}"/>
    <cellStyle name="60% - Accent6 21 5" xfId="51498" xr:uid="{6F41CB3A-B8CE-4D53-9386-755FA2F4489B}"/>
    <cellStyle name="60% - Accent6 22" xfId="3620" xr:uid="{9CF0FA63-E139-4E49-A060-A96F6D9B0FE9}"/>
    <cellStyle name="60% - Accent6 22 2" xfId="7351" xr:uid="{C0D5AEA7-DB0C-49D3-A268-396AE7152768}"/>
    <cellStyle name="60% - Accent6 22 2 2" xfId="15059" xr:uid="{5B362C8D-0191-4759-A97B-7773F99ABEB8}"/>
    <cellStyle name="60% - Accent6 22 2 2 2" xfId="30471" xr:uid="{FF4412F2-1E53-41D1-A40E-B5DD94249F11}"/>
    <cellStyle name="60% - Accent6 22 2 2 2 2" xfId="51509" xr:uid="{3DA23147-8319-48F7-B711-D96AC18ACE94}"/>
    <cellStyle name="60% - Accent6 22 2 2 3" xfId="51508" xr:uid="{D4F5518E-C0F3-4128-AE85-03FD79B1D3EE}"/>
    <cellStyle name="60% - Accent6 22 2 3" xfId="22766" xr:uid="{003DF965-FF08-4FDB-94EF-BC5522202B5C}"/>
    <cellStyle name="60% - Accent6 22 2 3 2" xfId="51510" xr:uid="{8FAC72A5-2179-4C82-8CFF-EC2ABF8DF4EB}"/>
    <cellStyle name="60% - Accent6 22 2 4" xfId="51507" xr:uid="{FA2BBBD1-1856-4BBF-95B7-DEDC1AA02E0A}"/>
    <cellStyle name="60% - Accent6 22 3" xfId="11330" xr:uid="{59798378-C002-400E-8328-62CEE39A9E21}"/>
    <cellStyle name="60% - Accent6 22 3 2" xfId="26743" xr:uid="{F1F2409B-4895-4604-8F75-170C5B1BEA86}"/>
    <cellStyle name="60% - Accent6 22 3 2 2" xfId="51512" xr:uid="{04C785C6-8DB6-43A7-B9E7-CC19602B70EC}"/>
    <cellStyle name="60% - Accent6 22 3 3" xfId="51511" xr:uid="{AA9B34BF-0C7A-4F87-AEC8-6B6E6E22767A}"/>
    <cellStyle name="60% - Accent6 22 4" xfId="19038" xr:uid="{0E66CA4A-DA6C-4674-B29A-59E4E2C1614A}"/>
    <cellStyle name="60% - Accent6 22 4 2" xfId="51513" xr:uid="{E65B4047-A920-45AC-A693-FD2D5B4C0131}"/>
    <cellStyle name="60% - Accent6 22 5" xfId="51506" xr:uid="{999CEE50-845C-4249-9162-A5044E40A8FD}"/>
    <cellStyle name="60% - Accent6 23" xfId="3640" xr:uid="{3EB27716-D5D8-47AB-96D2-9D97C2C41AAE}"/>
    <cellStyle name="60% - Accent6 23 2" xfId="7371" xr:uid="{890BA5B6-20C2-4BCF-9B86-87CCA5AD53DF}"/>
    <cellStyle name="60% - Accent6 23 2 2" xfId="15079" xr:uid="{7AB3D4E0-62D4-40AA-9336-1F12CC84D624}"/>
    <cellStyle name="60% - Accent6 23 2 2 2" xfId="30491" xr:uid="{D9FB16EF-E956-4122-99AE-C286379397FC}"/>
    <cellStyle name="60% - Accent6 23 2 2 2 2" xfId="51517" xr:uid="{DBB2E13C-FFF7-41FF-A435-231BB36EA38D}"/>
    <cellStyle name="60% - Accent6 23 2 2 3" xfId="51516" xr:uid="{B5CC3FB2-5918-42B4-B1EB-5A78796A8BC5}"/>
    <cellStyle name="60% - Accent6 23 2 3" xfId="22786" xr:uid="{9EFED28D-191D-49D5-A121-12D64A32C651}"/>
    <cellStyle name="60% - Accent6 23 2 3 2" xfId="51518" xr:uid="{94E931AE-5F90-4C95-B0CC-0814EFA86B9C}"/>
    <cellStyle name="60% - Accent6 23 2 4" xfId="51515" xr:uid="{0460B790-4F37-4115-8A46-25F99B1EAA6B}"/>
    <cellStyle name="60% - Accent6 23 3" xfId="11350" xr:uid="{8DEE53EB-FA0A-411C-894D-0B796AE99ED8}"/>
    <cellStyle name="60% - Accent6 23 3 2" xfId="26763" xr:uid="{F0D394AE-23E7-4F44-B4B5-B2512393AAF3}"/>
    <cellStyle name="60% - Accent6 23 3 2 2" xfId="51520" xr:uid="{DE06CC37-4664-45EA-9C5E-3C600363BC0C}"/>
    <cellStyle name="60% - Accent6 23 3 3" xfId="51519" xr:uid="{54E66217-41EB-42EB-93B7-3FBAC3C77BE5}"/>
    <cellStyle name="60% - Accent6 23 4" xfId="19058" xr:uid="{79CA998B-F755-40E9-AA04-F69080A16F80}"/>
    <cellStyle name="60% - Accent6 23 4 2" xfId="51521" xr:uid="{408A8E15-E618-4F6B-9F98-8E2AAEDC08F9}"/>
    <cellStyle name="60% - Accent6 23 5" xfId="51514" xr:uid="{BF78DD5A-DA11-49C5-B28B-3FD6547B29A9}"/>
    <cellStyle name="60% - Accent6 24" xfId="3660" xr:uid="{1DD3741C-878A-41FA-86FB-A937C0208E6E}"/>
    <cellStyle name="60% - Accent6 24 2" xfId="7391" xr:uid="{E3D703A1-1A03-4E5F-99A8-E619E2EB256E}"/>
    <cellStyle name="60% - Accent6 24 2 2" xfId="15099" xr:uid="{FEFF148A-3DA3-4A21-85E7-EBA633979CCF}"/>
    <cellStyle name="60% - Accent6 24 2 2 2" xfId="30511" xr:uid="{E3C988CE-C436-436E-B555-12751212C0A7}"/>
    <cellStyle name="60% - Accent6 24 2 2 2 2" xfId="51525" xr:uid="{464A8844-F38A-43BA-9278-1BB6C563B1E2}"/>
    <cellStyle name="60% - Accent6 24 2 2 3" xfId="51524" xr:uid="{F9A7868F-1EA6-4673-8F3D-AEF6A0B2E7F9}"/>
    <cellStyle name="60% - Accent6 24 2 3" xfId="22806" xr:uid="{A3ACFE13-44A5-4688-B542-74DB191E4D91}"/>
    <cellStyle name="60% - Accent6 24 2 3 2" xfId="51526" xr:uid="{38129D38-F0FB-4152-A843-F9FA24648BD8}"/>
    <cellStyle name="60% - Accent6 24 2 4" xfId="51523" xr:uid="{0C1ADD79-F87F-4463-BA09-BD9A3BD7DA21}"/>
    <cellStyle name="60% - Accent6 24 3" xfId="11370" xr:uid="{630C7CA9-F98D-4927-9492-05A977A53EB3}"/>
    <cellStyle name="60% - Accent6 24 3 2" xfId="26783" xr:uid="{EF1F4133-49C4-4A2A-A426-8308512B75D4}"/>
    <cellStyle name="60% - Accent6 24 3 2 2" xfId="51528" xr:uid="{7659CF32-499F-41A0-9FB3-2EE41EB0016B}"/>
    <cellStyle name="60% - Accent6 24 3 3" xfId="51527" xr:uid="{00F73BD9-AA01-45C0-B863-F0C6B1FD2E9C}"/>
    <cellStyle name="60% - Accent6 24 4" xfId="19078" xr:uid="{16FCD787-D496-49F9-8027-C69A47FEB695}"/>
    <cellStyle name="60% - Accent6 24 4 2" xfId="51529" xr:uid="{328F8830-06AD-411E-BA36-DCD24BB1B18B}"/>
    <cellStyle name="60% - Accent6 24 5" xfId="51522" xr:uid="{F314A31A-D13B-4266-8FB5-876C629E3710}"/>
    <cellStyle name="60% - Accent6 25" xfId="3680" xr:uid="{D8953020-FADE-4A28-9171-3A8CFBC75E41}"/>
    <cellStyle name="60% - Accent6 25 2" xfId="7411" xr:uid="{2C1C232E-4C4A-4D7A-A54E-56991C2462F5}"/>
    <cellStyle name="60% - Accent6 25 2 2" xfId="15119" xr:uid="{DE27FF21-8712-4CC4-ADDD-A5D78E76CC6E}"/>
    <cellStyle name="60% - Accent6 25 2 2 2" xfId="30531" xr:uid="{08776D41-23C3-4A06-8984-C3D1CDCCAB04}"/>
    <cellStyle name="60% - Accent6 25 2 2 2 2" xfId="51533" xr:uid="{CF51E8E0-ACD0-42EB-A42E-517567BC648A}"/>
    <cellStyle name="60% - Accent6 25 2 2 3" xfId="51532" xr:uid="{CE924C26-E494-4B4D-A9F3-FCDDBED010EF}"/>
    <cellStyle name="60% - Accent6 25 2 3" xfId="22826" xr:uid="{D760731C-69B4-49FE-A65A-59D30B470223}"/>
    <cellStyle name="60% - Accent6 25 2 3 2" xfId="51534" xr:uid="{5CBE72DF-790D-4FF6-9469-F6B195C2FF5C}"/>
    <cellStyle name="60% - Accent6 25 2 4" xfId="51531" xr:uid="{153656A5-DA28-4930-AE37-CCD7E0655149}"/>
    <cellStyle name="60% - Accent6 25 3" xfId="11390" xr:uid="{CDABD40E-0C0B-412B-858C-27928D4408DC}"/>
    <cellStyle name="60% - Accent6 25 3 2" xfId="26803" xr:uid="{C5360FFD-FE50-41EF-8934-3012F9A25061}"/>
    <cellStyle name="60% - Accent6 25 3 2 2" xfId="51536" xr:uid="{87B6B5D9-AD7A-460C-8F2E-F3AAC1B88E22}"/>
    <cellStyle name="60% - Accent6 25 3 3" xfId="51535" xr:uid="{AD2106CF-CC38-4F71-B6F1-6429D634575F}"/>
    <cellStyle name="60% - Accent6 25 4" xfId="19098" xr:uid="{2974D22E-7D63-4BD5-8908-F1478E50531E}"/>
    <cellStyle name="60% - Accent6 25 4 2" xfId="51537" xr:uid="{4AF459BA-57DC-4A46-85BA-FE6D26214EF9}"/>
    <cellStyle name="60% - Accent6 25 5" xfId="51530" xr:uid="{80B26A8A-0FAE-4580-B234-D3A312D4BA3D}"/>
    <cellStyle name="60% - Accent6 26" xfId="3700" xr:uid="{0B78A1B6-4FF4-4F13-ADD2-EC46BE12DBE4}"/>
    <cellStyle name="60% - Accent6 26 2" xfId="7431" xr:uid="{5E0FC2DD-5364-4C91-B17F-6B23778EBCAE}"/>
    <cellStyle name="60% - Accent6 26 2 2" xfId="15139" xr:uid="{1F76DD6E-9AB3-4B49-AA32-12298814E448}"/>
    <cellStyle name="60% - Accent6 26 2 2 2" xfId="30551" xr:uid="{B3E135E2-2249-403A-817F-87D30FB8A643}"/>
    <cellStyle name="60% - Accent6 26 2 2 2 2" xfId="51541" xr:uid="{72A5937A-0A72-4BC8-8752-B263B561C174}"/>
    <cellStyle name="60% - Accent6 26 2 2 3" xfId="51540" xr:uid="{F9BA3646-B725-420A-AF2A-BF4BAF2A05CC}"/>
    <cellStyle name="60% - Accent6 26 2 3" xfId="22846" xr:uid="{5F8092F9-6139-46B9-8930-B9A3E9D5DCF7}"/>
    <cellStyle name="60% - Accent6 26 2 3 2" xfId="51542" xr:uid="{DFAA1263-094E-4C9B-AD22-FBD828FA81C8}"/>
    <cellStyle name="60% - Accent6 26 2 4" xfId="51539" xr:uid="{9F3AA1F8-BD98-43D8-BC43-05565FC93764}"/>
    <cellStyle name="60% - Accent6 26 3" xfId="11410" xr:uid="{212854BC-CBD5-408E-BA24-487D3CEFDED8}"/>
    <cellStyle name="60% - Accent6 26 3 2" xfId="26823" xr:uid="{0C0B257F-7A93-4647-855F-096583320FED}"/>
    <cellStyle name="60% - Accent6 26 3 2 2" xfId="51544" xr:uid="{0F0416D7-62F8-4592-8F2B-CA9CFA3154C4}"/>
    <cellStyle name="60% - Accent6 26 3 3" xfId="51543" xr:uid="{C1D4F0D8-3773-4E82-AA31-20832029BCA6}"/>
    <cellStyle name="60% - Accent6 26 4" xfId="19118" xr:uid="{631DADA0-A33A-4F0E-A719-ED0978DE60CF}"/>
    <cellStyle name="60% - Accent6 26 4 2" xfId="51545" xr:uid="{E48D74BB-307A-4002-B433-D057D4F69E5A}"/>
    <cellStyle name="60% - Accent6 26 5" xfId="51538" xr:uid="{4226F4D2-230D-46AC-8E17-82243E86C028}"/>
    <cellStyle name="60% - Accent6 27" xfId="3720" xr:uid="{FE6EAEBB-A2AC-429E-92F0-D4654627D16C}"/>
    <cellStyle name="60% - Accent6 27 2" xfId="7451" xr:uid="{96ACA289-8E45-4498-A674-64972CB3475E}"/>
    <cellStyle name="60% - Accent6 27 2 2" xfId="15159" xr:uid="{5A4B0D08-D6CC-4B67-A36A-258D71F61251}"/>
    <cellStyle name="60% - Accent6 27 2 2 2" xfId="30571" xr:uid="{7D323A81-31C9-4122-92EC-E82147E70DBE}"/>
    <cellStyle name="60% - Accent6 27 2 2 2 2" xfId="51549" xr:uid="{F9F02598-5DB0-4366-9B3F-8865C9A9ACD6}"/>
    <cellStyle name="60% - Accent6 27 2 2 3" xfId="51548" xr:uid="{5509818C-6DEA-4231-AB81-0A5A054BF687}"/>
    <cellStyle name="60% - Accent6 27 2 3" xfId="22866" xr:uid="{03B7AE9E-4580-4DD9-B23E-EAEF695CF9BF}"/>
    <cellStyle name="60% - Accent6 27 2 3 2" xfId="51550" xr:uid="{5329E1E6-563C-48F0-A763-BD7BDD0159A6}"/>
    <cellStyle name="60% - Accent6 27 2 4" xfId="51547" xr:uid="{C55B1AC4-3123-4C35-A60C-3C5F8B392F67}"/>
    <cellStyle name="60% - Accent6 27 3" xfId="11430" xr:uid="{300F4AF1-DBF2-4618-B257-1DA2F1ACCE3C}"/>
    <cellStyle name="60% - Accent6 27 3 2" xfId="26843" xr:uid="{31E1097F-B963-4128-B8DC-126AF899A8D9}"/>
    <cellStyle name="60% - Accent6 27 3 2 2" xfId="51552" xr:uid="{18BAC564-19A3-4A53-B8E7-B46806B285A0}"/>
    <cellStyle name="60% - Accent6 27 3 3" xfId="51551" xr:uid="{FEE59A99-E6AA-4DC4-8C4D-F1A497DFE718}"/>
    <cellStyle name="60% - Accent6 27 4" xfId="19138" xr:uid="{9C9DE3EA-FC22-4AD3-BFF4-EAEDAA516F74}"/>
    <cellStyle name="60% - Accent6 27 4 2" xfId="51553" xr:uid="{E114D9A4-845C-41C0-A633-3EF79EE9DD7F}"/>
    <cellStyle name="60% - Accent6 27 5" xfId="51546" xr:uid="{129155C0-D80E-4C5D-854F-77A145B76C6C}"/>
    <cellStyle name="60% - Accent6 28" xfId="3740" xr:uid="{388D083E-5B2B-4607-A42E-BB24F1F5F9FC}"/>
    <cellStyle name="60% - Accent6 28 2" xfId="7471" xr:uid="{F3BDD7EB-C325-4B81-BA33-C7848AB816EB}"/>
    <cellStyle name="60% - Accent6 28 2 2" xfId="15179" xr:uid="{71120E64-A24B-4282-B418-93D7E364FA0F}"/>
    <cellStyle name="60% - Accent6 28 2 2 2" xfId="30591" xr:uid="{2DD100A6-6A2A-445F-B8C7-EFF2EE4F1A64}"/>
    <cellStyle name="60% - Accent6 28 2 2 2 2" xfId="51557" xr:uid="{8315CAA3-8B44-4720-910A-3388F5AC0635}"/>
    <cellStyle name="60% - Accent6 28 2 2 3" xfId="51556" xr:uid="{46B9261C-5020-44A5-82C4-938D319DDA2C}"/>
    <cellStyle name="60% - Accent6 28 2 3" xfId="22886" xr:uid="{E71D6138-DCCA-4809-B416-BD72BF06293B}"/>
    <cellStyle name="60% - Accent6 28 2 3 2" xfId="51558" xr:uid="{A497E2FE-6F96-40ED-B567-F3423EC0445F}"/>
    <cellStyle name="60% - Accent6 28 2 4" xfId="51555" xr:uid="{BEE34C1A-3AAB-4BF5-86CC-65746B2B060F}"/>
    <cellStyle name="60% - Accent6 28 3" xfId="11450" xr:uid="{44C3C417-6122-4492-961A-6F91E3F8CA04}"/>
    <cellStyle name="60% - Accent6 28 3 2" xfId="26863" xr:uid="{3AC72DEC-49D1-4788-BAD1-0832F68980EC}"/>
    <cellStyle name="60% - Accent6 28 3 2 2" xfId="51560" xr:uid="{DB5CF255-8608-4A50-B475-89713E29B5D8}"/>
    <cellStyle name="60% - Accent6 28 3 3" xfId="51559" xr:uid="{3AFBDF06-5F3D-4890-A04D-703C31897F76}"/>
    <cellStyle name="60% - Accent6 28 4" xfId="19158" xr:uid="{D718475F-42BD-4630-8DDC-DCDD4CEEAE45}"/>
    <cellStyle name="60% - Accent6 28 4 2" xfId="51561" xr:uid="{C34E972A-6EA6-430E-9105-15A27135B606}"/>
    <cellStyle name="60% - Accent6 28 5" xfId="51554" xr:uid="{8DDAF245-8006-4122-A4AD-F78C1A75C29A}"/>
    <cellStyle name="60% - Accent6 29" xfId="3760" xr:uid="{8AA9C4EB-04F3-48D0-84D1-D70929E5435F}"/>
    <cellStyle name="60% - Accent6 29 2" xfId="7491" xr:uid="{C0BAA2CA-7C80-42AE-8C72-99DB83769D58}"/>
    <cellStyle name="60% - Accent6 29 2 2" xfId="15199" xr:uid="{11D381F4-A674-435D-96F5-1CEFF84AD323}"/>
    <cellStyle name="60% - Accent6 29 2 2 2" xfId="30611" xr:uid="{7BFC19BF-2B1D-4701-A542-F786EC198444}"/>
    <cellStyle name="60% - Accent6 29 2 2 2 2" xfId="51565" xr:uid="{DE56354D-FABC-4236-A18E-F6A3282C8AD5}"/>
    <cellStyle name="60% - Accent6 29 2 2 3" xfId="51564" xr:uid="{393ACB66-8F7A-401E-B1D3-88BBE8A8075A}"/>
    <cellStyle name="60% - Accent6 29 2 3" xfId="22906" xr:uid="{1E8512DE-669D-4FF4-B9D4-898BDA0F8441}"/>
    <cellStyle name="60% - Accent6 29 2 3 2" xfId="51566" xr:uid="{FEC0C70B-C906-4E4E-9F22-1445E9D2E706}"/>
    <cellStyle name="60% - Accent6 29 2 4" xfId="51563" xr:uid="{577AA61A-D550-4EEF-914B-F1EFD827F8C3}"/>
    <cellStyle name="60% - Accent6 29 3" xfId="11470" xr:uid="{533CB31D-90A0-45E0-B9BE-1AA95DB1C122}"/>
    <cellStyle name="60% - Accent6 29 3 2" xfId="26883" xr:uid="{AF788277-EFB7-4EFC-8D45-E6846F144392}"/>
    <cellStyle name="60% - Accent6 29 3 2 2" xfId="51568" xr:uid="{D28427DF-2BE8-433F-B974-AC4C90B0F712}"/>
    <cellStyle name="60% - Accent6 29 3 3" xfId="51567" xr:uid="{2DE81AA6-F9DE-46E8-998E-0BF73E16DF99}"/>
    <cellStyle name="60% - Accent6 29 4" xfId="19178" xr:uid="{9D9E5986-06DE-4F0D-9FC4-C336FDC2A7F6}"/>
    <cellStyle name="60% - Accent6 29 4 2" xfId="51569" xr:uid="{41CDF0F9-90AF-4317-8734-3A876EEA7777}"/>
    <cellStyle name="60% - Accent6 29 5" xfId="51562" xr:uid="{8F476556-26CC-4332-878B-E807D0ED05BA}"/>
    <cellStyle name="60% - Accent6 3" xfId="213" xr:uid="{9BCFC0C2-2726-48EB-AEEC-F20DB07F530C}"/>
    <cellStyle name="60% - Accent6 3 2" xfId="417" xr:uid="{CF8E8B96-3DE2-4B9F-83E1-38089C40F76F}"/>
    <cellStyle name="60% - Accent6 3 2 2" xfId="1079" xr:uid="{70575032-1748-4982-BA83-1B6DEBD23D98}"/>
    <cellStyle name="60% - Accent6 3 2 2 2" xfId="2547" xr:uid="{A7C24A8A-DDC1-448D-8B92-D0C07C5B950F}"/>
    <cellStyle name="60% - Accent6 3 2 2 2 2" xfId="6279" xr:uid="{2C8A0F29-E6FF-4B7B-B173-ABC3271208F6}"/>
    <cellStyle name="60% - Accent6 3 2 2 2 2 2" xfId="13987" xr:uid="{5A6BE03C-549B-4C86-9A36-FCD0FF5D4C9D}"/>
    <cellStyle name="60% - Accent6 3 2 2 2 2 2 2" xfId="29399" xr:uid="{783C02D6-3376-440A-B8F4-3BFEF174EDCE}"/>
    <cellStyle name="60% - Accent6 3 2 2 2 2 2 2 2" xfId="51576" xr:uid="{A12D6EF6-4CD9-40DE-8F61-84F039A4BFE8}"/>
    <cellStyle name="60% - Accent6 3 2 2 2 2 2 3" xfId="51575" xr:uid="{D346E59D-28F2-4054-A741-270625460D86}"/>
    <cellStyle name="60% - Accent6 3 2 2 2 2 3" xfId="21694" xr:uid="{510E5059-891A-4FE3-BCF0-6805D649BF29}"/>
    <cellStyle name="60% - Accent6 3 2 2 2 2 3 2" xfId="51577" xr:uid="{A0813A43-7E56-464F-8C92-4403BB690FD8}"/>
    <cellStyle name="60% - Accent6 3 2 2 2 2 4" xfId="51574" xr:uid="{415079A6-E4D0-490F-9A80-726F3B5E41D3}"/>
    <cellStyle name="60% - Accent6 3 2 2 2 3" xfId="10258" xr:uid="{2090944F-63E2-4596-889B-BC2BBFC002C3}"/>
    <cellStyle name="60% - Accent6 3 2 2 2 3 2" xfId="25671" xr:uid="{9E28BB20-1A01-4BD7-98B5-03C5538B1A79}"/>
    <cellStyle name="60% - Accent6 3 2 2 2 3 2 2" xfId="51579" xr:uid="{D43AEB1F-87AB-4909-9080-A41478216D6F}"/>
    <cellStyle name="60% - Accent6 3 2 2 2 3 3" xfId="51578" xr:uid="{C74BBC83-03E3-4DDF-98A5-9023273A547A}"/>
    <cellStyle name="60% - Accent6 3 2 2 2 4" xfId="17966" xr:uid="{C88C7172-D547-4EBE-B232-35ACB41F0089}"/>
    <cellStyle name="60% - Accent6 3 2 2 2 4 2" xfId="51580" xr:uid="{106ED25E-C034-40A7-B70B-2CF76AD1EB14}"/>
    <cellStyle name="60% - Accent6 3 2 2 2 5" xfId="51573" xr:uid="{7C92D966-0925-41ED-8264-B72D77E12B00}"/>
    <cellStyle name="60% - Accent6 3 2 2 3" xfId="4816" xr:uid="{E5D50B8D-DA42-4055-8D1A-5E116EFCF0EA}"/>
    <cellStyle name="60% - Accent6 3 2 2 3 2" xfId="12524" xr:uid="{AD238C40-2DAB-4C63-A291-9259F92540BA}"/>
    <cellStyle name="60% - Accent6 3 2 2 3 2 2" xfId="27936" xr:uid="{0CE70A2A-9A27-461E-83A7-56772FCD6BFD}"/>
    <cellStyle name="60% - Accent6 3 2 2 3 2 2 2" xfId="51583" xr:uid="{534D05FB-CCAE-4C06-A6B2-E7CEFAC226AE}"/>
    <cellStyle name="60% - Accent6 3 2 2 3 2 3" xfId="51582" xr:uid="{FCF1ADB4-347A-46AC-9E45-2843837AAE7F}"/>
    <cellStyle name="60% - Accent6 3 2 2 3 3" xfId="20231" xr:uid="{B4B21569-B87A-4E3C-A862-1F4D2C08B148}"/>
    <cellStyle name="60% - Accent6 3 2 2 3 3 2" xfId="51584" xr:uid="{C6222887-1B1C-491C-92DF-8E393A81D24B}"/>
    <cellStyle name="60% - Accent6 3 2 2 3 4" xfId="51581" xr:uid="{35BE7104-DF2D-478E-8D91-7CE547EDFB54}"/>
    <cellStyle name="60% - Accent6 3 2 2 4" xfId="8799" xr:uid="{332F52A7-C2C6-4606-9848-70C14BD12FDE}"/>
    <cellStyle name="60% - Accent6 3 2 2 4 2" xfId="24212" xr:uid="{28427C67-169A-4D6A-A2E2-52208D867391}"/>
    <cellStyle name="60% - Accent6 3 2 2 4 2 2" xfId="51586" xr:uid="{88B582D9-52E7-46A1-8C8F-5C67D40430AF}"/>
    <cellStyle name="60% - Accent6 3 2 2 4 3" xfId="51585" xr:uid="{2F5EA868-6195-4CE6-B668-C8FF7B0E9FF5}"/>
    <cellStyle name="60% - Accent6 3 2 2 5" xfId="16507" xr:uid="{B74F9463-C265-4171-BE05-62AF12A9476B}"/>
    <cellStyle name="60% - Accent6 3 2 2 5 2" xfId="51587" xr:uid="{EF165C52-8B4E-42B5-9806-7F847296B1C9}"/>
    <cellStyle name="60% - Accent6 3 2 2 6" xfId="51572" xr:uid="{94541BDC-DDAA-4007-9365-86FC82CCB4D6}"/>
    <cellStyle name="60% - Accent6 3 2 3" xfId="1909" xr:uid="{95CCECEC-0DAF-46DF-A662-D501BE4B9124}"/>
    <cellStyle name="60% - Accent6 3 2 3 2" xfId="5641" xr:uid="{BA640EAF-05EF-4B83-AC2D-FC93C297ADEB}"/>
    <cellStyle name="60% - Accent6 3 2 3 2 2" xfId="13349" xr:uid="{CBEEB442-A5E8-4D58-BB26-1379205AAAF7}"/>
    <cellStyle name="60% - Accent6 3 2 3 2 2 2" xfId="28761" xr:uid="{EEA1BF44-B98E-47EF-8505-030D76228D07}"/>
    <cellStyle name="60% - Accent6 3 2 3 2 2 2 2" xfId="51591" xr:uid="{10781147-A569-4578-9056-22F15DF7B07C}"/>
    <cellStyle name="60% - Accent6 3 2 3 2 2 3" xfId="51590" xr:uid="{CA0614E2-FE95-4BEF-BA4D-47A501F60440}"/>
    <cellStyle name="60% - Accent6 3 2 3 2 3" xfId="21056" xr:uid="{359BE125-AA58-433D-B092-B0FC586A4743}"/>
    <cellStyle name="60% - Accent6 3 2 3 2 3 2" xfId="51592" xr:uid="{D520F86D-0272-4443-B173-FA0BB3FCE6D9}"/>
    <cellStyle name="60% - Accent6 3 2 3 2 4" xfId="51589" xr:uid="{E8982A05-E8F1-4506-B0AE-8790B66CCBB8}"/>
    <cellStyle name="60% - Accent6 3 2 3 3" xfId="9620" xr:uid="{9ACD6C23-EBEB-4722-9B75-6174A09163B5}"/>
    <cellStyle name="60% - Accent6 3 2 3 3 2" xfId="25033" xr:uid="{EF14FD0C-6828-4E99-9D72-9260780E7689}"/>
    <cellStyle name="60% - Accent6 3 2 3 3 2 2" xfId="51594" xr:uid="{51AB5DA4-0A99-4AB6-A3C2-53556D7E5F15}"/>
    <cellStyle name="60% - Accent6 3 2 3 3 3" xfId="51593" xr:uid="{AE08E714-74AD-48F7-AA25-9E72A6059CCB}"/>
    <cellStyle name="60% - Accent6 3 2 3 4" xfId="17328" xr:uid="{540AE598-51B4-4020-B9E5-213253046F74}"/>
    <cellStyle name="60% - Accent6 3 2 3 4 2" xfId="51595" xr:uid="{5672F622-565B-4F58-A7C7-E925E8EC15AD}"/>
    <cellStyle name="60% - Accent6 3 2 3 5" xfId="51588" xr:uid="{E10EE5C6-D989-4F56-B361-72F6D65802CE}"/>
    <cellStyle name="60% - Accent6 3 2 4" xfId="4164" xr:uid="{E744BAB8-3016-4721-AE82-36E88792F5B7}"/>
    <cellStyle name="60% - Accent6 3 2 4 2" xfId="11872" xr:uid="{4DC44C67-8EA2-4262-93BE-C0CFC8B2772A}"/>
    <cellStyle name="60% - Accent6 3 2 4 2 2" xfId="27284" xr:uid="{B2D40484-734A-4508-910D-5131F625026C}"/>
    <cellStyle name="60% - Accent6 3 2 4 2 2 2" xfId="51598" xr:uid="{8D8A9B9B-68E5-4419-BA66-AC242B0649D2}"/>
    <cellStyle name="60% - Accent6 3 2 4 2 3" xfId="51597" xr:uid="{1D9A561F-A1DC-43F2-82B4-184CBBF6139B}"/>
    <cellStyle name="60% - Accent6 3 2 4 3" xfId="19579" xr:uid="{8DDE5712-CEC3-4F28-AD92-9080BFD4F1D6}"/>
    <cellStyle name="60% - Accent6 3 2 4 3 2" xfId="51599" xr:uid="{57E72F61-ACDB-4705-BCBF-F0F0B6AC863B}"/>
    <cellStyle name="60% - Accent6 3 2 4 4" xfId="51596" xr:uid="{A0B19B15-60AE-4FC1-A882-9619B7CD252B}"/>
    <cellStyle name="60% - Accent6 3 2 5" xfId="8161" xr:uid="{53C5BE6A-923E-4A0C-A143-94CB753E118D}"/>
    <cellStyle name="60% - Accent6 3 2 5 2" xfId="23574" xr:uid="{97DE381D-8886-4AB0-A6D4-82712B168DC5}"/>
    <cellStyle name="60% - Accent6 3 2 5 2 2" xfId="51601" xr:uid="{82EA5971-6DA1-45CA-B2DD-D237E433D458}"/>
    <cellStyle name="60% - Accent6 3 2 5 3" xfId="51600" xr:uid="{E23C4C9F-1219-41DE-8774-D86D92879E3F}"/>
    <cellStyle name="60% - Accent6 3 2 6" xfId="15869" xr:uid="{B827386D-8498-4E10-9F53-6628DE051D37}"/>
    <cellStyle name="60% - Accent6 3 2 6 2" xfId="51602" xr:uid="{61273EA7-C617-44C1-AD91-714982FC8828}"/>
    <cellStyle name="60% - Accent6 3 2 7" xfId="51571" xr:uid="{04234D98-A273-4F87-BDDE-CDF8743631C2}"/>
    <cellStyle name="60% - Accent6 3 3" xfId="879" xr:uid="{88F65B0B-88A0-43F1-A0C9-170A92BEAC4D}"/>
    <cellStyle name="60% - Accent6 3 3 2" xfId="2349" xr:uid="{6CDD8366-1325-47DC-AE78-56C45D9D6546}"/>
    <cellStyle name="60% - Accent6 3 3 2 2" xfId="6081" xr:uid="{515E18E6-8C57-4076-891E-CB35F1BD55C1}"/>
    <cellStyle name="60% - Accent6 3 3 2 2 2" xfId="13789" xr:uid="{F1F3A246-2428-4426-AF9F-9F1CEC9F520C}"/>
    <cellStyle name="60% - Accent6 3 3 2 2 2 2" xfId="29201" xr:uid="{613189CE-73C4-4C93-9D24-2AFC28E79FF6}"/>
    <cellStyle name="60% - Accent6 3 3 2 2 2 2 2" xfId="51607" xr:uid="{F12554B1-F299-4030-8129-1EA7EAC66D21}"/>
    <cellStyle name="60% - Accent6 3 3 2 2 2 3" xfId="51606" xr:uid="{96B9AE86-A312-4D4C-9525-443A23B63A34}"/>
    <cellStyle name="60% - Accent6 3 3 2 2 3" xfId="21496" xr:uid="{3BDA5BF4-E863-468C-8429-7A8714D92D71}"/>
    <cellStyle name="60% - Accent6 3 3 2 2 3 2" xfId="51608" xr:uid="{A7296A4D-D31A-4B43-A174-B95CAC5301B6}"/>
    <cellStyle name="60% - Accent6 3 3 2 2 4" xfId="51605" xr:uid="{5DC8E1F4-41B5-4EF9-8052-0AB37824C939}"/>
    <cellStyle name="60% - Accent6 3 3 2 3" xfId="10060" xr:uid="{972EABAA-F6FC-45B4-8CC7-7A604009D1B3}"/>
    <cellStyle name="60% - Accent6 3 3 2 3 2" xfId="25473" xr:uid="{DFD411EF-5009-4B36-A2EC-817D3F034364}"/>
    <cellStyle name="60% - Accent6 3 3 2 3 2 2" xfId="51610" xr:uid="{822955EB-C964-4D91-B6CD-21F61F0D0D88}"/>
    <cellStyle name="60% - Accent6 3 3 2 3 3" xfId="51609" xr:uid="{DD8A465E-7947-40A9-93C1-2281055CD3A2}"/>
    <cellStyle name="60% - Accent6 3 3 2 4" xfId="17768" xr:uid="{CA9A64A7-5821-4812-9135-FE9BAE5F97F4}"/>
    <cellStyle name="60% - Accent6 3 3 2 4 2" xfId="51611" xr:uid="{0B0E0785-1CF7-40E6-A2DB-38B0988ACE0B}"/>
    <cellStyle name="60% - Accent6 3 3 2 5" xfId="51604" xr:uid="{CED1891D-7102-4B21-BD0D-89F949FB3A83}"/>
    <cellStyle name="60% - Accent6 3 3 3" xfId="4616" xr:uid="{96E94708-B4E2-4999-9625-426F27886F89}"/>
    <cellStyle name="60% - Accent6 3 3 3 2" xfId="12324" xr:uid="{927B977E-67FD-4EDD-9E8C-3B83E601BA52}"/>
    <cellStyle name="60% - Accent6 3 3 3 2 2" xfId="27736" xr:uid="{16BDE957-64F6-47DC-9433-FA3082DDA5CE}"/>
    <cellStyle name="60% - Accent6 3 3 3 2 2 2" xfId="51614" xr:uid="{22E53731-3ADE-4F22-91C1-A391678272CC}"/>
    <cellStyle name="60% - Accent6 3 3 3 2 3" xfId="51613" xr:uid="{C32EFCBC-EB28-4F38-B45F-C3828E32E31F}"/>
    <cellStyle name="60% - Accent6 3 3 3 3" xfId="20031" xr:uid="{6C9657D6-7DF5-4BAF-B7F0-4787B4ACBCD1}"/>
    <cellStyle name="60% - Accent6 3 3 3 3 2" xfId="51615" xr:uid="{E1B4CF74-474F-4BD0-804D-A1918409336E}"/>
    <cellStyle name="60% - Accent6 3 3 3 4" xfId="51612" xr:uid="{4636C08E-D529-4DE2-93C4-44969FCA1122}"/>
    <cellStyle name="60% - Accent6 3 3 4" xfId="8601" xr:uid="{B8DC6715-DB6D-40BC-8CE6-853256975E56}"/>
    <cellStyle name="60% - Accent6 3 3 4 2" xfId="24014" xr:uid="{0E2AF1A1-D34A-4716-BEB1-71EB9CC389F9}"/>
    <cellStyle name="60% - Accent6 3 3 4 2 2" xfId="51617" xr:uid="{D9B8A3EE-8A33-4CE5-BC51-C67AC10B5DD4}"/>
    <cellStyle name="60% - Accent6 3 3 4 3" xfId="51616" xr:uid="{9E44B9E2-FB84-4D24-A2A4-E4085EBEE041}"/>
    <cellStyle name="60% - Accent6 3 3 5" xfId="16309" xr:uid="{549072A9-A386-470E-91D3-461BE19C1D9D}"/>
    <cellStyle name="60% - Accent6 3 3 5 2" xfId="51618" xr:uid="{4B1914AC-070A-4224-9249-06A511EC17E0}"/>
    <cellStyle name="60% - Accent6 3 3 6" xfId="51603" xr:uid="{721E93B8-BC5C-4BA0-9602-550920D1DE0F}"/>
    <cellStyle name="60% - Accent6 3 4" xfId="1711" xr:uid="{3AAD035D-16CE-4034-897E-A616413E8422}"/>
    <cellStyle name="60% - Accent6 3 4 2" xfId="5443" xr:uid="{F8ABBC3F-CAC6-4B51-9A8D-D124F75BD203}"/>
    <cellStyle name="60% - Accent6 3 4 2 2" xfId="13151" xr:uid="{A9D53511-842E-478B-A1E1-25C5DE1DCF64}"/>
    <cellStyle name="60% - Accent6 3 4 2 2 2" xfId="28563" xr:uid="{F99A246F-2143-4F70-AE9F-4DA6A60554A8}"/>
    <cellStyle name="60% - Accent6 3 4 2 2 2 2" xfId="51622" xr:uid="{E2F9D9EA-2524-4A90-AF51-311A994F1D63}"/>
    <cellStyle name="60% - Accent6 3 4 2 2 3" xfId="51621" xr:uid="{52A858DA-E2DF-4607-A5B2-71C1F3641249}"/>
    <cellStyle name="60% - Accent6 3 4 2 3" xfId="20858" xr:uid="{53BAA670-8477-43F7-B316-3CE9E4DF312E}"/>
    <cellStyle name="60% - Accent6 3 4 2 3 2" xfId="51623" xr:uid="{EF5E6EFA-15E5-417C-BE1F-560465AF9AE0}"/>
    <cellStyle name="60% - Accent6 3 4 2 4" xfId="51620" xr:uid="{319A704D-C5B4-4322-B579-8298EA438633}"/>
    <cellStyle name="60% - Accent6 3 4 3" xfId="9422" xr:uid="{802A1D5F-2F29-4F51-A9D3-20787FEA1A14}"/>
    <cellStyle name="60% - Accent6 3 4 3 2" xfId="24835" xr:uid="{286C654B-7887-4845-AC2A-63DEB8DD0065}"/>
    <cellStyle name="60% - Accent6 3 4 3 2 2" xfId="51625" xr:uid="{E30D1B6B-B041-45A0-AD5C-62CFFEAF14B7}"/>
    <cellStyle name="60% - Accent6 3 4 3 3" xfId="51624" xr:uid="{3804A7A9-820F-4B1E-863F-E00FFB37502D}"/>
    <cellStyle name="60% - Accent6 3 4 4" xfId="17130" xr:uid="{77B9EBE4-3385-45F4-BDFC-C6CF63CDA706}"/>
    <cellStyle name="60% - Accent6 3 4 4 2" xfId="51626" xr:uid="{4F3DBDE8-441E-40AD-9BCB-D57D8205773F}"/>
    <cellStyle name="60% - Accent6 3 4 5" xfId="51619" xr:uid="{60663FD4-2194-42E7-97B6-89C8A7884713}"/>
    <cellStyle name="60% - Accent6 3 5" xfId="3964" xr:uid="{D04BEA50-40F7-4BE8-AAD6-C7181D81C74B}"/>
    <cellStyle name="60% - Accent6 3 5 2" xfId="11672" xr:uid="{6C9C361C-799A-4DFF-9DA9-D3C96A455549}"/>
    <cellStyle name="60% - Accent6 3 5 2 2" xfId="27084" xr:uid="{310C97EC-59B5-4415-8F7A-39FFDDD7CFBE}"/>
    <cellStyle name="60% - Accent6 3 5 2 2 2" xfId="51629" xr:uid="{57CE76E3-F8F6-4E06-BBF7-53CD1E8E450D}"/>
    <cellStyle name="60% - Accent6 3 5 2 3" xfId="51628" xr:uid="{517ED1BD-E162-4A83-B8D4-7778AC466F54}"/>
    <cellStyle name="60% - Accent6 3 5 3" xfId="19379" xr:uid="{9D35C50A-D0D1-4A8B-A0CE-922AD6F07254}"/>
    <cellStyle name="60% - Accent6 3 5 3 2" xfId="51630" xr:uid="{B19D5B20-1F90-4E02-AA10-AF94EA7FA281}"/>
    <cellStyle name="60% - Accent6 3 5 4" xfId="51627" xr:uid="{2442720D-AB86-4785-821E-2F088A6EBF24}"/>
    <cellStyle name="60% - Accent6 3 6" xfId="7963" xr:uid="{FBD601E5-CAF7-40B0-9BEC-D94E7C282955}"/>
    <cellStyle name="60% - Accent6 3 6 2" xfId="23376" xr:uid="{AD5A86CC-2908-4F8B-9F06-B0550583EED1}"/>
    <cellStyle name="60% - Accent6 3 6 2 2" xfId="51632" xr:uid="{89B8245B-4284-46EE-8E6D-70FCAC885695}"/>
    <cellStyle name="60% - Accent6 3 6 3" xfId="51631" xr:uid="{25E0329A-30D7-4A19-9990-A6C1EE8F8A1B}"/>
    <cellStyle name="60% - Accent6 3 7" xfId="15671" xr:uid="{115552CA-1A52-4795-938D-AC6D5FD390C2}"/>
    <cellStyle name="60% - Accent6 3 7 2" xfId="51633" xr:uid="{4985D9D2-1C29-48CD-9A72-7F7342C53CFD}"/>
    <cellStyle name="60% - Accent6 3 8" xfId="51570" xr:uid="{A5418ABA-76A7-4820-BC0E-F93AE2E20502}"/>
    <cellStyle name="60% - Accent6 30" xfId="3780" xr:uid="{1045D830-3511-40E1-A451-3B8B59A8AF81}"/>
    <cellStyle name="60% - Accent6 30 2" xfId="7511" xr:uid="{53A983CE-9D45-48EC-854C-DDA7895A278D}"/>
    <cellStyle name="60% - Accent6 30 2 2" xfId="15219" xr:uid="{0002049B-FB5A-4968-9BC1-A7974F998C91}"/>
    <cellStyle name="60% - Accent6 30 2 2 2" xfId="30631" xr:uid="{467CEA55-D847-4909-B35E-611618B695CF}"/>
    <cellStyle name="60% - Accent6 30 2 2 2 2" xfId="51637" xr:uid="{3F12063A-05B0-4C94-8A3F-0AE34A1DB2CD}"/>
    <cellStyle name="60% - Accent6 30 2 2 3" xfId="51636" xr:uid="{C97549BB-F0AE-4082-8704-0A7F5ECE77F2}"/>
    <cellStyle name="60% - Accent6 30 2 3" xfId="22926" xr:uid="{0BE6C828-BA59-471D-A250-028BF4E263BA}"/>
    <cellStyle name="60% - Accent6 30 2 3 2" xfId="51638" xr:uid="{15F83B2D-C6FD-4CA4-ADC7-3B5A93397D0C}"/>
    <cellStyle name="60% - Accent6 30 2 4" xfId="51635" xr:uid="{F20EED3F-3095-43D3-999E-9D95DB2287BC}"/>
    <cellStyle name="60% - Accent6 30 3" xfId="11490" xr:uid="{FB27399F-6D34-4039-AC8D-8C055F45C9FB}"/>
    <cellStyle name="60% - Accent6 30 3 2" xfId="26903" xr:uid="{1575D708-6022-4528-A688-1308D5FE9320}"/>
    <cellStyle name="60% - Accent6 30 3 2 2" xfId="51640" xr:uid="{6D41AC81-BEB3-4DB9-AC02-3F29E0F3A9F3}"/>
    <cellStyle name="60% - Accent6 30 3 3" xfId="51639" xr:uid="{B1874EBD-FC7E-424C-84E2-0848EB6B6649}"/>
    <cellStyle name="60% - Accent6 30 4" xfId="19198" xr:uid="{0CDA893C-8617-481B-B021-5D4F58D44119}"/>
    <cellStyle name="60% - Accent6 30 4 2" xfId="51641" xr:uid="{7582F3E6-4379-4EF0-8960-3F4DA9F6EB57}"/>
    <cellStyle name="60% - Accent6 30 5" xfId="51634" xr:uid="{86EAB71C-A47E-4475-9FCE-CD59D398F48B}"/>
    <cellStyle name="60% - Accent6 31" xfId="3800" xr:uid="{74DD092E-D504-4950-A81B-4EF3446E259E}"/>
    <cellStyle name="60% - Accent6 31 2" xfId="7531" xr:uid="{DA3CCF7F-9A53-47F3-94F7-0C19CE04D3FD}"/>
    <cellStyle name="60% - Accent6 31 2 2" xfId="15239" xr:uid="{15EF1374-C03A-418E-8BFD-15768F16C9BB}"/>
    <cellStyle name="60% - Accent6 31 2 2 2" xfId="30651" xr:uid="{B4DA44A6-9C71-4481-A4D3-71BDA165AFD1}"/>
    <cellStyle name="60% - Accent6 31 2 2 2 2" xfId="51645" xr:uid="{702A09A3-6D07-41CE-8A64-4792F1F79B87}"/>
    <cellStyle name="60% - Accent6 31 2 2 3" xfId="51644" xr:uid="{53735430-4D10-4197-86DB-6AD4B0FD971F}"/>
    <cellStyle name="60% - Accent6 31 2 3" xfId="22946" xr:uid="{D957810F-2460-44A7-9546-FCEB5299E4E1}"/>
    <cellStyle name="60% - Accent6 31 2 3 2" xfId="51646" xr:uid="{31A40756-268F-4AD6-B248-98CDF2DB9391}"/>
    <cellStyle name="60% - Accent6 31 2 4" xfId="51643" xr:uid="{1069A3F2-358D-4779-AD60-7755FEDA3D76}"/>
    <cellStyle name="60% - Accent6 31 3" xfId="11510" xr:uid="{1A4E5910-0AE7-4E2A-A2C9-F76E2929F046}"/>
    <cellStyle name="60% - Accent6 31 3 2" xfId="26923" xr:uid="{4E01F848-8E12-45E4-A626-D06557800C07}"/>
    <cellStyle name="60% - Accent6 31 3 2 2" xfId="51648" xr:uid="{16EF9110-5B26-4FC1-A0BB-A54D7FE857C8}"/>
    <cellStyle name="60% - Accent6 31 3 3" xfId="51647" xr:uid="{DD16CA43-3450-4D79-B373-E8889D0BEF0E}"/>
    <cellStyle name="60% - Accent6 31 4" xfId="19218" xr:uid="{D8964FE9-A469-459A-9C80-E32C0B3A4748}"/>
    <cellStyle name="60% - Accent6 31 4 2" xfId="51649" xr:uid="{A1F8D991-3D07-4B49-8751-D1567230D754}"/>
    <cellStyle name="60% - Accent6 31 5" xfId="51642" xr:uid="{6D912744-46A4-49D0-BDAF-F06327CFCA51}"/>
    <cellStyle name="60% - Accent6 32" xfId="3820" xr:uid="{052310CF-6B9B-4694-88CA-7C211C34C997}"/>
    <cellStyle name="60% - Accent6 32 2" xfId="7551" xr:uid="{C26EA5F6-CC3D-4F78-A08B-B8FC20A49E75}"/>
    <cellStyle name="60% - Accent6 32 2 2" xfId="15259" xr:uid="{E7BF487E-453D-4122-AFCD-938C5EDA0970}"/>
    <cellStyle name="60% - Accent6 32 2 2 2" xfId="30671" xr:uid="{B47902A7-5EA6-43D2-AB96-E08FEB95BFD0}"/>
    <cellStyle name="60% - Accent6 32 2 2 2 2" xfId="51653" xr:uid="{F5B42ABA-32AE-41D4-88C7-915550ECCF23}"/>
    <cellStyle name="60% - Accent6 32 2 2 3" xfId="51652" xr:uid="{A450B7B6-E7E0-487A-949A-DEC6316ED234}"/>
    <cellStyle name="60% - Accent6 32 2 3" xfId="22966" xr:uid="{BFD62712-3FDC-4DA9-89EB-94E7F0350A6F}"/>
    <cellStyle name="60% - Accent6 32 2 3 2" xfId="51654" xr:uid="{7A2D7A76-941A-4B8C-A295-85D47E811D0B}"/>
    <cellStyle name="60% - Accent6 32 2 4" xfId="51651" xr:uid="{B85556DE-3835-4F8E-BE2A-BECCE7822EDE}"/>
    <cellStyle name="60% - Accent6 32 3" xfId="11530" xr:uid="{42F5DBE3-34B3-47AD-BF79-E509EB6C82D0}"/>
    <cellStyle name="60% - Accent6 32 3 2" xfId="26943" xr:uid="{9AA2CF06-6226-4762-B769-ABADF88BD235}"/>
    <cellStyle name="60% - Accent6 32 3 2 2" xfId="51656" xr:uid="{9EFA41C2-B503-4494-A203-81A3E0CAD319}"/>
    <cellStyle name="60% - Accent6 32 3 3" xfId="51655" xr:uid="{87A064EB-6E31-458D-BDF5-C6DC377141AE}"/>
    <cellStyle name="60% - Accent6 32 4" xfId="19238" xr:uid="{B7541704-B844-4B8F-BD26-48A8C8069A0F}"/>
    <cellStyle name="60% - Accent6 32 4 2" xfId="51657" xr:uid="{6D9C8BB1-B78C-429C-B890-1693BFEA13B7}"/>
    <cellStyle name="60% - Accent6 32 5" xfId="51650" xr:uid="{1787ADFF-283A-4204-BA3C-2D9631554806}"/>
    <cellStyle name="60% - Accent6 33" xfId="3841" xr:uid="{A1321855-0AE8-4463-A0BC-81220F96435F}"/>
    <cellStyle name="60% - Accent6 33 2" xfId="7571" xr:uid="{991A65DF-A4F6-4969-888C-6A97A7E413F2}"/>
    <cellStyle name="60% - Accent6 33 2 2" xfId="15279" xr:uid="{813C8FD7-1BFD-4D1C-8128-8B3170713486}"/>
    <cellStyle name="60% - Accent6 33 2 2 2" xfId="30691" xr:uid="{35670345-589C-4A9C-B5EF-FD4EFC47D53F}"/>
    <cellStyle name="60% - Accent6 33 2 2 2 2" xfId="51661" xr:uid="{2F3C8030-4C21-46F2-AF42-98E49C8BEC96}"/>
    <cellStyle name="60% - Accent6 33 2 2 3" xfId="51660" xr:uid="{3A02946A-D5A1-4878-BCBA-F7C4E9DC77C5}"/>
    <cellStyle name="60% - Accent6 33 2 3" xfId="22986" xr:uid="{8759DCB4-485E-4421-8F84-303F890160EF}"/>
    <cellStyle name="60% - Accent6 33 2 3 2" xfId="51662" xr:uid="{86BFA609-D118-4BA7-97B1-20F3516EDEA7}"/>
    <cellStyle name="60% - Accent6 33 2 4" xfId="51659" xr:uid="{AB8B149E-96A6-4C81-ABFA-7C5EA8489C4F}"/>
    <cellStyle name="60% - Accent6 33 3" xfId="11551" xr:uid="{AC2D2A84-4E6E-48D4-B8E2-5B2316AF4FBB}"/>
    <cellStyle name="60% - Accent6 33 3 2" xfId="26963" xr:uid="{12B03586-8407-432C-BF43-DBF269247279}"/>
    <cellStyle name="60% - Accent6 33 3 2 2" xfId="51664" xr:uid="{FA5E1EB0-F062-469F-8592-8B5C25A3BA77}"/>
    <cellStyle name="60% - Accent6 33 3 3" xfId="51663" xr:uid="{71C81D42-9EF5-4743-B32D-908A1D1196AD}"/>
    <cellStyle name="60% - Accent6 33 4" xfId="19258" xr:uid="{EC207FB7-E831-4B7F-A09F-A1D9CADF8E21}"/>
    <cellStyle name="60% - Accent6 33 4 2" xfId="51665" xr:uid="{218872D4-9B39-4B04-96C0-9900ED27688A}"/>
    <cellStyle name="60% - Accent6 33 5" xfId="51658" xr:uid="{2F49A6E6-483B-4A43-A4E4-22D05740C90B}"/>
    <cellStyle name="60% - Accent6 34" xfId="3860" xr:uid="{0CD446FA-EA02-4C8A-9295-6916F54EFB5A}"/>
    <cellStyle name="60% - Accent6 34 2" xfId="11570" xr:uid="{01E0512F-0AF6-47A3-B821-A412B7C32850}"/>
    <cellStyle name="60% - Accent6 34 2 2" xfId="26982" xr:uid="{B864E9E3-36AE-4FA0-8233-1F62DB8CACBC}"/>
    <cellStyle name="60% - Accent6 34 2 2 2" xfId="51668" xr:uid="{CD418127-6D30-47B9-8DB9-306162C87A79}"/>
    <cellStyle name="60% - Accent6 34 2 3" xfId="51667" xr:uid="{3DDCE394-0340-4B6A-90F8-C379CF0DD981}"/>
    <cellStyle name="60% - Accent6 34 3" xfId="19277" xr:uid="{BCAACB8F-0F3F-4E92-AD2C-8F73852E5758}"/>
    <cellStyle name="60% - Accent6 34 3 2" xfId="51669" xr:uid="{08E1F190-48D6-4504-B44A-A5FB78057FF2}"/>
    <cellStyle name="60% - Accent6 34 4" xfId="51666" xr:uid="{70E70B97-2F44-4CAC-BB0A-C0346A6D4994}"/>
    <cellStyle name="60% - Accent6 35" xfId="7591" xr:uid="{33FDFF31-0CFE-4324-82A9-CA6F9138EDAD}"/>
    <cellStyle name="60% - Accent6 35 2" xfId="15299" xr:uid="{EE169BCD-0BE7-47A5-B875-2FD208F95C66}"/>
    <cellStyle name="60% - Accent6 35 2 2" xfId="30711" xr:uid="{BD9D49C0-1338-4A11-9645-B661F110E0E9}"/>
    <cellStyle name="60% - Accent6 35 2 2 2" xfId="51672" xr:uid="{A9696EB2-4DF2-4174-8920-398F370F480C}"/>
    <cellStyle name="60% - Accent6 35 2 3" xfId="51671" xr:uid="{123FDDB9-495C-4381-827C-CA4880BF3DAD}"/>
    <cellStyle name="60% - Accent6 35 3" xfId="23006" xr:uid="{646FF27E-B29A-467E-89A8-3523D6C2ED5E}"/>
    <cellStyle name="60% - Accent6 35 3 2" xfId="51673" xr:uid="{6C8086E7-4099-4105-946D-ADAC67FF1F29}"/>
    <cellStyle name="60% - Accent6 35 4" xfId="51670" xr:uid="{B180877A-A803-4EE2-AA9F-FE2FC37FF179}"/>
    <cellStyle name="60% - Accent6 36" xfId="7611" xr:uid="{62A8545C-C298-46F8-A700-D62F9F7D3AEB}"/>
    <cellStyle name="60% - Accent6 36 2" xfId="15319" xr:uid="{CD089E8C-0D96-496D-9598-32149344D408}"/>
    <cellStyle name="60% - Accent6 36 2 2" xfId="30731" xr:uid="{076351BB-C8FE-4BC3-A609-A6251F8C519A}"/>
    <cellStyle name="60% - Accent6 36 2 2 2" xfId="51676" xr:uid="{8FBBE0B0-D567-4275-805B-15AF8D3F59B7}"/>
    <cellStyle name="60% - Accent6 36 2 3" xfId="51675" xr:uid="{607D4505-E9B3-4F7C-9E5D-402408FFA9D4}"/>
    <cellStyle name="60% - Accent6 36 3" xfId="23026" xr:uid="{A6CFE4D7-B0AB-45F1-8F3D-1EC5FC689C3A}"/>
    <cellStyle name="60% - Accent6 36 3 2" xfId="51677" xr:uid="{7F97ACCA-D179-46CA-A8D4-1F87C76BCB64}"/>
    <cellStyle name="60% - Accent6 36 4" xfId="51674" xr:uid="{5415C61E-7884-4672-89C8-B4A8C533F017}"/>
    <cellStyle name="60% - Accent6 37" xfId="7631" xr:uid="{52EF270E-4431-4D0A-89E1-5A20180F9363}"/>
    <cellStyle name="60% - Accent6 37 2" xfId="15339" xr:uid="{022E6E67-7AD3-4D82-A7BD-EAD0EAA870C6}"/>
    <cellStyle name="60% - Accent6 37 2 2" xfId="30751" xr:uid="{AB1DD4DE-859E-450D-8B3B-1155754A2C4E}"/>
    <cellStyle name="60% - Accent6 37 2 2 2" xfId="51680" xr:uid="{D522D082-1039-41DC-A6D9-3A9E85730F58}"/>
    <cellStyle name="60% - Accent6 37 2 3" xfId="51679" xr:uid="{8EC7C832-3A40-471E-B527-EEC562A9B91F}"/>
    <cellStyle name="60% - Accent6 37 3" xfId="23046" xr:uid="{BFA197A1-6954-4207-A5CB-1090E7D1DF00}"/>
    <cellStyle name="60% - Accent6 37 3 2" xfId="51681" xr:uid="{9AEA09AB-3C8C-4F88-A9C5-D9712C9A7B58}"/>
    <cellStyle name="60% - Accent6 37 4" xfId="51678" xr:uid="{6A3C976A-5158-4ED2-9A5C-03D9B6DDE06C}"/>
    <cellStyle name="60% - Accent6 38" xfId="7651" xr:uid="{194FC08B-D791-4FE9-84FB-BD253ADD0890}"/>
    <cellStyle name="60% - Accent6 38 2" xfId="15359" xr:uid="{D8EF8918-71DD-463A-A90F-8D234BB48746}"/>
    <cellStyle name="60% - Accent6 38 2 2" xfId="30771" xr:uid="{6BC27DFF-B42B-4D73-B410-59FE27B295AC}"/>
    <cellStyle name="60% - Accent6 38 2 2 2" xfId="51684" xr:uid="{FD535E82-0346-42FF-94AB-AE911EEC005A}"/>
    <cellStyle name="60% - Accent6 38 2 3" xfId="51683" xr:uid="{E7F453B4-1481-4AF6-B547-AFBFD0EEDAFA}"/>
    <cellStyle name="60% - Accent6 38 3" xfId="23066" xr:uid="{0B3B0614-6427-4523-85DD-3CD20E5D4ED5}"/>
    <cellStyle name="60% - Accent6 38 3 2" xfId="51685" xr:uid="{B91826C9-DE75-4667-A5B5-24F5BC0656FE}"/>
    <cellStyle name="60% - Accent6 38 4" xfId="51682" xr:uid="{492ED8DF-DA01-44ED-B5FB-85101BC78839}"/>
    <cellStyle name="60% - Accent6 39" xfId="7671" xr:uid="{9C99F086-01AE-4156-832F-68BA8F84B73D}"/>
    <cellStyle name="60% - Accent6 39 2" xfId="15379" xr:uid="{69D48F27-D475-44B4-83C9-04C135782B39}"/>
    <cellStyle name="60% - Accent6 39 2 2" xfId="30791" xr:uid="{A81AEAB5-C75D-47A2-92CA-DFCFF25F4E06}"/>
    <cellStyle name="60% - Accent6 39 2 2 2" xfId="51688" xr:uid="{22B4F9A5-DBE8-4729-BD5C-B128B7CE94A5}"/>
    <cellStyle name="60% - Accent6 39 2 3" xfId="51687" xr:uid="{FFC28310-7F7D-451B-B12B-BC717770C9C2}"/>
    <cellStyle name="60% - Accent6 39 3" xfId="23086" xr:uid="{2892D784-DEB6-4487-96F9-B1A33DD0C5D7}"/>
    <cellStyle name="60% - Accent6 39 3 2" xfId="51689" xr:uid="{BF110297-DE8C-41EA-9085-55EBB9878F0C}"/>
    <cellStyle name="60% - Accent6 39 4" xfId="51686" xr:uid="{4B2CC0E3-7B41-4B93-92D6-E90FE107DAF4}"/>
    <cellStyle name="60% - Accent6 4" xfId="323" xr:uid="{CD64E182-92D6-4AA0-A64D-43339A5A0C66}"/>
    <cellStyle name="60% - Accent6 4 2" xfId="987" xr:uid="{920EAA99-49D3-4612-9AB5-D9BD597E8175}"/>
    <cellStyle name="60% - Accent6 4 2 2" xfId="2457" xr:uid="{564547E4-E025-4DD8-91BF-2F98C274C0EC}"/>
    <cellStyle name="60% - Accent6 4 2 2 2" xfId="6189" xr:uid="{F8DE9C9E-B697-4BBB-9FD1-DE77B05C3D27}"/>
    <cellStyle name="60% - Accent6 4 2 2 2 2" xfId="13897" xr:uid="{705DA560-BC19-46DB-9192-5A99284E7BA2}"/>
    <cellStyle name="60% - Accent6 4 2 2 2 2 2" xfId="29309" xr:uid="{B7637F38-1BAD-4207-BF50-C30342C02B22}"/>
    <cellStyle name="60% - Accent6 4 2 2 2 2 2 2" xfId="51695" xr:uid="{8770B109-4F91-4B02-B1BC-B9F6F81374F5}"/>
    <cellStyle name="60% - Accent6 4 2 2 2 2 3" xfId="51694" xr:uid="{7F8F2036-CAB2-4D69-A5DA-60DEBE2E3CBD}"/>
    <cellStyle name="60% - Accent6 4 2 2 2 3" xfId="21604" xr:uid="{C3404AE3-268F-41D9-9BE9-D00B1B41A01F}"/>
    <cellStyle name="60% - Accent6 4 2 2 2 3 2" xfId="51696" xr:uid="{134497C8-F5EE-4ACB-9410-858EAD34544C}"/>
    <cellStyle name="60% - Accent6 4 2 2 2 4" xfId="51693" xr:uid="{069878F0-8AB7-4D7A-A2EE-67AD2DB5784A}"/>
    <cellStyle name="60% - Accent6 4 2 2 3" xfId="10168" xr:uid="{454015CE-C436-4A2A-8792-C2F5DDCD1D00}"/>
    <cellStyle name="60% - Accent6 4 2 2 3 2" xfId="25581" xr:uid="{6BD74E03-D862-4508-B762-3EB45BF3D09C}"/>
    <cellStyle name="60% - Accent6 4 2 2 3 2 2" xfId="51698" xr:uid="{636C171B-EC43-47FF-9A1B-2963836BE4C8}"/>
    <cellStyle name="60% - Accent6 4 2 2 3 3" xfId="51697" xr:uid="{586C7AEC-C920-4F40-A86E-786292005379}"/>
    <cellStyle name="60% - Accent6 4 2 2 4" xfId="17876" xr:uid="{FF3ABCB2-A8BD-4928-8EF8-7F1082EF7638}"/>
    <cellStyle name="60% - Accent6 4 2 2 4 2" xfId="51699" xr:uid="{0C2AC362-8B8D-496C-983B-546D1AEEE1E4}"/>
    <cellStyle name="60% - Accent6 4 2 2 5" xfId="51692" xr:uid="{DE48B5C7-C415-4784-8BBB-177BC9A630BC}"/>
    <cellStyle name="60% - Accent6 4 2 3" xfId="4724" xr:uid="{7AD4B869-9A00-419C-8EED-823112100A85}"/>
    <cellStyle name="60% - Accent6 4 2 3 2" xfId="12432" xr:uid="{315E1A1F-48CF-48C1-8F1B-A9609E22A1E4}"/>
    <cellStyle name="60% - Accent6 4 2 3 2 2" xfId="27844" xr:uid="{086CFEEB-90D6-4219-BEE0-50133B317647}"/>
    <cellStyle name="60% - Accent6 4 2 3 2 2 2" xfId="51702" xr:uid="{8AB38A5B-10C3-4B43-950E-C228E69FAA0C}"/>
    <cellStyle name="60% - Accent6 4 2 3 2 3" xfId="51701" xr:uid="{90AFD75C-4C92-4C95-8875-62AEF7DE37B0}"/>
    <cellStyle name="60% - Accent6 4 2 3 3" xfId="20139" xr:uid="{4DCCF1BF-D615-4D3B-8699-63A9DE63E88D}"/>
    <cellStyle name="60% - Accent6 4 2 3 3 2" xfId="51703" xr:uid="{7B87ED19-4E45-4454-82A8-C80ABA434FB9}"/>
    <cellStyle name="60% - Accent6 4 2 3 4" xfId="51700" xr:uid="{3046A4E8-1528-44B8-9771-1EF5F79E1011}"/>
    <cellStyle name="60% - Accent6 4 2 4" xfId="8709" xr:uid="{A49E48CB-6353-4CBE-A9CE-AB9AC60CF4DE}"/>
    <cellStyle name="60% - Accent6 4 2 4 2" xfId="24122" xr:uid="{E19BFFD1-175D-4A6B-AA69-95BCF31F619D}"/>
    <cellStyle name="60% - Accent6 4 2 4 2 2" xfId="51705" xr:uid="{02A1F728-F2FB-47D8-A112-9756BDA7FD8F}"/>
    <cellStyle name="60% - Accent6 4 2 4 3" xfId="51704" xr:uid="{AB5B30B0-71DA-4BC1-955D-703249BDB771}"/>
    <cellStyle name="60% - Accent6 4 2 5" xfId="16417" xr:uid="{1EAEFFFF-91F0-465A-A1E5-874BD57F5FB1}"/>
    <cellStyle name="60% - Accent6 4 2 5 2" xfId="51706" xr:uid="{5E84DBF2-2AF6-4E18-A62B-3A556F9534CB}"/>
    <cellStyle name="60% - Accent6 4 2 6" xfId="51691" xr:uid="{4239D39F-0B10-4771-AE74-388EB3F085CD}"/>
    <cellStyle name="60% - Accent6 4 3" xfId="1819" xr:uid="{9579C49B-FD7F-44B2-8F35-DA3A7E968800}"/>
    <cellStyle name="60% - Accent6 4 3 2" xfId="5551" xr:uid="{FDBF4A58-7441-42AF-81EC-C060E04A8960}"/>
    <cellStyle name="60% - Accent6 4 3 2 2" xfId="13259" xr:uid="{6F14548E-0A29-4CA2-B743-39143BFE512C}"/>
    <cellStyle name="60% - Accent6 4 3 2 2 2" xfId="28671" xr:uid="{D81BC257-43B0-4385-BB82-39FA6620CD99}"/>
    <cellStyle name="60% - Accent6 4 3 2 2 2 2" xfId="51710" xr:uid="{115CD165-8373-4FCA-8785-23A55274203C}"/>
    <cellStyle name="60% - Accent6 4 3 2 2 3" xfId="51709" xr:uid="{BF4C5D72-86AF-48C6-B0A8-0D8CF7B980B5}"/>
    <cellStyle name="60% - Accent6 4 3 2 3" xfId="20966" xr:uid="{8A4A68BE-382D-4BC9-98BE-97FB77092584}"/>
    <cellStyle name="60% - Accent6 4 3 2 3 2" xfId="51711" xr:uid="{08277151-FBC5-4B87-96DA-6B3D2728E82A}"/>
    <cellStyle name="60% - Accent6 4 3 2 4" xfId="51708" xr:uid="{633B7ECF-F701-4AF0-B3D5-2914198093ED}"/>
    <cellStyle name="60% - Accent6 4 3 3" xfId="9530" xr:uid="{0F55404A-365F-4DA1-8AFD-1BAE803E05B6}"/>
    <cellStyle name="60% - Accent6 4 3 3 2" xfId="24943" xr:uid="{DE12EE0E-0FB2-4C3D-B0BC-B5B051A30664}"/>
    <cellStyle name="60% - Accent6 4 3 3 2 2" xfId="51713" xr:uid="{E9ED415D-DE7E-4573-B406-987D1B23DFCB}"/>
    <cellStyle name="60% - Accent6 4 3 3 3" xfId="51712" xr:uid="{D1F60794-C26F-41A7-82EF-9D6DB89C16D4}"/>
    <cellStyle name="60% - Accent6 4 3 4" xfId="17238" xr:uid="{BC385C5C-6DA0-4F9F-9BD2-391B3118543E}"/>
    <cellStyle name="60% - Accent6 4 3 4 2" xfId="51714" xr:uid="{D259B2D1-0C5D-49F7-B3E6-D7CC8B5A2036}"/>
    <cellStyle name="60% - Accent6 4 3 5" xfId="51707" xr:uid="{E4F92C71-03DD-43DA-B99D-BD2F7BF02E82}"/>
    <cellStyle name="60% - Accent6 4 4" xfId="4072" xr:uid="{1E0753AC-7AA7-44A9-AB5F-4E260ACCF4B9}"/>
    <cellStyle name="60% - Accent6 4 4 2" xfId="11780" xr:uid="{369EDCE0-03CC-4B8D-8E1B-2FE424FBA229}"/>
    <cellStyle name="60% - Accent6 4 4 2 2" xfId="27192" xr:uid="{83E39892-AA0C-4CED-AD73-814A25FB95E5}"/>
    <cellStyle name="60% - Accent6 4 4 2 2 2" xfId="51717" xr:uid="{429212C9-2E63-4A1F-9DA2-05C49058CCFB}"/>
    <cellStyle name="60% - Accent6 4 4 2 3" xfId="51716" xr:uid="{F0279ADE-2C98-483D-9512-90294F1BBD76}"/>
    <cellStyle name="60% - Accent6 4 4 3" xfId="19487" xr:uid="{2D07C92D-AC5B-40BE-9284-6008716AB8A6}"/>
    <cellStyle name="60% - Accent6 4 4 3 2" xfId="51718" xr:uid="{955F2B5C-4A94-431A-B500-569EFB7BE56B}"/>
    <cellStyle name="60% - Accent6 4 4 4" xfId="51715" xr:uid="{FB0BC6BF-6B4B-4A4E-9F11-A6EF49B104F0}"/>
    <cellStyle name="60% - Accent6 4 5" xfId="8071" xr:uid="{C5A74512-709B-47E5-97BC-44B458019C48}"/>
    <cellStyle name="60% - Accent6 4 5 2" xfId="23484" xr:uid="{AE3BF5E1-C462-42B5-BB05-5A3295F53205}"/>
    <cellStyle name="60% - Accent6 4 5 2 2" xfId="51720" xr:uid="{C747F179-1649-49BC-9F47-9BEDE221BCEE}"/>
    <cellStyle name="60% - Accent6 4 5 3" xfId="51719" xr:uid="{DE49266E-DD1B-4BE6-88FF-D3F2CC30C4D7}"/>
    <cellStyle name="60% - Accent6 4 6" xfId="15779" xr:uid="{4D2723F9-CCC7-4489-9E8A-5EA1993DED81}"/>
    <cellStyle name="60% - Accent6 4 6 2" xfId="51721" xr:uid="{913E6E1B-3876-4FB4-8B5C-C58478511C3E}"/>
    <cellStyle name="60% - Accent6 4 7" xfId="51690" xr:uid="{82BB14CD-FA56-4FED-809A-256F49B86700}"/>
    <cellStyle name="60% - Accent6 40" xfId="7691" xr:uid="{183B2AE9-560D-4E88-9BBB-155ADB2A94AB}"/>
    <cellStyle name="60% - Accent6 40 2" xfId="15399" xr:uid="{1DBC321F-D4EC-4700-BCBC-D0B39A54B0BC}"/>
    <cellStyle name="60% - Accent6 40 2 2" xfId="30811" xr:uid="{C267F926-B850-4946-9454-2A2F3368F878}"/>
    <cellStyle name="60% - Accent6 40 2 2 2" xfId="51724" xr:uid="{74BD4F96-F160-479E-832A-9B0491E46A15}"/>
    <cellStyle name="60% - Accent6 40 2 3" xfId="51723" xr:uid="{D1B072C2-349B-4A33-A534-6A9A7E33502A}"/>
    <cellStyle name="60% - Accent6 40 3" xfId="23106" xr:uid="{17C4CAE4-E36E-4198-B0D9-4DFAC92B95B8}"/>
    <cellStyle name="60% - Accent6 40 3 2" xfId="51725" xr:uid="{E1770453-CBC7-4503-B636-55B09A5654D1}"/>
    <cellStyle name="60% - Accent6 40 4" xfId="51722" xr:uid="{DDCB6ABF-A859-420A-95D1-2090D617AFAB}"/>
    <cellStyle name="60% - Accent6 41" xfId="7711" xr:uid="{BE6630AE-C636-493D-9745-BD14BD6F728B}"/>
    <cellStyle name="60% - Accent6 41 2" xfId="15419" xr:uid="{5E1A57BD-2B42-4214-B0C2-7794EEAAEE24}"/>
    <cellStyle name="60% - Accent6 41 2 2" xfId="30831" xr:uid="{C943AA41-0B22-4E18-8842-1082096FBCD1}"/>
    <cellStyle name="60% - Accent6 41 2 2 2" xfId="51728" xr:uid="{8B111C2C-5904-4883-AA0F-FD077481C392}"/>
    <cellStyle name="60% - Accent6 41 2 3" xfId="51727" xr:uid="{CA5F9E9B-1333-47F3-B317-D27AE98A9C8E}"/>
    <cellStyle name="60% - Accent6 41 3" xfId="23126" xr:uid="{24561105-AD1E-469B-8DF1-1E7B84B8EF99}"/>
    <cellStyle name="60% - Accent6 41 3 2" xfId="51729" xr:uid="{610E99B3-3C41-4B2D-8DEF-BA86DE9BCD03}"/>
    <cellStyle name="60% - Accent6 41 4" xfId="51726" xr:uid="{727945AD-1E2B-45B2-A48A-8E167862B355}"/>
    <cellStyle name="60% - Accent6 42" xfId="7731" xr:uid="{E158F4BD-D5DF-423E-94D2-62EF8A365D6A}"/>
    <cellStyle name="60% - Accent6 42 2" xfId="15439" xr:uid="{B9C86295-3482-4CF5-8C4A-7C132B8F8527}"/>
    <cellStyle name="60% - Accent6 42 2 2" xfId="30851" xr:uid="{A34A59B5-F83A-4D48-B146-1F26A1FEC41F}"/>
    <cellStyle name="60% - Accent6 42 2 2 2" xfId="51732" xr:uid="{361DA182-4DF3-4A9E-8309-78F72E356A03}"/>
    <cellStyle name="60% - Accent6 42 2 3" xfId="51731" xr:uid="{D54396FF-D244-4D7B-86D0-0B2FE4AF8CBD}"/>
    <cellStyle name="60% - Accent6 42 3" xfId="23146" xr:uid="{137757C8-68FB-4E8E-96CE-FFE916D8AA73}"/>
    <cellStyle name="60% - Accent6 42 3 2" xfId="51733" xr:uid="{3239AAAB-78A0-43A7-A7DD-E3BC1CBDCBC8}"/>
    <cellStyle name="60% - Accent6 42 4" xfId="51730" xr:uid="{9AE6D2C2-FC96-49BF-A9C3-972D43A04E4A}"/>
    <cellStyle name="60% - Accent6 43" xfId="7751" xr:uid="{0558DA11-A955-477E-B6C9-06951EB86771}"/>
    <cellStyle name="60% - Accent6 43 2" xfId="15459" xr:uid="{5BF1EE42-2644-494A-9883-FC62866EFF52}"/>
    <cellStyle name="60% - Accent6 43 2 2" xfId="30871" xr:uid="{5D887B33-9DAB-4ED0-8952-93758B9945BC}"/>
    <cellStyle name="60% - Accent6 43 2 2 2" xfId="51736" xr:uid="{35E3C9FC-81DF-4801-A7F8-7EFC51B32E9B}"/>
    <cellStyle name="60% - Accent6 43 2 3" xfId="51735" xr:uid="{F6F97F5E-A5E1-4DF1-975D-5024E1003410}"/>
    <cellStyle name="60% - Accent6 43 3" xfId="23166" xr:uid="{456D934A-FFC0-42FD-A879-6C1CA9CF91C9}"/>
    <cellStyle name="60% - Accent6 43 3 2" xfId="51737" xr:uid="{1D572DC8-C163-4FA6-9965-899F00A45983}"/>
    <cellStyle name="60% - Accent6 43 4" xfId="51734" xr:uid="{A6ABF7ED-A47D-420A-A2B3-487D407A529F}"/>
    <cellStyle name="60% - Accent6 44" xfId="7771" xr:uid="{7461C41B-5E83-4578-83F6-E65E31025E10}"/>
    <cellStyle name="60% - Accent6 44 2" xfId="15479" xr:uid="{3EB50583-E2C9-405E-A975-8FE3864382C4}"/>
    <cellStyle name="60% - Accent6 44 2 2" xfId="30891" xr:uid="{04FF4FB7-1CF5-42F6-AEF0-C3EABE3DBDDD}"/>
    <cellStyle name="60% - Accent6 44 2 2 2" xfId="51740" xr:uid="{9101B0CF-3C9A-4B9E-A373-C94B261721DE}"/>
    <cellStyle name="60% - Accent6 44 2 3" xfId="51739" xr:uid="{10F1EB24-28FE-442E-AA86-0EF9C71A99F9}"/>
    <cellStyle name="60% - Accent6 44 3" xfId="23186" xr:uid="{78B74510-F657-4A7B-83EE-5A262877B11D}"/>
    <cellStyle name="60% - Accent6 44 3 2" xfId="51741" xr:uid="{5A33091E-03F4-4BE6-98E6-FEF24FAAB025}"/>
    <cellStyle name="60% - Accent6 44 4" xfId="51738" xr:uid="{E0F81355-2D9E-4356-ADB6-3CA2A6F90E78}"/>
    <cellStyle name="60% - Accent6 45" xfId="7791" xr:uid="{B918D68B-D5B8-46C2-B5C1-75DA07A7062B}"/>
    <cellStyle name="60% - Accent6 45 2" xfId="15499" xr:uid="{555630DF-5CC2-4333-AAC7-A45557FB0B80}"/>
    <cellStyle name="60% - Accent6 45 2 2" xfId="30911" xr:uid="{BE2E2656-5DD0-4C95-876A-BD11CBDED364}"/>
    <cellStyle name="60% - Accent6 45 2 2 2" xfId="51744" xr:uid="{C6CD7842-2EBB-4455-BC26-D6D71D411C48}"/>
    <cellStyle name="60% - Accent6 45 2 3" xfId="51743" xr:uid="{ED1DC79C-C455-426F-A029-3017266E28A8}"/>
    <cellStyle name="60% - Accent6 45 3" xfId="23206" xr:uid="{FAEBE118-E629-4FA7-8376-6BD325D6F7A8}"/>
    <cellStyle name="60% - Accent6 45 3 2" xfId="51745" xr:uid="{A0DCE10B-3180-44B8-9E43-7CD5B54F7CDC}"/>
    <cellStyle name="60% - Accent6 45 4" xfId="51742" xr:uid="{7141FD38-6A9B-49D6-9540-5DA01CC33BF1}"/>
    <cellStyle name="60% - Accent6 46" xfId="7813" xr:uid="{A0419168-8D64-4C8B-99A1-317734268A2F}"/>
    <cellStyle name="60% - Accent6 46 2" xfId="15521" xr:uid="{3E8773AC-7E08-4572-A601-10A6ECC0AB7B}"/>
    <cellStyle name="60% - Accent6 46 2 2" xfId="30933" xr:uid="{58E38117-512E-4C7E-8744-30E9AD6B59B2}"/>
    <cellStyle name="60% - Accent6 46 2 2 2" xfId="51748" xr:uid="{085E19CD-4877-4F3D-B40A-CCE5B9F21807}"/>
    <cellStyle name="60% - Accent6 46 2 3" xfId="51747" xr:uid="{87FAE3CF-66D5-4632-8E9C-34961274FF91}"/>
    <cellStyle name="60% - Accent6 46 3" xfId="23228" xr:uid="{8F0BA2E1-1872-416F-BA51-CD44A25B4274}"/>
    <cellStyle name="60% - Accent6 46 3 2" xfId="51749" xr:uid="{0C02EFB6-0E6A-4BE3-B755-60EA87999229}"/>
    <cellStyle name="60% - Accent6 46 4" xfId="51746" xr:uid="{8D376E46-4E06-48CE-9CFE-9F803B411B47}"/>
    <cellStyle name="60% - Accent6 47" xfId="7834" xr:uid="{23112AEB-612B-4C88-94B4-8563B97BEF15}"/>
    <cellStyle name="60% - Accent6 47 2" xfId="15542" xr:uid="{9EB5BF5D-0493-4A89-A1D3-15A5BC80760D}"/>
    <cellStyle name="60% - Accent6 47 2 2" xfId="30953" xr:uid="{258374F6-59B0-40E1-9B6E-429A4F7B76BA}"/>
    <cellStyle name="60% - Accent6 47 2 2 2" xfId="51752" xr:uid="{BB268BD7-D497-482C-BB86-C2DE1816D03D}"/>
    <cellStyle name="60% - Accent6 47 2 3" xfId="51751" xr:uid="{28A21A13-89C3-46F9-AC59-2AEA78F68D8C}"/>
    <cellStyle name="60% - Accent6 47 3" xfId="23248" xr:uid="{B0C3B2FE-E8A5-403D-9401-A0E597D8B6CF}"/>
    <cellStyle name="60% - Accent6 47 3 2" xfId="51753" xr:uid="{C22CF017-B4BB-4771-AE64-7B8B03259451}"/>
    <cellStyle name="60% - Accent6 47 4" xfId="51750" xr:uid="{C8851554-4045-4930-AE8B-7DAB69E206EB}"/>
    <cellStyle name="60% - Accent6 48" xfId="7854" xr:uid="{E724EFC9-71E9-4301-93D9-77D379F488E6}"/>
    <cellStyle name="60% - Accent6 48 2" xfId="15562" xr:uid="{C6A99BE4-DB65-4CCA-AA7D-DF44B282DD1C}"/>
    <cellStyle name="60% - Accent6 48 2 2" xfId="30973" xr:uid="{00CA591F-AAB7-4576-A824-772F04AAEBE5}"/>
    <cellStyle name="60% - Accent6 48 2 2 2" xfId="51756" xr:uid="{F0B06AA0-09DF-4212-B475-8C917853C850}"/>
    <cellStyle name="60% - Accent6 48 2 3" xfId="51755" xr:uid="{7C84716F-D770-4975-A58B-4ADC8A716ADC}"/>
    <cellStyle name="60% - Accent6 48 3" xfId="23268" xr:uid="{6F7FCD7A-56D0-4CB6-A59F-FD71C01926CE}"/>
    <cellStyle name="60% - Accent6 48 3 2" xfId="51757" xr:uid="{9C8E8D81-3BFC-4B32-8810-C2A4A71B14B8}"/>
    <cellStyle name="60% - Accent6 48 4" xfId="51754" xr:uid="{B3F0EB56-EF5C-4718-A726-DCE5C35F550F}"/>
    <cellStyle name="60% - Accent6 49" xfId="7907" xr:uid="{CA85CF32-5C66-4BAF-B1CD-07328F10D6D4}"/>
    <cellStyle name="60% - Accent6 49 2" xfId="23320" xr:uid="{6ECA4B1E-C87F-470E-8990-CB5F6F42AF4B}"/>
    <cellStyle name="60% - Accent6 49 2 2" xfId="51759" xr:uid="{C7629D47-F84B-4C80-9635-37A05582EB47}"/>
    <cellStyle name="60% - Accent6 49 3" xfId="51758" xr:uid="{A865B2AD-A6FD-4380-999F-5457C4EC21BF}"/>
    <cellStyle name="60% - Accent6 5" xfId="1616" xr:uid="{ADD1CDB0-1824-4499-ACC3-BF555D2D3D45}"/>
    <cellStyle name="60% - Accent6 5 2" xfId="5351" xr:uid="{C127CF76-5009-45BE-BC63-120807ED6777}"/>
    <cellStyle name="60% - Accent6 5 2 2" xfId="13059" xr:uid="{232BFD19-C4B8-4EA9-B2F4-9F06A5EF279B}"/>
    <cellStyle name="60% - Accent6 5 2 2 2" xfId="28471" xr:uid="{467850B0-14F5-428D-B47C-C0B5B531705B}"/>
    <cellStyle name="60% - Accent6 5 2 2 2 2" xfId="51763" xr:uid="{28A32BD6-2E82-4DAB-9071-1E4A75C614DC}"/>
    <cellStyle name="60% - Accent6 5 2 2 3" xfId="51762" xr:uid="{180A164A-FAA5-4D91-B0F1-AD9D0865C7CF}"/>
    <cellStyle name="60% - Accent6 5 2 3" xfId="20766" xr:uid="{9585AFE1-F49E-4575-998C-8DB0D84EA975}"/>
    <cellStyle name="60% - Accent6 5 2 3 2" xfId="51764" xr:uid="{95C37BD6-1480-4EB5-9F44-2D330B35EAFF}"/>
    <cellStyle name="60% - Accent6 5 2 4" xfId="51761" xr:uid="{B9F13F95-22B3-4EFF-883A-BCFC1547BD82}"/>
    <cellStyle name="60% - Accent6 5 3" xfId="9332" xr:uid="{214930EA-7AB9-47D9-B27A-B1DEACCE37E1}"/>
    <cellStyle name="60% - Accent6 5 3 2" xfId="24745" xr:uid="{558B0474-DFA0-4A0B-8538-97543EFDC1A6}"/>
    <cellStyle name="60% - Accent6 5 3 2 2" xfId="51766" xr:uid="{B510D094-1550-4BEB-A565-780673385E71}"/>
    <cellStyle name="60% - Accent6 5 3 3" xfId="51765" xr:uid="{FB80BF12-974F-407B-AA18-472CB46BC163}"/>
    <cellStyle name="60% - Accent6 5 4" xfId="17040" xr:uid="{DFD7CB5C-AF8E-4E11-B380-0A9146C5B92E}"/>
    <cellStyle name="60% - Accent6 5 4 2" xfId="51767" xr:uid="{AF44EF4B-477B-46A3-8D06-0CCA63594A15}"/>
    <cellStyle name="60% - Accent6 5 5" xfId="51760" xr:uid="{C13449B9-2079-4F11-8D26-AFB873E9BBF5}"/>
    <cellStyle name="60% - Accent6 50" xfId="15615" xr:uid="{1994A9ED-BC0F-4F74-932E-FCD3CF9784DD}"/>
    <cellStyle name="60% - Accent6 50 2" xfId="51768" xr:uid="{5C35EB64-ADE2-409F-92AD-AE61B0BC621D}"/>
    <cellStyle name="60% - Accent6 51" xfId="30993" xr:uid="{A51B1E83-98E0-49AD-8621-D43954E976CB}"/>
    <cellStyle name="60% - Accent6 51 2" xfId="51769" xr:uid="{7171580E-2D17-4539-B8E6-1B0F62954F9D}"/>
    <cellStyle name="60% - Accent6 52" xfId="51408" xr:uid="{3875A413-9A16-411B-810B-AF98F1277A89}"/>
    <cellStyle name="60% - Accent6 53" xfId="61973" xr:uid="{03E6C9DC-C3FB-4563-A7CB-5CF8BB809A67}"/>
    <cellStyle name="60% - Accent6 54" xfId="61993" xr:uid="{3E274544-A9BA-44EA-8B8D-F08E08F8EDF0}"/>
    <cellStyle name="60% - Accent6 55" xfId="62013" xr:uid="{B7C6B8E0-0925-44C9-A0D7-14CEDC14D41A}"/>
    <cellStyle name="60% - Accent6 56" xfId="62032" xr:uid="{0CE3425A-9BD3-4F7A-9E69-1A8E94B5663C}"/>
    <cellStyle name="60% - Accent6 57" xfId="62055" xr:uid="{E3F6230D-2E6F-4CBE-BB6F-D040147E230E}"/>
    <cellStyle name="60% - Accent6 58" xfId="62083" xr:uid="{37A262EC-D4E1-4D5C-8C1D-5EB749D939D9}"/>
    <cellStyle name="60% - Accent6 6" xfId="3299" xr:uid="{2543B99C-4054-406A-BD24-7DEED246A402}"/>
    <cellStyle name="60% - Accent6 6 2" xfId="7031" xr:uid="{48D17CA4-DA8F-4ABC-822F-6E9B61A57420}"/>
    <cellStyle name="60% - Accent6 6 2 2" xfId="14739" xr:uid="{CD4E795E-7D35-48DD-8A6C-0D994BC74593}"/>
    <cellStyle name="60% - Accent6 6 2 2 2" xfId="30151" xr:uid="{231A223F-AF12-4617-8440-76CBDECC7E0C}"/>
    <cellStyle name="60% - Accent6 6 2 2 2 2" xfId="51773" xr:uid="{31384525-3071-4616-8F63-9C47E33F29FB}"/>
    <cellStyle name="60% - Accent6 6 2 2 3" xfId="51772" xr:uid="{EB4147C8-49C3-4F92-9014-B9B83FBC0C29}"/>
    <cellStyle name="60% - Accent6 6 2 3" xfId="22446" xr:uid="{2C292B1D-D1DC-45F3-BADC-6B3E12C5C92F}"/>
    <cellStyle name="60% - Accent6 6 2 3 2" xfId="51774" xr:uid="{EE86A0F5-C1BD-4328-B6D7-57F32255415E}"/>
    <cellStyle name="60% - Accent6 6 2 4" xfId="51771" xr:uid="{4C163E9C-3273-48DF-ABB1-AB726D968281}"/>
    <cellStyle name="60% - Accent6 6 3" xfId="11010" xr:uid="{202D7321-2E14-45B2-985D-3DB5CA33DD72}"/>
    <cellStyle name="60% - Accent6 6 3 2" xfId="26423" xr:uid="{870E1596-36BE-406F-9DCD-5942EF9A736C}"/>
    <cellStyle name="60% - Accent6 6 3 2 2" xfId="51776" xr:uid="{289BA8DC-1D4E-4680-BEEF-E9C8D21872B4}"/>
    <cellStyle name="60% - Accent6 6 3 3" xfId="51775" xr:uid="{E82AE00C-EE47-4E04-B1FE-F3A0A763DDE6}"/>
    <cellStyle name="60% - Accent6 6 4" xfId="18718" xr:uid="{9FFA0E02-BBE1-46CD-ADC9-1844949879FB}"/>
    <cellStyle name="60% - Accent6 6 4 2" xfId="51777" xr:uid="{780D4E38-CF8F-4F17-AF72-DDACE176E600}"/>
    <cellStyle name="60% - Accent6 6 5" xfId="51770" xr:uid="{399CDAA2-8709-4EF1-823D-8F2F134173AC}"/>
    <cellStyle name="60% - Accent6 7" xfId="3319" xr:uid="{1FDAFCE9-6B21-48D2-81F7-2009A56CBD5C}"/>
    <cellStyle name="60% - Accent6 7 2" xfId="7051" xr:uid="{52330014-6741-4757-B837-FA62D58BBA8D}"/>
    <cellStyle name="60% - Accent6 7 2 2" xfId="14759" xr:uid="{8E4D4DEF-F3D6-4C54-A989-03BDF2334B25}"/>
    <cellStyle name="60% - Accent6 7 2 2 2" xfId="30171" xr:uid="{96151712-D0D7-45DC-B4A0-3244F58205CF}"/>
    <cellStyle name="60% - Accent6 7 2 2 2 2" xfId="51781" xr:uid="{AFE81370-1440-473F-B8C4-CA48E7FE989E}"/>
    <cellStyle name="60% - Accent6 7 2 2 3" xfId="51780" xr:uid="{708C928B-8214-4F2D-8BE7-F7A5155FC6B7}"/>
    <cellStyle name="60% - Accent6 7 2 3" xfId="22466" xr:uid="{7213CCB2-B511-4D6B-86DA-69F3DCCC010E}"/>
    <cellStyle name="60% - Accent6 7 2 3 2" xfId="51782" xr:uid="{39D7271F-BCBE-4CA9-8460-ACE830B95EAE}"/>
    <cellStyle name="60% - Accent6 7 2 4" xfId="51779" xr:uid="{A140A632-E3CF-46B9-84DC-59A9B898CF5C}"/>
    <cellStyle name="60% - Accent6 7 3" xfId="11030" xr:uid="{70E4F361-B376-46D4-94AB-9C8359CDF125}"/>
    <cellStyle name="60% - Accent6 7 3 2" xfId="26443" xr:uid="{BF2E2A47-94AB-4989-BFE3-C336C369AB8D}"/>
    <cellStyle name="60% - Accent6 7 3 2 2" xfId="51784" xr:uid="{107EB287-4474-4689-8318-F5C41ED1FEFC}"/>
    <cellStyle name="60% - Accent6 7 3 3" xfId="51783" xr:uid="{299E2535-64AE-4F5A-884B-DB1807D05EF3}"/>
    <cellStyle name="60% - Accent6 7 4" xfId="18738" xr:uid="{D53FC8C6-FEAE-4BE5-9C31-B0DD0F9A0809}"/>
    <cellStyle name="60% - Accent6 7 4 2" xfId="51785" xr:uid="{BA1878E0-AFE3-4B9E-8916-4DF836F5F5B2}"/>
    <cellStyle name="60% - Accent6 7 5" xfId="51778" xr:uid="{79282169-0D16-4ACD-B302-CBB92CD75240}"/>
    <cellStyle name="60% - Accent6 8" xfId="3339" xr:uid="{8ED0D119-334D-4DFE-9332-234F4751E5FD}"/>
    <cellStyle name="60% - Accent6 8 2" xfId="7071" xr:uid="{041D504E-F415-4519-BC91-32CC3A00700F}"/>
    <cellStyle name="60% - Accent6 8 2 2" xfId="14779" xr:uid="{512A2F6B-42A3-4842-B8F0-DB5FBCD10BA4}"/>
    <cellStyle name="60% - Accent6 8 2 2 2" xfId="30191" xr:uid="{7781B18F-C266-4BD5-8F58-76EC61854D15}"/>
    <cellStyle name="60% - Accent6 8 2 2 2 2" xfId="51789" xr:uid="{083FFA55-875C-4215-A124-EA1C6B75955A}"/>
    <cellStyle name="60% - Accent6 8 2 2 3" xfId="51788" xr:uid="{44E7A85D-A7E9-4933-AF42-34276C87F96C}"/>
    <cellStyle name="60% - Accent6 8 2 3" xfId="22486" xr:uid="{08A448E6-200F-4EC8-AA54-A891FB777CBC}"/>
    <cellStyle name="60% - Accent6 8 2 3 2" xfId="51790" xr:uid="{45CF14BC-3F30-462B-90A3-B78F40B9321D}"/>
    <cellStyle name="60% - Accent6 8 2 4" xfId="51787" xr:uid="{77E14B36-5D39-40ED-A2E8-1269D85BA8DB}"/>
    <cellStyle name="60% - Accent6 8 3" xfId="11050" xr:uid="{C50409C5-66AF-4C7E-8D39-15CCE133DD80}"/>
    <cellStyle name="60% - Accent6 8 3 2" xfId="26463" xr:uid="{37F3B331-08C4-4ECE-A127-2200C6CBAC26}"/>
    <cellStyle name="60% - Accent6 8 3 2 2" xfId="51792" xr:uid="{BFC6797E-E8CC-48E0-B4E1-260676C23A9B}"/>
    <cellStyle name="60% - Accent6 8 3 3" xfId="51791" xr:uid="{28FE7BCF-F6DF-4900-8C46-98B61B7AA8F3}"/>
    <cellStyle name="60% - Accent6 8 4" xfId="18758" xr:uid="{9EA909DB-0448-4F64-851D-4A4DFE8D5FD0}"/>
    <cellStyle name="60% - Accent6 8 4 2" xfId="51793" xr:uid="{3BDFD783-456F-4224-B017-BDDBF1111E54}"/>
    <cellStyle name="60% - Accent6 8 5" xfId="51786" xr:uid="{378044F1-F24B-4851-B1DB-0B87A2CB3911}"/>
    <cellStyle name="60% - Accent6 9" xfId="3359" xr:uid="{5987D021-0B7A-4DC3-B666-37911625A166}"/>
    <cellStyle name="60% - Accent6 9 2" xfId="7091" xr:uid="{677CC875-0DAC-4ECB-8C25-F49300558B8C}"/>
    <cellStyle name="60% - Accent6 9 2 2" xfId="14799" xr:uid="{FCFFC99C-47AD-4397-AF1B-2AF90F6A8E5B}"/>
    <cellStyle name="60% - Accent6 9 2 2 2" xfId="30211" xr:uid="{6DDE887A-57CF-4F9A-B3B1-F81958345685}"/>
    <cellStyle name="60% - Accent6 9 2 2 2 2" xfId="51797" xr:uid="{BB04723A-371A-4E63-9D16-2D692A674722}"/>
    <cellStyle name="60% - Accent6 9 2 2 3" xfId="51796" xr:uid="{2E4B05E5-43BC-4D15-BD39-36D548EE1963}"/>
    <cellStyle name="60% - Accent6 9 2 3" xfId="22506" xr:uid="{7B94274B-FEB4-4F76-9DD1-D35EA1DC0203}"/>
    <cellStyle name="60% - Accent6 9 2 3 2" xfId="51798" xr:uid="{7474781A-292E-4D3D-8D43-6D54862D4642}"/>
    <cellStyle name="60% - Accent6 9 2 4" xfId="51795" xr:uid="{EB2CFC4B-7EA0-4F90-B1FD-BD9C94EEA2FB}"/>
    <cellStyle name="60% - Accent6 9 3" xfId="11070" xr:uid="{3AC5D5E1-C98C-4C91-8BF6-C75F38071245}"/>
    <cellStyle name="60% - Accent6 9 3 2" xfId="26483" xr:uid="{C82059C4-6920-4EA8-81DE-9BA83327A488}"/>
    <cellStyle name="60% - Accent6 9 3 2 2" xfId="51800" xr:uid="{4CA88117-9CC0-4F76-AEA6-8E9D270F6BAB}"/>
    <cellStyle name="60% - Accent6 9 3 3" xfId="51799" xr:uid="{EC8780C6-D6B3-4F28-81F8-0809D9F0178D}"/>
    <cellStyle name="60% - Accent6 9 4" xfId="18778" xr:uid="{19585CBD-B563-459B-9F4A-8AD0CD1EF02B}"/>
    <cellStyle name="60% - Accent6 9 4 2" xfId="51801" xr:uid="{3255BE8E-AF24-4475-B303-A9A46A5D4FF4}"/>
    <cellStyle name="60% - Accent6 9 5" xfId="51794" xr:uid="{595EAB25-264B-4074-91F1-965B9B802D37}"/>
    <cellStyle name="60% - Énfasis1 10" xfId="593" xr:uid="{503148EC-9D69-4509-88F1-8B21CE7F4E45}"/>
    <cellStyle name="60% - Énfasis1 10 2" xfId="1254" xr:uid="{C70E67E8-8F9A-4641-AA94-AE2812BF1C0C}"/>
    <cellStyle name="60% - Énfasis1 10 2 2" xfId="2721" xr:uid="{923EE008-03D2-4523-A10A-4D84120442B3}"/>
    <cellStyle name="60% - Énfasis1 10 2 2 2" xfId="6453" xr:uid="{B165C247-52AA-4B05-8892-9B8BD003BC97}"/>
    <cellStyle name="60% - Énfasis1 10 2 2 2 2" xfId="14161" xr:uid="{07989BD4-8843-468D-975A-65823CFCFEFD}"/>
    <cellStyle name="60% - Énfasis1 10 2 2 2 2 2" xfId="29573" xr:uid="{21ACAA3E-4582-46A3-98A5-F9B7A5185D84}"/>
    <cellStyle name="60% - Énfasis1 10 2 2 2 2 2 2" xfId="51807" xr:uid="{9A303FAF-FB88-4452-8E6F-4EED599B7743}"/>
    <cellStyle name="60% - Énfasis1 10 2 2 2 2 3" xfId="51806" xr:uid="{1E594657-994A-4729-982A-EC0A22E89F29}"/>
    <cellStyle name="60% - Énfasis1 10 2 2 2 3" xfId="21868" xr:uid="{89BCBA98-A7B1-4AF6-A894-93761CD30AC6}"/>
    <cellStyle name="60% - Énfasis1 10 2 2 2 3 2" xfId="51808" xr:uid="{604E884B-1145-428B-8E4B-C61AAC5E3A5D}"/>
    <cellStyle name="60% - Énfasis1 10 2 2 2 4" xfId="51805" xr:uid="{B7B123EF-3778-4563-89B5-E9D52D6CCB8F}"/>
    <cellStyle name="60% - Énfasis1 10 2 2 3" xfId="10432" xr:uid="{60DDDD2E-2F3F-47EA-B3CB-37A432B5B325}"/>
    <cellStyle name="60% - Énfasis1 10 2 2 3 2" xfId="25845" xr:uid="{493F5F36-D953-4AD8-A840-D32D1410D104}"/>
    <cellStyle name="60% - Énfasis1 10 2 2 3 2 2" xfId="51810" xr:uid="{F914E004-8C33-4A1F-A18C-F5C84BC919E7}"/>
    <cellStyle name="60% - Énfasis1 10 2 2 3 3" xfId="51809" xr:uid="{59DD1E8F-A393-4FAA-9491-84312CC491B3}"/>
    <cellStyle name="60% - Énfasis1 10 2 2 4" xfId="18140" xr:uid="{E4AB3CD2-3F18-4D58-AC3E-EA0A0C86514C}"/>
    <cellStyle name="60% - Énfasis1 10 2 2 4 2" xfId="51811" xr:uid="{D77AEE80-6D3D-4B89-8363-8C87CB44D1AE}"/>
    <cellStyle name="60% - Énfasis1 10 2 2 5" xfId="51804" xr:uid="{2A5F8671-FFA0-44A8-8FC1-3517C5AA7A8F}"/>
    <cellStyle name="60% - Énfasis1 10 2 3" xfId="4990" xr:uid="{302751E5-871C-4300-A83C-3F7E7EAB04C1}"/>
    <cellStyle name="60% - Énfasis1 10 2 3 2" xfId="12698" xr:uid="{8CA046CC-F07D-4A1C-8FEF-2846DE2E135A}"/>
    <cellStyle name="60% - Énfasis1 10 2 3 2 2" xfId="28110" xr:uid="{39AC2035-5403-4255-9312-D20DD0992495}"/>
    <cellStyle name="60% - Énfasis1 10 2 3 2 2 2" xfId="51814" xr:uid="{154EC456-59F6-493C-92C8-D93A3293EC2F}"/>
    <cellStyle name="60% - Énfasis1 10 2 3 2 3" xfId="51813" xr:uid="{40A8B3B6-D6B4-4FB4-AFE4-6F4241E28965}"/>
    <cellStyle name="60% - Énfasis1 10 2 3 3" xfId="20405" xr:uid="{777A7722-4E87-4599-96FA-4B1146EB58C4}"/>
    <cellStyle name="60% - Énfasis1 10 2 3 3 2" xfId="51815" xr:uid="{D0694B45-7245-45CB-AF78-E655F4CC0808}"/>
    <cellStyle name="60% - Énfasis1 10 2 3 4" xfId="51812" xr:uid="{41350BE0-39EE-46E1-9DD5-8D9649FEC671}"/>
    <cellStyle name="60% - Énfasis1 10 2 4" xfId="8973" xr:uid="{2D38BA47-8FA0-4465-A392-D575840594FC}"/>
    <cellStyle name="60% - Énfasis1 10 2 4 2" xfId="24386" xr:uid="{78561414-3A9B-4020-A9FD-397DEBADFEAD}"/>
    <cellStyle name="60% - Énfasis1 10 2 4 2 2" xfId="51817" xr:uid="{75F2DAF0-CB83-4B19-84F1-2536571D677C}"/>
    <cellStyle name="60% - Énfasis1 10 2 4 3" xfId="51816" xr:uid="{812BFFBE-589D-4EF7-B321-F305A5F3DD56}"/>
    <cellStyle name="60% - Énfasis1 10 2 5" xfId="16681" xr:uid="{D1B790BC-43C9-4E5E-A050-6631C805FE68}"/>
    <cellStyle name="60% - Énfasis1 10 2 5 2" xfId="51818" xr:uid="{7A9336F2-E0EF-4DD4-AC78-286794F7EF14}"/>
    <cellStyle name="60% - Énfasis1 10 2 6" xfId="51803" xr:uid="{1F07C1D3-2CFB-486C-9767-B7BFBBAAE693}"/>
    <cellStyle name="60% - Énfasis1 10 3" xfId="2083" xr:uid="{F23A4AD5-4DA6-4667-B966-310E9A073400}"/>
    <cellStyle name="60% - Énfasis1 10 3 2" xfId="5815" xr:uid="{D7378302-F858-412C-96BF-8E436FBEB6A8}"/>
    <cellStyle name="60% - Énfasis1 10 3 2 2" xfId="13523" xr:uid="{2C2B3B20-FECF-4809-AD6D-D6808B49D1E6}"/>
    <cellStyle name="60% - Énfasis1 10 3 2 2 2" xfId="28935" xr:uid="{5391740E-233A-4B4B-8EFA-27AF370C6DCB}"/>
    <cellStyle name="60% - Énfasis1 10 3 2 2 2 2" xfId="51822" xr:uid="{9D939D1F-5DEF-427D-BB58-4AD898836C1E}"/>
    <cellStyle name="60% - Énfasis1 10 3 2 2 3" xfId="51821" xr:uid="{A4217A09-1C0E-4247-80EB-272B8F264AA0}"/>
    <cellStyle name="60% - Énfasis1 10 3 2 3" xfId="21230" xr:uid="{DC57D29C-AE8E-4724-9782-BF88F8533467}"/>
    <cellStyle name="60% - Énfasis1 10 3 2 3 2" xfId="51823" xr:uid="{37BEF628-A9E0-418E-BFB4-FA029C2E0BAE}"/>
    <cellStyle name="60% - Énfasis1 10 3 2 4" xfId="51820" xr:uid="{0952EB85-D090-4129-B134-8EC528B3A919}"/>
    <cellStyle name="60% - Énfasis1 10 3 3" xfId="9794" xr:uid="{8C195E75-1325-40CD-91E6-76BBEC40423E}"/>
    <cellStyle name="60% - Énfasis1 10 3 3 2" xfId="25207" xr:uid="{6EC520B3-C39E-4BA3-8220-246BCABBA65E}"/>
    <cellStyle name="60% - Énfasis1 10 3 3 2 2" xfId="51825" xr:uid="{CBB53E4D-9D36-4B02-B01B-ABBFB518D7E5}"/>
    <cellStyle name="60% - Énfasis1 10 3 3 3" xfId="51824" xr:uid="{7D4AC15D-0660-4023-A3C7-F29AA1E4A12B}"/>
    <cellStyle name="60% - Énfasis1 10 3 4" xfId="17502" xr:uid="{B5A79BD8-EFB8-48E0-95B5-7779B29DB042}"/>
    <cellStyle name="60% - Énfasis1 10 3 4 2" xfId="51826" xr:uid="{B58BAC11-EF1B-4BA8-81D6-63F43FADE7D2}"/>
    <cellStyle name="60% - Énfasis1 10 3 5" xfId="51819" xr:uid="{89DF8F63-AA5F-4E83-826F-4674D4F97674}"/>
    <cellStyle name="60% - Énfasis1 10 4" xfId="4338" xr:uid="{EE24C06C-B638-46DE-8E79-884C15BECECD}"/>
    <cellStyle name="60% - Énfasis1 10 4 2" xfId="12046" xr:uid="{55B57AF5-6B08-4174-B5FF-B1C1061EA4E2}"/>
    <cellStyle name="60% - Énfasis1 10 4 2 2" xfId="27458" xr:uid="{6021A6EB-5144-435D-8058-D571D3123CE6}"/>
    <cellStyle name="60% - Énfasis1 10 4 2 2 2" xfId="51829" xr:uid="{3F4E4CEA-7F3D-4704-963D-E423FB6D599D}"/>
    <cellStyle name="60% - Énfasis1 10 4 2 3" xfId="51828" xr:uid="{DF92E1DC-B5B6-47E1-A45A-E47B0810EBAD}"/>
    <cellStyle name="60% - Énfasis1 10 4 3" xfId="19753" xr:uid="{E4CC41FD-1022-4AD1-B868-5DB56B3ACE44}"/>
    <cellStyle name="60% - Énfasis1 10 4 3 2" xfId="51830" xr:uid="{A4850D30-3D69-4336-993B-B84ED34304C7}"/>
    <cellStyle name="60% - Énfasis1 10 4 4" xfId="51827" xr:uid="{42269D1D-FF86-4EF7-9BFC-405C4E2D9B98}"/>
    <cellStyle name="60% - Énfasis1 10 5" xfId="8335" xr:uid="{8D5B7B69-0717-483E-A20B-E94E7A1F977E}"/>
    <cellStyle name="60% - Énfasis1 10 5 2" xfId="23748" xr:uid="{CB21D580-8B9C-41DC-B9CA-502A7AB84FD8}"/>
    <cellStyle name="60% - Énfasis1 10 5 2 2" xfId="51832" xr:uid="{D308A424-9418-4AD8-8473-32EDA6030823}"/>
    <cellStyle name="60% - Énfasis1 10 5 3" xfId="51831" xr:uid="{07151134-DAF8-40B9-8F96-C567EF513EE9}"/>
    <cellStyle name="60% - Énfasis1 10 6" xfId="16043" xr:uid="{269744FF-109F-4D10-B5DA-79FF068DC133}"/>
    <cellStyle name="60% - Énfasis1 10 6 2" xfId="51833" xr:uid="{65F8979C-BF17-4737-BE36-0886180F382D}"/>
    <cellStyle name="60% - Énfasis1 10 7" xfId="51802" xr:uid="{20CE5AEB-2F41-40F7-9A00-7A4E2F0D592A}"/>
    <cellStyle name="60% - Énfasis1 11" xfId="613" xr:uid="{0E0BCFF4-31BA-4A28-A7E1-E904DF4A7ABC}"/>
    <cellStyle name="60% - Énfasis1 11 2" xfId="1274" xr:uid="{CC32DB6B-4BC2-4281-8C10-3E8B8C7A46BF}"/>
    <cellStyle name="60% - Énfasis1 11 2 2" xfId="2741" xr:uid="{DC16F374-84F1-45D5-B6E2-95E3A1847C95}"/>
    <cellStyle name="60% - Énfasis1 11 2 2 2" xfId="6473" xr:uid="{B5174A3E-4C3B-4B00-9109-DC9FEECDB9B6}"/>
    <cellStyle name="60% - Énfasis1 11 2 2 2 2" xfId="14181" xr:uid="{31EA3F9B-EB84-4460-96E0-D41C94A39934}"/>
    <cellStyle name="60% - Énfasis1 11 2 2 2 2 2" xfId="29593" xr:uid="{87E7BF62-AD95-46A4-983B-462F3E4A1412}"/>
    <cellStyle name="60% - Énfasis1 11 2 2 2 2 2 2" xfId="51839" xr:uid="{50D87E0A-E2EB-43DB-ACBC-A0F399F9EDA7}"/>
    <cellStyle name="60% - Énfasis1 11 2 2 2 2 3" xfId="51838" xr:uid="{6FE1C0CA-0004-462E-99F1-FAA4EB2E58B0}"/>
    <cellStyle name="60% - Énfasis1 11 2 2 2 3" xfId="21888" xr:uid="{9B781D97-418F-4EE1-A4A3-B5216BA1131F}"/>
    <cellStyle name="60% - Énfasis1 11 2 2 2 3 2" xfId="51840" xr:uid="{BBB3C21E-D157-4C0E-B701-44ED29D92865}"/>
    <cellStyle name="60% - Énfasis1 11 2 2 2 4" xfId="51837" xr:uid="{0015151C-A681-4535-9D61-1BF4B3ABA58E}"/>
    <cellStyle name="60% - Énfasis1 11 2 2 3" xfId="10452" xr:uid="{DB298A44-39E4-4483-816E-69C41090F0A1}"/>
    <cellStyle name="60% - Énfasis1 11 2 2 3 2" xfId="25865" xr:uid="{8ED124BA-1B55-419B-A2D0-0804FF14AF10}"/>
    <cellStyle name="60% - Énfasis1 11 2 2 3 2 2" xfId="51842" xr:uid="{6C384D3F-14F3-4132-A70E-61F4B31BCEED}"/>
    <cellStyle name="60% - Énfasis1 11 2 2 3 3" xfId="51841" xr:uid="{9524943F-DE93-4EFC-A2C1-76F06A52929D}"/>
    <cellStyle name="60% - Énfasis1 11 2 2 4" xfId="18160" xr:uid="{2813915A-2736-43A5-A2B0-13C2C5EA3BF3}"/>
    <cellStyle name="60% - Énfasis1 11 2 2 4 2" xfId="51843" xr:uid="{987F6CCE-A5AE-40D4-BEE4-E027DF4D339E}"/>
    <cellStyle name="60% - Énfasis1 11 2 2 5" xfId="51836" xr:uid="{28F75BBC-2AED-440B-9A84-AFF95F9E27DE}"/>
    <cellStyle name="60% - Énfasis1 11 2 3" xfId="5010" xr:uid="{898EEA69-F6AC-483C-85E9-B45B7E7812B0}"/>
    <cellStyle name="60% - Énfasis1 11 2 3 2" xfId="12718" xr:uid="{3464977B-93DE-43D5-9BFE-4B5E371E22B4}"/>
    <cellStyle name="60% - Énfasis1 11 2 3 2 2" xfId="28130" xr:uid="{6027A7D8-1DB6-4043-815B-93FBE55B4CEA}"/>
    <cellStyle name="60% - Énfasis1 11 2 3 2 2 2" xfId="51846" xr:uid="{DDD18C73-E7EC-42B2-A8CD-E6947AD1B0A5}"/>
    <cellStyle name="60% - Énfasis1 11 2 3 2 3" xfId="51845" xr:uid="{1406A815-9943-4A60-968F-F8024BE489EC}"/>
    <cellStyle name="60% - Énfasis1 11 2 3 3" xfId="20425" xr:uid="{63972379-A8DD-4F4B-9093-8D6DC0A1959B}"/>
    <cellStyle name="60% - Énfasis1 11 2 3 3 2" xfId="51847" xr:uid="{4446A8DB-69A1-4238-A1EE-1A9712A666DA}"/>
    <cellStyle name="60% - Énfasis1 11 2 3 4" xfId="51844" xr:uid="{E707EC8B-4356-4F57-84B2-E8E86AA68544}"/>
    <cellStyle name="60% - Énfasis1 11 2 4" xfId="8993" xr:uid="{B3570F7B-85AA-4C31-8D5C-8DB6368E089B}"/>
    <cellStyle name="60% - Énfasis1 11 2 4 2" xfId="24406" xr:uid="{A995E2AC-A9F3-4CF2-94D0-6D180C492287}"/>
    <cellStyle name="60% - Énfasis1 11 2 4 2 2" xfId="51849" xr:uid="{93C46D83-80EC-4F2D-8062-4CCFCDDC405A}"/>
    <cellStyle name="60% - Énfasis1 11 2 4 3" xfId="51848" xr:uid="{4A85971A-E8B2-40A0-8DF5-1E0ED6AF9549}"/>
    <cellStyle name="60% - Énfasis1 11 2 5" xfId="16701" xr:uid="{4DFDE768-5439-473E-8F05-380CD1E33371}"/>
    <cellStyle name="60% - Énfasis1 11 2 5 2" xfId="51850" xr:uid="{6C2F2426-A7A2-415C-831D-55202F5D18E6}"/>
    <cellStyle name="60% - Énfasis1 11 2 6" xfId="51835" xr:uid="{83871C74-3E21-4237-94AD-55A10CAADCA4}"/>
    <cellStyle name="60% - Énfasis1 11 3" xfId="2103" xr:uid="{B14016F6-0080-4CAE-B19D-138E1659C69C}"/>
    <cellStyle name="60% - Énfasis1 11 3 2" xfId="5835" xr:uid="{5C21A8DC-1660-4ECF-9F57-A480A8759E84}"/>
    <cellStyle name="60% - Énfasis1 11 3 2 2" xfId="13543" xr:uid="{5E7AB96B-ABFE-48F5-A333-998EE182B8B2}"/>
    <cellStyle name="60% - Énfasis1 11 3 2 2 2" xfId="28955" xr:uid="{E015D21C-BB57-4C78-B798-E8532D14985D}"/>
    <cellStyle name="60% - Énfasis1 11 3 2 2 2 2" xfId="51854" xr:uid="{3F506C4A-97B1-4845-A658-C52EE77F5470}"/>
    <cellStyle name="60% - Énfasis1 11 3 2 2 3" xfId="51853" xr:uid="{F0FEAB21-72E1-49D6-9184-BD1504A0A516}"/>
    <cellStyle name="60% - Énfasis1 11 3 2 3" xfId="21250" xr:uid="{FDE6B1BE-3804-47ED-BC14-67A98B240204}"/>
    <cellStyle name="60% - Énfasis1 11 3 2 3 2" xfId="51855" xr:uid="{EE137455-A5EE-433A-80E9-F2BE90520C6C}"/>
    <cellStyle name="60% - Énfasis1 11 3 2 4" xfId="51852" xr:uid="{D0FF8222-3B24-446B-AC09-485BACBEC141}"/>
    <cellStyle name="60% - Énfasis1 11 3 3" xfId="9814" xr:uid="{2E83B761-4BDA-49E4-A18B-54EC09F5C77A}"/>
    <cellStyle name="60% - Énfasis1 11 3 3 2" xfId="25227" xr:uid="{ADEF7A03-AE62-4071-A777-53393D3BF90F}"/>
    <cellStyle name="60% - Énfasis1 11 3 3 2 2" xfId="51857" xr:uid="{E653D61E-2A1A-4EE7-9CDE-4B4898A71895}"/>
    <cellStyle name="60% - Énfasis1 11 3 3 3" xfId="51856" xr:uid="{138B3D14-E2F2-4AEC-BDEB-8BDF87C43E16}"/>
    <cellStyle name="60% - Énfasis1 11 3 4" xfId="17522" xr:uid="{07653319-DB59-42AF-8176-9A0262505356}"/>
    <cellStyle name="60% - Énfasis1 11 3 4 2" xfId="51858" xr:uid="{D723F739-70E0-42FC-9D0F-0F4190FE2C4C}"/>
    <cellStyle name="60% - Énfasis1 11 3 5" xfId="51851" xr:uid="{1BA92DDB-86AF-4D5B-93EF-FB7294DDCB43}"/>
    <cellStyle name="60% - Énfasis1 11 4" xfId="4358" xr:uid="{9824C486-CE77-4C78-87A8-2AD8E9CED0B4}"/>
    <cellStyle name="60% - Énfasis1 11 4 2" xfId="12066" xr:uid="{A458208C-9DE8-4AF3-AA86-3889A275184A}"/>
    <cellStyle name="60% - Énfasis1 11 4 2 2" xfId="27478" xr:uid="{0081C212-E5D4-4D86-8B2E-A6D21AFBE9D8}"/>
    <cellStyle name="60% - Énfasis1 11 4 2 2 2" xfId="51861" xr:uid="{27EAB5ED-E22F-40FA-9237-86760F4FE3DF}"/>
    <cellStyle name="60% - Énfasis1 11 4 2 3" xfId="51860" xr:uid="{D59CB964-995E-4D4B-A609-3D718416661E}"/>
    <cellStyle name="60% - Énfasis1 11 4 3" xfId="19773" xr:uid="{5FD9DB59-F46F-467E-93C5-055F5CFEF3CE}"/>
    <cellStyle name="60% - Énfasis1 11 4 3 2" xfId="51862" xr:uid="{02AC7DAA-3E13-4CB4-813E-0922F35AAE2B}"/>
    <cellStyle name="60% - Énfasis1 11 4 4" xfId="51859" xr:uid="{A5DD86A7-38E7-4D77-8332-6DD4FD1634F9}"/>
    <cellStyle name="60% - Énfasis1 11 5" xfId="8355" xr:uid="{A5C0787F-F772-4043-86E3-80A38F2BF387}"/>
    <cellStyle name="60% - Énfasis1 11 5 2" xfId="23768" xr:uid="{571E25AB-7767-4CEC-B1DC-AF6CDC8F57BC}"/>
    <cellStyle name="60% - Énfasis1 11 5 2 2" xfId="51864" xr:uid="{24600029-A749-4592-9495-9ED57AA8A384}"/>
    <cellStyle name="60% - Énfasis1 11 5 3" xfId="51863" xr:uid="{E74CBDE6-0758-4478-A10E-14C81D367A0D}"/>
    <cellStyle name="60% - Énfasis1 11 6" xfId="16063" xr:uid="{72031EF1-4DC2-4285-89DA-8B49B6C39EAE}"/>
    <cellStyle name="60% - Énfasis1 11 6 2" xfId="51865" xr:uid="{0468069C-34F4-446C-AC0E-C05C12216A1D}"/>
    <cellStyle name="60% - Énfasis1 11 7" xfId="51834" xr:uid="{93C70A7E-471A-4114-947C-5149E8FA7B6C}"/>
    <cellStyle name="60% - Énfasis1 12" xfId="634" xr:uid="{B1D6C505-67C9-40FD-A6C5-C06EA0937019}"/>
    <cellStyle name="60% - Énfasis1 12 2" xfId="1295" xr:uid="{21BB03C6-711C-4E9E-A0DC-A90ABC4CF335}"/>
    <cellStyle name="60% - Énfasis1 12 2 2" xfId="2762" xr:uid="{BD5DE502-0D6A-465F-8426-9B59CF10596C}"/>
    <cellStyle name="60% - Énfasis1 12 2 2 2" xfId="6494" xr:uid="{DD1A8EF1-92EC-4A36-9FB2-6B2D15E3B699}"/>
    <cellStyle name="60% - Énfasis1 12 2 2 2 2" xfId="14202" xr:uid="{391D5058-4F6F-4F02-85B9-4ED588C70F9F}"/>
    <cellStyle name="60% - Énfasis1 12 2 2 2 2 2" xfId="29614" xr:uid="{87ACD645-3AC7-45D1-B5D7-48AD8F082606}"/>
    <cellStyle name="60% - Énfasis1 12 2 2 2 2 2 2" xfId="51871" xr:uid="{2BA70D5C-7967-4F7B-A7B8-023E0BC3B698}"/>
    <cellStyle name="60% - Énfasis1 12 2 2 2 2 3" xfId="51870" xr:uid="{A0D901E0-2372-4160-89F7-C4D2A1BEDDFB}"/>
    <cellStyle name="60% - Énfasis1 12 2 2 2 3" xfId="21909" xr:uid="{A8D371C9-BB4C-4CEA-BD74-E130066A1DCF}"/>
    <cellStyle name="60% - Énfasis1 12 2 2 2 3 2" xfId="51872" xr:uid="{D7FDAC50-7E62-45CC-8649-2094FB3D2F07}"/>
    <cellStyle name="60% - Énfasis1 12 2 2 2 4" xfId="51869" xr:uid="{CDB08DDD-1AB9-472D-A649-46AC9586B18F}"/>
    <cellStyle name="60% - Énfasis1 12 2 2 3" xfId="10473" xr:uid="{D8346C3D-7F8A-401E-9ADB-F08CF96B8083}"/>
    <cellStyle name="60% - Énfasis1 12 2 2 3 2" xfId="25886" xr:uid="{51C5554B-BA8A-42F0-80FF-0B7C9BCFD375}"/>
    <cellStyle name="60% - Énfasis1 12 2 2 3 2 2" xfId="51874" xr:uid="{B853A110-1C00-40C1-8D65-7A950D8073FF}"/>
    <cellStyle name="60% - Énfasis1 12 2 2 3 3" xfId="51873" xr:uid="{965AB8F9-CC69-48D4-BF1D-0604CA3422F3}"/>
    <cellStyle name="60% - Énfasis1 12 2 2 4" xfId="18181" xr:uid="{D8B40ED6-6B50-41E7-82E2-B5AE94318100}"/>
    <cellStyle name="60% - Énfasis1 12 2 2 4 2" xfId="51875" xr:uid="{30C8C529-CB2B-49B4-988B-99E55E58AF70}"/>
    <cellStyle name="60% - Énfasis1 12 2 2 5" xfId="51868" xr:uid="{1AAFD009-ED6E-4818-B71C-78028E0D311D}"/>
    <cellStyle name="60% - Énfasis1 12 2 3" xfId="5031" xr:uid="{33504ECF-8D6C-4F4D-8BA9-A84F97023942}"/>
    <cellStyle name="60% - Énfasis1 12 2 3 2" xfId="12739" xr:uid="{098C1264-CCAA-483D-A47B-501DEF2D3B3B}"/>
    <cellStyle name="60% - Énfasis1 12 2 3 2 2" xfId="28151" xr:uid="{DB3F731F-3514-4D43-A351-457F6DC35782}"/>
    <cellStyle name="60% - Énfasis1 12 2 3 2 2 2" xfId="51878" xr:uid="{90ABA9FA-053C-406C-A9B5-E479699495CC}"/>
    <cellStyle name="60% - Énfasis1 12 2 3 2 3" xfId="51877" xr:uid="{05F074E1-3E02-4431-8DDF-231A5D7D5EC0}"/>
    <cellStyle name="60% - Énfasis1 12 2 3 3" xfId="20446" xr:uid="{59963803-811B-461B-9673-59DA84CB48E9}"/>
    <cellStyle name="60% - Énfasis1 12 2 3 3 2" xfId="51879" xr:uid="{52AB44BA-6F66-4AE6-94C6-B5C0F2F04F80}"/>
    <cellStyle name="60% - Énfasis1 12 2 3 4" xfId="51876" xr:uid="{D641EB30-5A47-40AA-9850-7FF20DF015E3}"/>
    <cellStyle name="60% - Énfasis1 12 2 4" xfId="9014" xr:uid="{465EF556-483C-4394-9EF8-8F67764543C0}"/>
    <cellStyle name="60% - Énfasis1 12 2 4 2" xfId="24427" xr:uid="{0FAA0C3A-2788-4A9A-B06D-839DDAB6CB01}"/>
    <cellStyle name="60% - Énfasis1 12 2 4 2 2" xfId="51881" xr:uid="{12F01F18-DC68-48A7-A779-84B55B59348C}"/>
    <cellStyle name="60% - Énfasis1 12 2 4 3" xfId="51880" xr:uid="{D0BC0FBB-AB81-43CA-8CC6-2DA1B8773A44}"/>
    <cellStyle name="60% - Énfasis1 12 2 5" xfId="16722" xr:uid="{3693E789-FD4F-4B27-9B4B-FCCB5D099DA3}"/>
    <cellStyle name="60% - Énfasis1 12 2 5 2" xfId="51882" xr:uid="{91AEFF8C-9594-4F05-AAFA-29E2F135C5C8}"/>
    <cellStyle name="60% - Énfasis1 12 2 6" xfId="51867" xr:uid="{0353DF75-5C95-409D-BB13-AF3D8C5E5445}"/>
    <cellStyle name="60% - Énfasis1 12 3" xfId="2124" xr:uid="{8C9C4756-9F6A-43C4-9698-0E7A4FA003E8}"/>
    <cellStyle name="60% - Énfasis1 12 3 2" xfId="5856" xr:uid="{3559B670-5127-4F22-8E16-628EAE791A8D}"/>
    <cellStyle name="60% - Énfasis1 12 3 2 2" xfId="13564" xr:uid="{6D769763-64BD-482A-8AEA-6A0D191780E9}"/>
    <cellStyle name="60% - Énfasis1 12 3 2 2 2" xfId="28976" xr:uid="{5530BBAE-C5A7-4787-900D-5FE2423A9D1D}"/>
    <cellStyle name="60% - Énfasis1 12 3 2 2 2 2" xfId="51886" xr:uid="{85AB18D3-6B3E-41E6-BD38-52C74698BD2B}"/>
    <cellStyle name="60% - Énfasis1 12 3 2 2 3" xfId="51885" xr:uid="{281C4B9C-E2A2-4CF9-97BE-A0E01F31AB61}"/>
    <cellStyle name="60% - Énfasis1 12 3 2 3" xfId="21271" xr:uid="{D22AD47B-3D33-483C-A321-D62FB12F15F1}"/>
    <cellStyle name="60% - Énfasis1 12 3 2 3 2" xfId="51887" xr:uid="{BCE9863F-FAC2-4DFD-9E7A-08DC27AD2A19}"/>
    <cellStyle name="60% - Énfasis1 12 3 2 4" xfId="51884" xr:uid="{B01689F1-7D8F-4CD6-A230-9D2B63FB1045}"/>
    <cellStyle name="60% - Énfasis1 12 3 3" xfId="9835" xr:uid="{A0F0F175-C226-4E35-ADBC-ED241056E957}"/>
    <cellStyle name="60% - Énfasis1 12 3 3 2" xfId="25248" xr:uid="{1691D9F3-2B6D-4DA0-BFB2-BCC0F1F31638}"/>
    <cellStyle name="60% - Énfasis1 12 3 3 2 2" xfId="51889" xr:uid="{FFDFAEB7-4A12-472D-B13E-4A1BE12F328B}"/>
    <cellStyle name="60% - Énfasis1 12 3 3 3" xfId="51888" xr:uid="{37EC21B0-A4BF-4C3D-8CD1-555007D8EB13}"/>
    <cellStyle name="60% - Énfasis1 12 3 4" xfId="17543" xr:uid="{FF2B981C-5B78-4108-B90E-A7348AD730CC}"/>
    <cellStyle name="60% - Énfasis1 12 3 4 2" xfId="51890" xr:uid="{A31E2A81-C50A-43CB-AA94-4F3E1FE767F9}"/>
    <cellStyle name="60% - Énfasis1 12 3 5" xfId="51883" xr:uid="{5CA887D5-C8C2-4FE5-91F8-2C747B388DFA}"/>
    <cellStyle name="60% - Énfasis1 12 4" xfId="4379" xr:uid="{DC5A5EE4-824C-44D4-A8B8-621B060F1F00}"/>
    <cellStyle name="60% - Énfasis1 12 4 2" xfId="12087" xr:uid="{5CC38050-5331-41AF-B491-28248E4D0F80}"/>
    <cellStyle name="60% - Énfasis1 12 4 2 2" xfId="27499" xr:uid="{FD1FB948-0A9A-4AA9-9ABD-69C314D348C9}"/>
    <cellStyle name="60% - Énfasis1 12 4 2 2 2" xfId="51893" xr:uid="{79B78E86-B8DC-4B10-8882-EFBC004E5B26}"/>
    <cellStyle name="60% - Énfasis1 12 4 2 3" xfId="51892" xr:uid="{1B8CD32C-2637-457F-B898-D3F25AB0B0B9}"/>
    <cellStyle name="60% - Énfasis1 12 4 3" xfId="19794" xr:uid="{14277353-57D7-41C3-87A4-71E7D1F0E9B6}"/>
    <cellStyle name="60% - Énfasis1 12 4 3 2" xfId="51894" xr:uid="{B8730203-AD0E-4D25-9B43-231C06B485C0}"/>
    <cellStyle name="60% - Énfasis1 12 4 4" xfId="51891" xr:uid="{0B3AAA3F-24EC-4ABD-B706-8BDD33829FF2}"/>
    <cellStyle name="60% - Énfasis1 12 5" xfId="8376" xr:uid="{8139AE6A-8AB1-4465-B460-59297C584621}"/>
    <cellStyle name="60% - Énfasis1 12 5 2" xfId="23789" xr:uid="{6806D0F2-A32C-4885-A630-F0C6E1153D06}"/>
    <cellStyle name="60% - Énfasis1 12 5 2 2" xfId="51896" xr:uid="{B20697F1-AF44-4E07-9F1C-0EFE62E4FE5E}"/>
    <cellStyle name="60% - Énfasis1 12 5 3" xfId="51895" xr:uid="{FC4BE1E4-1075-449B-8071-DAEBE195D3B5}"/>
    <cellStyle name="60% - Énfasis1 12 6" xfId="16084" xr:uid="{22BEB1B2-D9F9-4D5A-9DAE-626D0C81D109}"/>
    <cellStyle name="60% - Énfasis1 12 6 2" xfId="51897" xr:uid="{8638D5F2-96FE-4ECE-9979-C8A792ED215C}"/>
    <cellStyle name="60% - Énfasis1 12 7" xfId="51866" xr:uid="{DE46607F-2386-4BFB-ABF8-E02FB9E894B2}"/>
    <cellStyle name="60% - Énfasis1 13" xfId="654" xr:uid="{17BEE2FE-B236-4982-8E2B-5790583EBAAC}"/>
    <cellStyle name="60% - Énfasis1 13 2" xfId="1315" xr:uid="{5A848FB4-2562-42D0-AB7F-CC7100A14A84}"/>
    <cellStyle name="60% - Énfasis1 13 2 2" xfId="2782" xr:uid="{40AD81C2-5C1B-4BF9-9CD1-FACAE4BBD773}"/>
    <cellStyle name="60% - Énfasis1 13 2 2 2" xfId="6514" xr:uid="{E3C76C54-D746-4B29-BD09-7DE27ED6FA8B}"/>
    <cellStyle name="60% - Énfasis1 13 2 2 2 2" xfId="14222" xr:uid="{7266F224-3BCC-48C2-B3B3-75ADE5083057}"/>
    <cellStyle name="60% - Énfasis1 13 2 2 2 2 2" xfId="29634" xr:uid="{4725701A-7DB9-4CCF-8044-9EDB5279CC63}"/>
    <cellStyle name="60% - Énfasis1 13 2 2 2 2 2 2" xfId="51903" xr:uid="{09233F6E-8E21-4958-8DD6-A60A4CDB8BBF}"/>
    <cellStyle name="60% - Énfasis1 13 2 2 2 2 3" xfId="51902" xr:uid="{76B26E36-01B6-49E0-B284-310351A5254D}"/>
    <cellStyle name="60% - Énfasis1 13 2 2 2 3" xfId="21929" xr:uid="{8F79FA09-C610-4C36-9074-1ADDB2AA3FD1}"/>
    <cellStyle name="60% - Énfasis1 13 2 2 2 3 2" xfId="51904" xr:uid="{4C816710-EA20-4387-ABBA-9D1B77D02BC5}"/>
    <cellStyle name="60% - Énfasis1 13 2 2 2 4" xfId="51901" xr:uid="{3D78AA89-FB8B-4CC1-9214-B79C0AEF1AD3}"/>
    <cellStyle name="60% - Énfasis1 13 2 2 3" xfId="10493" xr:uid="{07DE9445-3E2F-47CA-8586-07F723987B81}"/>
    <cellStyle name="60% - Énfasis1 13 2 2 3 2" xfId="25906" xr:uid="{B5F9BEC0-ECC7-4ED6-ABF7-5B21424F758C}"/>
    <cellStyle name="60% - Énfasis1 13 2 2 3 2 2" xfId="51906" xr:uid="{D2D27311-7ACE-4E90-8FCF-963C9508FD9A}"/>
    <cellStyle name="60% - Énfasis1 13 2 2 3 3" xfId="51905" xr:uid="{534D56B0-D560-445B-A2A2-BF2EFCA091DC}"/>
    <cellStyle name="60% - Énfasis1 13 2 2 4" xfId="18201" xr:uid="{37F3C729-337A-4085-BBAA-16C8E0310F54}"/>
    <cellStyle name="60% - Énfasis1 13 2 2 4 2" xfId="51907" xr:uid="{C8DD2EEF-88E7-4A31-B24F-0C9854CA5ACF}"/>
    <cellStyle name="60% - Énfasis1 13 2 2 5" xfId="51900" xr:uid="{807A51A3-60DC-4631-AF11-44F4D5220E14}"/>
    <cellStyle name="60% - Énfasis1 13 2 3" xfId="5051" xr:uid="{5AF99F48-C815-469B-9E57-229488103506}"/>
    <cellStyle name="60% - Énfasis1 13 2 3 2" xfId="12759" xr:uid="{D84E6F73-DA25-4A13-A2B9-49236B8386A9}"/>
    <cellStyle name="60% - Énfasis1 13 2 3 2 2" xfId="28171" xr:uid="{702D5440-9216-4C18-BBEE-E382E0B4C18D}"/>
    <cellStyle name="60% - Énfasis1 13 2 3 2 2 2" xfId="51910" xr:uid="{9E51D031-66D4-4C40-996A-AC68BD6A721F}"/>
    <cellStyle name="60% - Énfasis1 13 2 3 2 3" xfId="51909" xr:uid="{DB8CA8A3-12C5-4892-A00B-1F6823B16CA9}"/>
    <cellStyle name="60% - Énfasis1 13 2 3 3" xfId="20466" xr:uid="{E2F5C767-CE25-4BE3-9C56-C219F747C4FE}"/>
    <cellStyle name="60% - Énfasis1 13 2 3 3 2" xfId="51911" xr:uid="{86A70D6F-86D3-4DB5-8AF9-8036E5410C89}"/>
    <cellStyle name="60% - Énfasis1 13 2 3 4" xfId="51908" xr:uid="{A2026E10-AAF7-4B16-B8BD-48C64AA32AB4}"/>
    <cellStyle name="60% - Énfasis1 13 2 4" xfId="9034" xr:uid="{072758D8-E4C9-4518-9722-E7C06B870A55}"/>
    <cellStyle name="60% - Énfasis1 13 2 4 2" xfId="24447" xr:uid="{D1DA2157-E626-4188-966C-4498B8E9A9CE}"/>
    <cellStyle name="60% - Énfasis1 13 2 4 2 2" xfId="51913" xr:uid="{0AA07106-91A6-4F33-A679-9F1F5C60E9B8}"/>
    <cellStyle name="60% - Énfasis1 13 2 4 3" xfId="51912" xr:uid="{BCF2E16F-BEC0-4AE0-A5F1-024548EDB74C}"/>
    <cellStyle name="60% - Énfasis1 13 2 5" xfId="16742" xr:uid="{C4F9A065-E228-481F-9A5D-A8D1586080DA}"/>
    <cellStyle name="60% - Énfasis1 13 2 5 2" xfId="51914" xr:uid="{34DEA882-51E8-4D6C-9572-E18E8F69D739}"/>
    <cellStyle name="60% - Énfasis1 13 2 6" xfId="51899" xr:uid="{B40CB316-B1B1-4AD1-AC6B-EB955491DCF9}"/>
    <cellStyle name="60% - Énfasis1 13 3" xfId="2144" xr:uid="{471A62B9-F15D-4FF0-9089-475807C2527A}"/>
    <cellStyle name="60% - Énfasis1 13 3 2" xfId="5876" xr:uid="{657A67CE-EA23-448B-817B-8709BB3BD47C}"/>
    <cellStyle name="60% - Énfasis1 13 3 2 2" xfId="13584" xr:uid="{38392795-3110-4831-A9D2-C128A733EA91}"/>
    <cellStyle name="60% - Énfasis1 13 3 2 2 2" xfId="28996" xr:uid="{F53664EF-E400-49F2-8F53-1FBA956B2BDD}"/>
    <cellStyle name="60% - Énfasis1 13 3 2 2 2 2" xfId="51918" xr:uid="{29A0C2FF-C447-4DA6-8B4D-3945B50271E6}"/>
    <cellStyle name="60% - Énfasis1 13 3 2 2 3" xfId="51917" xr:uid="{289F5AB8-3F67-45D0-8A5C-4E855E08B68F}"/>
    <cellStyle name="60% - Énfasis1 13 3 2 3" xfId="21291" xr:uid="{F0EB8B27-20A0-469E-B2C7-A99D087CDB2F}"/>
    <cellStyle name="60% - Énfasis1 13 3 2 3 2" xfId="51919" xr:uid="{F4CE8C78-3E40-47BC-85F6-F9FDD2223F2F}"/>
    <cellStyle name="60% - Énfasis1 13 3 2 4" xfId="51916" xr:uid="{C7BE34C2-060F-497D-BBCD-CD712920DA16}"/>
    <cellStyle name="60% - Énfasis1 13 3 3" xfId="9855" xr:uid="{AB70F47E-A34B-49DB-A841-A71487DD5604}"/>
    <cellStyle name="60% - Énfasis1 13 3 3 2" xfId="25268" xr:uid="{D9066E2E-78CA-40BA-B8D4-B22550B6C1F5}"/>
    <cellStyle name="60% - Énfasis1 13 3 3 2 2" xfId="51921" xr:uid="{74B0B445-3D20-486D-BFBF-F5E6E54A1A31}"/>
    <cellStyle name="60% - Énfasis1 13 3 3 3" xfId="51920" xr:uid="{08293976-44CE-46F5-96C7-417533305DA7}"/>
    <cellStyle name="60% - Énfasis1 13 3 4" xfId="17563" xr:uid="{B36F2C68-D056-462E-83C2-F443CCBA0559}"/>
    <cellStyle name="60% - Énfasis1 13 3 4 2" xfId="51922" xr:uid="{FC116682-9FBB-4544-9B61-E08DBC198CDB}"/>
    <cellStyle name="60% - Énfasis1 13 3 5" xfId="51915" xr:uid="{3F375A2E-1883-45F2-A055-D56E9B043FBC}"/>
    <cellStyle name="60% - Énfasis1 13 4" xfId="4399" xr:uid="{D65A4864-CA01-4280-B3DE-ADB359C0447E}"/>
    <cellStyle name="60% - Énfasis1 13 4 2" xfId="12107" xr:uid="{E33EF425-DF0C-4FAE-8842-03FBC8AA1AB8}"/>
    <cellStyle name="60% - Énfasis1 13 4 2 2" xfId="27519" xr:uid="{78F4707F-721A-467B-A7FC-E6D4AFEC2088}"/>
    <cellStyle name="60% - Énfasis1 13 4 2 2 2" xfId="51925" xr:uid="{DBF323BD-7099-40A4-A6C4-8AEC7B0A724A}"/>
    <cellStyle name="60% - Énfasis1 13 4 2 3" xfId="51924" xr:uid="{ABE90565-FF4B-4E47-A156-A8FEC3C69214}"/>
    <cellStyle name="60% - Énfasis1 13 4 3" xfId="19814" xr:uid="{075D0A31-4459-4339-B177-C8CE3BC851E4}"/>
    <cellStyle name="60% - Énfasis1 13 4 3 2" xfId="51926" xr:uid="{908ED66F-D954-4BDC-A085-F7D9F03CBD96}"/>
    <cellStyle name="60% - Énfasis1 13 4 4" xfId="51923" xr:uid="{B58D2236-D31B-4290-A233-56BC38CEFF66}"/>
    <cellStyle name="60% - Énfasis1 13 5" xfId="8396" xr:uid="{79B83A12-2B15-4818-8FC1-76DC215A658A}"/>
    <cellStyle name="60% - Énfasis1 13 5 2" xfId="23809" xr:uid="{21510025-21AB-42E1-82FC-82B4BF376534}"/>
    <cellStyle name="60% - Énfasis1 13 5 2 2" xfId="51928" xr:uid="{FB2959BA-715A-487A-B833-6C6E1A161F28}"/>
    <cellStyle name="60% - Énfasis1 13 5 3" xfId="51927" xr:uid="{D48E8E15-3736-459C-BBED-E6B33D9CE4E4}"/>
    <cellStyle name="60% - Énfasis1 13 6" xfId="16104" xr:uid="{667B9305-9731-48CE-B711-4F38F4829836}"/>
    <cellStyle name="60% - Énfasis1 13 6 2" xfId="51929" xr:uid="{12B39BCF-73AF-43D6-B718-E3F85BED6E15}"/>
    <cellStyle name="60% - Énfasis1 13 7" xfId="51898" xr:uid="{8DBDF4BE-ACA7-4D39-A165-6B5E0D64691D}"/>
    <cellStyle name="60% - Énfasis1 14" xfId="674" xr:uid="{ACE4CD90-7F73-428C-AC21-EF4FF2B302D5}"/>
    <cellStyle name="60% - Énfasis1 14 2" xfId="1335" xr:uid="{57BBD4C4-9227-454D-B6F1-72DD86929EDA}"/>
    <cellStyle name="60% - Énfasis1 14 2 2" xfId="2802" xr:uid="{A2BB74C8-EC9E-4023-B485-5C008FE638A5}"/>
    <cellStyle name="60% - Énfasis1 14 2 2 2" xfId="6534" xr:uid="{F6BDEBB7-6269-452B-BD9F-86E74702FC48}"/>
    <cellStyle name="60% - Énfasis1 14 2 2 2 2" xfId="14242" xr:uid="{F8915105-DC60-4913-B9BB-561A3081AD65}"/>
    <cellStyle name="60% - Énfasis1 14 2 2 2 2 2" xfId="29654" xr:uid="{A4AEB38B-97FC-45A8-9E3F-05934D02771A}"/>
    <cellStyle name="60% - Énfasis1 14 2 2 2 2 2 2" xfId="51935" xr:uid="{B45C6598-9F57-489B-B1A7-F42E061EDCF9}"/>
    <cellStyle name="60% - Énfasis1 14 2 2 2 2 3" xfId="51934" xr:uid="{625890F6-9FF4-4E58-BD10-3C9F819FC21B}"/>
    <cellStyle name="60% - Énfasis1 14 2 2 2 3" xfId="21949" xr:uid="{212C2F68-CC13-4568-AE5E-86A082C881C8}"/>
    <cellStyle name="60% - Énfasis1 14 2 2 2 3 2" xfId="51936" xr:uid="{47625CEB-3627-46C9-B321-92AE3FFC524B}"/>
    <cellStyle name="60% - Énfasis1 14 2 2 2 4" xfId="51933" xr:uid="{4F332934-4F9E-46F5-9710-73721589631B}"/>
    <cellStyle name="60% - Énfasis1 14 2 2 3" xfId="10513" xr:uid="{9C7E6EAC-618B-488F-B280-831A1071577B}"/>
    <cellStyle name="60% - Énfasis1 14 2 2 3 2" xfId="25926" xr:uid="{E4A98713-700E-4068-BF48-107C413F1CF2}"/>
    <cellStyle name="60% - Énfasis1 14 2 2 3 2 2" xfId="51938" xr:uid="{14E9586E-01A9-4A75-9A76-AF8FBC46C112}"/>
    <cellStyle name="60% - Énfasis1 14 2 2 3 3" xfId="51937" xr:uid="{EDE85540-36AC-4EC4-8E65-E696EBEF87C0}"/>
    <cellStyle name="60% - Énfasis1 14 2 2 4" xfId="18221" xr:uid="{A8F986FB-D55B-4855-A469-549F8FD0992D}"/>
    <cellStyle name="60% - Énfasis1 14 2 2 4 2" xfId="51939" xr:uid="{142DEB48-435F-4DCE-9B12-56D7CD1EFEFB}"/>
    <cellStyle name="60% - Énfasis1 14 2 2 5" xfId="51932" xr:uid="{CADF0D94-E575-49E2-97C2-1B385EB3974B}"/>
    <cellStyle name="60% - Énfasis1 14 2 3" xfId="5071" xr:uid="{AF0A9210-6999-4D30-B991-E1D380523FB1}"/>
    <cellStyle name="60% - Énfasis1 14 2 3 2" xfId="12779" xr:uid="{D842C2C6-BA61-4107-B6EB-397276563A18}"/>
    <cellStyle name="60% - Énfasis1 14 2 3 2 2" xfId="28191" xr:uid="{99E2978F-F092-4FFD-80E8-DC576065C18A}"/>
    <cellStyle name="60% - Énfasis1 14 2 3 2 2 2" xfId="51942" xr:uid="{A0791716-7E24-461D-A5B2-806E77430290}"/>
    <cellStyle name="60% - Énfasis1 14 2 3 2 3" xfId="51941" xr:uid="{A0BE9C88-C2BE-4BEE-8076-3C6F46FECCF1}"/>
    <cellStyle name="60% - Énfasis1 14 2 3 3" xfId="20486" xr:uid="{42FCBFB3-ABB5-451A-9B03-DF658D4374BC}"/>
    <cellStyle name="60% - Énfasis1 14 2 3 3 2" xfId="51943" xr:uid="{0DD07BB9-4B28-470F-97FC-1FA6BD76F1B1}"/>
    <cellStyle name="60% - Énfasis1 14 2 3 4" xfId="51940" xr:uid="{72122FBF-9470-40C7-B933-CD4DD8DA15E3}"/>
    <cellStyle name="60% - Énfasis1 14 2 4" xfId="9054" xr:uid="{4460F7D1-84E0-4E91-82CF-ADF7E23B2EF6}"/>
    <cellStyle name="60% - Énfasis1 14 2 4 2" xfId="24467" xr:uid="{6F632463-269F-47A6-AACB-CF02F7CB712C}"/>
    <cellStyle name="60% - Énfasis1 14 2 4 2 2" xfId="51945" xr:uid="{B07CA145-7976-41E7-8FDB-990CEBBBB6C2}"/>
    <cellStyle name="60% - Énfasis1 14 2 4 3" xfId="51944" xr:uid="{7F5BE6D6-FE68-4941-B812-C4C1F1C5780F}"/>
    <cellStyle name="60% - Énfasis1 14 2 5" xfId="16762" xr:uid="{AF466B97-B770-4319-AF64-2E6949F4B928}"/>
    <cellStyle name="60% - Énfasis1 14 2 5 2" xfId="51946" xr:uid="{EB0A049A-F650-4699-9ED0-B54CEC4A6803}"/>
    <cellStyle name="60% - Énfasis1 14 2 6" xfId="51931" xr:uid="{3CAE26FF-A15B-4E5E-815C-E329C45EA5B0}"/>
    <cellStyle name="60% - Énfasis1 14 3" xfId="2164" xr:uid="{727F99D0-CDE0-4265-AF52-C467FD85EB62}"/>
    <cellStyle name="60% - Énfasis1 14 3 2" xfId="5896" xr:uid="{85858B1F-867A-45FC-923F-822189E5A4A7}"/>
    <cellStyle name="60% - Énfasis1 14 3 2 2" xfId="13604" xr:uid="{0AD7C6E2-A8F5-49FF-A55C-469482800CA4}"/>
    <cellStyle name="60% - Énfasis1 14 3 2 2 2" xfId="29016" xr:uid="{5343F6AB-04F4-4A14-BBF3-7D2227480D02}"/>
    <cellStyle name="60% - Énfasis1 14 3 2 2 2 2" xfId="51950" xr:uid="{0B971718-5979-4616-A2F1-B465F3F3003F}"/>
    <cellStyle name="60% - Énfasis1 14 3 2 2 3" xfId="51949" xr:uid="{A724E3DB-4112-4EC9-93EF-7C2163D629CF}"/>
    <cellStyle name="60% - Énfasis1 14 3 2 3" xfId="21311" xr:uid="{EA999BE8-F37C-415A-9068-73555D36C14E}"/>
    <cellStyle name="60% - Énfasis1 14 3 2 3 2" xfId="51951" xr:uid="{5B6F5FC6-808B-4DF4-878A-79D1B4AA42A1}"/>
    <cellStyle name="60% - Énfasis1 14 3 2 4" xfId="51948" xr:uid="{6C261614-471D-4A63-AA68-5C7C116561C2}"/>
    <cellStyle name="60% - Énfasis1 14 3 3" xfId="9875" xr:uid="{D4BDE89B-2798-4711-B0C0-B0C73E10BB41}"/>
    <cellStyle name="60% - Énfasis1 14 3 3 2" xfId="25288" xr:uid="{D2FC8257-29C7-4F78-B940-5B7815756C65}"/>
    <cellStyle name="60% - Énfasis1 14 3 3 2 2" xfId="51953" xr:uid="{32673791-9262-41F8-80E7-8DF35DB66A8D}"/>
    <cellStyle name="60% - Énfasis1 14 3 3 3" xfId="51952" xr:uid="{DF8812EA-7825-47B8-9930-2023070AF7AF}"/>
    <cellStyle name="60% - Énfasis1 14 3 4" xfId="17583" xr:uid="{2E3BCC09-6BB8-4B96-876B-69E16C31D2B4}"/>
    <cellStyle name="60% - Énfasis1 14 3 4 2" xfId="51954" xr:uid="{CD28CA97-2DBC-45A9-8171-B3298AD84EC4}"/>
    <cellStyle name="60% - Énfasis1 14 3 5" xfId="51947" xr:uid="{2279C0CF-D8BF-47B3-82AC-606710F2E4D1}"/>
    <cellStyle name="60% - Énfasis1 14 4" xfId="4419" xr:uid="{57A086AC-F86A-4478-9F66-8C72E627038F}"/>
    <cellStyle name="60% - Énfasis1 14 4 2" xfId="12127" xr:uid="{DD1F465B-FEF6-41F9-BC01-2ABF2E6EA1AD}"/>
    <cellStyle name="60% - Énfasis1 14 4 2 2" xfId="27539" xr:uid="{F33B6E99-3CCC-40DC-A58B-2E33F3363DE4}"/>
    <cellStyle name="60% - Énfasis1 14 4 2 2 2" xfId="51957" xr:uid="{067BA2C0-12C2-46FB-A1EC-2D3BB7B36C37}"/>
    <cellStyle name="60% - Énfasis1 14 4 2 3" xfId="51956" xr:uid="{CC207950-2E15-44BB-9389-030143B7713B}"/>
    <cellStyle name="60% - Énfasis1 14 4 3" xfId="19834" xr:uid="{ACBA2DB8-2D7F-46D9-86C1-DCE8B77AD6A8}"/>
    <cellStyle name="60% - Énfasis1 14 4 3 2" xfId="51958" xr:uid="{BBBC0DEA-AB0C-4A2D-832D-185E0EF41C33}"/>
    <cellStyle name="60% - Énfasis1 14 4 4" xfId="51955" xr:uid="{096F62CD-3706-485F-9DCB-CCC3C5573408}"/>
    <cellStyle name="60% - Énfasis1 14 5" xfId="8416" xr:uid="{E9331225-638C-4CB5-A466-D25FF2CB17E1}"/>
    <cellStyle name="60% - Énfasis1 14 5 2" xfId="23829" xr:uid="{65638DDA-945F-424F-A176-F6CEDF5D2653}"/>
    <cellStyle name="60% - Énfasis1 14 5 2 2" xfId="51960" xr:uid="{4D9B6E31-F590-46E3-BA33-69A566414AEB}"/>
    <cellStyle name="60% - Énfasis1 14 5 3" xfId="51959" xr:uid="{39EE83CF-75EF-473F-843B-7E9D0ECCDEC1}"/>
    <cellStyle name="60% - Énfasis1 14 6" xfId="16124" xr:uid="{66C2151F-F4FB-4A5C-9228-D1CE24724432}"/>
    <cellStyle name="60% - Énfasis1 14 6 2" xfId="51961" xr:uid="{BC266670-DB74-447B-BD66-30AAF5D0822F}"/>
    <cellStyle name="60% - Énfasis1 14 7" xfId="51930" xr:uid="{7F386C1D-3DFA-4D21-8556-125D1FDA667A}"/>
    <cellStyle name="60% - Énfasis1 15" xfId="695" xr:uid="{B7D1BD16-56E6-4659-9DD8-969EF05A1822}"/>
    <cellStyle name="60% - Énfasis1 15 2" xfId="1356" xr:uid="{15D80028-7644-493B-AC93-867454E9E15B}"/>
    <cellStyle name="60% - Énfasis1 15 2 2" xfId="2823" xr:uid="{FEAACE0D-4B7D-47A5-B43E-1517BA274BBF}"/>
    <cellStyle name="60% - Énfasis1 15 2 2 2" xfId="6555" xr:uid="{1927E7A0-83FD-4BB6-995C-D9FFA14ED51B}"/>
    <cellStyle name="60% - Énfasis1 15 2 2 2 2" xfId="14263" xr:uid="{D1BCBED5-4DB2-49FF-86E5-22D8E26764B0}"/>
    <cellStyle name="60% - Énfasis1 15 2 2 2 2 2" xfId="29675" xr:uid="{4E78873B-0058-4F67-A286-85113F9FB11B}"/>
    <cellStyle name="60% - Énfasis1 15 2 2 2 2 2 2" xfId="51967" xr:uid="{8A235475-D4A2-41F2-924F-079C72C21327}"/>
    <cellStyle name="60% - Énfasis1 15 2 2 2 2 3" xfId="51966" xr:uid="{2A7A31D2-A901-4D3C-B18E-F86DBB00B80C}"/>
    <cellStyle name="60% - Énfasis1 15 2 2 2 3" xfId="21970" xr:uid="{A0936CED-D8E6-4609-B180-EAABC905B083}"/>
    <cellStyle name="60% - Énfasis1 15 2 2 2 3 2" xfId="51968" xr:uid="{FE642BAF-991C-4950-92E3-3B2A2DFA42D9}"/>
    <cellStyle name="60% - Énfasis1 15 2 2 2 4" xfId="51965" xr:uid="{39537AD9-425D-432E-825F-D3FF81C32E3B}"/>
    <cellStyle name="60% - Énfasis1 15 2 2 3" xfId="10534" xr:uid="{CC8C0B4B-B7BA-400B-AF5A-17A91F6A56EA}"/>
    <cellStyle name="60% - Énfasis1 15 2 2 3 2" xfId="25947" xr:uid="{77B55762-692E-4A42-BD1C-4CCDAF2FB0CF}"/>
    <cellStyle name="60% - Énfasis1 15 2 2 3 2 2" xfId="51970" xr:uid="{34E21EC5-50C8-48AB-AB1F-65265EDCDD74}"/>
    <cellStyle name="60% - Énfasis1 15 2 2 3 3" xfId="51969" xr:uid="{DE332AEF-16D6-49BA-B8C6-EC4AA75DB0AE}"/>
    <cellStyle name="60% - Énfasis1 15 2 2 4" xfId="18242" xr:uid="{9C313DAC-ED3A-426A-BF21-888F14AD5AE9}"/>
    <cellStyle name="60% - Énfasis1 15 2 2 4 2" xfId="51971" xr:uid="{EAD794ED-4139-462C-83F3-1C22A5496F5E}"/>
    <cellStyle name="60% - Énfasis1 15 2 2 5" xfId="51964" xr:uid="{83D0A413-AC3B-44DD-B7B2-A8A443ABDA2D}"/>
    <cellStyle name="60% - Énfasis1 15 2 3" xfId="5092" xr:uid="{E993F0BA-9BD0-4F8A-85C9-5B8F4766539A}"/>
    <cellStyle name="60% - Énfasis1 15 2 3 2" xfId="12800" xr:uid="{BFA8FBEA-7768-4E90-A834-5809D39FB8CD}"/>
    <cellStyle name="60% - Énfasis1 15 2 3 2 2" xfId="28212" xr:uid="{A26E38D1-1B45-435F-A58F-B26AFFC711CC}"/>
    <cellStyle name="60% - Énfasis1 15 2 3 2 2 2" xfId="51974" xr:uid="{1B5F9D30-0AB4-4F7A-B55D-A42510AABEC7}"/>
    <cellStyle name="60% - Énfasis1 15 2 3 2 3" xfId="51973" xr:uid="{A0C1551F-5F98-41AD-94AC-797C2B1114B3}"/>
    <cellStyle name="60% - Énfasis1 15 2 3 3" xfId="20507" xr:uid="{B1811C99-0CF5-4CA0-AB7D-DB4D40F37FE2}"/>
    <cellStyle name="60% - Énfasis1 15 2 3 3 2" xfId="51975" xr:uid="{9B8D14F0-C263-49D3-87B7-198EABF67861}"/>
    <cellStyle name="60% - Énfasis1 15 2 3 4" xfId="51972" xr:uid="{D0AFB83A-90E6-401C-B153-2315084FFD19}"/>
    <cellStyle name="60% - Énfasis1 15 2 4" xfId="9075" xr:uid="{67C286B3-7D22-40B4-90EA-E4C36FCE9547}"/>
    <cellStyle name="60% - Énfasis1 15 2 4 2" xfId="24488" xr:uid="{77A16148-9A24-4BB8-BA29-C10546F31AF9}"/>
    <cellStyle name="60% - Énfasis1 15 2 4 2 2" xfId="51977" xr:uid="{9D19E3CD-07A4-49D0-92CF-EC9EB8392D4B}"/>
    <cellStyle name="60% - Énfasis1 15 2 4 3" xfId="51976" xr:uid="{28C4ADFC-9679-4071-8E01-E0B8956C5559}"/>
    <cellStyle name="60% - Énfasis1 15 2 5" xfId="16783" xr:uid="{A7B37DC3-BC3F-4E9F-8A6A-F8F5CA32AB65}"/>
    <cellStyle name="60% - Énfasis1 15 2 5 2" xfId="51978" xr:uid="{09E203D6-9FB9-477F-8FF5-818A6673DD5D}"/>
    <cellStyle name="60% - Énfasis1 15 2 6" xfId="51963" xr:uid="{774AEF68-D970-42F7-A187-02A7BBE72B54}"/>
    <cellStyle name="60% - Énfasis1 15 3" xfId="2185" xr:uid="{9AB39F5D-50BC-45A2-B5D2-6787E96E2BA0}"/>
    <cellStyle name="60% - Énfasis1 15 3 2" xfId="5917" xr:uid="{08332D42-F763-42F2-81C6-8D8DC4A6EDAD}"/>
    <cellStyle name="60% - Énfasis1 15 3 2 2" xfId="13625" xr:uid="{833D3EBE-AA06-40E0-A21F-55A225D70D71}"/>
    <cellStyle name="60% - Énfasis1 15 3 2 2 2" xfId="29037" xr:uid="{8F0A3485-DA50-4CEB-8C42-423128034B29}"/>
    <cellStyle name="60% - Énfasis1 15 3 2 2 2 2" xfId="51982" xr:uid="{EC4A7319-2F1C-4E0D-8F8E-DA6610A1B1FA}"/>
    <cellStyle name="60% - Énfasis1 15 3 2 2 3" xfId="51981" xr:uid="{5005AD1C-1602-460E-8799-04FA9911843B}"/>
    <cellStyle name="60% - Énfasis1 15 3 2 3" xfId="21332" xr:uid="{DF527F2F-C03B-4AF1-BD25-26502C2CB2EB}"/>
    <cellStyle name="60% - Énfasis1 15 3 2 3 2" xfId="51983" xr:uid="{31E9328F-224B-45EF-A423-8F461CDFBEED}"/>
    <cellStyle name="60% - Énfasis1 15 3 2 4" xfId="51980" xr:uid="{7EF0823A-BB08-4EB0-A6E2-E8314F89409F}"/>
    <cellStyle name="60% - Énfasis1 15 3 3" xfId="9896" xr:uid="{4C5F5FE3-02C3-4C1C-93B9-92E1D55DC4D3}"/>
    <cellStyle name="60% - Énfasis1 15 3 3 2" xfId="25309" xr:uid="{2DDE7DB5-1D35-49E1-B7A5-85A4254E53FE}"/>
    <cellStyle name="60% - Énfasis1 15 3 3 2 2" xfId="51985" xr:uid="{60A81488-504D-42D2-B2CF-595A852BC552}"/>
    <cellStyle name="60% - Énfasis1 15 3 3 3" xfId="51984" xr:uid="{056BB3CB-1C8C-446F-A303-CD717F98370E}"/>
    <cellStyle name="60% - Énfasis1 15 3 4" xfId="17604" xr:uid="{0D8338FD-75AE-4859-B935-38C1C4FA485A}"/>
    <cellStyle name="60% - Énfasis1 15 3 4 2" xfId="51986" xr:uid="{F4CD51F8-2637-4305-925F-989A11039380}"/>
    <cellStyle name="60% - Énfasis1 15 3 5" xfId="51979" xr:uid="{7E4172E9-4D0E-4E98-A921-7FF68CF31E08}"/>
    <cellStyle name="60% - Énfasis1 15 4" xfId="4440" xr:uid="{FBAE3701-266F-47F0-81CB-31EF4A607668}"/>
    <cellStyle name="60% - Énfasis1 15 4 2" xfId="12148" xr:uid="{48872059-1F4B-44B4-95A3-BE64E446D1FB}"/>
    <cellStyle name="60% - Énfasis1 15 4 2 2" xfId="27560" xr:uid="{ADB779EC-60E2-4467-A49A-8735A26BB8E2}"/>
    <cellStyle name="60% - Énfasis1 15 4 2 2 2" xfId="51989" xr:uid="{9DFCAA91-2F67-47AB-AD99-2F35493B6CF1}"/>
    <cellStyle name="60% - Énfasis1 15 4 2 3" xfId="51988" xr:uid="{E098A8CA-D2CA-4BD1-BF4B-E2F4B13BDFC1}"/>
    <cellStyle name="60% - Énfasis1 15 4 3" xfId="19855" xr:uid="{DD347FFC-46F5-4320-BE4A-86F0D765D696}"/>
    <cellStyle name="60% - Énfasis1 15 4 3 2" xfId="51990" xr:uid="{19D8ECFE-DA61-43C7-A6C2-E90017A782AA}"/>
    <cellStyle name="60% - Énfasis1 15 4 4" xfId="51987" xr:uid="{30B54EF4-668B-4516-B8DD-227F868889AB}"/>
    <cellStyle name="60% - Énfasis1 15 5" xfId="8437" xr:uid="{5F447902-6CB7-41A2-A8E5-D5B80540794A}"/>
    <cellStyle name="60% - Énfasis1 15 5 2" xfId="23850" xr:uid="{E0879644-3FC2-474D-9B4F-BB10F76FA7FF}"/>
    <cellStyle name="60% - Énfasis1 15 5 2 2" xfId="51992" xr:uid="{A8EC2967-EA28-454E-9278-2C614E765435}"/>
    <cellStyle name="60% - Énfasis1 15 5 3" xfId="51991" xr:uid="{A79DD056-704A-4201-A9A3-72822EC4EB50}"/>
    <cellStyle name="60% - Énfasis1 15 6" xfId="16145" xr:uid="{8CC9A4E3-019E-4252-A219-20A24CF825C7}"/>
    <cellStyle name="60% - Énfasis1 15 6 2" xfId="51993" xr:uid="{F16D34DA-4A2A-408A-96B3-BA2D965D20BA}"/>
    <cellStyle name="60% - Énfasis1 15 7" xfId="51962" xr:uid="{1EEE1193-F2CC-4FF6-8313-9FDE749575C2}"/>
    <cellStyle name="60% - Énfasis1 16" xfId="715" xr:uid="{B489C588-1F6B-477D-9E3C-F1E1044684A9}"/>
    <cellStyle name="60% - Énfasis1 16 2" xfId="1376" xr:uid="{187BE462-2C37-4DAB-B8F9-B7D3D998951B}"/>
    <cellStyle name="60% - Énfasis1 16 2 2" xfId="2843" xr:uid="{36B8A000-52AD-4893-B3A6-49D26FB434A6}"/>
    <cellStyle name="60% - Énfasis1 16 2 2 2" xfId="6575" xr:uid="{262D20B7-EE57-4982-885A-8783FAAC3F25}"/>
    <cellStyle name="60% - Énfasis1 16 2 2 2 2" xfId="14283" xr:uid="{AE295B58-95D4-4538-8C78-B15C177B163F}"/>
    <cellStyle name="60% - Énfasis1 16 2 2 2 2 2" xfId="29695" xr:uid="{B1EF2C42-673A-4A28-B3E7-CD307500F3D8}"/>
    <cellStyle name="60% - Énfasis1 16 2 2 2 2 2 2" xfId="51999" xr:uid="{6E7D75CB-6591-47A7-9897-5633FD429E64}"/>
    <cellStyle name="60% - Énfasis1 16 2 2 2 2 3" xfId="51998" xr:uid="{CF3E6798-D1AE-4D85-AA9E-37C5F78BD96C}"/>
    <cellStyle name="60% - Énfasis1 16 2 2 2 3" xfId="21990" xr:uid="{3157387C-C895-4440-9CC0-D6DDF44864AA}"/>
    <cellStyle name="60% - Énfasis1 16 2 2 2 3 2" xfId="52000" xr:uid="{E77F5A80-48A0-451D-AB6A-73E9E3ECE175}"/>
    <cellStyle name="60% - Énfasis1 16 2 2 2 4" xfId="51997" xr:uid="{8B6A163E-1F22-4E92-8C15-C514B8E1805B}"/>
    <cellStyle name="60% - Énfasis1 16 2 2 3" xfId="10554" xr:uid="{E18DDD75-2739-4480-8B8B-FF511BDF4D6B}"/>
    <cellStyle name="60% - Énfasis1 16 2 2 3 2" xfId="25967" xr:uid="{B1076350-4545-4F93-9305-A2E7657458C6}"/>
    <cellStyle name="60% - Énfasis1 16 2 2 3 2 2" xfId="52002" xr:uid="{4AF3063E-B1C2-4253-B860-BA782119F22F}"/>
    <cellStyle name="60% - Énfasis1 16 2 2 3 3" xfId="52001" xr:uid="{63DDD2AB-B049-40E2-B4A7-1D513FCEF8BC}"/>
    <cellStyle name="60% - Énfasis1 16 2 2 4" xfId="18262" xr:uid="{96FDC102-A59F-4530-8C1E-AE8EF9FD0423}"/>
    <cellStyle name="60% - Énfasis1 16 2 2 4 2" xfId="52003" xr:uid="{D308CEDF-2323-4528-A6B2-33BFE49DA007}"/>
    <cellStyle name="60% - Énfasis1 16 2 2 5" xfId="51996" xr:uid="{1ABC3312-1345-411F-B1A3-3AF3113ED3A8}"/>
    <cellStyle name="60% - Énfasis1 16 2 3" xfId="5112" xr:uid="{E9C9D66E-48FA-471E-B39F-339985572092}"/>
    <cellStyle name="60% - Énfasis1 16 2 3 2" xfId="12820" xr:uid="{4AA39065-E60E-4595-AF2A-18E76183FD6C}"/>
    <cellStyle name="60% - Énfasis1 16 2 3 2 2" xfId="28232" xr:uid="{5C4B2193-3C91-4D03-A310-BD57B12265CF}"/>
    <cellStyle name="60% - Énfasis1 16 2 3 2 2 2" xfId="52006" xr:uid="{26C20839-B001-41DC-A6C0-8A9C9A53346F}"/>
    <cellStyle name="60% - Énfasis1 16 2 3 2 3" xfId="52005" xr:uid="{B9F2D07D-A312-46C3-A0BA-0F8E647D89DE}"/>
    <cellStyle name="60% - Énfasis1 16 2 3 3" xfId="20527" xr:uid="{D32836B0-0787-405F-938F-938319C619D1}"/>
    <cellStyle name="60% - Énfasis1 16 2 3 3 2" xfId="52007" xr:uid="{40E7DCDC-4C19-4D5F-B1D7-7F14718964E5}"/>
    <cellStyle name="60% - Énfasis1 16 2 3 4" xfId="52004" xr:uid="{719FD88F-BE92-44B3-9CE5-CD3B7AEA9B30}"/>
    <cellStyle name="60% - Énfasis1 16 2 4" xfId="9095" xr:uid="{5A1628FE-9CF0-4FB8-BDDF-C01FADAEE9E4}"/>
    <cellStyle name="60% - Énfasis1 16 2 4 2" xfId="24508" xr:uid="{645D5087-F0A1-4BB2-AAA5-C28D51F33E04}"/>
    <cellStyle name="60% - Énfasis1 16 2 4 2 2" xfId="52009" xr:uid="{8368BE9A-47E0-4AAA-986A-6E5EE781C13E}"/>
    <cellStyle name="60% - Énfasis1 16 2 4 3" xfId="52008" xr:uid="{76CFA51E-170A-43B3-8A22-AE77DEB94011}"/>
    <cellStyle name="60% - Énfasis1 16 2 5" xfId="16803" xr:uid="{CDCB2C5E-C7CB-4423-A596-CFD0D6B9C44F}"/>
    <cellStyle name="60% - Énfasis1 16 2 5 2" xfId="52010" xr:uid="{49B502A3-FAA5-4C09-B401-D8C029BC485F}"/>
    <cellStyle name="60% - Énfasis1 16 2 6" xfId="51995" xr:uid="{4838AF71-F501-47B1-BD1E-C608AD95A2F5}"/>
    <cellStyle name="60% - Énfasis1 16 3" xfId="2205" xr:uid="{CEB6A920-5BFC-4714-8C6B-EE397910FB6F}"/>
    <cellStyle name="60% - Énfasis1 16 3 2" xfId="5937" xr:uid="{9EC88693-AACC-474E-9367-B719CBA7016C}"/>
    <cellStyle name="60% - Énfasis1 16 3 2 2" xfId="13645" xr:uid="{C7781FAC-4BC7-470A-9FB7-B432F5D132C0}"/>
    <cellStyle name="60% - Énfasis1 16 3 2 2 2" xfId="29057" xr:uid="{F790299D-476A-4714-BDCE-6A9E0789E0EE}"/>
    <cellStyle name="60% - Énfasis1 16 3 2 2 2 2" xfId="52014" xr:uid="{0C4D77CA-6A11-4862-8D82-F3E0A955C1D7}"/>
    <cellStyle name="60% - Énfasis1 16 3 2 2 3" xfId="52013" xr:uid="{F2C7B3DC-2A82-44A3-A909-77F3B2D45AA2}"/>
    <cellStyle name="60% - Énfasis1 16 3 2 3" xfId="21352" xr:uid="{624E6EA6-73D7-4E1C-90D2-5CA4EEA1C64D}"/>
    <cellStyle name="60% - Énfasis1 16 3 2 3 2" xfId="52015" xr:uid="{95981F8A-697B-41F4-88B0-FD8517C19446}"/>
    <cellStyle name="60% - Énfasis1 16 3 2 4" xfId="52012" xr:uid="{66015C32-4D93-45C7-A988-B856BC6E36B5}"/>
    <cellStyle name="60% - Énfasis1 16 3 3" xfId="9916" xr:uid="{AF0ADDE7-AD52-4B03-A4DE-1CBFDDDCF63D}"/>
    <cellStyle name="60% - Énfasis1 16 3 3 2" xfId="25329" xr:uid="{346AC90A-C66F-4569-8205-6CE1868DF4A8}"/>
    <cellStyle name="60% - Énfasis1 16 3 3 2 2" xfId="52017" xr:uid="{7CE06272-70E5-4226-B8CB-013BA4545815}"/>
    <cellStyle name="60% - Énfasis1 16 3 3 3" xfId="52016" xr:uid="{B2608EF9-E683-418E-A705-F7891C92DF6D}"/>
    <cellStyle name="60% - Énfasis1 16 3 4" xfId="17624" xr:uid="{504C734E-C42A-4E21-A1B9-569E92706931}"/>
    <cellStyle name="60% - Énfasis1 16 3 4 2" xfId="52018" xr:uid="{7159EC90-AEC5-473E-91E3-E27D7A1D544C}"/>
    <cellStyle name="60% - Énfasis1 16 3 5" xfId="52011" xr:uid="{60C23D0F-65D8-4391-9507-136BE02F19D7}"/>
    <cellStyle name="60% - Énfasis1 16 4" xfId="4460" xr:uid="{E7C95FBB-8E44-4D92-BF35-BC93DC49CB2B}"/>
    <cellStyle name="60% - Énfasis1 16 4 2" xfId="12168" xr:uid="{18B878F7-BFFC-44F0-819F-7F7342870D46}"/>
    <cellStyle name="60% - Énfasis1 16 4 2 2" xfId="27580" xr:uid="{8D17E69E-0D51-4BB9-8DC6-15FCA0741B1C}"/>
    <cellStyle name="60% - Énfasis1 16 4 2 2 2" xfId="52021" xr:uid="{4AE764A8-78F6-4396-BF97-64F95B8FE46C}"/>
    <cellStyle name="60% - Énfasis1 16 4 2 3" xfId="52020" xr:uid="{6613B255-F845-4084-94BA-5C88F273D15A}"/>
    <cellStyle name="60% - Énfasis1 16 4 3" xfId="19875" xr:uid="{B88A5E9B-C738-431F-93F4-632CA93F20D2}"/>
    <cellStyle name="60% - Énfasis1 16 4 3 2" xfId="52022" xr:uid="{742B9528-BE98-4B38-8752-2888444AAA0E}"/>
    <cellStyle name="60% - Énfasis1 16 4 4" xfId="52019" xr:uid="{12A9AFB1-30E5-42C8-8A77-6CCFF3F0A58E}"/>
    <cellStyle name="60% - Énfasis1 16 5" xfId="8457" xr:uid="{BC87A665-6E36-4B9E-91B8-AC85397011CD}"/>
    <cellStyle name="60% - Énfasis1 16 5 2" xfId="23870" xr:uid="{4DBD4ADC-9A25-4A25-904A-5610EA4F31A4}"/>
    <cellStyle name="60% - Énfasis1 16 5 2 2" xfId="52024" xr:uid="{40B5A021-ECFC-4770-AA55-CCFED3AE331D}"/>
    <cellStyle name="60% - Énfasis1 16 5 3" xfId="52023" xr:uid="{D345EBF7-B825-4DA4-8A82-F1BB096585DB}"/>
    <cellStyle name="60% - Énfasis1 16 6" xfId="16165" xr:uid="{F3EAC756-A436-43AD-BD23-6C35283946A3}"/>
    <cellStyle name="60% - Énfasis1 16 6 2" xfId="52025" xr:uid="{749B7413-657A-4B13-8792-99F74996FDF7}"/>
    <cellStyle name="60% - Énfasis1 16 7" xfId="51994" xr:uid="{46700F35-7C4C-404A-B475-938770F4B401}"/>
    <cellStyle name="60% - Énfasis1 17" xfId="735" xr:uid="{DBA8B9C0-9A30-469A-8129-E931179065B7}"/>
    <cellStyle name="60% - Énfasis1 17 2" xfId="1396" xr:uid="{12FC0ADC-9760-498E-813C-D84955A6E838}"/>
    <cellStyle name="60% - Énfasis1 17 2 2" xfId="2863" xr:uid="{3EC4CA07-E737-4956-981A-1619CE947878}"/>
    <cellStyle name="60% - Énfasis1 17 2 2 2" xfId="6595" xr:uid="{3EC0F884-47B5-4240-8CDC-372AAC382AB9}"/>
    <cellStyle name="60% - Énfasis1 17 2 2 2 2" xfId="14303" xr:uid="{84A4CF80-1AEA-4CF3-8F46-7BAF6EEFF429}"/>
    <cellStyle name="60% - Énfasis1 17 2 2 2 2 2" xfId="29715" xr:uid="{EBB84D80-8687-43F2-99A3-EEE21C408A57}"/>
    <cellStyle name="60% - Énfasis1 17 2 2 2 2 2 2" xfId="52031" xr:uid="{D9BA008D-5A73-4F17-85CA-713A4BC2D2C7}"/>
    <cellStyle name="60% - Énfasis1 17 2 2 2 2 3" xfId="52030" xr:uid="{27C608CF-BC6B-410C-8E24-27B33672013E}"/>
    <cellStyle name="60% - Énfasis1 17 2 2 2 3" xfId="22010" xr:uid="{F31FDF23-03C6-43A0-A265-6D53F34DE2FA}"/>
    <cellStyle name="60% - Énfasis1 17 2 2 2 3 2" xfId="52032" xr:uid="{10862D8C-F18C-46AB-872C-CB4781B47325}"/>
    <cellStyle name="60% - Énfasis1 17 2 2 2 4" xfId="52029" xr:uid="{FECA38F9-40EB-4E6D-89BF-F4EAD35FC1EB}"/>
    <cellStyle name="60% - Énfasis1 17 2 2 3" xfId="10574" xr:uid="{2F9B2194-8E0E-4077-949E-4E11DBC659A0}"/>
    <cellStyle name="60% - Énfasis1 17 2 2 3 2" xfId="25987" xr:uid="{426C5210-99DF-4D20-9604-C6148CA52EB7}"/>
    <cellStyle name="60% - Énfasis1 17 2 2 3 2 2" xfId="52034" xr:uid="{D8236FE1-D7C1-4DF6-8A23-6DFA087B2F7A}"/>
    <cellStyle name="60% - Énfasis1 17 2 2 3 3" xfId="52033" xr:uid="{012360E7-DD6B-42CB-AE9B-FD9F13EF5C0E}"/>
    <cellStyle name="60% - Énfasis1 17 2 2 4" xfId="18282" xr:uid="{0930D1C1-84D6-4FBE-9BD8-A307EC9B3237}"/>
    <cellStyle name="60% - Énfasis1 17 2 2 4 2" xfId="52035" xr:uid="{8545C5CE-D1D0-4671-B429-BD0EB9FA3E62}"/>
    <cellStyle name="60% - Énfasis1 17 2 2 5" xfId="52028" xr:uid="{478C9504-2878-47C6-8803-A6C7F293411C}"/>
    <cellStyle name="60% - Énfasis1 17 2 3" xfId="5132" xr:uid="{E2AA9F93-69D0-4BD3-BE31-049CA7ED73D0}"/>
    <cellStyle name="60% - Énfasis1 17 2 3 2" xfId="12840" xr:uid="{0A02E183-C7B1-4E3A-9AAD-A50A8CF188D7}"/>
    <cellStyle name="60% - Énfasis1 17 2 3 2 2" xfId="28252" xr:uid="{CB5BB2B1-EDA8-4C78-8357-07138516826F}"/>
    <cellStyle name="60% - Énfasis1 17 2 3 2 2 2" xfId="52038" xr:uid="{F91BD836-BAEA-4C1E-B615-C6BFDDB6303A}"/>
    <cellStyle name="60% - Énfasis1 17 2 3 2 3" xfId="52037" xr:uid="{AD42A2B1-C584-490D-BE93-86DF50510D84}"/>
    <cellStyle name="60% - Énfasis1 17 2 3 3" xfId="20547" xr:uid="{4F6C077F-1020-4835-A3F2-4365A105FA59}"/>
    <cellStyle name="60% - Énfasis1 17 2 3 3 2" xfId="52039" xr:uid="{DC8D805F-0B73-490E-A659-3CB791D22DC9}"/>
    <cellStyle name="60% - Énfasis1 17 2 3 4" xfId="52036" xr:uid="{A32829B1-7B13-4306-A40F-43129B7F37CD}"/>
    <cellStyle name="60% - Énfasis1 17 2 4" xfId="9115" xr:uid="{D8FA690A-5EFB-4BD2-877D-FA96451F12DA}"/>
    <cellStyle name="60% - Énfasis1 17 2 4 2" xfId="24528" xr:uid="{8D3D902C-5548-4C3E-A3D3-3D78ACFEB1E8}"/>
    <cellStyle name="60% - Énfasis1 17 2 4 2 2" xfId="52041" xr:uid="{9E19E9EE-E443-40E5-BCB2-B18C3CE13E4A}"/>
    <cellStyle name="60% - Énfasis1 17 2 4 3" xfId="52040" xr:uid="{5A7B1FFB-384E-4900-8618-03A2952FAF92}"/>
    <cellStyle name="60% - Énfasis1 17 2 5" xfId="16823" xr:uid="{CC81B342-5674-4A1C-85C1-2152BC1F3F1C}"/>
    <cellStyle name="60% - Énfasis1 17 2 5 2" xfId="52042" xr:uid="{6B46C8BC-D3E0-41B7-8FC9-41528B39ACB0}"/>
    <cellStyle name="60% - Énfasis1 17 2 6" xfId="52027" xr:uid="{63699EFD-137C-439C-B3F3-16CC76A6E899}"/>
    <cellStyle name="60% - Énfasis1 17 3" xfId="2225" xr:uid="{B9BBCC6B-E0A2-4762-8221-C026BFF1BEE4}"/>
    <cellStyle name="60% - Énfasis1 17 3 2" xfId="5957" xr:uid="{CD883627-5D2D-4A11-B711-F446B06533A9}"/>
    <cellStyle name="60% - Énfasis1 17 3 2 2" xfId="13665" xr:uid="{6A21E51B-EECF-4AEB-9CDC-65E97485C499}"/>
    <cellStyle name="60% - Énfasis1 17 3 2 2 2" xfId="29077" xr:uid="{61E9961C-73E4-46F5-9096-66C38804AAFA}"/>
    <cellStyle name="60% - Énfasis1 17 3 2 2 2 2" xfId="52046" xr:uid="{9EC81774-8061-42E3-9A59-9D2214B2D7C9}"/>
    <cellStyle name="60% - Énfasis1 17 3 2 2 3" xfId="52045" xr:uid="{CABDD44B-7A31-4A2C-BAC9-6F6D0284E248}"/>
    <cellStyle name="60% - Énfasis1 17 3 2 3" xfId="21372" xr:uid="{B200EEA4-8B07-419B-889B-51436C7940E4}"/>
    <cellStyle name="60% - Énfasis1 17 3 2 3 2" xfId="52047" xr:uid="{6B0711F8-C728-44DB-8659-CAFDE9B3EDCD}"/>
    <cellStyle name="60% - Énfasis1 17 3 2 4" xfId="52044" xr:uid="{B04087C3-5FB4-44CC-B388-25973A0331F4}"/>
    <cellStyle name="60% - Énfasis1 17 3 3" xfId="9936" xr:uid="{D80717CE-5AC0-4DD0-8F3B-EC85C35DB43A}"/>
    <cellStyle name="60% - Énfasis1 17 3 3 2" xfId="25349" xr:uid="{D7A1D622-F119-4D29-AC42-4C0A5BE53A96}"/>
    <cellStyle name="60% - Énfasis1 17 3 3 2 2" xfId="52049" xr:uid="{BC3DE70C-0978-4F4B-84D6-E6938D3EE894}"/>
    <cellStyle name="60% - Énfasis1 17 3 3 3" xfId="52048" xr:uid="{BD5D65A5-EE22-498F-BC59-D60BAAB1CD7B}"/>
    <cellStyle name="60% - Énfasis1 17 3 4" xfId="17644" xr:uid="{C7242D08-3176-471B-9A10-2F9E396AFD58}"/>
    <cellStyle name="60% - Énfasis1 17 3 4 2" xfId="52050" xr:uid="{0EB827C7-CA7F-44C9-83E2-1B27DE7FC90B}"/>
    <cellStyle name="60% - Énfasis1 17 3 5" xfId="52043" xr:uid="{51B8A64D-25FB-415E-B72F-C168CD2A5D9C}"/>
    <cellStyle name="60% - Énfasis1 17 4" xfId="4480" xr:uid="{B1F9CF36-C08E-40CC-80DF-87C88288FCDA}"/>
    <cellStyle name="60% - Énfasis1 17 4 2" xfId="12188" xr:uid="{F3E21EA0-9E56-4D74-BF93-630510AC7FA7}"/>
    <cellStyle name="60% - Énfasis1 17 4 2 2" xfId="27600" xr:uid="{ED6CC10B-A98B-4E48-A0B8-83E18C3E72A1}"/>
    <cellStyle name="60% - Énfasis1 17 4 2 2 2" xfId="52053" xr:uid="{86EC87E2-70A1-4BA5-B106-55F22C1EED3A}"/>
    <cellStyle name="60% - Énfasis1 17 4 2 3" xfId="52052" xr:uid="{A7E5373C-F503-4F0B-BEE2-43EBC552DB07}"/>
    <cellStyle name="60% - Énfasis1 17 4 3" xfId="19895" xr:uid="{7A199A45-7C4E-430A-8F90-009A275718C0}"/>
    <cellStyle name="60% - Énfasis1 17 4 3 2" xfId="52054" xr:uid="{BC80EF50-C89E-462E-8779-14D284F1993B}"/>
    <cellStyle name="60% - Énfasis1 17 4 4" xfId="52051" xr:uid="{D81695A0-8265-4356-940B-AB9C6C7B31F9}"/>
    <cellStyle name="60% - Énfasis1 17 5" xfId="8477" xr:uid="{2C9679D1-982C-4724-B1FB-7606CB07CF6E}"/>
    <cellStyle name="60% - Énfasis1 17 5 2" xfId="23890" xr:uid="{6D2B835A-E0A9-4B6C-9C9C-1FCC7ABBB53F}"/>
    <cellStyle name="60% - Énfasis1 17 5 2 2" xfId="52056" xr:uid="{67AFF77C-EFF1-4037-888D-7EF6EAADBD3C}"/>
    <cellStyle name="60% - Énfasis1 17 5 3" xfId="52055" xr:uid="{62092AC1-D292-4A4B-AFD7-90E334244867}"/>
    <cellStyle name="60% - Énfasis1 17 6" xfId="16185" xr:uid="{FDD16FDC-D500-421C-8693-AE46AE52EE68}"/>
    <cellStyle name="60% - Énfasis1 17 6 2" xfId="52057" xr:uid="{3224B89A-EA2B-4431-875F-DD03A9F3EA16}"/>
    <cellStyle name="60% - Énfasis1 17 7" xfId="52026" xr:uid="{D9FF62B8-114D-4640-9AA6-D1A8CCCFB391}"/>
    <cellStyle name="60% - Énfasis1 18" xfId="754" xr:uid="{ACBD8B03-DC84-4B06-B519-A59B46848925}"/>
    <cellStyle name="60% - Énfasis1 18 2" xfId="2244" xr:uid="{F0121C1A-EAF5-47CD-95A1-4C7D1FB6D615}"/>
    <cellStyle name="60% - Énfasis1 18 2 2" xfId="5976" xr:uid="{71672EB9-0E6E-4B85-A55E-6B8509119F40}"/>
    <cellStyle name="60% - Énfasis1 18 2 2 2" xfId="13684" xr:uid="{3B3EBB51-646F-4ADF-B142-B35E151B6678}"/>
    <cellStyle name="60% - Énfasis1 18 2 2 2 2" xfId="29096" xr:uid="{FDFFB6D3-A5B3-4B8B-A8ED-9CADC6E155C4}"/>
    <cellStyle name="60% - Énfasis1 18 2 2 2 2 2" xfId="52062" xr:uid="{9230478F-A112-4A7A-BC2E-3BE894A1C544}"/>
    <cellStyle name="60% - Énfasis1 18 2 2 2 3" xfId="52061" xr:uid="{3474E890-2BEE-424E-BD7E-FE4F32FB56BA}"/>
    <cellStyle name="60% - Énfasis1 18 2 2 3" xfId="21391" xr:uid="{6075CE76-3D28-4336-B7A2-800E6CAA27BC}"/>
    <cellStyle name="60% - Énfasis1 18 2 2 3 2" xfId="52063" xr:uid="{53AD3B61-9B83-42F1-91DC-42269B6682AA}"/>
    <cellStyle name="60% - Énfasis1 18 2 2 4" xfId="52060" xr:uid="{90F7133C-FA9E-45DB-AD88-1A34C4D29C01}"/>
    <cellStyle name="60% - Énfasis1 18 2 3" xfId="9955" xr:uid="{B4864343-30FD-4AF5-B131-7728C143A325}"/>
    <cellStyle name="60% - Énfasis1 18 2 3 2" xfId="25368" xr:uid="{2B7D3BB4-0544-4687-ADA0-18C7BFC2531E}"/>
    <cellStyle name="60% - Énfasis1 18 2 3 2 2" xfId="52065" xr:uid="{860187F9-6027-40B8-BDD3-16CD5F97B338}"/>
    <cellStyle name="60% - Énfasis1 18 2 3 3" xfId="52064" xr:uid="{89BFD2A0-7F8D-40D7-825F-0E4013410545}"/>
    <cellStyle name="60% - Énfasis1 18 2 4" xfId="17663" xr:uid="{2E24EDA6-E496-4FDD-9CBE-EEAD46CFF5A8}"/>
    <cellStyle name="60% - Énfasis1 18 2 4 2" xfId="52066" xr:uid="{DA8483C4-79D6-4A7B-A4C7-9E70C1546F31}"/>
    <cellStyle name="60% - Énfasis1 18 2 5" xfId="52059" xr:uid="{816AE018-5D0F-4128-9C4D-4F5629536B92}"/>
    <cellStyle name="60% - Énfasis1 18 3" xfId="4499" xr:uid="{62FAF9C1-83DE-42A7-B6BD-F4B8B98B5061}"/>
    <cellStyle name="60% - Énfasis1 18 3 2" xfId="12207" xr:uid="{C396E335-CC7E-48B2-A2EC-1B73186D459C}"/>
    <cellStyle name="60% - Énfasis1 18 3 2 2" xfId="27619" xr:uid="{03D8FC04-801F-44D1-89A4-9436728425EE}"/>
    <cellStyle name="60% - Énfasis1 18 3 2 2 2" xfId="52069" xr:uid="{09CC7230-1FED-46A0-938B-0320864DA6C3}"/>
    <cellStyle name="60% - Énfasis1 18 3 2 3" xfId="52068" xr:uid="{8D2D9EF8-6D84-4D50-AE6A-918E9147D447}"/>
    <cellStyle name="60% - Énfasis1 18 3 3" xfId="19914" xr:uid="{D97BD3FB-6AAE-401B-BD18-552A74ED5692}"/>
    <cellStyle name="60% - Énfasis1 18 3 3 2" xfId="52070" xr:uid="{9580F985-7ECB-4554-B58A-7420195D096B}"/>
    <cellStyle name="60% - Énfasis1 18 3 4" xfId="52067" xr:uid="{7AEEEC18-5FCA-4423-8863-2ECE5ED293D1}"/>
    <cellStyle name="60% - Énfasis1 18 4" xfId="8496" xr:uid="{6AD5A05E-0A28-4FC4-9165-35DF56BB45C3}"/>
    <cellStyle name="60% - Énfasis1 18 4 2" xfId="23909" xr:uid="{FD2EF42A-617C-4E3B-9638-057D0C4A3705}"/>
    <cellStyle name="60% - Énfasis1 18 4 2 2" xfId="52072" xr:uid="{9A7C34A5-C45C-422C-B45E-48354C936D28}"/>
    <cellStyle name="60% - Énfasis1 18 4 3" xfId="52071" xr:uid="{2CCB59ED-3A47-4F3B-9F59-00A69279FBC5}"/>
    <cellStyle name="60% - Énfasis1 18 5" xfId="16204" xr:uid="{3CD69DA0-DB01-4D5D-8094-D233FE8E8467}"/>
    <cellStyle name="60% - Énfasis1 18 5 2" xfId="52073" xr:uid="{350E45EE-1CEC-4761-AB21-6EDE90A33F09}"/>
    <cellStyle name="60% - Énfasis1 18 6" xfId="52058" xr:uid="{C9C9D629-AC69-45D0-B016-D37E6D1D958F}"/>
    <cellStyle name="60% - Énfasis1 19" xfId="1418" xr:uid="{751112D9-536D-4BCD-95F3-7E1FC350F498}"/>
    <cellStyle name="60% - Énfasis1 19 2" xfId="2883" xr:uid="{50B9B677-67DE-4CF3-9540-666B872AE6B3}"/>
    <cellStyle name="60% - Énfasis1 19 2 2" xfId="6615" xr:uid="{EA6D5A6B-E966-466D-B467-D5FF9175388A}"/>
    <cellStyle name="60% - Énfasis1 19 2 2 2" xfId="14323" xr:uid="{237D735F-BDD9-4C90-B242-D00300E1A962}"/>
    <cellStyle name="60% - Énfasis1 19 2 2 2 2" xfId="29735" xr:uid="{DFA3443F-EDAC-4702-B7CB-69B1626B600C}"/>
    <cellStyle name="60% - Énfasis1 19 2 2 2 2 2" xfId="52078" xr:uid="{5E5C3850-161C-45C1-AFD4-363CC0B60F05}"/>
    <cellStyle name="60% - Énfasis1 19 2 2 2 3" xfId="52077" xr:uid="{20BA995C-BE58-4816-84B5-321F846F57B9}"/>
    <cellStyle name="60% - Énfasis1 19 2 2 3" xfId="22030" xr:uid="{C3A6CC13-8593-4633-BE42-2BA93E0C0B63}"/>
    <cellStyle name="60% - Énfasis1 19 2 2 3 2" xfId="52079" xr:uid="{3D27F078-3103-4D37-B471-1AF07CD7CE01}"/>
    <cellStyle name="60% - Énfasis1 19 2 2 4" xfId="52076" xr:uid="{E869877D-78D7-43CA-990D-A9DDD55B5E2C}"/>
    <cellStyle name="60% - Énfasis1 19 2 3" xfId="10594" xr:uid="{04C948C0-360B-4797-BFA6-B786A3327145}"/>
    <cellStyle name="60% - Énfasis1 19 2 3 2" xfId="26007" xr:uid="{96CBBEA8-036B-4318-B898-9F7F5908194F}"/>
    <cellStyle name="60% - Énfasis1 19 2 3 2 2" xfId="52081" xr:uid="{3764CC28-EDE4-4D41-9994-D681D9C6734E}"/>
    <cellStyle name="60% - Énfasis1 19 2 3 3" xfId="52080" xr:uid="{A395FE89-2B57-47A5-8A2A-8E63DB459D1F}"/>
    <cellStyle name="60% - Énfasis1 19 2 4" xfId="18302" xr:uid="{CDD3AC64-4648-4A06-833C-CA3C2E5D534A}"/>
    <cellStyle name="60% - Énfasis1 19 2 4 2" xfId="52082" xr:uid="{97BDDC10-EEB3-40DF-8229-ED791934E247}"/>
    <cellStyle name="60% - Énfasis1 19 2 5" xfId="52075" xr:uid="{3B6662FE-BE25-4E70-AA0C-BE446A89A286}"/>
    <cellStyle name="60% - Énfasis1 19 3" xfId="5154" xr:uid="{A5ED8D52-3E35-4F00-8A17-B05147CE9EB0}"/>
    <cellStyle name="60% - Énfasis1 19 3 2" xfId="12862" xr:uid="{5F1D9D28-871E-45A3-83CC-D41B27EF6FDE}"/>
    <cellStyle name="60% - Énfasis1 19 3 2 2" xfId="28274" xr:uid="{6742938E-AE5B-43DF-A9B9-1312C23DDB8D}"/>
    <cellStyle name="60% - Énfasis1 19 3 2 2 2" xfId="52085" xr:uid="{6EC25782-202D-4231-9AA6-4FEF8D22BED6}"/>
    <cellStyle name="60% - Énfasis1 19 3 2 3" xfId="52084" xr:uid="{C112D955-13E7-4A20-B4B6-F4719F13A624}"/>
    <cellStyle name="60% - Énfasis1 19 3 3" xfId="20569" xr:uid="{433882F0-6A57-4895-9CC3-BADBF96AC640}"/>
    <cellStyle name="60% - Énfasis1 19 3 3 2" xfId="52086" xr:uid="{29DB02DB-D3C6-4836-896E-EAC605C8371A}"/>
    <cellStyle name="60% - Énfasis1 19 3 4" xfId="52083" xr:uid="{03C3FB6D-20BC-4959-B3F9-A680A9A3F83D}"/>
    <cellStyle name="60% - Énfasis1 19 4" xfId="9135" xr:uid="{B9C3BBCF-C19A-41EE-B90D-1CAE8FF401BB}"/>
    <cellStyle name="60% - Énfasis1 19 4 2" xfId="24548" xr:uid="{FF8F6B19-2BCB-490C-BF5B-170201FB85D7}"/>
    <cellStyle name="60% - Énfasis1 19 4 2 2" xfId="52088" xr:uid="{1E352D3C-661A-4108-91AA-2D3B0891AA2E}"/>
    <cellStyle name="60% - Énfasis1 19 4 3" xfId="52087" xr:uid="{3E10FF79-5E18-4A10-8200-0BE667ABF1A7}"/>
    <cellStyle name="60% - Énfasis1 19 5" xfId="16843" xr:uid="{AC674CA3-012F-4655-82E0-28DCD9DEB4EA}"/>
    <cellStyle name="60% - Énfasis1 19 5 2" xfId="52089" xr:uid="{7A00A63F-7228-4BE2-96CC-A1CBB662A4BC}"/>
    <cellStyle name="60% - Énfasis1 19 6" xfId="52074" xr:uid="{2F61BE9F-9685-4C71-9CA8-DA333D46FCCA}"/>
    <cellStyle name="60% - Énfasis1 2" xfId="225" xr:uid="{B267A357-659A-4F32-BC0D-FA397063ED9D}"/>
    <cellStyle name="60% - Énfasis1 2 2" xfId="428" xr:uid="{7102B47E-6AF3-4428-B333-EB1696C9497F}"/>
    <cellStyle name="60% - Énfasis1 2 2 2" xfId="1089" xr:uid="{49FB2BDA-BB69-4AD7-BB5A-B881CE761097}"/>
    <cellStyle name="60% - Énfasis1 2 2 2 2" xfId="2557" xr:uid="{087A2E9B-0CF9-4376-A8FD-3D82752C131B}"/>
    <cellStyle name="60% - Énfasis1 2 2 2 2 2" xfId="6289" xr:uid="{12B63613-84DA-4E76-A45A-398065475E44}"/>
    <cellStyle name="60% - Énfasis1 2 2 2 2 2 2" xfId="13997" xr:uid="{16971CDA-D93F-4C67-A984-16D313CF0417}"/>
    <cellStyle name="60% - Énfasis1 2 2 2 2 2 2 2" xfId="29409" xr:uid="{7B80D799-C841-46A2-8E52-3832B20C4DDF}"/>
    <cellStyle name="60% - Énfasis1 2 2 2 2 2 2 2 2" xfId="52096" xr:uid="{97FC04C6-CB1A-4153-BE6F-F7E197FFF873}"/>
    <cellStyle name="60% - Énfasis1 2 2 2 2 2 2 3" xfId="52095" xr:uid="{A62D1A84-47DD-4962-A390-B099A84A0302}"/>
    <cellStyle name="60% - Énfasis1 2 2 2 2 2 3" xfId="21704" xr:uid="{9F521DA0-121E-4797-A77D-A19D8173756A}"/>
    <cellStyle name="60% - Énfasis1 2 2 2 2 2 3 2" xfId="52097" xr:uid="{745F05D1-8852-4662-9660-D844A1CC23BF}"/>
    <cellStyle name="60% - Énfasis1 2 2 2 2 2 4" xfId="52094" xr:uid="{942BCE84-0D3A-4090-AAE3-0D78E89843A6}"/>
    <cellStyle name="60% - Énfasis1 2 2 2 2 3" xfId="10268" xr:uid="{BADFE32E-9106-439C-A7AE-6840F18B0695}"/>
    <cellStyle name="60% - Énfasis1 2 2 2 2 3 2" xfId="25681" xr:uid="{7E1CC564-98E7-4C8A-903E-2074A07D72A3}"/>
    <cellStyle name="60% - Énfasis1 2 2 2 2 3 2 2" xfId="52099" xr:uid="{E4027D30-9ED2-45C6-887C-F5334036AF77}"/>
    <cellStyle name="60% - Énfasis1 2 2 2 2 3 3" xfId="52098" xr:uid="{0BA05696-36DF-4721-8143-A731FD52A15B}"/>
    <cellStyle name="60% - Énfasis1 2 2 2 2 4" xfId="17976" xr:uid="{FE884271-E23C-4B99-BAA0-98F8C37DA921}"/>
    <cellStyle name="60% - Énfasis1 2 2 2 2 4 2" xfId="52100" xr:uid="{8F526610-20E3-4584-BC5B-898F0B1C54E1}"/>
    <cellStyle name="60% - Énfasis1 2 2 2 2 5" xfId="52093" xr:uid="{7D796CEA-BE4F-4DF6-BF21-D9B5EE0AA7B4}"/>
    <cellStyle name="60% - Énfasis1 2 2 2 3" xfId="4826" xr:uid="{051E0459-2E8B-44B6-8091-6578DA2871A2}"/>
    <cellStyle name="60% - Énfasis1 2 2 2 3 2" xfId="12534" xr:uid="{E7EEC4B8-5640-4899-AD57-9BDC6675CF23}"/>
    <cellStyle name="60% - Énfasis1 2 2 2 3 2 2" xfId="27946" xr:uid="{212A55BA-80D9-44D8-A046-2998C0EE7070}"/>
    <cellStyle name="60% - Énfasis1 2 2 2 3 2 2 2" xfId="52103" xr:uid="{554425F7-1D29-4B52-964F-362E308664FA}"/>
    <cellStyle name="60% - Énfasis1 2 2 2 3 2 3" xfId="52102" xr:uid="{E96F15BB-9667-435B-B21C-1AB084226398}"/>
    <cellStyle name="60% - Énfasis1 2 2 2 3 3" xfId="20241" xr:uid="{D67891F6-8A89-459C-AA85-1CCBE25E0B33}"/>
    <cellStyle name="60% - Énfasis1 2 2 2 3 3 2" xfId="52104" xr:uid="{E2FE6303-8B29-42C6-8355-77F35C5FA224}"/>
    <cellStyle name="60% - Énfasis1 2 2 2 3 4" xfId="52101" xr:uid="{16F0629B-CA1D-4658-9403-42B28952E24A}"/>
    <cellStyle name="60% - Énfasis1 2 2 2 4" xfId="8809" xr:uid="{83389E6F-6D62-4272-B5DD-725555DC4693}"/>
    <cellStyle name="60% - Énfasis1 2 2 2 4 2" xfId="24222" xr:uid="{3800950F-55BE-4A8A-9C73-E714E2AF8997}"/>
    <cellStyle name="60% - Énfasis1 2 2 2 4 2 2" xfId="52106" xr:uid="{7C42A77D-A929-4B40-A4AC-FCA999F6FC51}"/>
    <cellStyle name="60% - Énfasis1 2 2 2 4 3" xfId="52105" xr:uid="{B1964F09-B230-46BA-A448-7E65CC1E0DED}"/>
    <cellStyle name="60% - Énfasis1 2 2 2 5" xfId="16517" xr:uid="{A0670578-503A-4EF0-A044-2F32FD2CDD24}"/>
    <cellStyle name="60% - Énfasis1 2 2 2 5 2" xfId="52107" xr:uid="{6E77E97D-CDAE-48E1-825E-FAA2A8D24400}"/>
    <cellStyle name="60% - Énfasis1 2 2 2 6" xfId="52092" xr:uid="{B84117F8-F576-4ABF-84DE-729E5B6F6F86}"/>
    <cellStyle name="60% - Énfasis1 2 2 3" xfId="1919" xr:uid="{95805173-AD22-4D1D-AADD-BE75B7939373}"/>
    <cellStyle name="60% - Énfasis1 2 2 3 2" xfId="5651" xr:uid="{42E98186-4377-45A9-A8F0-380D452E8691}"/>
    <cellStyle name="60% - Énfasis1 2 2 3 2 2" xfId="13359" xr:uid="{0E9CCB14-EF09-46C4-A4C6-0673250248B4}"/>
    <cellStyle name="60% - Énfasis1 2 2 3 2 2 2" xfId="28771" xr:uid="{EA0F3C04-2DBA-4F1C-A57F-CBD648F60044}"/>
    <cellStyle name="60% - Énfasis1 2 2 3 2 2 2 2" xfId="52111" xr:uid="{6871D755-AC37-4112-8740-315C813247B9}"/>
    <cellStyle name="60% - Énfasis1 2 2 3 2 2 3" xfId="52110" xr:uid="{BCEEDE7E-CFB0-4400-8D30-00010CCD0102}"/>
    <cellStyle name="60% - Énfasis1 2 2 3 2 3" xfId="21066" xr:uid="{EAF7C06F-7F53-471F-9D0F-812F41427A4A}"/>
    <cellStyle name="60% - Énfasis1 2 2 3 2 3 2" xfId="52112" xr:uid="{C1E45958-8F2F-4C51-98D3-17EFCB7BBA0F}"/>
    <cellStyle name="60% - Énfasis1 2 2 3 2 4" xfId="52109" xr:uid="{0FC6BEAD-7F2F-4965-ADDD-0CC66BD4FE60}"/>
    <cellStyle name="60% - Énfasis1 2 2 3 3" xfId="9630" xr:uid="{280CA697-80B1-4769-B56E-B7857CDF06F8}"/>
    <cellStyle name="60% - Énfasis1 2 2 3 3 2" xfId="25043" xr:uid="{380D2CCA-1896-47AE-9ECF-9FDBB3AAAB27}"/>
    <cellStyle name="60% - Énfasis1 2 2 3 3 2 2" xfId="52114" xr:uid="{79FFC618-2A8A-4022-99F3-30533E01F0B5}"/>
    <cellStyle name="60% - Énfasis1 2 2 3 3 3" xfId="52113" xr:uid="{4DFCE567-716D-4CB5-804E-3BFEB0B0ED62}"/>
    <cellStyle name="60% - Énfasis1 2 2 3 4" xfId="17338" xr:uid="{C79222FE-96A4-4134-9D14-7E5E68F040B7}"/>
    <cellStyle name="60% - Énfasis1 2 2 3 4 2" xfId="52115" xr:uid="{650EECB1-30F9-41CA-B68A-8DA14A5AD2AD}"/>
    <cellStyle name="60% - Énfasis1 2 2 3 5" xfId="52108" xr:uid="{FC9D4885-EEAF-4B26-91B0-0274C0CA231C}"/>
    <cellStyle name="60% - Énfasis1 2 2 4" xfId="4174" xr:uid="{CEEBAED8-7543-49D6-B733-35BCCE1FDA28}"/>
    <cellStyle name="60% - Énfasis1 2 2 4 2" xfId="11882" xr:uid="{C68C97E1-D1B8-41C2-8235-D99A4935466E}"/>
    <cellStyle name="60% - Énfasis1 2 2 4 2 2" xfId="27294" xr:uid="{FEB1C7F1-4454-49C8-9D38-8D1661BD8817}"/>
    <cellStyle name="60% - Énfasis1 2 2 4 2 2 2" xfId="52118" xr:uid="{94F80147-A041-49BD-B99E-4375E107256E}"/>
    <cellStyle name="60% - Énfasis1 2 2 4 2 3" xfId="52117" xr:uid="{B79B212E-8974-4F32-8FEC-654E1FDAA4CC}"/>
    <cellStyle name="60% - Énfasis1 2 2 4 3" xfId="19589" xr:uid="{14BC0B8D-7F93-4181-AC4D-594B7B895557}"/>
    <cellStyle name="60% - Énfasis1 2 2 4 3 2" xfId="52119" xr:uid="{BE3CD8EE-1032-40DD-9C65-A897C1045279}"/>
    <cellStyle name="60% - Énfasis1 2 2 4 4" xfId="52116" xr:uid="{41A97667-915B-4CD9-9306-7BB505C40583}"/>
    <cellStyle name="60% - Énfasis1 2 2 5" xfId="8171" xr:uid="{0B2623F6-5EAA-40F9-8E7D-BFACB21F70FB}"/>
    <cellStyle name="60% - Énfasis1 2 2 5 2" xfId="23584" xr:uid="{9FC28F00-EA3F-4321-9F5F-8FA7E065419D}"/>
    <cellStyle name="60% - Énfasis1 2 2 5 2 2" xfId="52121" xr:uid="{138CBE85-80D0-4E2E-9700-1D5F31521FF1}"/>
    <cellStyle name="60% - Énfasis1 2 2 5 3" xfId="52120" xr:uid="{4E724B01-4DD8-4F85-BBED-CED386AB5368}"/>
    <cellStyle name="60% - Énfasis1 2 2 6" xfId="15879" xr:uid="{7229FD4B-2738-41CA-8E62-1E564A486CDA}"/>
    <cellStyle name="60% - Énfasis1 2 2 6 2" xfId="52122" xr:uid="{560D2D0E-2D0A-4834-B871-4A3A79DC425E}"/>
    <cellStyle name="60% - Énfasis1 2 2 7" xfId="52091" xr:uid="{0B5B654D-F3CC-4870-BEDF-BE7757A5E994}"/>
    <cellStyle name="60% - Énfasis1 2 3" xfId="889" xr:uid="{58A78A38-11F4-4278-BA83-8A890E89DE02}"/>
    <cellStyle name="60% - Énfasis1 2 3 2" xfId="2359" xr:uid="{771CF80A-DE26-4D6E-A5D7-306A31B4A550}"/>
    <cellStyle name="60% - Énfasis1 2 3 2 2" xfId="6091" xr:uid="{0E24993B-E95F-4CFF-8E4D-F3CED6A8B500}"/>
    <cellStyle name="60% - Énfasis1 2 3 2 2 2" xfId="13799" xr:uid="{792F6472-2273-4279-A4DE-9BE4FB4B438B}"/>
    <cellStyle name="60% - Énfasis1 2 3 2 2 2 2" xfId="29211" xr:uid="{AD7440B1-0271-40B0-9A5C-9C328B73FCF2}"/>
    <cellStyle name="60% - Énfasis1 2 3 2 2 2 2 2" xfId="52127" xr:uid="{FFD51586-31B5-4CE3-9DBA-BE5E83F77185}"/>
    <cellStyle name="60% - Énfasis1 2 3 2 2 2 3" xfId="52126" xr:uid="{409244A8-A1AF-4BDC-8B34-45A99DC7CEE9}"/>
    <cellStyle name="60% - Énfasis1 2 3 2 2 3" xfId="21506" xr:uid="{562609F9-C4AB-4E78-82E7-18D64D84D436}"/>
    <cellStyle name="60% - Énfasis1 2 3 2 2 3 2" xfId="52128" xr:uid="{3931B50D-0C7C-44D5-86DB-0A48DCB8F5D9}"/>
    <cellStyle name="60% - Énfasis1 2 3 2 2 4" xfId="52125" xr:uid="{2667122E-F5D6-47E9-8943-BCACEF197A0F}"/>
    <cellStyle name="60% - Énfasis1 2 3 2 3" xfId="10070" xr:uid="{89E77E40-773A-4B6C-A6FC-0264C7073147}"/>
    <cellStyle name="60% - Énfasis1 2 3 2 3 2" xfId="25483" xr:uid="{CAD4E665-8464-458F-8996-633FDEEC706E}"/>
    <cellStyle name="60% - Énfasis1 2 3 2 3 2 2" xfId="52130" xr:uid="{78651FB1-5D28-43B7-8319-937B0FD29A28}"/>
    <cellStyle name="60% - Énfasis1 2 3 2 3 3" xfId="52129" xr:uid="{A2FE7B8A-4146-42ED-B30A-DE6DA9A33FBA}"/>
    <cellStyle name="60% - Énfasis1 2 3 2 4" xfId="17778" xr:uid="{7E1B92A5-25AF-4588-9E19-56D41C23333A}"/>
    <cellStyle name="60% - Énfasis1 2 3 2 4 2" xfId="52131" xr:uid="{0BFF7A1E-CBEE-436B-AF75-F4DD8AAA98C3}"/>
    <cellStyle name="60% - Énfasis1 2 3 2 5" xfId="52124" xr:uid="{DA49334B-0618-4F71-B392-EEA891A42C3D}"/>
    <cellStyle name="60% - Énfasis1 2 3 3" xfId="4626" xr:uid="{7A2C8485-69FB-4469-A395-27BC6658B16A}"/>
    <cellStyle name="60% - Énfasis1 2 3 3 2" xfId="12334" xr:uid="{BE93FE99-52A3-46D0-99C1-09C27C941457}"/>
    <cellStyle name="60% - Énfasis1 2 3 3 2 2" xfId="27746" xr:uid="{C8E974C3-D6F9-4DBA-B5E9-C2B1EA77D9DB}"/>
    <cellStyle name="60% - Énfasis1 2 3 3 2 2 2" xfId="52134" xr:uid="{DBD2977F-4B9F-4ACB-BE27-63582287907E}"/>
    <cellStyle name="60% - Énfasis1 2 3 3 2 3" xfId="52133" xr:uid="{20DF4B25-8D59-4A8F-B7B2-C3B4F76ABC99}"/>
    <cellStyle name="60% - Énfasis1 2 3 3 3" xfId="20041" xr:uid="{8BBFB406-2D85-4A50-A748-2E6ECEFF9723}"/>
    <cellStyle name="60% - Énfasis1 2 3 3 3 2" xfId="52135" xr:uid="{9C617A93-8E78-482F-96B8-6944F5976133}"/>
    <cellStyle name="60% - Énfasis1 2 3 3 4" xfId="52132" xr:uid="{B724910C-95D5-44AF-8DA7-F953896BBB3A}"/>
    <cellStyle name="60% - Énfasis1 2 3 4" xfId="8611" xr:uid="{6EF57399-0CD3-4B9D-8EE7-BEAC013CD583}"/>
    <cellStyle name="60% - Énfasis1 2 3 4 2" xfId="24024" xr:uid="{C0D0970B-AC56-4D3A-A5FA-B88256840307}"/>
    <cellStyle name="60% - Énfasis1 2 3 4 2 2" xfId="52137" xr:uid="{688B8AAB-A6A6-45D1-9BAC-B7E20761194E}"/>
    <cellStyle name="60% - Énfasis1 2 3 4 3" xfId="52136" xr:uid="{0EFD46B2-E7D5-419B-8EDD-8D6A061698AB}"/>
    <cellStyle name="60% - Énfasis1 2 3 5" xfId="16319" xr:uid="{8D0A079D-66B9-4D6F-AAF9-1B97A8B023E7}"/>
    <cellStyle name="60% - Énfasis1 2 3 5 2" xfId="52138" xr:uid="{6A5B4A44-7E2E-4367-B161-3DD0DD29FCA4}"/>
    <cellStyle name="60% - Énfasis1 2 3 6" xfId="52123" xr:uid="{F8A36F77-6009-45AA-B88E-45BAD53D6BB0}"/>
    <cellStyle name="60% - Énfasis1 2 4" xfId="1721" xr:uid="{B3D5AE60-3812-491B-B5D8-04F3E736947D}"/>
    <cellStyle name="60% - Énfasis1 2 4 2" xfId="5453" xr:uid="{4DA2F700-E4BB-4617-B718-3E02BF751F46}"/>
    <cellStyle name="60% - Énfasis1 2 4 2 2" xfId="13161" xr:uid="{F842FE96-C14E-45D7-8A09-D44CAB20A60C}"/>
    <cellStyle name="60% - Énfasis1 2 4 2 2 2" xfId="28573" xr:uid="{41FAF982-988C-47F4-8EE3-24316A54A631}"/>
    <cellStyle name="60% - Énfasis1 2 4 2 2 2 2" xfId="52142" xr:uid="{F600422F-147E-42B9-9CA7-619C99406CB9}"/>
    <cellStyle name="60% - Énfasis1 2 4 2 2 3" xfId="52141" xr:uid="{79FCB1BF-0636-47BC-AF25-4FA61A0F9F02}"/>
    <cellStyle name="60% - Énfasis1 2 4 2 3" xfId="20868" xr:uid="{5C996B09-8E71-4A7F-990E-9E530D1FC501}"/>
    <cellStyle name="60% - Énfasis1 2 4 2 3 2" xfId="52143" xr:uid="{50E100DE-D73E-4205-B001-277025E27DBC}"/>
    <cellStyle name="60% - Énfasis1 2 4 2 4" xfId="52140" xr:uid="{C46222D1-B03F-455F-BA7E-3CC9941F5EE9}"/>
    <cellStyle name="60% - Énfasis1 2 4 3" xfId="9432" xr:uid="{D08B8313-0606-4E14-81D4-D9A383297FE7}"/>
    <cellStyle name="60% - Énfasis1 2 4 3 2" xfId="24845" xr:uid="{717DD72B-A2A3-4A51-8FFB-4233A15FC549}"/>
    <cellStyle name="60% - Énfasis1 2 4 3 2 2" xfId="52145" xr:uid="{F11EFD75-BC4D-48BC-827C-AD59E16B5192}"/>
    <cellStyle name="60% - Énfasis1 2 4 3 3" xfId="52144" xr:uid="{6089F0BC-996A-4FC2-88BE-BE21AAE5EBB0}"/>
    <cellStyle name="60% - Énfasis1 2 4 4" xfId="17140" xr:uid="{7030BE6D-D4C6-49E5-B57C-D78D642353CB}"/>
    <cellStyle name="60% - Énfasis1 2 4 4 2" xfId="52146" xr:uid="{F6312672-255A-47AA-8CFC-131A08A53BF6}"/>
    <cellStyle name="60% - Énfasis1 2 4 5" xfId="52139" xr:uid="{D0E821F6-CD72-4AF4-BC42-F1BADAE8E889}"/>
    <cellStyle name="60% - Énfasis1 2 5" xfId="3974" xr:uid="{CECBA925-A375-4C89-9B8A-3EFEE12DA829}"/>
    <cellStyle name="60% - Énfasis1 2 5 2" xfId="11682" xr:uid="{30E3EA68-7DFF-4FF9-9A04-65DEE3663F78}"/>
    <cellStyle name="60% - Énfasis1 2 5 2 2" xfId="27094" xr:uid="{5FDE3F19-B1E1-4EFC-9E3A-B36BC4984A30}"/>
    <cellStyle name="60% - Énfasis1 2 5 2 2 2" xfId="52149" xr:uid="{70326673-86D4-4201-BB31-58A1AA6A71B5}"/>
    <cellStyle name="60% - Énfasis1 2 5 2 3" xfId="52148" xr:uid="{AFE8FD5F-D834-40A5-A103-60BC0E0F225C}"/>
    <cellStyle name="60% - Énfasis1 2 5 3" xfId="19389" xr:uid="{0EADE827-9AD1-4647-8ECD-7F1B13D5DD85}"/>
    <cellStyle name="60% - Énfasis1 2 5 3 2" xfId="52150" xr:uid="{EACAD22C-9898-48B6-8185-15B79856CE92}"/>
    <cellStyle name="60% - Énfasis1 2 5 4" xfId="52147" xr:uid="{4F4A6A9A-98B0-4C84-94E8-FDE94E8C710D}"/>
    <cellStyle name="60% - Énfasis1 2 6" xfId="7973" xr:uid="{10DC52E2-61D5-4485-9632-444D6F22BA9B}"/>
    <cellStyle name="60% - Énfasis1 2 6 2" xfId="23386" xr:uid="{B6E8F751-532E-4A35-B143-B84B05946E6A}"/>
    <cellStyle name="60% - Énfasis1 2 6 2 2" xfId="52152" xr:uid="{3D5EEB0A-2781-4AFD-82EA-C93B2EC76098}"/>
    <cellStyle name="60% - Énfasis1 2 6 3" xfId="52151" xr:uid="{9A664F70-0425-4755-9727-F18759C45BB6}"/>
    <cellStyle name="60% - Énfasis1 2 7" xfId="15681" xr:uid="{922D269D-C696-48ED-A102-6C6B971F8E86}"/>
    <cellStyle name="60% - Énfasis1 2 7 2" xfId="52153" xr:uid="{2700C04D-56CE-4FC4-89AD-BC6377EC485B}"/>
    <cellStyle name="60% - Énfasis1 2 8" xfId="52090" xr:uid="{EE6787DF-F861-4552-B031-C2A84880E832}"/>
    <cellStyle name="60% - Énfasis1 20" xfId="1438" xr:uid="{7D86F826-8C01-4025-BA9E-F1C55F05B445}"/>
    <cellStyle name="60% - Énfasis1 20 2" xfId="2903" xr:uid="{54A99D78-2E14-48C7-9FCC-EC071EC92235}"/>
    <cellStyle name="60% - Énfasis1 20 2 2" xfId="6635" xr:uid="{A2687312-6695-43D6-8D50-318F0D657155}"/>
    <cellStyle name="60% - Énfasis1 20 2 2 2" xfId="14343" xr:uid="{6B7775B7-168C-4C1D-8C32-CBB9146EFDB9}"/>
    <cellStyle name="60% - Énfasis1 20 2 2 2 2" xfId="29755" xr:uid="{B7EB97F5-6523-4A15-A058-7C4E159D1D8E}"/>
    <cellStyle name="60% - Énfasis1 20 2 2 2 2 2" xfId="52158" xr:uid="{E963F985-D369-450A-8B35-0C33CEEEEAA9}"/>
    <cellStyle name="60% - Énfasis1 20 2 2 2 3" xfId="52157" xr:uid="{1B3EFDFC-84E9-42AA-B9D5-13F6F0DE6173}"/>
    <cellStyle name="60% - Énfasis1 20 2 2 3" xfId="22050" xr:uid="{A9036C05-FDB9-4DE1-98E1-DF3CD93F2765}"/>
    <cellStyle name="60% - Énfasis1 20 2 2 3 2" xfId="52159" xr:uid="{47C86798-A7E7-44C6-AE88-C39AC4D94597}"/>
    <cellStyle name="60% - Énfasis1 20 2 2 4" xfId="52156" xr:uid="{64E2B6DF-1098-4545-8A50-583683DC6E9C}"/>
    <cellStyle name="60% - Énfasis1 20 2 3" xfId="10614" xr:uid="{4E0AE746-D048-4751-802C-8640B7FF4127}"/>
    <cellStyle name="60% - Énfasis1 20 2 3 2" xfId="26027" xr:uid="{F1B7966F-677B-45C1-AD49-7D7EE1E86E13}"/>
    <cellStyle name="60% - Énfasis1 20 2 3 2 2" xfId="52161" xr:uid="{7E6B4041-1569-4B31-882A-5956D8555273}"/>
    <cellStyle name="60% - Énfasis1 20 2 3 3" xfId="52160" xr:uid="{93CA5F14-6FB8-4D48-83A6-E948B9A14A0B}"/>
    <cellStyle name="60% - Énfasis1 20 2 4" xfId="18322" xr:uid="{B5E06AF0-578F-4A73-BDF9-2583D58C9313}"/>
    <cellStyle name="60% - Énfasis1 20 2 4 2" xfId="52162" xr:uid="{389D2895-15EC-4169-8A4A-63651135C31D}"/>
    <cellStyle name="60% - Énfasis1 20 2 5" xfId="52155" xr:uid="{AAEDF701-B18E-48C9-8B5C-3C7A70C1B8F3}"/>
    <cellStyle name="60% - Énfasis1 20 3" xfId="5174" xr:uid="{2B1CD64B-6E72-4754-B50C-FC90A700B267}"/>
    <cellStyle name="60% - Énfasis1 20 3 2" xfId="12882" xr:uid="{270ECAB2-21B1-4BD2-9E1E-DBCA885FDA25}"/>
    <cellStyle name="60% - Énfasis1 20 3 2 2" xfId="28294" xr:uid="{447DE027-19A1-4AEB-BEE4-A75444D719B3}"/>
    <cellStyle name="60% - Énfasis1 20 3 2 2 2" xfId="52165" xr:uid="{179010FB-E6E7-4E79-AF62-E44480841258}"/>
    <cellStyle name="60% - Énfasis1 20 3 2 3" xfId="52164" xr:uid="{FD4047DA-AA6C-4510-9D4F-186824B3ECE4}"/>
    <cellStyle name="60% - Énfasis1 20 3 3" xfId="20589" xr:uid="{071936DB-F737-4B51-9EA9-4D59F7B4B03A}"/>
    <cellStyle name="60% - Énfasis1 20 3 3 2" xfId="52166" xr:uid="{37CC095A-6050-4082-B935-5AB09B01E9C7}"/>
    <cellStyle name="60% - Énfasis1 20 3 4" xfId="52163" xr:uid="{565A6502-E057-43E8-BD09-9865DBDB32F0}"/>
    <cellStyle name="60% - Énfasis1 20 4" xfId="9155" xr:uid="{ABC43591-5060-4B47-B4F8-30A6882F0070}"/>
    <cellStyle name="60% - Énfasis1 20 4 2" xfId="24568" xr:uid="{FDD528DE-E075-43F7-8032-9B67A4449A4E}"/>
    <cellStyle name="60% - Énfasis1 20 4 2 2" xfId="52168" xr:uid="{383AAA8F-48D3-451B-92B7-72FFDBD1D663}"/>
    <cellStyle name="60% - Énfasis1 20 4 3" xfId="52167" xr:uid="{F8CE1D41-283A-4943-9661-3CD74165EA0F}"/>
    <cellStyle name="60% - Énfasis1 20 5" xfId="16863" xr:uid="{85C7823E-E74A-4D1C-9AD3-4B2F1E90F780}"/>
    <cellStyle name="60% - Énfasis1 20 5 2" xfId="52169" xr:uid="{87AC9CA3-F4EC-4154-92C2-36EEC49C40F8}"/>
    <cellStyle name="60% - Énfasis1 20 6" xfId="52154" xr:uid="{BECE6B96-B495-45CF-9DC5-271DCF65B6EC}"/>
    <cellStyle name="60% - Énfasis1 21" xfId="1458" xr:uid="{574398D4-D444-4A5F-A654-E34F72256CCD}"/>
    <cellStyle name="60% - Énfasis1 21 2" xfId="2923" xr:uid="{2090332D-5EAC-4D87-AF8C-35FCBBEFC6EF}"/>
    <cellStyle name="60% - Énfasis1 21 2 2" xfId="6655" xr:uid="{84904E87-22A1-42FC-9F75-9CD71841CE50}"/>
    <cellStyle name="60% - Énfasis1 21 2 2 2" xfId="14363" xr:uid="{C0A88A5E-2D60-4CBA-A95B-C369D9DD184D}"/>
    <cellStyle name="60% - Énfasis1 21 2 2 2 2" xfId="29775" xr:uid="{F1521232-1EE4-4D0A-B78C-CF7A6A9C9745}"/>
    <cellStyle name="60% - Énfasis1 21 2 2 2 2 2" xfId="52174" xr:uid="{B5405F12-4101-4A97-8137-D48ED7253378}"/>
    <cellStyle name="60% - Énfasis1 21 2 2 2 3" xfId="52173" xr:uid="{5158EC52-8827-487C-84EF-642E3101E9F0}"/>
    <cellStyle name="60% - Énfasis1 21 2 2 3" xfId="22070" xr:uid="{D143730E-B0B2-43CD-9A7B-5EB615B8EFF9}"/>
    <cellStyle name="60% - Énfasis1 21 2 2 3 2" xfId="52175" xr:uid="{2743D834-321C-4276-A561-115ACEEEA2D1}"/>
    <cellStyle name="60% - Énfasis1 21 2 2 4" xfId="52172" xr:uid="{7C28732C-F30B-4B68-A762-23E9AD6F994F}"/>
    <cellStyle name="60% - Énfasis1 21 2 3" xfId="10634" xr:uid="{6D820AF3-CB6C-4966-9152-64DD3D9A21EC}"/>
    <cellStyle name="60% - Énfasis1 21 2 3 2" xfId="26047" xr:uid="{21FB5670-9A87-4361-94CB-93A991E3C72C}"/>
    <cellStyle name="60% - Énfasis1 21 2 3 2 2" xfId="52177" xr:uid="{74FEB0B6-94C7-4FBA-A162-DFFD615D2391}"/>
    <cellStyle name="60% - Énfasis1 21 2 3 3" xfId="52176" xr:uid="{2A47379E-0871-425B-9D9F-60A9EE115760}"/>
    <cellStyle name="60% - Énfasis1 21 2 4" xfId="18342" xr:uid="{AEF5DCAF-283B-4382-844F-44B658F5BC3E}"/>
    <cellStyle name="60% - Énfasis1 21 2 4 2" xfId="52178" xr:uid="{895DB625-E449-4F77-9763-B5A0A4A79436}"/>
    <cellStyle name="60% - Énfasis1 21 2 5" xfId="52171" xr:uid="{B1214700-E9FF-42CA-BCB4-0B4975EE4473}"/>
    <cellStyle name="60% - Énfasis1 21 3" xfId="5194" xr:uid="{A2A15360-31D6-44C8-936B-5F5CF018CF6F}"/>
    <cellStyle name="60% - Énfasis1 21 3 2" xfId="12902" xr:uid="{91CD2E7B-6DC6-4D9B-AABB-39BBD7BDBC83}"/>
    <cellStyle name="60% - Énfasis1 21 3 2 2" xfId="28314" xr:uid="{A61FF9E6-9A98-4162-B84B-C8AAACEFE6D1}"/>
    <cellStyle name="60% - Énfasis1 21 3 2 2 2" xfId="52181" xr:uid="{3B9BF6BE-03C5-4BFE-8765-E5C183CCB070}"/>
    <cellStyle name="60% - Énfasis1 21 3 2 3" xfId="52180" xr:uid="{F6D6DFC0-DFD5-419B-AA8D-AE652784FE39}"/>
    <cellStyle name="60% - Énfasis1 21 3 3" xfId="20609" xr:uid="{48CF6436-2146-4515-AC61-B1AEB6360CB2}"/>
    <cellStyle name="60% - Énfasis1 21 3 3 2" xfId="52182" xr:uid="{29E8B836-98D2-422B-BB1D-9C8CBDA7D043}"/>
    <cellStyle name="60% - Énfasis1 21 3 4" xfId="52179" xr:uid="{B1EC97D7-9257-4423-81F5-C60AA9C68138}"/>
    <cellStyle name="60% - Énfasis1 21 4" xfId="9175" xr:uid="{7F68289E-AB61-4285-877D-2449BF6499C1}"/>
    <cellStyle name="60% - Énfasis1 21 4 2" xfId="24588" xr:uid="{78E42122-3E0B-4C6F-B518-3CAED578BFAB}"/>
    <cellStyle name="60% - Énfasis1 21 4 2 2" xfId="52184" xr:uid="{BE84C71B-E5F6-4BEB-A38F-F06FB3BEAE99}"/>
    <cellStyle name="60% - Énfasis1 21 4 3" xfId="52183" xr:uid="{C2186EC6-1A2E-4EB0-B4FE-78662FB7AE37}"/>
    <cellStyle name="60% - Énfasis1 21 5" xfId="16883" xr:uid="{27A3F957-3764-4FF5-B209-26A236FF6825}"/>
    <cellStyle name="60% - Énfasis1 21 5 2" xfId="52185" xr:uid="{72EF1E34-E8F1-4CC4-9EB1-3F2D57F80F02}"/>
    <cellStyle name="60% - Énfasis1 21 6" xfId="52170" xr:uid="{77265B0E-A3EC-43A7-A79E-428E386DE227}"/>
    <cellStyle name="60% - Énfasis1 22" xfId="1478" xr:uid="{62530850-6570-46CD-9662-522BF2FB3214}"/>
    <cellStyle name="60% - Énfasis1 22 2" xfId="2943" xr:uid="{EA452D70-11C4-4C56-8345-871942B475C1}"/>
    <cellStyle name="60% - Énfasis1 22 2 2" xfId="6675" xr:uid="{3EED10A9-C550-47C2-90CA-5DDF1AA706FF}"/>
    <cellStyle name="60% - Énfasis1 22 2 2 2" xfId="14383" xr:uid="{4F2A0244-B97E-4026-9A9D-B65B463AF7CA}"/>
    <cellStyle name="60% - Énfasis1 22 2 2 2 2" xfId="29795" xr:uid="{0F50C4B4-ADEE-4F58-B1E8-5A5F3AF81E00}"/>
    <cellStyle name="60% - Énfasis1 22 2 2 2 2 2" xfId="52190" xr:uid="{598B1C2D-65C1-4A0A-BD68-0598602BBC2A}"/>
    <cellStyle name="60% - Énfasis1 22 2 2 2 3" xfId="52189" xr:uid="{832A64B2-3440-4FFD-8EFF-A60A79224F76}"/>
    <cellStyle name="60% - Énfasis1 22 2 2 3" xfId="22090" xr:uid="{44ED1158-C10A-4B19-AA2A-14B5FCADFC51}"/>
    <cellStyle name="60% - Énfasis1 22 2 2 3 2" xfId="52191" xr:uid="{D57CF6A0-6370-4478-98B0-3A868430A3FE}"/>
    <cellStyle name="60% - Énfasis1 22 2 2 4" xfId="52188" xr:uid="{8B3478F3-B286-42B2-8998-F56BBA01D5A3}"/>
    <cellStyle name="60% - Énfasis1 22 2 3" xfId="10654" xr:uid="{56810651-5616-4361-8882-598BB21202AE}"/>
    <cellStyle name="60% - Énfasis1 22 2 3 2" xfId="26067" xr:uid="{6D88170E-003D-49D3-8938-6C3D68E20CBE}"/>
    <cellStyle name="60% - Énfasis1 22 2 3 2 2" xfId="52193" xr:uid="{C0A66090-0BB7-4EF3-B634-5B60769BE47C}"/>
    <cellStyle name="60% - Énfasis1 22 2 3 3" xfId="52192" xr:uid="{CA5D73B1-C692-4F3F-B558-46918E6C08FB}"/>
    <cellStyle name="60% - Énfasis1 22 2 4" xfId="18362" xr:uid="{DE386B15-1D5D-4FF9-BECA-B4A937C20317}"/>
    <cellStyle name="60% - Énfasis1 22 2 4 2" xfId="52194" xr:uid="{F85644AC-66F0-4B0C-A58E-2B23338F8132}"/>
    <cellStyle name="60% - Énfasis1 22 2 5" xfId="52187" xr:uid="{5381FA80-6C3C-44CA-ADBA-B70F37B37022}"/>
    <cellStyle name="60% - Énfasis1 22 3" xfId="5214" xr:uid="{95DB14B8-A7CC-475C-B67B-57875B619DF0}"/>
    <cellStyle name="60% - Énfasis1 22 3 2" xfId="12922" xr:uid="{A1189F44-B05A-470A-B1B8-68EF3338D476}"/>
    <cellStyle name="60% - Énfasis1 22 3 2 2" xfId="28334" xr:uid="{C85575C6-DB65-4243-B910-DD94DC2B1F61}"/>
    <cellStyle name="60% - Énfasis1 22 3 2 2 2" xfId="52197" xr:uid="{AC37251C-23CB-4BB5-92D9-BFA858B8582F}"/>
    <cellStyle name="60% - Énfasis1 22 3 2 3" xfId="52196" xr:uid="{7049D169-8728-4DC0-966A-8B58E1BE6442}"/>
    <cellStyle name="60% - Énfasis1 22 3 3" xfId="20629" xr:uid="{5603CEDB-D25E-4B54-8A57-3FA05E0F587D}"/>
    <cellStyle name="60% - Énfasis1 22 3 3 2" xfId="52198" xr:uid="{8F3EA562-42E7-470F-AA47-D5755D243780}"/>
    <cellStyle name="60% - Énfasis1 22 3 4" xfId="52195" xr:uid="{B2577421-FCA5-4FC0-AA32-994C83DE1BF1}"/>
    <cellStyle name="60% - Énfasis1 22 4" xfId="9195" xr:uid="{DFD1FCBE-90C6-42A0-9619-4BD7B5D62860}"/>
    <cellStyle name="60% - Énfasis1 22 4 2" xfId="24608" xr:uid="{37060C95-6672-4F0D-AEBA-EC7D4EB1C7E8}"/>
    <cellStyle name="60% - Énfasis1 22 4 2 2" xfId="52200" xr:uid="{88FA059A-047B-4979-8115-7EA6F2F39EB8}"/>
    <cellStyle name="60% - Énfasis1 22 4 3" xfId="52199" xr:uid="{CF1AC9BA-6104-4945-A848-9002C95DFAC2}"/>
    <cellStyle name="60% - Énfasis1 22 5" xfId="16903" xr:uid="{8B85FEE5-0F80-45C8-912B-7879603965DE}"/>
    <cellStyle name="60% - Énfasis1 22 5 2" xfId="52201" xr:uid="{7251966E-AEB1-4AEF-8EA2-2B79D6A09F57}"/>
    <cellStyle name="60% - Énfasis1 22 6" xfId="52186" xr:uid="{207E74C9-D760-408E-A34E-F24EC6C7969B}"/>
    <cellStyle name="60% - Énfasis1 23" xfId="1498" xr:uid="{35DDC6DB-EF7D-49FD-A03A-0DE2C5AFF348}"/>
    <cellStyle name="60% - Énfasis1 23 2" xfId="2963" xr:uid="{DEA687A3-7EE3-463A-A476-868B41CC9084}"/>
    <cellStyle name="60% - Énfasis1 23 2 2" xfId="6695" xr:uid="{A1FDB050-545E-4F63-9365-51FE75461711}"/>
    <cellStyle name="60% - Énfasis1 23 2 2 2" xfId="14403" xr:uid="{2022B9C1-7D97-47CE-8C50-F416B951B9CE}"/>
    <cellStyle name="60% - Énfasis1 23 2 2 2 2" xfId="29815" xr:uid="{31112029-D952-4111-96A5-4A2DB0E5670E}"/>
    <cellStyle name="60% - Énfasis1 23 2 2 2 2 2" xfId="52206" xr:uid="{BD82E7D3-F970-4916-B7A5-3C41025A4AF0}"/>
    <cellStyle name="60% - Énfasis1 23 2 2 2 3" xfId="52205" xr:uid="{956FB67E-0118-41E5-9249-6DAFC7BC0975}"/>
    <cellStyle name="60% - Énfasis1 23 2 2 3" xfId="22110" xr:uid="{92AC900B-C918-4B72-AAFD-A1BDCBAC3945}"/>
    <cellStyle name="60% - Énfasis1 23 2 2 3 2" xfId="52207" xr:uid="{42D156EE-DB36-401C-AACF-3953CE9AF6FE}"/>
    <cellStyle name="60% - Énfasis1 23 2 2 4" xfId="52204" xr:uid="{9826C370-A2FB-492D-B8D8-ECA0C7270348}"/>
    <cellStyle name="60% - Énfasis1 23 2 3" xfId="10674" xr:uid="{7514B928-7E3A-480D-ABAF-F8BBA222A90F}"/>
    <cellStyle name="60% - Énfasis1 23 2 3 2" xfId="26087" xr:uid="{FF9AC999-7BBE-4F4D-9BB7-8C58FE7FCCE7}"/>
    <cellStyle name="60% - Énfasis1 23 2 3 2 2" xfId="52209" xr:uid="{7A1B66B3-1ECF-4F44-A873-908A13860B17}"/>
    <cellStyle name="60% - Énfasis1 23 2 3 3" xfId="52208" xr:uid="{5DAE1037-1826-4E5B-88A9-2130ACA08FB7}"/>
    <cellStyle name="60% - Énfasis1 23 2 4" xfId="18382" xr:uid="{0807D536-4E1C-4B25-9DF1-3EFFF6604CF8}"/>
    <cellStyle name="60% - Énfasis1 23 2 4 2" xfId="52210" xr:uid="{C75AF9ED-04D8-48E2-BD54-628CE2BF95C8}"/>
    <cellStyle name="60% - Énfasis1 23 2 5" xfId="52203" xr:uid="{BC0CA986-3A9E-454A-8D2C-54A811301247}"/>
    <cellStyle name="60% - Énfasis1 23 3" xfId="5234" xr:uid="{65E93694-FB66-44E3-B893-23E3A74BF4A0}"/>
    <cellStyle name="60% - Énfasis1 23 3 2" xfId="12942" xr:uid="{2E3855BD-558A-4787-844E-114DCCEBE3AF}"/>
    <cellStyle name="60% - Énfasis1 23 3 2 2" xfId="28354" xr:uid="{7D6FA1F9-B54D-48CF-B772-7DB462FF7051}"/>
    <cellStyle name="60% - Énfasis1 23 3 2 2 2" xfId="52213" xr:uid="{BE10DAE5-B7A4-4F4C-BC79-C6C29C0B25FA}"/>
    <cellStyle name="60% - Énfasis1 23 3 2 3" xfId="52212" xr:uid="{091E90DC-8F08-4451-8424-608176B19018}"/>
    <cellStyle name="60% - Énfasis1 23 3 3" xfId="20649" xr:uid="{C647C42D-B609-41CC-A6C1-2BB4A8FB8B00}"/>
    <cellStyle name="60% - Énfasis1 23 3 3 2" xfId="52214" xr:uid="{0B560315-A765-4292-9840-CF2858F242B5}"/>
    <cellStyle name="60% - Énfasis1 23 3 4" xfId="52211" xr:uid="{8810A53B-22D9-49B1-B4B7-766293A61495}"/>
    <cellStyle name="60% - Énfasis1 23 4" xfId="9215" xr:uid="{79788364-AFBB-4AEB-9525-ABD9E7198234}"/>
    <cellStyle name="60% - Énfasis1 23 4 2" xfId="24628" xr:uid="{D713E923-3459-4261-A75B-CEFA481D99EE}"/>
    <cellStyle name="60% - Énfasis1 23 4 2 2" xfId="52216" xr:uid="{FC3725E4-5942-4EC8-AB1A-B4B4E0A13B13}"/>
    <cellStyle name="60% - Énfasis1 23 4 3" xfId="52215" xr:uid="{EF6EE622-1809-4A09-9764-E382AC785E4D}"/>
    <cellStyle name="60% - Énfasis1 23 5" xfId="16923" xr:uid="{60CB41A3-2D8E-4D1E-AEBD-BA34B7A608C9}"/>
    <cellStyle name="60% - Énfasis1 23 5 2" xfId="52217" xr:uid="{28FA0301-293A-4EEE-873B-B6E044FF3594}"/>
    <cellStyle name="60% - Énfasis1 23 6" xfId="52202" xr:uid="{7FCE5E3B-4C88-4462-BBD4-4684BB3A7EBE}"/>
    <cellStyle name="60% - Énfasis1 24" xfId="1518" xr:uid="{B69E6988-FC7E-4718-98C5-27F4E83A69D1}"/>
    <cellStyle name="60% - Énfasis1 24 2" xfId="2983" xr:uid="{39B13C21-2E48-4413-8A10-4161B490825B}"/>
    <cellStyle name="60% - Énfasis1 24 2 2" xfId="6715" xr:uid="{269AC117-2BE5-485D-A782-7E082ED6C531}"/>
    <cellStyle name="60% - Énfasis1 24 2 2 2" xfId="14423" xr:uid="{2EBA9F92-0914-4D52-AA92-287BE46EC980}"/>
    <cellStyle name="60% - Énfasis1 24 2 2 2 2" xfId="29835" xr:uid="{88B73F91-C439-4917-A169-5AF6CAA38397}"/>
    <cellStyle name="60% - Énfasis1 24 2 2 2 2 2" xfId="52222" xr:uid="{0130DB69-F421-42B7-9FE4-35025D000005}"/>
    <cellStyle name="60% - Énfasis1 24 2 2 2 3" xfId="52221" xr:uid="{37B2C4C1-0BC7-4FF7-875A-44DED49E2C4A}"/>
    <cellStyle name="60% - Énfasis1 24 2 2 3" xfId="22130" xr:uid="{B10DF668-CD9A-426D-AF5C-BC83169CC436}"/>
    <cellStyle name="60% - Énfasis1 24 2 2 3 2" xfId="52223" xr:uid="{94FC93A4-6FE8-44EB-9D1D-AD07B048F5D7}"/>
    <cellStyle name="60% - Énfasis1 24 2 2 4" xfId="52220" xr:uid="{DADC62FE-D713-4B0F-B866-D248E99F206B}"/>
    <cellStyle name="60% - Énfasis1 24 2 3" xfId="10694" xr:uid="{9F847E13-05B7-4302-919B-197DF368B4B2}"/>
    <cellStyle name="60% - Énfasis1 24 2 3 2" xfId="26107" xr:uid="{0EAC7E8A-7962-4777-92E2-09FD2DAF4CD7}"/>
    <cellStyle name="60% - Énfasis1 24 2 3 2 2" xfId="52225" xr:uid="{AB4F16DD-EEB4-4FCC-AC72-6833CEFFBFB1}"/>
    <cellStyle name="60% - Énfasis1 24 2 3 3" xfId="52224" xr:uid="{11414CE5-86E9-4966-B2BD-0B04E6D2D018}"/>
    <cellStyle name="60% - Énfasis1 24 2 4" xfId="18402" xr:uid="{0F09D6D5-624B-4898-9184-0C51CB8C43DD}"/>
    <cellStyle name="60% - Énfasis1 24 2 4 2" xfId="52226" xr:uid="{BC88CF50-84F7-446A-8A87-50EF83260DA1}"/>
    <cellStyle name="60% - Énfasis1 24 2 5" xfId="52219" xr:uid="{C017D957-0484-43CC-B00A-6C4055C166C0}"/>
    <cellStyle name="60% - Énfasis1 24 3" xfId="5254" xr:uid="{6007F645-C8A4-4440-9B80-402B9C06E00D}"/>
    <cellStyle name="60% - Énfasis1 24 3 2" xfId="12962" xr:uid="{04488D5B-7FE6-48EB-90D5-AAA8896EEF39}"/>
    <cellStyle name="60% - Énfasis1 24 3 2 2" xfId="28374" xr:uid="{C13ED4CB-8C3A-48B0-A0C4-5A90ABC36012}"/>
    <cellStyle name="60% - Énfasis1 24 3 2 2 2" xfId="52229" xr:uid="{F3F0EF38-D334-494B-9B9F-D0EBDDA461E2}"/>
    <cellStyle name="60% - Énfasis1 24 3 2 3" xfId="52228" xr:uid="{2967885F-5B7D-4364-9B1A-B139665A7AF4}"/>
    <cellStyle name="60% - Énfasis1 24 3 3" xfId="20669" xr:uid="{6C5D4B84-3E6E-4203-A34F-13E86591C401}"/>
    <cellStyle name="60% - Énfasis1 24 3 3 2" xfId="52230" xr:uid="{32BC673E-B941-40E9-8180-AEE35C968459}"/>
    <cellStyle name="60% - Énfasis1 24 3 4" xfId="52227" xr:uid="{2D049791-7C73-4186-B35C-C75446EFAC2C}"/>
    <cellStyle name="60% - Énfasis1 24 4" xfId="9235" xr:uid="{0C728205-8227-4558-A367-ECD33400630F}"/>
    <cellStyle name="60% - Énfasis1 24 4 2" xfId="24648" xr:uid="{B430C893-2A1F-470A-802A-1B2946ADF8FE}"/>
    <cellStyle name="60% - Énfasis1 24 4 2 2" xfId="52232" xr:uid="{58F4EEEC-0CD3-4C8C-B59D-B9A1D3BC9640}"/>
    <cellStyle name="60% - Énfasis1 24 4 3" xfId="52231" xr:uid="{6F303563-1257-48CE-BAAC-4BC4BBDAB1CF}"/>
    <cellStyle name="60% - Énfasis1 24 5" xfId="16943" xr:uid="{8BC125F3-B389-45EA-908E-415764F78966}"/>
    <cellStyle name="60% - Énfasis1 24 5 2" xfId="52233" xr:uid="{8D43C2F3-547D-4956-B6A1-CA9159C9A43F}"/>
    <cellStyle name="60% - Énfasis1 24 6" xfId="52218" xr:uid="{1471D1CA-C083-4205-B399-AA5DB95838C7}"/>
    <cellStyle name="60% - Énfasis1 25" xfId="1538" xr:uid="{9ECAF7A0-D672-4BA7-A1C3-035064C898A0}"/>
    <cellStyle name="60% - Énfasis1 25 2" xfId="3003" xr:uid="{580F9D4B-D95A-4BF9-80DC-9FDE12A4C50D}"/>
    <cellStyle name="60% - Énfasis1 25 2 2" xfId="6735" xr:uid="{86A2A19D-1256-4879-8253-BE3BAB8E45F6}"/>
    <cellStyle name="60% - Énfasis1 25 2 2 2" xfId="14443" xr:uid="{AF4D7372-5BD9-4DB6-8183-85015CBB8ED8}"/>
    <cellStyle name="60% - Énfasis1 25 2 2 2 2" xfId="29855" xr:uid="{AFEEBEE4-500D-4DB2-A2BF-59A2B80E1DF1}"/>
    <cellStyle name="60% - Énfasis1 25 2 2 2 2 2" xfId="52238" xr:uid="{1E78BEBF-6FEF-4451-B027-5384C0FD5D6A}"/>
    <cellStyle name="60% - Énfasis1 25 2 2 2 3" xfId="52237" xr:uid="{BFB06431-2001-4CF8-9650-28BA651296FC}"/>
    <cellStyle name="60% - Énfasis1 25 2 2 3" xfId="22150" xr:uid="{3DE00303-2ECA-4A42-B7E0-F66E8213D73A}"/>
    <cellStyle name="60% - Énfasis1 25 2 2 3 2" xfId="52239" xr:uid="{79E65675-E959-464C-A8DB-83A5A04554D2}"/>
    <cellStyle name="60% - Énfasis1 25 2 2 4" xfId="52236" xr:uid="{B114C1A8-E92D-4CC7-9464-EF2B61A4241A}"/>
    <cellStyle name="60% - Énfasis1 25 2 3" xfId="10714" xr:uid="{7309BD36-0349-46DD-B0B4-A3A0C7BB5431}"/>
    <cellStyle name="60% - Énfasis1 25 2 3 2" xfId="26127" xr:uid="{959283DC-C7A9-4C89-A5F7-558C32B36B0C}"/>
    <cellStyle name="60% - Énfasis1 25 2 3 2 2" xfId="52241" xr:uid="{8866B94F-A56D-44C3-97FC-BDAAA5188B0C}"/>
    <cellStyle name="60% - Énfasis1 25 2 3 3" xfId="52240" xr:uid="{35494CDC-D63F-4CA7-8C0D-E347D0ACDE55}"/>
    <cellStyle name="60% - Énfasis1 25 2 4" xfId="18422" xr:uid="{6FE54F41-EB61-46EB-8D12-E429DEE241B5}"/>
    <cellStyle name="60% - Énfasis1 25 2 4 2" xfId="52242" xr:uid="{655274B2-B8D2-458B-B330-25C8F0329F70}"/>
    <cellStyle name="60% - Énfasis1 25 2 5" xfId="52235" xr:uid="{84B9C568-E467-4823-AC33-9CBDA2F7F240}"/>
    <cellStyle name="60% - Énfasis1 25 3" xfId="5274" xr:uid="{97454E8C-D9FA-40D2-9031-81BD14011E3A}"/>
    <cellStyle name="60% - Énfasis1 25 3 2" xfId="12982" xr:uid="{536BED09-5C22-4838-9AA2-40EF394AE990}"/>
    <cellStyle name="60% - Énfasis1 25 3 2 2" xfId="28394" xr:uid="{BAEB2ACD-3A6C-4887-8F84-AAD34287224A}"/>
    <cellStyle name="60% - Énfasis1 25 3 2 2 2" xfId="52245" xr:uid="{06B9AF7F-1C3D-4558-AC6C-ECC85869658C}"/>
    <cellStyle name="60% - Énfasis1 25 3 2 3" xfId="52244" xr:uid="{E08BEDB3-8832-4F7D-8FFE-B6AB0BFE4496}"/>
    <cellStyle name="60% - Énfasis1 25 3 3" xfId="20689" xr:uid="{9167C678-4756-43C7-B28F-57776D2787A7}"/>
    <cellStyle name="60% - Énfasis1 25 3 3 2" xfId="52246" xr:uid="{0F54E733-C031-44BD-AC3F-6E52FC490848}"/>
    <cellStyle name="60% - Énfasis1 25 3 4" xfId="52243" xr:uid="{1D638902-7EDD-43FE-9878-8479B98040A3}"/>
    <cellStyle name="60% - Énfasis1 25 4" xfId="9255" xr:uid="{6EFDF9E3-B0B4-4B0E-9FEF-88E702467DBE}"/>
    <cellStyle name="60% - Énfasis1 25 4 2" xfId="24668" xr:uid="{225B3E58-701E-4D2D-BD4C-45568BAB87F4}"/>
    <cellStyle name="60% - Énfasis1 25 4 2 2" xfId="52248" xr:uid="{4D908958-B06E-462A-8CB0-DEEE140F1044}"/>
    <cellStyle name="60% - Énfasis1 25 4 3" xfId="52247" xr:uid="{C75B5739-95FF-4B37-9906-BA9C92A4E459}"/>
    <cellStyle name="60% - Énfasis1 25 5" xfId="16963" xr:uid="{74D0E227-632D-408A-A899-F793DEFB5A22}"/>
    <cellStyle name="60% - Énfasis1 25 5 2" xfId="52249" xr:uid="{B62F36DE-1C5A-4D4D-A41F-CFC7830A6457}"/>
    <cellStyle name="60% - Énfasis1 25 6" xfId="52234" xr:uid="{BC74E606-AF30-4306-9694-4370B5A28FB4}"/>
    <cellStyle name="60% - Énfasis1 26" xfId="1558" xr:uid="{8907B344-B797-4601-A3FD-F13DB0AB1BCC}"/>
    <cellStyle name="60% - Énfasis1 26 2" xfId="3023" xr:uid="{18981497-84B2-40EE-ABD4-AEEB87039FDD}"/>
    <cellStyle name="60% - Énfasis1 26 2 2" xfId="6755" xr:uid="{6BCE65FE-AECA-4A2E-AA8B-CD25B7AF17AC}"/>
    <cellStyle name="60% - Énfasis1 26 2 2 2" xfId="14463" xr:uid="{DA89700B-7D62-4BBC-AAA8-8D86E075A6BD}"/>
    <cellStyle name="60% - Énfasis1 26 2 2 2 2" xfId="29875" xr:uid="{D6D9159D-AB4F-4711-8157-36680F24947B}"/>
    <cellStyle name="60% - Énfasis1 26 2 2 2 2 2" xfId="52254" xr:uid="{53E1A58C-0B6E-41E8-BEBB-3017C922A3BF}"/>
    <cellStyle name="60% - Énfasis1 26 2 2 2 3" xfId="52253" xr:uid="{F6C64CEC-C595-4942-9A0E-DC2825977091}"/>
    <cellStyle name="60% - Énfasis1 26 2 2 3" xfId="22170" xr:uid="{04352C83-4FB1-477E-8199-2ED46EA958E1}"/>
    <cellStyle name="60% - Énfasis1 26 2 2 3 2" xfId="52255" xr:uid="{866E644A-6215-4E1D-BF53-CCE7AA033BC6}"/>
    <cellStyle name="60% - Énfasis1 26 2 2 4" xfId="52252" xr:uid="{7EB5DA3A-2C3E-4567-BF0A-398B02047FAC}"/>
    <cellStyle name="60% - Énfasis1 26 2 3" xfId="10734" xr:uid="{AECE09F1-AC7E-46EF-B4F1-AEB28B2BAD37}"/>
    <cellStyle name="60% - Énfasis1 26 2 3 2" xfId="26147" xr:uid="{3950A3B0-1F5A-453A-88F5-884EEB792DE7}"/>
    <cellStyle name="60% - Énfasis1 26 2 3 2 2" xfId="52257" xr:uid="{2951936A-8509-45EB-8BA0-8F02F409706C}"/>
    <cellStyle name="60% - Énfasis1 26 2 3 3" xfId="52256" xr:uid="{EA1FF08A-0A62-4FA3-B865-C6205D68E1C0}"/>
    <cellStyle name="60% - Énfasis1 26 2 4" xfId="18442" xr:uid="{B4221A51-C824-4555-9412-6F6D556E8279}"/>
    <cellStyle name="60% - Énfasis1 26 2 4 2" xfId="52258" xr:uid="{CE32E448-A906-4775-94A5-B801745D2180}"/>
    <cellStyle name="60% - Énfasis1 26 2 5" xfId="52251" xr:uid="{A2AF980D-D924-4DFF-8073-0D51EFE2D056}"/>
    <cellStyle name="60% - Énfasis1 26 3" xfId="5294" xr:uid="{4BEBF24E-41A8-4A5E-ACD9-1213132ABEC6}"/>
    <cellStyle name="60% - Énfasis1 26 3 2" xfId="13002" xr:uid="{BF2E6565-C88F-4C9B-8EF6-623B087C748B}"/>
    <cellStyle name="60% - Énfasis1 26 3 2 2" xfId="28414" xr:uid="{6AB6CD05-51B0-4129-8D56-9534271D5150}"/>
    <cellStyle name="60% - Énfasis1 26 3 2 2 2" xfId="52261" xr:uid="{B0F73EFD-0789-48DA-A0BD-D28B9F76FDB1}"/>
    <cellStyle name="60% - Énfasis1 26 3 2 3" xfId="52260" xr:uid="{B579CE70-4A75-4376-A333-A6B8D11671E2}"/>
    <cellStyle name="60% - Énfasis1 26 3 3" xfId="20709" xr:uid="{D9832509-6D40-40F3-86CA-7FB7D0E229F5}"/>
    <cellStyle name="60% - Énfasis1 26 3 3 2" xfId="52262" xr:uid="{2A03B36D-1FFE-4B64-A83D-4DB95354DBD6}"/>
    <cellStyle name="60% - Énfasis1 26 3 4" xfId="52259" xr:uid="{569D355A-76CC-40D6-9204-ABBAB598CEE0}"/>
    <cellStyle name="60% - Énfasis1 26 4" xfId="9275" xr:uid="{9FB00DA2-4A40-479C-A17A-3047EEEF96E9}"/>
    <cellStyle name="60% - Énfasis1 26 4 2" xfId="24688" xr:uid="{7187F1A4-A079-443D-B057-1A7A78D8D9B2}"/>
    <cellStyle name="60% - Énfasis1 26 4 2 2" xfId="52264" xr:uid="{1C4A6146-AA6B-4DC4-84E9-EA9F4305AAD7}"/>
    <cellStyle name="60% - Énfasis1 26 4 3" xfId="52263" xr:uid="{18C58500-3D13-47D1-9ED0-1BB407A8AA49}"/>
    <cellStyle name="60% - Énfasis1 26 5" xfId="16983" xr:uid="{2FBF809C-0619-4BAE-A2D6-1CFB06F4EBE9}"/>
    <cellStyle name="60% - Énfasis1 26 5 2" xfId="52265" xr:uid="{72C230EB-92A7-49D4-84BD-22D1139CA010}"/>
    <cellStyle name="60% - Énfasis1 26 6" xfId="52250" xr:uid="{5246E079-2D35-4C5C-A54E-CD1F8A939B53}"/>
    <cellStyle name="60% - Énfasis1 27" xfId="1579" xr:uid="{6C91D8F4-ED90-4222-A13D-2C440F9ED9A7}"/>
    <cellStyle name="60% - Énfasis1 27 2" xfId="3044" xr:uid="{6F572419-C230-4807-987D-A62117C79D14}"/>
    <cellStyle name="60% - Énfasis1 27 2 2" xfId="6776" xr:uid="{72A14EB3-1F5E-44CA-A57A-102838F6BD34}"/>
    <cellStyle name="60% - Énfasis1 27 2 2 2" xfId="14484" xr:uid="{87A5BE53-B965-4776-B150-9C7B32FD66BD}"/>
    <cellStyle name="60% - Énfasis1 27 2 2 2 2" xfId="29896" xr:uid="{FD2323D5-F13A-4FEB-BB35-2E11A4DC060E}"/>
    <cellStyle name="60% - Énfasis1 27 2 2 2 2 2" xfId="52270" xr:uid="{EF6D7A2F-E4B6-4AC8-81EB-8FE25AF33B35}"/>
    <cellStyle name="60% - Énfasis1 27 2 2 2 3" xfId="52269" xr:uid="{3E0C51DA-5B5F-450C-B50E-041A484C443E}"/>
    <cellStyle name="60% - Énfasis1 27 2 2 3" xfId="22191" xr:uid="{DD59DFDA-E6A3-40A3-A072-477F336D0F1F}"/>
    <cellStyle name="60% - Énfasis1 27 2 2 3 2" xfId="52271" xr:uid="{61EB3894-5481-4473-8B75-7D866220C8DD}"/>
    <cellStyle name="60% - Énfasis1 27 2 2 4" xfId="52268" xr:uid="{F6E723EF-9385-4DB7-8AED-5958B64865E4}"/>
    <cellStyle name="60% - Énfasis1 27 2 3" xfId="10755" xr:uid="{7A888354-EA5C-4E31-9534-EFB76410D4B8}"/>
    <cellStyle name="60% - Énfasis1 27 2 3 2" xfId="26168" xr:uid="{2139B810-72EF-46E8-BEA1-7E87C5A957B7}"/>
    <cellStyle name="60% - Énfasis1 27 2 3 2 2" xfId="52273" xr:uid="{2A1B496E-7431-4BB4-A4A9-0C3886148978}"/>
    <cellStyle name="60% - Énfasis1 27 2 3 3" xfId="52272" xr:uid="{E3D8D166-2AF3-461C-92E9-3DEF0C76FE43}"/>
    <cellStyle name="60% - Énfasis1 27 2 4" xfId="18463" xr:uid="{5282A508-74DE-4D0B-A628-0F7FD23940E3}"/>
    <cellStyle name="60% - Énfasis1 27 2 4 2" xfId="52274" xr:uid="{E9985F0F-3C36-4442-8449-5BBABB0068D1}"/>
    <cellStyle name="60% - Énfasis1 27 2 5" xfId="52267" xr:uid="{76C9DB0E-D699-4901-B527-14B615D701DD}"/>
    <cellStyle name="60% - Énfasis1 27 3" xfId="5315" xr:uid="{8B6D4191-4D1D-4103-9BB7-00D0DDE47835}"/>
    <cellStyle name="60% - Énfasis1 27 3 2" xfId="13023" xr:uid="{081E10C1-ACBC-454B-88EB-AF1EA49FE095}"/>
    <cellStyle name="60% - Énfasis1 27 3 2 2" xfId="28435" xr:uid="{DAEC0A09-C3B1-4400-B175-9BF2CA1D81EC}"/>
    <cellStyle name="60% - Énfasis1 27 3 2 2 2" xfId="52277" xr:uid="{CD113D21-C4A8-4C50-A11E-91E3C541EDD9}"/>
    <cellStyle name="60% - Énfasis1 27 3 2 3" xfId="52276" xr:uid="{F68CABEA-DB69-4DE8-BE38-BC4916AFFD49}"/>
    <cellStyle name="60% - Énfasis1 27 3 3" xfId="20730" xr:uid="{835D4A4D-448C-42B6-B864-60FEF27FF152}"/>
    <cellStyle name="60% - Énfasis1 27 3 3 2" xfId="52278" xr:uid="{54526A33-6E9E-4196-809F-854EA4BAD1DE}"/>
    <cellStyle name="60% - Énfasis1 27 3 4" xfId="52275" xr:uid="{AB07FAB1-FA2D-4F89-A951-E39B8817CBA6}"/>
    <cellStyle name="60% - Énfasis1 27 4" xfId="9296" xr:uid="{5897F47B-E734-4767-A3C3-FB1C2EA39CF5}"/>
    <cellStyle name="60% - Énfasis1 27 4 2" xfId="24709" xr:uid="{B8AD77FE-F244-421E-96F6-085F74AE7BB1}"/>
    <cellStyle name="60% - Énfasis1 27 4 2 2" xfId="52280" xr:uid="{A79B81AD-9A1C-49F6-83C5-498BBF34CCE6}"/>
    <cellStyle name="60% - Énfasis1 27 4 3" xfId="52279" xr:uid="{7A87F18D-A777-4E02-93AB-CDE2FB20FF4D}"/>
    <cellStyle name="60% - Énfasis1 27 5" xfId="17004" xr:uid="{0728F2A4-78CF-470D-8D6B-0D777C23C201}"/>
    <cellStyle name="60% - Énfasis1 27 5 2" xfId="52281" xr:uid="{59D74136-98C6-4E20-90E3-B994175447B5}"/>
    <cellStyle name="60% - Énfasis1 27 6" xfId="52266" xr:uid="{58B4E322-5838-4026-BFB0-729F30088F50}"/>
    <cellStyle name="60% - Énfasis1 28" xfId="3064" xr:uid="{E02573D7-81C8-4705-AB12-6730F863BB1C}"/>
    <cellStyle name="60% - Énfasis1 28 2" xfId="6796" xr:uid="{14FB2857-C853-46B0-86E7-A9AF08B07097}"/>
    <cellStyle name="60% - Énfasis1 28 2 2" xfId="14504" xr:uid="{4A1CCD49-2EFA-428E-A922-6BB9A2D47CF9}"/>
    <cellStyle name="60% - Énfasis1 28 2 2 2" xfId="29916" xr:uid="{2912CF95-D6D5-4081-BC4A-7F34D3B3CE9A}"/>
    <cellStyle name="60% - Énfasis1 28 2 2 2 2" xfId="52285" xr:uid="{4066559C-2BAA-4BEF-8555-A802A497994D}"/>
    <cellStyle name="60% - Énfasis1 28 2 2 3" xfId="52284" xr:uid="{E7A3CC85-F97B-49D6-AABA-D540DEDCA2AA}"/>
    <cellStyle name="60% - Énfasis1 28 2 3" xfId="22211" xr:uid="{25AA2008-9055-4C47-B8E9-D3BEF0FD8357}"/>
    <cellStyle name="60% - Énfasis1 28 2 3 2" xfId="52286" xr:uid="{4087F1AD-541F-4030-95DD-DBD1B2A92FFB}"/>
    <cellStyle name="60% - Énfasis1 28 2 4" xfId="52283" xr:uid="{6882012F-3D6E-4B95-A1AF-E4940E742AB5}"/>
    <cellStyle name="60% - Énfasis1 28 3" xfId="10775" xr:uid="{8D237EAB-67AA-4549-8AAB-9CACC05DB7E8}"/>
    <cellStyle name="60% - Énfasis1 28 3 2" xfId="26188" xr:uid="{C4BA8793-EED2-4C6C-A9BA-01D5D8718033}"/>
    <cellStyle name="60% - Énfasis1 28 3 2 2" xfId="52288" xr:uid="{905A02C7-180F-4A52-92F4-7008128B9F9B}"/>
    <cellStyle name="60% - Énfasis1 28 3 3" xfId="52287" xr:uid="{3D4DA645-A45B-48E0-9E70-6A172B2634EB}"/>
    <cellStyle name="60% - Énfasis1 28 4" xfId="18483" xr:uid="{DB8779BE-2DD2-4186-8E2B-088E6A0D88B4}"/>
    <cellStyle name="60% - Énfasis1 28 4 2" xfId="52289" xr:uid="{D4BE8EB1-9C32-4A5B-9A42-A23DC73C41DB}"/>
    <cellStyle name="60% - Énfasis1 28 5" xfId="52282" xr:uid="{08A3B173-4BC5-48CE-B8E4-7894A8241066}"/>
    <cellStyle name="60% - Énfasis1 29" xfId="3084" xr:uid="{0B3E9E80-5537-4FBF-B69B-D0239CEF71DB}"/>
    <cellStyle name="60% - Énfasis1 29 2" xfId="6816" xr:uid="{EFDC618B-02F0-4C67-AEFC-EF1B8454DAA3}"/>
    <cellStyle name="60% - Énfasis1 29 2 2" xfId="14524" xr:uid="{8F8BBD9C-2684-4861-A347-84803D821200}"/>
    <cellStyle name="60% - Énfasis1 29 2 2 2" xfId="29936" xr:uid="{1B17ED8B-DB04-4EE2-8831-5E27ACEE8274}"/>
    <cellStyle name="60% - Énfasis1 29 2 2 2 2" xfId="52293" xr:uid="{88EAEC8D-F481-4466-91A9-F61DFBCBA9B0}"/>
    <cellStyle name="60% - Énfasis1 29 2 2 3" xfId="52292" xr:uid="{5A1ED66E-CB37-41C7-9AC5-47E729B40594}"/>
    <cellStyle name="60% - Énfasis1 29 2 3" xfId="22231" xr:uid="{1AA5E805-738E-4E5C-A855-BA5A18CB4303}"/>
    <cellStyle name="60% - Énfasis1 29 2 3 2" xfId="52294" xr:uid="{F7432DC3-D2BA-45D3-B2A7-C0F17AE9DD59}"/>
    <cellStyle name="60% - Énfasis1 29 2 4" xfId="52291" xr:uid="{3202B295-E55A-4AD1-B4F8-F6382D8025CF}"/>
    <cellStyle name="60% - Énfasis1 29 3" xfId="10795" xr:uid="{4EDC05F4-3173-4ACB-9426-3915A9C51313}"/>
    <cellStyle name="60% - Énfasis1 29 3 2" xfId="26208" xr:uid="{29E6D4B3-25EC-4942-B884-9C7EAFFCBF70}"/>
    <cellStyle name="60% - Énfasis1 29 3 2 2" xfId="52296" xr:uid="{7FB9B21C-C6D5-4F09-9850-589E836EB74B}"/>
    <cellStyle name="60% - Énfasis1 29 3 3" xfId="52295" xr:uid="{465EFFED-A638-4BE5-8CD3-74457F5EB8E7}"/>
    <cellStyle name="60% - Énfasis1 29 4" xfId="18503" xr:uid="{3314ACCB-B5E7-4178-A11B-D195EA000881}"/>
    <cellStyle name="60% - Énfasis1 29 4 2" xfId="52297" xr:uid="{F82DA9AA-0568-4026-8D9E-83674EBD2964}"/>
    <cellStyle name="60% - Énfasis1 29 5" xfId="52290" xr:uid="{59214CB0-D949-4657-B8FA-95CEB4D7BDBD}"/>
    <cellStyle name="60% - Énfasis1 3" xfId="250" xr:uid="{E844638D-24E4-4974-B995-8C6AD1CF001E}"/>
    <cellStyle name="60% - Énfasis1 3 2" xfId="453" xr:uid="{E5AF451E-1C2A-426F-80D2-FBDF8770329E}"/>
    <cellStyle name="60% - Énfasis1 3 2 2" xfId="1114" xr:uid="{32846FB7-74A8-41D0-81F7-9C4FBD9DB7D2}"/>
    <cellStyle name="60% - Énfasis1 3 2 2 2" xfId="2582" xr:uid="{BECA9894-369F-4DF6-A51D-8BACD0970896}"/>
    <cellStyle name="60% - Énfasis1 3 2 2 2 2" xfId="6314" xr:uid="{25C9D67F-FEDA-4694-B164-9C77BBE89043}"/>
    <cellStyle name="60% - Énfasis1 3 2 2 2 2 2" xfId="14022" xr:uid="{D6B02BDC-2C4C-4F69-A8E6-84B1D186BCB0}"/>
    <cellStyle name="60% - Énfasis1 3 2 2 2 2 2 2" xfId="29434" xr:uid="{94D158F6-25B9-467F-9833-8ED11435542C}"/>
    <cellStyle name="60% - Énfasis1 3 2 2 2 2 2 2 2" xfId="52304" xr:uid="{3B89205C-4186-4806-98F0-75060AEFA20B}"/>
    <cellStyle name="60% - Énfasis1 3 2 2 2 2 2 3" xfId="52303" xr:uid="{710F3767-477E-47D5-B98E-75DFC4616AE9}"/>
    <cellStyle name="60% - Énfasis1 3 2 2 2 2 3" xfId="21729" xr:uid="{77695D95-9998-4616-91DF-00D6A03F4FF8}"/>
    <cellStyle name="60% - Énfasis1 3 2 2 2 2 3 2" xfId="52305" xr:uid="{F1CF359E-4D47-4212-9ECE-7189B1320D3A}"/>
    <cellStyle name="60% - Énfasis1 3 2 2 2 2 4" xfId="52302" xr:uid="{59165922-144A-454E-BB10-429F40BEA34E}"/>
    <cellStyle name="60% - Énfasis1 3 2 2 2 3" xfId="10293" xr:uid="{9C544AB6-B145-43E1-AA85-E0DF03C11916}"/>
    <cellStyle name="60% - Énfasis1 3 2 2 2 3 2" xfId="25706" xr:uid="{5F7D6003-78D6-4597-9E19-C9FAF5A8170E}"/>
    <cellStyle name="60% - Énfasis1 3 2 2 2 3 2 2" xfId="52307" xr:uid="{AA22E0CB-C661-4B34-940C-102252EAC913}"/>
    <cellStyle name="60% - Énfasis1 3 2 2 2 3 3" xfId="52306" xr:uid="{1FFBBDE8-85D0-42CE-A2F2-3AC791549E00}"/>
    <cellStyle name="60% - Énfasis1 3 2 2 2 4" xfId="18001" xr:uid="{7C275A1C-5DA9-48F3-BF75-7A5130E5A8F7}"/>
    <cellStyle name="60% - Énfasis1 3 2 2 2 4 2" xfId="52308" xr:uid="{75B2C385-BF47-4010-80E2-ADC78CEC4874}"/>
    <cellStyle name="60% - Énfasis1 3 2 2 2 5" xfId="52301" xr:uid="{7E79B732-7E8D-4A87-B984-7A671635815A}"/>
    <cellStyle name="60% - Énfasis1 3 2 2 3" xfId="4851" xr:uid="{FD1681C6-451D-4A42-99FF-DBA6D2DF6072}"/>
    <cellStyle name="60% - Énfasis1 3 2 2 3 2" xfId="12559" xr:uid="{234AE78B-7225-4C92-8B88-06157E7A07B5}"/>
    <cellStyle name="60% - Énfasis1 3 2 2 3 2 2" xfId="27971" xr:uid="{42140381-3386-4606-8331-7AC0941B57FA}"/>
    <cellStyle name="60% - Énfasis1 3 2 2 3 2 2 2" xfId="52311" xr:uid="{C6BBAD28-0751-4075-A1F4-AE7BCB4E19CC}"/>
    <cellStyle name="60% - Énfasis1 3 2 2 3 2 3" xfId="52310" xr:uid="{38AD46CB-9C8C-41CA-A8DA-961BB84270D4}"/>
    <cellStyle name="60% - Énfasis1 3 2 2 3 3" xfId="20266" xr:uid="{B2369468-47F9-4665-BA33-C51A840A2D99}"/>
    <cellStyle name="60% - Énfasis1 3 2 2 3 3 2" xfId="52312" xr:uid="{AB1B9A03-54C0-4BB0-B86D-29781355DE7F}"/>
    <cellStyle name="60% - Énfasis1 3 2 2 3 4" xfId="52309" xr:uid="{25421E03-55B0-4179-8908-DCAA09BAB65B}"/>
    <cellStyle name="60% - Énfasis1 3 2 2 4" xfId="8834" xr:uid="{B2F10A2C-9AEB-40E1-9314-D8F94E043A53}"/>
    <cellStyle name="60% - Énfasis1 3 2 2 4 2" xfId="24247" xr:uid="{0F414ECA-8D5E-4A3F-AC7A-3C81557359BC}"/>
    <cellStyle name="60% - Énfasis1 3 2 2 4 2 2" xfId="52314" xr:uid="{CC259A8B-FEC2-4BC2-9E2A-093F1DE1DD19}"/>
    <cellStyle name="60% - Énfasis1 3 2 2 4 3" xfId="52313" xr:uid="{48A9B2CE-29F3-437A-BDCE-097B1270EA64}"/>
    <cellStyle name="60% - Énfasis1 3 2 2 5" xfId="16542" xr:uid="{59180031-D861-4D11-9BBB-A24158ABA7CC}"/>
    <cellStyle name="60% - Énfasis1 3 2 2 5 2" xfId="52315" xr:uid="{AA56B018-F130-4AFA-8BDF-EF754965C81A}"/>
    <cellStyle name="60% - Énfasis1 3 2 2 6" xfId="52300" xr:uid="{8737CA61-FE01-4C08-8A1D-5E21ADAE73B8}"/>
    <cellStyle name="60% - Énfasis1 3 2 3" xfId="1944" xr:uid="{4E85E736-10DE-48FF-88FE-E8663861BDD3}"/>
    <cellStyle name="60% - Énfasis1 3 2 3 2" xfId="5676" xr:uid="{39B2B18A-0646-469C-ABF3-251DA9AA69F3}"/>
    <cellStyle name="60% - Énfasis1 3 2 3 2 2" xfId="13384" xr:uid="{01E2F8FA-4BA1-48E8-9CE4-182402886EA3}"/>
    <cellStyle name="60% - Énfasis1 3 2 3 2 2 2" xfId="28796" xr:uid="{F801B631-BAAA-4D6E-B83B-AD249BE20F55}"/>
    <cellStyle name="60% - Énfasis1 3 2 3 2 2 2 2" xfId="52319" xr:uid="{054D3ADF-D09D-4B2F-BDFC-961B55B62322}"/>
    <cellStyle name="60% - Énfasis1 3 2 3 2 2 3" xfId="52318" xr:uid="{7479B529-8165-43DA-AAD0-538F03C78BA1}"/>
    <cellStyle name="60% - Énfasis1 3 2 3 2 3" xfId="21091" xr:uid="{8AA26428-D244-4204-A92B-B02A9B6984B2}"/>
    <cellStyle name="60% - Énfasis1 3 2 3 2 3 2" xfId="52320" xr:uid="{77FF280C-492B-4EB1-92B1-29309356D0CD}"/>
    <cellStyle name="60% - Énfasis1 3 2 3 2 4" xfId="52317" xr:uid="{8386C355-F99B-40E6-B868-1A02E2259BFB}"/>
    <cellStyle name="60% - Énfasis1 3 2 3 3" xfId="9655" xr:uid="{15FE6515-A7C4-4099-A15F-61D00AE5E9EC}"/>
    <cellStyle name="60% - Énfasis1 3 2 3 3 2" xfId="25068" xr:uid="{1EBDC50E-B416-43F2-B32B-53CD3C2A2136}"/>
    <cellStyle name="60% - Énfasis1 3 2 3 3 2 2" xfId="52322" xr:uid="{BB0B1DD2-368B-458F-B129-E78DA7113F8D}"/>
    <cellStyle name="60% - Énfasis1 3 2 3 3 3" xfId="52321" xr:uid="{B03A6D37-C0A5-4B72-A8A7-2C24752F25F9}"/>
    <cellStyle name="60% - Énfasis1 3 2 3 4" xfId="17363" xr:uid="{F61AD504-9300-43C6-BF72-E41BAA6AD3F5}"/>
    <cellStyle name="60% - Énfasis1 3 2 3 4 2" xfId="52323" xr:uid="{FA2EF251-865B-4C80-A824-A6BC00BF5E28}"/>
    <cellStyle name="60% - Énfasis1 3 2 3 5" xfId="52316" xr:uid="{E51242F7-E1D2-4E8E-944B-688457CDE519}"/>
    <cellStyle name="60% - Énfasis1 3 2 4" xfId="4199" xr:uid="{843908D2-2B18-4E0E-9CA9-F46BCDA37260}"/>
    <cellStyle name="60% - Énfasis1 3 2 4 2" xfId="11907" xr:uid="{7B0C04B4-A3B0-4842-B113-0B5F1192BE24}"/>
    <cellStyle name="60% - Énfasis1 3 2 4 2 2" xfId="27319" xr:uid="{C984D29B-5C1D-4521-9427-137A20A37248}"/>
    <cellStyle name="60% - Énfasis1 3 2 4 2 2 2" xfId="52326" xr:uid="{E74DE4EA-6A6B-4B33-B7DE-17F4A133699C}"/>
    <cellStyle name="60% - Énfasis1 3 2 4 2 3" xfId="52325" xr:uid="{943CF79E-C446-477A-9B80-56F872C88BD7}"/>
    <cellStyle name="60% - Énfasis1 3 2 4 3" xfId="19614" xr:uid="{FEC6D36D-57DD-457C-96FE-BA908B9C09AF}"/>
    <cellStyle name="60% - Énfasis1 3 2 4 3 2" xfId="52327" xr:uid="{32B8B0D0-065C-4363-B834-859C31114C49}"/>
    <cellStyle name="60% - Énfasis1 3 2 4 4" xfId="52324" xr:uid="{A837AD56-E958-47CE-AA94-F681B790D62B}"/>
    <cellStyle name="60% - Énfasis1 3 2 5" xfId="8196" xr:uid="{18D4986B-3C58-43EA-ADD3-3F54E64C5D9C}"/>
    <cellStyle name="60% - Énfasis1 3 2 5 2" xfId="23609" xr:uid="{53A83AE6-6B8E-474B-A82C-C2725951FE8A}"/>
    <cellStyle name="60% - Énfasis1 3 2 5 2 2" xfId="52329" xr:uid="{8D5230B9-DA03-4C8F-B2D7-37CAD4D9D992}"/>
    <cellStyle name="60% - Énfasis1 3 2 5 3" xfId="52328" xr:uid="{E97DB4E3-7C77-42C4-8FBF-19221C46EC44}"/>
    <cellStyle name="60% - Énfasis1 3 2 6" xfId="15904" xr:uid="{4F4CE0F6-84C4-40FD-BF06-37F131075EF4}"/>
    <cellStyle name="60% - Énfasis1 3 2 6 2" xfId="52330" xr:uid="{DCA2B6B4-1C6B-4F9A-8E1E-4A7D32A4228F}"/>
    <cellStyle name="60% - Énfasis1 3 2 7" xfId="52299" xr:uid="{A498C319-B7E0-4B7F-9294-E4D7DB9FF513}"/>
    <cellStyle name="60% - Énfasis1 3 3" xfId="914" xr:uid="{05971B51-7096-40FA-B49D-E310F9E7B72D}"/>
    <cellStyle name="60% - Énfasis1 3 3 2" xfId="2384" xr:uid="{0611F1FC-6D19-42F8-9550-6CB4D21B9548}"/>
    <cellStyle name="60% - Énfasis1 3 3 2 2" xfId="6116" xr:uid="{390DB6A2-D7CA-444E-9A71-1EEF85668861}"/>
    <cellStyle name="60% - Énfasis1 3 3 2 2 2" xfId="13824" xr:uid="{28296DD0-0796-490C-AFD5-A4665E614CD2}"/>
    <cellStyle name="60% - Énfasis1 3 3 2 2 2 2" xfId="29236" xr:uid="{1B518C08-97D9-47D2-867B-3F464607DDC3}"/>
    <cellStyle name="60% - Énfasis1 3 3 2 2 2 2 2" xfId="52335" xr:uid="{C353D2A6-FD99-4DF3-87BF-6E8FFB0892DF}"/>
    <cellStyle name="60% - Énfasis1 3 3 2 2 2 3" xfId="52334" xr:uid="{8346839D-810D-4705-913E-73326BB504CB}"/>
    <cellStyle name="60% - Énfasis1 3 3 2 2 3" xfId="21531" xr:uid="{991887B1-5D46-4230-953A-B08A2A648037}"/>
    <cellStyle name="60% - Énfasis1 3 3 2 2 3 2" xfId="52336" xr:uid="{63E247F2-87E3-47EB-B688-343CA9C20FB3}"/>
    <cellStyle name="60% - Énfasis1 3 3 2 2 4" xfId="52333" xr:uid="{59010298-8207-4D99-8185-F0A29C681DFC}"/>
    <cellStyle name="60% - Énfasis1 3 3 2 3" xfId="10095" xr:uid="{7B4D9883-39F7-4B44-923D-CCF51A92BA6E}"/>
    <cellStyle name="60% - Énfasis1 3 3 2 3 2" xfId="25508" xr:uid="{5587FA2E-CB73-4C29-BF81-D74E77E18765}"/>
    <cellStyle name="60% - Énfasis1 3 3 2 3 2 2" xfId="52338" xr:uid="{7BF5D173-26BA-4DC7-AD3C-55505564904A}"/>
    <cellStyle name="60% - Énfasis1 3 3 2 3 3" xfId="52337" xr:uid="{22FAC0DF-CCD6-49FB-B778-0F6CD24FBA9D}"/>
    <cellStyle name="60% - Énfasis1 3 3 2 4" xfId="17803" xr:uid="{ED87BF4A-95CD-4FD1-9330-AF35A37DB264}"/>
    <cellStyle name="60% - Énfasis1 3 3 2 4 2" xfId="52339" xr:uid="{159783FC-8EA9-4F2D-96A6-68C53039AD8E}"/>
    <cellStyle name="60% - Énfasis1 3 3 2 5" xfId="52332" xr:uid="{D0789615-2505-4BE6-BF98-EE051307749B}"/>
    <cellStyle name="60% - Énfasis1 3 3 3" xfId="4651" xr:uid="{096CF0E7-5873-43DC-A726-1B1AA06AFAF7}"/>
    <cellStyle name="60% - Énfasis1 3 3 3 2" xfId="12359" xr:uid="{3AEF35A0-9AB4-4C08-B293-BA702A93E9C9}"/>
    <cellStyle name="60% - Énfasis1 3 3 3 2 2" xfId="27771" xr:uid="{B741B7C6-C225-415B-942E-C670873DDA0D}"/>
    <cellStyle name="60% - Énfasis1 3 3 3 2 2 2" xfId="52342" xr:uid="{318EBC44-AE5E-4C42-9D75-6582FEE2314B}"/>
    <cellStyle name="60% - Énfasis1 3 3 3 2 3" xfId="52341" xr:uid="{54038A25-4BB4-45C6-8230-71625A723133}"/>
    <cellStyle name="60% - Énfasis1 3 3 3 3" xfId="20066" xr:uid="{E928583B-B10E-47B2-9B3A-FC546AB29E78}"/>
    <cellStyle name="60% - Énfasis1 3 3 3 3 2" xfId="52343" xr:uid="{78C5AA01-5E85-4743-92A6-D8B9B2CFA918}"/>
    <cellStyle name="60% - Énfasis1 3 3 3 4" xfId="52340" xr:uid="{127D8C49-5F6C-4691-8D0D-E2A0456A82A6}"/>
    <cellStyle name="60% - Énfasis1 3 3 4" xfId="8636" xr:uid="{079476B9-EF18-4D3B-B71E-B632CD459EC8}"/>
    <cellStyle name="60% - Énfasis1 3 3 4 2" xfId="24049" xr:uid="{20DCA9A3-4C34-4252-B795-61C9E4E1CB4C}"/>
    <cellStyle name="60% - Énfasis1 3 3 4 2 2" xfId="52345" xr:uid="{45CD05AB-61BA-4204-A469-77DBA7AD0680}"/>
    <cellStyle name="60% - Énfasis1 3 3 4 3" xfId="52344" xr:uid="{0CCBA17E-878A-4DC1-A773-05C5AD8782AF}"/>
    <cellStyle name="60% - Énfasis1 3 3 5" xfId="16344" xr:uid="{44F217B9-06F2-4695-AF59-C97C4FCC6096}"/>
    <cellStyle name="60% - Énfasis1 3 3 5 2" xfId="52346" xr:uid="{B9EF282C-A405-4BE2-A07E-765E3B09F6C5}"/>
    <cellStyle name="60% - Énfasis1 3 3 6" xfId="52331" xr:uid="{EB1D7007-FC7C-43E3-A66D-2E00FE7C13DC}"/>
    <cellStyle name="60% - Énfasis1 3 4" xfId="1746" xr:uid="{1DC7CED5-466F-4DCB-973C-ED056F9C801B}"/>
    <cellStyle name="60% - Énfasis1 3 4 2" xfId="5478" xr:uid="{FF64D52A-B3AC-40CE-8C97-F59425C0745D}"/>
    <cellStyle name="60% - Énfasis1 3 4 2 2" xfId="13186" xr:uid="{392B7317-C9CD-40E1-A278-F3BE2EE81213}"/>
    <cellStyle name="60% - Énfasis1 3 4 2 2 2" xfId="28598" xr:uid="{8212DCF6-D0CF-4556-80E2-80A3C89AE109}"/>
    <cellStyle name="60% - Énfasis1 3 4 2 2 2 2" xfId="52350" xr:uid="{0A51B4FE-CEAF-4F76-A56A-B2ED06B30B1B}"/>
    <cellStyle name="60% - Énfasis1 3 4 2 2 3" xfId="52349" xr:uid="{63FFF6DA-87B5-447A-812A-F0B9EDC62A39}"/>
    <cellStyle name="60% - Énfasis1 3 4 2 3" xfId="20893" xr:uid="{D398EC38-81B0-49B8-8C81-4F257F558501}"/>
    <cellStyle name="60% - Énfasis1 3 4 2 3 2" xfId="52351" xr:uid="{FCCB7940-DB9F-4182-B882-5734FC73F47E}"/>
    <cellStyle name="60% - Énfasis1 3 4 2 4" xfId="52348" xr:uid="{BAAFB7F1-5450-40CD-A704-26F64C796687}"/>
    <cellStyle name="60% - Énfasis1 3 4 3" xfId="9457" xr:uid="{8E7328BA-8081-4D23-B036-2B61EA8C069E}"/>
    <cellStyle name="60% - Énfasis1 3 4 3 2" xfId="24870" xr:uid="{B62BC2A4-BB37-4541-AA2B-EBA24A0A38D9}"/>
    <cellStyle name="60% - Énfasis1 3 4 3 2 2" xfId="52353" xr:uid="{6EC58DD5-9993-40FA-9B26-441D9C64AC9C}"/>
    <cellStyle name="60% - Énfasis1 3 4 3 3" xfId="52352" xr:uid="{F63E9B6D-F070-4DB0-AB8D-E10AD5381F5B}"/>
    <cellStyle name="60% - Énfasis1 3 4 4" xfId="17165" xr:uid="{B0FD28AC-F504-4144-AF49-9CA653BC1494}"/>
    <cellStyle name="60% - Énfasis1 3 4 4 2" xfId="52354" xr:uid="{6D024537-FA5C-49C4-91D5-62CDC060927B}"/>
    <cellStyle name="60% - Énfasis1 3 4 5" xfId="52347" xr:uid="{14CA764F-FCF1-4D89-8620-CC3156C0B9D2}"/>
    <cellStyle name="60% - Énfasis1 3 5" xfId="3999" xr:uid="{A7B6DDF6-C4B2-4251-8714-C2DB321E1389}"/>
    <cellStyle name="60% - Énfasis1 3 5 2" xfId="11707" xr:uid="{5FF7A2BB-898C-4B3E-8626-8B32AAFAA379}"/>
    <cellStyle name="60% - Énfasis1 3 5 2 2" xfId="27119" xr:uid="{9FBB81D2-2982-44F2-ACD1-CE87D7AFAC01}"/>
    <cellStyle name="60% - Énfasis1 3 5 2 2 2" xfId="52357" xr:uid="{9984855A-66AA-4B31-B235-2729830A18F5}"/>
    <cellStyle name="60% - Énfasis1 3 5 2 3" xfId="52356" xr:uid="{77E01957-0878-4A0A-B627-B7186ED5B180}"/>
    <cellStyle name="60% - Énfasis1 3 5 3" xfId="19414" xr:uid="{D5269B56-B915-41B7-B19D-CBEB3A0DA58E}"/>
    <cellStyle name="60% - Énfasis1 3 5 3 2" xfId="52358" xr:uid="{1B78AE22-79CB-4720-8446-CDD84191884F}"/>
    <cellStyle name="60% - Énfasis1 3 5 4" xfId="52355" xr:uid="{CF46E471-8B83-4F35-890D-E43112FA6A16}"/>
    <cellStyle name="60% - Énfasis1 3 6" xfId="7998" xr:uid="{9ABCF988-1153-40FC-8A36-E3F78AE64BBD}"/>
    <cellStyle name="60% - Énfasis1 3 6 2" xfId="23411" xr:uid="{34F71CC8-AC39-4EA6-B2B2-69130A22AAE4}"/>
    <cellStyle name="60% - Énfasis1 3 6 2 2" xfId="52360" xr:uid="{80E176C5-66C8-48E3-AAFB-672BB6AFBA96}"/>
    <cellStyle name="60% - Énfasis1 3 6 3" xfId="52359" xr:uid="{07AE5F0E-6059-4306-ABAC-E8CF71FAE4D3}"/>
    <cellStyle name="60% - Énfasis1 3 7" xfId="15706" xr:uid="{AFC80F45-ACC7-461D-AA25-314870159D03}"/>
    <cellStyle name="60% - Énfasis1 3 7 2" xfId="52361" xr:uid="{96B099E1-6ABB-4072-AAC6-9FA321DAB365}"/>
    <cellStyle name="60% - Énfasis1 3 8" xfId="52298" xr:uid="{FC8DCF71-F333-488A-B4E5-5DC8FE2DE1D6}"/>
    <cellStyle name="60% - Énfasis1 30" xfId="3104" xr:uid="{5B8F09F6-B843-4793-9627-100100DA8E94}"/>
    <cellStyle name="60% - Énfasis1 30 2" xfId="6836" xr:uid="{A964F46A-E7E4-42EA-92DB-A0C7F407D4AF}"/>
    <cellStyle name="60% - Énfasis1 30 2 2" xfId="14544" xr:uid="{EE0AFC0B-5A86-4607-BF6B-9C506D455614}"/>
    <cellStyle name="60% - Énfasis1 30 2 2 2" xfId="29956" xr:uid="{0F3DD27C-7213-4BF4-8455-5495FB895379}"/>
    <cellStyle name="60% - Énfasis1 30 2 2 2 2" xfId="52365" xr:uid="{8435BA8B-B36F-4F23-AF6C-4D2CE29768A0}"/>
    <cellStyle name="60% - Énfasis1 30 2 2 3" xfId="52364" xr:uid="{B973FCEF-48D7-42AC-9CC9-25CE4FF0E202}"/>
    <cellStyle name="60% - Énfasis1 30 2 3" xfId="22251" xr:uid="{E495BC63-0A69-4D53-B695-E2CBB4EC47D1}"/>
    <cellStyle name="60% - Énfasis1 30 2 3 2" xfId="52366" xr:uid="{D20DC7BB-0177-46B0-875A-BFF0D605685D}"/>
    <cellStyle name="60% - Énfasis1 30 2 4" xfId="52363" xr:uid="{25A775AC-7E78-41A2-BFF2-583CF9F9FC4C}"/>
    <cellStyle name="60% - Énfasis1 30 3" xfId="10815" xr:uid="{2B13F874-675C-45FF-8010-FF55B0A627F3}"/>
    <cellStyle name="60% - Énfasis1 30 3 2" xfId="26228" xr:uid="{1AE3DB4E-B0FC-43FC-B725-AC68EE1FB5FF}"/>
    <cellStyle name="60% - Énfasis1 30 3 2 2" xfId="52368" xr:uid="{A9A506A2-CD53-4518-B682-EBF00B41A721}"/>
    <cellStyle name="60% - Énfasis1 30 3 3" xfId="52367" xr:uid="{AB1D088C-708C-43DD-986B-D1A80C1A6DE4}"/>
    <cellStyle name="60% - Énfasis1 30 4" xfId="18523" xr:uid="{CC88E85A-9235-4A28-B1FE-6A7CC0BC177E}"/>
    <cellStyle name="60% - Énfasis1 30 4 2" xfId="52369" xr:uid="{EAF4FF18-2676-47C2-AA6C-3A4E8068DEDC}"/>
    <cellStyle name="60% - Énfasis1 30 5" xfId="52362" xr:uid="{7316DE30-C6A0-46D6-B5BD-B8D314C761B6}"/>
    <cellStyle name="60% - Énfasis1 31" xfId="3124" xr:uid="{56353303-3432-4730-8A39-23BD08C35459}"/>
    <cellStyle name="60% - Énfasis1 31 2" xfId="6856" xr:uid="{BD12F904-B5CC-4777-962B-198C42B884B1}"/>
    <cellStyle name="60% - Énfasis1 31 2 2" xfId="14564" xr:uid="{85BDAFD2-9727-4DBB-9B82-4B8E84A4FCDD}"/>
    <cellStyle name="60% - Énfasis1 31 2 2 2" xfId="29976" xr:uid="{092D4198-9C78-4DCA-B96E-62F7F5085457}"/>
    <cellStyle name="60% - Énfasis1 31 2 2 2 2" xfId="52373" xr:uid="{793B34D6-DF64-4453-99E8-0D894EA75233}"/>
    <cellStyle name="60% - Énfasis1 31 2 2 3" xfId="52372" xr:uid="{12C53914-8DEE-4293-9308-5E4860C6E869}"/>
    <cellStyle name="60% - Énfasis1 31 2 3" xfId="22271" xr:uid="{738B094F-6772-41AE-9883-FCE14258E81D}"/>
    <cellStyle name="60% - Énfasis1 31 2 3 2" xfId="52374" xr:uid="{8948C8BF-A283-4B19-8664-7F9544694DC7}"/>
    <cellStyle name="60% - Énfasis1 31 2 4" xfId="52371" xr:uid="{20DBDBAA-6317-4334-8072-C3B46E586FFE}"/>
    <cellStyle name="60% - Énfasis1 31 3" xfId="10835" xr:uid="{B35E9AD7-9F64-40D9-9C3D-F790249CCC15}"/>
    <cellStyle name="60% - Énfasis1 31 3 2" xfId="26248" xr:uid="{DC608556-EF5E-4AF5-A56C-F7AC04ABED01}"/>
    <cellStyle name="60% - Énfasis1 31 3 2 2" xfId="52376" xr:uid="{53AAAD03-3837-40F9-BCF2-DD6848A7CE70}"/>
    <cellStyle name="60% - Énfasis1 31 3 3" xfId="52375" xr:uid="{8663440A-B442-460C-8B7D-1C6F1ECDA68C}"/>
    <cellStyle name="60% - Énfasis1 31 4" xfId="18543" xr:uid="{252F99C5-A424-45E1-8816-20311F29B0C1}"/>
    <cellStyle name="60% - Énfasis1 31 4 2" xfId="52377" xr:uid="{0F074E3B-E40A-4AF4-AC66-DA1AF68B91AC}"/>
    <cellStyle name="60% - Énfasis1 31 5" xfId="52370" xr:uid="{6117787B-56EB-441D-9E6D-B713D38EEE29}"/>
    <cellStyle name="60% - Énfasis1 32" xfId="3144" xr:uid="{820EFFF2-8AA8-46F2-BFC6-DEC1EDDB2BFE}"/>
    <cellStyle name="60% - Énfasis1 32 2" xfId="6876" xr:uid="{FA2C52A7-7945-4C3F-ABEA-D6456692B7FE}"/>
    <cellStyle name="60% - Énfasis1 32 2 2" xfId="14584" xr:uid="{323B3359-4A22-4FE9-A2AB-6FBBB5FBB226}"/>
    <cellStyle name="60% - Énfasis1 32 2 2 2" xfId="29996" xr:uid="{288744B6-605F-4AB7-8909-1A3A72B8ADCA}"/>
    <cellStyle name="60% - Énfasis1 32 2 2 2 2" xfId="52381" xr:uid="{B34FF842-D560-49E4-B46B-5165709EBEC7}"/>
    <cellStyle name="60% - Énfasis1 32 2 2 3" xfId="52380" xr:uid="{09E391D8-1562-4A40-96CE-53A902D1CBD5}"/>
    <cellStyle name="60% - Énfasis1 32 2 3" xfId="22291" xr:uid="{F2BC473B-E9CF-44D1-9994-E6A4A43EBE0B}"/>
    <cellStyle name="60% - Énfasis1 32 2 3 2" xfId="52382" xr:uid="{77A35B10-0F7F-4F81-B7B6-B7872496A713}"/>
    <cellStyle name="60% - Énfasis1 32 2 4" xfId="52379" xr:uid="{E632C379-7221-4FBE-8BE7-72AA645870F9}"/>
    <cellStyle name="60% - Énfasis1 32 3" xfId="10855" xr:uid="{F737DBF4-BB4C-40ED-B6AF-90081029AB0A}"/>
    <cellStyle name="60% - Énfasis1 32 3 2" xfId="26268" xr:uid="{51684387-1970-4802-86A0-4B4A852707D0}"/>
    <cellStyle name="60% - Énfasis1 32 3 2 2" xfId="52384" xr:uid="{4F96D7FB-7D57-4F1E-B28C-6CE98E4111EF}"/>
    <cellStyle name="60% - Énfasis1 32 3 3" xfId="52383" xr:uid="{E5F5C547-91CD-4254-9B5D-616B5BEE130F}"/>
    <cellStyle name="60% - Énfasis1 32 4" xfId="18563" xr:uid="{A863F2C0-C601-4D50-B817-685BA4D59068}"/>
    <cellStyle name="60% - Énfasis1 32 4 2" xfId="52385" xr:uid="{EDCF91B6-83CE-4F60-95D2-DB05D7C483DD}"/>
    <cellStyle name="60% - Énfasis1 32 5" xfId="52378" xr:uid="{A36CF6BB-3558-449C-B4E4-EAF55D0BCAFB}"/>
    <cellStyle name="60% - Énfasis1 33" xfId="3164" xr:uid="{EB87D2E7-EF99-4E78-A952-55DED7601D37}"/>
    <cellStyle name="60% - Énfasis1 33 2" xfId="6896" xr:uid="{13927A6A-F542-4567-AC05-8B5608B2AEEE}"/>
    <cellStyle name="60% - Énfasis1 33 2 2" xfId="14604" xr:uid="{CB491CD2-C80D-427F-B49B-DFC382327B4B}"/>
    <cellStyle name="60% - Énfasis1 33 2 2 2" xfId="30016" xr:uid="{C13F471D-FE62-45A8-AE5F-D8C57E136032}"/>
    <cellStyle name="60% - Énfasis1 33 2 2 2 2" xfId="52389" xr:uid="{48495DE9-CCAE-4046-AA17-893B67C89BA7}"/>
    <cellStyle name="60% - Énfasis1 33 2 2 3" xfId="52388" xr:uid="{2D487686-13A3-4DDD-B788-374C4A340595}"/>
    <cellStyle name="60% - Énfasis1 33 2 3" xfId="22311" xr:uid="{F7DDDABE-CE97-48FB-B746-FF0A47F7D6F3}"/>
    <cellStyle name="60% - Énfasis1 33 2 3 2" xfId="52390" xr:uid="{6074AC47-4064-4538-BA60-1DFC164CFDD8}"/>
    <cellStyle name="60% - Énfasis1 33 2 4" xfId="52387" xr:uid="{FA87A344-70B0-4BA0-8D5F-02184BDD25B1}"/>
    <cellStyle name="60% - Énfasis1 33 3" xfId="10875" xr:uid="{A776C0D3-53B6-45C9-9849-C7A7A713483D}"/>
    <cellStyle name="60% - Énfasis1 33 3 2" xfId="26288" xr:uid="{D06FA23E-DB29-4985-A132-C2037D3767E5}"/>
    <cellStyle name="60% - Énfasis1 33 3 2 2" xfId="52392" xr:uid="{64315C5C-F226-4D1A-B181-E586626268ED}"/>
    <cellStyle name="60% - Énfasis1 33 3 3" xfId="52391" xr:uid="{F3E114B8-1F87-4A12-A8DF-270753F7FD7F}"/>
    <cellStyle name="60% - Énfasis1 33 4" xfId="18583" xr:uid="{43220D35-7147-4EA1-91CA-7315E62D1F7E}"/>
    <cellStyle name="60% - Énfasis1 33 4 2" xfId="52393" xr:uid="{20A70230-0D1C-49C1-B4E1-05551C2BAD21}"/>
    <cellStyle name="60% - Énfasis1 33 5" xfId="52386" xr:uid="{7A2DF923-22D3-497B-A62D-6D11DCCA864E}"/>
    <cellStyle name="60% - Énfasis1 34" xfId="3184" xr:uid="{803D4EEC-64B8-4AC4-860B-098F805F4495}"/>
    <cellStyle name="60% - Énfasis1 34 2" xfId="6916" xr:uid="{561B1409-82D4-4D16-9EEB-191042B8989F}"/>
    <cellStyle name="60% - Énfasis1 34 2 2" xfId="14624" xr:uid="{0A0AFD05-DC59-4770-BB1B-608F4DF3E7B2}"/>
    <cellStyle name="60% - Énfasis1 34 2 2 2" xfId="30036" xr:uid="{3996AC9A-4572-46FA-B817-057315259EDF}"/>
    <cellStyle name="60% - Énfasis1 34 2 2 2 2" xfId="52397" xr:uid="{886E4053-D62B-4271-A0FF-523C4B699B76}"/>
    <cellStyle name="60% - Énfasis1 34 2 2 3" xfId="52396" xr:uid="{37A378F5-3822-4E8F-885F-53D13AD02AC0}"/>
    <cellStyle name="60% - Énfasis1 34 2 3" xfId="22331" xr:uid="{7EE1D5D2-96E4-4F37-ABD7-4613F9BD1261}"/>
    <cellStyle name="60% - Énfasis1 34 2 3 2" xfId="52398" xr:uid="{D187DFBF-232E-444F-8650-C3628767E082}"/>
    <cellStyle name="60% - Énfasis1 34 2 4" xfId="52395" xr:uid="{BD091891-C0E3-413E-9102-8DF0FEFA70E8}"/>
    <cellStyle name="60% - Énfasis1 34 3" xfId="10895" xr:uid="{EA257674-F4EA-4159-BA28-CAC8DA6433BA}"/>
    <cellStyle name="60% - Énfasis1 34 3 2" xfId="26308" xr:uid="{EA35CF77-09FF-4204-A854-BDFCF8349B84}"/>
    <cellStyle name="60% - Énfasis1 34 3 2 2" xfId="52400" xr:uid="{C0DF674D-AE92-4272-9CFD-EA846006E557}"/>
    <cellStyle name="60% - Énfasis1 34 3 3" xfId="52399" xr:uid="{1EB2534A-3AA1-47F7-AD22-4C3B7B25CD01}"/>
    <cellStyle name="60% - Énfasis1 34 4" xfId="18603" xr:uid="{24CDF716-A563-4601-B650-C84AF397181C}"/>
    <cellStyle name="60% - Énfasis1 34 4 2" xfId="52401" xr:uid="{5735FADD-BC48-42FA-BA1F-ECA57BE98366}"/>
    <cellStyle name="60% - Énfasis1 34 5" xfId="52394" xr:uid="{58DFAAA4-702C-4837-BD76-BABDD7C6022C}"/>
    <cellStyle name="60% - Énfasis1 35" xfId="3204" xr:uid="{E119BADF-A605-4EAB-8F1C-D489B21A3740}"/>
    <cellStyle name="60% - Énfasis1 35 2" xfId="6936" xr:uid="{8D0E347D-87F1-4B11-84CD-539E26B7D19B}"/>
    <cellStyle name="60% - Énfasis1 35 2 2" xfId="14644" xr:uid="{053665CD-40AD-4DD4-A2A7-36789BB41864}"/>
    <cellStyle name="60% - Énfasis1 35 2 2 2" xfId="30056" xr:uid="{CDD53BA6-696F-49D4-A6BA-E0CD7770BD91}"/>
    <cellStyle name="60% - Énfasis1 35 2 2 2 2" xfId="52405" xr:uid="{45C1A517-D757-40F2-A5D8-CD3E28E28598}"/>
    <cellStyle name="60% - Énfasis1 35 2 2 3" xfId="52404" xr:uid="{6F701E8A-9937-4B50-9458-2CFC5360E0BC}"/>
    <cellStyle name="60% - Énfasis1 35 2 3" xfId="22351" xr:uid="{E726FE98-6031-4B64-BF41-7632987B127A}"/>
    <cellStyle name="60% - Énfasis1 35 2 3 2" xfId="52406" xr:uid="{25EFC0D3-6687-498F-A7A1-7A3951923284}"/>
    <cellStyle name="60% - Énfasis1 35 2 4" xfId="52403" xr:uid="{69E8364A-37C3-4454-BED0-29D7650AAEE4}"/>
    <cellStyle name="60% - Énfasis1 35 3" xfId="10915" xr:uid="{84ECD4EB-AF9E-4D7D-B672-7D7AAD9C7BD7}"/>
    <cellStyle name="60% - Énfasis1 35 3 2" xfId="26328" xr:uid="{00DFA47E-113A-40AC-B7C3-CD1B9D310C9A}"/>
    <cellStyle name="60% - Énfasis1 35 3 2 2" xfId="52408" xr:uid="{9852DFBA-CD93-4FFD-86FA-27EC38B861BF}"/>
    <cellStyle name="60% - Énfasis1 35 3 3" xfId="52407" xr:uid="{7991014A-6362-49DF-89AB-76AADA1DC1D3}"/>
    <cellStyle name="60% - Énfasis1 35 4" xfId="18623" xr:uid="{0C87C4AC-BFE7-485D-9470-C727B4E96B56}"/>
    <cellStyle name="60% - Énfasis1 35 4 2" xfId="52409" xr:uid="{5E69D777-6401-4103-A385-6CB215D67AA8}"/>
    <cellStyle name="60% - Énfasis1 35 5" xfId="52402" xr:uid="{87BA3266-E05A-4712-B882-B2B80DACB477}"/>
    <cellStyle name="60% - Énfasis1 36" xfId="3224" xr:uid="{95690DF4-5D69-4E18-873B-18BA3AE7D507}"/>
    <cellStyle name="60% - Énfasis1 36 2" xfId="6956" xr:uid="{B0D7EF1D-073E-4002-8CC4-5CEDC1DF1CB6}"/>
    <cellStyle name="60% - Énfasis1 36 2 2" xfId="14664" xr:uid="{EC213DB8-624D-4C51-8C3F-C95639D2DFCE}"/>
    <cellStyle name="60% - Énfasis1 36 2 2 2" xfId="30076" xr:uid="{229FC851-88C4-444F-9B1C-FFD15EAC0645}"/>
    <cellStyle name="60% - Énfasis1 36 2 2 2 2" xfId="52413" xr:uid="{B8BCEB0F-51EF-41E0-AE41-99CC7252D8B9}"/>
    <cellStyle name="60% - Énfasis1 36 2 2 3" xfId="52412" xr:uid="{6D07798E-0492-4B2A-8E7B-25FA0F84923A}"/>
    <cellStyle name="60% - Énfasis1 36 2 3" xfId="22371" xr:uid="{A9F2F355-4B39-4DC0-8E7C-002908AC2452}"/>
    <cellStyle name="60% - Énfasis1 36 2 3 2" xfId="52414" xr:uid="{428ABF33-009A-4900-882A-97DAE50BECD0}"/>
    <cellStyle name="60% - Énfasis1 36 2 4" xfId="52411" xr:uid="{B09E4B02-D377-49CD-BABF-ADC5BB6C404D}"/>
    <cellStyle name="60% - Énfasis1 36 3" xfId="10935" xr:uid="{4DFDBF38-B773-4B0D-8AA9-5616ACE77A28}"/>
    <cellStyle name="60% - Énfasis1 36 3 2" xfId="26348" xr:uid="{D4E9AFB5-8064-4B3F-9150-4898F0FCD868}"/>
    <cellStyle name="60% - Énfasis1 36 3 2 2" xfId="52416" xr:uid="{0203F9BC-33C9-4F36-B711-473832B265ED}"/>
    <cellStyle name="60% - Énfasis1 36 3 3" xfId="52415" xr:uid="{B9FC1B00-7F36-450D-9B34-EC603BDCA620}"/>
    <cellStyle name="60% - Énfasis1 36 4" xfId="18643" xr:uid="{53EE1462-FFE5-466B-BE55-D33B0BBBBEFF}"/>
    <cellStyle name="60% - Énfasis1 36 4 2" xfId="52417" xr:uid="{48D93D18-B3DF-4A61-A65D-2BB2FF31CCF9}"/>
    <cellStyle name="60% - Énfasis1 36 5" xfId="52410" xr:uid="{065F5F15-F8E3-42AA-8C3E-CBFD2136AA5D}"/>
    <cellStyle name="60% - Énfasis1 37" xfId="3244" xr:uid="{0B9FB3DF-8305-4843-B2F3-786480CC26D2}"/>
    <cellStyle name="60% - Énfasis1 37 2" xfId="6976" xr:uid="{62EDA90E-44EF-40A3-87E8-ECA2B0CCAE15}"/>
    <cellStyle name="60% - Énfasis1 37 2 2" xfId="14684" xr:uid="{2FAB55F7-D0DD-4312-BD03-132E44962732}"/>
    <cellStyle name="60% - Énfasis1 37 2 2 2" xfId="30096" xr:uid="{9CFCABB8-5F1F-4B74-85AE-BC7CC94497EA}"/>
    <cellStyle name="60% - Énfasis1 37 2 2 2 2" xfId="52421" xr:uid="{BC14099D-688C-4899-9D9C-0813ECCAF979}"/>
    <cellStyle name="60% - Énfasis1 37 2 2 3" xfId="52420" xr:uid="{A8B1D6AF-0F4D-48FC-B8C9-8F4359865803}"/>
    <cellStyle name="60% - Énfasis1 37 2 3" xfId="22391" xr:uid="{AAED2677-ABEE-497D-9325-74BC20B19397}"/>
    <cellStyle name="60% - Énfasis1 37 2 3 2" xfId="52422" xr:uid="{08799600-9EAA-4C44-A115-3482714F4BCD}"/>
    <cellStyle name="60% - Énfasis1 37 2 4" xfId="52419" xr:uid="{409C4297-071E-4DF0-B316-A8225FA07C95}"/>
    <cellStyle name="60% - Énfasis1 37 3" xfId="10955" xr:uid="{9B3F30DD-243E-40EE-B196-05FF36F03E04}"/>
    <cellStyle name="60% - Énfasis1 37 3 2" xfId="26368" xr:uid="{B8348DCC-A272-4E3F-8D46-84F4AB113070}"/>
    <cellStyle name="60% - Énfasis1 37 3 2 2" xfId="52424" xr:uid="{F938D2E0-C21A-4D5D-B8E6-634DB6BD9960}"/>
    <cellStyle name="60% - Énfasis1 37 3 3" xfId="52423" xr:uid="{63AE69E2-FD6D-43D4-BD2C-37DAE45A6492}"/>
    <cellStyle name="60% - Énfasis1 37 4" xfId="18663" xr:uid="{6A9F937D-3A4C-44B7-9BC4-78465B0DDF2B}"/>
    <cellStyle name="60% - Énfasis1 37 4 2" xfId="52425" xr:uid="{ADFD2FBF-7415-45D3-838D-580BC7DEB42C}"/>
    <cellStyle name="60% - Énfasis1 37 5" xfId="52418" xr:uid="{51E751B9-B192-4585-AEF3-8A41FB4A8971}"/>
    <cellStyle name="60% - Énfasis1 38" xfId="3264" xr:uid="{B116E993-46BF-468E-B888-95412DC2D86B}"/>
    <cellStyle name="60% - Énfasis1 38 2" xfId="6996" xr:uid="{DC14914E-6274-4F6F-B719-1E8744F56D0D}"/>
    <cellStyle name="60% - Énfasis1 38 2 2" xfId="14704" xr:uid="{F88F61E3-9543-4342-BCE9-FBEB9C380E5F}"/>
    <cellStyle name="60% - Énfasis1 38 2 2 2" xfId="30116" xr:uid="{5C42896F-8CF8-455A-B554-8D2F48892471}"/>
    <cellStyle name="60% - Énfasis1 38 2 2 2 2" xfId="52429" xr:uid="{424F6C4A-DE8B-4763-92D6-8C56A910AD29}"/>
    <cellStyle name="60% - Énfasis1 38 2 2 3" xfId="52428" xr:uid="{92C346DF-31AD-4195-8634-59EE3278C7D1}"/>
    <cellStyle name="60% - Énfasis1 38 2 3" xfId="22411" xr:uid="{8806F40F-7C61-4E3D-923F-80E1E260BCD6}"/>
    <cellStyle name="60% - Énfasis1 38 2 3 2" xfId="52430" xr:uid="{61E62619-02A2-4752-B485-D47DD5EB5D11}"/>
    <cellStyle name="60% - Énfasis1 38 2 4" xfId="52427" xr:uid="{E6DC188B-4BAC-4D15-97E1-B1DB0DC7D5E8}"/>
    <cellStyle name="60% - Énfasis1 38 3" xfId="10975" xr:uid="{B58BF758-F518-4164-B5ED-58F084B0B73A}"/>
    <cellStyle name="60% - Énfasis1 38 3 2" xfId="26388" xr:uid="{B3B2999F-BDA5-4BA3-836E-3BAC7689AAA3}"/>
    <cellStyle name="60% - Énfasis1 38 3 2 2" xfId="52432" xr:uid="{51D7DA97-BA57-4C07-8D21-C1607A5DF57F}"/>
    <cellStyle name="60% - Énfasis1 38 3 3" xfId="52431" xr:uid="{1A0DABEE-BAF5-491D-BB88-FC8E99230404}"/>
    <cellStyle name="60% - Énfasis1 38 4" xfId="18683" xr:uid="{5BFB7293-999A-4A97-8A65-20A78F974AFE}"/>
    <cellStyle name="60% - Énfasis1 38 4 2" xfId="52433" xr:uid="{01CEC592-67E9-4668-9486-F091DBC2AD44}"/>
    <cellStyle name="60% - Énfasis1 38 5" xfId="52426" xr:uid="{BFE4A573-456B-4084-AA64-045A486608EA}"/>
    <cellStyle name="60% - Énfasis1 4" xfId="269" xr:uid="{4A97AEA5-5763-44A3-8610-7338904A9717}"/>
    <cellStyle name="60% - Énfasis1 4 2" xfId="472" xr:uid="{40B345B8-EBF3-4509-8DAB-FD3AF7BA41D3}"/>
    <cellStyle name="60% - Énfasis1 4 2 2" xfId="1133" xr:uid="{F75CEB1F-3B0A-4E52-AECF-B9B6500528E6}"/>
    <cellStyle name="60% - Énfasis1 4 2 2 2" xfId="2601" xr:uid="{C689B248-BD6A-45B4-9E1F-5042A97C3669}"/>
    <cellStyle name="60% - Énfasis1 4 2 2 2 2" xfId="6333" xr:uid="{DD993535-83EF-4D35-948B-50941F7F64CD}"/>
    <cellStyle name="60% - Énfasis1 4 2 2 2 2 2" xfId="14041" xr:uid="{044556D0-A26C-4461-849F-EFFDA245768F}"/>
    <cellStyle name="60% - Énfasis1 4 2 2 2 2 2 2" xfId="29453" xr:uid="{58B921B9-C4DC-4AC3-8A97-1D9EA1C84ED0}"/>
    <cellStyle name="60% - Énfasis1 4 2 2 2 2 2 2 2" xfId="52440" xr:uid="{124275C2-9A91-490E-804D-F2C28CBF57B1}"/>
    <cellStyle name="60% - Énfasis1 4 2 2 2 2 2 3" xfId="52439" xr:uid="{C5E056BC-4FD0-4BE5-9DB7-213505C139BD}"/>
    <cellStyle name="60% - Énfasis1 4 2 2 2 2 3" xfId="21748" xr:uid="{BBF222C2-7C65-4965-8D8A-3B0B49650FF8}"/>
    <cellStyle name="60% - Énfasis1 4 2 2 2 2 3 2" xfId="52441" xr:uid="{5F5A3351-3C94-4714-94BC-019E664DD17F}"/>
    <cellStyle name="60% - Énfasis1 4 2 2 2 2 4" xfId="52438" xr:uid="{D0BF9113-2D72-41E7-ACC9-2C2035925C02}"/>
    <cellStyle name="60% - Énfasis1 4 2 2 2 3" xfId="10312" xr:uid="{EDAB18E7-1E52-40A0-BB88-2B808323DB0C}"/>
    <cellStyle name="60% - Énfasis1 4 2 2 2 3 2" xfId="25725" xr:uid="{EA871883-B523-4622-9CF3-026DC922D988}"/>
    <cellStyle name="60% - Énfasis1 4 2 2 2 3 2 2" xfId="52443" xr:uid="{91BFB01E-F6CF-46B5-B5C9-1AA4ACA7442D}"/>
    <cellStyle name="60% - Énfasis1 4 2 2 2 3 3" xfId="52442" xr:uid="{87A0B10B-5D74-4128-A568-47C0B51379C8}"/>
    <cellStyle name="60% - Énfasis1 4 2 2 2 4" xfId="18020" xr:uid="{10800C52-17C6-4AA7-B5C9-4A77842BE702}"/>
    <cellStyle name="60% - Énfasis1 4 2 2 2 4 2" xfId="52444" xr:uid="{16987C43-5F39-4D6B-856B-6E6D06626BAC}"/>
    <cellStyle name="60% - Énfasis1 4 2 2 2 5" xfId="52437" xr:uid="{E401946C-609A-4146-9A6B-CE68AB42BD3C}"/>
    <cellStyle name="60% - Énfasis1 4 2 2 3" xfId="4870" xr:uid="{9A194C72-97DC-47B5-9507-887F9371E54A}"/>
    <cellStyle name="60% - Énfasis1 4 2 2 3 2" xfId="12578" xr:uid="{A782A9B6-6E78-4ED8-836A-C8C600348F4A}"/>
    <cellStyle name="60% - Énfasis1 4 2 2 3 2 2" xfId="27990" xr:uid="{9BA2CE1C-38AE-402F-8E9E-120F02ECEA4D}"/>
    <cellStyle name="60% - Énfasis1 4 2 2 3 2 2 2" xfId="52447" xr:uid="{A43FC2ED-4823-4F9B-A0E5-B539458594EA}"/>
    <cellStyle name="60% - Énfasis1 4 2 2 3 2 3" xfId="52446" xr:uid="{830C31C2-F6D5-4A7A-84A8-C40D6BE96F54}"/>
    <cellStyle name="60% - Énfasis1 4 2 2 3 3" xfId="20285" xr:uid="{8BD05F93-1143-4FF1-85BE-A15228E09511}"/>
    <cellStyle name="60% - Énfasis1 4 2 2 3 3 2" xfId="52448" xr:uid="{A3FA111D-B10B-495A-81AF-3F01F3339A57}"/>
    <cellStyle name="60% - Énfasis1 4 2 2 3 4" xfId="52445" xr:uid="{0DF871E8-5E61-4006-848C-719FE2208633}"/>
    <cellStyle name="60% - Énfasis1 4 2 2 4" xfId="8853" xr:uid="{7078DD58-A0AF-4A3B-8BBE-A6F63C042F2B}"/>
    <cellStyle name="60% - Énfasis1 4 2 2 4 2" xfId="24266" xr:uid="{BD11E12D-200B-40AC-AF75-09119AB006C6}"/>
    <cellStyle name="60% - Énfasis1 4 2 2 4 2 2" xfId="52450" xr:uid="{CF1B2674-7C7E-4B4A-994E-ED4D86793773}"/>
    <cellStyle name="60% - Énfasis1 4 2 2 4 3" xfId="52449" xr:uid="{6DF8D0CE-84F4-4F9B-B8A5-73AD28A7C77F}"/>
    <cellStyle name="60% - Énfasis1 4 2 2 5" xfId="16561" xr:uid="{1AEBA369-E0C3-4EA9-9766-43EE83CD955F}"/>
    <cellStyle name="60% - Énfasis1 4 2 2 5 2" xfId="52451" xr:uid="{D2A46E51-2A1F-4339-A604-CF2780693D98}"/>
    <cellStyle name="60% - Énfasis1 4 2 2 6" xfId="52436" xr:uid="{DD0624B5-4E27-4E1D-923A-E81F23E2C2F0}"/>
    <cellStyle name="60% - Énfasis1 4 2 3" xfId="1963" xr:uid="{601C2CC5-7239-4B9E-8249-5F9CBA5F743E}"/>
    <cellStyle name="60% - Énfasis1 4 2 3 2" xfId="5695" xr:uid="{053DFF51-0187-44A1-ABED-7A2A797E1685}"/>
    <cellStyle name="60% - Énfasis1 4 2 3 2 2" xfId="13403" xr:uid="{140E7E47-1715-4F59-A287-B5575F2D6ECD}"/>
    <cellStyle name="60% - Énfasis1 4 2 3 2 2 2" xfId="28815" xr:uid="{6FCF6030-0C7D-4778-A421-686395D21D31}"/>
    <cellStyle name="60% - Énfasis1 4 2 3 2 2 2 2" xfId="52455" xr:uid="{EC099FD7-F49C-4370-89C6-F1EDDD45BF25}"/>
    <cellStyle name="60% - Énfasis1 4 2 3 2 2 3" xfId="52454" xr:uid="{BBDEC4CB-5F37-4DF0-846B-9270BFFC14CC}"/>
    <cellStyle name="60% - Énfasis1 4 2 3 2 3" xfId="21110" xr:uid="{AF6003D7-B73A-451B-8310-73C5D13D9E6E}"/>
    <cellStyle name="60% - Énfasis1 4 2 3 2 3 2" xfId="52456" xr:uid="{314126D9-969B-4756-9E39-041C82CF972F}"/>
    <cellStyle name="60% - Énfasis1 4 2 3 2 4" xfId="52453" xr:uid="{6E1014F4-26D8-430E-8584-81998D8E3C0D}"/>
    <cellStyle name="60% - Énfasis1 4 2 3 3" xfId="9674" xr:uid="{A885FB27-2965-4080-AA8B-CA101F24355D}"/>
    <cellStyle name="60% - Énfasis1 4 2 3 3 2" xfId="25087" xr:uid="{0B46A9A4-D8C2-48FB-8294-0FC7D65D4519}"/>
    <cellStyle name="60% - Énfasis1 4 2 3 3 2 2" xfId="52458" xr:uid="{BC1CE655-EA97-4ED2-8618-9E4618377DA6}"/>
    <cellStyle name="60% - Énfasis1 4 2 3 3 3" xfId="52457" xr:uid="{5D640B19-7856-432F-9BE4-438EC480E173}"/>
    <cellStyle name="60% - Énfasis1 4 2 3 4" xfId="17382" xr:uid="{30771551-D4C9-440C-952A-AA5F580F1094}"/>
    <cellStyle name="60% - Énfasis1 4 2 3 4 2" xfId="52459" xr:uid="{930BA6D6-917A-49DC-826B-134461CF64D4}"/>
    <cellStyle name="60% - Énfasis1 4 2 3 5" xfId="52452" xr:uid="{83672B3F-D842-4FE4-B12F-9B00BC3D6943}"/>
    <cellStyle name="60% - Énfasis1 4 2 4" xfId="4218" xr:uid="{8B004877-FFBF-426E-8B0B-02A9CF7C5E55}"/>
    <cellStyle name="60% - Énfasis1 4 2 4 2" xfId="11926" xr:uid="{68FD3FCA-99EA-4BD2-BC58-73AC8CEC5D73}"/>
    <cellStyle name="60% - Énfasis1 4 2 4 2 2" xfId="27338" xr:uid="{D568E900-EA72-4EB8-8101-900F81BCA398}"/>
    <cellStyle name="60% - Énfasis1 4 2 4 2 2 2" xfId="52462" xr:uid="{72629244-F125-4A16-BFBF-3BBA592B7FFA}"/>
    <cellStyle name="60% - Énfasis1 4 2 4 2 3" xfId="52461" xr:uid="{35484B2E-1C75-48FA-8F49-63C545B7F543}"/>
    <cellStyle name="60% - Énfasis1 4 2 4 3" xfId="19633" xr:uid="{94BDD0D8-A738-4564-82A6-B24F3F5AB56C}"/>
    <cellStyle name="60% - Énfasis1 4 2 4 3 2" xfId="52463" xr:uid="{C6B808D1-9EB9-46DD-AD0F-409DFE7B730B}"/>
    <cellStyle name="60% - Énfasis1 4 2 4 4" xfId="52460" xr:uid="{651CC03C-F225-4B80-AD8C-CFCA59BF6704}"/>
    <cellStyle name="60% - Énfasis1 4 2 5" xfId="8215" xr:uid="{5563C236-25D0-4183-A367-8B8567FC1023}"/>
    <cellStyle name="60% - Énfasis1 4 2 5 2" xfId="23628" xr:uid="{5E650453-CC1E-4BC3-B744-6D6715D49FE8}"/>
    <cellStyle name="60% - Énfasis1 4 2 5 2 2" xfId="52465" xr:uid="{BF5F81FF-3E0D-4994-BEA9-39F69960AE58}"/>
    <cellStyle name="60% - Énfasis1 4 2 5 3" xfId="52464" xr:uid="{81B9126D-D7F7-4E2A-9595-85FD7641889B}"/>
    <cellStyle name="60% - Énfasis1 4 2 6" xfId="15923" xr:uid="{0FAED58B-9700-4D20-8D3B-2E7BE9CC1630}"/>
    <cellStyle name="60% - Énfasis1 4 2 6 2" xfId="52466" xr:uid="{B58D4AC6-0E24-4255-A6E3-73284E169E24}"/>
    <cellStyle name="60% - Énfasis1 4 2 7" xfId="52435" xr:uid="{E2F9CF3A-6D84-4898-9A09-02D8962A3CAA}"/>
    <cellStyle name="60% - Énfasis1 4 3" xfId="933" xr:uid="{D0CBF7FF-5E50-4479-B0E6-53AC50B73227}"/>
    <cellStyle name="60% - Énfasis1 4 3 2" xfId="2403" xr:uid="{75711D9A-43E5-474A-8046-ED3CBA41CEF0}"/>
    <cellStyle name="60% - Énfasis1 4 3 2 2" xfId="6135" xr:uid="{133B218C-EDBA-4229-AD3E-62B40E12E2D0}"/>
    <cellStyle name="60% - Énfasis1 4 3 2 2 2" xfId="13843" xr:uid="{9609F00F-ED1A-484E-A926-B00FA2E43021}"/>
    <cellStyle name="60% - Énfasis1 4 3 2 2 2 2" xfId="29255" xr:uid="{A6598593-7779-4DA1-B39F-7E4B9D720F88}"/>
    <cellStyle name="60% - Énfasis1 4 3 2 2 2 2 2" xfId="52471" xr:uid="{4716BB22-80E4-41C0-ACE3-08852069ADF1}"/>
    <cellStyle name="60% - Énfasis1 4 3 2 2 2 3" xfId="52470" xr:uid="{0CADD339-50B9-42B3-92EE-9FECDA59395D}"/>
    <cellStyle name="60% - Énfasis1 4 3 2 2 3" xfId="21550" xr:uid="{BEE8E1DD-024D-454F-AC6D-BDC904AB917A}"/>
    <cellStyle name="60% - Énfasis1 4 3 2 2 3 2" xfId="52472" xr:uid="{2ABF18A1-49B4-4305-8EED-31C78BEE5B45}"/>
    <cellStyle name="60% - Énfasis1 4 3 2 2 4" xfId="52469" xr:uid="{4840B6CE-A68E-4400-99BC-FC01E0EA32FA}"/>
    <cellStyle name="60% - Énfasis1 4 3 2 3" xfId="10114" xr:uid="{E2A78032-0836-4C3B-BFAD-3F67C71C950A}"/>
    <cellStyle name="60% - Énfasis1 4 3 2 3 2" xfId="25527" xr:uid="{FC455740-B77B-4749-855E-B82844DEA0ED}"/>
    <cellStyle name="60% - Énfasis1 4 3 2 3 2 2" xfId="52474" xr:uid="{82DFC8FA-1E86-4D91-958A-A71B895EF7D3}"/>
    <cellStyle name="60% - Énfasis1 4 3 2 3 3" xfId="52473" xr:uid="{C9658C3F-7663-43EF-BB42-AA49F7C3504E}"/>
    <cellStyle name="60% - Énfasis1 4 3 2 4" xfId="17822" xr:uid="{7769AACF-7EFB-443B-9046-46DA39EA8F52}"/>
    <cellStyle name="60% - Énfasis1 4 3 2 4 2" xfId="52475" xr:uid="{32880981-6A0B-4C03-879B-2B07F5292EC4}"/>
    <cellStyle name="60% - Énfasis1 4 3 2 5" xfId="52468" xr:uid="{94BC38B3-D0BC-47B3-AD3A-B5C2F3996ADE}"/>
    <cellStyle name="60% - Énfasis1 4 3 3" xfId="4670" xr:uid="{98DBAB25-D244-42E3-A82B-00B3D7884DE2}"/>
    <cellStyle name="60% - Énfasis1 4 3 3 2" xfId="12378" xr:uid="{4D1E2D53-AC7A-435A-AC69-826F06B33576}"/>
    <cellStyle name="60% - Énfasis1 4 3 3 2 2" xfId="27790" xr:uid="{B48460E0-7C86-4D2E-95A3-EF82C7F9F75C}"/>
    <cellStyle name="60% - Énfasis1 4 3 3 2 2 2" xfId="52478" xr:uid="{1F3126AC-2413-47CB-B06A-CD26077EBB04}"/>
    <cellStyle name="60% - Énfasis1 4 3 3 2 3" xfId="52477" xr:uid="{A0944C7F-0215-4D96-AF5F-5502098C726E}"/>
    <cellStyle name="60% - Énfasis1 4 3 3 3" xfId="20085" xr:uid="{CE72F50E-4FD8-4B5F-913B-8C85C002AC61}"/>
    <cellStyle name="60% - Énfasis1 4 3 3 3 2" xfId="52479" xr:uid="{35A9E8E5-5AD9-4AD2-8EBE-EE68E542DD2C}"/>
    <cellStyle name="60% - Énfasis1 4 3 3 4" xfId="52476" xr:uid="{38AC588F-CF55-42B7-B15E-75D77C12BFAF}"/>
    <cellStyle name="60% - Énfasis1 4 3 4" xfId="8655" xr:uid="{9ECBC140-2120-4EF5-A247-A8EF55239606}"/>
    <cellStyle name="60% - Énfasis1 4 3 4 2" xfId="24068" xr:uid="{0522E121-DA25-4DB3-B343-79430C1295C1}"/>
    <cellStyle name="60% - Énfasis1 4 3 4 2 2" xfId="52481" xr:uid="{5B2F0CB9-FAF5-4DE7-A516-250BA70ABE2D}"/>
    <cellStyle name="60% - Énfasis1 4 3 4 3" xfId="52480" xr:uid="{439A899D-1D43-4443-8B16-7D02631F6B41}"/>
    <cellStyle name="60% - Énfasis1 4 3 5" xfId="16363" xr:uid="{07916CE3-CF16-4195-B35F-13104E0D7BA2}"/>
    <cellStyle name="60% - Énfasis1 4 3 5 2" xfId="52482" xr:uid="{93629DE1-1BF8-4770-A499-43FBA4F22DAE}"/>
    <cellStyle name="60% - Énfasis1 4 3 6" xfId="52467" xr:uid="{0863C7F1-E86F-4C33-A721-C1394981CB1E}"/>
    <cellStyle name="60% - Énfasis1 4 4" xfId="1765" xr:uid="{327F0747-004D-43E9-9C92-2466038CD1FE}"/>
    <cellStyle name="60% - Énfasis1 4 4 2" xfId="5497" xr:uid="{0B42B3E5-7E46-4E02-ACD5-D8D5F5DEEF34}"/>
    <cellStyle name="60% - Énfasis1 4 4 2 2" xfId="13205" xr:uid="{18ADC7D8-85BF-4CF0-92A4-507F30A996A4}"/>
    <cellStyle name="60% - Énfasis1 4 4 2 2 2" xfId="28617" xr:uid="{6EA5DFC7-7B53-4D0A-97BC-919BC55ABE84}"/>
    <cellStyle name="60% - Énfasis1 4 4 2 2 2 2" xfId="52486" xr:uid="{BE1EB10C-C969-46C5-89D6-FCEA0CF26B0F}"/>
    <cellStyle name="60% - Énfasis1 4 4 2 2 3" xfId="52485" xr:uid="{D0E933ED-0820-4903-A49F-2F98CCA7CED5}"/>
    <cellStyle name="60% - Énfasis1 4 4 2 3" xfId="20912" xr:uid="{C75C1016-B5B7-4B9D-9793-CB53EAA60760}"/>
    <cellStyle name="60% - Énfasis1 4 4 2 3 2" xfId="52487" xr:uid="{E770B000-9521-4D86-B502-5E0D8B6A6BEC}"/>
    <cellStyle name="60% - Énfasis1 4 4 2 4" xfId="52484" xr:uid="{69BB8431-590F-4E28-B1AF-81E57950E939}"/>
    <cellStyle name="60% - Énfasis1 4 4 3" xfId="9476" xr:uid="{30AF181E-10F7-4F9E-ADB7-8E1C016EF5E6}"/>
    <cellStyle name="60% - Énfasis1 4 4 3 2" xfId="24889" xr:uid="{1E8319C7-C2E9-4C23-82AB-A174229ABBF8}"/>
    <cellStyle name="60% - Énfasis1 4 4 3 2 2" xfId="52489" xr:uid="{9133B9F9-E7D9-40F5-8957-C349623DB3E9}"/>
    <cellStyle name="60% - Énfasis1 4 4 3 3" xfId="52488" xr:uid="{6B4EB523-733D-4262-B222-A54391C265CC}"/>
    <cellStyle name="60% - Énfasis1 4 4 4" xfId="17184" xr:uid="{FD583025-49A3-4433-A707-F61C0E938479}"/>
    <cellStyle name="60% - Énfasis1 4 4 4 2" xfId="52490" xr:uid="{E05AAC45-CCA7-4E70-8E41-110CF6DD59AB}"/>
    <cellStyle name="60% - Énfasis1 4 4 5" xfId="52483" xr:uid="{E21445AD-ACE5-41E9-B646-1F89B5CE8B58}"/>
    <cellStyle name="60% - Énfasis1 4 5" xfId="4018" xr:uid="{B1A24115-EEBE-4BB5-AC8B-2F325B3E50E0}"/>
    <cellStyle name="60% - Énfasis1 4 5 2" xfId="11726" xr:uid="{D347FA3B-2F69-4C88-9144-2BCA8239FC41}"/>
    <cellStyle name="60% - Énfasis1 4 5 2 2" xfId="27138" xr:uid="{1D7C15F5-DF8E-49F4-85C7-898F58284B16}"/>
    <cellStyle name="60% - Énfasis1 4 5 2 2 2" xfId="52493" xr:uid="{CAC8B786-06B2-44EF-B624-2DE078A98405}"/>
    <cellStyle name="60% - Énfasis1 4 5 2 3" xfId="52492" xr:uid="{F3BD1EAB-9CCD-4794-9B51-1D437191DB72}"/>
    <cellStyle name="60% - Énfasis1 4 5 3" xfId="19433" xr:uid="{F6C8D315-C2F1-4F0B-83D9-6B1A1D66AD39}"/>
    <cellStyle name="60% - Énfasis1 4 5 3 2" xfId="52494" xr:uid="{9A4EA754-EB22-4FB6-BDFE-BD8E3A62D600}"/>
    <cellStyle name="60% - Énfasis1 4 5 4" xfId="52491" xr:uid="{45E5B87F-F5F6-4914-AD2F-B15869CB0BB2}"/>
    <cellStyle name="60% - Énfasis1 4 6" xfId="8017" xr:uid="{5A678DB1-B3F0-4B79-B5DA-D00B4E897F10}"/>
    <cellStyle name="60% - Énfasis1 4 6 2" xfId="23430" xr:uid="{6DEA1867-39DE-47D1-B07E-9E8E2346A218}"/>
    <cellStyle name="60% - Énfasis1 4 6 2 2" xfId="52496" xr:uid="{4A153E0B-7195-4B46-87D3-D62EEDBA7FE5}"/>
    <cellStyle name="60% - Énfasis1 4 6 3" xfId="52495" xr:uid="{5B9E89CA-18DA-4E75-9BB3-A0D57B06D8A7}"/>
    <cellStyle name="60% - Énfasis1 4 7" xfId="15725" xr:uid="{8392D009-4045-493F-B3D4-616F88C04C82}"/>
    <cellStyle name="60% - Énfasis1 4 7 2" xfId="52497" xr:uid="{27402A6B-66D5-4C56-870A-1AE533508A6E}"/>
    <cellStyle name="60% - Énfasis1 4 8" xfId="52434" xr:uid="{1924D802-83EC-4B46-AD43-8E2E7E168AD8}"/>
    <cellStyle name="60% - Énfasis1 5" xfId="289" xr:uid="{EA6845B3-F429-4D28-A64B-F8606E987759}"/>
    <cellStyle name="60% - Énfasis1 5 2" xfId="492" xr:uid="{6EA78259-4808-4704-AA17-7E722BFE85A4}"/>
    <cellStyle name="60% - Énfasis1 5 2 2" xfId="1153" xr:uid="{9074C368-F22C-497E-9EB4-BA393532EBF0}"/>
    <cellStyle name="60% - Énfasis1 5 2 2 2" xfId="2621" xr:uid="{5C905642-930B-412A-8789-0D4E4D861E93}"/>
    <cellStyle name="60% - Énfasis1 5 2 2 2 2" xfId="6353" xr:uid="{32851BC4-2EFB-4827-8C9B-F77193D4C520}"/>
    <cellStyle name="60% - Énfasis1 5 2 2 2 2 2" xfId="14061" xr:uid="{206324A6-6DAF-419C-849C-98CEBC87AC7A}"/>
    <cellStyle name="60% - Énfasis1 5 2 2 2 2 2 2" xfId="29473" xr:uid="{257EBCCA-2604-4988-97E6-C43A0C2AE3A0}"/>
    <cellStyle name="60% - Énfasis1 5 2 2 2 2 2 2 2" xfId="52504" xr:uid="{080D9A69-A368-4C59-AA80-FD09A71C45B7}"/>
    <cellStyle name="60% - Énfasis1 5 2 2 2 2 2 3" xfId="52503" xr:uid="{FEBA8CF0-45B8-4ED1-ADA0-4E1160E78C18}"/>
    <cellStyle name="60% - Énfasis1 5 2 2 2 2 3" xfId="21768" xr:uid="{91F22B88-7DA0-4B22-A715-56E85A684794}"/>
    <cellStyle name="60% - Énfasis1 5 2 2 2 2 3 2" xfId="52505" xr:uid="{A59810ED-CAEA-4EEB-9879-E933572A1EDC}"/>
    <cellStyle name="60% - Énfasis1 5 2 2 2 2 4" xfId="52502" xr:uid="{93FB86B8-2423-4D22-A606-3259F4E42776}"/>
    <cellStyle name="60% - Énfasis1 5 2 2 2 3" xfId="10332" xr:uid="{0D51BDE0-EE71-46D8-9A98-CE9F1BCC9D87}"/>
    <cellStyle name="60% - Énfasis1 5 2 2 2 3 2" xfId="25745" xr:uid="{AAF6F4D8-CBA8-44BA-8D95-5C79F0B22254}"/>
    <cellStyle name="60% - Énfasis1 5 2 2 2 3 2 2" xfId="52507" xr:uid="{B77FF3A3-B430-45BA-8720-FC739A956357}"/>
    <cellStyle name="60% - Énfasis1 5 2 2 2 3 3" xfId="52506" xr:uid="{70D305CD-992F-466D-8A4C-7673B1E69704}"/>
    <cellStyle name="60% - Énfasis1 5 2 2 2 4" xfId="18040" xr:uid="{C651F922-4988-450D-AC45-55F164545C06}"/>
    <cellStyle name="60% - Énfasis1 5 2 2 2 4 2" xfId="52508" xr:uid="{5C2757FD-D30E-46B6-B253-BE1F4C5CA180}"/>
    <cellStyle name="60% - Énfasis1 5 2 2 2 5" xfId="52501" xr:uid="{4CE3F715-0CF0-4414-AAFC-7E530A2D18B3}"/>
    <cellStyle name="60% - Énfasis1 5 2 2 3" xfId="4890" xr:uid="{4E32B246-88DC-421C-914C-B41575F59DF7}"/>
    <cellStyle name="60% - Énfasis1 5 2 2 3 2" xfId="12598" xr:uid="{CC2E5CA7-544E-4BEB-84E1-96D607A5E392}"/>
    <cellStyle name="60% - Énfasis1 5 2 2 3 2 2" xfId="28010" xr:uid="{03578BF0-97E9-4177-9AC5-DD5D9B034D21}"/>
    <cellStyle name="60% - Énfasis1 5 2 2 3 2 2 2" xfId="52511" xr:uid="{211BB1A7-0F5C-46B4-89E3-498A7CF9B6C1}"/>
    <cellStyle name="60% - Énfasis1 5 2 2 3 2 3" xfId="52510" xr:uid="{28445278-99C9-4004-AC5D-3FA9399D98D1}"/>
    <cellStyle name="60% - Énfasis1 5 2 2 3 3" xfId="20305" xr:uid="{F3EE1810-F0F8-41E2-8215-3FB0C16227E6}"/>
    <cellStyle name="60% - Énfasis1 5 2 2 3 3 2" xfId="52512" xr:uid="{778B16D1-0B25-4071-9E8B-49B0CC8705D2}"/>
    <cellStyle name="60% - Énfasis1 5 2 2 3 4" xfId="52509" xr:uid="{09C54388-4A09-494A-9011-A663AB9915DD}"/>
    <cellStyle name="60% - Énfasis1 5 2 2 4" xfId="8873" xr:uid="{C2D0E956-B0D1-4BCC-8690-C27276C4AEEF}"/>
    <cellStyle name="60% - Énfasis1 5 2 2 4 2" xfId="24286" xr:uid="{8B602A33-6F0F-4336-915A-D67B343F665F}"/>
    <cellStyle name="60% - Énfasis1 5 2 2 4 2 2" xfId="52514" xr:uid="{03E0A540-5AFD-476A-AA2F-F68DEC53A1E6}"/>
    <cellStyle name="60% - Énfasis1 5 2 2 4 3" xfId="52513" xr:uid="{BA6F0827-A302-4F8B-B4F3-6B89A05EA348}"/>
    <cellStyle name="60% - Énfasis1 5 2 2 5" xfId="16581" xr:uid="{1565C659-D6B8-4BDE-80CA-F036D1080224}"/>
    <cellStyle name="60% - Énfasis1 5 2 2 5 2" xfId="52515" xr:uid="{DA607BAB-5A9B-4031-ACCA-18D7BE2E223F}"/>
    <cellStyle name="60% - Énfasis1 5 2 2 6" xfId="52500" xr:uid="{AFE89836-F4B9-40F7-A22C-FE979ED1C730}"/>
    <cellStyle name="60% - Énfasis1 5 2 3" xfId="1983" xr:uid="{CF3B4FFE-EE5D-4A6E-98E3-2B24C2275D77}"/>
    <cellStyle name="60% - Énfasis1 5 2 3 2" xfId="5715" xr:uid="{ACE65F49-2EED-45DF-8800-2E48AEF0511F}"/>
    <cellStyle name="60% - Énfasis1 5 2 3 2 2" xfId="13423" xr:uid="{2C3FF7BE-5B8D-4331-8313-0E8C665FD70E}"/>
    <cellStyle name="60% - Énfasis1 5 2 3 2 2 2" xfId="28835" xr:uid="{977A4427-5B09-4395-8615-FA098C56752F}"/>
    <cellStyle name="60% - Énfasis1 5 2 3 2 2 2 2" xfId="52519" xr:uid="{5E3A2572-236A-447B-9913-90A75D715D0A}"/>
    <cellStyle name="60% - Énfasis1 5 2 3 2 2 3" xfId="52518" xr:uid="{A06F83E3-3E4C-48C8-B114-9238D03CC50B}"/>
    <cellStyle name="60% - Énfasis1 5 2 3 2 3" xfId="21130" xr:uid="{AC188BF7-2903-4ABB-BAE3-AA1810CCB845}"/>
    <cellStyle name="60% - Énfasis1 5 2 3 2 3 2" xfId="52520" xr:uid="{64C3D9F7-F699-4EE7-8346-DCD4DA024EDF}"/>
    <cellStyle name="60% - Énfasis1 5 2 3 2 4" xfId="52517" xr:uid="{DBA54C08-AC8F-4A4F-8768-ABA65900A17C}"/>
    <cellStyle name="60% - Énfasis1 5 2 3 3" xfId="9694" xr:uid="{B00DF602-D092-4CEE-8707-58B872E343FA}"/>
    <cellStyle name="60% - Énfasis1 5 2 3 3 2" xfId="25107" xr:uid="{930D00A2-C540-45D5-8851-77BB7B5D07CE}"/>
    <cellStyle name="60% - Énfasis1 5 2 3 3 2 2" xfId="52522" xr:uid="{B13A4F30-B278-4FB2-AFA8-5CE732F8C375}"/>
    <cellStyle name="60% - Énfasis1 5 2 3 3 3" xfId="52521" xr:uid="{EC6817B1-933E-4F72-B9AB-375AD3065F0E}"/>
    <cellStyle name="60% - Énfasis1 5 2 3 4" xfId="17402" xr:uid="{D95E7761-9A8E-4940-AB87-B9A346B6C69D}"/>
    <cellStyle name="60% - Énfasis1 5 2 3 4 2" xfId="52523" xr:uid="{9C60D473-DE44-4EC1-BF43-3777651DF6C3}"/>
    <cellStyle name="60% - Énfasis1 5 2 3 5" xfId="52516" xr:uid="{AB2E332E-15F8-4D08-8D12-A10CD8C9A173}"/>
    <cellStyle name="60% - Énfasis1 5 2 4" xfId="4238" xr:uid="{474E195D-8EE0-45AE-A0BC-CB92C8962477}"/>
    <cellStyle name="60% - Énfasis1 5 2 4 2" xfId="11946" xr:uid="{7584D0AE-3D5D-423A-90D2-05C36D8BD310}"/>
    <cellStyle name="60% - Énfasis1 5 2 4 2 2" xfId="27358" xr:uid="{DAE7FF10-A3EF-44CC-8E8A-24C4A2E84701}"/>
    <cellStyle name="60% - Énfasis1 5 2 4 2 2 2" xfId="52526" xr:uid="{6CA495F8-15E1-4BF0-AF45-FEDC794CA65C}"/>
    <cellStyle name="60% - Énfasis1 5 2 4 2 3" xfId="52525" xr:uid="{94979BAD-C6C8-4C1B-B0E3-839A78FC516D}"/>
    <cellStyle name="60% - Énfasis1 5 2 4 3" xfId="19653" xr:uid="{AA82609E-9C57-4490-83F0-C9274243EC66}"/>
    <cellStyle name="60% - Énfasis1 5 2 4 3 2" xfId="52527" xr:uid="{BF4D35CE-D1A8-41B5-909A-570D8531F86B}"/>
    <cellStyle name="60% - Énfasis1 5 2 4 4" xfId="52524" xr:uid="{000F5949-DD26-44A8-AD4F-54DF7BF20F08}"/>
    <cellStyle name="60% - Énfasis1 5 2 5" xfId="8235" xr:uid="{3788F9D2-26AB-4BBF-81EF-C750C87A22E7}"/>
    <cellStyle name="60% - Énfasis1 5 2 5 2" xfId="23648" xr:uid="{04F630FE-74B6-433C-92EF-A30DC1AB5423}"/>
    <cellStyle name="60% - Énfasis1 5 2 5 2 2" xfId="52529" xr:uid="{1181EEF5-ED63-40CA-9494-F05AF316D6DF}"/>
    <cellStyle name="60% - Énfasis1 5 2 5 3" xfId="52528" xr:uid="{4EFDC8E7-466E-4E45-A493-B7BC54357EF2}"/>
    <cellStyle name="60% - Énfasis1 5 2 6" xfId="15943" xr:uid="{EB080E44-56E1-473A-8A0E-C3CAF2CB6328}"/>
    <cellStyle name="60% - Énfasis1 5 2 6 2" xfId="52530" xr:uid="{76FEEAC0-C2C1-451B-B53B-377C86B54B47}"/>
    <cellStyle name="60% - Énfasis1 5 2 7" xfId="52499" xr:uid="{270B7658-1E29-4FDD-9291-36FD6CF4249F}"/>
    <cellStyle name="60% - Énfasis1 5 3" xfId="953" xr:uid="{E1FBB993-0C8D-46A7-B06E-30756F296ADD}"/>
    <cellStyle name="60% - Énfasis1 5 3 2" xfId="2423" xr:uid="{03FA5191-9389-43CC-B842-3FFC04C2EA49}"/>
    <cellStyle name="60% - Énfasis1 5 3 2 2" xfId="6155" xr:uid="{F0805AC8-FBE0-43AD-9EC3-104610950890}"/>
    <cellStyle name="60% - Énfasis1 5 3 2 2 2" xfId="13863" xr:uid="{E248AF7E-1F31-47C2-AF42-E3E0758ACF8A}"/>
    <cellStyle name="60% - Énfasis1 5 3 2 2 2 2" xfId="29275" xr:uid="{3AD25435-1580-40F0-B39F-92D4A59CFF92}"/>
    <cellStyle name="60% - Énfasis1 5 3 2 2 2 2 2" xfId="52535" xr:uid="{01F56D83-76E8-4235-943C-90C9CF618A24}"/>
    <cellStyle name="60% - Énfasis1 5 3 2 2 2 3" xfId="52534" xr:uid="{B042E95B-23E0-47CC-982F-76147AD62697}"/>
    <cellStyle name="60% - Énfasis1 5 3 2 2 3" xfId="21570" xr:uid="{E4198DA5-6E52-4FB4-9420-75F843B6D933}"/>
    <cellStyle name="60% - Énfasis1 5 3 2 2 3 2" xfId="52536" xr:uid="{88FF51F8-3A55-4B86-B6A7-21DCF7003DDE}"/>
    <cellStyle name="60% - Énfasis1 5 3 2 2 4" xfId="52533" xr:uid="{39BF473B-7EF5-48E3-BC89-61CA562DDFC8}"/>
    <cellStyle name="60% - Énfasis1 5 3 2 3" xfId="10134" xr:uid="{0FFA2D39-C737-49E3-991A-E03E51409D87}"/>
    <cellStyle name="60% - Énfasis1 5 3 2 3 2" xfId="25547" xr:uid="{B3B84B5E-3ED8-49C3-9DAD-2742E5FE1AC3}"/>
    <cellStyle name="60% - Énfasis1 5 3 2 3 2 2" xfId="52538" xr:uid="{FB451AB9-F3D5-43B7-AA3C-BD3BCE29FB74}"/>
    <cellStyle name="60% - Énfasis1 5 3 2 3 3" xfId="52537" xr:uid="{D10EE974-3992-4EF2-A55E-A1E2605EDCF9}"/>
    <cellStyle name="60% - Énfasis1 5 3 2 4" xfId="17842" xr:uid="{62B4A90A-452B-4DAD-9E0F-162543F2221B}"/>
    <cellStyle name="60% - Énfasis1 5 3 2 4 2" xfId="52539" xr:uid="{CE3297C5-B947-489B-B2A6-54D5ED661BAD}"/>
    <cellStyle name="60% - Énfasis1 5 3 2 5" xfId="52532" xr:uid="{72AD60B2-F076-4AE9-9000-D56DF0638EA6}"/>
    <cellStyle name="60% - Énfasis1 5 3 3" xfId="4690" xr:uid="{B16011F1-0A69-4388-8D58-955C1E7E4582}"/>
    <cellStyle name="60% - Énfasis1 5 3 3 2" xfId="12398" xr:uid="{1FC26C8B-783E-4BA6-90E4-105DEB745881}"/>
    <cellStyle name="60% - Énfasis1 5 3 3 2 2" xfId="27810" xr:uid="{728027FD-1245-4DFF-B4F2-B8EEAB726D40}"/>
    <cellStyle name="60% - Énfasis1 5 3 3 2 2 2" xfId="52542" xr:uid="{C1896551-D34E-44D9-AC10-4C654BB582A2}"/>
    <cellStyle name="60% - Énfasis1 5 3 3 2 3" xfId="52541" xr:uid="{85676F05-098E-483E-A6F7-8AC93EE3E63A}"/>
    <cellStyle name="60% - Énfasis1 5 3 3 3" xfId="20105" xr:uid="{A2687FAA-1D34-4468-84BA-6604D6045A5F}"/>
    <cellStyle name="60% - Énfasis1 5 3 3 3 2" xfId="52543" xr:uid="{3550E95E-95D4-41C1-8EC0-698677233783}"/>
    <cellStyle name="60% - Énfasis1 5 3 3 4" xfId="52540" xr:uid="{E8B4CEA0-AF6B-435B-A385-0126E6FA6E2D}"/>
    <cellStyle name="60% - Énfasis1 5 3 4" xfId="8675" xr:uid="{30F51137-392C-4270-AD63-7AD5C3CF42E6}"/>
    <cellStyle name="60% - Énfasis1 5 3 4 2" xfId="24088" xr:uid="{BD3D5917-DCFF-4608-B6D1-2EE657B366D8}"/>
    <cellStyle name="60% - Énfasis1 5 3 4 2 2" xfId="52545" xr:uid="{92AB9314-3472-491C-B3DD-089ACAE24212}"/>
    <cellStyle name="60% - Énfasis1 5 3 4 3" xfId="52544" xr:uid="{70356BFC-7CBF-4A29-9666-30F7394B996A}"/>
    <cellStyle name="60% - Énfasis1 5 3 5" xfId="16383" xr:uid="{9A80A09F-CDC6-4007-BB56-63A9EE0F0564}"/>
    <cellStyle name="60% - Énfasis1 5 3 5 2" xfId="52546" xr:uid="{AFB572F2-AAEA-4EBF-8AA1-A13D6A4BBC2D}"/>
    <cellStyle name="60% - Énfasis1 5 3 6" xfId="52531" xr:uid="{F102743D-1DD3-4775-B54F-009F6EACB061}"/>
    <cellStyle name="60% - Énfasis1 5 4" xfId="1785" xr:uid="{20D292AB-46CB-40DE-8E51-1F781E832812}"/>
    <cellStyle name="60% - Énfasis1 5 4 2" xfId="5517" xr:uid="{ED7E250C-E1C0-48EC-9CAE-9A9B4020EAB4}"/>
    <cellStyle name="60% - Énfasis1 5 4 2 2" xfId="13225" xr:uid="{B7303FB4-70AB-4346-904A-E9AEFE7EE42D}"/>
    <cellStyle name="60% - Énfasis1 5 4 2 2 2" xfId="28637" xr:uid="{C57ABE41-5C87-42AA-9271-DD2AA491F033}"/>
    <cellStyle name="60% - Énfasis1 5 4 2 2 2 2" xfId="52550" xr:uid="{29F28B94-03E9-468D-8857-D824CB606F8C}"/>
    <cellStyle name="60% - Énfasis1 5 4 2 2 3" xfId="52549" xr:uid="{62B4E8D7-C882-4E92-8DE4-5659BEAA552B}"/>
    <cellStyle name="60% - Énfasis1 5 4 2 3" xfId="20932" xr:uid="{6027224C-E88E-4A09-B006-FA6608230E5D}"/>
    <cellStyle name="60% - Énfasis1 5 4 2 3 2" xfId="52551" xr:uid="{C81219E0-DCAA-4533-92FE-2D5652A18FAA}"/>
    <cellStyle name="60% - Énfasis1 5 4 2 4" xfId="52548" xr:uid="{FE8D017D-4101-4151-B98C-DAACFDF62CC1}"/>
    <cellStyle name="60% - Énfasis1 5 4 3" xfId="9496" xr:uid="{A9DB2743-A016-4990-B753-C4F5B2E31546}"/>
    <cellStyle name="60% - Énfasis1 5 4 3 2" xfId="24909" xr:uid="{9F04D31B-FE6E-4F07-B5B3-7B7080200C59}"/>
    <cellStyle name="60% - Énfasis1 5 4 3 2 2" xfId="52553" xr:uid="{D0525B89-02E0-416E-B944-8249CB863876}"/>
    <cellStyle name="60% - Énfasis1 5 4 3 3" xfId="52552" xr:uid="{5AEBC180-38FA-47C3-998A-37800020D997}"/>
    <cellStyle name="60% - Énfasis1 5 4 4" xfId="17204" xr:uid="{FD5666E9-8F2D-4F96-BA5B-271705592471}"/>
    <cellStyle name="60% - Énfasis1 5 4 4 2" xfId="52554" xr:uid="{FFC55A04-E07C-4EA7-82D1-70114070FA02}"/>
    <cellStyle name="60% - Énfasis1 5 4 5" xfId="52547" xr:uid="{9136AC17-BB5E-4326-A041-4C93D88B95A5}"/>
    <cellStyle name="60% - Énfasis1 5 5" xfId="4038" xr:uid="{25AF8D57-A079-46AD-A28A-587CAD8CAE1D}"/>
    <cellStyle name="60% - Énfasis1 5 5 2" xfId="11746" xr:uid="{A3A8F692-F5A3-429F-8524-63E4CF3DB567}"/>
    <cellStyle name="60% - Énfasis1 5 5 2 2" xfId="27158" xr:uid="{808ECB70-AB98-461B-B056-3FEF886DB5BD}"/>
    <cellStyle name="60% - Énfasis1 5 5 2 2 2" xfId="52557" xr:uid="{0A8F4E63-6A91-4CD9-88C9-FD03011028DB}"/>
    <cellStyle name="60% - Énfasis1 5 5 2 3" xfId="52556" xr:uid="{22CC35C5-64F0-45BD-861D-52287A803B03}"/>
    <cellStyle name="60% - Énfasis1 5 5 3" xfId="19453" xr:uid="{6FBB2DA2-5CB4-4E4A-9C40-8E3A34A78A54}"/>
    <cellStyle name="60% - Énfasis1 5 5 3 2" xfId="52558" xr:uid="{D6910354-219C-4FED-81EE-CF69DB4DEBA4}"/>
    <cellStyle name="60% - Énfasis1 5 5 4" xfId="52555" xr:uid="{250791C5-76CE-4AED-BB9C-12680C0948E2}"/>
    <cellStyle name="60% - Énfasis1 5 6" xfId="8037" xr:uid="{8190124D-8C77-408D-BBF0-026CA46D4700}"/>
    <cellStyle name="60% - Énfasis1 5 6 2" xfId="23450" xr:uid="{77B21533-D953-40B6-A1C5-02B7FB1AF9F6}"/>
    <cellStyle name="60% - Énfasis1 5 6 2 2" xfId="52560" xr:uid="{B6BF5E61-4D57-40B5-8D50-BF71005C75A4}"/>
    <cellStyle name="60% - Énfasis1 5 6 3" xfId="52559" xr:uid="{E786494B-F7B2-4270-AE66-5D551E323F65}"/>
    <cellStyle name="60% - Énfasis1 5 7" xfId="15745" xr:uid="{CB271C3C-E113-4C71-A30F-A7D48683ECD3}"/>
    <cellStyle name="60% - Énfasis1 5 7 2" xfId="52561" xr:uid="{F3915AB0-A3E3-4C38-8DB4-FA32A4740BB0}"/>
    <cellStyle name="60% - Énfasis1 5 8" xfId="52498" xr:uid="{39AD1C73-819E-44EC-8E2D-B9D5F9B34E35}"/>
    <cellStyle name="60% - Énfasis1 6" xfId="512" xr:uid="{56E7C862-AC50-4D17-8AC7-31E63C30A754}"/>
    <cellStyle name="60% - Énfasis1 6 2" xfId="1173" xr:uid="{84DD6DDF-2DB9-4375-9FB0-571929DBF1B2}"/>
    <cellStyle name="60% - Énfasis1 6 2 2" xfId="2641" xr:uid="{378DF9EF-C185-4478-A15B-4CDE0B5B0527}"/>
    <cellStyle name="60% - Énfasis1 6 2 2 2" xfId="6373" xr:uid="{9D2C749C-F1C6-48F5-9250-5AB93F7CDACF}"/>
    <cellStyle name="60% - Énfasis1 6 2 2 2 2" xfId="14081" xr:uid="{E16E197F-99B5-4BFD-89E3-914EB4D63D08}"/>
    <cellStyle name="60% - Énfasis1 6 2 2 2 2 2" xfId="29493" xr:uid="{63817996-0EBD-45C0-A48A-6B57FFD353BE}"/>
    <cellStyle name="60% - Énfasis1 6 2 2 2 2 2 2" xfId="52567" xr:uid="{F95D73E0-977A-44EC-B4C5-6A9A60643307}"/>
    <cellStyle name="60% - Énfasis1 6 2 2 2 2 3" xfId="52566" xr:uid="{8C939E9E-F927-4597-A8C2-54F29A58E8D8}"/>
    <cellStyle name="60% - Énfasis1 6 2 2 2 3" xfId="21788" xr:uid="{A7AB9EE5-0270-4BFC-9DCD-8F3D23860848}"/>
    <cellStyle name="60% - Énfasis1 6 2 2 2 3 2" xfId="52568" xr:uid="{074A802C-5B5F-4AF2-A9E4-41A5B62C0FC9}"/>
    <cellStyle name="60% - Énfasis1 6 2 2 2 4" xfId="52565" xr:uid="{BB902624-F026-41AD-811E-D993E0F92396}"/>
    <cellStyle name="60% - Énfasis1 6 2 2 3" xfId="10352" xr:uid="{8B8B97CF-5645-41DF-99A9-0A45E8DB132D}"/>
    <cellStyle name="60% - Énfasis1 6 2 2 3 2" xfId="25765" xr:uid="{CA503424-5F4D-480F-8509-8E134099427A}"/>
    <cellStyle name="60% - Énfasis1 6 2 2 3 2 2" xfId="52570" xr:uid="{DF75F517-D21C-41B9-B3E8-2EEDAAE80482}"/>
    <cellStyle name="60% - Énfasis1 6 2 2 3 3" xfId="52569" xr:uid="{D6B176B7-54EA-455B-A386-A41D3029528D}"/>
    <cellStyle name="60% - Énfasis1 6 2 2 4" xfId="18060" xr:uid="{F8A25D77-EF50-423D-8829-8E8233C7C796}"/>
    <cellStyle name="60% - Énfasis1 6 2 2 4 2" xfId="52571" xr:uid="{CB3BB7A8-C033-454A-8646-76B0EB5DFDC5}"/>
    <cellStyle name="60% - Énfasis1 6 2 2 5" xfId="52564" xr:uid="{4E23E0B2-BC5E-4B0E-9E69-958992E7F5AB}"/>
    <cellStyle name="60% - Énfasis1 6 2 3" xfId="4910" xr:uid="{839C0897-01ED-4D9A-87BF-83EC806B5906}"/>
    <cellStyle name="60% - Énfasis1 6 2 3 2" xfId="12618" xr:uid="{667E51C9-06CA-4E72-A754-8EE03A811D35}"/>
    <cellStyle name="60% - Énfasis1 6 2 3 2 2" xfId="28030" xr:uid="{117104EE-495A-4BC2-829E-DC34B61E8A43}"/>
    <cellStyle name="60% - Énfasis1 6 2 3 2 2 2" xfId="52574" xr:uid="{EC4C9AE9-4BF4-4AD4-8EE6-967EF5EDBF7C}"/>
    <cellStyle name="60% - Énfasis1 6 2 3 2 3" xfId="52573" xr:uid="{BF9BDF79-CDF8-4DBE-B103-958054F152AE}"/>
    <cellStyle name="60% - Énfasis1 6 2 3 3" xfId="20325" xr:uid="{AE18444B-F34C-45CC-AB13-03506F7FF0D6}"/>
    <cellStyle name="60% - Énfasis1 6 2 3 3 2" xfId="52575" xr:uid="{6D7984C7-E593-4FC2-A499-C41F9AE4D051}"/>
    <cellStyle name="60% - Énfasis1 6 2 3 4" xfId="52572" xr:uid="{F30E3030-A206-4A2F-A1BA-DF4355AB411C}"/>
    <cellStyle name="60% - Énfasis1 6 2 4" xfId="8893" xr:uid="{912AD4EF-B778-4612-ADB5-8ADB255547FF}"/>
    <cellStyle name="60% - Énfasis1 6 2 4 2" xfId="24306" xr:uid="{9F182416-C232-4ADA-9682-4B249458766B}"/>
    <cellStyle name="60% - Énfasis1 6 2 4 2 2" xfId="52577" xr:uid="{929137BB-014B-424F-BE6F-55C4AA6B523B}"/>
    <cellStyle name="60% - Énfasis1 6 2 4 3" xfId="52576" xr:uid="{E87AC495-C612-4EAC-B669-E4588466BBEA}"/>
    <cellStyle name="60% - Énfasis1 6 2 5" xfId="16601" xr:uid="{9D810475-5F28-433B-AF2F-A6699D9A1635}"/>
    <cellStyle name="60% - Énfasis1 6 2 5 2" xfId="52578" xr:uid="{DC20D8CC-3B4F-45C3-AB01-84FCC9E56BE3}"/>
    <cellStyle name="60% - Énfasis1 6 2 6" xfId="52563" xr:uid="{57881961-36A4-42BF-A54D-76A3FFD47EE9}"/>
    <cellStyle name="60% - Énfasis1 6 3" xfId="2003" xr:uid="{7FFC783D-420F-4C33-967B-D508A6C6FFCF}"/>
    <cellStyle name="60% - Énfasis1 6 3 2" xfId="5735" xr:uid="{AC443215-982E-4BDA-BD74-EEA034CC1C72}"/>
    <cellStyle name="60% - Énfasis1 6 3 2 2" xfId="13443" xr:uid="{C6CB161A-73B7-419C-BF19-B0BD9E4E86AA}"/>
    <cellStyle name="60% - Énfasis1 6 3 2 2 2" xfId="28855" xr:uid="{4B9A4E55-C472-4E32-9AA0-3A57E0BF34CB}"/>
    <cellStyle name="60% - Énfasis1 6 3 2 2 2 2" xfId="52582" xr:uid="{26674348-3D9C-4162-BCD3-103696DA0D4A}"/>
    <cellStyle name="60% - Énfasis1 6 3 2 2 3" xfId="52581" xr:uid="{2922E6FD-DEC6-412A-B3E5-715B1348CF66}"/>
    <cellStyle name="60% - Énfasis1 6 3 2 3" xfId="21150" xr:uid="{5A922688-7AE2-4722-AE10-B4AF7B19BFF4}"/>
    <cellStyle name="60% - Énfasis1 6 3 2 3 2" xfId="52583" xr:uid="{30FF239A-F9C9-45B8-AB7D-E085E34A5BBC}"/>
    <cellStyle name="60% - Énfasis1 6 3 2 4" xfId="52580" xr:uid="{9322814A-B07C-4958-A2C2-46975925C501}"/>
    <cellStyle name="60% - Énfasis1 6 3 3" xfId="9714" xr:uid="{7C767650-800F-4295-98E9-01A2AFB5B2AC}"/>
    <cellStyle name="60% - Énfasis1 6 3 3 2" xfId="25127" xr:uid="{ED774F2A-E574-4DBB-8497-CCBA28638394}"/>
    <cellStyle name="60% - Énfasis1 6 3 3 2 2" xfId="52585" xr:uid="{70AD01B5-54A0-4990-902A-0C695635DF2E}"/>
    <cellStyle name="60% - Énfasis1 6 3 3 3" xfId="52584" xr:uid="{EF5DE111-C357-4799-BD49-ACBE2E8D55DA}"/>
    <cellStyle name="60% - Énfasis1 6 3 4" xfId="17422" xr:uid="{D373A67A-F259-45DD-B665-62A87D82546B}"/>
    <cellStyle name="60% - Énfasis1 6 3 4 2" xfId="52586" xr:uid="{7A008C88-B543-44B3-B170-60EE8A46AE74}"/>
    <cellStyle name="60% - Énfasis1 6 3 5" xfId="52579" xr:uid="{73027A08-D2A0-4315-8647-C22FD753E84C}"/>
    <cellStyle name="60% - Énfasis1 6 4" xfId="4258" xr:uid="{C120E1B3-444D-4177-A8FD-D804A6FE6723}"/>
    <cellStyle name="60% - Énfasis1 6 4 2" xfId="11966" xr:uid="{3E77ABB8-C06A-437F-A843-1508D3CD617A}"/>
    <cellStyle name="60% - Énfasis1 6 4 2 2" xfId="27378" xr:uid="{B961F3DA-7FA8-472A-A9A9-D1F48C5E7C95}"/>
    <cellStyle name="60% - Énfasis1 6 4 2 2 2" xfId="52589" xr:uid="{72ADFCE4-1597-4F18-82D5-C439F6AAAD19}"/>
    <cellStyle name="60% - Énfasis1 6 4 2 3" xfId="52588" xr:uid="{5AFD7D81-CA75-441C-B834-BF892BDEC491}"/>
    <cellStyle name="60% - Énfasis1 6 4 3" xfId="19673" xr:uid="{18DDAC73-2F30-41EF-8E3A-E9C9B0D2F8C0}"/>
    <cellStyle name="60% - Énfasis1 6 4 3 2" xfId="52590" xr:uid="{257B7708-892F-4C87-9538-0555C29B34D9}"/>
    <cellStyle name="60% - Énfasis1 6 4 4" xfId="52587" xr:uid="{6B2B9689-15B6-4975-ADF2-C23183631B3E}"/>
    <cellStyle name="60% - Énfasis1 6 5" xfId="8255" xr:uid="{F5A99B34-96EC-4358-B716-D8D1E14808AC}"/>
    <cellStyle name="60% - Énfasis1 6 5 2" xfId="23668" xr:uid="{45493BEB-F44F-41A8-AC95-38136620DE38}"/>
    <cellStyle name="60% - Énfasis1 6 5 2 2" xfId="52592" xr:uid="{C4EBBE0E-5E1E-4EA4-9408-78C82F428770}"/>
    <cellStyle name="60% - Énfasis1 6 5 3" xfId="52591" xr:uid="{0F30FB5F-3347-4EE5-99F8-B35374502C66}"/>
    <cellStyle name="60% - Énfasis1 6 6" xfId="15963" xr:uid="{2F643CAF-91CC-4684-8AD0-5DE933140C55}"/>
    <cellStyle name="60% - Énfasis1 6 6 2" xfId="52593" xr:uid="{799B17E7-CE75-4F28-803F-F02066E113DE}"/>
    <cellStyle name="60% - Énfasis1 6 7" xfId="52562" xr:uid="{00DDBC97-F1C3-40FE-B4A2-18BC2167B63D}"/>
    <cellStyle name="60% - Énfasis1 7" xfId="532" xr:uid="{923DDB42-D139-4329-A558-F65F85528C76}"/>
    <cellStyle name="60% - Énfasis1 7 2" xfId="1193" xr:uid="{55683452-AE45-4D2E-BDB1-A4F69CF58EC4}"/>
    <cellStyle name="60% - Énfasis1 7 2 2" xfId="2661" xr:uid="{9D6784D3-B6FD-41DA-9EE1-E598610E3BAA}"/>
    <cellStyle name="60% - Énfasis1 7 2 2 2" xfId="6393" xr:uid="{2609EEAB-F44F-47D0-963C-02334BD71F90}"/>
    <cellStyle name="60% - Énfasis1 7 2 2 2 2" xfId="14101" xr:uid="{15CCBCB2-8FC7-4FB4-A823-2614BF11A6A4}"/>
    <cellStyle name="60% - Énfasis1 7 2 2 2 2 2" xfId="29513" xr:uid="{C756FEA9-A0CE-44ED-987C-ECBCDF8DFC8B}"/>
    <cellStyle name="60% - Énfasis1 7 2 2 2 2 2 2" xfId="52599" xr:uid="{CFBDFF26-B19C-4D94-A686-99AC07C9DAE6}"/>
    <cellStyle name="60% - Énfasis1 7 2 2 2 2 3" xfId="52598" xr:uid="{4A0476AA-AB7F-458D-A1CB-A84B97786A32}"/>
    <cellStyle name="60% - Énfasis1 7 2 2 2 3" xfId="21808" xr:uid="{CCE60F6B-35D1-479E-85D8-CBDFE0F7D719}"/>
    <cellStyle name="60% - Énfasis1 7 2 2 2 3 2" xfId="52600" xr:uid="{FB2F1723-FFF7-4EBE-824A-C5D0A530B133}"/>
    <cellStyle name="60% - Énfasis1 7 2 2 2 4" xfId="52597" xr:uid="{9BDAD162-B3B1-4F9C-A5D5-5E32CDE309E2}"/>
    <cellStyle name="60% - Énfasis1 7 2 2 3" xfId="10372" xr:uid="{7585A02D-FC8F-42A9-870F-B54535DF3D12}"/>
    <cellStyle name="60% - Énfasis1 7 2 2 3 2" xfId="25785" xr:uid="{99FBB259-7FEA-48E6-B9F0-B5F6D914F4E9}"/>
    <cellStyle name="60% - Énfasis1 7 2 2 3 2 2" xfId="52602" xr:uid="{90864DDE-9FB4-48CE-BD22-7314F81CF7D5}"/>
    <cellStyle name="60% - Énfasis1 7 2 2 3 3" xfId="52601" xr:uid="{9457DA8B-4F1A-4C6A-B4B3-999166B9B692}"/>
    <cellStyle name="60% - Énfasis1 7 2 2 4" xfId="18080" xr:uid="{1AEC7E3A-1A94-40A0-A8B0-5B775AE8698C}"/>
    <cellStyle name="60% - Énfasis1 7 2 2 4 2" xfId="52603" xr:uid="{C3A97435-35D1-415A-AD04-7FEEDB57218B}"/>
    <cellStyle name="60% - Énfasis1 7 2 2 5" xfId="52596" xr:uid="{3CC5B39B-AA61-4A64-9D15-414BF44DAF4F}"/>
    <cellStyle name="60% - Énfasis1 7 2 3" xfId="4930" xr:uid="{94585D55-AB06-43F2-91B9-AE35323727B7}"/>
    <cellStyle name="60% - Énfasis1 7 2 3 2" xfId="12638" xr:uid="{94567A78-46E8-45A6-B9C6-E777DFE8AE1B}"/>
    <cellStyle name="60% - Énfasis1 7 2 3 2 2" xfId="28050" xr:uid="{92B0DEE0-6C2D-498A-AB5F-152DEBE74890}"/>
    <cellStyle name="60% - Énfasis1 7 2 3 2 2 2" xfId="52606" xr:uid="{70596BC6-11EF-4C44-B38E-0ABB5AAB6774}"/>
    <cellStyle name="60% - Énfasis1 7 2 3 2 3" xfId="52605" xr:uid="{B21ED773-E4ED-484F-9795-1921AAC218A8}"/>
    <cellStyle name="60% - Énfasis1 7 2 3 3" xfId="20345" xr:uid="{E741F0F2-7C7C-4525-866A-E8DADDB0A6C4}"/>
    <cellStyle name="60% - Énfasis1 7 2 3 3 2" xfId="52607" xr:uid="{8F1A5B5F-002E-409C-AD6A-FC44F9822F93}"/>
    <cellStyle name="60% - Énfasis1 7 2 3 4" xfId="52604" xr:uid="{768162F4-BC07-4AE8-B422-27D604F9F075}"/>
    <cellStyle name="60% - Énfasis1 7 2 4" xfId="8913" xr:uid="{018B78EE-39B3-4730-8591-7B536B288105}"/>
    <cellStyle name="60% - Énfasis1 7 2 4 2" xfId="24326" xr:uid="{D2B2C81A-AE6F-46E0-8355-4A685573286A}"/>
    <cellStyle name="60% - Énfasis1 7 2 4 2 2" xfId="52609" xr:uid="{9651C572-9C92-4848-AB49-F7B4025DE9C0}"/>
    <cellStyle name="60% - Énfasis1 7 2 4 3" xfId="52608" xr:uid="{96F35540-896F-4C52-9C8F-B001BF1A6DAB}"/>
    <cellStyle name="60% - Énfasis1 7 2 5" xfId="16621" xr:uid="{3066C024-0D2B-4585-91F0-049566097B4D}"/>
    <cellStyle name="60% - Énfasis1 7 2 5 2" xfId="52610" xr:uid="{9120D484-E774-483F-BA1C-98B73B5000BF}"/>
    <cellStyle name="60% - Énfasis1 7 2 6" xfId="52595" xr:uid="{67B66509-9A17-4334-B3EA-B9117A5338FC}"/>
    <cellStyle name="60% - Énfasis1 7 3" xfId="2023" xr:uid="{70097B09-F6FF-4C00-B00A-29C2790674C4}"/>
    <cellStyle name="60% - Énfasis1 7 3 2" xfId="5755" xr:uid="{E479FE75-9D7B-42E6-A058-711E85D1683D}"/>
    <cellStyle name="60% - Énfasis1 7 3 2 2" xfId="13463" xr:uid="{78DEB05A-FD47-4221-A69F-04BFD6D6C994}"/>
    <cellStyle name="60% - Énfasis1 7 3 2 2 2" xfId="28875" xr:uid="{6EEF7A74-6530-41E0-B987-58D289721527}"/>
    <cellStyle name="60% - Énfasis1 7 3 2 2 2 2" xfId="52614" xr:uid="{AD5ED74B-F736-41CA-AED7-445AD8FF5A09}"/>
    <cellStyle name="60% - Énfasis1 7 3 2 2 3" xfId="52613" xr:uid="{18E9C070-5397-4581-9F6A-FA89A50CE59C}"/>
    <cellStyle name="60% - Énfasis1 7 3 2 3" xfId="21170" xr:uid="{5518ED57-2F3F-4AAB-9DDE-44517FB58016}"/>
    <cellStyle name="60% - Énfasis1 7 3 2 3 2" xfId="52615" xr:uid="{512616B0-2302-48DF-993A-484944267512}"/>
    <cellStyle name="60% - Énfasis1 7 3 2 4" xfId="52612" xr:uid="{0C4A76EB-D46D-4EC8-AC00-C980083AE554}"/>
    <cellStyle name="60% - Énfasis1 7 3 3" xfId="9734" xr:uid="{CAC6260A-B3DD-4BF4-80A4-F1D95FADADAC}"/>
    <cellStyle name="60% - Énfasis1 7 3 3 2" xfId="25147" xr:uid="{F08396E1-E274-422F-9BE4-D047794DD28E}"/>
    <cellStyle name="60% - Énfasis1 7 3 3 2 2" xfId="52617" xr:uid="{244420E1-E62A-4A7D-A7B6-483156F39F6A}"/>
    <cellStyle name="60% - Énfasis1 7 3 3 3" xfId="52616" xr:uid="{C0DF7B06-FC4C-4795-BD46-B9A0BDBC934D}"/>
    <cellStyle name="60% - Énfasis1 7 3 4" xfId="17442" xr:uid="{3DF68BF1-BD37-468A-BB83-C15A8DE69A94}"/>
    <cellStyle name="60% - Énfasis1 7 3 4 2" xfId="52618" xr:uid="{206E4B21-EA12-401D-B858-C6CF02323A92}"/>
    <cellStyle name="60% - Énfasis1 7 3 5" xfId="52611" xr:uid="{CB71AB2F-E9B5-4C4C-BBEA-4D60D44C6E38}"/>
    <cellStyle name="60% - Énfasis1 7 4" xfId="4278" xr:uid="{D40E8002-E649-4A28-9A22-E11972197722}"/>
    <cellStyle name="60% - Énfasis1 7 4 2" xfId="11986" xr:uid="{FEE2BB01-014F-466F-A14A-A0C7DB0907A5}"/>
    <cellStyle name="60% - Énfasis1 7 4 2 2" xfId="27398" xr:uid="{3A055110-1CA3-44A7-94A1-7CD36E595990}"/>
    <cellStyle name="60% - Énfasis1 7 4 2 2 2" xfId="52621" xr:uid="{98CCD69A-4F8B-480F-BCE2-CCA2B5178B7E}"/>
    <cellStyle name="60% - Énfasis1 7 4 2 3" xfId="52620" xr:uid="{D0E02415-4500-4300-AB51-B696104CECF1}"/>
    <cellStyle name="60% - Énfasis1 7 4 3" xfId="19693" xr:uid="{3EA39C11-030B-41AC-889C-46E9C3AC5183}"/>
    <cellStyle name="60% - Énfasis1 7 4 3 2" xfId="52622" xr:uid="{3C737474-E08A-4508-B346-53093D433A8A}"/>
    <cellStyle name="60% - Énfasis1 7 4 4" xfId="52619" xr:uid="{B485E572-F70A-45E4-BC05-6B6B23837C1F}"/>
    <cellStyle name="60% - Énfasis1 7 5" xfId="8275" xr:uid="{8C36929F-6E92-4872-B2DB-BA0F5AE987ED}"/>
    <cellStyle name="60% - Énfasis1 7 5 2" xfId="23688" xr:uid="{1CA0C16C-9FE5-4EE9-BFD5-3DA9036548E2}"/>
    <cellStyle name="60% - Énfasis1 7 5 2 2" xfId="52624" xr:uid="{A97A6630-4FFA-4794-B0F9-C3BF4F93CDAE}"/>
    <cellStyle name="60% - Énfasis1 7 5 3" xfId="52623" xr:uid="{CF4C43BC-C7CC-49B7-A130-0CF84128732C}"/>
    <cellStyle name="60% - Énfasis1 7 6" xfId="15983" xr:uid="{5DBC30A6-3840-4558-83E6-FB42DAE182F5}"/>
    <cellStyle name="60% - Énfasis1 7 6 2" xfId="52625" xr:uid="{6398F5E1-8D52-421B-8AFE-BFBA3C285E70}"/>
    <cellStyle name="60% - Énfasis1 7 7" xfId="52594" xr:uid="{A66848DF-F0F1-4B96-983E-EA663ECDFFBF}"/>
    <cellStyle name="60% - Énfasis1 8" xfId="552" xr:uid="{CE79E232-EF6E-4332-B694-15A0C166583E}"/>
    <cellStyle name="60% - Énfasis1 8 2" xfId="1213" xr:uid="{A71B9A25-34E3-43DD-B5B4-9FC9B7ACF4DF}"/>
    <cellStyle name="60% - Énfasis1 8 2 2" xfId="2681" xr:uid="{3960DA07-C9DA-49EE-9E7D-1AB684E11BB0}"/>
    <cellStyle name="60% - Énfasis1 8 2 2 2" xfId="6413" xr:uid="{D509DCF2-1B7B-4188-9A33-D69AF944AD28}"/>
    <cellStyle name="60% - Énfasis1 8 2 2 2 2" xfId="14121" xr:uid="{9280317B-42AC-4870-B1C3-4989788A81C4}"/>
    <cellStyle name="60% - Énfasis1 8 2 2 2 2 2" xfId="29533" xr:uid="{8081EC6B-A133-4FEE-87AC-C3176A624A9A}"/>
    <cellStyle name="60% - Énfasis1 8 2 2 2 2 2 2" xfId="52631" xr:uid="{E49766D6-20BB-4143-B833-772811038941}"/>
    <cellStyle name="60% - Énfasis1 8 2 2 2 2 3" xfId="52630" xr:uid="{050A91B0-17E3-4081-AF13-337582712B2F}"/>
    <cellStyle name="60% - Énfasis1 8 2 2 2 3" xfId="21828" xr:uid="{38BA22DA-7F25-437E-8CE4-2C09CA5C0AB9}"/>
    <cellStyle name="60% - Énfasis1 8 2 2 2 3 2" xfId="52632" xr:uid="{097EE56F-5C1E-4C11-B14D-305F45A0F6F6}"/>
    <cellStyle name="60% - Énfasis1 8 2 2 2 4" xfId="52629" xr:uid="{DE5DB195-1CDC-4986-9C20-7FC0EC24AA29}"/>
    <cellStyle name="60% - Énfasis1 8 2 2 3" xfId="10392" xr:uid="{75465D1B-55CC-40F6-8C12-54CA45C5FADA}"/>
    <cellStyle name="60% - Énfasis1 8 2 2 3 2" xfId="25805" xr:uid="{30A546D1-1B2B-48A6-81A4-81B7071A0C28}"/>
    <cellStyle name="60% - Énfasis1 8 2 2 3 2 2" xfId="52634" xr:uid="{42DDCFA3-EE76-4B3E-BBF8-509674FAC66C}"/>
    <cellStyle name="60% - Énfasis1 8 2 2 3 3" xfId="52633" xr:uid="{4BDFA848-FABE-400D-BD4C-7CB70EB16C9B}"/>
    <cellStyle name="60% - Énfasis1 8 2 2 4" xfId="18100" xr:uid="{3A0BF436-E413-46DA-89E6-D46A1F0A7500}"/>
    <cellStyle name="60% - Énfasis1 8 2 2 4 2" xfId="52635" xr:uid="{842F05BD-A09A-4844-AF1D-A9574F15D2DA}"/>
    <cellStyle name="60% - Énfasis1 8 2 2 5" xfId="52628" xr:uid="{F2D7D104-3013-489D-A0DE-086BFFC7BF3D}"/>
    <cellStyle name="60% - Énfasis1 8 2 3" xfId="4950" xr:uid="{1352B535-645E-48D7-89AA-A32BB94E209B}"/>
    <cellStyle name="60% - Énfasis1 8 2 3 2" xfId="12658" xr:uid="{D6204424-3DE5-460C-A231-2850AD6E6000}"/>
    <cellStyle name="60% - Énfasis1 8 2 3 2 2" xfId="28070" xr:uid="{86D71A90-E5A7-426D-BC6C-2B60E333C77E}"/>
    <cellStyle name="60% - Énfasis1 8 2 3 2 2 2" xfId="52638" xr:uid="{78502C82-5C3C-43E1-BD3E-910780681C77}"/>
    <cellStyle name="60% - Énfasis1 8 2 3 2 3" xfId="52637" xr:uid="{9C20AA63-6270-4F47-A0E0-9F289C8B7AC2}"/>
    <cellStyle name="60% - Énfasis1 8 2 3 3" xfId="20365" xr:uid="{76626202-63DE-4336-A827-1AF5995EAB40}"/>
    <cellStyle name="60% - Énfasis1 8 2 3 3 2" xfId="52639" xr:uid="{D83EE4ED-DE85-43AE-895A-30328AE2E82D}"/>
    <cellStyle name="60% - Énfasis1 8 2 3 4" xfId="52636" xr:uid="{B6B6475B-08E0-4F20-A5A6-A852E14D5433}"/>
    <cellStyle name="60% - Énfasis1 8 2 4" xfId="8933" xr:uid="{D4463C33-C3FD-4080-9997-C47837FC72D5}"/>
    <cellStyle name="60% - Énfasis1 8 2 4 2" xfId="24346" xr:uid="{63CDA585-D819-4E30-9ABF-4EFF5FD61A5A}"/>
    <cellStyle name="60% - Énfasis1 8 2 4 2 2" xfId="52641" xr:uid="{6B8F5E07-0E32-46A0-A9EA-2819B4111CFC}"/>
    <cellStyle name="60% - Énfasis1 8 2 4 3" xfId="52640" xr:uid="{548B6C6D-9DB6-4414-8619-FFE03C1E20EF}"/>
    <cellStyle name="60% - Énfasis1 8 2 5" xfId="16641" xr:uid="{5481E5A6-F30F-4395-8476-FD7685BF3ECC}"/>
    <cellStyle name="60% - Énfasis1 8 2 5 2" xfId="52642" xr:uid="{68DC63DE-80A4-4B26-8E50-1DF7566E6D6A}"/>
    <cellStyle name="60% - Énfasis1 8 2 6" xfId="52627" xr:uid="{221916A2-1B06-4E6B-A4AE-E4642E45358A}"/>
    <cellStyle name="60% - Énfasis1 8 3" xfId="2043" xr:uid="{7DA4A543-07F3-4A5A-B810-DEECF882901D}"/>
    <cellStyle name="60% - Énfasis1 8 3 2" xfId="5775" xr:uid="{08BDE2B4-5AD5-4313-BA97-D422BC41A181}"/>
    <cellStyle name="60% - Énfasis1 8 3 2 2" xfId="13483" xr:uid="{F1CC154F-A1AA-4388-84B9-2EEC7EBC0417}"/>
    <cellStyle name="60% - Énfasis1 8 3 2 2 2" xfId="28895" xr:uid="{90D175AA-86ED-4266-99B8-CC1ACC0C64EA}"/>
    <cellStyle name="60% - Énfasis1 8 3 2 2 2 2" xfId="52646" xr:uid="{B0D3469C-C75A-4E53-96E3-DFCD9A2B7CF9}"/>
    <cellStyle name="60% - Énfasis1 8 3 2 2 3" xfId="52645" xr:uid="{993BA481-8792-4F61-A39B-DCFED84A9FE5}"/>
    <cellStyle name="60% - Énfasis1 8 3 2 3" xfId="21190" xr:uid="{4610A6A2-F38A-4EF2-9F14-3C8E4E2A0B9A}"/>
    <cellStyle name="60% - Énfasis1 8 3 2 3 2" xfId="52647" xr:uid="{0473228B-AB61-4846-B0BD-F1F783FC02B4}"/>
    <cellStyle name="60% - Énfasis1 8 3 2 4" xfId="52644" xr:uid="{BC9A52FF-7355-45CB-9CF3-9ADA302D3154}"/>
    <cellStyle name="60% - Énfasis1 8 3 3" xfId="9754" xr:uid="{8E44E624-71AD-4713-8142-3CE5FEF2F8C8}"/>
    <cellStyle name="60% - Énfasis1 8 3 3 2" xfId="25167" xr:uid="{D0CA61C6-7CAB-40AF-B5AD-77410498D605}"/>
    <cellStyle name="60% - Énfasis1 8 3 3 2 2" xfId="52649" xr:uid="{B7C06068-218D-4754-AFD7-2D226F6AA7ED}"/>
    <cellStyle name="60% - Énfasis1 8 3 3 3" xfId="52648" xr:uid="{C925C9D2-7819-4F07-BD6D-5DEC4A256A5D}"/>
    <cellStyle name="60% - Énfasis1 8 3 4" xfId="17462" xr:uid="{74D1DA31-1012-4D79-9AFC-22B971CEFBFF}"/>
    <cellStyle name="60% - Énfasis1 8 3 4 2" xfId="52650" xr:uid="{DE2A80B2-BF82-45F0-B2EB-443FD576603C}"/>
    <cellStyle name="60% - Énfasis1 8 3 5" xfId="52643" xr:uid="{AD095B6E-F77D-4B4B-A371-9B564EF8FB94}"/>
    <cellStyle name="60% - Énfasis1 8 4" xfId="4298" xr:uid="{16901EF0-CC48-4E53-886C-ED903C7D13D2}"/>
    <cellStyle name="60% - Énfasis1 8 4 2" xfId="12006" xr:uid="{FC340F19-E663-485C-8BB6-4018A25BB5AF}"/>
    <cellStyle name="60% - Énfasis1 8 4 2 2" xfId="27418" xr:uid="{44DA8DD0-A666-4B39-8B57-77FDD5F5E272}"/>
    <cellStyle name="60% - Énfasis1 8 4 2 2 2" xfId="52653" xr:uid="{331D8681-6A84-4FB2-8308-FA490B5A0B57}"/>
    <cellStyle name="60% - Énfasis1 8 4 2 3" xfId="52652" xr:uid="{18D90527-47C9-4007-8F83-88BDE3BFFA63}"/>
    <cellStyle name="60% - Énfasis1 8 4 3" xfId="19713" xr:uid="{DE3874AE-B7E5-4831-A4BD-67DD7AF31FE7}"/>
    <cellStyle name="60% - Énfasis1 8 4 3 2" xfId="52654" xr:uid="{AEAF41B9-9352-491E-B378-901781D3EA67}"/>
    <cellStyle name="60% - Énfasis1 8 4 4" xfId="52651" xr:uid="{71A99E72-7255-4024-9FFC-833DB6F3EF1E}"/>
    <cellStyle name="60% - Énfasis1 8 5" xfId="8295" xr:uid="{1C2A19B6-1CBB-4F6C-9BAB-20932098228F}"/>
    <cellStyle name="60% - Énfasis1 8 5 2" xfId="23708" xr:uid="{6D571B06-D0CD-4607-83CA-072799FBFB92}"/>
    <cellStyle name="60% - Énfasis1 8 5 2 2" xfId="52656" xr:uid="{344A3B22-AD7A-47E8-AC77-308E3AB40FED}"/>
    <cellStyle name="60% - Énfasis1 8 5 3" xfId="52655" xr:uid="{75AB8BD5-EF34-40B9-B135-719F6E8AC700}"/>
    <cellStyle name="60% - Énfasis1 8 6" xfId="16003" xr:uid="{982EF829-1058-4FF0-A3B6-51B50BF2D798}"/>
    <cellStyle name="60% - Énfasis1 8 6 2" xfId="52657" xr:uid="{57398652-1F34-488D-B9CD-A4B8167F6541}"/>
    <cellStyle name="60% - Énfasis1 8 7" xfId="52626" xr:uid="{EF900385-0CF7-48D8-B946-DEAFB926CE56}"/>
    <cellStyle name="60% - Énfasis1 9" xfId="572" xr:uid="{DD9F85D5-B496-45D9-8F7A-4BD1D57152B2}"/>
    <cellStyle name="60% - Énfasis1 9 2" xfId="1233" xr:uid="{9C5C160B-7B4F-43F2-B116-2BADA1233522}"/>
    <cellStyle name="60% - Énfasis1 9 2 2" xfId="2701" xr:uid="{D341D89A-F610-4E04-B39F-653155C2EC50}"/>
    <cellStyle name="60% - Énfasis1 9 2 2 2" xfId="6433" xr:uid="{63000C18-5149-4D5C-8F4E-594D30DF3C8F}"/>
    <cellStyle name="60% - Énfasis1 9 2 2 2 2" xfId="14141" xr:uid="{C2532DB3-3A29-4B26-AAE0-075B7C52121B}"/>
    <cellStyle name="60% - Énfasis1 9 2 2 2 2 2" xfId="29553" xr:uid="{30D1300E-1392-45F6-8D21-7425B83EB5E5}"/>
    <cellStyle name="60% - Énfasis1 9 2 2 2 2 2 2" xfId="52663" xr:uid="{F387F700-5B22-4A9F-8A31-7B73096139E7}"/>
    <cellStyle name="60% - Énfasis1 9 2 2 2 2 3" xfId="52662" xr:uid="{1AA348AF-4A88-48F7-9AB0-312317A3B6FA}"/>
    <cellStyle name="60% - Énfasis1 9 2 2 2 3" xfId="21848" xr:uid="{9B35889C-C054-44F9-A76B-D23C69CD44FF}"/>
    <cellStyle name="60% - Énfasis1 9 2 2 2 3 2" xfId="52664" xr:uid="{3A5548B0-BD82-4889-8886-B4CE6D3B9E0C}"/>
    <cellStyle name="60% - Énfasis1 9 2 2 2 4" xfId="52661" xr:uid="{B4156AC1-BC41-4954-8382-75DFC8C75E94}"/>
    <cellStyle name="60% - Énfasis1 9 2 2 3" xfId="10412" xr:uid="{841DE17E-8D26-4078-A767-9C511DF80D96}"/>
    <cellStyle name="60% - Énfasis1 9 2 2 3 2" xfId="25825" xr:uid="{FDB9E495-5977-456D-817B-BEE7B765B0B2}"/>
    <cellStyle name="60% - Énfasis1 9 2 2 3 2 2" xfId="52666" xr:uid="{61CD69FB-8747-4938-A637-C9C3310D7CCB}"/>
    <cellStyle name="60% - Énfasis1 9 2 2 3 3" xfId="52665" xr:uid="{9E6FF08F-F260-41B5-AB32-AE31719B2F49}"/>
    <cellStyle name="60% - Énfasis1 9 2 2 4" xfId="18120" xr:uid="{1DBF630E-1469-4EA2-88D7-74D319B58F20}"/>
    <cellStyle name="60% - Énfasis1 9 2 2 4 2" xfId="52667" xr:uid="{3BAF9133-4656-45AF-AE7E-596D7F42D4CB}"/>
    <cellStyle name="60% - Énfasis1 9 2 2 5" xfId="52660" xr:uid="{C8493BDD-8F62-41E8-9886-99DC5CD00E3A}"/>
    <cellStyle name="60% - Énfasis1 9 2 3" xfId="4970" xr:uid="{D50B61FB-83CD-4A08-873B-0138B6B62F17}"/>
    <cellStyle name="60% - Énfasis1 9 2 3 2" xfId="12678" xr:uid="{53A544B9-2FAB-4D11-803F-8A9D3863E266}"/>
    <cellStyle name="60% - Énfasis1 9 2 3 2 2" xfId="28090" xr:uid="{3F9018AE-77F4-4623-9976-BB8104EA762F}"/>
    <cellStyle name="60% - Énfasis1 9 2 3 2 2 2" xfId="52670" xr:uid="{45C80B48-C5B2-4946-881D-555DFF5BDEB2}"/>
    <cellStyle name="60% - Énfasis1 9 2 3 2 3" xfId="52669" xr:uid="{B996A383-F9A9-44B2-A4C4-704FEAC5C677}"/>
    <cellStyle name="60% - Énfasis1 9 2 3 3" xfId="20385" xr:uid="{49543E0E-D058-4ECC-A10E-FA84DD63D5AA}"/>
    <cellStyle name="60% - Énfasis1 9 2 3 3 2" xfId="52671" xr:uid="{7620DF33-1AFB-47F9-91FD-B39497D77FB3}"/>
    <cellStyle name="60% - Énfasis1 9 2 3 4" xfId="52668" xr:uid="{50DFDD23-0714-4905-A619-C1C9A95EB381}"/>
    <cellStyle name="60% - Énfasis1 9 2 4" xfId="8953" xr:uid="{1747B658-1281-4CB6-B8BC-743DC899A375}"/>
    <cellStyle name="60% - Énfasis1 9 2 4 2" xfId="24366" xr:uid="{9BF06EF0-DCA2-4D1A-B2CF-23E0FC64FA28}"/>
    <cellStyle name="60% - Énfasis1 9 2 4 2 2" xfId="52673" xr:uid="{46E1CA16-C329-4826-A61E-1C5893AF7FA2}"/>
    <cellStyle name="60% - Énfasis1 9 2 4 3" xfId="52672" xr:uid="{BAD9DF92-68E1-4D35-AE53-6D9796F61548}"/>
    <cellStyle name="60% - Énfasis1 9 2 5" xfId="16661" xr:uid="{0711CF35-A994-4E76-BBBF-D9F6976DD3E1}"/>
    <cellStyle name="60% - Énfasis1 9 2 5 2" xfId="52674" xr:uid="{1956A8E2-5119-4805-B305-A017ADDFCF17}"/>
    <cellStyle name="60% - Énfasis1 9 2 6" xfId="52659" xr:uid="{4ABCCD3F-FCFC-4011-9EC0-7CE6344319D5}"/>
    <cellStyle name="60% - Énfasis1 9 3" xfId="2063" xr:uid="{2A79DCB5-F9F6-4017-B77F-5B6CE155AA2F}"/>
    <cellStyle name="60% - Énfasis1 9 3 2" xfId="5795" xr:uid="{3C2965CD-9BF7-473E-BEAB-3EF12CF20D43}"/>
    <cellStyle name="60% - Énfasis1 9 3 2 2" xfId="13503" xr:uid="{C41B3D9D-19C9-47ED-BCC0-5E6D600DE69E}"/>
    <cellStyle name="60% - Énfasis1 9 3 2 2 2" xfId="28915" xr:uid="{1630C2BD-7DC4-4F4F-9082-DFC4BED4B193}"/>
    <cellStyle name="60% - Énfasis1 9 3 2 2 2 2" xfId="52678" xr:uid="{89320EB0-051C-4111-B256-07C5C71955BA}"/>
    <cellStyle name="60% - Énfasis1 9 3 2 2 3" xfId="52677" xr:uid="{1E056759-C12A-4383-B14F-18E68922C36E}"/>
    <cellStyle name="60% - Énfasis1 9 3 2 3" xfId="21210" xr:uid="{8FA8A487-A84C-4C02-B10E-DB1CB64DCFDF}"/>
    <cellStyle name="60% - Énfasis1 9 3 2 3 2" xfId="52679" xr:uid="{BE2CF906-8F5C-4010-96F4-46CDCE84793D}"/>
    <cellStyle name="60% - Énfasis1 9 3 2 4" xfId="52676" xr:uid="{6CC33BDC-86DA-4195-92E1-E12D65201788}"/>
    <cellStyle name="60% - Énfasis1 9 3 3" xfId="9774" xr:uid="{24701A23-1757-4900-91CE-D45FDA8E0EC6}"/>
    <cellStyle name="60% - Énfasis1 9 3 3 2" xfId="25187" xr:uid="{447AF79C-B498-427A-B408-782BA73E2C70}"/>
    <cellStyle name="60% - Énfasis1 9 3 3 2 2" xfId="52681" xr:uid="{759EAA16-AAD6-43C1-AB2C-AC75CA331785}"/>
    <cellStyle name="60% - Énfasis1 9 3 3 3" xfId="52680" xr:uid="{D2B4C36F-1FB0-464E-8483-04C4E184ADF1}"/>
    <cellStyle name="60% - Énfasis1 9 3 4" xfId="17482" xr:uid="{F8FCE441-0D4D-4388-8B4F-9C6E63EE99A7}"/>
    <cellStyle name="60% - Énfasis1 9 3 4 2" xfId="52682" xr:uid="{C39215F9-E5B1-4E98-A141-7ED6CEA17D53}"/>
    <cellStyle name="60% - Énfasis1 9 3 5" xfId="52675" xr:uid="{4F08E2E8-D2B7-459C-B825-54C6E8731A5C}"/>
    <cellStyle name="60% - Énfasis1 9 4" xfId="4318" xr:uid="{BFE1CF0D-2298-4D36-A0A4-9C6486176F77}"/>
    <cellStyle name="60% - Énfasis1 9 4 2" xfId="12026" xr:uid="{4496AD01-0C8E-49EC-BAFF-445866841B77}"/>
    <cellStyle name="60% - Énfasis1 9 4 2 2" xfId="27438" xr:uid="{6A6377F7-228E-460D-BDFD-D07B218DD5F4}"/>
    <cellStyle name="60% - Énfasis1 9 4 2 2 2" xfId="52685" xr:uid="{737B6850-4FE4-4CF5-8F1B-F5BE517B4006}"/>
    <cellStyle name="60% - Énfasis1 9 4 2 3" xfId="52684" xr:uid="{F3B11128-3247-469D-B7A2-113D90128BE6}"/>
    <cellStyle name="60% - Énfasis1 9 4 3" xfId="19733" xr:uid="{84A9EEB5-A124-4AFF-9C97-76E570FBA729}"/>
    <cellStyle name="60% - Énfasis1 9 4 3 2" xfId="52686" xr:uid="{0F606C93-3456-4ACC-A7B4-512B21AF4027}"/>
    <cellStyle name="60% - Énfasis1 9 4 4" xfId="52683" xr:uid="{E5E6C89C-8792-4DF0-A26A-AB3F32546FD0}"/>
    <cellStyle name="60% - Énfasis1 9 5" xfId="8315" xr:uid="{C1461601-7667-4903-B93D-33A9C9BA9009}"/>
    <cellStyle name="60% - Énfasis1 9 5 2" xfId="23728" xr:uid="{A92AD5E6-3A0A-4CD8-8B20-98F135A4A840}"/>
    <cellStyle name="60% - Énfasis1 9 5 2 2" xfId="52688" xr:uid="{FA18E339-ADBA-447D-BD23-C2EC723540E3}"/>
    <cellStyle name="60% - Énfasis1 9 5 3" xfId="52687" xr:uid="{1B5AE017-8B2A-4BFB-9303-550B51AB4045}"/>
    <cellStyle name="60% - Énfasis1 9 6" xfId="16023" xr:uid="{CD67016F-8367-4AA1-839F-A46B62E9491F}"/>
    <cellStyle name="60% - Énfasis1 9 6 2" xfId="52689" xr:uid="{8A23D340-E150-4484-84AF-03DE7B2EA92B}"/>
    <cellStyle name="60% - Énfasis1 9 7" xfId="52658" xr:uid="{E782913E-6156-4C4F-813C-977DC69D5638}"/>
    <cellStyle name="60% - Énfasis2 10" xfId="596" xr:uid="{2E98AFB4-C43D-4680-8CEC-E0F1D9FC61A2}"/>
    <cellStyle name="60% - Énfasis2 10 2" xfId="1257" xr:uid="{62F3EDE2-48A0-493B-B581-4A7E1663F2F9}"/>
    <cellStyle name="60% - Énfasis2 10 2 2" xfId="2724" xr:uid="{4CD401E8-9A72-4468-8EC5-8279273227E4}"/>
    <cellStyle name="60% - Énfasis2 10 2 2 2" xfId="6456" xr:uid="{7252629D-3FCE-4AD4-8959-7E6B7C55ABA2}"/>
    <cellStyle name="60% - Énfasis2 10 2 2 2 2" xfId="14164" xr:uid="{AB00C470-24B1-40A2-954B-681468E1D6AA}"/>
    <cellStyle name="60% - Énfasis2 10 2 2 2 2 2" xfId="29576" xr:uid="{7AEE8E8B-1367-45BD-8CEB-4AF67269FB51}"/>
    <cellStyle name="60% - Énfasis2 10 2 2 2 2 2 2" xfId="52695" xr:uid="{BDE81001-07B2-4D13-8FEA-BF27FE942F27}"/>
    <cellStyle name="60% - Énfasis2 10 2 2 2 2 3" xfId="52694" xr:uid="{E4628756-1EAA-4F97-8EE2-FC5E59DBA2B9}"/>
    <cellStyle name="60% - Énfasis2 10 2 2 2 3" xfId="21871" xr:uid="{F3EC0385-637C-4B62-9F46-7624E76EA5D5}"/>
    <cellStyle name="60% - Énfasis2 10 2 2 2 3 2" xfId="52696" xr:uid="{177377BC-FEA9-4D08-8DFF-129ABA1345E3}"/>
    <cellStyle name="60% - Énfasis2 10 2 2 2 4" xfId="52693" xr:uid="{7E97F30B-922D-4C6C-9E34-388178D1CC4E}"/>
    <cellStyle name="60% - Énfasis2 10 2 2 3" xfId="10435" xr:uid="{D1BF2756-7D21-464E-B9A4-312203FA3377}"/>
    <cellStyle name="60% - Énfasis2 10 2 2 3 2" xfId="25848" xr:uid="{7C4D7322-B2E6-458B-A829-309D268E46DB}"/>
    <cellStyle name="60% - Énfasis2 10 2 2 3 2 2" xfId="52698" xr:uid="{F54EC6B4-BD4D-4E6B-995F-827DBA511235}"/>
    <cellStyle name="60% - Énfasis2 10 2 2 3 3" xfId="52697" xr:uid="{DA44BAFB-80BE-4E9C-99D9-9CFCC49B318E}"/>
    <cellStyle name="60% - Énfasis2 10 2 2 4" xfId="18143" xr:uid="{96C31BE1-6F5A-4FCE-8939-349CB20C59C5}"/>
    <cellStyle name="60% - Énfasis2 10 2 2 4 2" xfId="52699" xr:uid="{F908A883-6659-4EB8-8A9D-8052018033CC}"/>
    <cellStyle name="60% - Énfasis2 10 2 2 5" xfId="52692" xr:uid="{EE477CDC-F204-41BF-ACD3-4FEF0924071C}"/>
    <cellStyle name="60% - Énfasis2 10 2 3" xfId="4993" xr:uid="{A05404CE-DBB3-4CFC-A033-A97936ED4F1E}"/>
    <cellStyle name="60% - Énfasis2 10 2 3 2" xfId="12701" xr:uid="{47CC6B0E-643A-4BB5-B47B-F4660532E4B2}"/>
    <cellStyle name="60% - Énfasis2 10 2 3 2 2" xfId="28113" xr:uid="{2AA147FF-116B-471A-B88A-03E24FB33CC0}"/>
    <cellStyle name="60% - Énfasis2 10 2 3 2 2 2" xfId="52702" xr:uid="{BA81A481-B68C-4ABC-BD00-DFAE46A57850}"/>
    <cellStyle name="60% - Énfasis2 10 2 3 2 3" xfId="52701" xr:uid="{CCAB3403-0707-4801-9CFA-1C5E79E09947}"/>
    <cellStyle name="60% - Énfasis2 10 2 3 3" xfId="20408" xr:uid="{63224119-592E-4403-AB7E-66DB035C151F}"/>
    <cellStyle name="60% - Énfasis2 10 2 3 3 2" xfId="52703" xr:uid="{641002B0-6B19-4858-A4AF-D9459552F256}"/>
    <cellStyle name="60% - Énfasis2 10 2 3 4" xfId="52700" xr:uid="{7CDB490B-7113-46D7-82ED-E25D3E0C9054}"/>
    <cellStyle name="60% - Énfasis2 10 2 4" xfId="8976" xr:uid="{021390DC-A281-4603-89F6-5C8EEC560948}"/>
    <cellStyle name="60% - Énfasis2 10 2 4 2" xfId="24389" xr:uid="{05519161-D717-40B5-8C51-F09E3912286B}"/>
    <cellStyle name="60% - Énfasis2 10 2 4 2 2" xfId="52705" xr:uid="{BB4435D2-B4F3-44CA-B599-B377C6DBF904}"/>
    <cellStyle name="60% - Énfasis2 10 2 4 3" xfId="52704" xr:uid="{73F8B762-414F-40E4-9695-739CC8225191}"/>
    <cellStyle name="60% - Énfasis2 10 2 5" xfId="16684" xr:uid="{807B4ECB-1F75-40A5-97E5-0ABEACF4D198}"/>
    <cellStyle name="60% - Énfasis2 10 2 5 2" xfId="52706" xr:uid="{4014B637-3BB7-4FA1-A30D-1EF9C0E611CC}"/>
    <cellStyle name="60% - Énfasis2 10 2 6" xfId="52691" xr:uid="{4FE894A7-30D1-4D2F-BB72-0879F11A6997}"/>
    <cellStyle name="60% - Énfasis2 10 3" xfId="2086" xr:uid="{74D2ACD3-F5F6-44AC-BD6B-74938A4CB074}"/>
    <cellStyle name="60% - Énfasis2 10 3 2" xfId="5818" xr:uid="{35C8CB0D-F602-4698-8B9E-E6F36E2E573B}"/>
    <cellStyle name="60% - Énfasis2 10 3 2 2" xfId="13526" xr:uid="{1BFCB790-531D-4E51-9A93-2E4DDFAD690D}"/>
    <cellStyle name="60% - Énfasis2 10 3 2 2 2" xfId="28938" xr:uid="{BE73B66B-19AA-43F6-BBF4-33BB7718716C}"/>
    <cellStyle name="60% - Énfasis2 10 3 2 2 2 2" xfId="52710" xr:uid="{DB0B8F28-7659-4186-AF2A-3BD44276BB9D}"/>
    <cellStyle name="60% - Énfasis2 10 3 2 2 3" xfId="52709" xr:uid="{72A78A4F-F793-4F06-944E-8F46BA2A802D}"/>
    <cellStyle name="60% - Énfasis2 10 3 2 3" xfId="21233" xr:uid="{FE5A68CA-9D8C-4729-A6BC-DA236896DB50}"/>
    <cellStyle name="60% - Énfasis2 10 3 2 3 2" xfId="52711" xr:uid="{2D9ED53C-DE78-4183-820F-E1B4BC40FEC2}"/>
    <cellStyle name="60% - Énfasis2 10 3 2 4" xfId="52708" xr:uid="{30A9B1C6-C8E1-4DD5-A4D3-3FDC7B260656}"/>
    <cellStyle name="60% - Énfasis2 10 3 3" xfId="9797" xr:uid="{5ACCB2DB-AB6A-437B-AE47-5A465E8F9ADE}"/>
    <cellStyle name="60% - Énfasis2 10 3 3 2" xfId="25210" xr:uid="{9B2C679B-3FA8-4E18-B023-FE50FD4D12E3}"/>
    <cellStyle name="60% - Énfasis2 10 3 3 2 2" xfId="52713" xr:uid="{41E60BA8-647B-4EE1-AFC8-EA10A8CE9AB1}"/>
    <cellStyle name="60% - Énfasis2 10 3 3 3" xfId="52712" xr:uid="{03B93008-1B52-4FA5-9E91-25240EF14E1F}"/>
    <cellStyle name="60% - Énfasis2 10 3 4" xfId="17505" xr:uid="{01C94064-B796-4163-9CED-C4505DD53ADA}"/>
    <cellStyle name="60% - Énfasis2 10 3 4 2" xfId="52714" xr:uid="{6960ECF4-DCCA-4312-82D0-E3144CD3953A}"/>
    <cellStyle name="60% - Énfasis2 10 3 5" xfId="52707" xr:uid="{BE8E07FD-60BD-4CC5-9EAB-081CE3EA9F06}"/>
    <cellStyle name="60% - Énfasis2 10 4" xfId="4341" xr:uid="{FE002436-FAC9-47C7-87EB-C72FCD50672B}"/>
    <cellStyle name="60% - Énfasis2 10 4 2" xfId="12049" xr:uid="{BE9FF6E7-BFB0-4ECC-8958-223B0BE391AE}"/>
    <cellStyle name="60% - Énfasis2 10 4 2 2" xfId="27461" xr:uid="{7BBFD3B5-0169-4BFE-A523-93E10BB559C0}"/>
    <cellStyle name="60% - Énfasis2 10 4 2 2 2" xfId="52717" xr:uid="{72B15B5E-06D0-4D2F-8920-4448693967D5}"/>
    <cellStyle name="60% - Énfasis2 10 4 2 3" xfId="52716" xr:uid="{7C171E65-6CC6-461B-9FAB-927B67F0149E}"/>
    <cellStyle name="60% - Énfasis2 10 4 3" xfId="19756" xr:uid="{EAE163FE-490C-4183-AB31-FCF459B428C7}"/>
    <cellStyle name="60% - Énfasis2 10 4 3 2" xfId="52718" xr:uid="{D10DFDAA-B0B7-4831-86A9-9111C0B798B3}"/>
    <cellStyle name="60% - Énfasis2 10 4 4" xfId="52715" xr:uid="{8E6CCAF9-E10C-4388-9875-2FE76CD9E439}"/>
    <cellStyle name="60% - Énfasis2 10 5" xfId="8338" xr:uid="{A7127007-1E8C-4929-B9FB-8D9BA0437F05}"/>
    <cellStyle name="60% - Énfasis2 10 5 2" xfId="23751" xr:uid="{F47E87D3-A26B-4E0F-B431-A202D9320D14}"/>
    <cellStyle name="60% - Énfasis2 10 5 2 2" xfId="52720" xr:uid="{75BF3BDF-E009-4E13-B589-D037D3835000}"/>
    <cellStyle name="60% - Énfasis2 10 5 3" xfId="52719" xr:uid="{D4E3B3AA-1049-4B1B-8D45-9658113922B9}"/>
    <cellStyle name="60% - Énfasis2 10 6" xfId="16046" xr:uid="{2EF16B1C-E870-4E84-8F4E-344D2126356F}"/>
    <cellStyle name="60% - Énfasis2 10 6 2" xfId="52721" xr:uid="{E01E382A-8D2B-49D6-8FF0-873E4333B57D}"/>
    <cellStyle name="60% - Énfasis2 10 7" xfId="52690" xr:uid="{6BCE0E78-558D-4288-A6CE-8812471077F6}"/>
    <cellStyle name="60% - Énfasis2 11" xfId="616" xr:uid="{A437F8DF-4528-4B0C-938F-29EF46756E96}"/>
    <cellStyle name="60% - Énfasis2 11 2" xfId="1277" xr:uid="{F5B8868D-742E-4013-BEC2-C0AC4340FF58}"/>
    <cellStyle name="60% - Énfasis2 11 2 2" xfId="2744" xr:uid="{E9AB715B-D942-47D8-8AA8-C087606852D2}"/>
    <cellStyle name="60% - Énfasis2 11 2 2 2" xfId="6476" xr:uid="{055FFC12-5083-46B5-8691-572C09256122}"/>
    <cellStyle name="60% - Énfasis2 11 2 2 2 2" xfId="14184" xr:uid="{BD67537C-325D-4E23-8E61-F3136F45C495}"/>
    <cellStyle name="60% - Énfasis2 11 2 2 2 2 2" xfId="29596" xr:uid="{224D9368-17CD-4974-9624-A7D3B4C02E3F}"/>
    <cellStyle name="60% - Énfasis2 11 2 2 2 2 2 2" xfId="52727" xr:uid="{F4A08D00-6230-4C2A-BE2C-9B8CAECBBA3E}"/>
    <cellStyle name="60% - Énfasis2 11 2 2 2 2 3" xfId="52726" xr:uid="{74D0D0C8-F508-4BBD-90ED-31BACAB67CEE}"/>
    <cellStyle name="60% - Énfasis2 11 2 2 2 3" xfId="21891" xr:uid="{E41C338F-EAB0-42AD-B90A-55C5C973C1A9}"/>
    <cellStyle name="60% - Énfasis2 11 2 2 2 3 2" xfId="52728" xr:uid="{9185D434-A806-4281-BE0F-F7C58874C59B}"/>
    <cellStyle name="60% - Énfasis2 11 2 2 2 4" xfId="52725" xr:uid="{13EE783E-A0E8-47FB-AF65-9060B685C487}"/>
    <cellStyle name="60% - Énfasis2 11 2 2 3" xfId="10455" xr:uid="{8358AC12-9227-41A0-B8D4-8B6A1A0959EA}"/>
    <cellStyle name="60% - Énfasis2 11 2 2 3 2" xfId="25868" xr:uid="{BF4EF191-F23D-47CA-AB59-2292146B2B72}"/>
    <cellStyle name="60% - Énfasis2 11 2 2 3 2 2" xfId="52730" xr:uid="{42135810-107F-4D2A-A773-C04E83BF8AF2}"/>
    <cellStyle name="60% - Énfasis2 11 2 2 3 3" xfId="52729" xr:uid="{E465D4EC-C3F8-4D88-A9D0-8AB73EE3F438}"/>
    <cellStyle name="60% - Énfasis2 11 2 2 4" xfId="18163" xr:uid="{677B9042-42B6-4BB0-A0D6-3D02D28101EA}"/>
    <cellStyle name="60% - Énfasis2 11 2 2 4 2" xfId="52731" xr:uid="{341C45C6-D232-44FB-89A3-A4B62CDD2976}"/>
    <cellStyle name="60% - Énfasis2 11 2 2 5" xfId="52724" xr:uid="{5537438A-781F-464B-8D59-55F72284ED20}"/>
    <cellStyle name="60% - Énfasis2 11 2 3" xfId="5013" xr:uid="{9EF61B34-6606-426B-A7B8-D15C20ADC80D}"/>
    <cellStyle name="60% - Énfasis2 11 2 3 2" xfId="12721" xr:uid="{9621B16D-FB95-48C6-BE1D-1F9A544808C7}"/>
    <cellStyle name="60% - Énfasis2 11 2 3 2 2" xfId="28133" xr:uid="{6DC99CF8-C1A1-4074-BE36-F72766F0DB0C}"/>
    <cellStyle name="60% - Énfasis2 11 2 3 2 2 2" xfId="52734" xr:uid="{A841F5DB-991B-4EA2-98F9-1BB1D40CC206}"/>
    <cellStyle name="60% - Énfasis2 11 2 3 2 3" xfId="52733" xr:uid="{C27B3A2E-9A8B-4156-9F2C-63AF17DB8222}"/>
    <cellStyle name="60% - Énfasis2 11 2 3 3" xfId="20428" xr:uid="{8E67AE6D-5D28-48B4-B7A9-4A6C7E8DAE0A}"/>
    <cellStyle name="60% - Énfasis2 11 2 3 3 2" xfId="52735" xr:uid="{ADE7288D-0805-46C9-828D-F81B1F46E566}"/>
    <cellStyle name="60% - Énfasis2 11 2 3 4" xfId="52732" xr:uid="{735EF283-4711-42D9-A0BE-04E4C44ECB42}"/>
    <cellStyle name="60% - Énfasis2 11 2 4" xfId="8996" xr:uid="{28900EFF-6FAF-4499-B1F2-85D6220AD811}"/>
    <cellStyle name="60% - Énfasis2 11 2 4 2" xfId="24409" xr:uid="{AD44F86C-B213-4033-A258-B1D798039A48}"/>
    <cellStyle name="60% - Énfasis2 11 2 4 2 2" xfId="52737" xr:uid="{6C679182-0BB6-47D9-BE07-572C0D1312DE}"/>
    <cellStyle name="60% - Énfasis2 11 2 4 3" xfId="52736" xr:uid="{D7CFC617-3512-4192-B0C1-8FABE8455CBC}"/>
    <cellStyle name="60% - Énfasis2 11 2 5" xfId="16704" xr:uid="{5E531432-B474-419B-8851-277F6269DD9D}"/>
    <cellStyle name="60% - Énfasis2 11 2 5 2" xfId="52738" xr:uid="{C7E3E83C-E811-4370-A075-2B4E3B1E22E4}"/>
    <cellStyle name="60% - Énfasis2 11 2 6" xfId="52723" xr:uid="{7E069653-5946-45C1-BC64-3BA788AFC7DA}"/>
    <cellStyle name="60% - Énfasis2 11 3" xfId="2106" xr:uid="{4CB07895-E8E7-47AA-B015-1AFEFBEC0D7A}"/>
    <cellStyle name="60% - Énfasis2 11 3 2" xfId="5838" xr:uid="{D715C02B-D19B-401D-9773-7902F174AF8E}"/>
    <cellStyle name="60% - Énfasis2 11 3 2 2" xfId="13546" xr:uid="{848B0FEA-E56D-4A60-81EC-85165A847FBC}"/>
    <cellStyle name="60% - Énfasis2 11 3 2 2 2" xfId="28958" xr:uid="{4FED062E-EF99-4D7D-999E-FB9A94C8BBCC}"/>
    <cellStyle name="60% - Énfasis2 11 3 2 2 2 2" xfId="52742" xr:uid="{50ECC942-440A-4EB8-A934-1C08D577C75E}"/>
    <cellStyle name="60% - Énfasis2 11 3 2 2 3" xfId="52741" xr:uid="{420BE885-CBBB-4647-9B94-26CBE0530B61}"/>
    <cellStyle name="60% - Énfasis2 11 3 2 3" xfId="21253" xr:uid="{D13CC69D-C2BD-45E9-8568-6935CF4F6DFE}"/>
    <cellStyle name="60% - Énfasis2 11 3 2 3 2" xfId="52743" xr:uid="{058BB9D9-B87F-491E-A004-1E71B36EA4F0}"/>
    <cellStyle name="60% - Énfasis2 11 3 2 4" xfId="52740" xr:uid="{37057A3C-8003-4D24-999F-D71E5F9F6E96}"/>
    <cellStyle name="60% - Énfasis2 11 3 3" xfId="9817" xr:uid="{009D98B9-1EB8-4A6C-9F64-9D47E2CBCC64}"/>
    <cellStyle name="60% - Énfasis2 11 3 3 2" xfId="25230" xr:uid="{449C08A7-BA1F-4E6C-BA86-20D63010B447}"/>
    <cellStyle name="60% - Énfasis2 11 3 3 2 2" xfId="52745" xr:uid="{FD5D011E-1149-4F20-8BA3-33D221B0D6A2}"/>
    <cellStyle name="60% - Énfasis2 11 3 3 3" xfId="52744" xr:uid="{A772DAD2-475F-4C38-A961-7C664B992780}"/>
    <cellStyle name="60% - Énfasis2 11 3 4" xfId="17525" xr:uid="{4684551A-4B9F-4861-A220-3FCA03F188B1}"/>
    <cellStyle name="60% - Énfasis2 11 3 4 2" xfId="52746" xr:uid="{C80A61D4-EF63-4F09-B3B0-B11441FFDC39}"/>
    <cellStyle name="60% - Énfasis2 11 3 5" xfId="52739" xr:uid="{09315682-BE9E-419E-82F0-D5E80F69C30E}"/>
    <cellStyle name="60% - Énfasis2 11 4" xfId="4361" xr:uid="{CAFE2473-7707-43EF-B53F-F0D68CCB7109}"/>
    <cellStyle name="60% - Énfasis2 11 4 2" xfId="12069" xr:uid="{CE0103B3-EBFC-4214-9672-E8EC3556250F}"/>
    <cellStyle name="60% - Énfasis2 11 4 2 2" xfId="27481" xr:uid="{D686360F-733B-4DC7-BFD0-DB42D91B6198}"/>
    <cellStyle name="60% - Énfasis2 11 4 2 2 2" xfId="52749" xr:uid="{1E659184-62B7-429E-AA6A-B21476E3783F}"/>
    <cellStyle name="60% - Énfasis2 11 4 2 3" xfId="52748" xr:uid="{88CC4760-C5B7-4BC6-838A-B111C1E9B4A4}"/>
    <cellStyle name="60% - Énfasis2 11 4 3" xfId="19776" xr:uid="{EF2AE18A-634E-4EA2-A173-3459DAE9F263}"/>
    <cellStyle name="60% - Énfasis2 11 4 3 2" xfId="52750" xr:uid="{63F0837B-6118-4871-A778-AE74B48ACC41}"/>
    <cellStyle name="60% - Énfasis2 11 4 4" xfId="52747" xr:uid="{625589A8-4405-491C-962E-6E160BBFC225}"/>
    <cellStyle name="60% - Énfasis2 11 5" xfId="8358" xr:uid="{578519B8-22FA-4699-AABB-91C40D2AE0BE}"/>
    <cellStyle name="60% - Énfasis2 11 5 2" xfId="23771" xr:uid="{02CFB99B-594B-4DCD-A7DF-5A13013E5299}"/>
    <cellStyle name="60% - Énfasis2 11 5 2 2" xfId="52752" xr:uid="{B25B1549-6B25-48CD-87FC-10D30A4C4E9E}"/>
    <cellStyle name="60% - Énfasis2 11 5 3" xfId="52751" xr:uid="{266A4010-110C-4AF7-B2B5-A5CE7BD5A2F2}"/>
    <cellStyle name="60% - Énfasis2 11 6" xfId="16066" xr:uid="{D1817E64-A937-4325-94A2-A8C6744F1C35}"/>
    <cellStyle name="60% - Énfasis2 11 6 2" xfId="52753" xr:uid="{28597198-12B7-4E45-8D54-7BFEE510C9CD}"/>
    <cellStyle name="60% - Énfasis2 11 7" xfId="52722" xr:uid="{54910E5F-7D22-4C15-A464-B7E31226A7A8}"/>
    <cellStyle name="60% - Énfasis2 12" xfId="637" xr:uid="{8B09765E-FA01-4EB4-A1B2-6AE439282F34}"/>
    <cellStyle name="60% - Énfasis2 12 2" xfId="1298" xr:uid="{AF6EBB8F-7B14-4F9D-97CC-94C808192821}"/>
    <cellStyle name="60% - Énfasis2 12 2 2" xfId="2765" xr:uid="{ADEC7A82-9443-45E0-ACB3-FBE4D427125A}"/>
    <cellStyle name="60% - Énfasis2 12 2 2 2" xfId="6497" xr:uid="{8156F03B-BAEA-4F47-B9EF-365EB511828E}"/>
    <cellStyle name="60% - Énfasis2 12 2 2 2 2" xfId="14205" xr:uid="{5E6E049C-70DA-4F3E-92F3-AE19EE700475}"/>
    <cellStyle name="60% - Énfasis2 12 2 2 2 2 2" xfId="29617" xr:uid="{5119385D-DB96-4E81-ACD9-F9FB09F8EBFA}"/>
    <cellStyle name="60% - Énfasis2 12 2 2 2 2 2 2" xfId="52759" xr:uid="{B318BDCF-D676-4F01-B2F0-3BBD2B1E86B3}"/>
    <cellStyle name="60% - Énfasis2 12 2 2 2 2 3" xfId="52758" xr:uid="{1A8DDC99-E968-4318-8415-FF202FA5AC8C}"/>
    <cellStyle name="60% - Énfasis2 12 2 2 2 3" xfId="21912" xr:uid="{33EAE949-F6DE-41FC-84EB-237853524A78}"/>
    <cellStyle name="60% - Énfasis2 12 2 2 2 3 2" xfId="52760" xr:uid="{7A2FFF57-B367-4060-AF83-3961FF6DBD30}"/>
    <cellStyle name="60% - Énfasis2 12 2 2 2 4" xfId="52757" xr:uid="{4170E3CA-C022-4F70-9211-761AE3B989E0}"/>
    <cellStyle name="60% - Énfasis2 12 2 2 3" xfId="10476" xr:uid="{33E71752-9965-4F79-8E6E-DE25EADFD4C6}"/>
    <cellStyle name="60% - Énfasis2 12 2 2 3 2" xfId="25889" xr:uid="{96CAB4AD-56B6-4022-AB62-A27254C55FF1}"/>
    <cellStyle name="60% - Énfasis2 12 2 2 3 2 2" xfId="52762" xr:uid="{49D2F0A5-0C41-4BCA-B66B-5230EA1D34D7}"/>
    <cellStyle name="60% - Énfasis2 12 2 2 3 3" xfId="52761" xr:uid="{2AFFD02F-3064-4073-87A4-83D0F71131D1}"/>
    <cellStyle name="60% - Énfasis2 12 2 2 4" xfId="18184" xr:uid="{7E2B7C0A-0C66-4421-AB98-66E59427F2AD}"/>
    <cellStyle name="60% - Énfasis2 12 2 2 4 2" xfId="52763" xr:uid="{17954280-955F-44FD-9B57-0F26706B8816}"/>
    <cellStyle name="60% - Énfasis2 12 2 2 5" xfId="52756" xr:uid="{5814040B-AC4F-47BD-9D7C-3EB4CD978F1C}"/>
    <cellStyle name="60% - Énfasis2 12 2 3" xfId="5034" xr:uid="{717F8AEF-6AAA-4718-999B-F43C6D977EA6}"/>
    <cellStyle name="60% - Énfasis2 12 2 3 2" xfId="12742" xr:uid="{D9C65600-79A0-45D5-BFA2-1D2D0E35CA31}"/>
    <cellStyle name="60% - Énfasis2 12 2 3 2 2" xfId="28154" xr:uid="{DDD54507-6C24-4DFC-AA96-7BE60732C67F}"/>
    <cellStyle name="60% - Énfasis2 12 2 3 2 2 2" xfId="52766" xr:uid="{4B132CBD-56AA-499D-96B9-F8633F9941FE}"/>
    <cellStyle name="60% - Énfasis2 12 2 3 2 3" xfId="52765" xr:uid="{765100B1-357D-404A-8854-BDD35193D55B}"/>
    <cellStyle name="60% - Énfasis2 12 2 3 3" xfId="20449" xr:uid="{7ED0E3E6-D224-4DCD-B594-B7236B092601}"/>
    <cellStyle name="60% - Énfasis2 12 2 3 3 2" xfId="52767" xr:uid="{FA85D94B-A88E-436E-BCB1-6142BE91E29A}"/>
    <cellStyle name="60% - Énfasis2 12 2 3 4" xfId="52764" xr:uid="{4D790A49-DA90-47D3-8630-CEB21C833BE4}"/>
    <cellStyle name="60% - Énfasis2 12 2 4" xfId="9017" xr:uid="{AB9FDE6D-20D5-4691-AE36-7A7D7ADB426A}"/>
    <cellStyle name="60% - Énfasis2 12 2 4 2" xfId="24430" xr:uid="{F08A470C-4578-4B66-9033-C655E5BAAEC4}"/>
    <cellStyle name="60% - Énfasis2 12 2 4 2 2" xfId="52769" xr:uid="{659CD9CA-DF9A-476F-935A-D2F1DD932299}"/>
    <cellStyle name="60% - Énfasis2 12 2 4 3" xfId="52768" xr:uid="{48380977-175F-496A-BE99-65CB6CEE5C42}"/>
    <cellStyle name="60% - Énfasis2 12 2 5" xfId="16725" xr:uid="{3A2065DC-6E2E-43F2-8B7A-09207D4DB467}"/>
    <cellStyle name="60% - Énfasis2 12 2 5 2" xfId="52770" xr:uid="{4D1005CE-390C-44BC-A13A-0CD5E67516D6}"/>
    <cellStyle name="60% - Énfasis2 12 2 6" xfId="52755" xr:uid="{CCCBDC7D-52C9-472B-8177-7C4F31400228}"/>
    <cellStyle name="60% - Énfasis2 12 3" xfId="2127" xr:uid="{3AF2176A-F777-4456-AFCE-76FB77C87048}"/>
    <cellStyle name="60% - Énfasis2 12 3 2" xfId="5859" xr:uid="{99799205-E044-46F8-926F-9A81D20BBF36}"/>
    <cellStyle name="60% - Énfasis2 12 3 2 2" xfId="13567" xr:uid="{C00A0640-A093-44AA-A00F-4D716D285C07}"/>
    <cellStyle name="60% - Énfasis2 12 3 2 2 2" xfId="28979" xr:uid="{3B2219B0-16F4-48EB-B93A-4D9FEC28A530}"/>
    <cellStyle name="60% - Énfasis2 12 3 2 2 2 2" xfId="52774" xr:uid="{DD7EB09A-8887-4BCD-AF69-30FC856108EE}"/>
    <cellStyle name="60% - Énfasis2 12 3 2 2 3" xfId="52773" xr:uid="{D6B825A3-9256-4402-AB31-D513E177C9C7}"/>
    <cellStyle name="60% - Énfasis2 12 3 2 3" xfId="21274" xr:uid="{E627341C-4281-43FB-9F9C-6134F470727C}"/>
    <cellStyle name="60% - Énfasis2 12 3 2 3 2" xfId="52775" xr:uid="{E466FDB2-2EF0-48E2-986E-9C5C1FD9B53D}"/>
    <cellStyle name="60% - Énfasis2 12 3 2 4" xfId="52772" xr:uid="{9AE0D7EC-B47B-493A-9D00-1CBDDE105D2E}"/>
    <cellStyle name="60% - Énfasis2 12 3 3" xfId="9838" xr:uid="{934BB128-D12D-4EB0-859C-8B68564C3C4F}"/>
    <cellStyle name="60% - Énfasis2 12 3 3 2" xfId="25251" xr:uid="{F4D69FB9-6CFD-4717-8199-C2FB98C0C25E}"/>
    <cellStyle name="60% - Énfasis2 12 3 3 2 2" xfId="52777" xr:uid="{3206AC94-E7FE-4457-9A7A-BE6DB910C2FB}"/>
    <cellStyle name="60% - Énfasis2 12 3 3 3" xfId="52776" xr:uid="{8110A842-AD35-449D-B204-C3DA32F36F23}"/>
    <cellStyle name="60% - Énfasis2 12 3 4" xfId="17546" xr:uid="{C6E88DE4-B160-407E-A52F-A18FC582BEF3}"/>
    <cellStyle name="60% - Énfasis2 12 3 4 2" xfId="52778" xr:uid="{07E79207-942F-4DE6-A298-17A5E6D4F881}"/>
    <cellStyle name="60% - Énfasis2 12 3 5" xfId="52771" xr:uid="{B38256CC-838B-4156-9A16-703019AA72C7}"/>
    <cellStyle name="60% - Énfasis2 12 4" xfId="4382" xr:uid="{DA20F98E-5F7C-4F53-903D-18E757DC406E}"/>
    <cellStyle name="60% - Énfasis2 12 4 2" xfId="12090" xr:uid="{16AED3FB-4120-43D4-B5C2-4626B483E170}"/>
    <cellStyle name="60% - Énfasis2 12 4 2 2" xfId="27502" xr:uid="{5EF65739-6CD8-4222-BE76-B678105ECFFE}"/>
    <cellStyle name="60% - Énfasis2 12 4 2 2 2" xfId="52781" xr:uid="{377A89BC-5D4D-4975-9ED1-6D9A2966E827}"/>
    <cellStyle name="60% - Énfasis2 12 4 2 3" xfId="52780" xr:uid="{A5D23284-BEAE-4B6D-BAD7-F4408370CDEF}"/>
    <cellStyle name="60% - Énfasis2 12 4 3" xfId="19797" xr:uid="{EFA9DE88-E1A9-4C18-9119-EFB78819D062}"/>
    <cellStyle name="60% - Énfasis2 12 4 3 2" xfId="52782" xr:uid="{701A17C3-72D7-4F0F-9095-143AAC953866}"/>
    <cellStyle name="60% - Énfasis2 12 4 4" xfId="52779" xr:uid="{E682D70B-4D7E-479B-BB4B-410CCEBEAC65}"/>
    <cellStyle name="60% - Énfasis2 12 5" xfId="8379" xr:uid="{D7BE7FCA-A00F-4AB9-B0C9-F4DE338CD10E}"/>
    <cellStyle name="60% - Énfasis2 12 5 2" xfId="23792" xr:uid="{7E96F55B-F959-4061-81AD-1806A7B10E58}"/>
    <cellStyle name="60% - Énfasis2 12 5 2 2" xfId="52784" xr:uid="{4E3E3855-F552-4FA3-9208-ACC1F177D6E5}"/>
    <cellStyle name="60% - Énfasis2 12 5 3" xfId="52783" xr:uid="{21146068-505C-474F-B93D-1AFA386E4207}"/>
    <cellStyle name="60% - Énfasis2 12 6" xfId="16087" xr:uid="{372D26B0-9E4F-4A60-ADF2-E86C0155FBBA}"/>
    <cellStyle name="60% - Énfasis2 12 6 2" xfId="52785" xr:uid="{C0889315-1C8A-4ED5-8520-2D0C61DA74EE}"/>
    <cellStyle name="60% - Énfasis2 12 7" xfId="52754" xr:uid="{D1269A8D-143E-4B39-B012-55080749209F}"/>
    <cellStyle name="60% - Énfasis2 13" xfId="657" xr:uid="{241EE859-75C4-4D09-AC49-13E771E7D4A1}"/>
    <cellStyle name="60% - Énfasis2 13 2" xfId="1318" xr:uid="{8120AC71-2372-45D8-A724-3C8709CC2661}"/>
    <cellStyle name="60% - Énfasis2 13 2 2" xfId="2785" xr:uid="{4932A63B-E7B9-4C6F-9CD0-2DCEC2A81194}"/>
    <cellStyle name="60% - Énfasis2 13 2 2 2" xfId="6517" xr:uid="{A20DFC7E-AEEA-4FD0-8488-9712ACB2C1C2}"/>
    <cellStyle name="60% - Énfasis2 13 2 2 2 2" xfId="14225" xr:uid="{EDEA5086-859D-490C-A734-904511EA7262}"/>
    <cellStyle name="60% - Énfasis2 13 2 2 2 2 2" xfId="29637" xr:uid="{EB1ABB15-A51C-406D-993E-4D0059A1448D}"/>
    <cellStyle name="60% - Énfasis2 13 2 2 2 2 2 2" xfId="52791" xr:uid="{23DB3F61-FEC7-4E2B-9459-B12ACE8EF297}"/>
    <cellStyle name="60% - Énfasis2 13 2 2 2 2 3" xfId="52790" xr:uid="{8A96E09E-5ABD-4D25-A463-7C26B90CC37B}"/>
    <cellStyle name="60% - Énfasis2 13 2 2 2 3" xfId="21932" xr:uid="{FE8CBD51-9078-46C8-AF7E-4E04B0BEF481}"/>
    <cellStyle name="60% - Énfasis2 13 2 2 2 3 2" xfId="52792" xr:uid="{0575F244-83C6-4D46-9876-B80615F4824D}"/>
    <cellStyle name="60% - Énfasis2 13 2 2 2 4" xfId="52789" xr:uid="{4CA05112-B99A-499D-B82C-E38C5F9C4211}"/>
    <cellStyle name="60% - Énfasis2 13 2 2 3" xfId="10496" xr:uid="{32A61270-7818-4527-8716-1347A164D029}"/>
    <cellStyle name="60% - Énfasis2 13 2 2 3 2" xfId="25909" xr:uid="{A1E52A02-DFA7-4F1C-B825-3F91AE058623}"/>
    <cellStyle name="60% - Énfasis2 13 2 2 3 2 2" xfId="52794" xr:uid="{BF814141-7F95-498A-B150-16C1CA3211F4}"/>
    <cellStyle name="60% - Énfasis2 13 2 2 3 3" xfId="52793" xr:uid="{94D96C15-EE94-492B-906E-DC9575177EA1}"/>
    <cellStyle name="60% - Énfasis2 13 2 2 4" xfId="18204" xr:uid="{39F1EBAF-8B51-4C52-B7E6-0A3ED53CDD8C}"/>
    <cellStyle name="60% - Énfasis2 13 2 2 4 2" xfId="52795" xr:uid="{D28CB636-3D85-4D90-9543-7BE5F68F78BC}"/>
    <cellStyle name="60% - Énfasis2 13 2 2 5" xfId="52788" xr:uid="{BA74BAD0-0DCA-40AD-9971-BEC144020BE0}"/>
    <cellStyle name="60% - Énfasis2 13 2 3" xfId="5054" xr:uid="{0EAA8A5C-1329-4474-BE41-E6D4F357B840}"/>
    <cellStyle name="60% - Énfasis2 13 2 3 2" xfId="12762" xr:uid="{DDAB21CB-5974-4FF5-8FAC-F428CE350F28}"/>
    <cellStyle name="60% - Énfasis2 13 2 3 2 2" xfId="28174" xr:uid="{682587FE-625F-4E10-AD39-754B6667060B}"/>
    <cellStyle name="60% - Énfasis2 13 2 3 2 2 2" xfId="52798" xr:uid="{406D7ED0-7428-4606-912E-63DAF9A9E463}"/>
    <cellStyle name="60% - Énfasis2 13 2 3 2 3" xfId="52797" xr:uid="{6859F528-D510-4AA0-965C-341D1E26D86C}"/>
    <cellStyle name="60% - Énfasis2 13 2 3 3" xfId="20469" xr:uid="{60671DD9-C5E8-468A-A7B9-3C90A74C1BDF}"/>
    <cellStyle name="60% - Énfasis2 13 2 3 3 2" xfId="52799" xr:uid="{7C455735-C805-422D-9611-35456AA77A99}"/>
    <cellStyle name="60% - Énfasis2 13 2 3 4" xfId="52796" xr:uid="{B1064AD2-85AD-419C-8E84-EF588F04B930}"/>
    <cellStyle name="60% - Énfasis2 13 2 4" xfId="9037" xr:uid="{F018D325-7ABA-4E99-85A3-92F379A41E40}"/>
    <cellStyle name="60% - Énfasis2 13 2 4 2" xfId="24450" xr:uid="{85667291-A1CF-4924-8EF4-44CC4D487F1C}"/>
    <cellStyle name="60% - Énfasis2 13 2 4 2 2" xfId="52801" xr:uid="{10F88480-E91E-4A51-8795-5944D7493D68}"/>
    <cellStyle name="60% - Énfasis2 13 2 4 3" xfId="52800" xr:uid="{A12E044A-A170-4EC9-9802-1675E7E49DCE}"/>
    <cellStyle name="60% - Énfasis2 13 2 5" xfId="16745" xr:uid="{EBB4F243-5613-4485-BF8F-FB8144F2255E}"/>
    <cellStyle name="60% - Énfasis2 13 2 5 2" xfId="52802" xr:uid="{D0BC9294-167A-4226-8166-D769F764C35F}"/>
    <cellStyle name="60% - Énfasis2 13 2 6" xfId="52787" xr:uid="{F202972D-9D9C-41D4-9F0A-4F223A803B87}"/>
    <cellStyle name="60% - Énfasis2 13 3" xfId="2147" xr:uid="{A72D5811-C76D-40C2-8D7C-455A0BD94014}"/>
    <cellStyle name="60% - Énfasis2 13 3 2" xfId="5879" xr:uid="{19B5403E-ACDA-4458-9AF8-E3C9313EA089}"/>
    <cellStyle name="60% - Énfasis2 13 3 2 2" xfId="13587" xr:uid="{591E063E-ECAE-4BD3-81B9-EFDFDFDF833E}"/>
    <cellStyle name="60% - Énfasis2 13 3 2 2 2" xfId="28999" xr:uid="{46D759E8-2E7C-4A00-9579-E7BB41214F60}"/>
    <cellStyle name="60% - Énfasis2 13 3 2 2 2 2" xfId="52806" xr:uid="{3832309A-83B5-4128-A6DA-02D9C006D6EB}"/>
    <cellStyle name="60% - Énfasis2 13 3 2 2 3" xfId="52805" xr:uid="{219F67BC-AB3A-4AE1-B6CE-B5AA659415F5}"/>
    <cellStyle name="60% - Énfasis2 13 3 2 3" xfId="21294" xr:uid="{D1A17665-D8E9-4BCA-B0C4-6D85C4E98EC6}"/>
    <cellStyle name="60% - Énfasis2 13 3 2 3 2" xfId="52807" xr:uid="{693EF4E0-8BB2-4013-AC1B-DCF25696B959}"/>
    <cellStyle name="60% - Énfasis2 13 3 2 4" xfId="52804" xr:uid="{686630BD-A133-438E-917D-74EDFCB9FCEE}"/>
    <cellStyle name="60% - Énfasis2 13 3 3" xfId="9858" xr:uid="{35D37CDD-1EB0-4C66-A671-B37862F44061}"/>
    <cellStyle name="60% - Énfasis2 13 3 3 2" xfId="25271" xr:uid="{9B63FE0B-EEF6-407A-84BC-C398220489C1}"/>
    <cellStyle name="60% - Énfasis2 13 3 3 2 2" xfId="52809" xr:uid="{801D8992-1ED1-4844-8385-F181228EEDD0}"/>
    <cellStyle name="60% - Énfasis2 13 3 3 3" xfId="52808" xr:uid="{7B080D5A-8A0E-4790-8CE1-21CB3E8811BD}"/>
    <cellStyle name="60% - Énfasis2 13 3 4" xfId="17566" xr:uid="{CC71AFEB-92C3-4483-9595-AE3527681A35}"/>
    <cellStyle name="60% - Énfasis2 13 3 4 2" xfId="52810" xr:uid="{0D84F54A-EED6-45C1-B447-08EFE53DC6BE}"/>
    <cellStyle name="60% - Énfasis2 13 3 5" xfId="52803" xr:uid="{5A4F2845-36FB-478E-AED8-EE9A9D6E9A30}"/>
    <cellStyle name="60% - Énfasis2 13 4" xfId="4402" xr:uid="{2E150DB8-BA2F-47E7-9E40-253C3C79BE32}"/>
    <cellStyle name="60% - Énfasis2 13 4 2" xfId="12110" xr:uid="{E761A8F2-6B2F-448D-8231-FF57BC57F4DA}"/>
    <cellStyle name="60% - Énfasis2 13 4 2 2" xfId="27522" xr:uid="{E3096D44-D0D3-4ABE-B619-85B8BE68480E}"/>
    <cellStyle name="60% - Énfasis2 13 4 2 2 2" xfId="52813" xr:uid="{BFF020F8-436E-4960-9CDA-ECB142CEFAB4}"/>
    <cellStyle name="60% - Énfasis2 13 4 2 3" xfId="52812" xr:uid="{90FA4300-D54A-47F1-80EC-4069380CB216}"/>
    <cellStyle name="60% - Énfasis2 13 4 3" xfId="19817" xr:uid="{6057A570-6412-4799-B6EE-49E627F29A2D}"/>
    <cellStyle name="60% - Énfasis2 13 4 3 2" xfId="52814" xr:uid="{301DAC73-C187-44E7-AAD1-E6B0334B2818}"/>
    <cellStyle name="60% - Énfasis2 13 4 4" xfId="52811" xr:uid="{33A1E3A6-6BBB-411E-B210-C1F6123751C8}"/>
    <cellStyle name="60% - Énfasis2 13 5" xfId="8399" xr:uid="{CC24EAF1-D69E-40D6-B775-AC4A7FCB5083}"/>
    <cellStyle name="60% - Énfasis2 13 5 2" xfId="23812" xr:uid="{637B73A3-04E9-4BAF-9FDC-17EB576ECFAC}"/>
    <cellStyle name="60% - Énfasis2 13 5 2 2" xfId="52816" xr:uid="{CDCAE71A-C437-424E-A2D6-D86D832A9A42}"/>
    <cellStyle name="60% - Énfasis2 13 5 3" xfId="52815" xr:uid="{BB5C552C-C460-453E-B73D-832A75490456}"/>
    <cellStyle name="60% - Énfasis2 13 6" xfId="16107" xr:uid="{F809DF61-A836-4835-939A-12A8C3D2AD37}"/>
    <cellStyle name="60% - Énfasis2 13 6 2" xfId="52817" xr:uid="{37F60304-96EE-4DA1-B4B0-5A40AE09AAA6}"/>
    <cellStyle name="60% - Énfasis2 13 7" xfId="52786" xr:uid="{BE68B69D-AE3D-402C-B20C-428D94F422B2}"/>
    <cellStyle name="60% - Énfasis2 14" xfId="677" xr:uid="{974E7FC2-7FDF-4516-834B-1D719B7021A6}"/>
    <cellStyle name="60% - Énfasis2 14 2" xfId="1338" xr:uid="{DB7F3FB7-34CC-4CFA-85E5-935C49BE38CB}"/>
    <cellStyle name="60% - Énfasis2 14 2 2" xfId="2805" xr:uid="{5A54D498-92FC-4641-8C30-9DBC70D341FE}"/>
    <cellStyle name="60% - Énfasis2 14 2 2 2" xfId="6537" xr:uid="{3B2A6062-35C0-403F-B014-3C593071E902}"/>
    <cellStyle name="60% - Énfasis2 14 2 2 2 2" xfId="14245" xr:uid="{F4A0FEEB-394D-4D0F-9976-192FC6DDBD43}"/>
    <cellStyle name="60% - Énfasis2 14 2 2 2 2 2" xfId="29657" xr:uid="{C8B31041-542A-4918-A515-ADE914206058}"/>
    <cellStyle name="60% - Énfasis2 14 2 2 2 2 2 2" xfId="52823" xr:uid="{F1EAA32F-061F-4B52-BEFB-E3351BD59166}"/>
    <cellStyle name="60% - Énfasis2 14 2 2 2 2 3" xfId="52822" xr:uid="{CFF5656B-3093-462B-9566-3612A3CA6714}"/>
    <cellStyle name="60% - Énfasis2 14 2 2 2 3" xfId="21952" xr:uid="{45891D09-490B-4BEA-89ED-C81E30B40138}"/>
    <cellStyle name="60% - Énfasis2 14 2 2 2 3 2" xfId="52824" xr:uid="{9F122049-A5CA-416C-BCDA-58B303567659}"/>
    <cellStyle name="60% - Énfasis2 14 2 2 2 4" xfId="52821" xr:uid="{FD4EA369-61A7-439B-AEF6-52EC3550D9F6}"/>
    <cellStyle name="60% - Énfasis2 14 2 2 3" xfId="10516" xr:uid="{499D2D2E-D6BC-4DD4-A29A-3A05B0477D58}"/>
    <cellStyle name="60% - Énfasis2 14 2 2 3 2" xfId="25929" xr:uid="{C92EEB23-4F89-45E7-A66E-EFFE3D8005B5}"/>
    <cellStyle name="60% - Énfasis2 14 2 2 3 2 2" xfId="52826" xr:uid="{80709AAE-2421-4D99-9DC4-3042FB36A6E3}"/>
    <cellStyle name="60% - Énfasis2 14 2 2 3 3" xfId="52825" xr:uid="{E65F4C05-8C0F-4B10-885F-38FD1F95DFDC}"/>
    <cellStyle name="60% - Énfasis2 14 2 2 4" xfId="18224" xr:uid="{7643D5A4-15FF-48FC-A25C-539957022DA9}"/>
    <cellStyle name="60% - Énfasis2 14 2 2 4 2" xfId="52827" xr:uid="{87614714-5144-48CE-BF8F-80FCABD24E98}"/>
    <cellStyle name="60% - Énfasis2 14 2 2 5" xfId="52820" xr:uid="{0B8E07ED-56A2-431F-ACC0-BA304E4A3C7D}"/>
    <cellStyle name="60% - Énfasis2 14 2 3" xfId="5074" xr:uid="{3ABCBC62-B391-447E-908C-CA9DE49FCD13}"/>
    <cellStyle name="60% - Énfasis2 14 2 3 2" xfId="12782" xr:uid="{10A1B285-174B-4288-B05C-52C10D23E4EE}"/>
    <cellStyle name="60% - Énfasis2 14 2 3 2 2" xfId="28194" xr:uid="{665B0040-BCCB-4C9D-8258-3B7044A73FC9}"/>
    <cellStyle name="60% - Énfasis2 14 2 3 2 2 2" xfId="52830" xr:uid="{9E715DB5-289A-474A-98E6-6C78E501AF7C}"/>
    <cellStyle name="60% - Énfasis2 14 2 3 2 3" xfId="52829" xr:uid="{0B2B8757-B31F-41C3-B68C-624DA3BF7A98}"/>
    <cellStyle name="60% - Énfasis2 14 2 3 3" xfId="20489" xr:uid="{CD4B132B-75AB-4695-9C28-7566C9475B65}"/>
    <cellStyle name="60% - Énfasis2 14 2 3 3 2" xfId="52831" xr:uid="{D9DD7C57-669C-4AE9-9A86-CE3E78D4D9DF}"/>
    <cellStyle name="60% - Énfasis2 14 2 3 4" xfId="52828" xr:uid="{83E4F8D7-8FAD-4162-A2BE-1623E2348AAD}"/>
    <cellStyle name="60% - Énfasis2 14 2 4" xfId="9057" xr:uid="{36A3C588-E0D2-48C1-8FCC-418D30F75F7B}"/>
    <cellStyle name="60% - Énfasis2 14 2 4 2" xfId="24470" xr:uid="{C42DF130-4272-457A-81EB-816F96DD7A18}"/>
    <cellStyle name="60% - Énfasis2 14 2 4 2 2" xfId="52833" xr:uid="{F5686109-08E8-4337-8A25-B4567EC38307}"/>
    <cellStyle name="60% - Énfasis2 14 2 4 3" xfId="52832" xr:uid="{5F3FA9BD-8FE2-428F-863A-E802B80EA9EE}"/>
    <cellStyle name="60% - Énfasis2 14 2 5" xfId="16765" xr:uid="{8C711F27-58A3-469B-A26B-5F71DDE2523D}"/>
    <cellStyle name="60% - Énfasis2 14 2 5 2" xfId="52834" xr:uid="{25F5E09D-831C-4B88-96A8-7F74E1C895DC}"/>
    <cellStyle name="60% - Énfasis2 14 2 6" xfId="52819" xr:uid="{61801271-20E1-4934-9C6A-1489F900ACBF}"/>
    <cellStyle name="60% - Énfasis2 14 3" xfId="2167" xr:uid="{B3315BE8-2BED-4925-9CE4-1A8D66FE1CDF}"/>
    <cellStyle name="60% - Énfasis2 14 3 2" xfId="5899" xr:uid="{1CBF2AD9-E2F1-4CA5-A951-3AEDCE2C34C4}"/>
    <cellStyle name="60% - Énfasis2 14 3 2 2" xfId="13607" xr:uid="{EB3DC047-8009-454A-B830-9C939A4211D5}"/>
    <cellStyle name="60% - Énfasis2 14 3 2 2 2" xfId="29019" xr:uid="{AED66A5F-2398-42D0-8E37-0D9E55F2E561}"/>
    <cellStyle name="60% - Énfasis2 14 3 2 2 2 2" xfId="52838" xr:uid="{6DC7F413-C385-4EEC-A9DA-3A3C71345821}"/>
    <cellStyle name="60% - Énfasis2 14 3 2 2 3" xfId="52837" xr:uid="{0514F5E2-2234-43E7-A507-F20BFD21A97B}"/>
    <cellStyle name="60% - Énfasis2 14 3 2 3" xfId="21314" xr:uid="{841CDFC6-0DEB-4492-91E9-563865F7B713}"/>
    <cellStyle name="60% - Énfasis2 14 3 2 3 2" xfId="52839" xr:uid="{E31EE500-5034-455B-BB6B-DE9613431571}"/>
    <cellStyle name="60% - Énfasis2 14 3 2 4" xfId="52836" xr:uid="{7DAAEE60-05BF-42CF-AC37-D4918AE7221D}"/>
    <cellStyle name="60% - Énfasis2 14 3 3" xfId="9878" xr:uid="{8F412E5B-B13D-45F6-8281-9BFE65DF044F}"/>
    <cellStyle name="60% - Énfasis2 14 3 3 2" xfId="25291" xr:uid="{97454D64-ED45-43C6-98E2-D090316FA0C9}"/>
    <cellStyle name="60% - Énfasis2 14 3 3 2 2" xfId="52841" xr:uid="{088697BE-D6AF-455D-9C16-9B7A8FAC05E5}"/>
    <cellStyle name="60% - Énfasis2 14 3 3 3" xfId="52840" xr:uid="{DB39366C-3FED-489E-BFF7-E85904D2B92C}"/>
    <cellStyle name="60% - Énfasis2 14 3 4" xfId="17586" xr:uid="{B48D4C7C-94AB-4B8A-94F8-1B8A0B21708C}"/>
    <cellStyle name="60% - Énfasis2 14 3 4 2" xfId="52842" xr:uid="{370D2423-A474-4C71-A983-E42BB58E16B2}"/>
    <cellStyle name="60% - Énfasis2 14 3 5" xfId="52835" xr:uid="{49FEB2B4-9179-4546-B190-DDD5075817A2}"/>
    <cellStyle name="60% - Énfasis2 14 4" xfId="4422" xr:uid="{9CAFF28F-6BB8-459A-96A4-C58EF588F28B}"/>
    <cellStyle name="60% - Énfasis2 14 4 2" xfId="12130" xr:uid="{2F363013-0342-48E2-9E51-6E5942066921}"/>
    <cellStyle name="60% - Énfasis2 14 4 2 2" xfId="27542" xr:uid="{ACD9EDF2-ED95-43C0-81FD-60A4F88E75DA}"/>
    <cellStyle name="60% - Énfasis2 14 4 2 2 2" xfId="52845" xr:uid="{7A6B849C-F5A9-4913-97C5-019CD9713C65}"/>
    <cellStyle name="60% - Énfasis2 14 4 2 3" xfId="52844" xr:uid="{48DB9830-450D-46D1-9887-912451799B47}"/>
    <cellStyle name="60% - Énfasis2 14 4 3" xfId="19837" xr:uid="{02B05381-2851-4BFA-922C-2D400BF91DDC}"/>
    <cellStyle name="60% - Énfasis2 14 4 3 2" xfId="52846" xr:uid="{801F9440-BA8D-4FD1-8D66-F4B0A3031C27}"/>
    <cellStyle name="60% - Énfasis2 14 4 4" xfId="52843" xr:uid="{99499F52-8E22-4F1D-988E-A11CEC140DB8}"/>
    <cellStyle name="60% - Énfasis2 14 5" xfId="8419" xr:uid="{0F7B54BF-D456-4D06-96D8-11056B891C1F}"/>
    <cellStyle name="60% - Énfasis2 14 5 2" xfId="23832" xr:uid="{96487B69-84D9-4043-B765-0F3552DF38F1}"/>
    <cellStyle name="60% - Énfasis2 14 5 2 2" xfId="52848" xr:uid="{093D9F74-D03E-4FC3-854C-4F0F518D4BD1}"/>
    <cellStyle name="60% - Énfasis2 14 5 3" xfId="52847" xr:uid="{76F9F1F3-7055-427C-A081-039CB2A81F61}"/>
    <cellStyle name="60% - Énfasis2 14 6" xfId="16127" xr:uid="{1818EC69-5EE7-487F-AF9A-520AAD39BC1C}"/>
    <cellStyle name="60% - Énfasis2 14 6 2" xfId="52849" xr:uid="{83511EFF-65EB-4640-B342-1C8B1C47188D}"/>
    <cellStyle name="60% - Énfasis2 14 7" xfId="52818" xr:uid="{786468F0-A984-4AD2-9CCC-C6003D8A5AB1}"/>
    <cellStyle name="60% - Énfasis2 15" xfId="698" xr:uid="{1CE01499-8DDE-44C6-98DB-B9C2013212EF}"/>
    <cellStyle name="60% - Énfasis2 15 2" xfId="1359" xr:uid="{AEC6767A-BB5C-4322-BD9B-DE1061A313AD}"/>
    <cellStyle name="60% - Énfasis2 15 2 2" xfId="2826" xr:uid="{9A01F77E-B75F-4A62-95EC-7BCA0DFA840A}"/>
    <cellStyle name="60% - Énfasis2 15 2 2 2" xfId="6558" xr:uid="{C571F570-1EF7-47D8-A26B-1094A63C35D7}"/>
    <cellStyle name="60% - Énfasis2 15 2 2 2 2" xfId="14266" xr:uid="{45F1B198-478C-498F-AD22-E6AC7C578A74}"/>
    <cellStyle name="60% - Énfasis2 15 2 2 2 2 2" xfId="29678" xr:uid="{A4EDA305-2A79-452B-88F6-E784E12B40C5}"/>
    <cellStyle name="60% - Énfasis2 15 2 2 2 2 2 2" xfId="52855" xr:uid="{4F146D14-47F5-4BD3-9B98-A49F1A5BF2D7}"/>
    <cellStyle name="60% - Énfasis2 15 2 2 2 2 3" xfId="52854" xr:uid="{4FAF1911-BDD0-4C23-A6D1-3026353FED76}"/>
    <cellStyle name="60% - Énfasis2 15 2 2 2 3" xfId="21973" xr:uid="{56058845-1BD3-4187-8A90-6A2A24FCC03E}"/>
    <cellStyle name="60% - Énfasis2 15 2 2 2 3 2" xfId="52856" xr:uid="{3CE1C573-C6CB-4461-BDC7-57049DEA537F}"/>
    <cellStyle name="60% - Énfasis2 15 2 2 2 4" xfId="52853" xr:uid="{367644EE-7304-4648-ADB2-898CE7BCC775}"/>
    <cellStyle name="60% - Énfasis2 15 2 2 3" xfId="10537" xr:uid="{8CD25F87-0505-4D5B-8A4E-06C26A439A0D}"/>
    <cellStyle name="60% - Énfasis2 15 2 2 3 2" xfId="25950" xr:uid="{4EA9D0CE-6F20-4F1C-9B4E-F5AF2AF0F552}"/>
    <cellStyle name="60% - Énfasis2 15 2 2 3 2 2" xfId="52858" xr:uid="{17292C01-5539-4090-A332-28BEA205A748}"/>
    <cellStyle name="60% - Énfasis2 15 2 2 3 3" xfId="52857" xr:uid="{58647BF0-3BA3-4DC9-A474-B942771BB401}"/>
    <cellStyle name="60% - Énfasis2 15 2 2 4" xfId="18245" xr:uid="{22F6E145-D605-4B3A-8CBB-C34E9664D4BE}"/>
    <cellStyle name="60% - Énfasis2 15 2 2 4 2" xfId="52859" xr:uid="{75331407-B63D-4484-AEF0-8E2DA547B195}"/>
    <cellStyle name="60% - Énfasis2 15 2 2 5" xfId="52852" xr:uid="{21DBDACA-FAD3-489B-9373-11A2139CFF90}"/>
    <cellStyle name="60% - Énfasis2 15 2 3" xfId="5095" xr:uid="{983E9802-7FA4-4A42-8163-7231214FE89A}"/>
    <cellStyle name="60% - Énfasis2 15 2 3 2" xfId="12803" xr:uid="{134A8DBB-31F0-4DDF-A189-1D547F368630}"/>
    <cellStyle name="60% - Énfasis2 15 2 3 2 2" xfId="28215" xr:uid="{F5F44C16-50F1-4E3C-A5E5-C1C81A8A60FF}"/>
    <cellStyle name="60% - Énfasis2 15 2 3 2 2 2" xfId="52862" xr:uid="{17DD58ED-414F-44DE-A475-552D696C470D}"/>
    <cellStyle name="60% - Énfasis2 15 2 3 2 3" xfId="52861" xr:uid="{50A65A86-C608-49ED-9B40-374424B4A93C}"/>
    <cellStyle name="60% - Énfasis2 15 2 3 3" xfId="20510" xr:uid="{4495B55E-E6AF-4596-BD30-CC6798833F42}"/>
    <cellStyle name="60% - Énfasis2 15 2 3 3 2" xfId="52863" xr:uid="{EDE0243B-8CBB-4440-9103-B26998C90066}"/>
    <cellStyle name="60% - Énfasis2 15 2 3 4" xfId="52860" xr:uid="{48D43F74-3884-4B14-8C8B-A0D57AF20003}"/>
    <cellStyle name="60% - Énfasis2 15 2 4" xfId="9078" xr:uid="{9D7707C0-1384-4453-B2B9-6FB65BC7D594}"/>
    <cellStyle name="60% - Énfasis2 15 2 4 2" xfId="24491" xr:uid="{D9638AEB-8248-426C-A04B-4F0BCE0382F9}"/>
    <cellStyle name="60% - Énfasis2 15 2 4 2 2" xfId="52865" xr:uid="{87497681-DEB2-4F90-8DBD-BC9DEFFAA780}"/>
    <cellStyle name="60% - Énfasis2 15 2 4 3" xfId="52864" xr:uid="{CE2690AB-46C9-40C5-B1F5-301456B5515B}"/>
    <cellStyle name="60% - Énfasis2 15 2 5" xfId="16786" xr:uid="{77883D79-127A-4AF6-915C-02D1F74F105D}"/>
    <cellStyle name="60% - Énfasis2 15 2 5 2" xfId="52866" xr:uid="{9EAF73EF-94C5-4C84-B7DA-0F408B188DC8}"/>
    <cellStyle name="60% - Énfasis2 15 2 6" xfId="52851" xr:uid="{85CD770F-E68C-46D0-913A-18C6C1AF0CD0}"/>
    <cellStyle name="60% - Énfasis2 15 3" xfId="2188" xr:uid="{14D5BA9B-C073-4F6B-90C8-AAA562D76E69}"/>
    <cellStyle name="60% - Énfasis2 15 3 2" xfId="5920" xr:uid="{4C5B9640-5F74-4D05-AD83-EF8A99CB6DE0}"/>
    <cellStyle name="60% - Énfasis2 15 3 2 2" xfId="13628" xr:uid="{9EADBF2A-4CA1-4499-84E0-C034371E89C9}"/>
    <cellStyle name="60% - Énfasis2 15 3 2 2 2" xfId="29040" xr:uid="{9A548849-ACE1-48E4-8F16-E75549322E55}"/>
    <cellStyle name="60% - Énfasis2 15 3 2 2 2 2" xfId="52870" xr:uid="{563EF9A2-9846-482A-BC9C-4712A2177C99}"/>
    <cellStyle name="60% - Énfasis2 15 3 2 2 3" xfId="52869" xr:uid="{45C69BE6-9DB1-4B17-9D2D-5B136E72D376}"/>
    <cellStyle name="60% - Énfasis2 15 3 2 3" xfId="21335" xr:uid="{882CCFAB-ACF5-4F6F-9F6C-4778C3D23781}"/>
    <cellStyle name="60% - Énfasis2 15 3 2 3 2" xfId="52871" xr:uid="{180E5742-7BED-4CF5-A09A-8C081EF89CE2}"/>
    <cellStyle name="60% - Énfasis2 15 3 2 4" xfId="52868" xr:uid="{F6621295-910B-44E1-ACEE-D2DACE398FD2}"/>
    <cellStyle name="60% - Énfasis2 15 3 3" xfId="9899" xr:uid="{37E5618B-C760-4937-95C4-4A3C109C413E}"/>
    <cellStyle name="60% - Énfasis2 15 3 3 2" xfId="25312" xr:uid="{8FFB4FC3-AF64-47F3-913D-92D63C103706}"/>
    <cellStyle name="60% - Énfasis2 15 3 3 2 2" xfId="52873" xr:uid="{5AEBFC61-2F34-4EA7-B594-C220C160EA27}"/>
    <cellStyle name="60% - Énfasis2 15 3 3 3" xfId="52872" xr:uid="{922C119C-F27B-4AEB-A1F7-2696C620917A}"/>
    <cellStyle name="60% - Énfasis2 15 3 4" xfId="17607" xr:uid="{E714D0A6-17B9-4F97-8019-956187BD1A35}"/>
    <cellStyle name="60% - Énfasis2 15 3 4 2" xfId="52874" xr:uid="{55E0EA86-B439-4706-8037-CBD70B67CA6F}"/>
    <cellStyle name="60% - Énfasis2 15 3 5" xfId="52867" xr:uid="{77B185A7-C6FF-4745-8C8E-EA3AFB256E85}"/>
    <cellStyle name="60% - Énfasis2 15 4" xfId="4443" xr:uid="{29062636-12A3-4F49-937E-5BF8FBA570FA}"/>
    <cellStyle name="60% - Énfasis2 15 4 2" xfId="12151" xr:uid="{31A7DEA7-DB6E-41A1-886D-157E36DAC084}"/>
    <cellStyle name="60% - Énfasis2 15 4 2 2" xfId="27563" xr:uid="{74D6A5EF-7CC2-4411-A3BC-2AC12E5A5854}"/>
    <cellStyle name="60% - Énfasis2 15 4 2 2 2" xfId="52877" xr:uid="{E88950C7-5354-4417-8538-4A479237D975}"/>
    <cellStyle name="60% - Énfasis2 15 4 2 3" xfId="52876" xr:uid="{29B9D6B4-10B3-4517-BD71-170BFCBD25D5}"/>
    <cellStyle name="60% - Énfasis2 15 4 3" xfId="19858" xr:uid="{3337BE5E-FC9B-4834-B0E3-54650A9BF926}"/>
    <cellStyle name="60% - Énfasis2 15 4 3 2" xfId="52878" xr:uid="{9AF65B56-C455-46CC-9AB9-3A80426FD207}"/>
    <cellStyle name="60% - Énfasis2 15 4 4" xfId="52875" xr:uid="{774ABC47-7D3A-4983-B1C0-0B5A1042B9FE}"/>
    <cellStyle name="60% - Énfasis2 15 5" xfId="8440" xr:uid="{7F1F17EF-3FC0-4713-B204-FA90550E16D7}"/>
    <cellStyle name="60% - Énfasis2 15 5 2" xfId="23853" xr:uid="{039ED73D-06BF-43C4-BFFA-A1797DB3F408}"/>
    <cellStyle name="60% - Énfasis2 15 5 2 2" xfId="52880" xr:uid="{FFFE2F5B-6F10-48D7-9461-A203B3DDA9D4}"/>
    <cellStyle name="60% - Énfasis2 15 5 3" xfId="52879" xr:uid="{20417765-1EF2-4E07-A1F5-B07E5904AB56}"/>
    <cellStyle name="60% - Énfasis2 15 6" xfId="16148" xr:uid="{CB66C97E-D0AD-4414-ADC6-A8FC18FF7224}"/>
    <cellStyle name="60% - Énfasis2 15 6 2" xfId="52881" xr:uid="{D358763A-39BB-43AC-B689-37DCDBCAEB95}"/>
    <cellStyle name="60% - Énfasis2 15 7" xfId="52850" xr:uid="{91C2D388-C507-4281-BA64-1C1051AE6ED2}"/>
    <cellStyle name="60% - Énfasis2 16" xfId="718" xr:uid="{079356AA-7C15-4D28-A4A2-CB4A76B047D7}"/>
    <cellStyle name="60% - Énfasis2 16 2" xfId="1379" xr:uid="{8C2ABBCE-DBA1-4007-862A-895042EB408D}"/>
    <cellStyle name="60% - Énfasis2 16 2 2" xfId="2846" xr:uid="{51B4BB01-E18E-4732-9F43-E2FCC010EB83}"/>
    <cellStyle name="60% - Énfasis2 16 2 2 2" xfId="6578" xr:uid="{FE03EFE3-F8F5-47F3-BD23-8DD4C5D2C108}"/>
    <cellStyle name="60% - Énfasis2 16 2 2 2 2" xfId="14286" xr:uid="{D97CA5AE-4AFA-489B-9DB2-AD44E1CF90D9}"/>
    <cellStyle name="60% - Énfasis2 16 2 2 2 2 2" xfId="29698" xr:uid="{F8300FAA-0279-4E64-B6DF-1D2B13A0E8A3}"/>
    <cellStyle name="60% - Énfasis2 16 2 2 2 2 2 2" xfId="52887" xr:uid="{3F66FAD9-B6BB-4D5D-AF90-C4C5BB104B48}"/>
    <cellStyle name="60% - Énfasis2 16 2 2 2 2 3" xfId="52886" xr:uid="{B64B0BBC-A18D-4C68-9558-34B0B85AECF1}"/>
    <cellStyle name="60% - Énfasis2 16 2 2 2 3" xfId="21993" xr:uid="{016D1A65-7F18-402C-9F86-60967B76EBAB}"/>
    <cellStyle name="60% - Énfasis2 16 2 2 2 3 2" xfId="52888" xr:uid="{B406DA71-8227-4725-9A27-97D0D15A78C6}"/>
    <cellStyle name="60% - Énfasis2 16 2 2 2 4" xfId="52885" xr:uid="{920D5A6C-17BF-4A2B-B23A-40051418524F}"/>
    <cellStyle name="60% - Énfasis2 16 2 2 3" xfId="10557" xr:uid="{4553B9CD-E606-44A9-B62A-121FC58AECD5}"/>
    <cellStyle name="60% - Énfasis2 16 2 2 3 2" xfId="25970" xr:uid="{3D18A244-1B9A-4BFB-BD39-0C00289C3821}"/>
    <cellStyle name="60% - Énfasis2 16 2 2 3 2 2" xfId="52890" xr:uid="{5F1B7E51-8151-4DF3-98B7-73264B7DFA7B}"/>
    <cellStyle name="60% - Énfasis2 16 2 2 3 3" xfId="52889" xr:uid="{A1384F00-DB1E-4965-89C2-5BF520FB8161}"/>
    <cellStyle name="60% - Énfasis2 16 2 2 4" xfId="18265" xr:uid="{A0436095-6357-43EF-BF15-155853C706DD}"/>
    <cellStyle name="60% - Énfasis2 16 2 2 4 2" xfId="52891" xr:uid="{A636BA30-E87C-4FC9-85C1-4893A2E421DF}"/>
    <cellStyle name="60% - Énfasis2 16 2 2 5" xfId="52884" xr:uid="{7B398C37-20D7-4E4D-9CB9-878CD7AE50BC}"/>
    <cellStyle name="60% - Énfasis2 16 2 3" xfId="5115" xr:uid="{65208B6A-6967-4087-90A4-4FD79ACF480B}"/>
    <cellStyle name="60% - Énfasis2 16 2 3 2" xfId="12823" xr:uid="{47BB378C-45D6-4C94-A6D1-5AB1E103A37D}"/>
    <cellStyle name="60% - Énfasis2 16 2 3 2 2" xfId="28235" xr:uid="{CBCE9181-FB4E-429A-A700-A16399B7C2B0}"/>
    <cellStyle name="60% - Énfasis2 16 2 3 2 2 2" xfId="52894" xr:uid="{E407B047-FF4F-47F8-91F8-F456EE20424A}"/>
    <cellStyle name="60% - Énfasis2 16 2 3 2 3" xfId="52893" xr:uid="{1B67A063-AF9A-40C8-9F89-8F209232ABA5}"/>
    <cellStyle name="60% - Énfasis2 16 2 3 3" xfId="20530" xr:uid="{61E65FB4-A340-4E7A-9C9E-D277CF762932}"/>
    <cellStyle name="60% - Énfasis2 16 2 3 3 2" xfId="52895" xr:uid="{5FB6603F-F4E5-49C6-8D9A-9FF54EA8735B}"/>
    <cellStyle name="60% - Énfasis2 16 2 3 4" xfId="52892" xr:uid="{DCC70177-989B-4C33-B0F2-3FE91232FBB7}"/>
    <cellStyle name="60% - Énfasis2 16 2 4" xfId="9098" xr:uid="{D4E12ADE-6F91-476B-A231-56C2CF4B81D0}"/>
    <cellStyle name="60% - Énfasis2 16 2 4 2" xfId="24511" xr:uid="{90D11CC0-659C-4696-A013-E5B8E3777EF5}"/>
    <cellStyle name="60% - Énfasis2 16 2 4 2 2" xfId="52897" xr:uid="{A1A2E33D-950A-4C3E-A9A1-A4A44E7D719C}"/>
    <cellStyle name="60% - Énfasis2 16 2 4 3" xfId="52896" xr:uid="{F49983B5-3F85-4738-B7A6-4DCD4A73BEB8}"/>
    <cellStyle name="60% - Énfasis2 16 2 5" xfId="16806" xr:uid="{D5DF8B25-AD65-4CAE-AA1B-4780C61C8BE6}"/>
    <cellStyle name="60% - Énfasis2 16 2 5 2" xfId="52898" xr:uid="{E68141CB-BA7B-44D1-97C5-FB0EB32246FB}"/>
    <cellStyle name="60% - Énfasis2 16 2 6" xfId="52883" xr:uid="{B54D1763-1A90-4E51-A8C3-6C210BE9DE4A}"/>
    <cellStyle name="60% - Énfasis2 16 3" xfId="2208" xr:uid="{85D5FE9F-1955-4CFB-B596-8019E7306FDA}"/>
    <cellStyle name="60% - Énfasis2 16 3 2" xfId="5940" xr:uid="{9F2EF9C1-0E16-4947-9824-5815D01897D6}"/>
    <cellStyle name="60% - Énfasis2 16 3 2 2" xfId="13648" xr:uid="{47126F02-E802-4BF2-BB81-3AC2F5E5CD43}"/>
    <cellStyle name="60% - Énfasis2 16 3 2 2 2" xfId="29060" xr:uid="{AACEFC34-6FFB-4E26-BF6A-2F429555BB64}"/>
    <cellStyle name="60% - Énfasis2 16 3 2 2 2 2" xfId="52902" xr:uid="{BBADC93B-1252-4F3F-926D-51AC2A718F6C}"/>
    <cellStyle name="60% - Énfasis2 16 3 2 2 3" xfId="52901" xr:uid="{AA36A4BC-C750-4E67-8395-ADE5835A1EF9}"/>
    <cellStyle name="60% - Énfasis2 16 3 2 3" xfId="21355" xr:uid="{0EC02B04-79CA-491F-BD02-270B6A4651DD}"/>
    <cellStyle name="60% - Énfasis2 16 3 2 3 2" xfId="52903" xr:uid="{1D64E335-AF72-4DBC-A098-941C02D55CF9}"/>
    <cellStyle name="60% - Énfasis2 16 3 2 4" xfId="52900" xr:uid="{95C2B48F-FF7C-433C-8680-895A6DC76300}"/>
    <cellStyle name="60% - Énfasis2 16 3 3" xfId="9919" xr:uid="{4CC528C0-0570-4A2C-912B-6E8A6BF8489E}"/>
    <cellStyle name="60% - Énfasis2 16 3 3 2" xfId="25332" xr:uid="{B4990469-88FD-4F83-94B2-DC020235BAF3}"/>
    <cellStyle name="60% - Énfasis2 16 3 3 2 2" xfId="52905" xr:uid="{E0FCB517-3F0F-46F9-A9C2-D593BA41A485}"/>
    <cellStyle name="60% - Énfasis2 16 3 3 3" xfId="52904" xr:uid="{C1F36745-178B-4D63-A258-35EF10C1AEBB}"/>
    <cellStyle name="60% - Énfasis2 16 3 4" xfId="17627" xr:uid="{733EB538-D6E1-43FD-AB9E-72B80F7C8DB0}"/>
    <cellStyle name="60% - Énfasis2 16 3 4 2" xfId="52906" xr:uid="{FCB0C1F5-D7D5-4703-A2B8-43E40303B386}"/>
    <cellStyle name="60% - Énfasis2 16 3 5" xfId="52899" xr:uid="{8F0486D0-3CA7-48E4-8AC1-6D0857FD5D5D}"/>
    <cellStyle name="60% - Énfasis2 16 4" xfId="4463" xr:uid="{DBD20D21-7E6B-44FE-9C6B-78DC87002A52}"/>
    <cellStyle name="60% - Énfasis2 16 4 2" xfId="12171" xr:uid="{53B26D3A-96A2-4E5A-816C-75B58FFD8DA3}"/>
    <cellStyle name="60% - Énfasis2 16 4 2 2" xfId="27583" xr:uid="{E5EFC2D5-23BF-4CAD-AED2-97AE6B663204}"/>
    <cellStyle name="60% - Énfasis2 16 4 2 2 2" xfId="52909" xr:uid="{770FFA38-4362-4FB8-B96E-7FA090856EF2}"/>
    <cellStyle name="60% - Énfasis2 16 4 2 3" xfId="52908" xr:uid="{84C75DBB-7616-4766-BDF8-6D6D27AA1C87}"/>
    <cellStyle name="60% - Énfasis2 16 4 3" xfId="19878" xr:uid="{BDDE82AF-F79C-4C52-957A-2140AAC52CCD}"/>
    <cellStyle name="60% - Énfasis2 16 4 3 2" xfId="52910" xr:uid="{0BF5655D-15B3-444D-9350-0D4BE178D72E}"/>
    <cellStyle name="60% - Énfasis2 16 4 4" xfId="52907" xr:uid="{70D8795E-3855-4908-BC56-C12491F0EDA6}"/>
    <cellStyle name="60% - Énfasis2 16 5" xfId="8460" xr:uid="{F09A9F67-7A31-4687-99CD-65C323BB355A}"/>
    <cellStyle name="60% - Énfasis2 16 5 2" xfId="23873" xr:uid="{A82215EF-23B8-4CF9-9E20-76AA77ECB5A9}"/>
    <cellStyle name="60% - Énfasis2 16 5 2 2" xfId="52912" xr:uid="{5D579D39-49AB-44CE-AE29-6232F3514927}"/>
    <cellStyle name="60% - Énfasis2 16 5 3" xfId="52911" xr:uid="{83D3A7F9-EC09-457A-9D59-FBB340E4F51E}"/>
    <cellStyle name="60% - Énfasis2 16 6" xfId="16168" xr:uid="{FB7DA478-36D0-4A91-B7E6-A30890DDEE67}"/>
    <cellStyle name="60% - Énfasis2 16 6 2" xfId="52913" xr:uid="{03A0A3EF-2CA7-4AAF-8F81-05A860DD3319}"/>
    <cellStyle name="60% - Énfasis2 16 7" xfId="52882" xr:uid="{B297E052-52EC-4376-92CC-A8CD35440D47}"/>
    <cellStyle name="60% - Énfasis2 17" xfId="738" xr:uid="{9BEA2291-C945-408C-9FB3-BF7142A80011}"/>
    <cellStyle name="60% - Énfasis2 17 2" xfId="1399" xr:uid="{DF1D3E4C-C634-4A83-B224-D7A94270E981}"/>
    <cellStyle name="60% - Énfasis2 17 2 2" xfId="2866" xr:uid="{3B36CD41-6562-4907-89BE-23719AD2AD48}"/>
    <cellStyle name="60% - Énfasis2 17 2 2 2" xfId="6598" xr:uid="{7BF1D710-B26E-4AF8-8895-C8934CE4D3EF}"/>
    <cellStyle name="60% - Énfasis2 17 2 2 2 2" xfId="14306" xr:uid="{B9288D69-942D-4539-8CBB-3B150CADBABF}"/>
    <cellStyle name="60% - Énfasis2 17 2 2 2 2 2" xfId="29718" xr:uid="{F8F41479-B9D3-4239-90CA-8C9B7449FDCB}"/>
    <cellStyle name="60% - Énfasis2 17 2 2 2 2 2 2" xfId="52919" xr:uid="{827C9AF7-C7F3-4F4A-92CF-8467C8627779}"/>
    <cellStyle name="60% - Énfasis2 17 2 2 2 2 3" xfId="52918" xr:uid="{2AD90B4C-8586-4952-BF20-A07DBD77F899}"/>
    <cellStyle name="60% - Énfasis2 17 2 2 2 3" xfId="22013" xr:uid="{EC282912-4F7D-4AEE-8A38-CEFE70C0DBCD}"/>
    <cellStyle name="60% - Énfasis2 17 2 2 2 3 2" xfId="52920" xr:uid="{871191DC-683D-466C-934B-5601BF1A6F0C}"/>
    <cellStyle name="60% - Énfasis2 17 2 2 2 4" xfId="52917" xr:uid="{8482BBE0-7E9D-4825-A95A-14565419C602}"/>
    <cellStyle name="60% - Énfasis2 17 2 2 3" xfId="10577" xr:uid="{6E544021-622A-4C53-A341-FC4E04E682A4}"/>
    <cellStyle name="60% - Énfasis2 17 2 2 3 2" xfId="25990" xr:uid="{A7531D6C-0AF6-492B-BF84-61B48F2EC84F}"/>
    <cellStyle name="60% - Énfasis2 17 2 2 3 2 2" xfId="52922" xr:uid="{BA5A69A7-C0F1-4C96-9637-78D70314109D}"/>
    <cellStyle name="60% - Énfasis2 17 2 2 3 3" xfId="52921" xr:uid="{1E7AACD6-F1E5-49F7-972A-1F751D4E360E}"/>
    <cellStyle name="60% - Énfasis2 17 2 2 4" xfId="18285" xr:uid="{4101E645-9199-4FDB-A973-83CCA3BEE3AD}"/>
    <cellStyle name="60% - Énfasis2 17 2 2 4 2" xfId="52923" xr:uid="{5C97FD85-958D-4960-996D-9F9EDEFFC537}"/>
    <cellStyle name="60% - Énfasis2 17 2 2 5" xfId="52916" xr:uid="{C6EDC23E-6E09-40F8-B835-8557BDDEB74F}"/>
    <cellStyle name="60% - Énfasis2 17 2 3" xfId="5135" xr:uid="{CE2CED1C-6A86-4361-AF08-B15C6EFB8980}"/>
    <cellStyle name="60% - Énfasis2 17 2 3 2" xfId="12843" xr:uid="{676B77A1-E96E-4B68-AB22-00980DF8D413}"/>
    <cellStyle name="60% - Énfasis2 17 2 3 2 2" xfId="28255" xr:uid="{584FF396-24D5-435C-BF70-30B3C85A6B25}"/>
    <cellStyle name="60% - Énfasis2 17 2 3 2 2 2" xfId="52926" xr:uid="{887D9266-C98A-4538-8AA7-EB81B62CE63E}"/>
    <cellStyle name="60% - Énfasis2 17 2 3 2 3" xfId="52925" xr:uid="{369BB93A-64B1-4F8A-B9AD-656C7D53A16E}"/>
    <cellStyle name="60% - Énfasis2 17 2 3 3" xfId="20550" xr:uid="{6131D5A8-AE66-4E8E-83CD-B4338216CE90}"/>
    <cellStyle name="60% - Énfasis2 17 2 3 3 2" xfId="52927" xr:uid="{DDCC8F41-3614-44D1-8FC2-8FFE03C7D260}"/>
    <cellStyle name="60% - Énfasis2 17 2 3 4" xfId="52924" xr:uid="{48204C17-20F2-4126-A255-4333FA1E78FA}"/>
    <cellStyle name="60% - Énfasis2 17 2 4" xfId="9118" xr:uid="{2F870A4C-5A3A-4D2D-99C0-7A1B00C03FF1}"/>
    <cellStyle name="60% - Énfasis2 17 2 4 2" xfId="24531" xr:uid="{EB9A253A-1A9F-4F98-9815-E1ADCE0F8339}"/>
    <cellStyle name="60% - Énfasis2 17 2 4 2 2" xfId="52929" xr:uid="{A5940017-C839-4019-BA6A-2D863AB8585D}"/>
    <cellStyle name="60% - Énfasis2 17 2 4 3" xfId="52928" xr:uid="{90B80A66-52C6-4AFA-8342-ABDA656AA26C}"/>
    <cellStyle name="60% - Énfasis2 17 2 5" xfId="16826" xr:uid="{81CE9B4B-7D34-4C84-A870-8B185AAA058C}"/>
    <cellStyle name="60% - Énfasis2 17 2 5 2" xfId="52930" xr:uid="{31C92F89-4CD5-4C39-8C01-3BB5575E71DD}"/>
    <cellStyle name="60% - Énfasis2 17 2 6" xfId="52915" xr:uid="{07B742F8-7553-499E-9EA7-1D00E060EAD7}"/>
    <cellStyle name="60% - Énfasis2 17 3" xfId="2228" xr:uid="{FF4FC3D2-6E16-49C2-BE89-10B4A3A6C3B2}"/>
    <cellStyle name="60% - Énfasis2 17 3 2" xfId="5960" xr:uid="{48070F21-7C3D-4E14-BAE6-57746BDFC155}"/>
    <cellStyle name="60% - Énfasis2 17 3 2 2" xfId="13668" xr:uid="{84176B7D-69F5-4ADB-8A66-6809BB46D50F}"/>
    <cellStyle name="60% - Énfasis2 17 3 2 2 2" xfId="29080" xr:uid="{E33A73CD-35EF-4326-8E3E-1732C6CB87DD}"/>
    <cellStyle name="60% - Énfasis2 17 3 2 2 2 2" xfId="52934" xr:uid="{69F4D41D-CE7B-432E-A445-0B413AC9A952}"/>
    <cellStyle name="60% - Énfasis2 17 3 2 2 3" xfId="52933" xr:uid="{8C00BA07-D168-47F2-913E-D3E64890ADEF}"/>
    <cellStyle name="60% - Énfasis2 17 3 2 3" xfId="21375" xr:uid="{F11B075F-6ED4-4AAA-8E0D-A522CFEB20A9}"/>
    <cellStyle name="60% - Énfasis2 17 3 2 3 2" xfId="52935" xr:uid="{AF27F8A1-DD86-4C07-8C32-A2FE950FF870}"/>
    <cellStyle name="60% - Énfasis2 17 3 2 4" xfId="52932" xr:uid="{9DE0697C-5ECF-4F81-B314-F8A3B8BE3688}"/>
    <cellStyle name="60% - Énfasis2 17 3 3" xfId="9939" xr:uid="{ABCD0B23-E246-45AD-A7AB-7E088B1623B4}"/>
    <cellStyle name="60% - Énfasis2 17 3 3 2" xfId="25352" xr:uid="{B51093A4-E909-47F6-9001-A109C6CCCBF3}"/>
    <cellStyle name="60% - Énfasis2 17 3 3 2 2" xfId="52937" xr:uid="{A5B9AD6B-592D-478F-8FA9-D428C3E12040}"/>
    <cellStyle name="60% - Énfasis2 17 3 3 3" xfId="52936" xr:uid="{42B245C8-40A2-4CB6-8279-98EAFA67FDB3}"/>
    <cellStyle name="60% - Énfasis2 17 3 4" xfId="17647" xr:uid="{A3D9BECA-C13D-4B87-AD4D-1EB0EE7861AA}"/>
    <cellStyle name="60% - Énfasis2 17 3 4 2" xfId="52938" xr:uid="{DB37FDD9-BF7C-442D-93F3-41D41FCD7B19}"/>
    <cellStyle name="60% - Énfasis2 17 3 5" xfId="52931" xr:uid="{6408C92D-E80B-4BFA-BB58-1781C233AAEE}"/>
    <cellStyle name="60% - Énfasis2 17 4" xfId="4483" xr:uid="{8C854CC9-4D08-41DB-A715-9F9705A61FAE}"/>
    <cellStyle name="60% - Énfasis2 17 4 2" xfId="12191" xr:uid="{22A0679D-B08A-41DB-BD7B-862714059E64}"/>
    <cellStyle name="60% - Énfasis2 17 4 2 2" xfId="27603" xr:uid="{035CDD91-77DC-41F1-9F46-369E7BDDBF53}"/>
    <cellStyle name="60% - Énfasis2 17 4 2 2 2" xfId="52941" xr:uid="{72D67860-F672-449D-8D15-9709D1E94C6F}"/>
    <cellStyle name="60% - Énfasis2 17 4 2 3" xfId="52940" xr:uid="{E4B733D4-4C11-4FE2-A0A0-5F882FB4511B}"/>
    <cellStyle name="60% - Énfasis2 17 4 3" xfId="19898" xr:uid="{D6CC34C4-2F51-4956-AF85-F3B13D4D960D}"/>
    <cellStyle name="60% - Énfasis2 17 4 3 2" xfId="52942" xr:uid="{697C1046-2920-4CEA-819D-07662DB8A3E4}"/>
    <cellStyle name="60% - Énfasis2 17 4 4" xfId="52939" xr:uid="{4E6DB59A-B6AE-48F5-9409-57BA0E15386B}"/>
    <cellStyle name="60% - Énfasis2 17 5" xfId="8480" xr:uid="{7240A6E1-4D49-4481-A320-B543906F3C10}"/>
    <cellStyle name="60% - Énfasis2 17 5 2" xfId="23893" xr:uid="{ECAA417C-71CF-43DC-91D9-795754225B93}"/>
    <cellStyle name="60% - Énfasis2 17 5 2 2" xfId="52944" xr:uid="{D7A1EC28-D098-49BD-B7D9-BBD6952C661D}"/>
    <cellStyle name="60% - Énfasis2 17 5 3" xfId="52943" xr:uid="{9B40406D-8DAC-472D-B0ED-47CC6BD04584}"/>
    <cellStyle name="60% - Énfasis2 17 6" xfId="16188" xr:uid="{30ED7470-82A4-4985-BBF6-F6587A8BC9AD}"/>
    <cellStyle name="60% - Énfasis2 17 6 2" xfId="52945" xr:uid="{A1648E95-2548-46E4-9F76-478A5F8476A7}"/>
    <cellStyle name="60% - Énfasis2 17 7" xfId="52914" xr:uid="{9688BEF1-F6D7-4B9F-BFEE-5485EE79BB15}"/>
    <cellStyle name="60% - Énfasis2 18" xfId="757" xr:uid="{897B5801-58AD-4E35-9A88-75D65F18A7FC}"/>
    <cellStyle name="60% - Énfasis2 18 2" xfId="2247" xr:uid="{1816AEBC-2A07-43F2-8FC5-00B05AD7B321}"/>
    <cellStyle name="60% - Énfasis2 18 2 2" xfId="5979" xr:uid="{F8078248-DC27-4FE8-B020-500C0E297A9E}"/>
    <cellStyle name="60% - Énfasis2 18 2 2 2" xfId="13687" xr:uid="{9EBE742F-6598-4E86-B6A3-D3705FFAF0FC}"/>
    <cellStyle name="60% - Énfasis2 18 2 2 2 2" xfId="29099" xr:uid="{D3D1F21D-54BA-4C22-87E5-0844142182A4}"/>
    <cellStyle name="60% - Énfasis2 18 2 2 2 2 2" xfId="52950" xr:uid="{660E3C61-A631-4232-A60A-6E2E1D600682}"/>
    <cellStyle name="60% - Énfasis2 18 2 2 2 3" xfId="52949" xr:uid="{82418A99-5FAE-4C6D-99F4-D10FB554EE82}"/>
    <cellStyle name="60% - Énfasis2 18 2 2 3" xfId="21394" xr:uid="{24821E88-E630-4ACD-8868-537EF655A2FF}"/>
    <cellStyle name="60% - Énfasis2 18 2 2 3 2" xfId="52951" xr:uid="{ECBD2568-388A-4051-88D4-F42D3C68336E}"/>
    <cellStyle name="60% - Énfasis2 18 2 2 4" xfId="52948" xr:uid="{C245B0D6-EDFD-45BE-9587-05C63BA20163}"/>
    <cellStyle name="60% - Énfasis2 18 2 3" xfId="9958" xr:uid="{847F9C14-4500-4926-9BFA-102839A4149B}"/>
    <cellStyle name="60% - Énfasis2 18 2 3 2" xfId="25371" xr:uid="{C53B9650-D122-4FE6-A223-603E154A60E1}"/>
    <cellStyle name="60% - Énfasis2 18 2 3 2 2" xfId="52953" xr:uid="{59FBE16D-F717-4FEA-9063-F212371B58B5}"/>
    <cellStyle name="60% - Énfasis2 18 2 3 3" xfId="52952" xr:uid="{BBCE39D4-87FC-4ACB-83D5-B59019D39A17}"/>
    <cellStyle name="60% - Énfasis2 18 2 4" xfId="17666" xr:uid="{5A3DAB21-33C4-4E3F-B845-87E7C04CE18D}"/>
    <cellStyle name="60% - Énfasis2 18 2 4 2" xfId="52954" xr:uid="{CD3D0FE4-D27D-4953-80CF-F50DE8E34063}"/>
    <cellStyle name="60% - Énfasis2 18 2 5" xfId="52947" xr:uid="{45DB8668-2305-4A8B-8CC5-37854F28EC07}"/>
    <cellStyle name="60% - Énfasis2 18 3" xfId="4502" xr:uid="{92919378-4DA3-427E-80F1-6EBD10C9946D}"/>
    <cellStyle name="60% - Énfasis2 18 3 2" xfId="12210" xr:uid="{27F9463D-C03E-4836-AA85-055B3BA13B84}"/>
    <cellStyle name="60% - Énfasis2 18 3 2 2" xfId="27622" xr:uid="{994514DA-FC3F-462A-85FE-FFE4A9EF6FFA}"/>
    <cellStyle name="60% - Énfasis2 18 3 2 2 2" xfId="52957" xr:uid="{E306B8C0-4FDC-43D2-9F22-4C5372DE0F7B}"/>
    <cellStyle name="60% - Énfasis2 18 3 2 3" xfId="52956" xr:uid="{87B29160-951F-4444-8157-11B553992F67}"/>
    <cellStyle name="60% - Énfasis2 18 3 3" xfId="19917" xr:uid="{99DBACE7-3D35-4253-A85E-BFEF05EC493D}"/>
    <cellStyle name="60% - Énfasis2 18 3 3 2" xfId="52958" xr:uid="{5AF3FA8A-2EBC-44C9-AF25-CBB64A6F6DE1}"/>
    <cellStyle name="60% - Énfasis2 18 3 4" xfId="52955" xr:uid="{2B20C713-A1F1-42B5-984E-1352836EB9C5}"/>
    <cellStyle name="60% - Énfasis2 18 4" xfId="8499" xr:uid="{000B2180-F86C-4987-B52B-A3168A1B3CE6}"/>
    <cellStyle name="60% - Énfasis2 18 4 2" xfId="23912" xr:uid="{C378C89D-C3F3-4426-84EA-0FEE21AFECC3}"/>
    <cellStyle name="60% - Énfasis2 18 4 2 2" xfId="52960" xr:uid="{200D1B3F-22EB-40C8-BA33-6002F28907C1}"/>
    <cellStyle name="60% - Énfasis2 18 4 3" xfId="52959" xr:uid="{9E15D106-8FEB-465D-9CA7-1E4A350B0352}"/>
    <cellStyle name="60% - Énfasis2 18 5" xfId="16207" xr:uid="{7FE30649-22AA-4EC4-A8CE-60191EC9A250}"/>
    <cellStyle name="60% - Énfasis2 18 5 2" xfId="52961" xr:uid="{0ED6C6DE-F1C1-4039-A320-41C2E91124B6}"/>
    <cellStyle name="60% - Énfasis2 18 6" xfId="52946" xr:uid="{DDCB8FD1-9828-41A3-9D25-AEEA737052AE}"/>
    <cellStyle name="60% - Énfasis2 19" xfId="1421" xr:uid="{614DE247-8EDD-40E8-9545-35491159D8D3}"/>
    <cellStyle name="60% - Énfasis2 19 2" xfId="2886" xr:uid="{63707C81-3EFC-4CD8-ABE1-AC782E589A3E}"/>
    <cellStyle name="60% - Énfasis2 19 2 2" xfId="6618" xr:uid="{37B68333-41E0-47DA-A296-9CA3F42AB51D}"/>
    <cellStyle name="60% - Énfasis2 19 2 2 2" xfId="14326" xr:uid="{4433F8F3-D1C6-4BB5-AFC6-3629226F1F58}"/>
    <cellStyle name="60% - Énfasis2 19 2 2 2 2" xfId="29738" xr:uid="{8526DFE8-493D-475D-AB4D-E5DDD1093414}"/>
    <cellStyle name="60% - Énfasis2 19 2 2 2 2 2" xfId="52966" xr:uid="{CEE6E6C8-4983-4912-A0C1-31EB75CA284D}"/>
    <cellStyle name="60% - Énfasis2 19 2 2 2 3" xfId="52965" xr:uid="{7780F579-9952-4518-8749-B850B2C3CB51}"/>
    <cellStyle name="60% - Énfasis2 19 2 2 3" xfId="22033" xr:uid="{E2049E1B-24A5-4879-86D2-BE1C50A40609}"/>
    <cellStyle name="60% - Énfasis2 19 2 2 3 2" xfId="52967" xr:uid="{0D805ADB-94EC-4129-B7EC-9EB5D5AFBE41}"/>
    <cellStyle name="60% - Énfasis2 19 2 2 4" xfId="52964" xr:uid="{E7D94027-E8D3-4733-92B5-3429A1F1E1E4}"/>
    <cellStyle name="60% - Énfasis2 19 2 3" xfId="10597" xr:uid="{9CAB37DB-BC77-4F33-B1FE-5695EE89B975}"/>
    <cellStyle name="60% - Énfasis2 19 2 3 2" xfId="26010" xr:uid="{41E7E0B1-B96F-4106-967A-02C0D7FA09C1}"/>
    <cellStyle name="60% - Énfasis2 19 2 3 2 2" xfId="52969" xr:uid="{BB177A90-A8A2-4240-9BD9-98DA2F8E2803}"/>
    <cellStyle name="60% - Énfasis2 19 2 3 3" xfId="52968" xr:uid="{811575C3-EE08-44CF-9FD3-B93E8FDEEA99}"/>
    <cellStyle name="60% - Énfasis2 19 2 4" xfId="18305" xr:uid="{B259D22F-2C7C-4F1C-BB23-4185069124A6}"/>
    <cellStyle name="60% - Énfasis2 19 2 4 2" xfId="52970" xr:uid="{CF4A651D-3E6B-4714-BF5E-632ABC538B80}"/>
    <cellStyle name="60% - Énfasis2 19 2 5" xfId="52963" xr:uid="{E197835B-ACE4-4140-A5EF-546C5636FA21}"/>
    <cellStyle name="60% - Énfasis2 19 3" xfId="5157" xr:uid="{48899EFD-D5F5-4236-868B-DE7E27959EFC}"/>
    <cellStyle name="60% - Énfasis2 19 3 2" xfId="12865" xr:uid="{8C92493C-7320-473F-A555-8CCCF2C5EE59}"/>
    <cellStyle name="60% - Énfasis2 19 3 2 2" xfId="28277" xr:uid="{58872B37-C17D-40DB-AED9-C0306C7A80C7}"/>
    <cellStyle name="60% - Énfasis2 19 3 2 2 2" xfId="52973" xr:uid="{C6530DD8-B56F-483B-9EF2-2A2CD209FBEE}"/>
    <cellStyle name="60% - Énfasis2 19 3 2 3" xfId="52972" xr:uid="{60144490-7115-43C2-B6F1-29E5F722054E}"/>
    <cellStyle name="60% - Énfasis2 19 3 3" xfId="20572" xr:uid="{7E3B9B28-CE7C-4C8E-A459-773DE8E43B14}"/>
    <cellStyle name="60% - Énfasis2 19 3 3 2" xfId="52974" xr:uid="{E31667D3-3ED0-443C-AA1D-B189E1F43EB7}"/>
    <cellStyle name="60% - Énfasis2 19 3 4" xfId="52971" xr:uid="{B6109C69-4165-4E68-B25A-32A29F82DAF3}"/>
    <cellStyle name="60% - Énfasis2 19 4" xfId="9138" xr:uid="{70A98D45-B868-41A5-A1C3-B74AEB4A0B7E}"/>
    <cellStyle name="60% - Énfasis2 19 4 2" xfId="24551" xr:uid="{6038DA3F-D488-4FAF-B301-A077CA81ADA2}"/>
    <cellStyle name="60% - Énfasis2 19 4 2 2" xfId="52976" xr:uid="{96C61B80-3651-48A0-B9EB-B9604673B1C1}"/>
    <cellStyle name="60% - Énfasis2 19 4 3" xfId="52975" xr:uid="{C555036A-CC27-43B1-A10E-B27FCD9A0E5F}"/>
    <cellStyle name="60% - Énfasis2 19 5" xfId="16846" xr:uid="{21DA3B83-CDE5-4935-9C00-78A34EB08C1B}"/>
    <cellStyle name="60% - Énfasis2 19 5 2" xfId="52977" xr:uid="{EE06363B-D979-43D8-8BDC-8D38AED233E5}"/>
    <cellStyle name="60% - Énfasis2 19 6" xfId="52962" xr:uid="{F22EA07A-F192-4ECD-AC1F-D56358CBB3C6}"/>
    <cellStyle name="60% - Énfasis2 2" xfId="228" xr:uid="{0096119F-DDF6-4451-AFE6-6130C94A90DB}"/>
    <cellStyle name="60% - Énfasis2 2 2" xfId="431" xr:uid="{0FD060CF-049B-4D0A-B79E-422CAE47B956}"/>
    <cellStyle name="60% - Énfasis2 2 2 2" xfId="1092" xr:uid="{5EF3F37F-288C-491F-8F05-B5118DA8604D}"/>
    <cellStyle name="60% - Énfasis2 2 2 2 2" xfId="2560" xr:uid="{6233C5DE-D0D7-42A5-9B0C-7099B1DD297D}"/>
    <cellStyle name="60% - Énfasis2 2 2 2 2 2" xfId="6292" xr:uid="{C91A6A72-AD6B-486F-84FF-9D35954A9B37}"/>
    <cellStyle name="60% - Énfasis2 2 2 2 2 2 2" xfId="14000" xr:uid="{BDB565BA-B8CC-43F2-B247-0D3998D13DFF}"/>
    <cellStyle name="60% - Énfasis2 2 2 2 2 2 2 2" xfId="29412" xr:uid="{E51C0CFF-1998-4D7A-AA1F-A30025BFB07C}"/>
    <cellStyle name="60% - Énfasis2 2 2 2 2 2 2 2 2" xfId="52984" xr:uid="{DB6EA54E-E756-4A52-80CA-F108A780F01E}"/>
    <cellStyle name="60% - Énfasis2 2 2 2 2 2 2 3" xfId="52983" xr:uid="{ADF2321D-F655-4413-9EB8-9D72809DDC83}"/>
    <cellStyle name="60% - Énfasis2 2 2 2 2 2 3" xfId="21707" xr:uid="{6210A2E7-030B-47BE-9872-9B450EBD2E6E}"/>
    <cellStyle name="60% - Énfasis2 2 2 2 2 2 3 2" xfId="52985" xr:uid="{0DE1FCA0-2649-4FE0-A17E-826BCDA853F9}"/>
    <cellStyle name="60% - Énfasis2 2 2 2 2 2 4" xfId="52982" xr:uid="{3F8B3601-51B9-4BA8-A322-08EBB48C719B}"/>
    <cellStyle name="60% - Énfasis2 2 2 2 2 3" xfId="10271" xr:uid="{E52E7D49-E0D0-4547-99EC-13A3D9B05F33}"/>
    <cellStyle name="60% - Énfasis2 2 2 2 2 3 2" xfId="25684" xr:uid="{067B5F64-3D2A-49E4-81B3-066242B2D716}"/>
    <cellStyle name="60% - Énfasis2 2 2 2 2 3 2 2" xfId="52987" xr:uid="{760910F3-D18E-4697-8043-DB7894FD1959}"/>
    <cellStyle name="60% - Énfasis2 2 2 2 2 3 3" xfId="52986" xr:uid="{F31CA811-C2CC-4773-9648-2FD5554F17B8}"/>
    <cellStyle name="60% - Énfasis2 2 2 2 2 4" xfId="17979" xr:uid="{8D320EB1-41EE-424B-B312-6BF52CBAACD6}"/>
    <cellStyle name="60% - Énfasis2 2 2 2 2 4 2" xfId="52988" xr:uid="{1E4612D7-0E09-4300-ABE4-C3DD518D8C26}"/>
    <cellStyle name="60% - Énfasis2 2 2 2 2 5" xfId="52981" xr:uid="{89CF9073-2F1A-4C7F-B702-30FA81C5A194}"/>
    <cellStyle name="60% - Énfasis2 2 2 2 3" xfId="4829" xr:uid="{3F5CC2B2-3351-4BB4-AD8B-33BDA8058126}"/>
    <cellStyle name="60% - Énfasis2 2 2 2 3 2" xfId="12537" xr:uid="{747A1BD3-C6DD-4671-8D0E-25E72EFCF94C}"/>
    <cellStyle name="60% - Énfasis2 2 2 2 3 2 2" xfId="27949" xr:uid="{83A74E2A-FE3D-4FD3-B73A-3840FAD0BD0B}"/>
    <cellStyle name="60% - Énfasis2 2 2 2 3 2 2 2" xfId="52991" xr:uid="{693516C5-55D7-47F4-A7CF-6CE5642730C0}"/>
    <cellStyle name="60% - Énfasis2 2 2 2 3 2 3" xfId="52990" xr:uid="{C034C4CD-43E6-4A2F-8876-F21E07E791B7}"/>
    <cellStyle name="60% - Énfasis2 2 2 2 3 3" xfId="20244" xr:uid="{B86B0C61-2091-4DBD-BEC3-7CE6C5AAED16}"/>
    <cellStyle name="60% - Énfasis2 2 2 2 3 3 2" xfId="52992" xr:uid="{611EDBBC-A990-4E45-A53E-AC2E8B47E3D8}"/>
    <cellStyle name="60% - Énfasis2 2 2 2 3 4" xfId="52989" xr:uid="{C7A6BCFB-ABFD-4A0E-835E-C4857D48CF4A}"/>
    <cellStyle name="60% - Énfasis2 2 2 2 4" xfId="8812" xr:uid="{6C5C6CA0-1826-4A8D-8A30-07134E73C1C2}"/>
    <cellStyle name="60% - Énfasis2 2 2 2 4 2" xfId="24225" xr:uid="{DB35C352-5B84-426F-8BFE-B16936F1D083}"/>
    <cellStyle name="60% - Énfasis2 2 2 2 4 2 2" xfId="52994" xr:uid="{6FC5D2E5-72AF-4275-A3FB-F66C62E5E9FA}"/>
    <cellStyle name="60% - Énfasis2 2 2 2 4 3" xfId="52993" xr:uid="{C59F4E80-3CF9-4CF7-9819-2E45817DE5D1}"/>
    <cellStyle name="60% - Énfasis2 2 2 2 5" xfId="16520" xr:uid="{A6DE0715-227D-4C46-8B25-1B2342C7AA95}"/>
    <cellStyle name="60% - Énfasis2 2 2 2 5 2" xfId="52995" xr:uid="{EFB167BA-9D9A-437C-A001-CA34B159B161}"/>
    <cellStyle name="60% - Énfasis2 2 2 2 6" xfId="52980" xr:uid="{175E272C-94A6-4816-A4F8-5A43AB67E366}"/>
    <cellStyle name="60% - Énfasis2 2 2 3" xfId="1922" xr:uid="{33A51AEB-4B26-4A32-BA5D-B2A8692F5EC2}"/>
    <cellStyle name="60% - Énfasis2 2 2 3 2" xfId="5654" xr:uid="{4A0BBBB0-BE5F-41EA-A385-7F919C1D7BF9}"/>
    <cellStyle name="60% - Énfasis2 2 2 3 2 2" xfId="13362" xr:uid="{AB9234CF-6D7E-4CF1-9502-022F49CCD12A}"/>
    <cellStyle name="60% - Énfasis2 2 2 3 2 2 2" xfId="28774" xr:uid="{C4865F5E-3B7C-4ED8-B14E-AFB9B9355670}"/>
    <cellStyle name="60% - Énfasis2 2 2 3 2 2 2 2" xfId="52999" xr:uid="{99892DF9-451F-4BA6-8D59-F577D65DF926}"/>
    <cellStyle name="60% - Énfasis2 2 2 3 2 2 3" xfId="52998" xr:uid="{0DC6621F-15DC-4C96-91C9-1B6FCDF13744}"/>
    <cellStyle name="60% - Énfasis2 2 2 3 2 3" xfId="21069" xr:uid="{5C41841E-128D-434F-8361-7A23654CAA5E}"/>
    <cellStyle name="60% - Énfasis2 2 2 3 2 3 2" xfId="53000" xr:uid="{22B263E5-88C0-49DC-B759-7E696D50CC5F}"/>
    <cellStyle name="60% - Énfasis2 2 2 3 2 4" xfId="52997" xr:uid="{E2AF194D-B768-4182-83D7-417683E85859}"/>
    <cellStyle name="60% - Énfasis2 2 2 3 3" xfId="9633" xr:uid="{60EA76DE-7744-4571-B451-4D5D84F338D2}"/>
    <cellStyle name="60% - Énfasis2 2 2 3 3 2" xfId="25046" xr:uid="{778A60A3-F87F-4C06-8776-466F9797A35E}"/>
    <cellStyle name="60% - Énfasis2 2 2 3 3 2 2" xfId="53002" xr:uid="{DEF72D64-AC0D-44E1-9813-1EAF21222109}"/>
    <cellStyle name="60% - Énfasis2 2 2 3 3 3" xfId="53001" xr:uid="{C8BF4B1C-11E3-4B26-9AD7-2D1818C7DA24}"/>
    <cellStyle name="60% - Énfasis2 2 2 3 4" xfId="17341" xr:uid="{C9DDD929-2BCB-46DF-9AD2-3E56B0AD3A29}"/>
    <cellStyle name="60% - Énfasis2 2 2 3 4 2" xfId="53003" xr:uid="{A4948E18-2BFB-4387-9CC9-A19DC6D2054A}"/>
    <cellStyle name="60% - Énfasis2 2 2 3 5" xfId="52996" xr:uid="{87791357-4568-47D1-A330-12F8706D1003}"/>
    <cellStyle name="60% - Énfasis2 2 2 4" xfId="4177" xr:uid="{45DC289B-EEB8-452B-9D6E-3932FB5A3AA6}"/>
    <cellStyle name="60% - Énfasis2 2 2 4 2" xfId="11885" xr:uid="{8E6384B6-6EA7-4689-A88C-EC5C1C9DE832}"/>
    <cellStyle name="60% - Énfasis2 2 2 4 2 2" xfId="27297" xr:uid="{06B9B608-DBF8-45A9-96D0-5D744C8BA6D5}"/>
    <cellStyle name="60% - Énfasis2 2 2 4 2 2 2" xfId="53006" xr:uid="{65E864F7-2281-4D6B-BD9C-8F536F7FBDFC}"/>
    <cellStyle name="60% - Énfasis2 2 2 4 2 3" xfId="53005" xr:uid="{AE683D9F-CA77-45FF-85BF-41AE6CD96A74}"/>
    <cellStyle name="60% - Énfasis2 2 2 4 3" xfId="19592" xr:uid="{25D245C8-193B-4742-A667-DC8809A86F84}"/>
    <cellStyle name="60% - Énfasis2 2 2 4 3 2" xfId="53007" xr:uid="{D5422335-2C96-4B3F-9236-7119927E5C57}"/>
    <cellStyle name="60% - Énfasis2 2 2 4 4" xfId="53004" xr:uid="{15BCDB67-8FEB-4267-A51A-16AB3A8F8E41}"/>
    <cellStyle name="60% - Énfasis2 2 2 5" xfId="8174" xr:uid="{A26D925A-BAA9-4F33-96EC-830462D47D4F}"/>
    <cellStyle name="60% - Énfasis2 2 2 5 2" xfId="23587" xr:uid="{AA2B3809-0201-4000-9B71-CCC8A447422A}"/>
    <cellStyle name="60% - Énfasis2 2 2 5 2 2" xfId="53009" xr:uid="{CD6E618B-F7D1-40B5-894B-628E557C63F5}"/>
    <cellStyle name="60% - Énfasis2 2 2 5 3" xfId="53008" xr:uid="{C8FADED8-B7B2-4436-BCB4-0CEDDD071DC8}"/>
    <cellStyle name="60% - Énfasis2 2 2 6" xfId="15882" xr:uid="{37796F08-E381-46CE-A13E-21143595661F}"/>
    <cellStyle name="60% - Énfasis2 2 2 6 2" xfId="53010" xr:uid="{D3EA9670-A2FD-44B0-948C-FEA05BD66F1F}"/>
    <cellStyle name="60% - Énfasis2 2 2 7" xfId="52979" xr:uid="{D7B0F404-4356-41E5-BA92-666AE73284A6}"/>
    <cellStyle name="60% - Énfasis2 2 3" xfId="892" xr:uid="{F4B9CDAC-11A1-4A89-8B11-64DE1640EE80}"/>
    <cellStyle name="60% - Énfasis2 2 3 2" xfId="2362" xr:uid="{FA9C1704-C191-4F55-9754-C05ED5A42528}"/>
    <cellStyle name="60% - Énfasis2 2 3 2 2" xfId="6094" xr:uid="{4414A839-15E3-4211-B6E3-CC3F1964A83E}"/>
    <cellStyle name="60% - Énfasis2 2 3 2 2 2" xfId="13802" xr:uid="{5A67F4C0-BA99-4356-8B81-1B4E876F13D0}"/>
    <cellStyle name="60% - Énfasis2 2 3 2 2 2 2" xfId="29214" xr:uid="{E21FA540-C4A2-4118-A2A3-3A7EB3827D5D}"/>
    <cellStyle name="60% - Énfasis2 2 3 2 2 2 2 2" xfId="53015" xr:uid="{B085438E-D9E3-4961-9F18-1C5B9297735A}"/>
    <cellStyle name="60% - Énfasis2 2 3 2 2 2 3" xfId="53014" xr:uid="{E86765C4-4B2E-4AE9-BDBB-FDF5B465E023}"/>
    <cellStyle name="60% - Énfasis2 2 3 2 2 3" xfId="21509" xr:uid="{0276F689-266B-4889-89FB-3B5062CD4098}"/>
    <cellStyle name="60% - Énfasis2 2 3 2 2 3 2" xfId="53016" xr:uid="{EAD72A91-9DAA-432E-9569-56C87ACA9C1F}"/>
    <cellStyle name="60% - Énfasis2 2 3 2 2 4" xfId="53013" xr:uid="{4B8C2EDA-CAF9-4B8B-8A68-11622938E4A4}"/>
    <cellStyle name="60% - Énfasis2 2 3 2 3" xfId="10073" xr:uid="{8DD85673-0124-41E0-9FAB-4A27D428F33A}"/>
    <cellStyle name="60% - Énfasis2 2 3 2 3 2" xfId="25486" xr:uid="{F8693EBA-6681-4C83-B860-74C6CAD13A1D}"/>
    <cellStyle name="60% - Énfasis2 2 3 2 3 2 2" xfId="53018" xr:uid="{3C399695-1116-4263-B572-3A02E9FEE6A7}"/>
    <cellStyle name="60% - Énfasis2 2 3 2 3 3" xfId="53017" xr:uid="{236C274A-984F-48A6-9862-7895141EC222}"/>
    <cellStyle name="60% - Énfasis2 2 3 2 4" xfId="17781" xr:uid="{6B979CE8-2D57-4F49-8EF2-C932C04BB0D6}"/>
    <cellStyle name="60% - Énfasis2 2 3 2 4 2" xfId="53019" xr:uid="{A102F033-36CA-4E36-88D3-DF2537F8FFA6}"/>
    <cellStyle name="60% - Énfasis2 2 3 2 5" xfId="53012" xr:uid="{A3EE7943-A169-4A3B-A0FE-FC10FC9B63BB}"/>
    <cellStyle name="60% - Énfasis2 2 3 3" xfId="4629" xr:uid="{0D4CF921-20A1-4CCD-A434-D287728BF100}"/>
    <cellStyle name="60% - Énfasis2 2 3 3 2" xfId="12337" xr:uid="{3B85569F-269E-410F-861C-3AA9E29BEA66}"/>
    <cellStyle name="60% - Énfasis2 2 3 3 2 2" xfId="27749" xr:uid="{6197173D-9F0A-470D-8C85-97EACCE72895}"/>
    <cellStyle name="60% - Énfasis2 2 3 3 2 2 2" xfId="53022" xr:uid="{694DC9F9-9344-4255-8B0C-9B86003EFC85}"/>
    <cellStyle name="60% - Énfasis2 2 3 3 2 3" xfId="53021" xr:uid="{91AC0865-25CE-47AF-8DD6-00B892780A3D}"/>
    <cellStyle name="60% - Énfasis2 2 3 3 3" xfId="20044" xr:uid="{25A4D094-BE44-4E49-A41E-E3A0B786479E}"/>
    <cellStyle name="60% - Énfasis2 2 3 3 3 2" xfId="53023" xr:uid="{D9AEC139-B402-4A2F-BAFD-7247A0113594}"/>
    <cellStyle name="60% - Énfasis2 2 3 3 4" xfId="53020" xr:uid="{3F6CF646-87A0-443E-A6FB-8E7D815FE9F5}"/>
    <cellStyle name="60% - Énfasis2 2 3 4" xfId="8614" xr:uid="{52AE0B82-94B7-489F-B8C6-2921E9F724D2}"/>
    <cellStyle name="60% - Énfasis2 2 3 4 2" xfId="24027" xr:uid="{EBCB4244-15CB-436F-AF15-05175E64EE05}"/>
    <cellStyle name="60% - Énfasis2 2 3 4 2 2" xfId="53025" xr:uid="{11CD9090-E88A-42DE-BA18-952D0FD7EC65}"/>
    <cellStyle name="60% - Énfasis2 2 3 4 3" xfId="53024" xr:uid="{645CDBCA-E55D-4BBC-9AC6-1D0DA45D221D}"/>
    <cellStyle name="60% - Énfasis2 2 3 5" xfId="16322" xr:uid="{4FFD40D9-EA39-4560-91B0-197A4766D634}"/>
    <cellStyle name="60% - Énfasis2 2 3 5 2" xfId="53026" xr:uid="{0AACDB48-0C93-4E3D-8457-47EAACF621C1}"/>
    <cellStyle name="60% - Énfasis2 2 3 6" xfId="53011" xr:uid="{875A01FF-CDB9-4326-9ED7-615BC9505E92}"/>
    <cellStyle name="60% - Énfasis2 2 4" xfId="1724" xr:uid="{80661BB6-4611-4A56-B778-039522FC53FB}"/>
    <cellStyle name="60% - Énfasis2 2 4 2" xfId="5456" xr:uid="{6CCAC4A6-6111-4932-AEE8-E36B7EDD3E55}"/>
    <cellStyle name="60% - Énfasis2 2 4 2 2" xfId="13164" xr:uid="{D110403B-0356-422D-9AA8-1C50A4C27E56}"/>
    <cellStyle name="60% - Énfasis2 2 4 2 2 2" xfId="28576" xr:uid="{735379C9-81E4-40DD-A61D-7F378138F374}"/>
    <cellStyle name="60% - Énfasis2 2 4 2 2 2 2" xfId="53030" xr:uid="{E0A8C7BE-E296-411A-9FEA-F03DE152467E}"/>
    <cellStyle name="60% - Énfasis2 2 4 2 2 3" xfId="53029" xr:uid="{BC75636E-AC6E-4423-A8B7-BF629AAE34F0}"/>
    <cellStyle name="60% - Énfasis2 2 4 2 3" xfId="20871" xr:uid="{CA18ED1A-EFDD-4625-9EF5-1D854516012C}"/>
    <cellStyle name="60% - Énfasis2 2 4 2 3 2" xfId="53031" xr:uid="{404CA5C8-7BF8-4728-AEFD-EDDA42854B9C}"/>
    <cellStyle name="60% - Énfasis2 2 4 2 4" xfId="53028" xr:uid="{59BF2685-1C5B-499F-98F4-AA0FE9333753}"/>
    <cellStyle name="60% - Énfasis2 2 4 3" xfId="9435" xr:uid="{DF2DF83B-99B5-42DF-A655-2E695ABFAEC0}"/>
    <cellStyle name="60% - Énfasis2 2 4 3 2" xfId="24848" xr:uid="{7FBF2BEA-06F1-46C9-B805-D48BA722D959}"/>
    <cellStyle name="60% - Énfasis2 2 4 3 2 2" xfId="53033" xr:uid="{2EC0CDF9-0108-4D94-992A-09CC5E7FD857}"/>
    <cellStyle name="60% - Énfasis2 2 4 3 3" xfId="53032" xr:uid="{6580B717-B087-4A27-8924-4C1F96D48205}"/>
    <cellStyle name="60% - Énfasis2 2 4 4" xfId="17143" xr:uid="{632E0580-64E5-438E-BF89-DF913BC037F8}"/>
    <cellStyle name="60% - Énfasis2 2 4 4 2" xfId="53034" xr:uid="{A7C7DC35-D36D-4517-8E12-EA4BB5E8B872}"/>
    <cellStyle name="60% - Énfasis2 2 4 5" xfId="53027" xr:uid="{FFDC79DD-E4B8-4184-9871-BA1172079723}"/>
    <cellStyle name="60% - Énfasis2 2 5" xfId="3977" xr:uid="{763631C8-9212-41D1-ADD4-B115FA4E86EC}"/>
    <cellStyle name="60% - Énfasis2 2 5 2" xfId="11685" xr:uid="{FE82DD84-1713-4BD9-931D-A7ECF997FEAC}"/>
    <cellStyle name="60% - Énfasis2 2 5 2 2" xfId="27097" xr:uid="{C0A19AAF-07BA-4A5F-8748-1AF8BB0F62FB}"/>
    <cellStyle name="60% - Énfasis2 2 5 2 2 2" xfId="53037" xr:uid="{D1241B3A-D5B3-4401-9EBE-A809F1461E20}"/>
    <cellStyle name="60% - Énfasis2 2 5 2 3" xfId="53036" xr:uid="{33F8FC0E-2C1E-4025-A675-14325C3DACE7}"/>
    <cellStyle name="60% - Énfasis2 2 5 3" xfId="19392" xr:uid="{FF7A992C-6CED-48B6-8443-12382C330A65}"/>
    <cellStyle name="60% - Énfasis2 2 5 3 2" xfId="53038" xr:uid="{9E4DD23A-DD47-4ECD-ADE0-2FB4ED0592EF}"/>
    <cellStyle name="60% - Énfasis2 2 5 4" xfId="53035" xr:uid="{CFE698FA-E518-4887-B820-637245470605}"/>
    <cellStyle name="60% - Énfasis2 2 6" xfId="7976" xr:uid="{B048AED2-09A1-49E1-B7C7-7E849165CD53}"/>
    <cellStyle name="60% - Énfasis2 2 6 2" xfId="23389" xr:uid="{2BA422B3-AF6E-466C-B0CE-46EF1108B3C9}"/>
    <cellStyle name="60% - Énfasis2 2 6 2 2" xfId="53040" xr:uid="{63F72D16-916F-4E08-85E5-2FAFDC60198E}"/>
    <cellStyle name="60% - Énfasis2 2 6 3" xfId="53039" xr:uid="{6C86B029-F3C7-41CE-B895-995747953BEC}"/>
    <cellStyle name="60% - Énfasis2 2 7" xfId="15684" xr:uid="{76156040-B4D3-4602-B58D-29CE0CB55F05}"/>
    <cellStyle name="60% - Énfasis2 2 7 2" xfId="53041" xr:uid="{C2C0AF7B-BF56-4F03-AF65-B626A3EA5E1A}"/>
    <cellStyle name="60% - Énfasis2 2 8" xfId="52978" xr:uid="{27460F9D-5061-4031-BCC0-25B98D40FF9A}"/>
    <cellStyle name="60% - Énfasis2 20" xfId="1441" xr:uid="{6E1C22CB-467D-479E-883A-0076721C056E}"/>
    <cellStyle name="60% - Énfasis2 20 2" xfId="2906" xr:uid="{E17E3F84-3538-4B86-B950-1ABC543F49C3}"/>
    <cellStyle name="60% - Énfasis2 20 2 2" xfId="6638" xr:uid="{4D4D0F8F-3CC7-4170-A39A-59370B62DA1A}"/>
    <cellStyle name="60% - Énfasis2 20 2 2 2" xfId="14346" xr:uid="{B20BFFCB-2B95-4A4F-9F37-9DE1C648B297}"/>
    <cellStyle name="60% - Énfasis2 20 2 2 2 2" xfId="29758" xr:uid="{8B66D741-4402-4C0B-83AE-D4EE79F8144C}"/>
    <cellStyle name="60% - Énfasis2 20 2 2 2 2 2" xfId="53046" xr:uid="{FD90048B-9456-44C7-876F-40195691A931}"/>
    <cellStyle name="60% - Énfasis2 20 2 2 2 3" xfId="53045" xr:uid="{9F8E864D-BC46-4729-AA99-1B6FB362A49C}"/>
    <cellStyle name="60% - Énfasis2 20 2 2 3" xfId="22053" xr:uid="{65A6D12B-0EE2-4F0E-9C96-08DCF078D2A6}"/>
    <cellStyle name="60% - Énfasis2 20 2 2 3 2" xfId="53047" xr:uid="{A84CD58B-A66C-4D4C-89B5-4074A9508A65}"/>
    <cellStyle name="60% - Énfasis2 20 2 2 4" xfId="53044" xr:uid="{7DBD0283-DAEE-40BE-84B5-FA52A9A13B46}"/>
    <cellStyle name="60% - Énfasis2 20 2 3" xfId="10617" xr:uid="{D5E47C2D-52D1-4721-9A9D-E9A5BBB212EE}"/>
    <cellStyle name="60% - Énfasis2 20 2 3 2" xfId="26030" xr:uid="{3CD76233-6E2E-406B-9436-78C64793471D}"/>
    <cellStyle name="60% - Énfasis2 20 2 3 2 2" xfId="53049" xr:uid="{8C4BC74A-5C4E-4378-A811-5238B298DA64}"/>
    <cellStyle name="60% - Énfasis2 20 2 3 3" xfId="53048" xr:uid="{FDF469AD-89E1-45AC-A7AE-6E078D3DFD04}"/>
    <cellStyle name="60% - Énfasis2 20 2 4" xfId="18325" xr:uid="{A61153BB-578F-4361-9F99-711A0FB0DB08}"/>
    <cellStyle name="60% - Énfasis2 20 2 4 2" xfId="53050" xr:uid="{87D06E94-979F-4FD6-BA8D-DB7F7FF155A4}"/>
    <cellStyle name="60% - Énfasis2 20 2 5" xfId="53043" xr:uid="{E72E9C75-710A-4BC0-A85E-A79C9244460B}"/>
    <cellStyle name="60% - Énfasis2 20 3" xfId="5177" xr:uid="{A34EF926-4496-44A1-A6B5-74E45E951AEF}"/>
    <cellStyle name="60% - Énfasis2 20 3 2" xfId="12885" xr:uid="{B1003DB7-0CAC-4A94-BD15-6184BAE359CE}"/>
    <cellStyle name="60% - Énfasis2 20 3 2 2" xfId="28297" xr:uid="{5718E161-4394-4EF8-B6E6-5BC23329D127}"/>
    <cellStyle name="60% - Énfasis2 20 3 2 2 2" xfId="53053" xr:uid="{F2053FD4-F89B-4F28-B284-8B7DFD617931}"/>
    <cellStyle name="60% - Énfasis2 20 3 2 3" xfId="53052" xr:uid="{233993C5-A449-457E-B565-1308837B933E}"/>
    <cellStyle name="60% - Énfasis2 20 3 3" xfId="20592" xr:uid="{E6738906-1E2E-4AC7-9226-21C566F008E2}"/>
    <cellStyle name="60% - Énfasis2 20 3 3 2" xfId="53054" xr:uid="{1B4F9ABA-6036-42FC-8AF1-4C62A7DBD3BD}"/>
    <cellStyle name="60% - Énfasis2 20 3 4" xfId="53051" xr:uid="{08E79787-DD76-42A6-B251-47B7FFFFE548}"/>
    <cellStyle name="60% - Énfasis2 20 4" xfId="9158" xr:uid="{8D411A74-289A-4A86-9F87-B57FE244E91C}"/>
    <cellStyle name="60% - Énfasis2 20 4 2" xfId="24571" xr:uid="{9C6A0334-776D-47F9-AF54-F26A304B8E93}"/>
    <cellStyle name="60% - Énfasis2 20 4 2 2" xfId="53056" xr:uid="{0CB2E438-5BA5-4B14-B4EC-5A843F4172F6}"/>
    <cellStyle name="60% - Énfasis2 20 4 3" xfId="53055" xr:uid="{5551AEB7-642B-4BBE-ADFE-207034175A1D}"/>
    <cellStyle name="60% - Énfasis2 20 5" xfId="16866" xr:uid="{48E7B689-D7F9-4DCF-99CC-A0DFBBB0BFA9}"/>
    <cellStyle name="60% - Énfasis2 20 5 2" xfId="53057" xr:uid="{A619C0C3-EBAB-486C-A6E4-F70F4B49FA78}"/>
    <cellStyle name="60% - Énfasis2 20 6" xfId="53042" xr:uid="{7A5A66C9-7B92-4A50-877A-12AD76532A29}"/>
    <cellStyle name="60% - Énfasis2 21" xfId="1461" xr:uid="{53D484BC-8422-4D08-BF2A-77A50B0FAC6E}"/>
    <cellStyle name="60% - Énfasis2 21 2" xfId="2926" xr:uid="{00646374-6153-4D3B-99FD-7A5AB242AD56}"/>
    <cellStyle name="60% - Énfasis2 21 2 2" xfId="6658" xr:uid="{A9B0BC7A-E916-499D-A68E-C8A00A91BB60}"/>
    <cellStyle name="60% - Énfasis2 21 2 2 2" xfId="14366" xr:uid="{7B420607-27B8-4EF0-A391-5DDC7F099210}"/>
    <cellStyle name="60% - Énfasis2 21 2 2 2 2" xfId="29778" xr:uid="{1EF1468B-C902-442B-9C5D-A51315619D20}"/>
    <cellStyle name="60% - Énfasis2 21 2 2 2 2 2" xfId="53062" xr:uid="{9B051103-807B-4318-9E76-FA33C9599355}"/>
    <cellStyle name="60% - Énfasis2 21 2 2 2 3" xfId="53061" xr:uid="{765CA810-59D2-4CE7-AE5C-A6C5ADCC3EAE}"/>
    <cellStyle name="60% - Énfasis2 21 2 2 3" xfId="22073" xr:uid="{D34E5AEC-4068-4D65-A738-F442B180A090}"/>
    <cellStyle name="60% - Énfasis2 21 2 2 3 2" xfId="53063" xr:uid="{0E3AE9E0-B25C-4FDB-A104-17255498C828}"/>
    <cellStyle name="60% - Énfasis2 21 2 2 4" xfId="53060" xr:uid="{A91E5893-ED60-46AB-B2D5-C2637F82E010}"/>
    <cellStyle name="60% - Énfasis2 21 2 3" xfId="10637" xr:uid="{5A8FDF02-4993-4761-A814-7552162A259F}"/>
    <cellStyle name="60% - Énfasis2 21 2 3 2" xfId="26050" xr:uid="{55134DB6-AA6F-467B-8E23-018D52BBCB25}"/>
    <cellStyle name="60% - Énfasis2 21 2 3 2 2" xfId="53065" xr:uid="{BB099D17-3B3F-4FF4-AC6A-DCF497FA752F}"/>
    <cellStyle name="60% - Énfasis2 21 2 3 3" xfId="53064" xr:uid="{A236E4AA-3FE1-4937-99EE-7010AB2410A0}"/>
    <cellStyle name="60% - Énfasis2 21 2 4" xfId="18345" xr:uid="{96DBB073-4629-4C2F-9C4A-C1BAEED18883}"/>
    <cellStyle name="60% - Énfasis2 21 2 4 2" xfId="53066" xr:uid="{1D466E45-5889-4F15-AD4F-5A0318F5FCEB}"/>
    <cellStyle name="60% - Énfasis2 21 2 5" xfId="53059" xr:uid="{E6BC7361-6EBF-4777-A69D-78B6E24D5F1E}"/>
    <cellStyle name="60% - Énfasis2 21 3" xfId="5197" xr:uid="{FDD08CAA-E807-42CD-B418-C160950066F5}"/>
    <cellStyle name="60% - Énfasis2 21 3 2" xfId="12905" xr:uid="{216CE402-8D28-40DB-9C04-11061FAD2790}"/>
    <cellStyle name="60% - Énfasis2 21 3 2 2" xfId="28317" xr:uid="{26F2B21A-5E71-4299-90F7-59D16D9A83C4}"/>
    <cellStyle name="60% - Énfasis2 21 3 2 2 2" xfId="53069" xr:uid="{8AA9B214-A93C-4989-B30E-7B1B5F2C4289}"/>
    <cellStyle name="60% - Énfasis2 21 3 2 3" xfId="53068" xr:uid="{92B29D2A-1895-4840-87BF-DB4EF6C51B46}"/>
    <cellStyle name="60% - Énfasis2 21 3 3" xfId="20612" xr:uid="{48FCA2F3-CD17-40FE-9E3B-7FE4F90D3FD6}"/>
    <cellStyle name="60% - Énfasis2 21 3 3 2" xfId="53070" xr:uid="{BCC3A0C6-9AAE-4C6E-ADE7-A48CBDA69011}"/>
    <cellStyle name="60% - Énfasis2 21 3 4" xfId="53067" xr:uid="{E14EAD6E-6984-40DE-B60F-0E1F8DE46DEC}"/>
    <cellStyle name="60% - Énfasis2 21 4" xfId="9178" xr:uid="{B61A670C-BF1C-4548-A0ED-12CAF2BBE0AC}"/>
    <cellStyle name="60% - Énfasis2 21 4 2" xfId="24591" xr:uid="{BEF9E398-9DF2-4372-AC1E-356484737932}"/>
    <cellStyle name="60% - Énfasis2 21 4 2 2" xfId="53072" xr:uid="{84D75EDE-8F37-470C-84D8-38F2B9D90AC0}"/>
    <cellStyle name="60% - Énfasis2 21 4 3" xfId="53071" xr:uid="{B1CC45E1-4AE9-447E-B7D4-027F77CCF38B}"/>
    <cellStyle name="60% - Énfasis2 21 5" xfId="16886" xr:uid="{4AF40C37-A989-4E85-8045-895719114364}"/>
    <cellStyle name="60% - Énfasis2 21 5 2" xfId="53073" xr:uid="{64518B75-C680-4D7E-BE8D-5700E5EA32F3}"/>
    <cellStyle name="60% - Énfasis2 21 6" xfId="53058" xr:uid="{0B3F0C8A-D661-4D1C-9165-ED6E6072E49A}"/>
    <cellStyle name="60% - Énfasis2 22" xfId="1481" xr:uid="{27190EB6-1A4B-4776-9D6C-B7EBCCA6E7CF}"/>
    <cellStyle name="60% - Énfasis2 22 2" xfId="2946" xr:uid="{F12F0878-1C17-4D90-B634-209752CA7502}"/>
    <cellStyle name="60% - Énfasis2 22 2 2" xfId="6678" xr:uid="{1384244D-7ECD-4DA3-9E8E-595491832691}"/>
    <cellStyle name="60% - Énfasis2 22 2 2 2" xfId="14386" xr:uid="{4B437C7D-3CCB-456A-8CC2-7C88B6735B90}"/>
    <cellStyle name="60% - Énfasis2 22 2 2 2 2" xfId="29798" xr:uid="{4EBE1874-BF22-4F43-AEE0-A069A1DDD212}"/>
    <cellStyle name="60% - Énfasis2 22 2 2 2 2 2" xfId="53078" xr:uid="{D783C820-FA43-4768-9ECE-357D6D630DB3}"/>
    <cellStyle name="60% - Énfasis2 22 2 2 2 3" xfId="53077" xr:uid="{6B546AC8-6B85-45DF-A961-C1B9E75DDBC1}"/>
    <cellStyle name="60% - Énfasis2 22 2 2 3" xfId="22093" xr:uid="{EA3778ED-B66E-4B0A-9E71-5DC7E2224E75}"/>
    <cellStyle name="60% - Énfasis2 22 2 2 3 2" xfId="53079" xr:uid="{901342E3-D8E0-42AC-BC88-30A455CAE2F9}"/>
    <cellStyle name="60% - Énfasis2 22 2 2 4" xfId="53076" xr:uid="{D80881AA-E15B-4A02-B4D5-9E136B536170}"/>
    <cellStyle name="60% - Énfasis2 22 2 3" xfId="10657" xr:uid="{E80BA49B-995E-4702-A653-2B542DA686BA}"/>
    <cellStyle name="60% - Énfasis2 22 2 3 2" xfId="26070" xr:uid="{ADD667F1-0ED4-498F-943C-AEE86EA6D46C}"/>
    <cellStyle name="60% - Énfasis2 22 2 3 2 2" xfId="53081" xr:uid="{199474B0-DCE7-4D04-8D11-07E3485487C0}"/>
    <cellStyle name="60% - Énfasis2 22 2 3 3" xfId="53080" xr:uid="{0551F6B9-193C-4041-8AC4-4DF65B930663}"/>
    <cellStyle name="60% - Énfasis2 22 2 4" xfId="18365" xr:uid="{5BC4373B-CE33-4419-95E3-07DC4605C5B4}"/>
    <cellStyle name="60% - Énfasis2 22 2 4 2" xfId="53082" xr:uid="{923082C5-885F-4488-B185-DDEBA41F071D}"/>
    <cellStyle name="60% - Énfasis2 22 2 5" xfId="53075" xr:uid="{BE22AB93-9074-46ED-87AE-42CA95A268C0}"/>
    <cellStyle name="60% - Énfasis2 22 3" xfId="5217" xr:uid="{9064BA54-212B-4A68-AB4D-BC05FCDE7324}"/>
    <cellStyle name="60% - Énfasis2 22 3 2" xfId="12925" xr:uid="{131E6FB0-64B7-4D04-8A88-C92EF4E968B8}"/>
    <cellStyle name="60% - Énfasis2 22 3 2 2" xfId="28337" xr:uid="{57E89EA5-54B9-4FC9-B06C-152DD6B17027}"/>
    <cellStyle name="60% - Énfasis2 22 3 2 2 2" xfId="53085" xr:uid="{7EE7094E-FAD0-4881-A855-8C66E0CDF96F}"/>
    <cellStyle name="60% - Énfasis2 22 3 2 3" xfId="53084" xr:uid="{67324D25-2459-4FC8-B035-2783DD321A09}"/>
    <cellStyle name="60% - Énfasis2 22 3 3" xfId="20632" xr:uid="{4EA38031-DC52-4174-B23D-8036D3DF5D62}"/>
    <cellStyle name="60% - Énfasis2 22 3 3 2" xfId="53086" xr:uid="{9D4EC5B4-55FD-4B7B-9AD0-C7A9D84627CA}"/>
    <cellStyle name="60% - Énfasis2 22 3 4" xfId="53083" xr:uid="{A4A078DC-A58D-4170-86CE-F0B29D39F0F4}"/>
    <cellStyle name="60% - Énfasis2 22 4" xfId="9198" xr:uid="{3BECF1E1-7E76-4B2D-BD2C-58054F4A45E3}"/>
    <cellStyle name="60% - Énfasis2 22 4 2" xfId="24611" xr:uid="{FCB3CD7C-0F94-4D04-9BB6-36D3C215ADD0}"/>
    <cellStyle name="60% - Énfasis2 22 4 2 2" xfId="53088" xr:uid="{A2DC71BD-9B65-43D8-B69C-46BF771F5854}"/>
    <cellStyle name="60% - Énfasis2 22 4 3" xfId="53087" xr:uid="{AA89A2CD-0EFC-46D4-AE95-3ED7AA949242}"/>
    <cellStyle name="60% - Énfasis2 22 5" xfId="16906" xr:uid="{CB62D1D8-4A7E-42F9-B996-4E3A92F8BC17}"/>
    <cellStyle name="60% - Énfasis2 22 5 2" xfId="53089" xr:uid="{80A4CD20-C59F-41F1-B264-D328EBE399C4}"/>
    <cellStyle name="60% - Énfasis2 22 6" xfId="53074" xr:uid="{29238631-13D9-4EAA-BC8F-88C1C94145D7}"/>
    <cellStyle name="60% - Énfasis2 23" xfId="1501" xr:uid="{43599C5E-EB19-48B1-9E56-B37E27BD11F4}"/>
    <cellStyle name="60% - Énfasis2 23 2" xfId="2966" xr:uid="{D6F8859C-F489-476F-A2FB-E859BD9A70AF}"/>
    <cellStyle name="60% - Énfasis2 23 2 2" xfId="6698" xr:uid="{C5B7198A-B838-4A2C-A70F-30AA1D7CE2F9}"/>
    <cellStyle name="60% - Énfasis2 23 2 2 2" xfId="14406" xr:uid="{21C76194-D601-460A-8011-9C85548B826A}"/>
    <cellStyle name="60% - Énfasis2 23 2 2 2 2" xfId="29818" xr:uid="{7FD8E3F0-AEC6-4E2D-BCB9-4EBFF6CEF946}"/>
    <cellStyle name="60% - Énfasis2 23 2 2 2 2 2" xfId="53094" xr:uid="{670798E7-3B10-40D3-AB42-D12A2C8F0177}"/>
    <cellStyle name="60% - Énfasis2 23 2 2 2 3" xfId="53093" xr:uid="{2DE3D852-5CFB-48B3-9878-ABB176DAB3CB}"/>
    <cellStyle name="60% - Énfasis2 23 2 2 3" xfId="22113" xr:uid="{2817946E-7534-4EAF-A108-6701C0A9F1B1}"/>
    <cellStyle name="60% - Énfasis2 23 2 2 3 2" xfId="53095" xr:uid="{73F520B2-0E09-43F7-BAC4-2354FE1CAA82}"/>
    <cellStyle name="60% - Énfasis2 23 2 2 4" xfId="53092" xr:uid="{AB672F68-A311-470F-8799-4EA207D295F1}"/>
    <cellStyle name="60% - Énfasis2 23 2 3" xfId="10677" xr:uid="{B537411B-E874-473D-989E-800206684521}"/>
    <cellStyle name="60% - Énfasis2 23 2 3 2" xfId="26090" xr:uid="{881C39BB-36F9-4941-B886-0D1742B5FE83}"/>
    <cellStyle name="60% - Énfasis2 23 2 3 2 2" xfId="53097" xr:uid="{C61BCD3B-87D0-4F69-A0F5-08D1EBEA7A88}"/>
    <cellStyle name="60% - Énfasis2 23 2 3 3" xfId="53096" xr:uid="{7D17388F-B6D9-4A0A-B8E4-6701541714B8}"/>
    <cellStyle name="60% - Énfasis2 23 2 4" xfId="18385" xr:uid="{E622D91D-0FB5-4BD9-A148-5F83C4AA62B2}"/>
    <cellStyle name="60% - Énfasis2 23 2 4 2" xfId="53098" xr:uid="{8D2DF9EE-4B18-41DB-8EC1-1ADDC76C4189}"/>
    <cellStyle name="60% - Énfasis2 23 2 5" xfId="53091" xr:uid="{B11E1530-C17E-429C-9028-18125C565CD2}"/>
    <cellStyle name="60% - Énfasis2 23 3" xfId="5237" xr:uid="{A6676EF7-6027-4C5C-879C-325A3867F796}"/>
    <cellStyle name="60% - Énfasis2 23 3 2" xfId="12945" xr:uid="{FB7F3259-F971-4AB1-A291-21D5E07AD095}"/>
    <cellStyle name="60% - Énfasis2 23 3 2 2" xfId="28357" xr:uid="{A2EA0A1D-BAE5-4F45-87E2-161C8C622264}"/>
    <cellStyle name="60% - Énfasis2 23 3 2 2 2" xfId="53101" xr:uid="{DD964C46-E3C6-4D54-A072-34FE0DCD8CF0}"/>
    <cellStyle name="60% - Énfasis2 23 3 2 3" xfId="53100" xr:uid="{96141B93-9E04-47B2-84ED-28C3C8331B8A}"/>
    <cellStyle name="60% - Énfasis2 23 3 3" xfId="20652" xr:uid="{154DD460-1920-418F-B686-F78C9FD1E013}"/>
    <cellStyle name="60% - Énfasis2 23 3 3 2" xfId="53102" xr:uid="{CC9F3AD8-BCA4-4D37-B125-2F1FB1250C37}"/>
    <cellStyle name="60% - Énfasis2 23 3 4" xfId="53099" xr:uid="{9485F294-4ECD-42BC-BC70-3BE97AAF4F25}"/>
    <cellStyle name="60% - Énfasis2 23 4" xfId="9218" xr:uid="{9BA70E87-00CA-435B-AB14-C77601F098E8}"/>
    <cellStyle name="60% - Énfasis2 23 4 2" xfId="24631" xr:uid="{62F5ABF9-16E5-42F4-918D-07EEC7D2860C}"/>
    <cellStyle name="60% - Énfasis2 23 4 2 2" xfId="53104" xr:uid="{0B7D8977-C77A-42AB-B45F-C7E7F4700EE7}"/>
    <cellStyle name="60% - Énfasis2 23 4 3" xfId="53103" xr:uid="{38F2471E-2818-44C8-B4D6-EC0CFFC82185}"/>
    <cellStyle name="60% - Énfasis2 23 5" xfId="16926" xr:uid="{851A6CB5-711E-4508-A89D-42AB5D17181B}"/>
    <cellStyle name="60% - Énfasis2 23 5 2" xfId="53105" xr:uid="{119CD75B-40B5-49AD-B09D-CB8805126D46}"/>
    <cellStyle name="60% - Énfasis2 23 6" xfId="53090" xr:uid="{CEB8B890-0CCC-4883-89DB-C46A9AAB776D}"/>
    <cellStyle name="60% - Énfasis2 24" xfId="1521" xr:uid="{0C6F9295-B92A-4AA7-8811-8E5624240FF6}"/>
    <cellStyle name="60% - Énfasis2 24 2" xfId="2986" xr:uid="{59905EC8-9392-4862-8A07-9F4807F9799F}"/>
    <cellStyle name="60% - Énfasis2 24 2 2" xfId="6718" xr:uid="{42064F54-07E9-4754-9DC5-AB730D5320E8}"/>
    <cellStyle name="60% - Énfasis2 24 2 2 2" xfId="14426" xr:uid="{A0C50035-2819-40D9-B0F3-E365BC9B52C6}"/>
    <cellStyle name="60% - Énfasis2 24 2 2 2 2" xfId="29838" xr:uid="{C8E48093-056C-48F2-BA10-3145FD803FF7}"/>
    <cellStyle name="60% - Énfasis2 24 2 2 2 2 2" xfId="53110" xr:uid="{0648DEC2-7E68-455C-8BA2-69123ED288CD}"/>
    <cellStyle name="60% - Énfasis2 24 2 2 2 3" xfId="53109" xr:uid="{95063234-CD7B-4819-83E2-87FCC82F928C}"/>
    <cellStyle name="60% - Énfasis2 24 2 2 3" xfId="22133" xr:uid="{37AB84AE-E3D3-45AC-82DD-F15E92D03626}"/>
    <cellStyle name="60% - Énfasis2 24 2 2 3 2" xfId="53111" xr:uid="{7AAAAA13-AF88-4117-89AC-0A25089ACFD8}"/>
    <cellStyle name="60% - Énfasis2 24 2 2 4" xfId="53108" xr:uid="{A5DAB32E-3C94-4CFF-88B4-23E8090724E7}"/>
    <cellStyle name="60% - Énfasis2 24 2 3" xfId="10697" xr:uid="{D729153B-048C-4B76-A67E-28B4FABC5F8F}"/>
    <cellStyle name="60% - Énfasis2 24 2 3 2" xfId="26110" xr:uid="{7CB93718-06A6-4B0C-9DD8-2B0C8296AFC7}"/>
    <cellStyle name="60% - Énfasis2 24 2 3 2 2" xfId="53113" xr:uid="{2F011AF5-7F00-4CCB-9712-3A9AC2EB8872}"/>
    <cellStyle name="60% - Énfasis2 24 2 3 3" xfId="53112" xr:uid="{F5E71961-4860-4E9D-AD9D-A6C23CEACE6D}"/>
    <cellStyle name="60% - Énfasis2 24 2 4" xfId="18405" xr:uid="{B7857217-582F-4DCF-91CF-9812BC89C465}"/>
    <cellStyle name="60% - Énfasis2 24 2 4 2" xfId="53114" xr:uid="{59EA4C4E-41EB-4D5D-890A-2C5B83B3AFD1}"/>
    <cellStyle name="60% - Énfasis2 24 2 5" xfId="53107" xr:uid="{7943852C-5F95-48AA-896A-A51D9E9BA8AC}"/>
    <cellStyle name="60% - Énfasis2 24 3" xfId="5257" xr:uid="{66861544-C26E-4241-8A00-90D1A3F6B7A6}"/>
    <cellStyle name="60% - Énfasis2 24 3 2" xfId="12965" xr:uid="{BD0FFF0B-C9A7-44C3-BB27-EC4589D9EF9A}"/>
    <cellStyle name="60% - Énfasis2 24 3 2 2" xfId="28377" xr:uid="{11C101C9-A7E9-4F40-81D8-498F4C4A2108}"/>
    <cellStyle name="60% - Énfasis2 24 3 2 2 2" xfId="53117" xr:uid="{AC214333-7E87-47F6-8AE7-9B683918792A}"/>
    <cellStyle name="60% - Énfasis2 24 3 2 3" xfId="53116" xr:uid="{A6473E64-7129-4F87-81CA-759468947CB9}"/>
    <cellStyle name="60% - Énfasis2 24 3 3" xfId="20672" xr:uid="{DF8BF3B9-6C1F-499B-B4B7-9F11ED26AAB5}"/>
    <cellStyle name="60% - Énfasis2 24 3 3 2" xfId="53118" xr:uid="{1826B8D4-83ED-47AD-B74E-0C3A9311C325}"/>
    <cellStyle name="60% - Énfasis2 24 3 4" xfId="53115" xr:uid="{9C5FE952-37FC-4558-979D-81CAD285EF5A}"/>
    <cellStyle name="60% - Énfasis2 24 4" xfId="9238" xr:uid="{FCB3FB8A-11AF-49AD-A0D2-3B4D38B5D2A2}"/>
    <cellStyle name="60% - Énfasis2 24 4 2" xfId="24651" xr:uid="{2780F800-1E63-4BAE-BEED-C695D09D1397}"/>
    <cellStyle name="60% - Énfasis2 24 4 2 2" xfId="53120" xr:uid="{2DDE5AD2-0C8C-4A54-9DDD-4C669E002265}"/>
    <cellStyle name="60% - Énfasis2 24 4 3" xfId="53119" xr:uid="{6EC6CA8B-AC97-4405-BA6F-BCD020C4561F}"/>
    <cellStyle name="60% - Énfasis2 24 5" xfId="16946" xr:uid="{DCEDA685-CAF1-4B5E-8A74-307F254DF7E4}"/>
    <cellStyle name="60% - Énfasis2 24 5 2" xfId="53121" xr:uid="{6EE652DB-B59B-4144-AB55-AFB418846333}"/>
    <cellStyle name="60% - Énfasis2 24 6" xfId="53106" xr:uid="{68D84983-DF17-4223-9F6A-AE6D29507981}"/>
    <cellStyle name="60% - Énfasis2 25" xfId="1541" xr:uid="{2BC0DF10-C60D-4529-B91D-90FA5075DF5F}"/>
    <cellStyle name="60% - Énfasis2 25 2" xfId="3006" xr:uid="{558226D1-CCE3-4B5D-9B0E-066404B1CAE4}"/>
    <cellStyle name="60% - Énfasis2 25 2 2" xfId="6738" xr:uid="{4D5A0009-2B3D-4F00-9738-867A83A00B79}"/>
    <cellStyle name="60% - Énfasis2 25 2 2 2" xfId="14446" xr:uid="{271FA7A7-3FFF-4C5E-BCE4-1258D9C2BE58}"/>
    <cellStyle name="60% - Énfasis2 25 2 2 2 2" xfId="29858" xr:uid="{2DD718D4-71D2-4E8D-815E-50ECC2134036}"/>
    <cellStyle name="60% - Énfasis2 25 2 2 2 2 2" xfId="53126" xr:uid="{FDC5A478-0250-4A7A-B567-CF73217E7180}"/>
    <cellStyle name="60% - Énfasis2 25 2 2 2 3" xfId="53125" xr:uid="{1CCC7305-C668-40E6-BD8D-CDE43EA18650}"/>
    <cellStyle name="60% - Énfasis2 25 2 2 3" xfId="22153" xr:uid="{0468AAA5-51D0-4592-883E-9F99744B0569}"/>
    <cellStyle name="60% - Énfasis2 25 2 2 3 2" xfId="53127" xr:uid="{B850D5FE-F203-455C-A9EB-F986FA50AE4B}"/>
    <cellStyle name="60% - Énfasis2 25 2 2 4" xfId="53124" xr:uid="{7A0036F7-2C33-4DD5-AD74-E05C14B6934A}"/>
    <cellStyle name="60% - Énfasis2 25 2 3" xfId="10717" xr:uid="{CEFB0FC8-E131-4A15-A92A-CBCBA6735E0C}"/>
    <cellStyle name="60% - Énfasis2 25 2 3 2" xfId="26130" xr:uid="{CFA99167-83D5-4387-8133-B76D8686BC8C}"/>
    <cellStyle name="60% - Énfasis2 25 2 3 2 2" xfId="53129" xr:uid="{11212007-17A1-4E61-BAB2-3605472DFDCC}"/>
    <cellStyle name="60% - Énfasis2 25 2 3 3" xfId="53128" xr:uid="{BD8ED501-6ED7-454A-932E-B2105EFB655E}"/>
    <cellStyle name="60% - Énfasis2 25 2 4" xfId="18425" xr:uid="{31D318D5-F0E7-463C-9D68-A269C8CB568D}"/>
    <cellStyle name="60% - Énfasis2 25 2 4 2" xfId="53130" xr:uid="{650F6BAD-7DFD-43CE-AFE3-3E300DAD11CF}"/>
    <cellStyle name="60% - Énfasis2 25 2 5" xfId="53123" xr:uid="{555F9E4E-7180-470C-A86F-F2E3400F36C8}"/>
    <cellStyle name="60% - Énfasis2 25 3" xfId="5277" xr:uid="{2EF82320-EE88-4A7D-8B52-FA7D38C49450}"/>
    <cellStyle name="60% - Énfasis2 25 3 2" xfId="12985" xr:uid="{44674CA2-D57E-49F2-B2BA-FA23B7BEE2EA}"/>
    <cellStyle name="60% - Énfasis2 25 3 2 2" xfId="28397" xr:uid="{AC6D6DD4-5B2F-47B6-A137-E546C4D27E93}"/>
    <cellStyle name="60% - Énfasis2 25 3 2 2 2" xfId="53133" xr:uid="{16D702AB-05AA-4424-8425-B0D97C8E2173}"/>
    <cellStyle name="60% - Énfasis2 25 3 2 3" xfId="53132" xr:uid="{25617444-B277-449F-9339-3403646DA535}"/>
    <cellStyle name="60% - Énfasis2 25 3 3" xfId="20692" xr:uid="{3D369849-D7EB-48B8-8BBD-D8A359BC3047}"/>
    <cellStyle name="60% - Énfasis2 25 3 3 2" xfId="53134" xr:uid="{9CD1650A-216D-4115-B9A1-BE19B76C66E8}"/>
    <cellStyle name="60% - Énfasis2 25 3 4" xfId="53131" xr:uid="{E9877CFE-DFF3-473C-BEAE-8993377BE4D2}"/>
    <cellStyle name="60% - Énfasis2 25 4" xfId="9258" xr:uid="{B88A239D-30EE-4357-816D-DCC278D93285}"/>
    <cellStyle name="60% - Énfasis2 25 4 2" xfId="24671" xr:uid="{AD540D6C-CA85-4A2E-949E-928C12493E41}"/>
    <cellStyle name="60% - Énfasis2 25 4 2 2" xfId="53136" xr:uid="{E6EC767F-FFFD-477A-9054-47B058B7F5E2}"/>
    <cellStyle name="60% - Énfasis2 25 4 3" xfId="53135" xr:uid="{B559A725-7182-4113-9C30-74952010BA07}"/>
    <cellStyle name="60% - Énfasis2 25 5" xfId="16966" xr:uid="{33B837F4-8D7D-4025-B0CE-4C3582A36576}"/>
    <cellStyle name="60% - Énfasis2 25 5 2" xfId="53137" xr:uid="{DF4578C8-CFED-4201-8EE3-AD65D441AC11}"/>
    <cellStyle name="60% - Énfasis2 25 6" xfId="53122" xr:uid="{DFE3B5BA-4F8E-4140-ABFF-D1734102DBCC}"/>
    <cellStyle name="60% - Énfasis2 26" xfId="1561" xr:uid="{966B848C-3FA0-4D93-AC1C-DE94BABDC4A8}"/>
    <cellStyle name="60% - Énfasis2 26 2" xfId="3026" xr:uid="{1EAF664C-4F06-4E48-8F3B-7BA151412A14}"/>
    <cellStyle name="60% - Énfasis2 26 2 2" xfId="6758" xr:uid="{B5B999D0-8AE7-4291-8AE7-FD6E4F78007B}"/>
    <cellStyle name="60% - Énfasis2 26 2 2 2" xfId="14466" xr:uid="{5BC64280-483D-4E21-949A-0583C686848E}"/>
    <cellStyle name="60% - Énfasis2 26 2 2 2 2" xfId="29878" xr:uid="{186D9151-0B57-471F-B46C-F05B85115B28}"/>
    <cellStyle name="60% - Énfasis2 26 2 2 2 2 2" xfId="53142" xr:uid="{38C67041-0443-48F7-853D-F074EB8DDD1D}"/>
    <cellStyle name="60% - Énfasis2 26 2 2 2 3" xfId="53141" xr:uid="{3171BC39-66E4-4319-BAFA-072A28DB2FEE}"/>
    <cellStyle name="60% - Énfasis2 26 2 2 3" xfId="22173" xr:uid="{D0FEFB44-25D0-480F-9184-F4724AB22AF9}"/>
    <cellStyle name="60% - Énfasis2 26 2 2 3 2" xfId="53143" xr:uid="{65FB1A5D-342B-471A-A0EC-0A7B5F66C827}"/>
    <cellStyle name="60% - Énfasis2 26 2 2 4" xfId="53140" xr:uid="{D4B53A48-C36F-479E-8337-DB14F456DEA9}"/>
    <cellStyle name="60% - Énfasis2 26 2 3" xfId="10737" xr:uid="{1084E456-7952-4992-8473-4A7062BF8001}"/>
    <cellStyle name="60% - Énfasis2 26 2 3 2" xfId="26150" xr:uid="{94D3BD29-738B-4A29-BB5F-641EB0244A74}"/>
    <cellStyle name="60% - Énfasis2 26 2 3 2 2" xfId="53145" xr:uid="{0CFD3414-9922-4592-B624-F85B5E398014}"/>
    <cellStyle name="60% - Énfasis2 26 2 3 3" xfId="53144" xr:uid="{C04EAFE0-A921-4C1A-915C-EA1CA0FB0F62}"/>
    <cellStyle name="60% - Énfasis2 26 2 4" xfId="18445" xr:uid="{41CDAC02-E9FF-43B7-A2F1-9B3B1B3BB840}"/>
    <cellStyle name="60% - Énfasis2 26 2 4 2" xfId="53146" xr:uid="{30D6A38E-07E7-4DC2-972E-AD3184D36926}"/>
    <cellStyle name="60% - Énfasis2 26 2 5" xfId="53139" xr:uid="{5E0B076E-074A-4F95-8154-9F8358D188C3}"/>
    <cellStyle name="60% - Énfasis2 26 3" xfId="5297" xr:uid="{F58B9496-4242-47F9-9CAE-29BCF8280C7F}"/>
    <cellStyle name="60% - Énfasis2 26 3 2" xfId="13005" xr:uid="{6C354461-7859-41C1-9B89-098EE4D1E698}"/>
    <cellStyle name="60% - Énfasis2 26 3 2 2" xfId="28417" xr:uid="{9FA48DB7-4615-4CCE-9D46-3E97F4106CF9}"/>
    <cellStyle name="60% - Énfasis2 26 3 2 2 2" xfId="53149" xr:uid="{5D5F5368-2937-429D-AAB2-5D9BEDBF8E01}"/>
    <cellStyle name="60% - Énfasis2 26 3 2 3" xfId="53148" xr:uid="{7C710ED7-0194-436E-B53A-462798A12924}"/>
    <cellStyle name="60% - Énfasis2 26 3 3" xfId="20712" xr:uid="{08BBC1A0-8554-44B9-BD50-AE7EDE182962}"/>
    <cellStyle name="60% - Énfasis2 26 3 3 2" xfId="53150" xr:uid="{0879A227-2902-4AB1-BDFE-1A2D445BA35C}"/>
    <cellStyle name="60% - Énfasis2 26 3 4" xfId="53147" xr:uid="{910642D3-127F-4846-A59E-27308263EE0C}"/>
    <cellStyle name="60% - Énfasis2 26 4" xfId="9278" xr:uid="{6977BC47-5095-4EC2-9D81-9810C7306073}"/>
    <cellStyle name="60% - Énfasis2 26 4 2" xfId="24691" xr:uid="{292A7769-0B65-4FC5-BF4A-895D6AD9EB20}"/>
    <cellStyle name="60% - Énfasis2 26 4 2 2" xfId="53152" xr:uid="{D685FA08-03C4-4679-A8E1-E1675EC07882}"/>
    <cellStyle name="60% - Énfasis2 26 4 3" xfId="53151" xr:uid="{B2FB8965-09F3-4010-900B-BE802C76055C}"/>
    <cellStyle name="60% - Énfasis2 26 5" xfId="16986" xr:uid="{7F525C32-A03B-4777-B7A4-8DA5D84EAFAE}"/>
    <cellStyle name="60% - Énfasis2 26 5 2" xfId="53153" xr:uid="{BF8E1F5F-01FE-4890-8CE3-7DC11ADCDA92}"/>
    <cellStyle name="60% - Énfasis2 26 6" xfId="53138" xr:uid="{4FFA6151-93E3-49BD-8BAF-CD54F0B8C58D}"/>
    <cellStyle name="60% - Énfasis2 27" xfId="1582" xr:uid="{46EF4ED7-AC04-413D-A836-4ED3FF41E667}"/>
    <cellStyle name="60% - Énfasis2 27 2" xfId="3047" xr:uid="{F256FE75-97B5-4234-AEEB-7A7250ED660A}"/>
    <cellStyle name="60% - Énfasis2 27 2 2" xfId="6779" xr:uid="{AF29D455-531C-4014-9B2F-27EBE2D3475B}"/>
    <cellStyle name="60% - Énfasis2 27 2 2 2" xfId="14487" xr:uid="{5E25E4D5-284C-43F7-B364-D0731072B293}"/>
    <cellStyle name="60% - Énfasis2 27 2 2 2 2" xfId="29899" xr:uid="{3D352AEB-18F9-4F9C-AD7D-A77402C4FCFF}"/>
    <cellStyle name="60% - Énfasis2 27 2 2 2 2 2" xfId="53158" xr:uid="{4332543B-3C0F-4856-8BEE-8DB11FD464D9}"/>
    <cellStyle name="60% - Énfasis2 27 2 2 2 3" xfId="53157" xr:uid="{2378C7C9-E51D-4150-B751-F3021AE928F0}"/>
    <cellStyle name="60% - Énfasis2 27 2 2 3" xfId="22194" xr:uid="{10E38345-2232-4B66-B0EA-895E02768E29}"/>
    <cellStyle name="60% - Énfasis2 27 2 2 3 2" xfId="53159" xr:uid="{4FA0175A-04C4-4351-B4F9-A6A9D9E69716}"/>
    <cellStyle name="60% - Énfasis2 27 2 2 4" xfId="53156" xr:uid="{79C6DC4D-9431-4993-9477-CB630B81583D}"/>
    <cellStyle name="60% - Énfasis2 27 2 3" xfId="10758" xr:uid="{9AE6AAF0-F745-4983-8094-9BFC543CA6C2}"/>
    <cellStyle name="60% - Énfasis2 27 2 3 2" xfId="26171" xr:uid="{B438935E-643A-4FEF-BF50-5943C19D5C40}"/>
    <cellStyle name="60% - Énfasis2 27 2 3 2 2" xfId="53161" xr:uid="{31FBB14E-6C6B-4A70-BBD1-AEA2DA0A70C8}"/>
    <cellStyle name="60% - Énfasis2 27 2 3 3" xfId="53160" xr:uid="{A017DBFF-AC28-4E11-BE9B-5FD63C47ACA3}"/>
    <cellStyle name="60% - Énfasis2 27 2 4" xfId="18466" xr:uid="{E5ED7C20-A41F-4504-A16F-225960A05078}"/>
    <cellStyle name="60% - Énfasis2 27 2 4 2" xfId="53162" xr:uid="{4922462D-848E-4BE4-889F-7F6498EA196C}"/>
    <cellStyle name="60% - Énfasis2 27 2 5" xfId="53155" xr:uid="{AFE9C8B0-C5B4-4675-BFEF-FDECAC6377B8}"/>
    <cellStyle name="60% - Énfasis2 27 3" xfId="5318" xr:uid="{97468B36-6BBA-4DC5-ABD9-7871F2AE3DA5}"/>
    <cellStyle name="60% - Énfasis2 27 3 2" xfId="13026" xr:uid="{A9DF4DF3-F328-4A0D-AD17-40BB1D255DEB}"/>
    <cellStyle name="60% - Énfasis2 27 3 2 2" xfId="28438" xr:uid="{7249C904-3B29-4288-BC93-EBDBA460A798}"/>
    <cellStyle name="60% - Énfasis2 27 3 2 2 2" xfId="53165" xr:uid="{80F044B0-DD64-4214-9340-5930E0D4CC1F}"/>
    <cellStyle name="60% - Énfasis2 27 3 2 3" xfId="53164" xr:uid="{8E0C9ABD-CD33-4C5A-AA08-7699D9118529}"/>
    <cellStyle name="60% - Énfasis2 27 3 3" xfId="20733" xr:uid="{AB601B64-3295-4B7C-8ACF-F5DAA4815A55}"/>
    <cellStyle name="60% - Énfasis2 27 3 3 2" xfId="53166" xr:uid="{B7E77AD1-28D4-41EE-BFFB-199D6E30473E}"/>
    <cellStyle name="60% - Énfasis2 27 3 4" xfId="53163" xr:uid="{1A5C3F78-0D84-45EF-88B3-D98747FB1D82}"/>
    <cellStyle name="60% - Énfasis2 27 4" xfId="9299" xr:uid="{BFB3BD56-342F-47EE-89B6-9C4BB98ED9F2}"/>
    <cellStyle name="60% - Énfasis2 27 4 2" xfId="24712" xr:uid="{1D8A3462-89F5-449D-9FC1-10FB6C6C8E72}"/>
    <cellStyle name="60% - Énfasis2 27 4 2 2" xfId="53168" xr:uid="{C9C7883F-44D2-4526-B169-03B4316F0889}"/>
    <cellStyle name="60% - Énfasis2 27 4 3" xfId="53167" xr:uid="{34D7A799-8E82-4E82-9373-D37E4ED9DA69}"/>
    <cellStyle name="60% - Énfasis2 27 5" xfId="17007" xr:uid="{429215D5-B27E-459C-B074-5B1D635C354B}"/>
    <cellStyle name="60% - Énfasis2 27 5 2" xfId="53169" xr:uid="{E30360C7-BFE8-4BD8-BCAA-B67CE9B20263}"/>
    <cellStyle name="60% - Énfasis2 27 6" xfId="53154" xr:uid="{F86B2BE9-8EB9-49D7-AC9F-FE8D4F0EAE1E}"/>
    <cellStyle name="60% - Énfasis2 28" xfId="3067" xr:uid="{BC1FD9C7-A389-41E3-B481-1EECCC32FCA2}"/>
    <cellStyle name="60% - Énfasis2 28 2" xfId="6799" xr:uid="{D145CCE7-C245-4CDD-84FF-E66E80A84553}"/>
    <cellStyle name="60% - Énfasis2 28 2 2" xfId="14507" xr:uid="{0DB7DDD8-3B84-44ED-AD14-9C673CD036FA}"/>
    <cellStyle name="60% - Énfasis2 28 2 2 2" xfId="29919" xr:uid="{361FBC69-DA6D-410D-B023-C50770D2AFAC}"/>
    <cellStyle name="60% - Énfasis2 28 2 2 2 2" xfId="53173" xr:uid="{B9BA3F85-B291-4243-B765-935E658B2383}"/>
    <cellStyle name="60% - Énfasis2 28 2 2 3" xfId="53172" xr:uid="{36163F9C-6058-43D8-9464-E7848B18D874}"/>
    <cellStyle name="60% - Énfasis2 28 2 3" xfId="22214" xr:uid="{E015E1F5-DB5D-4085-9071-80859BEE5A3A}"/>
    <cellStyle name="60% - Énfasis2 28 2 3 2" xfId="53174" xr:uid="{756A17FF-5A09-44B5-841A-69B23735EA05}"/>
    <cellStyle name="60% - Énfasis2 28 2 4" xfId="53171" xr:uid="{476A0DE4-F03E-403A-99BE-E27E649D3580}"/>
    <cellStyle name="60% - Énfasis2 28 3" xfId="10778" xr:uid="{446AE68E-D63F-4A21-A5C5-A83802459E79}"/>
    <cellStyle name="60% - Énfasis2 28 3 2" xfId="26191" xr:uid="{18C8ADA7-62FA-4B1C-9A29-4470E914F9A9}"/>
    <cellStyle name="60% - Énfasis2 28 3 2 2" xfId="53176" xr:uid="{E88497D1-207F-494D-B9BE-1CD9596E8FAA}"/>
    <cellStyle name="60% - Énfasis2 28 3 3" xfId="53175" xr:uid="{C763D3D9-E95F-4422-82FE-5344AC3C9EFE}"/>
    <cellStyle name="60% - Énfasis2 28 4" xfId="18486" xr:uid="{747D3DB6-CA2A-4813-AAF4-E6B62EDD41C0}"/>
    <cellStyle name="60% - Énfasis2 28 4 2" xfId="53177" xr:uid="{8BC255F4-5EC2-46B0-9536-41997B29ACF6}"/>
    <cellStyle name="60% - Énfasis2 28 5" xfId="53170" xr:uid="{C7D1B856-C249-409B-B63B-01E0BB291D89}"/>
    <cellStyle name="60% - Énfasis2 29" xfId="3087" xr:uid="{A9C151A4-A7F9-4F0F-B24A-2AE0CAEDE8A4}"/>
    <cellStyle name="60% - Énfasis2 29 2" xfId="6819" xr:uid="{F3CC0FCF-3B35-40E4-AB26-F9162F51F6BD}"/>
    <cellStyle name="60% - Énfasis2 29 2 2" xfId="14527" xr:uid="{0B002298-A0CD-41A0-81E1-D71F70329AF6}"/>
    <cellStyle name="60% - Énfasis2 29 2 2 2" xfId="29939" xr:uid="{E05254BC-5106-459F-85B4-F00C6923DAC9}"/>
    <cellStyle name="60% - Énfasis2 29 2 2 2 2" xfId="53181" xr:uid="{9775FC32-8060-4F72-9780-04E7E2BB299C}"/>
    <cellStyle name="60% - Énfasis2 29 2 2 3" xfId="53180" xr:uid="{0776FBAC-C409-42CA-965A-02A3EFF18D13}"/>
    <cellStyle name="60% - Énfasis2 29 2 3" xfId="22234" xr:uid="{54454A0D-4862-46E4-AE19-ADFE6821AA39}"/>
    <cellStyle name="60% - Énfasis2 29 2 3 2" xfId="53182" xr:uid="{EF498669-F126-4971-AC9E-D99EDCB5CD21}"/>
    <cellStyle name="60% - Énfasis2 29 2 4" xfId="53179" xr:uid="{BBE44329-8F20-465E-A10C-9BF5A2236233}"/>
    <cellStyle name="60% - Énfasis2 29 3" xfId="10798" xr:uid="{03E99A66-5B46-49FA-9F95-2744E31658C6}"/>
    <cellStyle name="60% - Énfasis2 29 3 2" xfId="26211" xr:uid="{64D8A2B8-BB2A-4634-B409-1783D70A7E81}"/>
    <cellStyle name="60% - Énfasis2 29 3 2 2" xfId="53184" xr:uid="{CA18094D-31D1-4F3D-A707-DB4749210FB8}"/>
    <cellStyle name="60% - Énfasis2 29 3 3" xfId="53183" xr:uid="{6FCD6D54-3A98-4CBD-B74A-67EA314D47F2}"/>
    <cellStyle name="60% - Énfasis2 29 4" xfId="18506" xr:uid="{E00A4E5F-202E-4639-8409-292F8BCB50AD}"/>
    <cellStyle name="60% - Énfasis2 29 4 2" xfId="53185" xr:uid="{54889D59-20FA-4284-97FD-24EA46FDC180}"/>
    <cellStyle name="60% - Énfasis2 29 5" xfId="53178" xr:uid="{74380BDB-3420-4C97-B143-0DBB731F15C3}"/>
    <cellStyle name="60% - Énfasis2 3" xfId="253" xr:uid="{B7C1AA5D-0146-45A3-AA33-B02749CA1317}"/>
    <cellStyle name="60% - Énfasis2 3 2" xfId="456" xr:uid="{49971009-5DF9-4368-9EB8-CE91C3293664}"/>
    <cellStyle name="60% - Énfasis2 3 2 2" xfId="1117" xr:uid="{CB1A3A33-3B2A-44E7-A574-6BD90F8B9563}"/>
    <cellStyle name="60% - Énfasis2 3 2 2 2" xfId="2585" xr:uid="{9155F056-D38F-433D-891E-175259EAFDD2}"/>
    <cellStyle name="60% - Énfasis2 3 2 2 2 2" xfId="6317" xr:uid="{EE94366D-9755-4CBE-A751-4D3D4933452E}"/>
    <cellStyle name="60% - Énfasis2 3 2 2 2 2 2" xfId="14025" xr:uid="{9AA229B8-652D-4BB7-B07A-4153FCA1D67B}"/>
    <cellStyle name="60% - Énfasis2 3 2 2 2 2 2 2" xfId="29437" xr:uid="{D6609656-9A6E-4F4B-9600-936EE5ED6233}"/>
    <cellStyle name="60% - Énfasis2 3 2 2 2 2 2 2 2" xfId="53192" xr:uid="{56DEDFCE-28FC-4A7C-8D73-5F4C616379EC}"/>
    <cellStyle name="60% - Énfasis2 3 2 2 2 2 2 3" xfId="53191" xr:uid="{4E3C16F8-CF3A-4063-A60A-E64D1AD611F4}"/>
    <cellStyle name="60% - Énfasis2 3 2 2 2 2 3" xfId="21732" xr:uid="{9602C3B7-A1DE-48D8-B1FF-9D302FDA8B45}"/>
    <cellStyle name="60% - Énfasis2 3 2 2 2 2 3 2" xfId="53193" xr:uid="{9EDBAC93-A3C6-49BB-8AFB-FF60882A1891}"/>
    <cellStyle name="60% - Énfasis2 3 2 2 2 2 4" xfId="53190" xr:uid="{E8B109BC-4B76-4CC2-882E-4D0DF3F6B9BE}"/>
    <cellStyle name="60% - Énfasis2 3 2 2 2 3" xfId="10296" xr:uid="{5CADE527-36BA-4380-878F-DFD838250618}"/>
    <cellStyle name="60% - Énfasis2 3 2 2 2 3 2" xfId="25709" xr:uid="{1B6511F5-8871-48B8-8E51-F16930FD4AC0}"/>
    <cellStyle name="60% - Énfasis2 3 2 2 2 3 2 2" xfId="53195" xr:uid="{41D65537-9397-40C4-AB64-33C0416239CC}"/>
    <cellStyle name="60% - Énfasis2 3 2 2 2 3 3" xfId="53194" xr:uid="{C4B2D9D4-A43A-4793-AFE5-34CDF685821C}"/>
    <cellStyle name="60% - Énfasis2 3 2 2 2 4" xfId="18004" xr:uid="{09256533-8DE2-4246-97F5-2DCD55F7720F}"/>
    <cellStyle name="60% - Énfasis2 3 2 2 2 4 2" xfId="53196" xr:uid="{08E3758C-0481-44A5-AFDB-D6D8CF75281E}"/>
    <cellStyle name="60% - Énfasis2 3 2 2 2 5" xfId="53189" xr:uid="{C0564416-4945-4061-8928-46AB617C140A}"/>
    <cellStyle name="60% - Énfasis2 3 2 2 3" xfId="4854" xr:uid="{F20631E4-7FC5-432C-917D-0E77C64A7F90}"/>
    <cellStyle name="60% - Énfasis2 3 2 2 3 2" xfId="12562" xr:uid="{A6F346F0-606C-48D3-8405-C3FC17159872}"/>
    <cellStyle name="60% - Énfasis2 3 2 2 3 2 2" xfId="27974" xr:uid="{287807E4-7875-4A93-87C8-B208A1CE043F}"/>
    <cellStyle name="60% - Énfasis2 3 2 2 3 2 2 2" xfId="53199" xr:uid="{2C4C7128-07F5-4AE3-936D-8EC5FA47BFB9}"/>
    <cellStyle name="60% - Énfasis2 3 2 2 3 2 3" xfId="53198" xr:uid="{AD728580-539B-4EE0-A378-7488117703E0}"/>
    <cellStyle name="60% - Énfasis2 3 2 2 3 3" xfId="20269" xr:uid="{CA53B8FB-16AA-42E7-A16A-28B3D046D6F2}"/>
    <cellStyle name="60% - Énfasis2 3 2 2 3 3 2" xfId="53200" xr:uid="{C3F2E49E-62DA-46C3-8F0D-A9F2425F4903}"/>
    <cellStyle name="60% - Énfasis2 3 2 2 3 4" xfId="53197" xr:uid="{DFBA6161-0728-4035-B9F5-76AAF57E20E4}"/>
    <cellStyle name="60% - Énfasis2 3 2 2 4" xfId="8837" xr:uid="{7D4FAF72-77A6-47CA-8F96-F14C7D49D6C6}"/>
    <cellStyle name="60% - Énfasis2 3 2 2 4 2" xfId="24250" xr:uid="{54DA9F34-779B-4330-8244-743C5790A157}"/>
    <cellStyle name="60% - Énfasis2 3 2 2 4 2 2" xfId="53202" xr:uid="{F0C558C9-A029-4E6B-A6E9-765333A3A4DF}"/>
    <cellStyle name="60% - Énfasis2 3 2 2 4 3" xfId="53201" xr:uid="{9C546C04-6E35-4FEC-9708-6652CAD1A098}"/>
    <cellStyle name="60% - Énfasis2 3 2 2 5" xfId="16545" xr:uid="{3CEC8943-5F0A-4723-8C9F-A44D92BA8AD7}"/>
    <cellStyle name="60% - Énfasis2 3 2 2 5 2" xfId="53203" xr:uid="{BCBF4852-BE89-4DCB-83F9-D3E2B7518E5B}"/>
    <cellStyle name="60% - Énfasis2 3 2 2 6" xfId="53188" xr:uid="{039009A9-F025-40B2-9322-0358D9B1DDA6}"/>
    <cellStyle name="60% - Énfasis2 3 2 3" xfId="1947" xr:uid="{E9B331D2-DD32-4A70-A6B4-03777F84AA82}"/>
    <cellStyle name="60% - Énfasis2 3 2 3 2" xfId="5679" xr:uid="{7CEFF888-0001-46F2-880F-FF5024A221E6}"/>
    <cellStyle name="60% - Énfasis2 3 2 3 2 2" xfId="13387" xr:uid="{A897CC16-1173-4986-BED3-7D0F243DF84C}"/>
    <cellStyle name="60% - Énfasis2 3 2 3 2 2 2" xfId="28799" xr:uid="{28B8B742-6FED-4C6B-BDCB-EC32C2831B08}"/>
    <cellStyle name="60% - Énfasis2 3 2 3 2 2 2 2" xfId="53207" xr:uid="{E7E69C4E-EDAA-44D0-8284-2B90C439617F}"/>
    <cellStyle name="60% - Énfasis2 3 2 3 2 2 3" xfId="53206" xr:uid="{E71B8608-A3AF-457C-98E7-CCC6F40DC72A}"/>
    <cellStyle name="60% - Énfasis2 3 2 3 2 3" xfId="21094" xr:uid="{9260D44C-3FED-4DDE-B14C-4CC2AE90F99E}"/>
    <cellStyle name="60% - Énfasis2 3 2 3 2 3 2" xfId="53208" xr:uid="{A7C8EAE8-AAD0-4CC6-B044-BF9F2C9AB5FA}"/>
    <cellStyle name="60% - Énfasis2 3 2 3 2 4" xfId="53205" xr:uid="{4CFC9423-7139-4BAA-987E-A32111D6B261}"/>
    <cellStyle name="60% - Énfasis2 3 2 3 3" xfId="9658" xr:uid="{FCEFD1FD-AFD0-4A61-BB9C-9491BF9A0C94}"/>
    <cellStyle name="60% - Énfasis2 3 2 3 3 2" xfId="25071" xr:uid="{1C2277F3-F8B7-435E-9A93-1F50D34A1D97}"/>
    <cellStyle name="60% - Énfasis2 3 2 3 3 2 2" xfId="53210" xr:uid="{4A2FB5B1-BFD0-4BEA-AB7B-3BF95F6D2B1C}"/>
    <cellStyle name="60% - Énfasis2 3 2 3 3 3" xfId="53209" xr:uid="{9797C8C2-C9C1-4E07-BACB-FD958057C95B}"/>
    <cellStyle name="60% - Énfasis2 3 2 3 4" xfId="17366" xr:uid="{9D7AF9E2-D55D-4801-A341-5B864BCA63D9}"/>
    <cellStyle name="60% - Énfasis2 3 2 3 4 2" xfId="53211" xr:uid="{D43146C8-0E9B-48CB-82B4-4EE5D9D02BE0}"/>
    <cellStyle name="60% - Énfasis2 3 2 3 5" xfId="53204" xr:uid="{A73E229F-5870-4898-8996-ACB9302331D0}"/>
    <cellStyle name="60% - Énfasis2 3 2 4" xfId="4202" xr:uid="{C4E6625F-2F31-4329-BED1-89B6DF564B36}"/>
    <cellStyle name="60% - Énfasis2 3 2 4 2" xfId="11910" xr:uid="{47DBAB3A-BB1C-440A-ADB1-94271EED4251}"/>
    <cellStyle name="60% - Énfasis2 3 2 4 2 2" xfId="27322" xr:uid="{49ABB1DA-6B06-43D5-86A7-1A12F9769651}"/>
    <cellStyle name="60% - Énfasis2 3 2 4 2 2 2" xfId="53214" xr:uid="{6E855E77-CF3B-484E-937C-92F65E8E3581}"/>
    <cellStyle name="60% - Énfasis2 3 2 4 2 3" xfId="53213" xr:uid="{DF0D95F4-B5E9-4858-B06D-E57F2A667144}"/>
    <cellStyle name="60% - Énfasis2 3 2 4 3" xfId="19617" xr:uid="{BEFF8604-71F8-481F-ACA8-F72AE6E67221}"/>
    <cellStyle name="60% - Énfasis2 3 2 4 3 2" xfId="53215" xr:uid="{58D0577C-4F8E-42AD-B6BB-AA292586020C}"/>
    <cellStyle name="60% - Énfasis2 3 2 4 4" xfId="53212" xr:uid="{2AD4EF8F-C7BF-4123-9D61-6274D0158769}"/>
    <cellStyle name="60% - Énfasis2 3 2 5" xfId="8199" xr:uid="{B3B84752-CD1D-4FBC-86BB-2C0D03A8BB55}"/>
    <cellStyle name="60% - Énfasis2 3 2 5 2" xfId="23612" xr:uid="{597437AC-E30D-4E2B-B634-74AE332871E9}"/>
    <cellStyle name="60% - Énfasis2 3 2 5 2 2" xfId="53217" xr:uid="{A0B2D9A8-20A0-4FDE-AE41-8DDC19207EBC}"/>
    <cellStyle name="60% - Énfasis2 3 2 5 3" xfId="53216" xr:uid="{D34FA49C-2C3F-4EEC-93B0-E5296CA7750D}"/>
    <cellStyle name="60% - Énfasis2 3 2 6" xfId="15907" xr:uid="{C260B265-DF4F-43C5-BF35-2FDC0A4A7E8A}"/>
    <cellStyle name="60% - Énfasis2 3 2 6 2" xfId="53218" xr:uid="{3732E576-058B-40A7-987C-C522CEB1F2CF}"/>
    <cellStyle name="60% - Énfasis2 3 2 7" xfId="53187" xr:uid="{01AF520E-2624-4B07-95CD-3CC7023DD0C0}"/>
    <cellStyle name="60% - Énfasis2 3 3" xfId="917" xr:uid="{2AE515E3-A857-4630-A55C-D01625591449}"/>
    <cellStyle name="60% - Énfasis2 3 3 2" xfId="2387" xr:uid="{04D76BDD-5077-4A77-875B-A84D9209990B}"/>
    <cellStyle name="60% - Énfasis2 3 3 2 2" xfId="6119" xr:uid="{6FCE2987-4FB2-4C0A-90C3-2F49D74D04C4}"/>
    <cellStyle name="60% - Énfasis2 3 3 2 2 2" xfId="13827" xr:uid="{609C025D-A00F-4833-995F-55F71647C5FB}"/>
    <cellStyle name="60% - Énfasis2 3 3 2 2 2 2" xfId="29239" xr:uid="{3B46F430-6C96-42B2-B62C-68857ED9556E}"/>
    <cellStyle name="60% - Énfasis2 3 3 2 2 2 2 2" xfId="53223" xr:uid="{0C4C2C3A-7DCA-4D54-BC23-A469792AA3F4}"/>
    <cellStyle name="60% - Énfasis2 3 3 2 2 2 3" xfId="53222" xr:uid="{353F1606-B5AC-4C74-A477-6B5BFE0CA99C}"/>
    <cellStyle name="60% - Énfasis2 3 3 2 2 3" xfId="21534" xr:uid="{6CD48AB1-5601-4BFD-8376-C5338C1210E0}"/>
    <cellStyle name="60% - Énfasis2 3 3 2 2 3 2" xfId="53224" xr:uid="{D41FE881-12C5-4DCB-8C25-644EA6FD9667}"/>
    <cellStyle name="60% - Énfasis2 3 3 2 2 4" xfId="53221" xr:uid="{DA0F9B58-98A9-4389-B15C-8ED0D0DB12D7}"/>
    <cellStyle name="60% - Énfasis2 3 3 2 3" xfId="10098" xr:uid="{F92EB56D-B96C-4805-93B9-91D259B55E24}"/>
    <cellStyle name="60% - Énfasis2 3 3 2 3 2" xfId="25511" xr:uid="{4C2C43E3-F10C-42C0-862C-4140DF6A552A}"/>
    <cellStyle name="60% - Énfasis2 3 3 2 3 2 2" xfId="53226" xr:uid="{441A1877-C246-4A06-8FE5-CCD93852494F}"/>
    <cellStyle name="60% - Énfasis2 3 3 2 3 3" xfId="53225" xr:uid="{361421A0-C05F-496A-B970-2092ABF4DCC3}"/>
    <cellStyle name="60% - Énfasis2 3 3 2 4" xfId="17806" xr:uid="{2F070371-6F60-4602-BD89-33C36F341246}"/>
    <cellStyle name="60% - Énfasis2 3 3 2 4 2" xfId="53227" xr:uid="{3AC511D1-9C46-492B-89D0-98DA55D7165E}"/>
    <cellStyle name="60% - Énfasis2 3 3 2 5" xfId="53220" xr:uid="{D9D1C2A3-28D7-4F4A-A1D3-496C196A55DB}"/>
    <cellStyle name="60% - Énfasis2 3 3 3" xfId="4654" xr:uid="{CE9BA200-EC0D-4DA5-A094-AC487B658F66}"/>
    <cellStyle name="60% - Énfasis2 3 3 3 2" xfId="12362" xr:uid="{FFF78367-E8D0-456A-87CB-40E97722FDAA}"/>
    <cellStyle name="60% - Énfasis2 3 3 3 2 2" xfId="27774" xr:uid="{5DF98B2C-C009-4534-91FA-EB2829101C22}"/>
    <cellStyle name="60% - Énfasis2 3 3 3 2 2 2" xfId="53230" xr:uid="{01607E74-2DFE-49AF-A00B-574EB472B532}"/>
    <cellStyle name="60% - Énfasis2 3 3 3 2 3" xfId="53229" xr:uid="{9400039A-BCC2-4B2E-B5DD-E9F54ACE4897}"/>
    <cellStyle name="60% - Énfasis2 3 3 3 3" xfId="20069" xr:uid="{3FD040D6-E5D8-460F-ACD6-14CC5C9596CD}"/>
    <cellStyle name="60% - Énfasis2 3 3 3 3 2" xfId="53231" xr:uid="{FCB167F6-BBF9-487D-BC41-E3C03E29DBCD}"/>
    <cellStyle name="60% - Énfasis2 3 3 3 4" xfId="53228" xr:uid="{1081FE60-32F0-4ADE-BB70-434DBA17006E}"/>
    <cellStyle name="60% - Énfasis2 3 3 4" xfId="8639" xr:uid="{453AA2A9-E28B-4727-98A4-84C1BEE4C4D5}"/>
    <cellStyle name="60% - Énfasis2 3 3 4 2" xfId="24052" xr:uid="{1187DBD9-DB06-4D64-A239-464D44BFA26E}"/>
    <cellStyle name="60% - Énfasis2 3 3 4 2 2" xfId="53233" xr:uid="{5C4418E8-547F-4392-917A-58CA749BDECC}"/>
    <cellStyle name="60% - Énfasis2 3 3 4 3" xfId="53232" xr:uid="{FEC77912-993E-41A3-B7B5-0F8AC0462581}"/>
    <cellStyle name="60% - Énfasis2 3 3 5" xfId="16347" xr:uid="{566E6933-3C0F-40C5-9CD0-49E5F04D5E6A}"/>
    <cellStyle name="60% - Énfasis2 3 3 5 2" xfId="53234" xr:uid="{5F65DA33-5F4B-4DA3-A829-E0D7AEF1EB86}"/>
    <cellStyle name="60% - Énfasis2 3 3 6" xfId="53219" xr:uid="{7C65CB9D-7738-4A55-93D8-12109CA5E724}"/>
    <cellStyle name="60% - Énfasis2 3 4" xfId="1749" xr:uid="{8C1B310F-FE7F-4269-97CB-4218193A05C6}"/>
    <cellStyle name="60% - Énfasis2 3 4 2" xfId="5481" xr:uid="{C0F8E9EB-F2BA-4FDB-B197-3C58658D37D5}"/>
    <cellStyle name="60% - Énfasis2 3 4 2 2" xfId="13189" xr:uid="{003EE519-F768-4645-BEDD-B9E7CB614605}"/>
    <cellStyle name="60% - Énfasis2 3 4 2 2 2" xfId="28601" xr:uid="{BA0B9EAE-0D57-40FC-831E-D1088FF79130}"/>
    <cellStyle name="60% - Énfasis2 3 4 2 2 2 2" xfId="53238" xr:uid="{1CD2EAD2-4118-403C-9665-88E121942E70}"/>
    <cellStyle name="60% - Énfasis2 3 4 2 2 3" xfId="53237" xr:uid="{47D0EDC8-BA1D-4B41-B114-07E657F13C99}"/>
    <cellStyle name="60% - Énfasis2 3 4 2 3" xfId="20896" xr:uid="{87BA5A61-FA57-494C-B451-3C75A4A73D09}"/>
    <cellStyle name="60% - Énfasis2 3 4 2 3 2" xfId="53239" xr:uid="{AEA7AFC7-312F-4C6E-A4ED-DFAFE860643B}"/>
    <cellStyle name="60% - Énfasis2 3 4 2 4" xfId="53236" xr:uid="{BA06CC57-21D6-45E7-9427-E14184947D50}"/>
    <cellStyle name="60% - Énfasis2 3 4 3" xfId="9460" xr:uid="{7DE7E4A1-2B0A-4451-9E76-4AE4AA4BEA58}"/>
    <cellStyle name="60% - Énfasis2 3 4 3 2" xfId="24873" xr:uid="{847F8320-5901-47E0-9177-7657633A3289}"/>
    <cellStyle name="60% - Énfasis2 3 4 3 2 2" xfId="53241" xr:uid="{098AFFEB-32DA-49AF-BE59-81D4FC7E5B94}"/>
    <cellStyle name="60% - Énfasis2 3 4 3 3" xfId="53240" xr:uid="{D72F138E-2B03-4262-A513-3EE34E04EC93}"/>
    <cellStyle name="60% - Énfasis2 3 4 4" xfId="17168" xr:uid="{7A5B7AFE-26DE-4A56-AF99-0C9890788179}"/>
    <cellStyle name="60% - Énfasis2 3 4 4 2" xfId="53242" xr:uid="{886DB649-7660-4401-9741-E366EE1E6969}"/>
    <cellStyle name="60% - Énfasis2 3 4 5" xfId="53235" xr:uid="{3E5185A5-8E07-48A5-AEA7-892C26EAC386}"/>
    <cellStyle name="60% - Énfasis2 3 5" xfId="4002" xr:uid="{85C65326-1301-4A61-9EF2-252F1D4BA51C}"/>
    <cellStyle name="60% - Énfasis2 3 5 2" xfId="11710" xr:uid="{03FB0580-D8A3-41DC-A219-61F893E87D3A}"/>
    <cellStyle name="60% - Énfasis2 3 5 2 2" xfId="27122" xr:uid="{ADDB89FC-5E60-47A4-8112-95C3E1EC5598}"/>
    <cellStyle name="60% - Énfasis2 3 5 2 2 2" xfId="53245" xr:uid="{22BF2038-CCC7-4C89-A314-70DCB5E01DD7}"/>
    <cellStyle name="60% - Énfasis2 3 5 2 3" xfId="53244" xr:uid="{9793C7F8-5D0E-471A-AE01-E14D4D049955}"/>
    <cellStyle name="60% - Énfasis2 3 5 3" xfId="19417" xr:uid="{28437050-25D1-4A58-A154-3CCF2FF17875}"/>
    <cellStyle name="60% - Énfasis2 3 5 3 2" xfId="53246" xr:uid="{ACDC1DB9-DF1B-42F0-B4CD-3A8DF0FD51C0}"/>
    <cellStyle name="60% - Énfasis2 3 5 4" xfId="53243" xr:uid="{9A46DCCE-855A-47EB-8CFA-7ECB42139861}"/>
    <cellStyle name="60% - Énfasis2 3 6" xfId="8001" xr:uid="{F23326A3-4BF3-45BF-8B07-04D437D366A1}"/>
    <cellStyle name="60% - Énfasis2 3 6 2" xfId="23414" xr:uid="{18F85EDB-5DB9-484E-9294-4391AC095E36}"/>
    <cellStyle name="60% - Énfasis2 3 6 2 2" xfId="53248" xr:uid="{E21A82E1-B8CC-4775-9CA5-2576BB5F3BCB}"/>
    <cellStyle name="60% - Énfasis2 3 6 3" xfId="53247" xr:uid="{68289AF7-CBD6-4275-9189-B9256ABE61AC}"/>
    <cellStyle name="60% - Énfasis2 3 7" xfId="15709" xr:uid="{5C37B9B9-433B-4273-80E0-9E029880171D}"/>
    <cellStyle name="60% - Énfasis2 3 7 2" xfId="53249" xr:uid="{F5F20E3A-0685-4741-857B-2E410DB0712A}"/>
    <cellStyle name="60% - Énfasis2 3 8" xfId="53186" xr:uid="{55321E58-BB44-4B6E-9912-D68B4AE18FFF}"/>
    <cellStyle name="60% - Énfasis2 30" xfId="3107" xr:uid="{04A08BE7-E67E-490B-BBC5-0897FC36803C}"/>
    <cellStyle name="60% - Énfasis2 30 2" xfId="6839" xr:uid="{4EA9682F-E287-45EC-83EA-AA96D79088E5}"/>
    <cellStyle name="60% - Énfasis2 30 2 2" xfId="14547" xr:uid="{50DB0203-688F-477B-AA22-579FE1499085}"/>
    <cellStyle name="60% - Énfasis2 30 2 2 2" xfId="29959" xr:uid="{E8B2CAAF-C8F5-4949-B594-CA0382D766BB}"/>
    <cellStyle name="60% - Énfasis2 30 2 2 2 2" xfId="53253" xr:uid="{809D9113-F04F-4CCA-B6C5-7F22AB9745DF}"/>
    <cellStyle name="60% - Énfasis2 30 2 2 3" xfId="53252" xr:uid="{65B0ABB8-1DB0-49C3-93FD-C97EA95B2A2D}"/>
    <cellStyle name="60% - Énfasis2 30 2 3" xfId="22254" xr:uid="{E5861328-5E88-463E-8B4A-249AC566A18D}"/>
    <cellStyle name="60% - Énfasis2 30 2 3 2" xfId="53254" xr:uid="{E6E6F0D6-13B8-4571-A130-7C7BE652ECC3}"/>
    <cellStyle name="60% - Énfasis2 30 2 4" xfId="53251" xr:uid="{0710D362-C586-47C4-8C56-61A8754E47EC}"/>
    <cellStyle name="60% - Énfasis2 30 3" xfId="10818" xr:uid="{1B101548-A77F-42A2-9009-34AA51B3D9CE}"/>
    <cellStyle name="60% - Énfasis2 30 3 2" xfId="26231" xr:uid="{7A05B4E8-C6C0-4153-BC78-DDAB8FC28FE0}"/>
    <cellStyle name="60% - Énfasis2 30 3 2 2" xfId="53256" xr:uid="{A8362A71-5095-499C-96B3-80896887AB5B}"/>
    <cellStyle name="60% - Énfasis2 30 3 3" xfId="53255" xr:uid="{DC32045F-75C0-46E8-B077-F0972A93D4AE}"/>
    <cellStyle name="60% - Énfasis2 30 4" xfId="18526" xr:uid="{2D881CF3-7337-4776-8C82-42C51541A060}"/>
    <cellStyle name="60% - Énfasis2 30 4 2" xfId="53257" xr:uid="{EF474751-420B-467B-AD64-584489C4394D}"/>
    <cellStyle name="60% - Énfasis2 30 5" xfId="53250" xr:uid="{9EDB1208-21DC-42FA-A9CE-85E092595EED}"/>
    <cellStyle name="60% - Énfasis2 31" xfId="3127" xr:uid="{9C483165-F997-4CCC-A2A4-7509675307A5}"/>
    <cellStyle name="60% - Énfasis2 31 2" xfId="6859" xr:uid="{34F19271-F8F7-4C68-A49A-DCEC52132B52}"/>
    <cellStyle name="60% - Énfasis2 31 2 2" xfId="14567" xr:uid="{50144EE7-9D94-42F9-BD66-928BA51D9E5E}"/>
    <cellStyle name="60% - Énfasis2 31 2 2 2" xfId="29979" xr:uid="{059B08C2-C2FA-482F-87C5-CAAAEC579B4A}"/>
    <cellStyle name="60% - Énfasis2 31 2 2 2 2" xfId="53261" xr:uid="{A61CAFCD-14DB-44C7-A647-EE2CBEE47791}"/>
    <cellStyle name="60% - Énfasis2 31 2 2 3" xfId="53260" xr:uid="{75BB0DAA-7FBE-4D14-86B7-880AC2B25D99}"/>
    <cellStyle name="60% - Énfasis2 31 2 3" xfId="22274" xr:uid="{BE08E5E9-44BC-4B57-A8F1-34E4A7EEDF3C}"/>
    <cellStyle name="60% - Énfasis2 31 2 3 2" xfId="53262" xr:uid="{A0C5DFB2-40C1-45E0-8921-5A6FA12851FE}"/>
    <cellStyle name="60% - Énfasis2 31 2 4" xfId="53259" xr:uid="{10894F85-21BE-40A4-B78C-C9553F223B71}"/>
    <cellStyle name="60% - Énfasis2 31 3" xfId="10838" xr:uid="{3E2184F4-9C31-4D48-AABB-D7F791D83373}"/>
    <cellStyle name="60% - Énfasis2 31 3 2" xfId="26251" xr:uid="{5269F453-AD10-4C20-92FC-6565EE2AF537}"/>
    <cellStyle name="60% - Énfasis2 31 3 2 2" xfId="53264" xr:uid="{DA059FD8-BFA7-40DF-B7CE-B681FB3E9CC0}"/>
    <cellStyle name="60% - Énfasis2 31 3 3" xfId="53263" xr:uid="{F3912AD5-8367-407C-9DEF-E169B75E6B6E}"/>
    <cellStyle name="60% - Énfasis2 31 4" xfId="18546" xr:uid="{39F6958C-E244-4174-A72F-66842EC87292}"/>
    <cellStyle name="60% - Énfasis2 31 4 2" xfId="53265" xr:uid="{A6752047-C38F-4D31-AB4F-3B1FC15DB624}"/>
    <cellStyle name="60% - Énfasis2 31 5" xfId="53258" xr:uid="{3535725B-967F-4E37-BD0F-EA0C3A92598E}"/>
    <cellStyle name="60% - Énfasis2 32" xfId="3147" xr:uid="{0234DD26-CE74-41BF-AFB6-DF44EE90F0E0}"/>
    <cellStyle name="60% - Énfasis2 32 2" xfId="6879" xr:uid="{821829A9-826B-4E07-9A47-7837620B64F7}"/>
    <cellStyle name="60% - Énfasis2 32 2 2" xfId="14587" xr:uid="{F12EB5F8-51E6-494F-AE3F-C8B6F0EB2AFA}"/>
    <cellStyle name="60% - Énfasis2 32 2 2 2" xfId="29999" xr:uid="{09435FD9-2932-4CEF-B89C-01FEE681AABF}"/>
    <cellStyle name="60% - Énfasis2 32 2 2 2 2" xfId="53269" xr:uid="{B2F19F3D-841B-4C1D-91C5-4A69FA073F79}"/>
    <cellStyle name="60% - Énfasis2 32 2 2 3" xfId="53268" xr:uid="{62B6A742-4DC9-46AD-96CF-C19A7B03F55F}"/>
    <cellStyle name="60% - Énfasis2 32 2 3" xfId="22294" xr:uid="{C2A0D9B4-482C-4687-AD2F-4414486A19F0}"/>
    <cellStyle name="60% - Énfasis2 32 2 3 2" xfId="53270" xr:uid="{5172D980-841D-41F3-9863-6DE3F80CC5E1}"/>
    <cellStyle name="60% - Énfasis2 32 2 4" xfId="53267" xr:uid="{F727ADE9-E848-4B54-A13C-FF123154DF4E}"/>
    <cellStyle name="60% - Énfasis2 32 3" xfId="10858" xr:uid="{58775594-6FBC-415E-AA1F-A8F868BE93F2}"/>
    <cellStyle name="60% - Énfasis2 32 3 2" xfId="26271" xr:uid="{03AD034B-E62E-461F-8763-4FD08E39C30A}"/>
    <cellStyle name="60% - Énfasis2 32 3 2 2" xfId="53272" xr:uid="{C0BE98F9-58E7-44FE-B80A-DC2E84FE1FA3}"/>
    <cellStyle name="60% - Énfasis2 32 3 3" xfId="53271" xr:uid="{7430CE4A-55FF-4B0A-A358-BDA47FEF9EA1}"/>
    <cellStyle name="60% - Énfasis2 32 4" xfId="18566" xr:uid="{0D537585-A0BA-4542-9AD6-EFD71F2D5814}"/>
    <cellStyle name="60% - Énfasis2 32 4 2" xfId="53273" xr:uid="{0295A35D-7B95-465C-8247-9DD6213B8D36}"/>
    <cellStyle name="60% - Énfasis2 32 5" xfId="53266" xr:uid="{B05C5CE5-587F-4FB0-ADBB-B6171F314032}"/>
    <cellStyle name="60% - Énfasis2 33" xfId="3167" xr:uid="{F66737A4-3F30-4D56-A9B4-3701FC89EEA2}"/>
    <cellStyle name="60% - Énfasis2 33 2" xfId="6899" xr:uid="{F8382425-105A-485E-AD4F-DB31A6CCB8B7}"/>
    <cellStyle name="60% - Énfasis2 33 2 2" xfId="14607" xr:uid="{DDA4356F-FE2C-4D40-BABA-E7DE17118625}"/>
    <cellStyle name="60% - Énfasis2 33 2 2 2" xfId="30019" xr:uid="{0E25E5B0-677D-44CF-91A6-ADBBF280BB29}"/>
    <cellStyle name="60% - Énfasis2 33 2 2 2 2" xfId="53277" xr:uid="{B41A9E8E-AFC4-4EC3-8B32-91F8B78DFA6F}"/>
    <cellStyle name="60% - Énfasis2 33 2 2 3" xfId="53276" xr:uid="{EDEB211B-3571-4D27-854D-EDE1E8E3B9E6}"/>
    <cellStyle name="60% - Énfasis2 33 2 3" xfId="22314" xr:uid="{93785F8B-0512-43B2-89CC-BDF8BA61E6D7}"/>
    <cellStyle name="60% - Énfasis2 33 2 3 2" xfId="53278" xr:uid="{E888797A-438C-4431-92C5-405EF1218400}"/>
    <cellStyle name="60% - Énfasis2 33 2 4" xfId="53275" xr:uid="{D296A5FA-F5F5-4801-9349-29AA5DDD2641}"/>
    <cellStyle name="60% - Énfasis2 33 3" xfId="10878" xr:uid="{4D87AA49-BBD6-4DBB-9383-205AD1EE38CE}"/>
    <cellStyle name="60% - Énfasis2 33 3 2" xfId="26291" xr:uid="{D3F9A988-56EF-4F8E-88F2-6AF532DFBB26}"/>
    <cellStyle name="60% - Énfasis2 33 3 2 2" xfId="53280" xr:uid="{D24033FA-B9CC-402A-87BC-E5D5EDBB6FE2}"/>
    <cellStyle name="60% - Énfasis2 33 3 3" xfId="53279" xr:uid="{BFDD4C00-4CFD-401D-B737-13C4F7587231}"/>
    <cellStyle name="60% - Énfasis2 33 4" xfId="18586" xr:uid="{939AF41B-B690-45C7-A00F-8B36E000E679}"/>
    <cellStyle name="60% - Énfasis2 33 4 2" xfId="53281" xr:uid="{540EC90B-2C31-4EC7-BBD1-9F716922FA28}"/>
    <cellStyle name="60% - Énfasis2 33 5" xfId="53274" xr:uid="{243B0B90-C42D-4C0F-A587-559862EF6080}"/>
    <cellStyle name="60% - Énfasis2 34" xfId="3187" xr:uid="{42424367-8DEA-471C-8003-A95D0B01E3C3}"/>
    <cellStyle name="60% - Énfasis2 34 2" xfId="6919" xr:uid="{0B97FBF7-B6B4-49FD-AF68-18FBD601FCEE}"/>
    <cellStyle name="60% - Énfasis2 34 2 2" xfId="14627" xr:uid="{B4F6E54B-5AFF-4E96-935C-8B90570CF07F}"/>
    <cellStyle name="60% - Énfasis2 34 2 2 2" xfId="30039" xr:uid="{05FC5E6D-F944-4800-931E-28C57FE3F076}"/>
    <cellStyle name="60% - Énfasis2 34 2 2 2 2" xfId="53285" xr:uid="{F645F35D-55FC-4563-AF05-DE8951DCE723}"/>
    <cellStyle name="60% - Énfasis2 34 2 2 3" xfId="53284" xr:uid="{4F4D0235-6586-4EFB-A67E-D80B3A8EA15B}"/>
    <cellStyle name="60% - Énfasis2 34 2 3" xfId="22334" xr:uid="{618183C3-AE07-4E28-A2C2-1A03F0BAA67E}"/>
    <cellStyle name="60% - Énfasis2 34 2 3 2" xfId="53286" xr:uid="{D961F3FA-1ED3-44B4-9CEA-575EB413BC80}"/>
    <cellStyle name="60% - Énfasis2 34 2 4" xfId="53283" xr:uid="{E96672C0-CE29-4A16-8E9B-D4B6189411F5}"/>
    <cellStyle name="60% - Énfasis2 34 3" xfId="10898" xr:uid="{FDDFCDBD-4EE3-4F1F-AFCD-8418AD2FD8AB}"/>
    <cellStyle name="60% - Énfasis2 34 3 2" xfId="26311" xr:uid="{392C6E27-161F-4FDF-A56B-9FE36ACAB16D}"/>
    <cellStyle name="60% - Énfasis2 34 3 2 2" xfId="53288" xr:uid="{DC6C76E8-A3E8-4D18-AE30-53B905AFE759}"/>
    <cellStyle name="60% - Énfasis2 34 3 3" xfId="53287" xr:uid="{325D4889-0648-455C-98FB-5E6EAE8EA836}"/>
    <cellStyle name="60% - Énfasis2 34 4" xfId="18606" xr:uid="{719E0EBA-1A38-444D-ACB2-4D62B9483D2B}"/>
    <cellStyle name="60% - Énfasis2 34 4 2" xfId="53289" xr:uid="{3799A702-A2AE-4A76-B811-451EBA394EFA}"/>
    <cellStyle name="60% - Énfasis2 34 5" xfId="53282" xr:uid="{651CC4D7-8120-409B-8C63-68430086CB51}"/>
    <cellStyle name="60% - Énfasis2 35" xfId="3207" xr:uid="{0FF275BB-6341-467E-AD75-0AD1903F7101}"/>
    <cellStyle name="60% - Énfasis2 35 2" xfId="6939" xr:uid="{26EF6248-9AB0-4594-842A-D980D3E49AA7}"/>
    <cellStyle name="60% - Énfasis2 35 2 2" xfId="14647" xr:uid="{FA2E8A03-E5B1-4271-AC3D-F931A2A168CF}"/>
    <cellStyle name="60% - Énfasis2 35 2 2 2" xfId="30059" xr:uid="{95CF9D70-CC59-4420-ABE3-182D57A615F4}"/>
    <cellStyle name="60% - Énfasis2 35 2 2 2 2" xfId="53293" xr:uid="{32949AE4-179C-492B-9084-4DD9C246D9B3}"/>
    <cellStyle name="60% - Énfasis2 35 2 2 3" xfId="53292" xr:uid="{53F2668A-1083-4813-AB82-E9BDC5532EC6}"/>
    <cellStyle name="60% - Énfasis2 35 2 3" xfId="22354" xr:uid="{5469C990-C350-4DF3-AEF4-E91A401B8FD4}"/>
    <cellStyle name="60% - Énfasis2 35 2 3 2" xfId="53294" xr:uid="{3698AA87-0E68-47CE-A6FE-36C7188D4DE9}"/>
    <cellStyle name="60% - Énfasis2 35 2 4" xfId="53291" xr:uid="{D349C19F-B023-4F2B-A082-9DBDC524AAA7}"/>
    <cellStyle name="60% - Énfasis2 35 3" xfId="10918" xr:uid="{FC196108-1F45-4BE8-8992-59461FB81C80}"/>
    <cellStyle name="60% - Énfasis2 35 3 2" xfId="26331" xr:uid="{DA3884D5-28D5-42A4-B0CF-EF7BAFE9ABAA}"/>
    <cellStyle name="60% - Énfasis2 35 3 2 2" xfId="53296" xr:uid="{FE49F90D-2402-4194-930D-4EEA3535BF73}"/>
    <cellStyle name="60% - Énfasis2 35 3 3" xfId="53295" xr:uid="{2BC105F7-CE3E-4CD0-A610-06F07598CD52}"/>
    <cellStyle name="60% - Énfasis2 35 4" xfId="18626" xr:uid="{44B0CB84-4631-4A76-A8FA-DEF36FD38467}"/>
    <cellStyle name="60% - Énfasis2 35 4 2" xfId="53297" xr:uid="{34CCFDAD-819A-44A2-8CDC-2E300BED3DC6}"/>
    <cellStyle name="60% - Énfasis2 35 5" xfId="53290" xr:uid="{DCF671F6-37B0-41A0-B8BC-2D660CF9209E}"/>
    <cellStyle name="60% - Énfasis2 36" xfId="3227" xr:uid="{8324DA52-FD00-4EBB-9ED3-7F40EA6891CF}"/>
    <cellStyle name="60% - Énfasis2 36 2" xfId="6959" xr:uid="{97817AAC-EA54-4D5F-8645-06FBD593F297}"/>
    <cellStyle name="60% - Énfasis2 36 2 2" xfId="14667" xr:uid="{19C75315-B0D9-4648-9962-E5F209BAABE9}"/>
    <cellStyle name="60% - Énfasis2 36 2 2 2" xfId="30079" xr:uid="{598284E2-D792-44FB-B714-D0DF6E29CD3A}"/>
    <cellStyle name="60% - Énfasis2 36 2 2 2 2" xfId="53301" xr:uid="{5018890E-92BE-41EA-A02D-44E8D6F1E461}"/>
    <cellStyle name="60% - Énfasis2 36 2 2 3" xfId="53300" xr:uid="{FEE93461-56FA-461B-9FFC-00597B38924A}"/>
    <cellStyle name="60% - Énfasis2 36 2 3" xfId="22374" xr:uid="{660EEB6C-40FE-46D1-9586-69F8933BDF57}"/>
    <cellStyle name="60% - Énfasis2 36 2 3 2" xfId="53302" xr:uid="{AF2EFEA7-5A3C-452A-A72A-640D408E32CE}"/>
    <cellStyle name="60% - Énfasis2 36 2 4" xfId="53299" xr:uid="{3C843D72-AB04-4B57-9560-876F2CBAB212}"/>
    <cellStyle name="60% - Énfasis2 36 3" xfId="10938" xr:uid="{6F850C44-BD3F-46B4-ACE9-2508F2D6CB6E}"/>
    <cellStyle name="60% - Énfasis2 36 3 2" xfId="26351" xr:uid="{CAD2332B-0787-4547-9E11-43775EF7841B}"/>
    <cellStyle name="60% - Énfasis2 36 3 2 2" xfId="53304" xr:uid="{E522DB0D-267E-42E7-9D4E-088BE7D0B280}"/>
    <cellStyle name="60% - Énfasis2 36 3 3" xfId="53303" xr:uid="{63E720E9-902D-47BF-9A88-5BA26D0B72CC}"/>
    <cellStyle name="60% - Énfasis2 36 4" xfId="18646" xr:uid="{7F959A5C-96B0-4606-A2D0-0BE71B58ED98}"/>
    <cellStyle name="60% - Énfasis2 36 4 2" xfId="53305" xr:uid="{E50823B6-D40F-48F9-BE0E-D42B75595EB4}"/>
    <cellStyle name="60% - Énfasis2 36 5" xfId="53298" xr:uid="{1D78E6F0-49DC-4DAE-9D23-29D488E70A6B}"/>
    <cellStyle name="60% - Énfasis2 37" xfId="3247" xr:uid="{12B573F2-8B4F-4E92-8186-1103E001DFA1}"/>
    <cellStyle name="60% - Énfasis2 37 2" xfId="6979" xr:uid="{6BE4C650-1DAA-403A-AC3F-52EFA0CD8F29}"/>
    <cellStyle name="60% - Énfasis2 37 2 2" xfId="14687" xr:uid="{A868634B-1AC1-4667-A98D-B531AF5450E5}"/>
    <cellStyle name="60% - Énfasis2 37 2 2 2" xfId="30099" xr:uid="{5FA61CBD-437A-4430-88D2-0BB66CE05D26}"/>
    <cellStyle name="60% - Énfasis2 37 2 2 2 2" xfId="53309" xr:uid="{70D606BC-5AB4-4EA8-A157-87B90E443771}"/>
    <cellStyle name="60% - Énfasis2 37 2 2 3" xfId="53308" xr:uid="{EDFA1C0A-30C0-4558-8570-3F52595FFED3}"/>
    <cellStyle name="60% - Énfasis2 37 2 3" xfId="22394" xr:uid="{70FC15FC-94BF-425C-8299-7FC82EDA8556}"/>
    <cellStyle name="60% - Énfasis2 37 2 3 2" xfId="53310" xr:uid="{E7F21886-818A-4BA3-86A8-2B4EE2B989AC}"/>
    <cellStyle name="60% - Énfasis2 37 2 4" xfId="53307" xr:uid="{3DDFDA05-3C52-4368-AFCD-1CB3DDD9FC83}"/>
    <cellStyle name="60% - Énfasis2 37 3" xfId="10958" xr:uid="{59D89AED-0299-4FA1-B04A-8AD540E0EBD5}"/>
    <cellStyle name="60% - Énfasis2 37 3 2" xfId="26371" xr:uid="{5A0E2176-A0D4-4D82-B4AA-05ABC270995E}"/>
    <cellStyle name="60% - Énfasis2 37 3 2 2" xfId="53312" xr:uid="{21E13310-CE47-4E23-9D05-6DC85C0ED047}"/>
    <cellStyle name="60% - Énfasis2 37 3 3" xfId="53311" xr:uid="{59D34934-D169-4EAA-AF6C-8704F999994A}"/>
    <cellStyle name="60% - Énfasis2 37 4" xfId="18666" xr:uid="{0ECAE824-6906-4811-A182-BEF9310606AF}"/>
    <cellStyle name="60% - Énfasis2 37 4 2" xfId="53313" xr:uid="{1C685FA9-957B-44EC-A110-7C8FDF3E40E6}"/>
    <cellStyle name="60% - Énfasis2 37 5" xfId="53306" xr:uid="{ABACEA33-E482-4BC4-A83A-52F03B740568}"/>
    <cellStyle name="60% - Énfasis2 38" xfId="3267" xr:uid="{A850F7B8-AF84-4702-9924-0F569EBFE773}"/>
    <cellStyle name="60% - Énfasis2 38 2" xfId="6999" xr:uid="{CBC4AECB-82FE-4A1F-9CD8-7CF571554EA4}"/>
    <cellStyle name="60% - Énfasis2 38 2 2" xfId="14707" xr:uid="{1B8EC616-4030-48CA-B0C5-09E80B99FDD7}"/>
    <cellStyle name="60% - Énfasis2 38 2 2 2" xfId="30119" xr:uid="{E46CB2D3-9AFC-4596-82E4-F3D1C8F467FA}"/>
    <cellStyle name="60% - Énfasis2 38 2 2 2 2" xfId="53317" xr:uid="{CE2F05D5-A227-4561-A0A8-B7B95CF0A05F}"/>
    <cellStyle name="60% - Énfasis2 38 2 2 3" xfId="53316" xr:uid="{86F043EF-9EE8-422B-89EA-B08747858DA7}"/>
    <cellStyle name="60% - Énfasis2 38 2 3" xfId="22414" xr:uid="{CEF82817-0BF9-480A-93E4-73517F9927D7}"/>
    <cellStyle name="60% - Énfasis2 38 2 3 2" xfId="53318" xr:uid="{9F667123-A3E5-42B3-8851-F4C5903DDAF8}"/>
    <cellStyle name="60% - Énfasis2 38 2 4" xfId="53315" xr:uid="{EE515F72-1F84-4577-A344-2E50BC34929A}"/>
    <cellStyle name="60% - Énfasis2 38 3" xfId="10978" xr:uid="{296F1C53-5277-4C2B-8CDF-F63C71650367}"/>
    <cellStyle name="60% - Énfasis2 38 3 2" xfId="26391" xr:uid="{C5901281-3664-4D54-9574-5A39EEEC4A97}"/>
    <cellStyle name="60% - Énfasis2 38 3 2 2" xfId="53320" xr:uid="{73C7A5B9-821A-49C9-97BB-B05CD642C47D}"/>
    <cellStyle name="60% - Énfasis2 38 3 3" xfId="53319" xr:uid="{B92125B2-B859-4474-8333-DEE4F5DD2C86}"/>
    <cellStyle name="60% - Énfasis2 38 4" xfId="18686" xr:uid="{9BB5BB9D-8C0C-4C3A-859B-1E41A1B74C32}"/>
    <cellStyle name="60% - Énfasis2 38 4 2" xfId="53321" xr:uid="{2CD92AFD-F386-4D94-9203-81F4D5C45A2D}"/>
    <cellStyle name="60% - Énfasis2 38 5" xfId="53314" xr:uid="{936F10CB-3048-45AA-8985-68969940FF0C}"/>
    <cellStyle name="60% - Énfasis2 4" xfId="272" xr:uid="{A263E404-0E5C-4A64-9801-5D492A7CDF42}"/>
    <cellStyle name="60% - Énfasis2 4 2" xfId="475" xr:uid="{710BFD14-78B8-40B6-86C1-D88D42C85EC7}"/>
    <cellStyle name="60% - Énfasis2 4 2 2" xfId="1136" xr:uid="{D5462234-FBF8-4A52-B427-5288BFC79F88}"/>
    <cellStyle name="60% - Énfasis2 4 2 2 2" xfId="2604" xr:uid="{CAC67C9F-D45C-432E-A273-87A4E4A61E52}"/>
    <cellStyle name="60% - Énfasis2 4 2 2 2 2" xfId="6336" xr:uid="{E6FD7416-4796-4D6C-9FB0-1F2CDEA1A7E7}"/>
    <cellStyle name="60% - Énfasis2 4 2 2 2 2 2" xfId="14044" xr:uid="{2D80BCBA-2F2D-4CBE-9F10-E00E61DF265F}"/>
    <cellStyle name="60% - Énfasis2 4 2 2 2 2 2 2" xfId="29456" xr:uid="{B5BA0E69-306E-42A8-9994-115711336C80}"/>
    <cellStyle name="60% - Énfasis2 4 2 2 2 2 2 2 2" xfId="53328" xr:uid="{D8C8CEB1-3A5A-42ED-9E11-1E17F8436A44}"/>
    <cellStyle name="60% - Énfasis2 4 2 2 2 2 2 3" xfId="53327" xr:uid="{EF9A74BE-545F-40C5-A8C5-64F8393BA6E3}"/>
    <cellStyle name="60% - Énfasis2 4 2 2 2 2 3" xfId="21751" xr:uid="{A03B33B0-200D-4FFF-8CD5-F15F96680794}"/>
    <cellStyle name="60% - Énfasis2 4 2 2 2 2 3 2" xfId="53329" xr:uid="{FE74059D-C9DB-42DA-9B1B-5C5F0DCC44CE}"/>
    <cellStyle name="60% - Énfasis2 4 2 2 2 2 4" xfId="53326" xr:uid="{99D89BCB-465A-4037-9E25-2CF9DD188F14}"/>
    <cellStyle name="60% - Énfasis2 4 2 2 2 3" xfId="10315" xr:uid="{8BEBADD1-95A0-4F5C-A50F-35E9D4FEBD84}"/>
    <cellStyle name="60% - Énfasis2 4 2 2 2 3 2" xfId="25728" xr:uid="{790ABC99-78F3-4036-A76F-787EBF9200BB}"/>
    <cellStyle name="60% - Énfasis2 4 2 2 2 3 2 2" xfId="53331" xr:uid="{7A14E12B-46DE-4AD6-9BA1-0A045D7BCC74}"/>
    <cellStyle name="60% - Énfasis2 4 2 2 2 3 3" xfId="53330" xr:uid="{85524631-3D7D-4AFF-844A-D93256C55B36}"/>
    <cellStyle name="60% - Énfasis2 4 2 2 2 4" xfId="18023" xr:uid="{A8232B62-780C-48E4-B78A-F96719015CE9}"/>
    <cellStyle name="60% - Énfasis2 4 2 2 2 4 2" xfId="53332" xr:uid="{2AAA4B24-1324-4A05-9033-2EBBEFFDD7F9}"/>
    <cellStyle name="60% - Énfasis2 4 2 2 2 5" xfId="53325" xr:uid="{337D056A-F093-40D9-89A6-6EB657F0989A}"/>
    <cellStyle name="60% - Énfasis2 4 2 2 3" xfId="4873" xr:uid="{A7278990-DA18-44BC-B9B6-2E52F1D326CF}"/>
    <cellStyle name="60% - Énfasis2 4 2 2 3 2" xfId="12581" xr:uid="{A93B42CC-04C0-42C8-95EC-15666ACF427B}"/>
    <cellStyle name="60% - Énfasis2 4 2 2 3 2 2" xfId="27993" xr:uid="{D96D767F-17BE-4528-8997-314A01080328}"/>
    <cellStyle name="60% - Énfasis2 4 2 2 3 2 2 2" xfId="53335" xr:uid="{98C3DE4A-F0CB-4402-A15E-374056CEF254}"/>
    <cellStyle name="60% - Énfasis2 4 2 2 3 2 3" xfId="53334" xr:uid="{05BEFD70-16B1-4266-B09F-E33AFFBB0C72}"/>
    <cellStyle name="60% - Énfasis2 4 2 2 3 3" xfId="20288" xr:uid="{FAD2113A-2AEE-4A8C-9B39-9F6EB48E77B7}"/>
    <cellStyle name="60% - Énfasis2 4 2 2 3 3 2" xfId="53336" xr:uid="{00D5EE6C-E941-47F6-B960-8BFA24BE767F}"/>
    <cellStyle name="60% - Énfasis2 4 2 2 3 4" xfId="53333" xr:uid="{DD9FC2B0-EB6C-4437-9188-A3A8C474D780}"/>
    <cellStyle name="60% - Énfasis2 4 2 2 4" xfId="8856" xr:uid="{B1462827-6B93-4151-BBDF-FC7612004520}"/>
    <cellStyle name="60% - Énfasis2 4 2 2 4 2" xfId="24269" xr:uid="{E46FC898-05E6-420F-8561-F13601B93033}"/>
    <cellStyle name="60% - Énfasis2 4 2 2 4 2 2" xfId="53338" xr:uid="{E6E2041A-3200-4371-B5B1-D25D26F44603}"/>
    <cellStyle name="60% - Énfasis2 4 2 2 4 3" xfId="53337" xr:uid="{C34D0EA3-C33D-43E9-8193-55E75547D8AB}"/>
    <cellStyle name="60% - Énfasis2 4 2 2 5" xfId="16564" xr:uid="{CE4121A9-E6CC-4C1F-A26A-B159CA6F1118}"/>
    <cellStyle name="60% - Énfasis2 4 2 2 5 2" xfId="53339" xr:uid="{49459451-6ADE-44B8-ADCD-5820C3DB4095}"/>
    <cellStyle name="60% - Énfasis2 4 2 2 6" xfId="53324" xr:uid="{FC92600F-3C19-4C58-AF5C-A8725864919C}"/>
    <cellStyle name="60% - Énfasis2 4 2 3" xfId="1966" xr:uid="{59C4C41B-E6D1-4346-87ED-11D2CAAF5049}"/>
    <cellStyle name="60% - Énfasis2 4 2 3 2" xfId="5698" xr:uid="{94556D4D-AA50-444E-BEA0-B89004CCB65B}"/>
    <cellStyle name="60% - Énfasis2 4 2 3 2 2" xfId="13406" xr:uid="{8777181A-596A-47BE-A295-F332183360DB}"/>
    <cellStyle name="60% - Énfasis2 4 2 3 2 2 2" xfId="28818" xr:uid="{B7C3CF5F-5FA1-4900-8371-9F55841329B8}"/>
    <cellStyle name="60% - Énfasis2 4 2 3 2 2 2 2" xfId="53343" xr:uid="{365E6BEE-022C-4602-ACC9-FC401EA64A96}"/>
    <cellStyle name="60% - Énfasis2 4 2 3 2 2 3" xfId="53342" xr:uid="{771A0EA0-9769-423E-BE29-B8CC64ECC95F}"/>
    <cellStyle name="60% - Énfasis2 4 2 3 2 3" xfId="21113" xr:uid="{6DA58ACC-8273-4DF3-B110-F7F7B2044606}"/>
    <cellStyle name="60% - Énfasis2 4 2 3 2 3 2" xfId="53344" xr:uid="{9E0BB3E6-9473-460D-80A1-B679DDC476B9}"/>
    <cellStyle name="60% - Énfasis2 4 2 3 2 4" xfId="53341" xr:uid="{1223CF1D-1379-4E32-B49C-F759DF9CFF09}"/>
    <cellStyle name="60% - Énfasis2 4 2 3 3" xfId="9677" xr:uid="{0A2E722A-A340-4D04-A1BA-407E49C712E7}"/>
    <cellStyle name="60% - Énfasis2 4 2 3 3 2" xfId="25090" xr:uid="{E8C53423-A582-4137-A075-A837864035EF}"/>
    <cellStyle name="60% - Énfasis2 4 2 3 3 2 2" xfId="53346" xr:uid="{C1E9562D-76AF-441F-813E-48C34AFAA2CD}"/>
    <cellStyle name="60% - Énfasis2 4 2 3 3 3" xfId="53345" xr:uid="{B474FF1C-0EC2-462D-9F5A-46064B111D6A}"/>
    <cellStyle name="60% - Énfasis2 4 2 3 4" xfId="17385" xr:uid="{E9A540EA-42A5-461A-8F6E-CF55E7F2B032}"/>
    <cellStyle name="60% - Énfasis2 4 2 3 4 2" xfId="53347" xr:uid="{2F7C60EB-3BA1-473B-9B4F-5D3E6A2A06CA}"/>
    <cellStyle name="60% - Énfasis2 4 2 3 5" xfId="53340" xr:uid="{C00019BA-4325-4C91-969B-27604B75BB43}"/>
    <cellStyle name="60% - Énfasis2 4 2 4" xfId="4221" xr:uid="{506101FA-8394-44DA-89E6-AA4869B9FFC4}"/>
    <cellStyle name="60% - Énfasis2 4 2 4 2" xfId="11929" xr:uid="{22149A7D-31BC-496D-9797-25AD344D8843}"/>
    <cellStyle name="60% - Énfasis2 4 2 4 2 2" xfId="27341" xr:uid="{486CD655-4F9E-42CF-B4C8-D5CCD59DDD41}"/>
    <cellStyle name="60% - Énfasis2 4 2 4 2 2 2" xfId="53350" xr:uid="{F35B24C8-4BC7-4F20-97DB-2BE7845197AD}"/>
    <cellStyle name="60% - Énfasis2 4 2 4 2 3" xfId="53349" xr:uid="{E7E7CADC-3845-489A-9F24-5DD2DDD16CFB}"/>
    <cellStyle name="60% - Énfasis2 4 2 4 3" xfId="19636" xr:uid="{7102FE31-76A1-4619-8C50-908F2FF60136}"/>
    <cellStyle name="60% - Énfasis2 4 2 4 3 2" xfId="53351" xr:uid="{63D0F90B-6FF0-4E59-95B1-C6DCC76100FA}"/>
    <cellStyle name="60% - Énfasis2 4 2 4 4" xfId="53348" xr:uid="{381B05D2-B6C8-459C-8B37-35FA61DDF912}"/>
    <cellStyle name="60% - Énfasis2 4 2 5" xfId="8218" xr:uid="{67E56D61-7207-4A36-A826-DAA002F9A827}"/>
    <cellStyle name="60% - Énfasis2 4 2 5 2" xfId="23631" xr:uid="{008EB58E-CDE3-459A-8EE2-C1D48E7BB312}"/>
    <cellStyle name="60% - Énfasis2 4 2 5 2 2" xfId="53353" xr:uid="{63A2D527-68EE-4FCC-BB39-43C77126669C}"/>
    <cellStyle name="60% - Énfasis2 4 2 5 3" xfId="53352" xr:uid="{1487E5DD-6944-4D5E-8488-59B846A6F017}"/>
    <cellStyle name="60% - Énfasis2 4 2 6" xfId="15926" xr:uid="{86AD447D-8988-49F8-92C7-DAA9183B13DC}"/>
    <cellStyle name="60% - Énfasis2 4 2 6 2" xfId="53354" xr:uid="{C677E4BB-72DF-46B0-B822-CDBB326053FF}"/>
    <cellStyle name="60% - Énfasis2 4 2 7" xfId="53323" xr:uid="{CFA54AF8-BC32-41EA-BD57-DA7D1BE11460}"/>
    <cellStyle name="60% - Énfasis2 4 3" xfId="936" xr:uid="{40F6CF18-43BE-4C8B-AA47-17DB86CC8F18}"/>
    <cellStyle name="60% - Énfasis2 4 3 2" xfId="2406" xr:uid="{4ABB0E30-BE63-47C1-AA31-7BB9DD3E986A}"/>
    <cellStyle name="60% - Énfasis2 4 3 2 2" xfId="6138" xr:uid="{2ED8F24F-583A-4FE6-B5DD-5CA7392604CF}"/>
    <cellStyle name="60% - Énfasis2 4 3 2 2 2" xfId="13846" xr:uid="{36F5076F-2F93-4025-B407-6F54A17367C1}"/>
    <cellStyle name="60% - Énfasis2 4 3 2 2 2 2" xfId="29258" xr:uid="{69BF0691-C4D1-449C-8786-9C51376FCBB0}"/>
    <cellStyle name="60% - Énfasis2 4 3 2 2 2 2 2" xfId="53359" xr:uid="{638E2437-1343-45AC-8C1C-BCDD592DA86B}"/>
    <cellStyle name="60% - Énfasis2 4 3 2 2 2 3" xfId="53358" xr:uid="{EEE5855F-32A3-4800-92A3-18C5D33AA239}"/>
    <cellStyle name="60% - Énfasis2 4 3 2 2 3" xfId="21553" xr:uid="{ABAC0CDF-5959-4FD3-8750-9FFADA4497B7}"/>
    <cellStyle name="60% - Énfasis2 4 3 2 2 3 2" xfId="53360" xr:uid="{DB31A4FD-F2F4-4CFB-96B4-1EDB7BA3EEB6}"/>
    <cellStyle name="60% - Énfasis2 4 3 2 2 4" xfId="53357" xr:uid="{D736E2B0-2B03-48D8-812D-3ED8EC242B35}"/>
    <cellStyle name="60% - Énfasis2 4 3 2 3" xfId="10117" xr:uid="{70E1A9D5-AB9D-4918-B86B-D5E4B8E37A88}"/>
    <cellStyle name="60% - Énfasis2 4 3 2 3 2" xfId="25530" xr:uid="{A2891525-5F44-4111-9543-FA1BBBDF0E80}"/>
    <cellStyle name="60% - Énfasis2 4 3 2 3 2 2" xfId="53362" xr:uid="{56DF0496-E08E-40C1-8C13-AB619BA40C8C}"/>
    <cellStyle name="60% - Énfasis2 4 3 2 3 3" xfId="53361" xr:uid="{7B2B4DE8-300C-4CEB-BB84-ABAAF2EF798A}"/>
    <cellStyle name="60% - Énfasis2 4 3 2 4" xfId="17825" xr:uid="{F0C4016D-5BFD-43FB-ABA5-687E605C86E0}"/>
    <cellStyle name="60% - Énfasis2 4 3 2 4 2" xfId="53363" xr:uid="{97F39134-F3F7-4F71-834A-A820EFFF92E4}"/>
    <cellStyle name="60% - Énfasis2 4 3 2 5" xfId="53356" xr:uid="{E3DD0241-A7BE-4792-AC4F-FEA67E55E415}"/>
    <cellStyle name="60% - Énfasis2 4 3 3" xfId="4673" xr:uid="{91101BBF-92A3-4539-AFA8-2507C6B9517B}"/>
    <cellStyle name="60% - Énfasis2 4 3 3 2" xfId="12381" xr:uid="{F8AD366C-331E-485E-A7D8-2C0EB5AA5096}"/>
    <cellStyle name="60% - Énfasis2 4 3 3 2 2" xfId="27793" xr:uid="{D1FBF23A-05B0-475D-BC83-D36EB656ECD1}"/>
    <cellStyle name="60% - Énfasis2 4 3 3 2 2 2" xfId="53366" xr:uid="{1BC97478-2A49-43DE-A9C3-E37FC055555A}"/>
    <cellStyle name="60% - Énfasis2 4 3 3 2 3" xfId="53365" xr:uid="{DC2DFA5F-C3FC-47DE-94DC-CF5243BFB6C6}"/>
    <cellStyle name="60% - Énfasis2 4 3 3 3" xfId="20088" xr:uid="{80139FD8-A125-4CC5-994C-3B3F06D22942}"/>
    <cellStyle name="60% - Énfasis2 4 3 3 3 2" xfId="53367" xr:uid="{AF3913AD-05E0-4FC7-94DA-43F86BB18D5A}"/>
    <cellStyle name="60% - Énfasis2 4 3 3 4" xfId="53364" xr:uid="{A07C20CB-B898-4CD2-904F-5514553A509B}"/>
    <cellStyle name="60% - Énfasis2 4 3 4" xfId="8658" xr:uid="{DE97F05F-8FD1-4676-895E-1CAF73675CB3}"/>
    <cellStyle name="60% - Énfasis2 4 3 4 2" xfId="24071" xr:uid="{8425C06E-F6F0-41E6-88D8-29DDC858494B}"/>
    <cellStyle name="60% - Énfasis2 4 3 4 2 2" xfId="53369" xr:uid="{6DE491B3-8B01-4254-A7B2-A87C95BDE359}"/>
    <cellStyle name="60% - Énfasis2 4 3 4 3" xfId="53368" xr:uid="{8FE0D69C-896A-4A68-BC1C-1253F3D27708}"/>
    <cellStyle name="60% - Énfasis2 4 3 5" xfId="16366" xr:uid="{FC277EA7-9D30-4F2B-8D6D-E61A613DC038}"/>
    <cellStyle name="60% - Énfasis2 4 3 5 2" xfId="53370" xr:uid="{B9DFACC2-CE9E-4A56-BBA3-B3C2CE0DE03B}"/>
    <cellStyle name="60% - Énfasis2 4 3 6" xfId="53355" xr:uid="{BEBA489B-4897-4B25-973C-D7DFBF976D08}"/>
    <cellStyle name="60% - Énfasis2 4 4" xfId="1768" xr:uid="{51982004-3A52-46C6-9C59-23DAD96ADD08}"/>
    <cellStyle name="60% - Énfasis2 4 4 2" xfId="5500" xr:uid="{E646B702-C0EA-4191-9DF6-096103065D16}"/>
    <cellStyle name="60% - Énfasis2 4 4 2 2" xfId="13208" xr:uid="{79CD45B8-3FC6-43D1-A513-8DF33E1E8A54}"/>
    <cellStyle name="60% - Énfasis2 4 4 2 2 2" xfId="28620" xr:uid="{D57BC287-A521-480D-9381-0B98462E8A77}"/>
    <cellStyle name="60% - Énfasis2 4 4 2 2 2 2" xfId="53374" xr:uid="{C778689B-100A-49FD-9A37-CD3E71873C0E}"/>
    <cellStyle name="60% - Énfasis2 4 4 2 2 3" xfId="53373" xr:uid="{110D282A-2A0B-451D-9A2B-1CFF83418B69}"/>
    <cellStyle name="60% - Énfasis2 4 4 2 3" xfId="20915" xr:uid="{7055DA88-93EB-4B25-84E9-BEE44F06D63C}"/>
    <cellStyle name="60% - Énfasis2 4 4 2 3 2" xfId="53375" xr:uid="{659E57B3-DD3E-40FA-B68F-D59640E79661}"/>
    <cellStyle name="60% - Énfasis2 4 4 2 4" xfId="53372" xr:uid="{5797EEFA-6E28-44BF-980A-83E816E81E74}"/>
    <cellStyle name="60% - Énfasis2 4 4 3" xfId="9479" xr:uid="{CDE8EAD0-EE4C-4067-B18B-05974DC1396C}"/>
    <cellStyle name="60% - Énfasis2 4 4 3 2" xfId="24892" xr:uid="{2D54E55A-3B72-486F-A4EA-A58D4D558B86}"/>
    <cellStyle name="60% - Énfasis2 4 4 3 2 2" xfId="53377" xr:uid="{D16541B1-03C3-477F-87B5-045FE556DA6D}"/>
    <cellStyle name="60% - Énfasis2 4 4 3 3" xfId="53376" xr:uid="{92B9DD36-B48A-489E-AB06-BABB9CBCC4A9}"/>
    <cellStyle name="60% - Énfasis2 4 4 4" xfId="17187" xr:uid="{4DF8A71D-AC08-4EA7-87B1-2E44E97F7B11}"/>
    <cellStyle name="60% - Énfasis2 4 4 4 2" xfId="53378" xr:uid="{083246DE-7570-4E32-8542-234F7ECF290D}"/>
    <cellStyle name="60% - Énfasis2 4 4 5" xfId="53371" xr:uid="{6DD81C56-557D-47E0-8A30-14FB1C98DD6C}"/>
    <cellStyle name="60% - Énfasis2 4 5" xfId="4021" xr:uid="{76783009-20D5-4713-962E-996DC528AFF8}"/>
    <cellStyle name="60% - Énfasis2 4 5 2" xfId="11729" xr:uid="{F1DE2520-AC07-4010-B86D-F8F6D8173F5F}"/>
    <cellStyle name="60% - Énfasis2 4 5 2 2" xfId="27141" xr:uid="{1E046409-778F-4981-A35C-7BB70910CBB5}"/>
    <cellStyle name="60% - Énfasis2 4 5 2 2 2" xfId="53381" xr:uid="{E6C05F85-B97C-4173-825A-F421707D5F50}"/>
    <cellStyle name="60% - Énfasis2 4 5 2 3" xfId="53380" xr:uid="{1D45A8EB-D50A-42A5-BD08-B66DF2194F22}"/>
    <cellStyle name="60% - Énfasis2 4 5 3" xfId="19436" xr:uid="{32F6F67F-979B-4600-AF3C-B86A04F7FD61}"/>
    <cellStyle name="60% - Énfasis2 4 5 3 2" xfId="53382" xr:uid="{CB28F0BD-C778-419D-A7C1-78EA959B4EC6}"/>
    <cellStyle name="60% - Énfasis2 4 5 4" xfId="53379" xr:uid="{05BA2CBF-34D7-4A92-8753-1727456174BE}"/>
    <cellStyle name="60% - Énfasis2 4 6" xfId="8020" xr:uid="{1F0EF57A-CDAE-4586-A9E6-81A3463F7DC4}"/>
    <cellStyle name="60% - Énfasis2 4 6 2" xfId="23433" xr:uid="{9CDE4221-48D5-4EEE-8191-410EBDE93777}"/>
    <cellStyle name="60% - Énfasis2 4 6 2 2" xfId="53384" xr:uid="{1E17D9AA-A3DD-4C09-9A4F-4FCD68EB95AA}"/>
    <cellStyle name="60% - Énfasis2 4 6 3" xfId="53383" xr:uid="{B5A6068B-4D9F-477B-B064-CD9CAE6EAF49}"/>
    <cellStyle name="60% - Énfasis2 4 7" xfId="15728" xr:uid="{B2E6D2DE-D269-420A-810E-45254C203EA3}"/>
    <cellStyle name="60% - Énfasis2 4 7 2" xfId="53385" xr:uid="{BEEFCE6F-5623-4C7C-9740-E94D7611A8EB}"/>
    <cellStyle name="60% - Énfasis2 4 8" xfId="53322" xr:uid="{F3EE1DF5-155C-4909-B255-032E05233A30}"/>
    <cellStyle name="60% - Énfasis2 5" xfId="292" xr:uid="{7F5C8871-3D3F-473D-B271-CF25CF8376C2}"/>
    <cellStyle name="60% - Énfasis2 5 2" xfId="495" xr:uid="{6C604197-B72B-42A6-A1D6-E16EA8302417}"/>
    <cellStyle name="60% - Énfasis2 5 2 2" xfId="1156" xr:uid="{A83249CC-4409-4B3F-A2AD-91B407AB88AB}"/>
    <cellStyle name="60% - Énfasis2 5 2 2 2" xfId="2624" xr:uid="{1694E201-6F93-46AA-A4C2-4ACD9B6BF3F7}"/>
    <cellStyle name="60% - Énfasis2 5 2 2 2 2" xfId="6356" xr:uid="{CDF20547-D671-4FF1-8159-6CA99205D66B}"/>
    <cellStyle name="60% - Énfasis2 5 2 2 2 2 2" xfId="14064" xr:uid="{1550B5DE-FE05-43F4-999F-4E04F99CF0CF}"/>
    <cellStyle name="60% - Énfasis2 5 2 2 2 2 2 2" xfId="29476" xr:uid="{8C370869-C34F-4CAD-A126-E281A3607C31}"/>
    <cellStyle name="60% - Énfasis2 5 2 2 2 2 2 2 2" xfId="53392" xr:uid="{FBC10BF8-B2AC-48AD-BFA4-0FC343162503}"/>
    <cellStyle name="60% - Énfasis2 5 2 2 2 2 2 3" xfId="53391" xr:uid="{1A62DBCD-6F06-46DB-8EEF-C5ED4247B144}"/>
    <cellStyle name="60% - Énfasis2 5 2 2 2 2 3" xfId="21771" xr:uid="{996E2AD0-3DAC-4F99-8B62-59BF3E1B00AD}"/>
    <cellStyle name="60% - Énfasis2 5 2 2 2 2 3 2" xfId="53393" xr:uid="{6F5A5CD9-A4BA-4FA8-94B2-E37AE3484153}"/>
    <cellStyle name="60% - Énfasis2 5 2 2 2 2 4" xfId="53390" xr:uid="{F8138181-9E7E-4F21-B339-A4103E54B6FE}"/>
    <cellStyle name="60% - Énfasis2 5 2 2 2 3" xfId="10335" xr:uid="{9FAEFA8C-3F16-454E-8158-217AB9A2E745}"/>
    <cellStyle name="60% - Énfasis2 5 2 2 2 3 2" xfId="25748" xr:uid="{6055C2C9-48D0-456F-915B-D1A80247CD44}"/>
    <cellStyle name="60% - Énfasis2 5 2 2 2 3 2 2" xfId="53395" xr:uid="{4A82EC4A-DE71-474E-A23C-7F5EFC516C26}"/>
    <cellStyle name="60% - Énfasis2 5 2 2 2 3 3" xfId="53394" xr:uid="{ED0523A3-F4C6-4718-B0DF-85B30E00DFF8}"/>
    <cellStyle name="60% - Énfasis2 5 2 2 2 4" xfId="18043" xr:uid="{6D45441D-494F-4D38-88D5-F2EE18B6E093}"/>
    <cellStyle name="60% - Énfasis2 5 2 2 2 4 2" xfId="53396" xr:uid="{CB0427BC-0246-4EBF-BB61-779B382590D9}"/>
    <cellStyle name="60% - Énfasis2 5 2 2 2 5" xfId="53389" xr:uid="{2476FA2A-1769-4BAD-A208-231A64117506}"/>
    <cellStyle name="60% - Énfasis2 5 2 2 3" xfId="4893" xr:uid="{118D8F75-23BF-4214-AA21-BB30905DEB02}"/>
    <cellStyle name="60% - Énfasis2 5 2 2 3 2" xfId="12601" xr:uid="{F9468A0C-0845-44DD-9396-04ABB5D705AE}"/>
    <cellStyle name="60% - Énfasis2 5 2 2 3 2 2" xfId="28013" xr:uid="{ACE0C55C-E3D5-4C9C-8C0C-9A9791473FB5}"/>
    <cellStyle name="60% - Énfasis2 5 2 2 3 2 2 2" xfId="53399" xr:uid="{D57A9553-000E-49C5-AE03-F4403326B601}"/>
    <cellStyle name="60% - Énfasis2 5 2 2 3 2 3" xfId="53398" xr:uid="{F258B0F7-B3DF-42DC-96B8-7C254F837F66}"/>
    <cellStyle name="60% - Énfasis2 5 2 2 3 3" xfId="20308" xr:uid="{E7D632E1-DB2D-4DD7-83C7-E3CC1508D851}"/>
    <cellStyle name="60% - Énfasis2 5 2 2 3 3 2" xfId="53400" xr:uid="{81574F29-80B2-4A0A-9DB2-95D6B3B3D7BD}"/>
    <cellStyle name="60% - Énfasis2 5 2 2 3 4" xfId="53397" xr:uid="{7469927B-B1A1-4DC1-B15E-DB35EB5C8336}"/>
    <cellStyle name="60% - Énfasis2 5 2 2 4" xfId="8876" xr:uid="{0F3B403D-90B7-4553-AFD9-EA100565AD55}"/>
    <cellStyle name="60% - Énfasis2 5 2 2 4 2" xfId="24289" xr:uid="{7C5F1892-98BC-44EA-B376-48229A86E19A}"/>
    <cellStyle name="60% - Énfasis2 5 2 2 4 2 2" xfId="53402" xr:uid="{AB9C9FA3-6012-4D53-BAA1-852A5A0BAFC7}"/>
    <cellStyle name="60% - Énfasis2 5 2 2 4 3" xfId="53401" xr:uid="{5E127564-2982-4D61-B261-8DC58F9DA33E}"/>
    <cellStyle name="60% - Énfasis2 5 2 2 5" xfId="16584" xr:uid="{D7625B3A-C826-4896-ACDF-7E311B097A5E}"/>
    <cellStyle name="60% - Énfasis2 5 2 2 5 2" xfId="53403" xr:uid="{E26D5AAB-F292-4D8A-B463-D525567B28E0}"/>
    <cellStyle name="60% - Énfasis2 5 2 2 6" xfId="53388" xr:uid="{E2069E90-0A24-4E96-950B-4132BA945237}"/>
    <cellStyle name="60% - Énfasis2 5 2 3" xfId="1986" xr:uid="{DA5E63F9-BFF0-4230-B408-339261203C62}"/>
    <cellStyle name="60% - Énfasis2 5 2 3 2" xfId="5718" xr:uid="{E1FDE9C7-90E7-4031-B1E6-E3195A3E3E37}"/>
    <cellStyle name="60% - Énfasis2 5 2 3 2 2" xfId="13426" xr:uid="{E16D31B5-314C-40BC-BA74-0B624A5F3BDC}"/>
    <cellStyle name="60% - Énfasis2 5 2 3 2 2 2" xfId="28838" xr:uid="{7E73DC73-BEC9-484A-85E5-ADE724D5FC9E}"/>
    <cellStyle name="60% - Énfasis2 5 2 3 2 2 2 2" xfId="53407" xr:uid="{5F23FA84-2B28-45F0-B76B-B864E5A91B56}"/>
    <cellStyle name="60% - Énfasis2 5 2 3 2 2 3" xfId="53406" xr:uid="{04908021-247B-45E5-B5D0-8497663867F2}"/>
    <cellStyle name="60% - Énfasis2 5 2 3 2 3" xfId="21133" xr:uid="{0C13D1BA-721E-4DAF-A5A2-168A6B986E85}"/>
    <cellStyle name="60% - Énfasis2 5 2 3 2 3 2" xfId="53408" xr:uid="{EE60FFB4-F527-498F-8B5A-88041E569A76}"/>
    <cellStyle name="60% - Énfasis2 5 2 3 2 4" xfId="53405" xr:uid="{D720A814-1585-42E8-A4BB-2009609FF6C3}"/>
    <cellStyle name="60% - Énfasis2 5 2 3 3" xfId="9697" xr:uid="{2D0DFA97-DCCF-40F3-9CA9-C91A13EA032F}"/>
    <cellStyle name="60% - Énfasis2 5 2 3 3 2" xfId="25110" xr:uid="{BB81362A-3CE0-4B4A-9357-961AFDE799F4}"/>
    <cellStyle name="60% - Énfasis2 5 2 3 3 2 2" xfId="53410" xr:uid="{6647ADFF-73DD-463A-91C2-F23EFBD043EE}"/>
    <cellStyle name="60% - Énfasis2 5 2 3 3 3" xfId="53409" xr:uid="{6F3EE9F7-44DF-41B6-B7ED-62C7CA48BE5F}"/>
    <cellStyle name="60% - Énfasis2 5 2 3 4" xfId="17405" xr:uid="{4577810D-22D1-4648-9D59-9E3EBA18EDB4}"/>
    <cellStyle name="60% - Énfasis2 5 2 3 4 2" xfId="53411" xr:uid="{B03BCD01-447F-4F2C-923E-8289E460479A}"/>
    <cellStyle name="60% - Énfasis2 5 2 3 5" xfId="53404" xr:uid="{5C4FC0D5-BF36-48AF-9641-353B76889873}"/>
    <cellStyle name="60% - Énfasis2 5 2 4" xfId="4241" xr:uid="{EAAA6475-2911-447F-BC21-DB23B1FE5C19}"/>
    <cellStyle name="60% - Énfasis2 5 2 4 2" xfId="11949" xr:uid="{60DA594F-0773-4B00-8F43-ECA466D05E3D}"/>
    <cellStyle name="60% - Énfasis2 5 2 4 2 2" xfId="27361" xr:uid="{EB04948D-6921-4CA4-80C5-B48A6BCF9C8D}"/>
    <cellStyle name="60% - Énfasis2 5 2 4 2 2 2" xfId="53414" xr:uid="{CB30C680-9707-44EF-9977-1CBCF95F5CB9}"/>
    <cellStyle name="60% - Énfasis2 5 2 4 2 3" xfId="53413" xr:uid="{8FBB289B-EDBE-485D-AD6C-79C0E1537955}"/>
    <cellStyle name="60% - Énfasis2 5 2 4 3" xfId="19656" xr:uid="{79D7C829-564A-406E-B128-AE8453C87C29}"/>
    <cellStyle name="60% - Énfasis2 5 2 4 3 2" xfId="53415" xr:uid="{C3D32295-39A2-4474-9301-6CD3384FA0DD}"/>
    <cellStyle name="60% - Énfasis2 5 2 4 4" xfId="53412" xr:uid="{F95EB188-19F4-42C9-BAC0-551559A61CEF}"/>
    <cellStyle name="60% - Énfasis2 5 2 5" xfId="8238" xr:uid="{6CD278A7-B5C0-4CF7-8655-925321A37253}"/>
    <cellStyle name="60% - Énfasis2 5 2 5 2" xfId="23651" xr:uid="{1C67380E-48DD-4B2B-9613-EF8E9DE19FC9}"/>
    <cellStyle name="60% - Énfasis2 5 2 5 2 2" xfId="53417" xr:uid="{F176F60A-4ECB-4688-BF34-415FD3F77BCD}"/>
    <cellStyle name="60% - Énfasis2 5 2 5 3" xfId="53416" xr:uid="{3721D80A-C6B8-40C8-B414-10E235E00F3B}"/>
    <cellStyle name="60% - Énfasis2 5 2 6" xfId="15946" xr:uid="{C42B5CBD-972D-41D5-A171-E61F124B0CCD}"/>
    <cellStyle name="60% - Énfasis2 5 2 6 2" xfId="53418" xr:uid="{C1884045-DB2C-4B15-8D38-FAC5C1F17159}"/>
    <cellStyle name="60% - Énfasis2 5 2 7" xfId="53387" xr:uid="{40765214-BB25-482C-A2AD-37502A0D5942}"/>
    <cellStyle name="60% - Énfasis2 5 3" xfId="956" xr:uid="{F289BF0E-7C8C-4EF5-A7E1-DE2DC73ACA2A}"/>
    <cellStyle name="60% - Énfasis2 5 3 2" xfId="2426" xr:uid="{65177794-7A02-466B-89A5-8B8CDA6E87E4}"/>
    <cellStyle name="60% - Énfasis2 5 3 2 2" xfId="6158" xr:uid="{D7532452-1219-4DFE-A8D0-3246C3A49781}"/>
    <cellStyle name="60% - Énfasis2 5 3 2 2 2" xfId="13866" xr:uid="{2AE4024D-F889-47D6-9AC7-4C4DE24E0EB4}"/>
    <cellStyle name="60% - Énfasis2 5 3 2 2 2 2" xfId="29278" xr:uid="{EC839C34-7070-4EBD-A351-932244906867}"/>
    <cellStyle name="60% - Énfasis2 5 3 2 2 2 2 2" xfId="53423" xr:uid="{1C24721D-DF44-477F-8985-E2CEAE35D2F2}"/>
    <cellStyle name="60% - Énfasis2 5 3 2 2 2 3" xfId="53422" xr:uid="{BFA7E3EE-CDFB-4C55-8BFF-E9500DA8011F}"/>
    <cellStyle name="60% - Énfasis2 5 3 2 2 3" xfId="21573" xr:uid="{5D65226A-191A-47B9-8B3F-543D662C0DE2}"/>
    <cellStyle name="60% - Énfasis2 5 3 2 2 3 2" xfId="53424" xr:uid="{D16020EB-72F5-4EE7-8E2D-6758814C8F5A}"/>
    <cellStyle name="60% - Énfasis2 5 3 2 2 4" xfId="53421" xr:uid="{5D595E9C-FC18-4E9C-AD99-58F947FD3B6D}"/>
    <cellStyle name="60% - Énfasis2 5 3 2 3" xfId="10137" xr:uid="{794FC0B7-7FAA-41EB-AA32-1B9FB669A79D}"/>
    <cellStyle name="60% - Énfasis2 5 3 2 3 2" xfId="25550" xr:uid="{D6FE2563-B365-4DCA-8412-55F8426CE6B5}"/>
    <cellStyle name="60% - Énfasis2 5 3 2 3 2 2" xfId="53426" xr:uid="{32928FBC-9035-4501-B739-1F14E799FDC4}"/>
    <cellStyle name="60% - Énfasis2 5 3 2 3 3" xfId="53425" xr:uid="{BD86CE46-6B3B-4BDC-A632-CBB7D419506D}"/>
    <cellStyle name="60% - Énfasis2 5 3 2 4" xfId="17845" xr:uid="{BAC1B996-7359-4477-A092-BA7B4C613A70}"/>
    <cellStyle name="60% - Énfasis2 5 3 2 4 2" xfId="53427" xr:uid="{775A0EFC-9E4E-4B9A-8698-D3EDAA304935}"/>
    <cellStyle name="60% - Énfasis2 5 3 2 5" xfId="53420" xr:uid="{921611E6-4697-41D6-A1C2-8091AA72DC6B}"/>
    <cellStyle name="60% - Énfasis2 5 3 3" xfId="4693" xr:uid="{7A8D201C-59A3-4644-93F8-A9EE3B97A911}"/>
    <cellStyle name="60% - Énfasis2 5 3 3 2" xfId="12401" xr:uid="{CBBB2929-30D9-4DBC-8D9E-C49AA55C9E4C}"/>
    <cellStyle name="60% - Énfasis2 5 3 3 2 2" xfId="27813" xr:uid="{1AAA565D-CBF0-4BCD-9993-3E4993C9F1DA}"/>
    <cellStyle name="60% - Énfasis2 5 3 3 2 2 2" xfId="53430" xr:uid="{71AF74DC-6C05-4193-85FE-908CD32C1CF2}"/>
    <cellStyle name="60% - Énfasis2 5 3 3 2 3" xfId="53429" xr:uid="{73C58515-E2BE-4E30-858D-54AB2FF384BD}"/>
    <cellStyle name="60% - Énfasis2 5 3 3 3" xfId="20108" xr:uid="{3D79AC9E-7F65-4A72-B4F3-B84E094DD2E8}"/>
    <cellStyle name="60% - Énfasis2 5 3 3 3 2" xfId="53431" xr:uid="{A9822CF5-56DE-4C15-A2AA-E020AF0421DA}"/>
    <cellStyle name="60% - Énfasis2 5 3 3 4" xfId="53428" xr:uid="{5B9A66C6-25C8-488A-B1B1-D3BB46D754AB}"/>
    <cellStyle name="60% - Énfasis2 5 3 4" xfId="8678" xr:uid="{46D1B796-2DF5-4B4E-94CE-4B0BD4AD5A1A}"/>
    <cellStyle name="60% - Énfasis2 5 3 4 2" xfId="24091" xr:uid="{4318BBA5-D751-49F3-A122-04D29D85E02C}"/>
    <cellStyle name="60% - Énfasis2 5 3 4 2 2" xfId="53433" xr:uid="{C0D0296D-0681-4CB2-9870-C6DBE14C3E26}"/>
    <cellStyle name="60% - Énfasis2 5 3 4 3" xfId="53432" xr:uid="{D8355F5F-2C40-4CDF-9377-245DD028DFBC}"/>
    <cellStyle name="60% - Énfasis2 5 3 5" xfId="16386" xr:uid="{61873D5F-1815-40E6-A900-5DF5F30C320D}"/>
    <cellStyle name="60% - Énfasis2 5 3 5 2" xfId="53434" xr:uid="{4745837C-9F11-4B43-9F42-DE51263D8442}"/>
    <cellStyle name="60% - Énfasis2 5 3 6" xfId="53419" xr:uid="{93270921-DD1C-48DE-AB52-35F551C65B34}"/>
    <cellStyle name="60% - Énfasis2 5 4" xfId="1788" xr:uid="{F435BE35-9A3F-48A2-A561-218C8FC6436A}"/>
    <cellStyle name="60% - Énfasis2 5 4 2" xfId="5520" xr:uid="{FECBC82D-EA1A-42E9-A3B5-66A1752E91DA}"/>
    <cellStyle name="60% - Énfasis2 5 4 2 2" xfId="13228" xr:uid="{FD57AA9D-F262-419A-88A0-918EA4D6D415}"/>
    <cellStyle name="60% - Énfasis2 5 4 2 2 2" xfId="28640" xr:uid="{307B2B95-ED0A-4BA7-915B-17105E910F41}"/>
    <cellStyle name="60% - Énfasis2 5 4 2 2 2 2" xfId="53438" xr:uid="{EBEFDDD0-4657-4081-B1DD-000D062702ED}"/>
    <cellStyle name="60% - Énfasis2 5 4 2 2 3" xfId="53437" xr:uid="{59A82A7C-2300-49DD-9196-8AD905F2FE82}"/>
    <cellStyle name="60% - Énfasis2 5 4 2 3" xfId="20935" xr:uid="{3D385EB6-7F23-4BC3-9CC0-D618FDE218A1}"/>
    <cellStyle name="60% - Énfasis2 5 4 2 3 2" xfId="53439" xr:uid="{48B1D7EE-66AC-4113-B963-8A0ED09BC2DD}"/>
    <cellStyle name="60% - Énfasis2 5 4 2 4" xfId="53436" xr:uid="{D7DE2D20-AE96-469E-B18A-9E7B972C403D}"/>
    <cellStyle name="60% - Énfasis2 5 4 3" xfId="9499" xr:uid="{1BE12221-6F64-43E6-B543-EE7B344511FB}"/>
    <cellStyle name="60% - Énfasis2 5 4 3 2" xfId="24912" xr:uid="{A405201C-6CE9-4F26-ADB2-8F5886A4C76E}"/>
    <cellStyle name="60% - Énfasis2 5 4 3 2 2" xfId="53441" xr:uid="{C06C3A63-559E-4491-ABC7-0187025FF690}"/>
    <cellStyle name="60% - Énfasis2 5 4 3 3" xfId="53440" xr:uid="{826F4C58-9778-41F1-93FC-6DCE14C3E6CE}"/>
    <cellStyle name="60% - Énfasis2 5 4 4" xfId="17207" xr:uid="{CD7FBD00-D174-4B2E-93C3-2F19280864FE}"/>
    <cellStyle name="60% - Énfasis2 5 4 4 2" xfId="53442" xr:uid="{E95FB267-11E5-4438-BD00-45ED6BDCCC7E}"/>
    <cellStyle name="60% - Énfasis2 5 4 5" xfId="53435" xr:uid="{609FED31-3CF2-413A-B1B6-06B381FD741D}"/>
    <cellStyle name="60% - Énfasis2 5 5" xfId="4041" xr:uid="{21C76B08-C68C-4103-80EF-51A5375C2046}"/>
    <cellStyle name="60% - Énfasis2 5 5 2" xfId="11749" xr:uid="{4EE74F0F-844A-420F-B7F1-401AFCCBEB2F}"/>
    <cellStyle name="60% - Énfasis2 5 5 2 2" xfId="27161" xr:uid="{8A50051D-F9CF-4D8A-B5F8-37F8025E982F}"/>
    <cellStyle name="60% - Énfasis2 5 5 2 2 2" xfId="53445" xr:uid="{F32AEB4A-A9CA-4C6D-9945-06D92566C4F1}"/>
    <cellStyle name="60% - Énfasis2 5 5 2 3" xfId="53444" xr:uid="{E0B4CC7D-B5CE-4D1C-8A7C-E440F0E73572}"/>
    <cellStyle name="60% - Énfasis2 5 5 3" xfId="19456" xr:uid="{9955AB8C-1676-4EDC-A6C1-42105553290A}"/>
    <cellStyle name="60% - Énfasis2 5 5 3 2" xfId="53446" xr:uid="{08307135-5B52-4AF1-9180-92E8B51643B0}"/>
    <cellStyle name="60% - Énfasis2 5 5 4" xfId="53443" xr:uid="{17D1C539-0791-4952-AB2F-FEC1621F4394}"/>
    <cellStyle name="60% - Énfasis2 5 6" xfId="8040" xr:uid="{2E2C49B2-5778-41B8-898F-C03C666B1E3B}"/>
    <cellStyle name="60% - Énfasis2 5 6 2" xfId="23453" xr:uid="{673A16A0-E2D2-4C70-A598-7FD8F5B575EC}"/>
    <cellStyle name="60% - Énfasis2 5 6 2 2" xfId="53448" xr:uid="{B1A70BCE-88F3-4392-B60B-17A548A28812}"/>
    <cellStyle name="60% - Énfasis2 5 6 3" xfId="53447" xr:uid="{2DF93CA0-C666-4C5C-9CF4-22F62A88EFA0}"/>
    <cellStyle name="60% - Énfasis2 5 7" xfId="15748" xr:uid="{D51955EF-133E-487D-8860-7EA5EDDE751B}"/>
    <cellStyle name="60% - Énfasis2 5 7 2" xfId="53449" xr:uid="{8DF794A9-50CA-4EEA-A51F-0694126B164B}"/>
    <cellStyle name="60% - Énfasis2 5 8" xfId="53386" xr:uid="{BC0CD622-0A0B-4455-B58D-BFCDDA5CEFDB}"/>
    <cellStyle name="60% - Énfasis2 6" xfId="515" xr:uid="{746EA017-B01A-424C-866A-1949CE66AC94}"/>
    <cellStyle name="60% - Énfasis2 6 2" xfId="1176" xr:uid="{8452B390-423A-4E53-951C-6463E8DC3A66}"/>
    <cellStyle name="60% - Énfasis2 6 2 2" xfId="2644" xr:uid="{799DB00D-CF22-4B6A-8598-039FCBFA00ED}"/>
    <cellStyle name="60% - Énfasis2 6 2 2 2" xfId="6376" xr:uid="{03147993-5193-49C4-A5D6-A972645FE348}"/>
    <cellStyle name="60% - Énfasis2 6 2 2 2 2" xfId="14084" xr:uid="{3DBBB360-0B6E-4113-B7C6-AA9ED2B8569F}"/>
    <cellStyle name="60% - Énfasis2 6 2 2 2 2 2" xfId="29496" xr:uid="{18F4D700-A8F2-45DA-9924-B88C75848F06}"/>
    <cellStyle name="60% - Énfasis2 6 2 2 2 2 2 2" xfId="53455" xr:uid="{AB89608E-CCA3-4782-8A4A-7C97C9D849E7}"/>
    <cellStyle name="60% - Énfasis2 6 2 2 2 2 3" xfId="53454" xr:uid="{AA9A44F0-696B-4ABC-875F-F423788263DB}"/>
    <cellStyle name="60% - Énfasis2 6 2 2 2 3" xfId="21791" xr:uid="{45F74BF5-711E-4BAA-96C1-FC2C08076664}"/>
    <cellStyle name="60% - Énfasis2 6 2 2 2 3 2" xfId="53456" xr:uid="{9BD8C390-C0BC-464B-8AA4-56AEC430A5DC}"/>
    <cellStyle name="60% - Énfasis2 6 2 2 2 4" xfId="53453" xr:uid="{FDA303EE-9340-4B47-B181-E41E3DF3BF2F}"/>
    <cellStyle name="60% - Énfasis2 6 2 2 3" xfId="10355" xr:uid="{E00CA481-F56F-4E2A-A0E3-75AADEFE3805}"/>
    <cellStyle name="60% - Énfasis2 6 2 2 3 2" xfId="25768" xr:uid="{9298CDB0-3024-4AA7-9196-99FF4A47AAEF}"/>
    <cellStyle name="60% - Énfasis2 6 2 2 3 2 2" xfId="53458" xr:uid="{DBC412B2-7CBC-408A-8B7C-1E8B5FD69F90}"/>
    <cellStyle name="60% - Énfasis2 6 2 2 3 3" xfId="53457" xr:uid="{E6FFC637-86A8-45CC-B90C-5AD1A31514EF}"/>
    <cellStyle name="60% - Énfasis2 6 2 2 4" xfId="18063" xr:uid="{CD3B6DBC-7689-42B2-906F-1E5F9E54542C}"/>
    <cellStyle name="60% - Énfasis2 6 2 2 4 2" xfId="53459" xr:uid="{C943245A-B98D-4929-BA75-CF7C89C4A5FD}"/>
    <cellStyle name="60% - Énfasis2 6 2 2 5" xfId="53452" xr:uid="{C8651C4D-2D1F-4F6E-A7B2-E0A99EB537D3}"/>
    <cellStyle name="60% - Énfasis2 6 2 3" xfId="4913" xr:uid="{A03A9BC5-C303-4BA3-8223-7D7927CBEC44}"/>
    <cellStyle name="60% - Énfasis2 6 2 3 2" xfId="12621" xr:uid="{B24B3F1F-BA43-440D-B88B-7C4D49CE6208}"/>
    <cellStyle name="60% - Énfasis2 6 2 3 2 2" xfId="28033" xr:uid="{EC6273C1-98D5-49DD-B52B-33FE008378BD}"/>
    <cellStyle name="60% - Énfasis2 6 2 3 2 2 2" xfId="53462" xr:uid="{8574E711-018D-4BA8-912F-1F77491039A3}"/>
    <cellStyle name="60% - Énfasis2 6 2 3 2 3" xfId="53461" xr:uid="{8B2BBE33-4388-4F44-842F-A9CAD7A632FE}"/>
    <cellStyle name="60% - Énfasis2 6 2 3 3" xfId="20328" xr:uid="{64B9942E-BABC-45A6-AE93-FA5E6DBA0F6E}"/>
    <cellStyle name="60% - Énfasis2 6 2 3 3 2" xfId="53463" xr:uid="{75DD853E-4D11-4088-950C-317DB2943C8F}"/>
    <cellStyle name="60% - Énfasis2 6 2 3 4" xfId="53460" xr:uid="{EB594DBD-65BB-4456-B7F0-38CB5E28CAD2}"/>
    <cellStyle name="60% - Énfasis2 6 2 4" xfId="8896" xr:uid="{DE25EEE4-5F44-499A-BE40-2817473D9A8C}"/>
    <cellStyle name="60% - Énfasis2 6 2 4 2" xfId="24309" xr:uid="{DAE2FED3-C4B0-435B-A89C-EFA3AFEAECB7}"/>
    <cellStyle name="60% - Énfasis2 6 2 4 2 2" xfId="53465" xr:uid="{DF36491F-4685-4B8F-B9B1-03FB211E1C76}"/>
    <cellStyle name="60% - Énfasis2 6 2 4 3" xfId="53464" xr:uid="{AD807237-7130-4D8B-8203-055AF7FE7B4E}"/>
    <cellStyle name="60% - Énfasis2 6 2 5" xfId="16604" xr:uid="{77C1EAF9-BDAF-42EB-91E7-26878C09E904}"/>
    <cellStyle name="60% - Énfasis2 6 2 5 2" xfId="53466" xr:uid="{C499981E-DB66-4C8A-9DAB-1C73AAB55DDA}"/>
    <cellStyle name="60% - Énfasis2 6 2 6" xfId="53451" xr:uid="{BAE830BD-2319-4E2B-93DB-F43D448967B2}"/>
    <cellStyle name="60% - Énfasis2 6 3" xfId="2006" xr:uid="{C231BAEA-48D2-4706-ACCB-BC9F883818C8}"/>
    <cellStyle name="60% - Énfasis2 6 3 2" xfId="5738" xr:uid="{3B813ACE-76AE-4782-BF60-2F47C2F88481}"/>
    <cellStyle name="60% - Énfasis2 6 3 2 2" xfId="13446" xr:uid="{CEF7E588-4F6A-4742-9CAA-EAD31A9E8365}"/>
    <cellStyle name="60% - Énfasis2 6 3 2 2 2" xfId="28858" xr:uid="{2996F257-1552-4792-BD45-1EB10DD65D1F}"/>
    <cellStyle name="60% - Énfasis2 6 3 2 2 2 2" xfId="53470" xr:uid="{5DB36710-8E5B-44BE-A96F-75407B90F63D}"/>
    <cellStyle name="60% - Énfasis2 6 3 2 2 3" xfId="53469" xr:uid="{DB5AD146-6DBC-4D5D-8CEC-846A6023583A}"/>
    <cellStyle name="60% - Énfasis2 6 3 2 3" xfId="21153" xr:uid="{69B9E22F-170F-4102-96AA-FE138DC29EF3}"/>
    <cellStyle name="60% - Énfasis2 6 3 2 3 2" xfId="53471" xr:uid="{915217E4-514C-4814-98A5-F80A550F8919}"/>
    <cellStyle name="60% - Énfasis2 6 3 2 4" xfId="53468" xr:uid="{DBEC3EA9-AE6C-44A1-8932-3E57F1A1ACD5}"/>
    <cellStyle name="60% - Énfasis2 6 3 3" xfId="9717" xr:uid="{07E54728-2BFF-4CC2-9E16-DEB50946D80A}"/>
    <cellStyle name="60% - Énfasis2 6 3 3 2" xfId="25130" xr:uid="{D7F7EF9C-ECF4-4975-8CE1-B13C3548627F}"/>
    <cellStyle name="60% - Énfasis2 6 3 3 2 2" xfId="53473" xr:uid="{71A342E7-2614-45D0-A19E-F241C540184E}"/>
    <cellStyle name="60% - Énfasis2 6 3 3 3" xfId="53472" xr:uid="{01770661-73B4-4C72-A7EA-0B39EF78EAB6}"/>
    <cellStyle name="60% - Énfasis2 6 3 4" xfId="17425" xr:uid="{D36303BD-F774-4719-9824-23A19A0A6299}"/>
    <cellStyle name="60% - Énfasis2 6 3 4 2" xfId="53474" xr:uid="{52BF1649-5617-4E7E-BAB8-BF5D9E6F8CC5}"/>
    <cellStyle name="60% - Énfasis2 6 3 5" xfId="53467" xr:uid="{54592684-72A4-489F-AE7A-76F230B1C16C}"/>
    <cellStyle name="60% - Énfasis2 6 4" xfId="4261" xr:uid="{95CF7EF3-7B76-4784-ABA6-4EB1735A2642}"/>
    <cellStyle name="60% - Énfasis2 6 4 2" xfId="11969" xr:uid="{144571D7-AA23-4457-B35F-40579C67E66A}"/>
    <cellStyle name="60% - Énfasis2 6 4 2 2" xfId="27381" xr:uid="{DBA0B62F-2EDD-4D3C-B189-811BC6E65D9A}"/>
    <cellStyle name="60% - Énfasis2 6 4 2 2 2" xfId="53477" xr:uid="{2DF89BA9-DDBC-45B8-A763-21B64BD174A4}"/>
    <cellStyle name="60% - Énfasis2 6 4 2 3" xfId="53476" xr:uid="{819110B1-84A7-41DC-8015-DBEFF837F110}"/>
    <cellStyle name="60% - Énfasis2 6 4 3" xfId="19676" xr:uid="{DD1C9112-A29D-423D-8806-CC42772A5EEF}"/>
    <cellStyle name="60% - Énfasis2 6 4 3 2" xfId="53478" xr:uid="{014C3154-41D3-4235-91A8-3985A3B5561C}"/>
    <cellStyle name="60% - Énfasis2 6 4 4" xfId="53475" xr:uid="{295933EE-7CB5-410B-9C16-0CAAD103FA6D}"/>
    <cellStyle name="60% - Énfasis2 6 5" xfId="8258" xr:uid="{360CE330-4D69-4FE0-8589-AF0547D87542}"/>
    <cellStyle name="60% - Énfasis2 6 5 2" xfId="23671" xr:uid="{15C7E00C-CC60-4023-97AB-4FA2F87185AF}"/>
    <cellStyle name="60% - Énfasis2 6 5 2 2" xfId="53480" xr:uid="{597C2D8D-8459-4AF7-9E3A-C2BD4F78635D}"/>
    <cellStyle name="60% - Énfasis2 6 5 3" xfId="53479" xr:uid="{7B6417EA-924B-4A6C-8DEC-FE142F3B3F19}"/>
    <cellStyle name="60% - Énfasis2 6 6" xfId="15966" xr:uid="{E27447B2-7B02-44FC-BEB4-9A7994D8FDD9}"/>
    <cellStyle name="60% - Énfasis2 6 6 2" xfId="53481" xr:uid="{707DF210-7AF1-4B9E-9FDA-3B323DF08C19}"/>
    <cellStyle name="60% - Énfasis2 6 7" xfId="53450" xr:uid="{967D7091-2459-4994-92A3-C4755CF9661B}"/>
    <cellStyle name="60% - Énfasis2 7" xfId="535" xr:uid="{2B648F09-C9B1-4330-A426-4054FEE418A2}"/>
    <cellStyle name="60% - Énfasis2 7 2" xfId="1196" xr:uid="{FCEF127F-3918-4F25-9F33-656899F36795}"/>
    <cellStyle name="60% - Énfasis2 7 2 2" xfId="2664" xr:uid="{57D5DD8A-13DC-4984-A710-8A01F993935A}"/>
    <cellStyle name="60% - Énfasis2 7 2 2 2" xfId="6396" xr:uid="{F56B6C8F-288E-441C-993D-7893088733D9}"/>
    <cellStyle name="60% - Énfasis2 7 2 2 2 2" xfId="14104" xr:uid="{A0AD4F2F-FE5B-48BE-B600-0657304F2692}"/>
    <cellStyle name="60% - Énfasis2 7 2 2 2 2 2" xfId="29516" xr:uid="{2DF00350-C02B-4725-860D-8C2288B422C3}"/>
    <cellStyle name="60% - Énfasis2 7 2 2 2 2 2 2" xfId="53487" xr:uid="{FABEBE51-CEB9-4B2B-B658-65CE29935EAA}"/>
    <cellStyle name="60% - Énfasis2 7 2 2 2 2 3" xfId="53486" xr:uid="{980828C4-AF83-4B92-B4FD-048F7285E77E}"/>
    <cellStyle name="60% - Énfasis2 7 2 2 2 3" xfId="21811" xr:uid="{B4AA1665-07A4-499A-A99A-A003E19C7D53}"/>
    <cellStyle name="60% - Énfasis2 7 2 2 2 3 2" xfId="53488" xr:uid="{20A2E8D8-68D2-48B5-AE7A-F1AC40760D3A}"/>
    <cellStyle name="60% - Énfasis2 7 2 2 2 4" xfId="53485" xr:uid="{0F778079-0DBE-4B17-AA02-8DBA7C64A3A5}"/>
    <cellStyle name="60% - Énfasis2 7 2 2 3" xfId="10375" xr:uid="{E92D83CF-6749-43DC-AFD4-911773334400}"/>
    <cellStyle name="60% - Énfasis2 7 2 2 3 2" xfId="25788" xr:uid="{B3EBC894-74CC-4D41-9B37-898585922392}"/>
    <cellStyle name="60% - Énfasis2 7 2 2 3 2 2" xfId="53490" xr:uid="{4039D78A-E849-49AA-A473-DA0BE3C8A115}"/>
    <cellStyle name="60% - Énfasis2 7 2 2 3 3" xfId="53489" xr:uid="{DD7B30D7-C90C-466E-907D-2D554AA3475E}"/>
    <cellStyle name="60% - Énfasis2 7 2 2 4" xfId="18083" xr:uid="{5954942F-C706-4779-9056-DD7842E1A336}"/>
    <cellStyle name="60% - Énfasis2 7 2 2 4 2" xfId="53491" xr:uid="{93E9B738-F884-4BC8-9E94-ED52CE0646A3}"/>
    <cellStyle name="60% - Énfasis2 7 2 2 5" xfId="53484" xr:uid="{7692DF65-A796-4DFD-9592-D3AA83C84691}"/>
    <cellStyle name="60% - Énfasis2 7 2 3" xfId="4933" xr:uid="{F5BF74AA-15C0-4EC9-824D-0D1469D57FB2}"/>
    <cellStyle name="60% - Énfasis2 7 2 3 2" xfId="12641" xr:uid="{B03C0EDA-08DD-4431-80EA-572CC2EDEA8E}"/>
    <cellStyle name="60% - Énfasis2 7 2 3 2 2" xfId="28053" xr:uid="{806A9D71-0FAC-48EB-9D83-DE6EFD01C8F5}"/>
    <cellStyle name="60% - Énfasis2 7 2 3 2 2 2" xfId="53494" xr:uid="{4F65F788-5DA6-42F6-840A-50AF07327600}"/>
    <cellStyle name="60% - Énfasis2 7 2 3 2 3" xfId="53493" xr:uid="{3E6B5678-A75F-4676-B430-FB34C6E0E388}"/>
    <cellStyle name="60% - Énfasis2 7 2 3 3" xfId="20348" xr:uid="{F6500182-41DE-4A98-9A5F-62484C1CB01F}"/>
    <cellStyle name="60% - Énfasis2 7 2 3 3 2" xfId="53495" xr:uid="{F4B50924-3BED-434A-AC88-7666B9DD8715}"/>
    <cellStyle name="60% - Énfasis2 7 2 3 4" xfId="53492" xr:uid="{E63779E3-9E1F-4E14-B890-21C7B6731793}"/>
    <cellStyle name="60% - Énfasis2 7 2 4" xfId="8916" xr:uid="{50108C67-F2A5-4590-985F-393A7798EEF2}"/>
    <cellStyle name="60% - Énfasis2 7 2 4 2" xfId="24329" xr:uid="{8B91130D-01F8-4063-99F2-6D2577D28E25}"/>
    <cellStyle name="60% - Énfasis2 7 2 4 2 2" xfId="53497" xr:uid="{EE46EFD5-59CD-48B3-97D1-E690935A1609}"/>
    <cellStyle name="60% - Énfasis2 7 2 4 3" xfId="53496" xr:uid="{EA04E42B-4F4B-44EE-896E-19BBBF200830}"/>
    <cellStyle name="60% - Énfasis2 7 2 5" xfId="16624" xr:uid="{DCE61BF3-F800-43DF-96A0-4515FCEEB460}"/>
    <cellStyle name="60% - Énfasis2 7 2 5 2" xfId="53498" xr:uid="{AF7634DD-EF6F-4398-8173-3DE664F6BB6D}"/>
    <cellStyle name="60% - Énfasis2 7 2 6" xfId="53483" xr:uid="{7EA7E2D6-0EAF-43C2-9070-FAEEBD0AD290}"/>
    <cellStyle name="60% - Énfasis2 7 3" xfId="2026" xr:uid="{C7E9A565-2075-4300-AD96-D43530EF9771}"/>
    <cellStyle name="60% - Énfasis2 7 3 2" xfId="5758" xr:uid="{28118DB4-3FF0-4CA3-B972-4AF80D535FA6}"/>
    <cellStyle name="60% - Énfasis2 7 3 2 2" xfId="13466" xr:uid="{D71AFC9F-2F23-4D62-94C7-BA49203FCD8D}"/>
    <cellStyle name="60% - Énfasis2 7 3 2 2 2" xfId="28878" xr:uid="{13641EEA-0030-4002-9A8C-85141E59E3F5}"/>
    <cellStyle name="60% - Énfasis2 7 3 2 2 2 2" xfId="53502" xr:uid="{381C17A3-0611-46DE-881A-C786FAC445F1}"/>
    <cellStyle name="60% - Énfasis2 7 3 2 2 3" xfId="53501" xr:uid="{D758CE2C-B6C7-43AC-AC61-E66694D33613}"/>
    <cellStyle name="60% - Énfasis2 7 3 2 3" xfId="21173" xr:uid="{737277E5-A02B-4D29-AC1F-15B577CA8A7B}"/>
    <cellStyle name="60% - Énfasis2 7 3 2 3 2" xfId="53503" xr:uid="{475F93EC-474F-4EA8-A4B1-59062B5949B4}"/>
    <cellStyle name="60% - Énfasis2 7 3 2 4" xfId="53500" xr:uid="{C2EB6E11-0738-4CB6-9BC1-22C1223A2EC5}"/>
    <cellStyle name="60% - Énfasis2 7 3 3" xfId="9737" xr:uid="{FD7E53CA-35BC-4C0E-A7B6-0A841333F222}"/>
    <cellStyle name="60% - Énfasis2 7 3 3 2" xfId="25150" xr:uid="{CC55C357-A234-4BC3-B96E-5355250D0D31}"/>
    <cellStyle name="60% - Énfasis2 7 3 3 2 2" xfId="53505" xr:uid="{190EB73F-1C71-4EED-BBDE-AA97FA9AC545}"/>
    <cellStyle name="60% - Énfasis2 7 3 3 3" xfId="53504" xr:uid="{93C976AB-2699-44F6-BF9E-885D973A120A}"/>
    <cellStyle name="60% - Énfasis2 7 3 4" xfId="17445" xr:uid="{704E7C55-632A-4C81-A8BC-468EB4B01F12}"/>
    <cellStyle name="60% - Énfasis2 7 3 4 2" xfId="53506" xr:uid="{6A42F55F-C54F-4BA8-8E6D-D635177D7171}"/>
    <cellStyle name="60% - Énfasis2 7 3 5" xfId="53499" xr:uid="{2869BDC7-2776-4E6D-9D9A-FEED85FEED8B}"/>
    <cellStyle name="60% - Énfasis2 7 4" xfId="4281" xr:uid="{7E68AF00-817A-4C1B-A00E-B36006868F66}"/>
    <cellStyle name="60% - Énfasis2 7 4 2" xfId="11989" xr:uid="{94835625-7AA6-420D-A26F-5CB44E0D4677}"/>
    <cellStyle name="60% - Énfasis2 7 4 2 2" xfId="27401" xr:uid="{1E5BBCBC-1824-43A3-B5E7-A9CF29D7976E}"/>
    <cellStyle name="60% - Énfasis2 7 4 2 2 2" xfId="53509" xr:uid="{FC4ABA99-5DD9-4EF2-B8E4-D0BDA6A77A62}"/>
    <cellStyle name="60% - Énfasis2 7 4 2 3" xfId="53508" xr:uid="{0D938C9D-9984-465E-92A2-9C576EE6143A}"/>
    <cellStyle name="60% - Énfasis2 7 4 3" xfId="19696" xr:uid="{08EA20DC-8215-4BEE-9A30-91626F8871AA}"/>
    <cellStyle name="60% - Énfasis2 7 4 3 2" xfId="53510" xr:uid="{8AA4E7FB-4CB9-4D07-BDAB-CBB0D8EDE92B}"/>
    <cellStyle name="60% - Énfasis2 7 4 4" xfId="53507" xr:uid="{CAE640E9-AD01-4049-828F-656FC32A2D5E}"/>
    <cellStyle name="60% - Énfasis2 7 5" xfId="8278" xr:uid="{E0C056EE-75E3-4018-B0CE-3FDF77051874}"/>
    <cellStyle name="60% - Énfasis2 7 5 2" xfId="23691" xr:uid="{9B4D04F8-321D-4B0D-AA77-43A7831D42BE}"/>
    <cellStyle name="60% - Énfasis2 7 5 2 2" xfId="53512" xr:uid="{3914A7B4-58AE-4528-9CC0-C1F4E82480C1}"/>
    <cellStyle name="60% - Énfasis2 7 5 3" xfId="53511" xr:uid="{29F37A99-119B-495E-9A3C-EBEB642ABB6A}"/>
    <cellStyle name="60% - Énfasis2 7 6" xfId="15986" xr:uid="{C74B10DA-4E7E-487D-BA9E-E0A40BA0BD4E}"/>
    <cellStyle name="60% - Énfasis2 7 6 2" xfId="53513" xr:uid="{59A8DCFB-5D69-4C82-A721-CBEC6943ABA7}"/>
    <cellStyle name="60% - Énfasis2 7 7" xfId="53482" xr:uid="{D1B39D74-6343-4072-BD69-FE9514434EA4}"/>
    <cellStyle name="60% - Énfasis2 8" xfId="555" xr:uid="{CD82A984-7DCB-43FB-9396-6CFA2A1C372C}"/>
    <cellStyle name="60% - Énfasis2 8 2" xfId="1216" xr:uid="{3B36A7DC-87C3-4804-A2BB-BF7F053C8AA4}"/>
    <cellStyle name="60% - Énfasis2 8 2 2" xfId="2684" xr:uid="{BE4BC57F-830E-4AB7-B771-2A5CDF2D85D8}"/>
    <cellStyle name="60% - Énfasis2 8 2 2 2" xfId="6416" xr:uid="{B09FFCB0-EE6C-4014-AAEF-289E28AC1D98}"/>
    <cellStyle name="60% - Énfasis2 8 2 2 2 2" xfId="14124" xr:uid="{0B6E80C8-0F70-46F4-A75F-DCEE36D6A3F9}"/>
    <cellStyle name="60% - Énfasis2 8 2 2 2 2 2" xfId="29536" xr:uid="{E509AE7B-4F0B-4E9C-A0D7-A03AA2ACDC59}"/>
    <cellStyle name="60% - Énfasis2 8 2 2 2 2 2 2" xfId="53519" xr:uid="{25A3CE48-5E35-4DE2-8588-378ACDA25A3B}"/>
    <cellStyle name="60% - Énfasis2 8 2 2 2 2 3" xfId="53518" xr:uid="{C36C4238-BDC1-403E-B436-5404AB26C0C5}"/>
    <cellStyle name="60% - Énfasis2 8 2 2 2 3" xfId="21831" xr:uid="{64BE467C-CF4F-418E-830E-CC5BDABBC798}"/>
    <cellStyle name="60% - Énfasis2 8 2 2 2 3 2" xfId="53520" xr:uid="{4F3AF242-1690-4841-8633-C7F642FF56F4}"/>
    <cellStyle name="60% - Énfasis2 8 2 2 2 4" xfId="53517" xr:uid="{E8467232-68A7-4AC2-8919-7332837CB93B}"/>
    <cellStyle name="60% - Énfasis2 8 2 2 3" xfId="10395" xr:uid="{C131B91D-FFDD-4A7F-B64E-849B82E5D79B}"/>
    <cellStyle name="60% - Énfasis2 8 2 2 3 2" xfId="25808" xr:uid="{D5850267-5C41-4272-BCA8-8C07A38C4F33}"/>
    <cellStyle name="60% - Énfasis2 8 2 2 3 2 2" xfId="53522" xr:uid="{91350155-D281-4D75-952F-337A74526040}"/>
    <cellStyle name="60% - Énfasis2 8 2 2 3 3" xfId="53521" xr:uid="{6EC03282-CFBA-4F0D-80D5-D25E89D86D2E}"/>
    <cellStyle name="60% - Énfasis2 8 2 2 4" xfId="18103" xr:uid="{D43E0204-CD53-4A00-9724-CD67497E6C3E}"/>
    <cellStyle name="60% - Énfasis2 8 2 2 4 2" xfId="53523" xr:uid="{C5295D80-1D73-4D32-BB5E-7F962265C21F}"/>
    <cellStyle name="60% - Énfasis2 8 2 2 5" xfId="53516" xr:uid="{68EB5BCF-A94F-46C6-B5D5-EE01FEBE7E7C}"/>
    <cellStyle name="60% - Énfasis2 8 2 3" xfId="4953" xr:uid="{92B560E5-29F5-4A02-85FA-2092FD0EC3FA}"/>
    <cellStyle name="60% - Énfasis2 8 2 3 2" xfId="12661" xr:uid="{B4C8432E-6E5A-40D9-AC51-2D4B304D2FD2}"/>
    <cellStyle name="60% - Énfasis2 8 2 3 2 2" xfId="28073" xr:uid="{C63ED0B3-0286-407F-982D-E7B9F5A33AB2}"/>
    <cellStyle name="60% - Énfasis2 8 2 3 2 2 2" xfId="53526" xr:uid="{8D9D324F-6B87-43BF-9CD8-0C28BD79C036}"/>
    <cellStyle name="60% - Énfasis2 8 2 3 2 3" xfId="53525" xr:uid="{64B3C2A4-E0E2-4B51-93AD-AA2C1DB8EF6E}"/>
    <cellStyle name="60% - Énfasis2 8 2 3 3" xfId="20368" xr:uid="{3C914361-1915-4B4D-82E7-947B77DF3551}"/>
    <cellStyle name="60% - Énfasis2 8 2 3 3 2" xfId="53527" xr:uid="{17C3DF95-0A52-4095-A009-A65D42789338}"/>
    <cellStyle name="60% - Énfasis2 8 2 3 4" xfId="53524" xr:uid="{FF588061-7E3F-40D6-9B6F-8DF2A844FE3C}"/>
    <cellStyle name="60% - Énfasis2 8 2 4" xfId="8936" xr:uid="{99AEAEAA-754E-40C8-9DBB-B5F1E327E28E}"/>
    <cellStyle name="60% - Énfasis2 8 2 4 2" xfId="24349" xr:uid="{A700F2E4-6718-4D15-8076-890A1A593A95}"/>
    <cellStyle name="60% - Énfasis2 8 2 4 2 2" xfId="53529" xr:uid="{7D3372AA-1737-47E7-99BD-53F01002B6CA}"/>
    <cellStyle name="60% - Énfasis2 8 2 4 3" xfId="53528" xr:uid="{04F72808-63CC-4D07-9669-3AA68EDC7926}"/>
    <cellStyle name="60% - Énfasis2 8 2 5" xfId="16644" xr:uid="{6D2C71EE-BF97-4434-9286-C6F65517EF33}"/>
    <cellStyle name="60% - Énfasis2 8 2 5 2" xfId="53530" xr:uid="{EA53972C-4F03-416A-92D7-55D98922B81A}"/>
    <cellStyle name="60% - Énfasis2 8 2 6" xfId="53515" xr:uid="{7A68D22F-582B-4092-B626-C19068173EC7}"/>
    <cellStyle name="60% - Énfasis2 8 3" xfId="2046" xr:uid="{0B346B17-05EE-4DDF-AC05-30F3D215C469}"/>
    <cellStyle name="60% - Énfasis2 8 3 2" xfId="5778" xr:uid="{01C9495A-6C42-4805-BB63-9EC89C452200}"/>
    <cellStyle name="60% - Énfasis2 8 3 2 2" xfId="13486" xr:uid="{46C76CD7-846B-46FA-883A-21852744185E}"/>
    <cellStyle name="60% - Énfasis2 8 3 2 2 2" xfId="28898" xr:uid="{7B464521-6DB8-4177-96AF-3D9B076C3D0F}"/>
    <cellStyle name="60% - Énfasis2 8 3 2 2 2 2" xfId="53534" xr:uid="{077777F4-6B3F-4194-A502-480307A49C3D}"/>
    <cellStyle name="60% - Énfasis2 8 3 2 2 3" xfId="53533" xr:uid="{56272E82-193E-48B2-8944-53183E11740C}"/>
    <cellStyle name="60% - Énfasis2 8 3 2 3" xfId="21193" xr:uid="{DCFB3202-99D8-4981-80D6-FB53E977D911}"/>
    <cellStyle name="60% - Énfasis2 8 3 2 3 2" xfId="53535" xr:uid="{9BB336BF-719D-48F9-85C9-1C91C0CBA580}"/>
    <cellStyle name="60% - Énfasis2 8 3 2 4" xfId="53532" xr:uid="{7F0ABAC7-83C7-4886-953F-AF2967FB058D}"/>
    <cellStyle name="60% - Énfasis2 8 3 3" xfId="9757" xr:uid="{B603862E-AF91-46D8-B244-25399B8B99EA}"/>
    <cellStyle name="60% - Énfasis2 8 3 3 2" xfId="25170" xr:uid="{9EB592FF-2AE5-4BA1-B6E4-54F1CF35EF0B}"/>
    <cellStyle name="60% - Énfasis2 8 3 3 2 2" xfId="53537" xr:uid="{7911315D-BA2F-484B-8887-7AC471CA89C0}"/>
    <cellStyle name="60% - Énfasis2 8 3 3 3" xfId="53536" xr:uid="{87F09F9D-189A-48D2-9E0A-116195126917}"/>
    <cellStyle name="60% - Énfasis2 8 3 4" xfId="17465" xr:uid="{FAEDE5CD-59AA-4F3A-8C18-42B62FF7559B}"/>
    <cellStyle name="60% - Énfasis2 8 3 4 2" xfId="53538" xr:uid="{EE6124BA-F1FD-4F51-B6B6-2100C7D8E592}"/>
    <cellStyle name="60% - Énfasis2 8 3 5" xfId="53531" xr:uid="{69D40828-BE00-4E64-8B9F-EA4F45E5F50B}"/>
    <cellStyle name="60% - Énfasis2 8 4" xfId="4301" xr:uid="{0B6D5387-D41B-45AF-B2FE-A747AB20B385}"/>
    <cellStyle name="60% - Énfasis2 8 4 2" xfId="12009" xr:uid="{7AB86176-C7E2-423C-A174-25D6C2AF3E92}"/>
    <cellStyle name="60% - Énfasis2 8 4 2 2" xfId="27421" xr:uid="{7762766F-31F4-44A0-9B5C-3041039B41FC}"/>
    <cellStyle name="60% - Énfasis2 8 4 2 2 2" xfId="53541" xr:uid="{06F8D212-E27D-4072-938E-36B11BB70F18}"/>
    <cellStyle name="60% - Énfasis2 8 4 2 3" xfId="53540" xr:uid="{C2DB0036-DFB9-4895-8F36-4E4A03F57AA2}"/>
    <cellStyle name="60% - Énfasis2 8 4 3" xfId="19716" xr:uid="{B57CC7FA-F6C0-4ED7-8831-6490C5B79130}"/>
    <cellStyle name="60% - Énfasis2 8 4 3 2" xfId="53542" xr:uid="{BE646E81-3C4E-4FDD-942B-F71C6CD3B776}"/>
    <cellStyle name="60% - Énfasis2 8 4 4" xfId="53539" xr:uid="{C3A568D1-62CA-4841-B4EF-E7CEA4BE55B6}"/>
    <cellStyle name="60% - Énfasis2 8 5" xfId="8298" xr:uid="{F4E76294-9D4E-4016-A60A-2116DE8ACA56}"/>
    <cellStyle name="60% - Énfasis2 8 5 2" xfId="23711" xr:uid="{D65D1B3A-638E-43DE-AE2A-D4C83C5EC5B5}"/>
    <cellStyle name="60% - Énfasis2 8 5 2 2" xfId="53544" xr:uid="{B7E66424-6D90-4F1F-8068-4D99375CDD39}"/>
    <cellStyle name="60% - Énfasis2 8 5 3" xfId="53543" xr:uid="{DF7FCB2F-B455-4CE1-BDD4-21B1BC55280C}"/>
    <cellStyle name="60% - Énfasis2 8 6" xfId="16006" xr:uid="{1CB29C3A-3C38-4AED-9CC7-F92F313E1F06}"/>
    <cellStyle name="60% - Énfasis2 8 6 2" xfId="53545" xr:uid="{6136E624-28E5-4389-9DF0-75EA0DED739B}"/>
    <cellStyle name="60% - Énfasis2 8 7" xfId="53514" xr:uid="{E60CA528-05E4-4BB1-AC07-7EAE164245E3}"/>
    <cellStyle name="60% - Énfasis2 9" xfId="575" xr:uid="{640F6E01-139D-448E-BB35-FA2A04AF88F4}"/>
    <cellStyle name="60% - Énfasis2 9 2" xfId="1236" xr:uid="{0B666E97-DEE2-49C8-9C48-CD2B2E7D7A76}"/>
    <cellStyle name="60% - Énfasis2 9 2 2" xfId="2704" xr:uid="{80A22418-3F5E-463F-A169-67CF6DDC2810}"/>
    <cellStyle name="60% - Énfasis2 9 2 2 2" xfId="6436" xr:uid="{4E4E878D-A9E5-4692-8423-709C1A02DE40}"/>
    <cellStyle name="60% - Énfasis2 9 2 2 2 2" xfId="14144" xr:uid="{C7CAAF54-056E-4989-AB40-2F92C3037E98}"/>
    <cellStyle name="60% - Énfasis2 9 2 2 2 2 2" xfId="29556" xr:uid="{F274A3AF-64A3-46B3-8553-34F2F2CEA12C}"/>
    <cellStyle name="60% - Énfasis2 9 2 2 2 2 2 2" xfId="53551" xr:uid="{6A3B43C1-3032-4F96-BACC-B3B426BBB5C9}"/>
    <cellStyle name="60% - Énfasis2 9 2 2 2 2 3" xfId="53550" xr:uid="{77C7C5D9-D4CA-4241-8AC0-B9A74DBCF460}"/>
    <cellStyle name="60% - Énfasis2 9 2 2 2 3" xfId="21851" xr:uid="{47BEFD10-9E10-4EE1-8C4F-0382EBAD7BB3}"/>
    <cellStyle name="60% - Énfasis2 9 2 2 2 3 2" xfId="53552" xr:uid="{E58C9E3E-840F-4ECD-BCB9-0FBBE96FC8F4}"/>
    <cellStyle name="60% - Énfasis2 9 2 2 2 4" xfId="53549" xr:uid="{6F7A8E31-6B91-4E75-BDE9-32083D451DF2}"/>
    <cellStyle name="60% - Énfasis2 9 2 2 3" xfId="10415" xr:uid="{7F512CDC-3EF2-4B16-88D0-A81132813D96}"/>
    <cellStyle name="60% - Énfasis2 9 2 2 3 2" xfId="25828" xr:uid="{0CEDD560-66BD-460C-987D-38928FA5AF9B}"/>
    <cellStyle name="60% - Énfasis2 9 2 2 3 2 2" xfId="53554" xr:uid="{923454A8-2803-49CD-889D-87F8F77CA21D}"/>
    <cellStyle name="60% - Énfasis2 9 2 2 3 3" xfId="53553" xr:uid="{95C596B0-AC79-45F7-943C-DEEDBD8EA870}"/>
    <cellStyle name="60% - Énfasis2 9 2 2 4" xfId="18123" xr:uid="{C53847D2-83F3-409C-9A82-30B620A405E8}"/>
    <cellStyle name="60% - Énfasis2 9 2 2 4 2" xfId="53555" xr:uid="{20DFFDD1-42C3-4812-96E3-6D45568F6502}"/>
    <cellStyle name="60% - Énfasis2 9 2 2 5" xfId="53548" xr:uid="{EC1DCF20-2F2E-4B6E-AD0C-B65F36056681}"/>
    <cellStyle name="60% - Énfasis2 9 2 3" xfId="4973" xr:uid="{D0E4ACB5-2275-490E-96C9-D5281B2BF374}"/>
    <cellStyle name="60% - Énfasis2 9 2 3 2" xfId="12681" xr:uid="{324A9BF0-D8A0-4356-A97B-B7532AEFAC65}"/>
    <cellStyle name="60% - Énfasis2 9 2 3 2 2" xfId="28093" xr:uid="{109A0A05-6CC1-4CF2-9DF3-CB1C10477081}"/>
    <cellStyle name="60% - Énfasis2 9 2 3 2 2 2" xfId="53558" xr:uid="{9B3B8D90-2A53-4346-A96E-4140E5E9AD7B}"/>
    <cellStyle name="60% - Énfasis2 9 2 3 2 3" xfId="53557" xr:uid="{149C70ED-F6DA-4ABD-B95D-04E6AC74F417}"/>
    <cellStyle name="60% - Énfasis2 9 2 3 3" xfId="20388" xr:uid="{55EFA42D-35D2-4999-9852-53421F6AA390}"/>
    <cellStyle name="60% - Énfasis2 9 2 3 3 2" xfId="53559" xr:uid="{645AD241-3C1E-47D2-B61D-E89BABAD7FF4}"/>
    <cellStyle name="60% - Énfasis2 9 2 3 4" xfId="53556" xr:uid="{59E410A5-39F9-4F85-BC64-6D5C259143F7}"/>
    <cellStyle name="60% - Énfasis2 9 2 4" xfId="8956" xr:uid="{0FC15978-F824-48D8-9968-891B09CB66C0}"/>
    <cellStyle name="60% - Énfasis2 9 2 4 2" xfId="24369" xr:uid="{5B94D64E-AC0A-4DCA-A49B-BFB30E4EFCC6}"/>
    <cellStyle name="60% - Énfasis2 9 2 4 2 2" xfId="53561" xr:uid="{E3B15807-02B9-43A4-AD75-B8F6E10D7C2C}"/>
    <cellStyle name="60% - Énfasis2 9 2 4 3" xfId="53560" xr:uid="{5BA6609F-244C-48D0-A560-F8141C4F08BA}"/>
    <cellStyle name="60% - Énfasis2 9 2 5" xfId="16664" xr:uid="{29E19745-030D-4EFA-8896-19B41FD1DB30}"/>
    <cellStyle name="60% - Énfasis2 9 2 5 2" xfId="53562" xr:uid="{2907F146-DDA1-4DAA-AF8F-C9E941B3722C}"/>
    <cellStyle name="60% - Énfasis2 9 2 6" xfId="53547" xr:uid="{09526E02-A29F-4751-A81E-85D85CF928DC}"/>
    <cellStyle name="60% - Énfasis2 9 3" xfId="2066" xr:uid="{E3E6115D-6F3D-41F1-83BC-3444891B59C7}"/>
    <cellStyle name="60% - Énfasis2 9 3 2" xfId="5798" xr:uid="{FDE8BE83-64FD-4F6F-AAFE-D4B69B3A92F8}"/>
    <cellStyle name="60% - Énfasis2 9 3 2 2" xfId="13506" xr:uid="{9974B134-3E99-416B-B9CC-0537A08EB2EC}"/>
    <cellStyle name="60% - Énfasis2 9 3 2 2 2" xfId="28918" xr:uid="{225FF107-D7A6-4485-98B2-A3349BD72DD2}"/>
    <cellStyle name="60% - Énfasis2 9 3 2 2 2 2" xfId="53566" xr:uid="{F5E45087-7379-436E-B455-B70CB3D7CFC6}"/>
    <cellStyle name="60% - Énfasis2 9 3 2 2 3" xfId="53565" xr:uid="{0C9E6D7F-FB36-43CB-9F67-1D6F285CED20}"/>
    <cellStyle name="60% - Énfasis2 9 3 2 3" xfId="21213" xr:uid="{F9FF8D81-ACB3-40AA-A39A-FCFB0DA640F1}"/>
    <cellStyle name="60% - Énfasis2 9 3 2 3 2" xfId="53567" xr:uid="{F58878B1-E169-4291-B04A-1397726BBF49}"/>
    <cellStyle name="60% - Énfasis2 9 3 2 4" xfId="53564" xr:uid="{D5C3FBA1-7D86-40A4-BA87-9FA5F74268A8}"/>
    <cellStyle name="60% - Énfasis2 9 3 3" xfId="9777" xr:uid="{275C90B0-8C89-4E59-937A-166077BCC0B1}"/>
    <cellStyle name="60% - Énfasis2 9 3 3 2" xfId="25190" xr:uid="{2D2B66FF-E6CC-422C-A3F4-CC1C923B5FAE}"/>
    <cellStyle name="60% - Énfasis2 9 3 3 2 2" xfId="53569" xr:uid="{0A64AF4D-6258-4699-9064-DB48BFF0D0E9}"/>
    <cellStyle name="60% - Énfasis2 9 3 3 3" xfId="53568" xr:uid="{808AA904-710C-400F-A4A7-A98B89A9AD06}"/>
    <cellStyle name="60% - Énfasis2 9 3 4" xfId="17485" xr:uid="{E7D72B4F-4397-428E-BEA4-A5AF08CF5202}"/>
    <cellStyle name="60% - Énfasis2 9 3 4 2" xfId="53570" xr:uid="{03F8BCD3-7CFB-4712-B408-720C2A5AC27B}"/>
    <cellStyle name="60% - Énfasis2 9 3 5" xfId="53563" xr:uid="{C6CAB2B3-7F81-4E18-9886-5CFC030D7E5A}"/>
    <cellStyle name="60% - Énfasis2 9 4" xfId="4321" xr:uid="{5CB8FB52-2253-479E-BE0E-CE2E71B1910F}"/>
    <cellStyle name="60% - Énfasis2 9 4 2" xfId="12029" xr:uid="{BD1F929E-FFE0-418E-9B9F-79BE96EED3C1}"/>
    <cellStyle name="60% - Énfasis2 9 4 2 2" xfId="27441" xr:uid="{7645094C-C748-4D35-88DB-5F292111F76B}"/>
    <cellStyle name="60% - Énfasis2 9 4 2 2 2" xfId="53573" xr:uid="{E9B3A94F-FDC0-4095-80F0-88EE08665C6D}"/>
    <cellStyle name="60% - Énfasis2 9 4 2 3" xfId="53572" xr:uid="{91AA9C2D-F67A-4A14-9497-555E8B60B1C5}"/>
    <cellStyle name="60% - Énfasis2 9 4 3" xfId="19736" xr:uid="{C1ED8DB8-D651-478E-AF5C-DEE583E73F15}"/>
    <cellStyle name="60% - Énfasis2 9 4 3 2" xfId="53574" xr:uid="{78E12FEF-7C5E-41F1-8DE6-EA33A2DF9A87}"/>
    <cellStyle name="60% - Énfasis2 9 4 4" xfId="53571" xr:uid="{3ACD602B-D505-4794-81E4-3EA4932D4322}"/>
    <cellStyle name="60% - Énfasis2 9 5" xfId="8318" xr:uid="{A6EB62E7-0179-4004-B8F9-23FE0D6C73D5}"/>
    <cellStyle name="60% - Énfasis2 9 5 2" xfId="23731" xr:uid="{17B2AC9D-6BD5-4738-9AF9-6C272C98FCD0}"/>
    <cellStyle name="60% - Énfasis2 9 5 2 2" xfId="53576" xr:uid="{E68B4557-EE24-4F39-B7F8-31CE9D45D94B}"/>
    <cellStyle name="60% - Énfasis2 9 5 3" xfId="53575" xr:uid="{FE473664-406E-4AC3-B69C-7DA252B28F4D}"/>
    <cellStyle name="60% - Énfasis2 9 6" xfId="16026" xr:uid="{5ADFF682-0494-41F3-9EEF-5ACEE5DFB628}"/>
    <cellStyle name="60% - Énfasis2 9 6 2" xfId="53577" xr:uid="{875A849D-8CC7-4671-8589-81751F605C66}"/>
    <cellStyle name="60% - Énfasis2 9 7" xfId="53546" xr:uid="{DF914C68-15DC-48B9-AA57-6D58B5C0F0E9}"/>
    <cellStyle name="60% - Énfasis3 10" xfId="599" xr:uid="{1AEF2778-BD58-448C-AE0C-28BAA509ED3A}"/>
    <cellStyle name="60% - Énfasis3 10 2" xfId="1260" xr:uid="{5814E538-EE56-44EA-BC9D-9B8122410B39}"/>
    <cellStyle name="60% - Énfasis3 10 2 2" xfId="2727" xr:uid="{67B4FAAD-47F7-433F-AC8C-2E7620A8437B}"/>
    <cellStyle name="60% - Énfasis3 10 2 2 2" xfId="6459" xr:uid="{EAB654DA-1143-4DBE-8853-881A5F868F09}"/>
    <cellStyle name="60% - Énfasis3 10 2 2 2 2" xfId="14167" xr:uid="{2148F8FE-7D80-474F-B84F-E973E3277921}"/>
    <cellStyle name="60% - Énfasis3 10 2 2 2 2 2" xfId="29579" xr:uid="{548322D1-6763-4938-B6F6-BBDD88D142D4}"/>
    <cellStyle name="60% - Énfasis3 10 2 2 2 2 2 2" xfId="53583" xr:uid="{6117A150-E56C-460F-AA38-D8FC61D0F090}"/>
    <cellStyle name="60% - Énfasis3 10 2 2 2 2 3" xfId="53582" xr:uid="{A35DCF12-B3B3-4093-843E-3853A08640CF}"/>
    <cellStyle name="60% - Énfasis3 10 2 2 2 3" xfId="21874" xr:uid="{70973C8E-CC81-49E9-8E1B-69EB9382B0EA}"/>
    <cellStyle name="60% - Énfasis3 10 2 2 2 3 2" xfId="53584" xr:uid="{57C400A4-F8BC-484F-89AF-698654772D5F}"/>
    <cellStyle name="60% - Énfasis3 10 2 2 2 4" xfId="53581" xr:uid="{05A7A45D-569B-4ED7-BF4E-F360CD412A5F}"/>
    <cellStyle name="60% - Énfasis3 10 2 2 3" xfId="10438" xr:uid="{6FB19775-74C5-4415-893E-2D82F32A5E60}"/>
    <cellStyle name="60% - Énfasis3 10 2 2 3 2" xfId="25851" xr:uid="{0D2EBA79-1F7C-487E-BA94-55CAA13B6F8B}"/>
    <cellStyle name="60% - Énfasis3 10 2 2 3 2 2" xfId="53586" xr:uid="{4ACED12F-5B9D-4538-B6AB-00BB036DAC23}"/>
    <cellStyle name="60% - Énfasis3 10 2 2 3 3" xfId="53585" xr:uid="{52338AC8-F663-4487-B040-4F4ED6E01BAA}"/>
    <cellStyle name="60% - Énfasis3 10 2 2 4" xfId="18146" xr:uid="{6664AF7D-0E64-41C9-8C9A-0D9C4D2A9BD3}"/>
    <cellStyle name="60% - Énfasis3 10 2 2 4 2" xfId="53587" xr:uid="{3B1E9D43-371E-4CD2-A385-1EDAC6EC3C90}"/>
    <cellStyle name="60% - Énfasis3 10 2 2 5" xfId="53580" xr:uid="{D28B991B-A557-4F71-AA5C-20F140D67A2B}"/>
    <cellStyle name="60% - Énfasis3 10 2 3" xfId="4996" xr:uid="{EC9E2696-8D6C-4F56-963B-AC12B6A4EEA5}"/>
    <cellStyle name="60% - Énfasis3 10 2 3 2" xfId="12704" xr:uid="{2F947ECB-F03E-469A-B297-959AE9CEB854}"/>
    <cellStyle name="60% - Énfasis3 10 2 3 2 2" xfId="28116" xr:uid="{1D8AF469-7347-4308-86A7-53E5A8BC3DB2}"/>
    <cellStyle name="60% - Énfasis3 10 2 3 2 2 2" xfId="53590" xr:uid="{F68FDEB2-2F10-43C8-B74C-EA47B8F62342}"/>
    <cellStyle name="60% - Énfasis3 10 2 3 2 3" xfId="53589" xr:uid="{6E38F3F8-76C0-4EF6-B307-BDA07EAAE334}"/>
    <cellStyle name="60% - Énfasis3 10 2 3 3" xfId="20411" xr:uid="{2B5D84CF-5A36-4EE9-994F-7C5730919217}"/>
    <cellStyle name="60% - Énfasis3 10 2 3 3 2" xfId="53591" xr:uid="{59D3958A-08E6-4444-B500-751902C3C25E}"/>
    <cellStyle name="60% - Énfasis3 10 2 3 4" xfId="53588" xr:uid="{80371724-A831-4CE3-8576-B02DE2057274}"/>
    <cellStyle name="60% - Énfasis3 10 2 4" xfId="8979" xr:uid="{2748717E-927C-42C1-922B-AD7348F4D3C9}"/>
    <cellStyle name="60% - Énfasis3 10 2 4 2" xfId="24392" xr:uid="{1FCF4ED7-7A0B-4717-8C85-C79B19F82F86}"/>
    <cellStyle name="60% - Énfasis3 10 2 4 2 2" xfId="53593" xr:uid="{937856D3-90B4-4217-B0AE-F78A8DDCB813}"/>
    <cellStyle name="60% - Énfasis3 10 2 4 3" xfId="53592" xr:uid="{0C505E1E-3CCA-403A-9832-4ADF3D845ECA}"/>
    <cellStyle name="60% - Énfasis3 10 2 5" xfId="16687" xr:uid="{65C5A3E4-2533-4EE3-88BE-5C526920A28F}"/>
    <cellStyle name="60% - Énfasis3 10 2 5 2" xfId="53594" xr:uid="{DD67976E-0A28-417B-AD72-E58F233DD22B}"/>
    <cellStyle name="60% - Énfasis3 10 2 6" xfId="53579" xr:uid="{DF62B217-5F45-46F9-83E9-609EF7DBD3C3}"/>
    <cellStyle name="60% - Énfasis3 10 3" xfId="2089" xr:uid="{19B6FF4F-7516-4D44-93D0-4B14B9981114}"/>
    <cellStyle name="60% - Énfasis3 10 3 2" xfId="5821" xr:uid="{AC28217D-8949-4487-8E8A-5176379EE331}"/>
    <cellStyle name="60% - Énfasis3 10 3 2 2" xfId="13529" xr:uid="{13AFA59B-2892-4035-B5D1-1111DC0FA972}"/>
    <cellStyle name="60% - Énfasis3 10 3 2 2 2" xfId="28941" xr:uid="{BF902710-B587-45A7-8215-E9174C2DB398}"/>
    <cellStyle name="60% - Énfasis3 10 3 2 2 2 2" xfId="53598" xr:uid="{E94A0698-1F49-4B42-BDB3-A3882157B352}"/>
    <cellStyle name="60% - Énfasis3 10 3 2 2 3" xfId="53597" xr:uid="{9D2DB312-DC87-40B0-8204-64A3562E3F0F}"/>
    <cellStyle name="60% - Énfasis3 10 3 2 3" xfId="21236" xr:uid="{58A1D26D-1151-48A5-BE42-0E82FCA8D2DD}"/>
    <cellStyle name="60% - Énfasis3 10 3 2 3 2" xfId="53599" xr:uid="{4E2F5BAC-2771-4C47-BD94-EA28A8027FFC}"/>
    <cellStyle name="60% - Énfasis3 10 3 2 4" xfId="53596" xr:uid="{5EBFF738-8A0F-462C-84CF-919AFF5F8E7A}"/>
    <cellStyle name="60% - Énfasis3 10 3 3" xfId="9800" xr:uid="{3A86E60B-0A6A-4F8A-AF1B-F8BD9D4A9659}"/>
    <cellStyle name="60% - Énfasis3 10 3 3 2" xfId="25213" xr:uid="{E2B55D43-5276-4D80-A581-ABBB790EA58A}"/>
    <cellStyle name="60% - Énfasis3 10 3 3 2 2" xfId="53601" xr:uid="{C70E4DF5-F430-4B1F-B5C7-5BD57EE00BC2}"/>
    <cellStyle name="60% - Énfasis3 10 3 3 3" xfId="53600" xr:uid="{94D0B2A3-9D26-426B-A3FF-904694144AE8}"/>
    <cellStyle name="60% - Énfasis3 10 3 4" xfId="17508" xr:uid="{5220D125-6BD0-467D-8CC7-9BE9E1CF8DC6}"/>
    <cellStyle name="60% - Énfasis3 10 3 4 2" xfId="53602" xr:uid="{8283150F-DC1A-43E1-A9DA-87DE74C81CB7}"/>
    <cellStyle name="60% - Énfasis3 10 3 5" xfId="53595" xr:uid="{645F03A8-02ED-4370-B5ED-2F32EEC5C940}"/>
    <cellStyle name="60% - Énfasis3 10 4" xfId="4344" xr:uid="{4E2327AC-C7FC-4A9A-AE5F-FB5BF05DB172}"/>
    <cellStyle name="60% - Énfasis3 10 4 2" xfId="12052" xr:uid="{D6AB63B7-34AA-437D-8CD9-7AD9C153E6E6}"/>
    <cellStyle name="60% - Énfasis3 10 4 2 2" xfId="27464" xr:uid="{346BD5EF-8A7A-4CCB-BD2A-3CA7139E9047}"/>
    <cellStyle name="60% - Énfasis3 10 4 2 2 2" xfId="53605" xr:uid="{523DF2C3-E86A-4978-833C-8CCB9008C642}"/>
    <cellStyle name="60% - Énfasis3 10 4 2 3" xfId="53604" xr:uid="{3999DAF7-9A25-483B-966D-CFB7EC2EF419}"/>
    <cellStyle name="60% - Énfasis3 10 4 3" xfId="19759" xr:uid="{79C8003F-8109-402B-9517-6986B89BE63B}"/>
    <cellStyle name="60% - Énfasis3 10 4 3 2" xfId="53606" xr:uid="{0A55A1D7-5EC8-43AB-80FC-8BC691E41296}"/>
    <cellStyle name="60% - Énfasis3 10 4 4" xfId="53603" xr:uid="{8479B670-1D35-464F-B520-1673FED9C4CD}"/>
    <cellStyle name="60% - Énfasis3 10 5" xfId="8341" xr:uid="{FD05E5CE-B29B-401B-9C3E-745BB67C6ED4}"/>
    <cellStyle name="60% - Énfasis3 10 5 2" xfId="23754" xr:uid="{7321DD7A-B976-408D-A5B0-179E030AC3AC}"/>
    <cellStyle name="60% - Énfasis3 10 5 2 2" xfId="53608" xr:uid="{6DB11004-D855-4DC7-8716-4E8B52118BE1}"/>
    <cellStyle name="60% - Énfasis3 10 5 3" xfId="53607" xr:uid="{16CF24D0-DC28-45EC-AA05-C8B1E117DE99}"/>
    <cellStyle name="60% - Énfasis3 10 6" xfId="16049" xr:uid="{9D8D3E91-A92D-4435-BE44-A408E275ED2F}"/>
    <cellStyle name="60% - Énfasis3 10 6 2" xfId="53609" xr:uid="{8B69E6B5-DFC7-4AAD-9500-893F031449B4}"/>
    <cellStyle name="60% - Énfasis3 10 7" xfId="53578" xr:uid="{54322AD3-F297-44B9-976B-EA2F927EFA75}"/>
    <cellStyle name="60% - Énfasis3 11" xfId="619" xr:uid="{560B1D9B-78EA-4BCF-87B7-41D6951B0D15}"/>
    <cellStyle name="60% - Énfasis3 11 2" xfId="1280" xr:uid="{F0E43F55-C91F-4BA7-9A97-EA4224A217DD}"/>
    <cellStyle name="60% - Énfasis3 11 2 2" xfId="2747" xr:uid="{61B453B4-EC1B-4C75-99B5-8EC5ABCE6A73}"/>
    <cellStyle name="60% - Énfasis3 11 2 2 2" xfId="6479" xr:uid="{8AE9E6A2-4432-4D73-A080-4E93360EB6A2}"/>
    <cellStyle name="60% - Énfasis3 11 2 2 2 2" xfId="14187" xr:uid="{141E488C-C49D-4FAD-94C3-6CAE079EEC75}"/>
    <cellStyle name="60% - Énfasis3 11 2 2 2 2 2" xfId="29599" xr:uid="{5601A93A-A69B-4324-9DAD-D294B943702E}"/>
    <cellStyle name="60% - Énfasis3 11 2 2 2 2 2 2" xfId="53615" xr:uid="{0CA30739-449E-45F3-8265-237ECD681E6B}"/>
    <cellStyle name="60% - Énfasis3 11 2 2 2 2 3" xfId="53614" xr:uid="{FE066C57-7410-4B60-B25C-99284200160F}"/>
    <cellStyle name="60% - Énfasis3 11 2 2 2 3" xfId="21894" xr:uid="{E73BAFBF-DF21-4C3E-90BA-E0263F338A93}"/>
    <cellStyle name="60% - Énfasis3 11 2 2 2 3 2" xfId="53616" xr:uid="{B5E46AE8-0FE2-47F2-94E5-72E83453CDD8}"/>
    <cellStyle name="60% - Énfasis3 11 2 2 2 4" xfId="53613" xr:uid="{EF511129-5329-48E1-A0DC-23B1F878A888}"/>
    <cellStyle name="60% - Énfasis3 11 2 2 3" xfId="10458" xr:uid="{B1E8726C-FC9A-48CA-86B0-7C144048CFDE}"/>
    <cellStyle name="60% - Énfasis3 11 2 2 3 2" xfId="25871" xr:uid="{848E0DA6-81BE-4FB6-986A-8BE289ED48E0}"/>
    <cellStyle name="60% - Énfasis3 11 2 2 3 2 2" xfId="53618" xr:uid="{1BCE4502-74A7-4939-B2CE-28CA91FDD005}"/>
    <cellStyle name="60% - Énfasis3 11 2 2 3 3" xfId="53617" xr:uid="{2CA682AC-521E-41DF-887A-DE0159C84452}"/>
    <cellStyle name="60% - Énfasis3 11 2 2 4" xfId="18166" xr:uid="{65600058-668F-4486-96A9-E580975964FA}"/>
    <cellStyle name="60% - Énfasis3 11 2 2 4 2" xfId="53619" xr:uid="{B1DF8F2A-EAF1-4946-AAC6-DF2E7F914455}"/>
    <cellStyle name="60% - Énfasis3 11 2 2 5" xfId="53612" xr:uid="{A87E9E5F-ABAD-45C3-984E-FFA45F2012F6}"/>
    <cellStyle name="60% - Énfasis3 11 2 3" xfId="5016" xr:uid="{A02E8E70-1AA4-43D4-A298-6D904BBA01E6}"/>
    <cellStyle name="60% - Énfasis3 11 2 3 2" xfId="12724" xr:uid="{58076220-816B-453F-84F6-B6AADE2A0343}"/>
    <cellStyle name="60% - Énfasis3 11 2 3 2 2" xfId="28136" xr:uid="{4C96BC27-E2F4-4D8A-A089-88F15D83DC83}"/>
    <cellStyle name="60% - Énfasis3 11 2 3 2 2 2" xfId="53622" xr:uid="{1B23C617-E12F-4F69-9BDA-267EEABD97ED}"/>
    <cellStyle name="60% - Énfasis3 11 2 3 2 3" xfId="53621" xr:uid="{038CBD36-7226-42B7-B14E-FE476A17F650}"/>
    <cellStyle name="60% - Énfasis3 11 2 3 3" xfId="20431" xr:uid="{E0E361D0-DAAF-462C-A691-D0738F6E228A}"/>
    <cellStyle name="60% - Énfasis3 11 2 3 3 2" xfId="53623" xr:uid="{58DB5E1B-F32C-48C0-B4AF-D8998D52CFFE}"/>
    <cellStyle name="60% - Énfasis3 11 2 3 4" xfId="53620" xr:uid="{6EE76781-C11C-4DF0-9B42-F1AE726E1AD2}"/>
    <cellStyle name="60% - Énfasis3 11 2 4" xfId="8999" xr:uid="{C4F04475-BFB9-4ED2-8D94-71F9A503CC52}"/>
    <cellStyle name="60% - Énfasis3 11 2 4 2" xfId="24412" xr:uid="{6756348E-34E3-41CC-8666-8A7EE5565951}"/>
    <cellStyle name="60% - Énfasis3 11 2 4 2 2" xfId="53625" xr:uid="{03660E48-3292-489C-A878-921E96523AFB}"/>
    <cellStyle name="60% - Énfasis3 11 2 4 3" xfId="53624" xr:uid="{FCFBA2BE-8DBD-440A-A4BF-4F6C9CFED2B5}"/>
    <cellStyle name="60% - Énfasis3 11 2 5" xfId="16707" xr:uid="{02EA5062-86A6-44C6-BB22-99D2566420BE}"/>
    <cellStyle name="60% - Énfasis3 11 2 5 2" xfId="53626" xr:uid="{09E23216-FF05-4172-B35B-204BA60AF5F1}"/>
    <cellStyle name="60% - Énfasis3 11 2 6" xfId="53611" xr:uid="{CF844E6D-11B0-4818-808A-F53AB5FA128D}"/>
    <cellStyle name="60% - Énfasis3 11 3" xfId="2109" xr:uid="{5FC3CECA-9116-440C-968F-44B2C2B56128}"/>
    <cellStyle name="60% - Énfasis3 11 3 2" xfId="5841" xr:uid="{6773BFCD-A7C4-4D8B-9665-44457BF23E25}"/>
    <cellStyle name="60% - Énfasis3 11 3 2 2" xfId="13549" xr:uid="{8CFA50D7-C5FB-439E-B0A6-53EF743A763A}"/>
    <cellStyle name="60% - Énfasis3 11 3 2 2 2" xfId="28961" xr:uid="{C54D4787-0C3A-4ACE-8B7B-1CD4E342C2F5}"/>
    <cellStyle name="60% - Énfasis3 11 3 2 2 2 2" xfId="53630" xr:uid="{EC1D00B6-75CB-4914-8671-57A14CE257D4}"/>
    <cellStyle name="60% - Énfasis3 11 3 2 2 3" xfId="53629" xr:uid="{5B09FFBA-E64A-404A-9037-F4D05ACAEB83}"/>
    <cellStyle name="60% - Énfasis3 11 3 2 3" xfId="21256" xr:uid="{7EC2B036-13D1-4E46-900B-19A896A8DA87}"/>
    <cellStyle name="60% - Énfasis3 11 3 2 3 2" xfId="53631" xr:uid="{E82E9AD1-4FD8-49CC-A047-DBB0BAD7026D}"/>
    <cellStyle name="60% - Énfasis3 11 3 2 4" xfId="53628" xr:uid="{809F7344-CD7A-4053-AA19-972D2C29B543}"/>
    <cellStyle name="60% - Énfasis3 11 3 3" xfId="9820" xr:uid="{EE23AA30-19BB-4C05-B00B-63368B96E770}"/>
    <cellStyle name="60% - Énfasis3 11 3 3 2" xfId="25233" xr:uid="{E345A4FA-9697-47B1-BA6D-EC6A74B7EEF2}"/>
    <cellStyle name="60% - Énfasis3 11 3 3 2 2" xfId="53633" xr:uid="{411775CA-CDB8-4FFD-B449-4A96ADF6B683}"/>
    <cellStyle name="60% - Énfasis3 11 3 3 3" xfId="53632" xr:uid="{80F338BD-F92C-41C1-89A6-43F54F76089F}"/>
    <cellStyle name="60% - Énfasis3 11 3 4" xfId="17528" xr:uid="{97863978-6743-4A5A-A53D-D3B0DCA2C52B}"/>
    <cellStyle name="60% - Énfasis3 11 3 4 2" xfId="53634" xr:uid="{49547A98-B9B5-43EC-A316-626D721901E7}"/>
    <cellStyle name="60% - Énfasis3 11 3 5" xfId="53627" xr:uid="{6AB40EBE-BA67-42DB-BCA3-570C8D2F02F6}"/>
    <cellStyle name="60% - Énfasis3 11 4" xfId="4364" xr:uid="{AC898195-1E1D-4B28-BDA5-F71EA870E0C7}"/>
    <cellStyle name="60% - Énfasis3 11 4 2" xfId="12072" xr:uid="{91EF729E-23D6-473B-99F0-5EF7502E6B13}"/>
    <cellStyle name="60% - Énfasis3 11 4 2 2" xfId="27484" xr:uid="{09EA10D7-4BF4-41B5-A40B-A3A83FEE0003}"/>
    <cellStyle name="60% - Énfasis3 11 4 2 2 2" xfId="53637" xr:uid="{6196EC45-07E7-49FA-8BEE-0F5B2E444A29}"/>
    <cellStyle name="60% - Énfasis3 11 4 2 3" xfId="53636" xr:uid="{FC9B01DE-FE11-4FB0-832C-70A342B7BD6E}"/>
    <cellStyle name="60% - Énfasis3 11 4 3" xfId="19779" xr:uid="{49CF93C4-3D8C-436B-A4B5-B0E1B8C21759}"/>
    <cellStyle name="60% - Énfasis3 11 4 3 2" xfId="53638" xr:uid="{D31C5DB6-8389-4E63-BF7C-DBACFEA05F86}"/>
    <cellStyle name="60% - Énfasis3 11 4 4" xfId="53635" xr:uid="{8BABDFB1-0636-40EB-A2E0-0242519683D5}"/>
    <cellStyle name="60% - Énfasis3 11 5" xfId="8361" xr:uid="{588EED36-81ED-4C5D-98BC-48E6405275C7}"/>
    <cellStyle name="60% - Énfasis3 11 5 2" xfId="23774" xr:uid="{2612EE53-95E8-430A-B8B2-7A7159E17060}"/>
    <cellStyle name="60% - Énfasis3 11 5 2 2" xfId="53640" xr:uid="{EF2DC346-0B43-4BF9-BA1D-5BE13CADCCB7}"/>
    <cellStyle name="60% - Énfasis3 11 5 3" xfId="53639" xr:uid="{83E0D0DF-20C2-470D-BC13-9EA18077977B}"/>
    <cellStyle name="60% - Énfasis3 11 6" xfId="16069" xr:uid="{A4A6309F-8D78-4C02-A463-F63A4C7609B4}"/>
    <cellStyle name="60% - Énfasis3 11 6 2" xfId="53641" xr:uid="{8D2BF253-20DE-42C1-AFF7-2AB62EB84EBB}"/>
    <cellStyle name="60% - Énfasis3 11 7" xfId="53610" xr:uid="{58367092-FEC3-4B6D-B6AE-47D1EA1E5F5F}"/>
    <cellStyle name="60% - Énfasis3 12" xfId="640" xr:uid="{53FA1BE3-E156-4666-9ED1-A577A8AAB248}"/>
    <cellStyle name="60% - Énfasis3 12 2" xfId="1301" xr:uid="{BFFF1524-B5BB-4FF2-8C73-09A27D6B83FE}"/>
    <cellStyle name="60% - Énfasis3 12 2 2" xfId="2768" xr:uid="{781E5E71-D442-4DE7-A10C-D69A3626D043}"/>
    <cellStyle name="60% - Énfasis3 12 2 2 2" xfId="6500" xr:uid="{A1FDD930-8C2F-4E50-A8B2-E8B14783B67C}"/>
    <cellStyle name="60% - Énfasis3 12 2 2 2 2" xfId="14208" xr:uid="{0332BA79-D066-4DF2-ABD8-BC6850BB5FFC}"/>
    <cellStyle name="60% - Énfasis3 12 2 2 2 2 2" xfId="29620" xr:uid="{F83540F9-2B58-4880-B1AE-A6D39223F8D2}"/>
    <cellStyle name="60% - Énfasis3 12 2 2 2 2 2 2" xfId="53647" xr:uid="{054E6D5B-6C94-4CD7-96EB-CBE45D66308F}"/>
    <cellStyle name="60% - Énfasis3 12 2 2 2 2 3" xfId="53646" xr:uid="{E46A0474-DDCF-4C62-B32D-35257C6B5A47}"/>
    <cellStyle name="60% - Énfasis3 12 2 2 2 3" xfId="21915" xr:uid="{98DF6882-8A17-48DB-A2A4-5E017DBC9171}"/>
    <cellStyle name="60% - Énfasis3 12 2 2 2 3 2" xfId="53648" xr:uid="{018BD4DB-3CD9-4AE7-86E8-273E98B436AB}"/>
    <cellStyle name="60% - Énfasis3 12 2 2 2 4" xfId="53645" xr:uid="{8A02FD35-8E4E-4338-9A59-E761C23541CB}"/>
    <cellStyle name="60% - Énfasis3 12 2 2 3" xfId="10479" xr:uid="{C7B92974-12D0-4731-BFED-FB48FA770344}"/>
    <cellStyle name="60% - Énfasis3 12 2 2 3 2" xfId="25892" xr:uid="{65710CD3-6385-4F68-B96C-4D753BAE7A4D}"/>
    <cellStyle name="60% - Énfasis3 12 2 2 3 2 2" xfId="53650" xr:uid="{C855B4FC-8455-4C00-AE1E-79E499D9D40D}"/>
    <cellStyle name="60% - Énfasis3 12 2 2 3 3" xfId="53649" xr:uid="{E6EC7E76-5115-47B1-A826-14CB3A4FDCF0}"/>
    <cellStyle name="60% - Énfasis3 12 2 2 4" xfId="18187" xr:uid="{6A4922EF-D079-473C-86EB-74C3DCD04C8A}"/>
    <cellStyle name="60% - Énfasis3 12 2 2 4 2" xfId="53651" xr:uid="{387169FC-574A-422B-A432-E959CE8FFD4B}"/>
    <cellStyle name="60% - Énfasis3 12 2 2 5" xfId="53644" xr:uid="{D88ED6E7-E27D-4CF4-8A8E-93805032CA50}"/>
    <cellStyle name="60% - Énfasis3 12 2 3" xfId="5037" xr:uid="{5B3FD646-534E-4AFD-9E21-49AED7286335}"/>
    <cellStyle name="60% - Énfasis3 12 2 3 2" xfId="12745" xr:uid="{4C99A834-755E-4B47-958A-DD7A85815639}"/>
    <cellStyle name="60% - Énfasis3 12 2 3 2 2" xfId="28157" xr:uid="{294CBBC2-D48A-41CD-9626-65F52BF274B7}"/>
    <cellStyle name="60% - Énfasis3 12 2 3 2 2 2" xfId="53654" xr:uid="{7AC09D98-CA7B-42F1-AAB7-C6CAA50F2D87}"/>
    <cellStyle name="60% - Énfasis3 12 2 3 2 3" xfId="53653" xr:uid="{EF4C7B61-10C4-4C44-8D22-DF9431F5260D}"/>
    <cellStyle name="60% - Énfasis3 12 2 3 3" xfId="20452" xr:uid="{6FFCC443-9A6D-43C8-BCB3-7FB33C18FE41}"/>
    <cellStyle name="60% - Énfasis3 12 2 3 3 2" xfId="53655" xr:uid="{CC7C94CA-154B-4E83-A6FC-31613BE93FE7}"/>
    <cellStyle name="60% - Énfasis3 12 2 3 4" xfId="53652" xr:uid="{979FBBF0-2620-4582-939F-891A51C556FD}"/>
    <cellStyle name="60% - Énfasis3 12 2 4" xfId="9020" xr:uid="{F5FBD6ED-659C-42EF-A791-B92BD9672A3D}"/>
    <cellStyle name="60% - Énfasis3 12 2 4 2" xfId="24433" xr:uid="{DF9457E2-E8C2-4EF1-AD1D-8AB89C3C7470}"/>
    <cellStyle name="60% - Énfasis3 12 2 4 2 2" xfId="53657" xr:uid="{771EE0C5-C957-44A9-8AF2-2776E0F39E4A}"/>
    <cellStyle name="60% - Énfasis3 12 2 4 3" xfId="53656" xr:uid="{98D152DA-546E-4B6F-ADF3-4D36020353A0}"/>
    <cellStyle name="60% - Énfasis3 12 2 5" xfId="16728" xr:uid="{E36BEC83-84BE-46C7-83CE-F49FC9F40C72}"/>
    <cellStyle name="60% - Énfasis3 12 2 5 2" xfId="53658" xr:uid="{86B4B86F-88D0-47BA-BBB9-6A1B17613545}"/>
    <cellStyle name="60% - Énfasis3 12 2 6" xfId="53643" xr:uid="{F8A5A0E1-7D25-47D5-9015-A5B18DAF3427}"/>
    <cellStyle name="60% - Énfasis3 12 3" xfId="2130" xr:uid="{AA8A0CE9-301B-40A0-99CD-5E04A4C88C8D}"/>
    <cellStyle name="60% - Énfasis3 12 3 2" xfId="5862" xr:uid="{BFAB1FBE-3053-47EE-89FD-B866B04B4326}"/>
    <cellStyle name="60% - Énfasis3 12 3 2 2" xfId="13570" xr:uid="{DD52284B-C612-414A-A402-47C690099851}"/>
    <cellStyle name="60% - Énfasis3 12 3 2 2 2" xfId="28982" xr:uid="{3FE4C191-A620-476F-B3DE-6E6DCB73D6D7}"/>
    <cellStyle name="60% - Énfasis3 12 3 2 2 2 2" xfId="53662" xr:uid="{8F2FEDE3-EA0E-4B48-87DF-DFA6B339BA9F}"/>
    <cellStyle name="60% - Énfasis3 12 3 2 2 3" xfId="53661" xr:uid="{CF7248DE-F61B-4E8B-8CE6-4C7F572E7D31}"/>
    <cellStyle name="60% - Énfasis3 12 3 2 3" xfId="21277" xr:uid="{10EBE4BC-DC9B-43BC-B899-C6DDEBF369EA}"/>
    <cellStyle name="60% - Énfasis3 12 3 2 3 2" xfId="53663" xr:uid="{9C639524-2CE3-4483-B1E0-055ED9E3AC71}"/>
    <cellStyle name="60% - Énfasis3 12 3 2 4" xfId="53660" xr:uid="{FE131571-EDB3-4DC6-99CD-5389B1CAEE7E}"/>
    <cellStyle name="60% - Énfasis3 12 3 3" xfId="9841" xr:uid="{30E0392F-2F86-42F9-ABDC-2ADE35EE9C1E}"/>
    <cellStyle name="60% - Énfasis3 12 3 3 2" xfId="25254" xr:uid="{6208109E-C794-4C5C-A543-155CCA07C10F}"/>
    <cellStyle name="60% - Énfasis3 12 3 3 2 2" xfId="53665" xr:uid="{0C4EE58F-539C-4C6B-80D6-68068FB28F3B}"/>
    <cellStyle name="60% - Énfasis3 12 3 3 3" xfId="53664" xr:uid="{B71C01AB-60A9-420E-8263-E341FEABDB63}"/>
    <cellStyle name="60% - Énfasis3 12 3 4" xfId="17549" xr:uid="{57271733-EA44-4D0A-9CDD-E71C8D25A259}"/>
    <cellStyle name="60% - Énfasis3 12 3 4 2" xfId="53666" xr:uid="{C6B21A0D-1FF6-4031-98B3-4B6A0964AD97}"/>
    <cellStyle name="60% - Énfasis3 12 3 5" xfId="53659" xr:uid="{1EF18290-AAE6-4CE7-A8D0-4B9D638DC5D2}"/>
    <cellStyle name="60% - Énfasis3 12 4" xfId="4385" xr:uid="{A2D2E812-3CFE-402C-9F9C-6FD3BEDF5B63}"/>
    <cellStyle name="60% - Énfasis3 12 4 2" xfId="12093" xr:uid="{045DA6BD-9CC5-401A-992A-1591ECD12B04}"/>
    <cellStyle name="60% - Énfasis3 12 4 2 2" xfId="27505" xr:uid="{9A609884-BC7F-4AAB-96FF-CB5166E51EEE}"/>
    <cellStyle name="60% - Énfasis3 12 4 2 2 2" xfId="53669" xr:uid="{5C788F93-63F4-4914-8E6F-D01D7456088C}"/>
    <cellStyle name="60% - Énfasis3 12 4 2 3" xfId="53668" xr:uid="{C69CA054-A388-4831-8E62-1759F155A2A8}"/>
    <cellStyle name="60% - Énfasis3 12 4 3" xfId="19800" xr:uid="{74D5DF33-5624-4BED-AF4C-75E55D26CBDB}"/>
    <cellStyle name="60% - Énfasis3 12 4 3 2" xfId="53670" xr:uid="{3B3013C2-C4AF-42FB-B07C-2C395E18150E}"/>
    <cellStyle name="60% - Énfasis3 12 4 4" xfId="53667" xr:uid="{F914FE1C-BEFE-4D35-AC8E-01C523A000B4}"/>
    <cellStyle name="60% - Énfasis3 12 5" xfId="8382" xr:uid="{2B622018-AC43-4DDF-AC86-972401EE61B1}"/>
    <cellStyle name="60% - Énfasis3 12 5 2" xfId="23795" xr:uid="{456E8007-6C36-4C7B-8922-248C3309A122}"/>
    <cellStyle name="60% - Énfasis3 12 5 2 2" xfId="53672" xr:uid="{787A1D3A-9272-49B7-88CD-8AB905797935}"/>
    <cellStyle name="60% - Énfasis3 12 5 3" xfId="53671" xr:uid="{A9EAFAD7-3AB1-4D27-9552-8A5525D37B03}"/>
    <cellStyle name="60% - Énfasis3 12 6" xfId="16090" xr:uid="{574406B4-218A-488E-B2C4-D4B629E0C104}"/>
    <cellStyle name="60% - Énfasis3 12 6 2" xfId="53673" xr:uid="{02D6BE86-9925-4ABF-88D0-C145C1E0B6AE}"/>
    <cellStyle name="60% - Énfasis3 12 7" xfId="53642" xr:uid="{8BC3E63B-21E6-451A-AC57-9DC1A762067C}"/>
    <cellStyle name="60% - Énfasis3 13" xfId="660" xr:uid="{930A0A54-506E-46C8-940C-85D2DA7A6498}"/>
    <cellStyle name="60% - Énfasis3 13 2" xfId="1321" xr:uid="{05295D48-3D23-44D7-B26A-EC4753A2BF5D}"/>
    <cellStyle name="60% - Énfasis3 13 2 2" xfId="2788" xr:uid="{148277F2-2AAC-4615-8BB9-71858287CAA8}"/>
    <cellStyle name="60% - Énfasis3 13 2 2 2" xfId="6520" xr:uid="{574FCD7D-FBC3-4BE7-ABE3-2AB0EE9A05AD}"/>
    <cellStyle name="60% - Énfasis3 13 2 2 2 2" xfId="14228" xr:uid="{DA8D83D9-559F-4D32-80D5-B922D6AEF746}"/>
    <cellStyle name="60% - Énfasis3 13 2 2 2 2 2" xfId="29640" xr:uid="{9555FAA7-F6E4-4C5E-8C05-421941B3DEF8}"/>
    <cellStyle name="60% - Énfasis3 13 2 2 2 2 2 2" xfId="53679" xr:uid="{79C19B06-EBA3-44CB-BCAF-2EF33E38FC72}"/>
    <cellStyle name="60% - Énfasis3 13 2 2 2 2 3" xfId="53678" xr:uid="{9A81093D-F0EA-4EE8-BF21-01A64F9418C2}"/>
    <cellStyle name="60% - Énfasis3 13 2 2 2 3" xfId="21935" xr:uid="{D20EDCB8-F6A1-42C4-9DD2-3F660A7267F0}"/>
    <cellStyle name="60% - Énfasis3 13 2 2 2 3 2" xfId="53680" xr:uid="{4D89D48A-82ED-47C3-B163-15AAAA4FA790}"/>
    <cellStyle name="60% - Énfasis3 13 2 2 2 4" xfId="53677" xr:uid="{DF986357-B753-4E7E-82A8-A6A3F2754555}"/>
    <cellStyle name="60% - Énfasis3 13 2 2 3" xfId="10499" xr:uid="{D870DCA5-05A5-4951-AB28-9F49ECB360A1}"/>
    <cellStyle name="60% - Énfasis3 13 2 2 3 2" xfId="25912" xr:uid="{E0755A71-BEDB-4421-BD20-677CF09A83F1}"/>
    <cellStyle name="60% - Énfasis3 13 2 2 3 2 2" xfId="53682" xr:uid="{2B10F230-ED03-4499-BEAF-6BA77421E0D9}"/>
    <cellStyle name="60% - Énfasis3 13 2 2 3 3" xfId="53681" xr:uid="{67161C1E-6C44-42F0-94DD-56C91AE84313}"/>
    <cellStyle name="60% - Énfasis3 13 2 2 4" xfId="18207" xr:uid="{5768B7E2-FC7B-4581-A2FD-05088CEE7EA7}"/>
    <cellStyle name="60% - Énfasis3 13 2 2 4 2" xfId="53683" xr:uid="{2D28CD04-0D6E-44FF-974B-46EB8383F738}"/>
    <cellStyle name="60% - Énfasis3 13 2 2 5" xfId="53676" xr:uid="{4F4F46EE-4416-4F61-83B2-4F5C453B5D8A}"/>
    <cellStyle name="60% - Énfasis3 13 2 3" xfId="5057" xr:uid="{D8B78AB7-8E15-4C0E-9675-1649E97397FE}"/>
    <cellStyle name="60% - Énfasis3 13 2 3 2" xfId="12765" xr:uid="{379376A2-A337-4C46-B22C-BBBFE50C3ACC}"/>
    <cellStyle name="60% - Énfasis3 13 2 3 2 2" xfId="28177" xr:uid="{BA453829-4F4F-4E63-AB5D-F505FC0BEFD5}"/>
    <cellStyle name="60% - Énfasis3 13 2 3 2 2 2" xfId="53686" xr:uid="{9AAB6A6C-011E-4451-8FE9-B566545BC727}"/>
    <cellStyle name="60% - Énfasis3 13 2 3 2 3" xfId="53685" xr:uid="{CCA3E29C-F2FB-4A86-9923-CA0BE9FCC4B1}"/>
    <cellStyle name="60% - Énfasis3 13 2 3 3" xfId="20472" xr:uid="{BD5A2042-F112-4781-910F-602291DFCCC7}"/>
    <cellStyle name="60% - Énfasis3 13 2 3 3 2" xfId="53687" xr:uid="{E9D9FED9-18AA-421A-8E20-07F3069649CC}"/>
    <cellStyle name="60% - Énfasis3 13 2 3 4" xfId="53684" xr:uid="{2FF8F7BD-BD92-447F-A13E-6CBD4AA1061C}"/>
    <cellStyle name="60% - Énfasis3 13 2 4" xfId="9040" xr:uid="{6E97AD43-13F1-4786-AA8A-7CB3D8CA898C}"/>
    <cellStyle name="60% - Énfasis3 13 2 4 2" xfId="24453" xr:uid="{E7CEE5DC-2271-4EEE-B759-3E0C9165FAB3}"/>
    <cellStyle name="60% - Énfasis3 13 2 4 2 2" xfId="53689" xr:uid="{C6891BE0-CA92-4FB7-80AB-0E9D26ADE513}"/>
    <cellStyle name="60% - Énfasis3 13 2 4 3" xfId="53688" xr:uid="{409B5DDA-EC58-496C-BB04-A0EDB6428488}"/>
    <cellStyle name="60% - Énfasis3 13 2 5" xfId="16748" xr:uid="{0FC6B0B8-1100-4E25-ACD8-343BE978107B}"/>
    <cellStyle name="60% - Énfasis3 13 2 5 2" xfId="53690" xr:uid="{A5D28648-2762-4BC8-AF07-2DCF5C1E620F}"/>
    <cellStyle name="60% - Énfasis3 13 2 6" xfId="53675" xr:uid="{F53899E5-C75B-4D0E-842A-7525E91DDC22}"/>
    <cellStyle name="60% - Énfasis3 13 3" xfId="2150" xr:uid="{1219AFCF-F2CF-41A9-B89D-79C006E33259}"/>
    <cellStyle name="60% - Énfasis3 13 3 2" xfId="5882" xr:uid="{71B66911-13D1-481C-B0EB-214F58A98399}"/>
    <cellStyle name="60% - Énfasis3 13 3 2 2" xfId="13590" xr:uid="{7CD5BCF1-C500-47C0-A954-F076CFEEDC7E}"/>
    <cellStyle name="60% - Énfasis3 13 3 2 2 2" xfId="29002" xr:uid="{A8B81B89-E61F-436C-A925-2496EBA62469}"/>
    <cellStyle name="60% - Énfasis3 13 3 2 2 2 2" xfId="53694" xr:uid="{F161D16D-A0C5-430C-96B4-BE22CE85FEC1}"/>
    <cellStyle name="60% - Énfasis3 13 3 2 2 3" xfId="53693" xr:uid="{BD9216A0-9FBA-4DEA-87A5-54974B28A71C}"/>
    <cellStyle name="60% - Énfasis3 13 3 2 3" xfId="21297" xr:uid="{833AB996-823E-4BE6-A668-F4F193E84F53}"/>
    <cellStyle name="60% - Énfasis3 13 3 2 3 2" xfId="53695" xr:uid="{849C02B5-92A3-415B-AFC9-47E03494437B}"/>
    <cellStyle name="60% - Énfasis3 13 3 2 4" xfId="53692" xr:uid="{5278602C-388D-45F0-A57C-5F091008D3F0}"/>
    <cellStyle name="60% - Énfasis3 13 3 3" xfId="9861" xr:uid="{B101D3AF-0F9C-47D3-A00F-8D38AC705CAF}"/>
    <cellStyle name="60% - Énfasis3 13 3 3 2" xfId="25274" xr:uid="{562B4208-1241-476A-8ABD-09A547463AF2}"/>
    <cellStyle name="60% - Énfasis3 13 3 3 2 2" xfId="53697" xr:uid="{8FF91BFA-8650-4C34-9137-F0FF226B9C54}"/>
    <cellStyle name="60% - Énfasis3 13 3 3 3" xfId="53696" xr:uid="{227FD08B-49B6-40E2-9554-EC591C94D3D4}"/>
    <cellStyle name="60% - Énfasis3 13 3 4" xfId="17569" xr:uid="{22E58055-82D1-4CEE-8F89-9A534FE2F25F}"/>
    <cellStyle name="60% - Énfasis3 13 3 4 2" xfId="53698" xr:uid="{581D0096-6D59-4176-9CCE-C3E4BE7E1561}"/>
    <cellStyle name="60% - Énfasis3 13 3 5" xfId="53691" xr:uid="{3A6F3CB6-A7DE-4B5D-8E8A-4D834971700C}"/>
    <cellStyle name="60% - Énfasis3 13 4" xfId="4405" xr:uid="{9F0A9F8D-E6AC-47E1-B464-812CEF450809}"/>
    <cellStyle name="60% - Énfasis3 13 4 2" xfId="12113" xr:uid="{AD0F3C57-0D69-47DD-B1A5-103EC544F3FE}"/>
    <cellStyle name="60% - Énfasis3 13 4 2 2" xfId="27525" xr:uid="{A5DEA904-EC11-4C8E-B3CD-8368EE052D33}"/>
    <cellStyle name="60% - Énfasis3 13 4 2 2 2" xfId="53701" xr:uid="{C92B0497-EE7D-4E74-B3B0-687E029DB647}"/>
    <cellStyle name="60% - Énfasis3 13 4 2 3" xfId="53700" xr:uid="{E8E3D0B3-4D7C-4A61-A098-B7B668CE320F}"/>
    <cellStyle name="60% - Énfasis3 13 4 3" xfId="19820" xr:uid="{0B8D3A12-9BCE-45C7-B94A-9CE882BE7E92}"/>
    <cellStyle name="60% - Énfasis3 13 4 3 2" xfId="53702" xr:uid="{E1BD3C18-3DEE-4542-8EFF-2531D168FA10}"/>
    <cellStyle name="60% - Énfasis3 13 4 4" xfId="53699" xr:uid="{CE51BE98-1D16-470D-86B9-8A3BC3A229BE}"/>
    <cellStyle name="60% - Énfasis3 13 5" xfId="8402" xr:uid="{B1004C6B-19F1-4832-ACE0-6A753595055D}"/>
    <cellStyle name="60% - Énfasis3 13 5 2" xfId="23815" xr:uid="{89DB836A-A545-40C6-90BA-00643F76D9A1}"/>
    <cellStyle name="60% - Énfasis3 13 5 2 2" xfId="53704" xr:uid="{949CC5E9-1543-4873-B2EA-C36FCCB10BE7}"/>
    <cellStyle name="60% - Énfasis3 13 5 3" xfId="53703" xr:uid="{335D0F91-464C-402C-B970-7AFA6FE54CB4}"/>
    <cellStyle name="60% - Énfasis3 13 6" xfId="16110" xr:uid="{DAF9DC5D-1555-4B4C-B0AD-895F2A6D92F9}"/>
    <cellStyle name="60% - Énfasis3 13 6 2" xfId="53705" xr:uid="{2998FB95-EA1B-47FD-BE14-BAD13A29CF59}"/>
    <cellStyle name="60% - Énfasis3 13 7" xfId="53674" xr:uid="{0AA5C920-1E43-4CBF-B4C9-F5D2B4835A5D}"/>
    <cellStyle name="60% - Énfasis3 14" xfId="680" xr:uid="{D86302C5-325B-4E6C-BDE0-0F3F9593F4A5}"/>
    <cellStyle name="60% - Énfasis3 14 2" xfId="1341" xr:uid="{4904A36C-8A3E-4154-A097-58C383D2E85D}"/>
    <cellStyle name="60% - Énfasis3 14 2 2" xfId="2808" xr:uid="{014024C6-78E7-4835-A702-427CBF88FC42}"/>
    <cellStyle name="60% - Énfasis3 14 2 2 2" xfId="6540" xr:uid="{6F084656-7228-45A2-8CB5-BD3DC0D2FBAF}"/>
    <cellStyle name="60% - Énfasis3 14 2 2 2 2" xfId="14248" xr:uid="{F047FBD5-692A-4D71-814B-4D9F8799CB92}"/>
    <cellStyle name="60% - Énfasis3 14 2 2 2 2 2" xfId="29660" xr:uid="{0A302E4B-BAB8-4AE4-BCE7-BE9DC0F45E28}"/>
    <cellStyle name="60% - Énfasis3 14 2 2 2 2 2 2" xfId="53711" xr:uid="{A12100A8-EA51-4F6B-B528-F9542FE31445}"/>
    <cellStyle name="60% - Énfasis3 14 2 2 2 2 3" xfId="53710" xr:uid="{A7AE82B6-0A5D-476E-97D2-0CC05A17AA03}"/>
    <cellStyle name="60% - Énfasis3 14 2 2 2 3" xfId="21955" xr:uid="{FC2BE140-71E2-46E6-8769-74F31C0E23F8}"/>
    <cellStyle name="60% - Énfasis3 14 2 2 2 3 2" xfId="53712" xr:uid="{9774978B-76EE-45F3-89BE-24BEE4ECC37A}"/>
    <cellStyle name="60% - Énfasis3 14 2 2 2 4" xfId="53709" xr:uid="{44E81691-B88A-4AE2-A255-1E6F3212040C}"/>
    <cellStyle name="60% - Énfasis3 14 2 2 3" xfId="10519" xr:uid="{D5A00DA0-25AC-41AD-A6A6-86A536ACD153}"/>
    <cellStyle name="60% - Énfasis3 14 2 2 3 2" xfId="25932" xr:uid="{6669DD30-1E90-47BF-AA73-D1EFEC7D5FE9}"/>
    <cellStyle name="60% - Énfasis3 14 2 2 3 2 2" xfId="53714" xr:uid="{EDD8D731-DAC1-4B3E-90E3-FA69C30A94DF}"/>
    <cellStyle name="60% - Énfasis3 14 2 2 3 3" xfId="53713" xr:uid="{A771E593-BBF8-4EB4-A878-2E4BC4A803E3}"/>
    <cellStyle name="60% - Énfasis3 14 2 2 4" xfId="18227" xr:uid="{A5C0CDBD-DC98-4095-B910-39AE7878DF4A}"/>
    <cellStyle name="60% - Énfasis3 14 2 2 4 2" xfId="53715" xr:uid="{8C505F0B-A860-4E2E-819C-C6AF07AD6779}"/>
    <cellStyle name="60% - Énfasis3 14 2 2 5" xfId="53708" xr:uid="{61D6AF4F-3751-40BD-B4D6-6CAE10AC8F6C}"/>
    <cellStyle name="60% - Énfasis3 14 2 3" xfId="5077" xr:uid="{DC569B74-88D5-40F0-89DD-0EF3A05FC6BC}"/>
    <cellStyle name="60% - Énfasis3 14 2 3 2" xfId="12785" xr:uid="{09F90533-B326-4EF4-AF4B-F9DF9E6265E4}"/>
    <cellStyle name="60% - Énfasis3 14 2 3 2 2" xfId="28197" xr:uid="{C04A529B-24EF-4BC3-B001-1769C0442FBC}"/>
    <cellStyle name="60% - Énfasis3 14 2 3 2 2 2" xfId="53718" xr:uid="{45E44F53-B7A5-454A-9B09-CAD099418AF0}"/>
    <cellStyle name="60% - Énfasis3 14 2 3 2 3" xfId="53717" xr:uid="{78412FE5-E126-47AA-9B4A-0F12E26C235D}"/>
    <cellStyle name="60% - Énfasis3 14 2 3 3" xfId="20492" xr:uid="{1C5D6605-F2C4-49AB-B5A2-49DCBA078CB3}"/>
    <cellStyle name="60% - Énfasis3 14 2 3 3 2" xfId="53719" xr:uid="{BDE12A85-6694-4134-ACBA-D00F2AD8B6B9}"/>
    <cellStyle name="60% - Énfasis3 14 2 3 4" xfId="53716" xr:uid="{2E6F34E7-C843-4275-8024-5ED144021615}"/>
    <cellStyle name="60% - Énfasis3 14 2 4" xfId="9060" xr:uid="{FCC559B4-C573-4689-A1B3-2B84372CD3AB}"/>
    <cellStyle name="60% - Énfasis3 14 2 4 2" xfId="24473" xr:uid="{2F248C3D-7573-4B8D-A4D6-7CD284DEB25A}"/>
    <cellStyle name="60% - Énfasis3 14 2 4 2 2" xfId="53721" xr:uid="{E73186F4-B4DE-4705-B360-4C66BC7DE95B}"/>
    <cellStyle name="60% - Énfasis3 14 2 4 3" xfId="53720" xr:uid="{BB107A69-2B90-4768-80DD-7D23E9F68B25}"/>
    <cellStyle name="60% - Énfasis3 14 2 5" xfId="16768" xr:uid="{71E71D28-5BCF-4B19-A7F8-BBDE0A48E8B0}"/>
    <cellStyle name="60% - Énfasis3 14 2 5 2" xfId="53722" xr:uid="{8BF7CED6-6377-4E48-A70F-A958AF3327D1}"/>
    <cellStyle name="60% - Énfasis3 14 2 6" xfId="53707" xr:uid="{DD81F602-E1B4-421C-B2BB-E6C4C9B930CF}"/>
    <cellStyle name="60% - Énfasis3 14 3" xfId="2170" xr:uid="{8C5A0862-065F-451D-9F58-DB75B3C9B3F1}"/>
    <cellStyle name="60% - Énfasis3 14 3 2" xfId="5902" xr:uid="{98AA7270-F2F8-4C02-B27C-09D79CAEB563}"/>
    <cellStyle name="60% - Énfasis3 14 3 2 2" xfId="13610" xr:uid="{8AD4AEBF-B771-4A99-AB25-9D808C800814}"/>
    <cellStyle name="60% - Énfasis3 14 3 2 2 2" xfId="29022" xr:uid="{D5307B4F-C42C-450E-9B24-0146D0BF8174}"/>
    <cellStyle name="60% - Énfasis3 14 3 2 2 2 2" xfId="53726" xr:uid="{26F2043E-003D-404C-BDF3-C6DFB8320B04}"/>
    <cellStyle name="60% - Énfasis3 14 3 2 2 3" xfId="53725" xr:uid="{FCE94FC9-8412-4E7E-80BE-866DE1504E5D}"/>
    <cellStyle name="60% - Énfasis3 14 3 2 3" xfId="21317" xr:uid="{AF36F2AF-7220-4716-B28F-5445BF69AB5C}"/>
    <cellStyle name="60% - Énfasis3 14 3 2 3 2" xfId="53727" xr:uid="{3FF85B4E-582F-44EF-ADA4-10CDF0E0821D}"/>
    <cellStyle name="60% - Énfasis3 14 3 2 4" xfId="53724" xr:uid="{1A9A5C3A-69BC-474B-BD83-91F88EB873A9}"/>
    <cellStyle name="60% - Énfasis3 14 3 3" xfId="9881" xr:uid="{D83E2940-D664-4225-BEB0-4A61524414CC}"/>
    <cellStyle name="60% - Énfasis3 14 3 3 2" xfId="25294" xr:uid="{EB20F095-C9E1-4A13-B5FB-E95C227C6260}"/>
    <cellStyle name="60% - Énfasis3 14 3 3 2 2" xfId="53729" xr:uid="{F57EADB6-0D13-4179-9A2D-01D57A6F79DB}"/>
    <cellStyle name="60% - Énfasis3 14 3 3 3" xfId="53728" xr:uid="{C16E101B-2F0B-44C6-8CF6-8939BE74387E}"/>
    <cellStyle name="60% - Énfasis3 14 3 4" xfId="17589" xr:uid="{6D0A570D-CA07-4B3F-87E1-61A3424ADA2D}"/>
    <cellStyle name="60% - Énfasis3 14 3 4 2" xfId="53730" xr:uid="{23CE0FBE-926F-442A-9760-AA5D05EDB7B1}"/>
    <cellStyle name="60% - Énfasis3 14 3 5" xfId="53723" xr:uid="{C20AE2C1-8982-4E60-97B3-B14D1D6D3B86}"/>
    <cellStyle name="60% - Énfasis3 14 4" xfId="4425" xr:uid="{4B9ABEE4-417C-469A-93CE-C34DCB18781E}"/>
    <cellStyle name="60% - Énfasis3 14 4 2" xfId="12133" xr:uid="{AB2CA266-7E53-443D-B555-DC1B3F9A3E85}"/>
    <cellStyle name="60% - Énfasis3 14 4 2 2" xfId="27545" xr:uid="{3735AF45-34C8-4C67-AB03-FF048277BB59}"/>
    <cellStyle name="60% - Énfasis3 14 4 2 2 2" xfId="53733" xr:uid="{3CAAF848-C29A-447C-806E-AF97605011F1}"/>
    <cellStyle name="60% - Énfasis3 14 4 2 3" xfId="53732" xr:uid="{89D8170E-3AA2-4613-960E-67938D1517C3}"/>
    <cellStyle name="60% - Énfasis3 14 4 3" xfId="19840" xr:uid="{E7871D3E-C821-4A67-83B9-AEF0A8F347AC}"/>
    <cellStyle name="60% - Énfasis3 14 4 3 2" xfId="53734" xr:uid="{B7637FD8-38E6-4CC0-9AA3-86593C94DE99}"/>
    <cellStyle name="60% - Énfasis3 14 4 4" xfId="53731" xr:uid="{539EEC55-1BAC-45D2-8ED7-938529F53DDA}"/>
    <cellStyle name="60% - Énfasis3 14 5" xfId="8422" xr:uid="{14DE37C8-81B6-4855-9093-A200EAB50B21}"/>
    <cellStyle name="60% - Énfasis3 14 5 2" xfId="23835" xr:uid="{B242340E-9C25-4E26-9240-79667BEC5E39}"/>
    <cellStyle name="60% - Énfasis3 14 5 2 2" xfId="53736" xr:uid="{71637D14-42C3-469C-8F3A-CBB14495BBC4}"/>
    <cellStyle name="60% - Énfasis3 14 5 3" xfId="53735" xr:uid="{EBEE6DDB-064F-45F6-BAF5-C767C9403E32}"/>
    <cellStyle name="60% - Énfasis3 14 6" xfId="16130" xr:uid="{BB100762-78F2-4785-BC04-E5A395C7E4A1}"/>
    <cellStyle name="60% - Énfasis3 14 6 2" xfId="53737" xr:uid="{31BD6E90-F66F-4FE1-A26A-1488CC61F6D1}"/>
    <cellStyle name="60% - Énfasis3 14 7" xfId="53706" xr:uid="{E3E8376F-0585-4707-AD86-41CB6776E94B}"/>
    <cellStyle name="60% - Énfasis3 15" xfId="701" xr:uid="{FC082230-DDFB-4044-A6F1-9BD0ECF98EEA}"/>
    <cellStyle name="60% - Énfasis3 15 2" xfId="1362" xr:uid="{05FEB12D-E822-469B-A66F-9B85A77451C6}"/>
    <cellStyle name="60% - Énfasis3 15 2 2" xfId="2829" xr:uid="{D3B60A4F-B24F-4A08-9700-2DA79BFD137A}"/>
    <cellStyle name="60% - Énfasis3 15 2 2 2" xfId="6561" xr:uid="{2C799992-57E1-4483-A419-D66C6D1FFBA6}"/>
    <cellStyle name="60% - Énfasis3 15 2 2 2 2" xfId="14269" xr:uid="{B37ADC0A-D75E-4D59-B49A-A0CE8C882553}"/>
    <cellStyle name="60% - Énfasis3 15 2 2 2 2 2" xfId="29681" xr:uid="{753A487B-A168-4758-8832-E96221319293}"/>
    <cellStyle name="60% - Énfasis3 15 2 2 2 2 2 2" xfId="53743" xr:uid="{611CDB91-4FC7-4B69-9B9D-D9B89687B70C}"/>
    <cellStyle name="60% - Énfasis3 15 2 2 2 2 3" xfId="53742" xr:uid="{6C5F5C4D-7B24-4DCA-B84F-CAD450FC6A14}"/>
    <cellStyle name="60% - Énfasis3 15 2 2 2 3" xfId="21976" xr:uid="{2E9B70C0-A2F0-415F-BC67-FA35CC4D2095}"/>
    <cellStyle name="60% - Énfasis3 15 2 2 2 3 2" xfId="53744" xr:uid="{9CB18AB5-E1CC-478E-864B-BAD2FC76E3BE}"/>
    <cellStyle name="60% - Énfasis3 15 2 2 2 4" xfId="53741" xr:uid="{2D1D9B0A-2F50-4A12-BA25-DDB027EDAE2A}"/>
    <cellStyle name="60% - Énfasis3 15 2 2 3" xfId="10540" xr:uid="{BEA0E4F4-953C-4647-8797-D884875F13B3}"/>
    <cellStyle name="60% - Énfasis3 15 2 2 3 2" xfId="25953" xr:uid="{9381FCAC-6F30-4194-9B8E-EC63BBCA6D97}"/>
    <cellStyle name="60% - Énfasis3 15 2 2 3 2 2" xfId="53746" xr:uid="{FE650560-9708-4B82-8288-661B8BC3F2B1}"/>
    <cellStyle name="60% - Énfasis3 15 2 2 3 3" xfId="53745" xr:uid="{0957C789-5B9F-418F-AF04-380CE3B8D7EA}"/>
    <cellStyle name="60% - Énfasis3 15 2 2 4" xfId="18248" xr:uid="{5B296315-E4D2-4402-87B3-66F80A33C410}"/>
    <cellStyle name="60% - Énfasis3 15 2 2 4 2" xfId="53747" xr:uid="{A81AA10C-3969-4AF0-B322-748F97CE7EF2}"/>
    <cellStyle name="60% - Énfasis3 15 2 2 5" xfId="53740" xr:uid="{0ED4330F-E04E-4DA7-9CC7-4AFCAC1DB7C0}"/>
    <cellStyle name="60% - Énfasis3 15 2 3" xfId="5098" xr:uid="{E77F871A-9C90-48BC-BD3C-9721896F2F57}"/>
    <cellStyle name="60% - Énfasis3 15 2 3 2" xfId="12806" xr:uid="{6674A4C8-1423-4645-B7B4-009C2494FDE6}"/>
    <cellStyle name="60% - Énfasis3 15 2 3 2 2" xfId="28218" xr:uid="{01E07D9A-9CEC-46AB-8BA1-0C45331113BD}"/>
    <cellStyle name="60% - Énfasis3 15 2 3 2 2 2" xfId="53750" xr:uid="{6D3599C1-D93D-4403-9C3F-ECEB04B0BB3D}"/>
    <cellStyle name="60% - Énfasis3 15 2 3 2 3" xfId="53749" xr:uid="{91E85BC8-18F3-46B0-8587-B754707317DC}"/>
    <cellStyle name="60% - Énfasis3 15 2 3 3" xfId="20513" xr:uid="{B10FB695-E6A8-4386-A6B3-16C8383C5ACC}"/>
    <cellStyle name="60% - Énfasis3 15 2 3 3 2" xfId="53751" xr:uid="{D39E9C8D-E88A-448E-A552-D79E45DF29BF}"/>
    <cellStyle name="60% - Énfasis3 15 2 3 4" xfId="53748" xr:uid="{4ECE2C57-C213-48EF-B2CB-96FDE1320392}"/>
    <cellStyle name="60% - Énfasis3 15 2 4" xfId="9081" xr:uid="{DF5491F2-0212-4216-9C62-5BEBDEF453A7}"/>
    <cellStyle name="60% - Énfasis3 15 2 4 2" xfId="24494" xr:uid="{BA49E499-A31C-4042-8627-D46DBF4C121E}"/>
    <cellStyle name="60% - Énfasis3 15 2 4 2 2" xfId="53753" xr:uid="{11DB16A4-9787-4447-BFC6-10ED8254C447}"/>
    <cellStyle name="60% - Énfasis3 15 2 4 3" xfId="53752" xr:uid="{EDA11E03-0789-419B-B689-CD1D526EA4BF}"/>
    <cellStyle name="60% - Énfasis3 15 2 5" xfId="16789" xr:uid="{045BA3D0-9837-4CAA-A30C-4EA8874D944B}"/>
    <cellStyle name="60% - Énfasis3 15 2 5 2" xfId="53754" xr:uid="{529D52AD-33C6-4E9F-99E9-69520031F28D}"/>
    <cellStyle name="60% - Énfasis3 15 2 6" xfId="53739" xr:uid="{158D5B15-CEA9-4319-90F0-19A7DF57FD6B}"/>
    <cellStyle name="60% - Énfasis3 15 3" xfId="2191" xr:uid="{F698DC5C-C176-405D-A1D4-602125C63DA0}"/>
    <cellStyle name="60% - Énfasis3 15 3 2" xfId="5923" xr:uid="{DA512DBC-D72D-4AF9-B6FF-268C70221FB1}"/>
    <cellStyle name="60% - Énfasis3 15 3 2 2" xfId="13631" xr:uid="{8EBDC1F6-A096-437A-80D6-BDA798032203}"/>
    <cellStyle name="60% - Énfasis3 15 3 2 2 2" xfId="29043" xr:uid="{B0499420-4BF3-4E11-8AA2-6EAE2BE836A1}"/>
    <cellStyle name="60% - Énfasis3 15 3 2 2 2 2" xfId="53758" xr:uid="{5AAFAB48-8FA4-4C60-9C14-A2505872B98A}"/>
    <cellStyle name="60% - Énfasis3 15 3 2 2 3" xfId="53757" xr:uid="{B991647A-E82A-4279-872F-D5270BB1D94D}"/>
    <cellStyle name="60% - Énfasis3 15 3 2 3" xfId="21338" xr:uid="{FB6CAB6C-E4CD-45FA-8614-CF139D75CF15}"/>
    <cellStyle name="60% - Énfasis3 15 3 2 3 2" xfId="53759" xr:uid="{A37BCE90-3A19-4520-A114-A964E162967C}"/>
    <cellStyle name="60% - Énfasis3 15 3 2 4" xfId="53756" xr:uid="{E27E391B-3716-441F-80C2-3ECF67810C03}"/>
    <cellStyle name="60% - Énfasis3 15 3 3" xfId="9902" xr:uid="{8F7AA2B0-E056-4463-9A4B-320706873F62}"/>
    <cellStyle name="60% - Énfasis3 15 3 3 2" xfId="25315" xr:uid="{171BFB96-1494-4F1B-8CF2-1EA26ECA2206}"/>
    <cellStyle name="60% - Énfasis3 15 3 3 2 2" xfId="53761" xr:uid="{683901EC-B12A-4237-A577-42B94A8A242C}"/>
    <cellStyle name="60% - Énfasis3 15 3 3 3" xfId="53760" xr:uid="{F776A20C-0474-43A8-9E2F-1F36EB3B47F9}"/>
    <cellStyle name="60% - Énfasis3 15 3 4" xfId="17610" xr:uid="{3D921661-8F83-41A5-BDF5-4EDA8309532D}"/>
    <cellStyle name="60% - Énfasis3 15 3 4 2" xfId="53762" xr:uid="{3A4E6365-F611-49C0-BC2D-462AE6193B34}"/>
    <cellStyle name="60% - Énfasis3 15 3 5" xfId="53755" xr:uid="{654B1009-7FD6-47FB-B7F7-F38E94EE8E06}"/>
    <cellStyle name="60% - Énfasis3 15 4" xfId="4446" xr:uid="{ACC477C9-5A38-480F-90BA-34C6EFCFE1B0}"/>
    <cellStyle name="60% - Énfasis3 15 4 2" xfId="12154" xr:uid="{C46AC0A3-6303-4672-A55B-D525B7114F6A}"/>
    <cellStyle name="60% - Énfasis3 15 4 2 2" xfId="27566" xr:uid="{48C6993D-92D9-47AF-B3D4-C63C8B74EB08}"/>
    <cellStyle name="60% - Énfasis3 15 4 2 2 2" xfId="53765" xr:uid="{9747DDCF-D1AB-4C7B-916E-CA81B8E88793}"/>
    <cellStyle name="60% - Énfasis3 15 4 2 3" xfId="53764" xr:uid="{16E760D9-BCFE-4E85-BB6F-9408620D9A1C}"/>
    <cellStyle name="60% - Énfasis3 15 4 3" xfId="19861" xr:uid="{33D1800A-1554-479D-B004-83BD9D7182AB}"/>
    <cellStyle name="60% - Énfasis3 15 4 3 2" xfId="53766" xr:uid="{793BF34C-B68A-49F3-9F48-A1EFACD89B56}"/>
    <cellStyle name="60% - Énfasis3 15 4 4" xfId="53763" xr:uid="{F7394146-ACE9-4842-8436-472A18F791B7}"/>
    <cellStyle name="60% - Énfasis3 15 5" xfId="8443" xr:uid="{1BF8D40E-D8BC-4662-9357-B122C171F6A1}"/>
    <cellStyle name="60% - Énfasis3 15 5 2" xfId="23856" xr:uid="{F85F3504-92DD-41DA-9FEB-A26CDF391DAF}"/>
    <cellStyle name="60% - Énfasis3 15 5 2 2" xfId="53768" xr:uid="{C77F5610-9D34-4DE5-80D3-322E8E58A446}"/>
    <cellStyle name="60% - Énfasis3 15 5 3" xfId="53767" xr:uid="{A1B25470-B9EE-4D33-B635-8B2159D7F237}"/>
    <cellStyle name="60% - Énfasis3 15 6" xfId="16151" xr:uid="{3DF611C6-5BB5-46FF-8CB6-09AB577E74F9}"/>
    <cellStyle name="60% - Énfasis3 15 6 2" xfId="53769" xr:uid="{09CA4F54-4B43-4E38-916B-ACECE227FF6A}"/>
    <cellStyle name="60% - Énfasis3 15 7" xfId="53738" xr:uid="{A170A813-90B6-4B48-A15C-5242DA937908}"/>
    <cellStyle name="60% - Énfasis3 16" xfId="721" xr:uid="{12145DD8-8B17-42EE-B2FC-086636877CD4}"/>
    <cellStyle name="60% - Énfasis3 16 2" xfId="1382" xr:uid="{DCB0BC38-3608-4716-8C5F-7175EA8489D6}"/>
    <cellStyle name="60% - Énfasis3 16 2 2" xfId="2849" xr:uid="{A5F1C635-33E8-4F4A-B1EF-A8D1D539A13E}"/>
    <cellStyle name="60% - Énfasis3 16 2 2 2" xfId="6581" xr:uid="{DF4E440E-0A29-4B42-9352-0F74F084C76C}"/>
    <cellStyle name="60% - Énfasis3 16 2 2 2 2" xfId="14289" xr:uid="{224AF51B-0B4E-4985-937E-62C938445632}"/>
    <cellStyle name="60% - Énfasis3 16 2 2 2 2 2" xfId="29701" xr:uid="{9E7B2C11-0921-4443-AC59-9DFD01AB0551}"/>
    <cellStyle name="60% - Énfasis3 16 2 2 2 2 2 2" xfId="53775" xr:uid="{13035124-B268-40A3-8C97-F1128920FBE3}"/>
    <cellStyle name="60% - Énfasis3 16 2 2 2 2 3" xfId="53774" xr:uid="{B2F7E99E-043B-4459-B79B-01C457EC446D}"/>
    <cellStyle name="60% - Énfasis3 16 2 2 2 3" xfId="21996" xr:uid="{B38A19E4-BE48-4EF4-84A7-8996E35CCCEB}"/>
    <cellStyle name="60% - Énfasis3 16 2 2 2 3 2" xfId="53776" xr:uid="{27F49D9F-8DFA-4795-B1A9-FA702D68A40C}"/>
    <cellStyle name="60% - Énfasis3 16 2 2 2 4" xfId="53773" xr:uid="{22EABD69-4A11-43E3-AC65-4E2E72F001D3}"/>
    <cellStyle name="60% - Énfasis3 16 2 2 3" xfId="10560" xr:uid="{933EDA71-BA9F-44AA-BB6D-BA46580E0A65}"/>
    <cellStyle name="60% - Énfasis3 16 2 2 3 2" xfId="25973" xr:uid="{3E551482-3AAB-4D41-8BFF-D920A8C8C4BF}"/>
    <cellStyle name="60% - Énfasis3 16 2 2 3 2 2" xfId="53778" xr:uid="{2A902F91-F585-462C-93DE-7D796551AC9A}"/>
    <cellStyle name="60% - Énfasis3 16 2 2 3 3" xfId="53777" xr:uid="{5AC0A724-D729-4F8E-9B07-002F6B5924EE}"/>
    <cellStyle name="60% - Énfasis3 16 2 2 4" xfId="18268" xr:uid="{A670C468-0944-4A5C-BD43-9BE868E8BB16}"/>
    <cellStyle name="60% - Énfasis3 16 2 2 4 2" xfId="53779" xr:uid="{BF0155C3-620E-49EF-9926-FA4F50364E0D}"/>
    <cellStyle name="60% - Énfasis3 16 2 2 5" xfId="53772" xr:uid="{9B1B5580-3B73-4DF9-AC93-848A3E756E6E}"/>
    <cellStyle name="60% - Énfasis3 16 2 3" xfId="5118" xr:uid="{1AD0B6E1-C084-4C6A-8278-62C11EBC6757}"/>
    <cellStyle name="60% - Énfasis3 16 2 3 2" xfId="12826" xr:uid="{E5C344DA-CAAC-4A8B-86B8-D46905648827}"/>
    <cellStyle name="60% - Énfasis3 16 2 3 2 2" xfId="28238" xr:uid="{8A0F2F4C-D262-4A12-A3EA-A0C622517A50}"/>
    <cellStyle name="60% - Énfasis3 16 2 3 2 2 2" xfId="53782" xr:uid="{B2309BE3-C373-47A2-9D70-002457A09883}"/>
    <cellStyle name="60% - Énfasis3 16 2 3 2 3" xfId="53781" xr:uid="{C2454B63-1D07-455B-A194-085C4A7893B0}"/>
    <cellStyle name="60% - Énfasis3 16 2 3 3" xfId="20533" xr:uid="{A7ACB26F-555D-4998-8F5B-35D43710BC1F}"/>
    <cellStyle name="60% - Énfasis3 16 2 3 3 2" xfId="53783" xr:uid="{689C2BE8-910B-4FAE-9288-EC41BFD07F8D}"/>
    <cellStyle name="60% - Énfasis3 16 2 3 4" xfId="53780" xr:uid="{CB7DE15C-97CF-44D1-BA60-924E848E5F13}"/>
    <cellStyle name="60% - Énfasis3 16 2 4" xfId="9101" xr:uid="{5EFC4382-FDD1-4050-9114-B21661E15934}"/>
    <cellStyle name="60% - Énfasis3 16 2 4 2" xfId="24514" xr:uid="{CFDF2F9C-C0A0-4382-BD80-0F807721D427}"/>
    <cellStyle name="60% - Énfasis3 16 2 4 2 2" xfId="53785" xr:uid="{B49271B0-EB00-4A42-A553-5F9066B89120}"/>
    <cellStyle name="60% - Énfasis3 16 2 4 3" xfId="53784" xr:uid="{9BD090F9-1DA9-4699-B2C1-A88160C59DBB}"/>
    <cellStyle name="60% - Énfasis3 16 2 5" xfId="16809" xr:uid="{87A49992-1617-4E38-9077-6CA8497EA4EC}"/>
    <cellStyle name="60% - Énfasis3 16 2 5 2" xfId="53786" xr:uid="{E399F22C-7D64-4FE6-B79A-58C7375905C4}"/>
    <cellStyle name="60% - Énfasis3 16 2 6" xfId="53771" xr:uid="{995A7635-B34F-42C8-8282-209C33BD0E69}"/>
    <cellStyle name="60% - Énfasis3 16 3" xfId="2211" xr:uid="{57711BAC-2971-4449-BD35-DDA4127EDEB9}"/>
    <cellStyle name="60% - Énfasis3 16 3 2" xfId="5943" xr:uid="{D1C11FC0-EEB5-478A-BF39-6863305062C2}"/>
    <cellStyle name="60% - Énfasis3 16 3 2 2" xfId="13651" xr:uid="{248ADDEC-8ADE-406B-8D29-C73DD840CB23}"/>
    <cellStyle name="60% - Énfasis3 16 3 2 2 2" xfId="29063" xr:uid="{63B6CC77-C24F-4F94-B40D-D383CF4472F6}"/>
    <cellStyle name="60% - Énfasis3 16 3 2 2 2 2" xfId="53790" xr:uid="{6E91A80F-E0F4-4BB5-ABA4-2D272C62FE2D}"/>
    <cellStyle name="60% - Énfasis3 16 3 2 2 3" xfId="53789" xr:uid="{E643D00F-9466-45EB-960B-2021473CB551}"/>
    <cellStyle name="60% - Énfasis3 16 3 2 3" xfId="21358" xr:uid="{6612498D-2535-4B01-8499-0B5896E4A3B6}"/>
    <cellStyle name="60% - Énfasis3 16 3 2 3 2" xfId="53791" xr:uid="{8578F916-0B9B-4E94-A1FD-424E4D1FFB5F}"/>
    <cellStyle name="60% - Énfasis3 16 3 2 4" xfId="53788" xr:uid="{5F45F716-C43F-4354-859C-859D39C02D3E}"/>
    <cellStyle name="60% - Énfasis3 16 3 3" xfId="9922" xr:uid="{D673A0EC-B981-41EF-8EDE-62933CFC0272}"/>
    <cellStyle name="60% - Énfasis3 16 3 3 2" xfId="25335" xr:uid="{4AA0CACB-FC1C-4C68-976F-CFBA9FCC45E8}"/>
    <cellStyle name="60% - Énfasis3 16 3 3 2 2" xfId="53793" xr:uid="{641BD6A9-3194-4F5D-8146-7614CDF35B44}"/>
    <cellStyle name="60% - Énfasis3 16 3 3 3" xfId="53792" xr:uid="{C9D31072-7689-4355-B760-A4867455FE8F}"/>
    <cellStyle name="60% - Énfasis3 16 3 4" xfId="17630" xr:uid="{C4110DB2-CCFC-4755-9736-3A891D6EA39B}"/>
    <cellStyle name="60% - Énfasis3 16 3 4 2" xfId="53794" xr:uid="{0C5010FB-F0B0-4C92-B364-1B5F327CB594}"/>
    <cellStyle name="60% - Énfasis3 16 3 5" xfId="53787" xr:uid="{3D255148-D171-4D9A-B872-050C2CC9C315}"/>
    <cellStyle name="60% - Énfasis3 16 4" xfId="4466" xr:uid="{B9F7F688-993E-4D24-BA95-85DDA0DDECA5}"/>
    <cellStyle name="60% - Énfasis3 16 4 2" xfId="12174" xr:uid="{C35B72DB-A1DB-4B88-B7EC-9008096BC392}"/>
    <cellStyle name="60% - Énfasis3 16 4 2 2" xfId="27586" xr:uid="{2D5638F0-9596-4394-BA4C-2531E5FE3A2B}"/>
    <cellStyle name="60% - Énfasis3 16 4 2 2 2" xfId="53797" xr:uid="{B26518C9-F623-4CDF-86CB-FF4C4B215E14}"/>
    <cellStyle name="60% - Énfasis3 16 4 2 3" xfId="53796" xr:uid="{CE7CB076-1B10-4375-8CBF-256DB1F5265C}"/>
    <cellStyle name="60% - Énfasis3 16 4 3" xfId="19881" xr:uid="{B4A07B0B-7FC6-44F5-8277-C6B5A84C195F}"/>
    <cellStyle name="60% - Énfasis3 16 4 3 2" xfId="53798" xr:uid="{F433A2E1-0899-47F8-89F7-92110BA6CE75}"/>
    <cellStyle name="60% - Énfasis3 16 4 4" xfId="53795" xr:uid="{A8820061-82C0-4E14-9CA7-FBE1C28AE960}"/>
    <cellStyle name="60% - Énfasis3 16 5" xfId="8463" xr:uid="{3A70AF70-70FC-4896-BD26-DF640493B00A}"/>
    <cellStyle name="60% - Énfasis3 16 5 2" xfId="23876" xr:uid="{7B47287A-9050-4C25-8C5D-8C49AC3E53CF}"/>
    <cellStyle name="60% - Énfasis3 16 5 2 2" xfId="53800" xr:uid="{D2B14256-38B9-4B1A-93C3-043FD068037C}"/>
    <cellStyle name="60% - Énfasis3 16 5 3" xfId="53799" xr:uid="{E6C3D165-9416-4D09-968C-A35AAED5B69E}"/>
    <cellStyle name="60% - Énfasis3 16 6" xfId="16171" xr:uid="{B6C2458A-560B-4C24-B856-E177CACD8C06}"/>
    <cellStyle name="60% - Énfasis3 16 6 2" xfId="53801" xr:uid="{32FAF314-890D-4F88-B645-21E58644278A}"/>
    <cellStyle name="60% - Énfasis3 16 7" xfId="53770" xr:uid="{FAD24240-6343-4740-BEA3-56BDAD85CBFF}"/>
    <cellStyle name="60% - Énfasis3 17" xfId="741" xr:uid="{56675F54-92D7-4ED0-8A56-EF16B1D657FE}"/>
    <cellStyle name="60% - Énfasis3 17 2" xfId="1402" xr:uid="{4C60F37A-C72D-4C40-85FD-2CCE95A8CFB3}"/>
    <cellStyle name="60% - Énfasis3 17 2 2" xfId="2869" xr:uid="{CB8C7A6C-A5FC-40A9-BA0C-8B5DF11A7DCB}"/>
    <cellStyle name="60% - Énfasis3 17 2 2 2" xfId="6601" xr:uid="{6D893A75-C720-4452-BC76-B5F959A91203}"/>
    <cellStyle name="60% - Énfasis3 17 2 2 2 2" xfId="14309" xr:uid="{C1157A2D-3507-4D16-8933-0B6089110B42}"/>
    <cellStyle name="60% - Énfasis3 17 2 2 2 2 2" xfId="29721" xr:uid="{3557CC93-42DB-460F-8E17-0E4B61B50A04}"/>
    <cellStyle name="60% - Énfasis3 17 2 2 2 2 2 2" xfId="53807" xr:uid="{96F21D02-0E36-4DCB-8E6C-10D8E1E29CFC}"/>
    <cellStyle name="60% - Énfasis3 17 2 2 2 2 3" xfId="53806" xr:uid="{F028E52F-37B2-45D2-AD14-575E4E08FF0F}"/>
    <cellStyle name="60% - Énfasis3 17 2 2 2 3" xfId="22016" xr:uid="{F0867042-B4B4-4BA9-9F8B-C0FC1F67258E}"/>
    <cellStyle name="60% - Énfasis3 17 2 2 2 3 2" xfId="53808" xr:uid="{1938F91A-4982-431C-BB11-3B2A904E63A8}"/>
    <cellStyle name="60% - Énfasis3 17 2 2 2 4" xfId="53805" xr:uid="{C54B34D3-0D86-4FA2-9C44-679FD31B6C10}"/>
    <cellStyle name="60% - Énfasis3 17 2 2 3" xfId="10580" xr:uid="{F6760019-DF71-4D78-9D3B-A67B3A76071C}"/>
    <cellStyle name="60% - Énfasis3 17 2 2 3 2" xfId="25993" xr:uid="{008D5FB0-D235-4DB1-A317-F8A246D48634}"/>
    <cellStyle name="60% - Énfasis3 17 2 2 3 2 2" xfId="53810" xr:uid="{6C6DCB88-26B8-4AD6-BDC0-D334E8062F98}"/>
    <cellStyle name="60% - Énfasis3 17 2 2 3 3" xfId="53809" xr:uid="{D5E1D414-3911-4C3B-8140-722931670020}"/>
    <cellStyle name="60% - Énfasis3 17 2 2 4" xfId="18288" xr:uid="{DC4EDED5-1E57-4F8C-B6B7-C51BBE491950}"/>
    <cellStyle name="60% - Énfasis3 17 2 2 4 2" xfId="53811" xr:uid="{BED5A77A-31BF-4819-858A-ACA81135B241}"/>
    <cellStyle name="60% - Énfasis3 17 2 2 5" xfId="53804" xr:uid="{793CC8C4-C23A-435E-851C-3EC6D9F4CAED}"/>
    <cellStyle name="60% - Énfasis3 17 2 3" xfId="5138" xr:uid="{FD83E480-F845-4EA7-9880-2E9F9AADD851}"/>
    <cellStyle name="60% - Énfasis3 17 2 3 2" xfId="12846" xr:uid="{8B0AFAE8-64A2-442A-B77C-886B281A12EA}"/>
    <cellStyle name="60% - Énfasis3 17 2 3 2 2" xfId="28258" xr:uid="{8809F8B4-7D64-43C7-AD18-6E9630DFE534}"/>
    <cellStyle name="60% - Énfasis3 17 2 3 2 2 2" xfId="53814" xr:uid="{1ED5A383-5D77-4B7D-A933-1F011A94AB06}"/>
    <cellStyle name="60% - Énfasis3 17 2 3 2 3" xfId="53813" xr:uid="{A1FFA278-228E-406D-A0FB-0299CD76A964}"/>
    <cellStyle name="60% - Énfasis3 17 2 3 3" xfId="20553" xr:uid="{F95994C3-8097-4674-A972-A6F72693837A}"/>
    <cellStyle name="60% - Énfasis3 17 2 3 3 2" xfId="53815" xr:uid="{DCC63858-EDA7-4C31-82A3-3E46737F539A}"/>
    <cellStyle name="60% - Énfasis3 17 2 3 4" xfId="53812" xr:uid="{B6AAF867-9114-4A3C-B7D0-696C723201E6}"/>
    <cellStyle name="60% - Énfasis3 17 2 4" xfId="9121" xr:uid="{3442E4B2-4123-44E3-BE03-5E21BA607FE3}"/>
    <cellStyle name="60% - Énfasis3 17 2 4 2" xfId="24534" xr:uid="{B1BDC0B1-9632-42E9-BAF6-526761DFD6E6}"/>
    <cellStyle name="60% - Énfasis3 17 2 4 2 2" xfId="53817" xr:uid="{E3B4649B-AC8C-40E3-A150-09525BC2516A}"/>
    <cellStyle name="60% - Énfasis3 17 2 4 3" xfId="53816" xr:uid="{08190680-433E-4D77-881A-2FD0F12F9B33}"/>
    <cellStyle name="60% - Énfasis3 17 2 5" xfId="16829" xr:uid="{AD101C0C-6615-45EB-9A7C-47C387D902BC}"/>
    <cellStyle name="60% - Énfasis3 17 2 5 2" xfId="53818" xr:uid="{BA61804A-8D27-4E5F-A48A-5246F72A3646}"/>
    <cellStyle name="60% - Énfasis3 17 2 6" xfId="53803" xr:uid="{EDBAD74C-8260-4F2D-95D6-7892E30F262F}"/>
    <cellStyle name="60% - Énfasis3 17 3" xfId="2231" xr:uid="{44E9A658-616B-43F4-9F92-72DEB83CFD0D}"/>
    <cellStyle name="60% - Énfasis3 17 3 2" xfId="5963" xr:uid="{D1985544-09C6-4038-8174-0967DA57EA76}"/>
    <cellStyle name="60% - Énfasis3 17 3 2 2" xfId="13671" xr:uid="{8D3B8B9B-1B45-4765-B4DC-3E5F77F2D74E}"/>
    <cellStyle name="60% - Énfasis3 17 3 2 2 2" xfId="29083" xr:uid="{05684722-73FA-43F5-AA18-FFD871396081}"/>
    <cellStyle name="60% - Énfasis3 17 3 2 2 2 2" xfId="53822" xr:uid="{C820F02E-4251-4C44-8096-F81D13D9C3D0}"/>
    <cellStyle name="60% - Énfasis3 17 3 2 2 3" xfId="53821" xr:uid="{C8530FA2-07DC-414D-B4E7-DAB13E9BF7E2}"/>
    <cellStyle name="60% - Énfasis3 17 3 2 3" xfId="21378" xr:uid="{A89F21F7-1C8C-4110-B0C6-C2DE20424ACC}"/>
    <cellStyle name="60% - Énfasis3 17 3 2 3 2" xfId="53823" xr:uid="{0364A99D-7F91-4B62-9AE0-65C9472DAA35}"/>
    <cellStyle name="60% - Énfasis3 17 3 2 4" xfId="53820" xr:uid="{3111550E-E494-4FF6-AAD2-B376078D9936}"/>
    <cellStyle name="60% - Énfasis3 17 3 3" xfId="9942" xr:uid="{5E9B680D-D48D-42F7-83A8-DF9CFC72C703}"/>
    <cellStyle name="60% - Énfasis3 17 3 3 2" xfId="25355" xr:uid="{CBA536FD-EE31-41CB-A46A-D18E9C2DAC60}"/>
    <cellStyle name="60% - Énfasis3 17 3 3 2 2" xfId="53825" xr:uid="{26ACFC7B-887B-44B2-B58B-C9FEF5335E03}"/>
    <cellStyle name="60% - Énfasis3 17 3 3 3" xfId="53824" xr:uid="{CC8D58EF-F34E-4120-BFAD-C404D2FE23D2}"/>
    <cellStyle name="60% - Énfasis3 17 3 4" xfId="17650" xr:uid="{DDD9A222-DEEC-4163-84C5-D78BAE8E0E2A}"/>
    <cellStyle name="60% - Énfasis3 17 3 4 2" xfId="53826" xr:uid="{A63C1FC2-21E3-4E11-B37F-83ED350B1627}"/>
    <cellStyle name="60% - Énfasis3 17 3 5" xfId="53819" xr:uid="{16409A85-C8CA-46A9-9EE4-997B73454AC2}"/>
    <cellStyle name="60% - Énfasis3 17 4" xfId="4486" xr:uid="{9976B981-6416-49AE-8919-1B9EADBD9FCA}"/>
    <cellStyle name="60% - Énfasis3 17 4 2" xfId="12194" xr:uid="{D714D73D-C8A7-4F26-A669-966FBEB840FD}"/>
    <cellStyle name="60% - Énfasis3 17 4 2 2" xfId="27606" xr:uid="{C01D610D-6DEB-47F9-8FE6-6F2A88EA9AE5}"/>
    <cellStyle name="60% - Énfasis3 17 4 2 2 2" xfId="53829" xr:uid="{BE0AC09E-8ACC-4ACF-872C-2311B4A95D74}"/>
    <cellStyle name="60% - Énfasis3 17 4 2 3" xfId="53828" xr:uid="{BA0FB111-554F-408B-AEA0-B57A779E9766}"/>
    <cellStyle name="60% - Énfasis3 17 4 3" xfId="19901" xr:uid="{78E5F28D-0176-4575-95E7-8292287A36F2}"/>
    <cellStyle name="60% - Énfasis3 17 4 3 2" xfId="53830" xr:uid="{13ABC410-C8F3-4345-8BC2-C749E95E1CB3}"/>
    <cellStyle name="60% - Énfasis3 17 4 4" xfId="53827" xr:uid="{4857FC83-F4F2-4C70-84F1-A9EE0D4818CB}"/>
    <cellStyle name="60% - Énfasis3 17 5" xfId="8483" xr:uid="{06D5F067-A64B-4D67-A024-E88AB2873A84}"/>
    <cellStyle name="60% - Énfasis3 17 5 2" xfId="23896" xr:uid="{243D1BA9-F52A-4D2D-9DED-83AA323BAC8E}"/>
    <cellStyle name="60% - Énfasis3 17 5 2 2" xfId="53832" xr:uid="{3C16E416-2C3C-4B25-8B3B-2B1286F7E72D}"/>
    <cellStyle name="60% - Énfasis3 17 5 3" xfId="53831" xr:uid="{60EB9BDC-26D9-46F4-A824-2A4380EFE44B}"/>
    <cellStyle name="60% - Énfasis3 17 6" xfId="16191" xr:uid="{4A599967-8F8F-4529-9B68-D3742ECA8C50}"/>
    <cellStyle name="60% - Énfasis3 17 6 2" xfId="53833" xr:uid="{3012201C-F3CD-4376-B230-14F1D2D95D3F}"/>
    <cellStyle name="60% - Énfasis3 17 7" xfId="53802" xr:uid="{F93C8B67-8139-4795-A94A-65AD7DC4DEB9}"/>
    <cellStyle name="60% - Énfasis3 18" xfId="760" xr:uid="{A5315AE5-4D1C-44EC-A63F-D3EC82BBCE73}"/>
    <cellStyle name="60% - Énfasis3 18 2" xfId="2250" xr:uid="{A29EF567-50C1-4E98-BC06-F7C777EFFC9E}"/>
    <cellStyle name="60% - Énfasis3 18 2 2" xfId="5982" xr:uid="{80C25169-A8C2-402E-B3AA-118F51BF1CD8}"/>
    <cellStyle name="60% - Énfasis3 18 2 2 2" xfId="13690" xr:uid="{DEE51D89-EF81-473F-A3FA-82E63D7A14C1}"/>
    <cellStyle name="60% - Énfasis3 18 2 2 2 2" xfId="29102" xr:uid="{D7FEB719-D53A-4663-9475-EEC72CCFCC14}"/>
    <cellStyle name="60% - Énfasis3 18 2 2 2 2 2" xfId="53838" xr:uid="{5A9DB418-E4A3-4003-9DD7-9965CA28A780}"/>
    <cellStyle name="60% - Énfasis3 18 2 2 2 3" xfId="53837" xr:uid="{BC214EDE-C9C7-4A4C-B48E-D685D6B20CA5}"/>
    <cellStyle name="60% - Énfasis3 18 2 2 3" xfId="21397" xr:uid="{E0CE628D-AD62-47DE-8E28-42678C3F9819}"/>
    <cellStyle name="60% - Énfasis3 18 2 2 3 2" xfId="53839" xr:uid="{923738A6-8B0B-4D3C-814D-E3B26A356C80}"/>
    <cellStyle name="60% - Énfasis3 18 2 2 4" xfId="53836" xr:uid="{E4EDA89A-2989-49B1-B024-DEB61B87B54C}"/>
    <cellStyle name="60% - Énfasis3 18 2 3" xfId="9961" xr:uid="{78D3B65E-C14B-42B4-A1E0-94EFD0AA1B2A}"/>
    <cellStyle name="60% - Énfasis3 18 2 3 2" xfId="25374" xr:uid="{CB132871-3F1F-4E62-88B5-F6595634EE2B}"/>
    <cellStyle name="60% - Énfasis3 18 2 3 2 2" xfId="53841" xr:uid="{D2BA3BFF-F719-48DA-9289-50DFF4CB12F9}"/>
    <cellStyle name="60% - Énfasis3 18 2 3 3" xfId="53840" xr:uid="{6EBDB256-FF23-4E80-9CAF-938D8C9D413B}"/>
    <cellStyle name="60% - Énfasis3 18 2 4" xfId="17669" xr:uid="{1ADA13A4-35CC-4597-8978-07122B9E7E5E}"/>
    <cellStyle name="60% - Énfasis3 18 2 4 2" xfId="53842" xr:uid="{7BB1CE3A-47B3-4A95-9D76-8CE1571F7832}"/>
    <cellStyle name="60% - Énfasis3 18 2 5" xfId="53835" xr:uid="{887B4F07-CEAA-4708-B6FE-C86E741747FE}"/>
    <cellStyle name="60% - Énfasis3 18 3" xfId="4505" xr:uid="{490ECF1B-1ACF-4F1F-BAAB-51473D841E07}"/>
    <cellStyle name="60% - Énfasis3 18 3 2" xfId="12213" xr:uid="{65EC670C-2F14-401F-AD82-4401B8905D3F}"/>
    <cellStyle name="60% - Énfasis3 18 3 2 2" xfId="27625" xr:uid="{365EBEF0-EAB6-4B7B-9C03-64A981ACFF03}"/>
    <cellStyle name="60% - Énfasis3 18 3 2 2 2" xfId="53845" xr:uid="{A6894009-ECA9-49B1-B4FC-3819BD54F1FA}"/>
    <cellStyle name="60% - Énfasis3 18 3 2 3" xfId="53844" xr:uid="{407CF05A-839E-4D72-A5D3-607207CBFC78}"/>
    <cellStyle name="60% - Énfasis3 18 3 3" xfId="19920" xr:uid="{F880328E-071D-41ED-99A3-81A3500EB928}"/>
    <cellStyle name="60% - Énfasis3 18 3 3 2" xfId="53846" xr:uid="{6C560857-E453-465A-ABC5-70922AD80B85}"/>
    <cellStyle name="60% - Énfasis3 18 3 4" xfId="53843" xr:uid="{8967E75E-6A53-47A1-8D44-7DC43569BF28}"/>
    <cellStyle name="60% - Énfasis3 18 4" xfId="8502" xr:uid="{4B421838-760B-4C01-A450-4CFC7563EF8A}"/>
    <cellStyle name="60% - Énfasis3 18 4 2" xfId="23915" xr:uid="{A16D66B0-D661-4F91-B7B5-BF085DAE95E9}"/>
    <cellStyle name="60% - Énfasis3 18 4 2 2" xfId="53848" xr:uid="{D7F40850-9684-42AC-B276-1C253F892D74}"/>
    <cellStyle name="60% - Énfasis3 18 4 3" xfId="53847" xr:uid="{740F6E7D-7E96-4A67-AB4F-3AD2CDCFB2EC}"/>
    <cellStyle name="60% - Énfasis3 18 5" xfId="16210" xr:uid="{C9B7B365-96E8-4BBC-8174-63535DD771E0}"/>
    <cellStyle name="60% - Énfasis3 18 5 2" xfId="53849" xr:uid="{0424BB72-B0B3-43C9-9249-75108A302B42}"/>
    <cellStyle name="60% - Énfasis3 18 6" xfId="53834" xr:uid="{6EDF4B73-7AAA-4E4F-82D7-0E1731DC7C50}"/>
    <cellStyle name="60% - Énfasis3 19" xfId="1424" xr:uid="{DA556991-7AA3-4036-94A8-9DA372F6AA2B}"/>
    <cellStyle name="60% - Énfasis3 19 2" xfId="2889" xr:uid="{21FD5535-B5BA-4DA4-A2D7-D1E08C999E4D}"/>
    <cellStyle name="60% - Énfasis3 19 2 2" xfId="6621" xr:uid="{2FDADCA0-4DDE-435F-A6B5-1CE78A41D52B}"/>
    <cellStyle name="60% - Énfasis3 19 2 2 2" xfId="14329" xr:uid="{F9975573-D597-4C33-952E-866E2686D180}"/>
    <cellStyle name="60% - Énfasis3 19 2 2 2 2" xfId="29741" xr:uid="{ECFC7324-5697-46CD-BF01-51DE9F603482}"/>
    <cellStyle name="60% - Énfasis3 19 2 2 2 2 2" xfId="53854" xr:uid="{F37A6DF9-66A7-4DC8-82E5-97988C64038B}"/>
    <cellStyle name="60% - Énfasis3 19 2 2 2 3" xfId="53853" xr:uid="{F52BB887-7359-4073-B144-3A972CF7F6AC}"/>
    <cellStyle name="60% - Énfasis3 19 2 2 3" xfId="22036" xr:uid="{5CF9E3F3-3CD0-4936-8427-DE9AF407EE2B}"/>
    <cellStyle name="60% - Énfasis3 19 2 2 3 2" xfId="53855" xr:uid="{2D1C284D-8100-483E-B4B8-40E5672AB4BA}"/>
    <cellStyle name="60% - Énfasis3 19 2 2 4" xfId="53852" xr:uid="{B489EEFC-9F6F-481F-A0F8-2B4267346775}"/>
    <cellStyle name="60% - Énfasis3 19 2 3" xfId="10600" xr:uid="{6B3126D3-E2DF-4E5F-9AF7-9A26BBE4D266}"/>
    <cellStyle name="60% - Énfasis3 19 2 3 2" xfId="26013" xr:uid="{F964F06C-2052-4DEF-A995-42E6B3C771DD}"/>
    <cellStyle name="60% - Énfasis3 19 2 3 2 2" xfId="53857" xr:uid="{31A71B8C-4009-455A-87DA-33C3C27BA975}"/>
    <cellStyle name="60% - Énfasis3 19 2 3 3" xfId="53856" xr:uid="{CEA774E7-F011-47FC-A95D-30DBC7697F0D}"/>
    <cellStyle name="60% - Énfasis3 19 2 4" xfId="18308" xr:uid="{DEF0691C-62B8-485C-88DD-946143BDA388}"/>
    <cellStyle name="60% - Énfasis3 19 2 4 2" xfId="53858" xr:uid="{FAE385C8-5BD6-44A1-B023-8559533E89BE}"/>
    <cellStyle name="60% - Énfasis3 19 2 5" xfId="53851" xr:uid="{EC855D92-1C52-425E-B868-153A3564B169}"/>
    <cellStyle name="60% - Énfasis3 19 3" xfId="5160" xr:uid="{F59B46C3-1BD3-4637-8A90-C631B69D9770}"/>
    <cellStyle name="60% - Énfasis3 19 3 2" xfId="12868" xr:uid="{4DC376BF-4C75-4363-B0BB-C031E6301E32}"/>
    <cellStyle name="60% - Énfasis3 19 3 2 2" xfId="28280" xr:uid="{6A54F025-1338-4B8B-A158-22C349E46A25}"/>
    <cellStyle name="60% - Énfasis3 19 3 2 2 2" xfId="53861" xr:uid="{868D5633-F40F-4B3F-9B09-86772C9B113E}"/>
    <cellStyle name="60% - Énfasis3 19 3 2 3" xfId="53860" xr:uid="{4B840281-4CA1-4571-BAF1-F5AE5C972C1D}"/>
    <cellStyle name="60% - Énfasis3 19 3 3" xfId="20575" xr:uid="{3D9CE1FB-4C69-4C9A-8653-5DA699568623}"/>
    <cellStyle name="60% - Énfasis3 19 3 3 2" xfId="53862" xr:uid="{C43790EC-13FF-45A3-94FD-F74F62EAFD80}"/>
    <cellStyle name="60% - Énfasis3 19 3 4" xfId="53859" xr:uid="{B02678DF-E5D0-4360-BF31-5AF908F742F7}"/>
    <cellStyle name="60% - Énfasis3 19 4" xfId="9141" xr:uid="{103E9208-F083-43A0-86D8-6A3F6FB90613}"/>
    <cellStyle name="60% - Énfasis3 19 4 2" xfId="24554" xr:uid="{FD8EF20E-5EFC-4876-AE90-41E229540BF2}"/>
    <cellStyle name="60% - Énfasis3 19 4 2 2" xfId="53864" xr:uid="{2E055DA0-C78E-4126-A6DC-18A453B0E68E}"/>
    <cellStyle name="60% - Énfasis3 19 4 3" xfId="53863" xr:uid="{2B109C83-A55D-4916-916D-1069477E2FED}"/>
    <cellStyle name="60% - Énfasis3 19 5" xfId="16849" xr:uid="{A489D7DE-D563-4262-8966-4CFCF1091AC0}"/>
    <cellStyle name="60% - Énfasis3 19 5 2" xfId="53865" xr:uid="{AB69778F-9FAF-485B-8F8B-9FD6693A78A3}"/>
    <cellStyle name="60% - Énfasis3 19 6" xfId="53850" xr:uid="{FAAF4A1D-DC51-4904-BB20-C714426F5C73}"/>
    <cellStyle name="60% - Énfasis3 2" xfId="231" xr:uid="{96E1AFDE-C8E9-4A6B-A752-EC76743D4702}"/>
    <cellStyle name="60% - Énfasis3 2 2" xfId="434" xr:uid="{CDE875F4-2553-4278-9514-651206FD2E7B}"/>
    <cellStyle name="60% - Énfasis3 2 2 2" xfId="1095" xr:uid="{5C01CEC9-A370-4689-9785-F827E599FDCE}"/>
    <cellStyle name="60% - Énfasis3 2 2 2 2" xfId="2563" xr:uid="{4D4AF9E3-2FF7-4CCB-A59B-8568B74E623D}"/>
    <cellStyle name="60% - Énfasis3 2 2 2 2 2" xfId="6295" xr:uid="{0E7653AA-8BA4-4AE4-8833-70635DC22309}"/>
    <cellStyle name="60% - Énfasis3 2 2 2 2 2 2" xfId="14003" xr:uid="{F15DEDEE-FCC9-43C7-9BE8-6B5EA7EFB21B}"/>
    <cellStyle name="60% - Énfasis3 2 2 2 2 2 2 2" xfId="29415" xr:uid="{EF96FB91-0521-4B12-92F1-666A12B802BD}"/>
    <cellStyle name="60% - Énfasis3 2 2 2 2 2 2 2 2" xfId="53872" xr:uid="{CB0DEDC7-B5C1-463A-A9CB-D5C598BC0F11}"/>
    <cellStyle name="60% - Énfasis3 2 2 2 2 2 2 3" xfId="53871" xr:uid="{7A472D3F-A634-4F8A-9F32-A68D9782324F}"/>
    <cellStyle name="60% - Énfasis3 2 2 2 2 2 3" xfId="21710" xr:uid="{01D23ABF-9B26-4EDB-8A68-332B24E0D336}"/>
    <cellStyle name="60% - Énfasis3 2 2 2 2 2 3 2" xfId="53873" xr:uid="{19D02FE2-844A-4ACF-8AD7-745A5B1B201A}"/>
    <cellStyle name="60% - Énfasis3 2 2 2 2 2 4" xfId="53870" xr:uid="{C26000B0-7362-476F-8B3F-B6A8A2D962D3}"/>
    <cellStyle name="60% - Énfasis3 2 2 2 2 3" xfId="10274" xr:uid="{2C046295-9CF1-4921-9B61-6B966CA3CB7B}"/>
    <cellStyle name="60% - Énfasis3 2 2 2 2 3 2" xfId="25687" xr:uid="{A9CD24CE-3326-4ADF-8FFE-9C20FF79104A}"/>
    <cellStyle name="60% - Énfasis3 2 2 2 2 3 2 2" xfId="53875" xr:uid="{2BAF2243-180A-4633-9803-34C975721FEB}"/>
    <cellStyle name="60% - Énfasis3 2 2 2 2 3 3" xfId="53874" xr:uid="{34749F9C-9521-4E05-A113-D06BCEADBA94}"/>
    <cellStyle name="60% - Énfasis3 2 2 2 2 4" xfId="17982" xr:uid="{1B6F60FE-E32A-4EB5-BA36-3A417141EBF8}"/>
    <cellStyle name="60% - Énfasis3 2 2 2 2 4 2" xfId="53876" xr:uid="{75CACE0E-A12B-47B3-9AF1-D9227B33FF12}"/>
    <cellStyle name="60% - Énfasis3 2 2 2 2 5" xfId="53869" xr:uid="{16596EAF-F506-4B57-AB29-5A077AC08236}"/>
    <cellStyle name="60% - Énfasis3 2 2 2 3" xfId="4832" xr:uid="{A950B3D3-A19C-443E-8029-0A01C90463E2}"/>
    <cellStyle name="60% - Énfasis3 2 2 2 3 2" xfId="12540" xr:uid="{62E174D2-9875-48B2-A820-F8708C4942A7}"/>
    <cellStyle name="60% - Énfasis3 2 2 2 3 2 2" xfId="27952" xr:uid="{6F736344-4EEE-41E7-964C-6110DCD30056}"/>
    <cellStyle name="60% - Énfasis3 2 2 2 3 2 2 2" xfId="53879" xr:uid="{E1EA7EBF-18C9-4550-BEB2-0ECB027EE516}"/>
    <cellStyle name="60% - Énfasis3 2 2 2 3 2 3" xfId="53878" xr:uid="{E57F93AD-DD4A-4D53-9E72-BD582DE2F299}"/>
    <cellStyle name="60% - Énfasis3 2 2 2 3 3" xfId="20247" xr:uid="{69358AA5-6496-4973-8210-5D20BA1CF885}"/>
    <cellStyle name="60% - Énfasis3 2 2 2 3 3 2" xfId="53880" xr:uid="{5003A578-ADD2-4284-ABF0-FF252F3C0817}"/>
    <cellStyle name="60% - Énfasis3 2 2 2 3 4" xfId="53877" xr:uid="{0FEE3912-8BBA-4366-9936-A1D4DEC08DC8}"/>
    <cellStyle name="60% - Énfasis3 2 2 2 4" xfId="8815" xr:uid="{B1598DE1-B52D-4129-A492-38E244B836C8}"/>
    <cellStyle name="60% - Énfasis3 2 2 2 4 2" xfId="24228" xr:uid="{F4081AC9-03BE-4B82-9924-5C23F738369E}"/>
    <cellStyle name="60% - Énfasis3 2 2 2 4 2 2" xfId="53882" xr:uid="{7232D8AD-0976-4761-937D-1C9BC9EBF18A}"/>
    <cellStyle name="60% - Énfasis3 2 2 2 4 3" xfId="53881" xr:uid="{C08C8666-12C1-4BCF-88B1-3C3FDC5266BD}"/>
    <cellStyle name="60% - Énfasis3 2 2 2 5" xfId="16523" xr:uid="{8B458A3B-6E90-4F1B-A63B-A932C024733D}"/>
    <cellStyle name="60% - Énfasis3 2 2 2 5 2" xfId="53883" xr:uid="{35D092D7-30A1-459B-9FD7-7C4A0ADFAE80}"/>
    <cellStyle name="60% - Énfasis3 2 2 2 6" xfId="53868" xr:uid="{D5148640-D73F-40CE-BA7C-F9C950CF2D3F}"/>
    <cellStyle name="60% - Énfasis3 2 2 3" xfId="1925" xr:uid="{6FD589D7-9B87-4560-A1A5-BADCC48A0B1B}"/>
    <cellStyle name="60% - Énfasis3 2 2 3 2" xfId="5657" xr:uid="{6239EBA3-FFC4-47AF-B2E4-908365E77224}"/>
    <cellStyle name="60% - Énfasis3 2 2 3 2 2" xfId="13365" xr:uid="{FEE39CE8-312F-405F-9BB9-058285A77767}"/>
    <cellStyle name="60% - Énfasis3 2 2 3 2 2 2" xfId="28777" xr:uid="{9E5425E5-4D7D-4F2C-9751-39A43EAA0D9B}"/>
    <cellStyle name="60% - Énfasis3 2 2 3 2 2 2 2" xfId="53887" xr:uid="{52364042-3BFA-444D-9EFD-CD3F4B5CACFC}"/>
    <cellStyle name="60% - Énfasis3 2 2 3 2 2 3" xfId="53886" xr:uid="{0FC99F21-7E6D-4F53-A2AC-876AE9E2E897}"/>
    <cellStyle name="60% - Énfasis3 2 2 3 2 3" xfId="21072" xr:uid="{9C8A79C6-AFB4-4C62-BB9D-57CB13219BD8}"/>
    <cellStyle name="60% - Énfasis3 2 2 3 2 3 2" xfId="53888" xr:uid="{CE021E56-4AFE-4FC7-997E-9C450E99DAB0}"/>
    <cellStyle name="60% - Énfasis3 2 2 3 2 4" xfId="53885" xr:uid="{CF142A4C-6523-4A48-AE83-B83541D51418}"/>
    <cellStyle name="60% - Énfasis3 2 2 3 3" xfId="9636" xr:uid="{2C55B6FC-840F-4DB6-BC89-E952E41BCE71}"/>
    <cellStyle name="60% - Énfasis3 2 2 3 3 2" xfId="25049" xr:uid="{328F7A5F-CA02-41A4-981F-9A450B66AB32}"/>
    <cellStyle name="60% - Énfasis3 2 2 3 3 2 2" xfId="53890" xr:uid="{DD8C6A25-B3B6-4E94-B014-95529857133D}"/>
    <cellStyle name="60% - Énfasis3 2 2 3 3 3" xfId="53889" xr:uid="{4CE8C452-0697-4489-8E27-20BFEC5F768E}"/>
    <cellStyle name="60% - Énfasis3 2 2 3 4" xfId="17344" xr:uid="{A3D1294F-5E03-47C8-A753-21AEB76867C3}"/>
    <cellStyle name="60% - Énfasis3 2 2 3 4 2" xfId="53891" xr:uid="{42A46AA1-43F0-4CEE-A981-F3BB1AFF85AB}"/>
    <cellStyle name="60% - Énfasis3 2 2 3 5" xfId="53884" xr:uid="{4E59FC7C-CB79-4FCD-84C9-A060BF3B33BF}"/>
    <cellStyle name="60% - Énfasis3 2 2 4" xfId="4180" xr:uid="{EE7EC0D2-7BC4-416D-B399-1843DFB1308E}"/>
    <cellStyle name="60% - Énfasis3 2 2 4 2" xfId="11888" xr:uid="{530AAF92-C8B1-4480-9FFE-F2F5390ED4DA}"/>
    <cellStyle name="60% - Énfasis3 2 2 4 2 2" xfId="27300" xr:uid="{440DCD74-D9DA-4B9A-9736-F8C586229913}"/>
    <cellStyle name="60% - Énfasis3 2 2 4 2 2 2" xfId="53894" xr:uid="{2EAC8EE3-3DE0-428D-B4EF-B8A3C3A08046}"/>
    <cellStyle name="60% - Énfasis3 2 2 4 2 3" xfId="53893" xr:uid="{082F9409-81BC-433B-8011-2495D07AB536}"/>
    <cellStyle name="60% - Énfasis3 2 2 4 3" xfId="19595" xr:uid="{FEFA0E0F-6583-4B96-AA94-E6CCC8E0A609}"/>
    <cellStyle name="60% - Énfasis3 2 2 4 3 2" xfId="53895" xr:uid="{2098EDDC-7846-48D3-919C-21D7B64DD27C}"/>
    <cellStyle name="60% - Énfasis3 2 2 4 4" xfId="53892" xr:uid="{4FEC4909-319A-4437-9159-89AE89F2325C}"/>
    <cellStyle name="60% - Énfasis3 2 2 5" xfId="8177" xr:uid="{083CAF81-E350-4A3D-AB47-9BA0C9B2420F}"/>
    <cellStyle name="60% - Énfasis3 2 2 5 2" xfId="23590" xr:uid="{6F9C79CC-3394-4E75-A4DE-70E2789ECF18}"/>
    <cellStyle name="60% - Énfasis3 2 2 5 2 2" xfId="53897" xr:uid="{94372B87-14A7-4D90-B498-F75A992810E2}"/>
    <cellStyle name="60% - Énfasis3 2 2 5 3" xfId="53896" xr:uid="{936CD4FB-6246-44A9-AF6C-5F3D9464C566}"/>
    <cellStyle name="60% - Énfasis3 2 2 6" xfId="15885" xr:uid="{180321BE-4F15-4970-9238-779AFEA08E66}"/>
    <cellStyle name="60% - Énfasis3 2 2 6 2" xfId="53898" xr:uid="{C47F54B3-5BF0-489F-B5D8-F02149B6B347}"/>
    <cellStyle name="60% - Énfasis3 2 2 7" xfId="53867" xr:uid="{3AF0DC3A-7AEC-4260-83C1-36474D0FED0E}"/>
    <cellStyle name="60% - Énfasis3 2 3" xfId="895" xr:uid="{7FB2E081-C78B-4042-88F0-34FC4C2BFAB9}"/>
    <cellStyle name="60% - Énfasis3 2 3 2" xfId="2365" xr:uid="{D6D1AAB7-AB50-4E41-B576-51EF397A504E}"/>
    <cellStyle name="60% - Énfasis3 2 3 2 2" xfId="6097" xr:uid="{7EF9814A-188A-43A0-9D13-2B24CBEE6776}"/>
    <cellStyle name="60% - Énfasis3 2 3 2 2 2" xfId="13805" xr:uid="{A44F68FB-EB5C-4C2A-8FAC-723F8D09062E}"/>
    <cellStyle name="60% - Énfasis3 2 3 2 2 2 2" xfId="29217" xr:uid="{B7A7B649-5EE6-49C3-A158-5841AA39D4F8}"/>
    <cellStyle name="60% - Énfasis3 2 3 2 2 2 2 2" xfId="53903" xr:uid="{499E3F68-0BDC-474D-A3E9-E2DE21C192BF}"/>
    <cellStyle name="60% - Énfasis3 2 3 2 2 2 3" xfId="53902" xr:uid="{AA4CB726-07FD-4266-85B7-93360406FAE5}"/>
    <cellStyle name="60% - Énfasis3 2 3 2 2 3" xfId="21512" xr:uid="{2EF0B49B-093B-4B29-B51B-54FCB14903CD}"/>
    <cellStyle name="60% - Énfasis3 2 3 2 2 3 2" xfId="53904" xr:uid="{C3CD6944-7C03-4B32-A177-BF6E0AC2661A}"/>
    <cellStyle name="60% - Énfasis3 2 3 2 2 4" xfId="53901" xr:uid="{2CBB434D-AC66-4492-A42D-F64A95973FCD}"/>
    <cellStyle name="60% - Énfasis3 2 3 2 3" xfId="10076" xr:uid="{E6710920-4D16-4FED-AB18-4338170BF632}"/>
    <cellStyle name="60% - Énfasis3 2 3 2 3 2" xfId="25489" xr:uid="{DAED0560-6419-45C3-8458-9FDD4EB7383B}"/>
    <cellStyle name="60% - Énfasis3 2 3 2 3 2 2" xfId="53906" xr:uid="{1D591F76-0F23-45DF-9264-F3B4C1C2D6B5}"/>
    <cellStyle name="60% - Énfasis3 2 3 2 3 3" xfId="53905" xr:uid="{3754B125-B20A-4A36-B3F9-A287DA75C465}"/>
    <cellStyle name="60% - Énfasis3 2 3 2 4" xfId="17784" xr:uid="{F752C91C-8E19-4355-B9AB-B106B78E00BC}"/>
    <cellStyle name="60% - Énfasis3 2 3 2 4 2" xfId="53907" xr:uid="{9716722E-05F0-444E-B0DC-86620A53A2EC}"/>
    <cellStyle name="60% - Énfasis3 2 3 2 5" xfId="53900" xr:uid="{348A338C-C8E3-4DD9-AAEE-3CD6EFBC0EE5}"/>
    <cellStyle name="60% - Énfasis3 2 3 3" xfId="4632" xr:uid="{F8CF1A37-023C-40D3-9CA5-B613B70FB73C}"/>
    <cellStyle name="60% - Énfasis3 2 3 3 2" xfId="12340" xr:uid="{CDBDFAA0-FE31-4C45-88CD-1B92FB57B3F6}"/>
    <cellStyle name="60% - Énfasis3 2 3 3 2 2" xfId="27752" xr:uid="{4761EC22-3A49-46D1-B2C2-87483905CAF7}"/>
    <cellStyle name="60% - Énfasis3 2 3 3 2 2 2" xfId="53910" xr:uid="{23FE5594-94E0-4D9D-AFE1-560C55CA2F12}"/>
    <cellStyle name="60% - Énfasis3 2 3 3 2 3" xfId="53909" xr:uid="{89D49A1A-8A36-4718-956F-9CCF2B23246B}"/>
    <cellStyle name="60% - Énfasis3 2 3 3 3" xfId="20047" xr:uid="{9FB6DCA3-8F3E-4186-AD26-AE2158E70D91}"/>
    <cellStyle name="60% - Énfasis3 2 3 3 3 2" xfId="53911" xr:uid="{8742A3C7-6A35-4851-B6A7-2C750C49A230}"/>
    <cellStyle name="60% - Énfasis3 2 3 3 4" xfId="53908" xr:uid="{B1302DB4-4151-4EBD-A0A4-773C0500E27F}"/>
    <cellStyle name="60% - Énfasis3 2 3 4" xfId="8617" xr:uid="{7F2AE495-C629-4F7C-AA86-81E7A0E69CAD}"/>
    <cellStyle name="60% - Énfasis3 2 3 4 2" xfId="24030" xr:uid="{E582F708-042C-41CF-9062-CFD1DF086528}"/>
    <cellStyle name="60% - Énfasis3 2 3 4 2 2" xfId="53913" xr:uid="{8CC4E2EF-5338-4C4F-B5C3-CEFFADE183A4}"/>
    <cellStyle name="60% - Énfasis3 2 3 4 3" xfId="53912" xr:uid="{D7E5029A-8203-4B7A-937B-8B75A8939635}"/>
    <cellStyle name="60% - Énfasis3 2 3 5" xfId="16325" xr:uid="{3FC80C9C-5E1A-461C-8C33-38DFCC9243E1}"/>
    <cellStyle name="60% - Énfasis3 2 3 5 2" xfId="53914" xr:uid="{230567C4-0D94-4774-9FEF-CEFB2D78D418}"/>
    <cellStyle name="60% - Énfasis3 2 3 6" xfId="53899" xr:uid="{99B6F22F-F9D2-4DF9-973C-055EE4D99EE1}"/>
    <cellStyle name="60% - Énfasis3 2 4" xfId="1727" xr:uid="{8EE375DA-0832-4E80-B642-73C846BFBDBB}"/>
    <cellStyle name="60% - Énfasis3 2 4 2" xfId="5459" xr:uid="{79CEF386-D726-4898-A03C-9C68987C0A02}"/>
    <cellStyle name="60% - Énfasis3 2 4 2 2" xfId="13167" xr:uid="{EE255F5B-B584-4F46-A898-93D40B1452FF}"/>
    <cellStyle name="60% - Énfasis3 2 4 2 2 2" xfId="28579" xr:uid="{3994054C-B227-4B12-B2BF-5A1446F7D14C}"/>
    <cellStyle name="60% - Énfasis3 2 4 2 2 2 2" xfId="53918" xr:uid="{E42A568B-28B0-45B6-A4F2-C41C5C25C354}"/>
    <cellStyle name="60% - Énfasis3 2 4 2 2 3" xfId="53917" xr:uid="{55FBCB6B-528F-4850-A0E5-FD17D1A2E2A3}"/>
    <cellStyle name="60% - Énfasis3 2 4 2 3" xfId="20874" xr:uid="{878121BD-8CA9-4A25-9196-6453BA72712C}"/>
    <cellStyle name="60% - Énfasis3 2 4 2 3 2" xfId="53919" xr:uid="{D82969FB-8109-4162-871B-9B7993EC332F}"/>
    <cellStyle name="60% - Énfasis3 2 4 2 4" xfId="53916" xr:uid="{D421DD6E-2A67-4148-9388-08AD39F21148}"/>
    <cellStyle name="60% - Énfasis3 2 4 3" xfId="9438" xr:uid="{90F475EA-9672-490B-8746-98F4899F3130}"/>
    <cellStyle name="60% - Énfasis3 2 4 3 2" xfId="24851" xr:uid="{B8A84FD6-E1E8-47B0-9680-3948C42842B7}"/>
    <cellStyle name="60% - Énfasis3 2 4 3 2 2" xfId="53921" xr:uid="{0B416667-7762-444A-A6AF-3B0B6597DE8C}"/>
    <cellStyle name="60% - Énfasis3 2 4 3 3" xfId="53920" xr:uid="{A40421E1-1539-4EC2-82C1-B106A584DDB1}"/>
    <cellStyle name="60% - Énfasis3 2 4 4" xfId="17146" xr:uid="{5027BEF4-DF43-47C0-9B13-DB8FD2C1457A}"/>
    <cellStyle name="60% - Énfasis3 2 4 4 2" xfId="53922" xr:uid="{A2669C7B-83A3-4B56-BDBB-541C67F06F1A}"/>
    <cellStyle name="60% - Énfasis3 2 4 5" xfId="53915" xr:uid="{202609C3-ADDE-4418-9368-0A2E7E0E37EA}"/>
    <cellStyle name="60% - Énfasis3 2 5" xfId="3980" xr:uid="{81B0930D-4950-41AD-9263-209BE3F519F8}"/>
    <cellStyle name="60% - Énfasis3 2 5 2" xfId="11688" xr:uid="{4C28F800-0409-45F3-925D-3E901E53C5E6}"/>
    <cellStyle name="60% - Énfasis3 2 5 2 2" xfId="27100" xr:uid="{CC6F6EA2-6600-45AA-93AE-B2946485FB8C}"/>
    <cellStyle name="60% - Énfasis3 2 5 2 2 2" xfId="53925" xr:uid="{234BF4CB-3699-40D3-9203-C38E194394F2}"/>
    <cellStyle name="60% - Énfasis3 2 5 2 3" xfId="53924" xr:uid="{EB279252-0715-4E79-B3E4-2F05839AB098}"/>
    <cellStyle name="60% - Énfasis3 2 5 3" xfId="19395" xr:uid="{1053C666-176F-4E2B-910B-298C083F8A96}"/>
    <cellStyle name="60% - Énfasis3 2 5 3 2" xfId="53926" xr:uid="{50BA0904-28DD-4817-9995-5BEC6FFF7D39}"/>
    <cellStyle name="60% - Énfasis3 2 5 4" xfId="53923" xr:uid="{FC6CA50C-AFEE-4D8B-853B-65F0080A43E2}"/>
    <cellStyle name="60% - Énfasis3 2 6" xfId="7979" xr:uid="{556711B1-674E-4B8B-AE3C-2EC862EA7A4A}"/>
    <cellStyle name="60% - Énfasis3 2 6 2" xfId="23392" xr:uid="{8B8C5BEB-9BB8-4870-91AD-D5D90495BE14}"/>
    <cellStyle name="60% - Énfasis3 2 6 2 2" xfId="53928" xr:uid="{5BEE88D7-E7AC-4CDB-8529-A66FFE41D53C}"/>
    <cellStyle name="60% - Énfasis3 2 6 3" xfId="53927" xr:uid="{3AA3DED3-6B87-4D66-991F-9F7E6288E01F}"/>
    <cellStyle name="60% - Énfasis3 2 7" xfId="15687" xr:uid="{0F391456-60FB-4AA9-A6F3-888DF993CF41}"/>
    <cellStyle name="60% - Énfasis3 2 7 2" xfId="53929" xr:uid="{30BA7856-CA49-4A8E-8ABC-761A1A775077}"/>
    <cellStyle name="60% - Énfasis3 2 8" xfId="53866" xr:uid="{2321762A-40D9-4DD5-AD22-0396A2BEBF4B}"/>
    <cellStyle name="60% - Énfasis3 20" xfId="1444" xr:uid="{A74493AA-CB72-4D3B-A718-0C56B2F4BDFF}"/>
    <cellStyle name="60% - Énfasis3 20 2" xfId="2909" xr:uid="{A13CF9CB-A3B2-4AC8-9620-315F5482C90F}"/>
    <cellStyle name="60% - Énfasis3 20 2 2" xfId="6641" xr:uid="{0D0554B8-F23D-4C08-9B13-946797A31704}"/>
    <cellStyle name="60% - Énfasis3 20 2 2 2" xfId="14349" xr:uid="{1C6DFD39-0233-40BE-887B-BDEE570F0D9B}"/>
    <cellStyle name="60% - Énfasis3 20 2 2 2 2" xfId="29761" xr:uid="{B5E6D3BD-A016-41F9-9BAB-9E6C40178B04}"/>
    <cellStyle name="60% - Énfasis3 20 2 2 2 2 2" xfId="53934" xr:uid="{5C72833F-6313-48BE-87C2-DBD6F293D0DB}"/>
    <cellStyle name="60% - Énfasis3 20 2 2 2 3" xfId="53933" xr:uid="{538B8272-CF2A-4965-84D9-DC18B586012E}"/>
    <cellStyle name="60% - Énfasis3 20 2 2 3" xfId="22056" xr:uid="{398B3D6C-04F3-4FD9-8479-104FFB5604F2}"/>
    <cellStyle name="60% - Énfasis3 20 2 2 3 2" xfId="53935" xr:uid="{81EB5C9A-D3B0-4A07-8D25-3F09F75FB09D}"/>
    <cellStyle name="60% - Énfasis3 20 2 2 4" xfId="53932" xr:uid="{51B3470A-FDB8-4720-A025-D573FBAC498A}"/>
    <cellStyle name="60% - Énfasis3 20 2 3" xfId="10620" xr:uid="{F4514264-6998-43E4-B6EB-D45A6B21F923}"/>
    <cellStyle name="60% - Énfasis3 20 2 3 2" xfId="26033" xr:uid="{88F69297-1191-437C-A735-BD26C6D5B242}"/>
    <cellStyle name="60% - Énfasis3 20 2 3 2 2" xfId="53937" xr:uid="{5BC75800-0A19-4865-A92E-795002B42AB4}"/>
    <cellStyle name="60% - Énfasis3 20 2 3 3" xfId="53936" xr:uid="{822D3320-1151-4F09-8575-8E72ED4F33DD}"/>
    <cellStyle name="60% - Énfasis3 20 2 4" xfId="18328" xr:uid="{764B0B14-B001-4944-8311-F1A9978ADE59}"/>
    <cellStyle name="60% - Énfasis3 20 2 4 2" xfId="53938" xr:uid="{EAB56A7A-0D8C-4638-BEDE-7A396F00EC52}"/>
    <cellStyle name="60% - Énfasis3 20 2 5" xfId="53931" xr:uid="{57772D68-135A-4CB2-A8C7-A057876B922F}"/>
    <cellStyle name="60% - Énfasis3 20 3" xfId="5180" xr:uid="{242F5499-E3C9-4EA9-81E6-73F4F9C0C1C8}"/>
    <cellStyle name="60% - Énfasis3 20 3 2" xfId="12888" xr:uid="{A8A7F927-9D67-44F0-8308-3B572ECC068A}"/>
    <cellStyle name="60% - Énfasis3 20 3 2 2" xfId="28300" xr:uid="{99A0AF3E-B366-4661-A728-98A89559EB2E}"/>
    <cellStyle name="60% - Énfasis3 20 3 2 2 2" xfId="53941" xr:uid="{D400C00A-DD2A-4596-AD63-790B14902F89}"/>
    <cellStyle name="60% - Énfasis3 20 3 2 3" xfId="53940" xr:uid="{6CD556DB-6BAA-44DA-B293-D7664CDD5A72}"/>
    <cellStyle name="60% - Énfasis3 20 3 3" xfId="20595" xr:uid="{3250F478-F4FA-4EA4-B6ED-F17FDA4892FD}"/>
    <cellStyle name="60% - Énfasis3 20 3 3 2" xfId="53942" xr:uid="{6CEAF7FB-D905-42F7-80AA-DD43B7B9E8A6}"/>
    <cellStyle name="60% - Énfasis3 20 3 4" xfId="53939" xr:uid="{90A81851-E158-4FE4-9903-8648A55FBF53}"/>
    <cellStyle name="60% - Énfasis3 20 4" xfId="9161" xr:uid="{C30DD9E3-2829-4042-8167-FC56266F37EF}"/>
    <cellStyle name="60% - Énfasis3 20 4 2" xfId="24574" xr:uid="{C92F55B8-E183-4137-931A-5B2A37AD158D}"/>
    <cellStyle name="60% - Énfasis3 20 4 2 2" xfId="53944" xr:uid="{F0DA0F1C-23D5-4C80-AC79-11278D0962BB}"/>
    <cellStyle name="60% - Énfasis3 20 4 3" xfId="53943" xr:uid="{55794658-EF78-4DEB-A953-72A8EBA71268}"/>
    <cellStyle name="60% - Énfasis3 20 5" xfId="16869" xr:uid="{C3CE6653-A816-4AC0-B316-062DE2492EE5}"/>
    <cellStyle name="60% - Énfasis3 20 5 2" xfId="53945" xr:uid="{6DDB8D59-5A61-4735-9956-4F706C4589C1}"/>
    <cellStyle name="60% - Énfasis3 20 6" xfId="53930" xr:uid="{C74F1616-BE19-4230-9E26-513B6EC601BE}"/>
    <cellStyle name="60% - Énfasis3 21" xfId="1464" xr:uid="{FDFACA9F-D719-4AA8-8DC0-14546341D019}"/>
    <cellStyle name="60% - Énfasis3 21 2" xfId="2929" xr:uid="{C1813FE0-F136-4F1E-85FA-36497BC8E7AC}"/>
    <cellStyle name="60% - Énfasis3 21 2 2" xfId="6661" xr:uid="{AA69D750-E156-455D-B67F-7AF887B4DF78}"/>
    <cellStyle name="60% - Énfasis3 21 2 2 2" xfId="14369" xr:uid="{87F5E7F9-CE17-4389-88F8-C9CE1528ACD8}"/>
    <cellStyle name="60% - Énfasis3 21 2 2 2 2" xfId="29781" xr:uid="{E520D262-34D5-45AB-9701-75166D694557}"/>
    <cellStyle name="60% - Énfasis3 21 2 2 2 2 2" xfId="53950" xr:uid="{752B2F82-8C26-4A00-A54C-787C74A430D0}"/>
    <cellStyle name="60% - Énfasis3 21 2 2 2 3" xfId="53949" xr:uid="{8DFBB35D-B67A-4979-9C63-44455C22360B}"/>
    <cellStyle name="60% - Énfasis3 21 2 2 3" xfId="22076" xr:uid="{C7544F85-BFD1-489F-9388-F7B7B00C9BB7}"/>
    <cellStyle name="60% - Énfasis3 21 2 2 3 2" xfId="53951" xr:uid="{B81E93D4-2E1D-46EF-B119-7868438C0CF1}"/>
    <cellStyle name="60% - Énfasis3 21 2 2 4" xfId="53948" xr:uid="{87FB095A-4ADE-4215-B033-B82FE4ADFAC1}"/>
    <cellStyle name="60% - Énfasis3 21 2 3" xfId="10640" xr:uid="{4C40C3CC-D409-461D-98A3-3BABB8B8A223}"/>
    <cellStyle name="60% - Énfasis3 21 2 3 2" xfId="26053" xr:uid="{951C5D64-67B0-41F2-A66B-C0138D49875E}"/>
    <cellStyle name="60% - Énfasis3 21 2 3 2 2" xfId="53953" xr:uid="{5569039D-B968-4DE6-A40E-1C1072E4FBC7}"/>
    <cellStyle name="60% - Énfasis3 21 2 3 3" xfId="53952" xr:uid="{A9215218-B169-4052-AEFE-C262B00841C9}"/>
    <cellStyle name="60% - Énfasis3 21 2 4" xfId="18348" xr:uid="{463A744D-C2EB-416D-B3B2-9D8FDCA99880}"/>
    <cellStyle name="60% - Énfasis3 21 2 4 2" xfId="53954" xr:uid="{582EF956-A221-446F-9747-5E1A03A5B340}"/>
    <cellStyle name="60% - Énfasis3 21 2 5" xfId="53947" xr:uid="{959D6BCE-8C61-4C3B-8411-AE70E4A4E159}"/>
    <cellStyle name="60% - Énfasis3 21 3" xfId="5200" xr:uid="{79608410-33D3-42A0-9E5C-D4D2EF606DB8}"/>
    <cellStyle name="60% - Énfasis3 21 3 2" xfId="12908" xr:uid="{6B9049ED-ED06-46B3-B4DF-68635FCC004B}"/>
    <cellStyle name="60% - Énfasis3 21 3 2 2" xfId="28320" xr:uid="{2054FE18-C18C-453F-80F7-BF0E7DC6A1D0}"/>
    <cellStyle name="60% - Énfasis3 21 3 2 2 2" xfId="53957" xr:uid="{14E097C2-368F-4638-89F2-AF00A7D0F841}"/>
    <cellStyle name="60% - Énfasis3 21 3 2 3" xfId="53956" xr:uid="{DC525D36-F103-42EA-860A-53457C7F5AD8}"/>
    <cellStyle name="60% - Énfasis3 21 3 3" xfId="20615" xr:uid="{CF961E02-FF03-4D96-8289-B2F9B5893DF4}"/>
    <cellStyle name="60% - Énfasis3 21 3 3 2" xfId="53958" xr:uid="{0C6635D2-89ED-402E-B600-25F790877AE4}"/>
    <cellStyle name="60% - Énfasis3 21 3 4" xfId="53955" xr:uid="{840D579D-CF97-49D1-8431-57044ABD5BE8}"/>
    <cellStyle name="60% - Énfasis3 21 4" xfId="9181" xr:uid="{7B76D708-307B-42A6-A730-EDC6E2289792}"/>
    <cellStyle name="60% - Énfasis3 21 4 2" xfId="24594" xr:uid="{BC2FCDE0-78E0-4206-8B91-6509A688D192}"/>
    <cellStyle name="60% - Énfasis3 21 4 2 2" xfId="53960" xr:uid="{CA2461B2-443C-4AA1-82C5-2126E7B61B96}"/>
    <cellStyle name="60% - Énfasis3 21 4 3" xfId="53959" xr:uid="{EEB08395-9408-4103-9D4C-FFE254B5C0A0}"/>
    <cellStyle name="60% - Énfasis3 21 5" xfId="16889" xr:uid="{C2DFBCCA-FA9C-4043-84D1-069055DBAF38}"/>
    <cellStyle name="60% - Énfasis3 21 5 2" xfId="53961" xr:uid="{C5FF79C6-8D3D-4001-8715-B2068E8FF1C1}"/>
    <cellStyle name="60% - Énfasis3 21 6" xfId="53946" xr:uid="{BB4898B7-1D38-49FD-99BD-94042451B351}"/>
    <cellStyle name="60% - Énfasis3 22" xfId="1484" xr:uid="{2F36EEF2-A106-4187-844C-589469DED0F3}"/>
    <cellStyle name="60% - Énfasis3 22 2" xfId="2949" xr:uid="{2BBAB807-9E44-4DB1-B73E-266A8830B5B8}"/>
    <cellStyle name="60% - Énfasis3 22 2 2" xfId="6681" xr:uid="{8D99A42B-A2F0-44B0-9B3E-0345789D2077}"/>
    <cellStyle name="60% - Énfasis3 22 2 2 2" xfId="14389" xr:uid="{582B71A9-A594-4DDA-A850-0081BFDDCD20}"/>
    <cellStyle name="60% - Énfasis3 22 2 2 2 2" xfId="29801" xr:uid="{1FEF3DDC-98FD-43A4-938B-74D5D92AE309}"/>
    <cellStyle name="60% - Énfasis3 22 2 2 2 2 2" xfId="53966" xr:uid="{5B5748E4-7CD4-474D-ABEB-DF2AD82032DE}"/>
    <cellStyle name="60% - Énfasis3 22 2 2 2 3" xfId="53965" xr:uid="{0DA481D6-97EB-42C5-BE8C-8AC8138C78A7}"/>
    <cellStyle name="60% - Énfasis3 22 2 2 3" xfId="22096" xr:uid="{E03697CA-192A-4E61-AB2C-E6D0F465D32C}"/>
    <cellStyle name="60% - Énfasis3 22 2 2 3 2" xfId="53967" xr:uid="{0A17077C-92CC-449F-A8E4-0C9E491BA8CA}"/>
    <cellStyle name="60% - Énfasis3 22 2 2 4" xfId="53964" xr:uid="{FC76C4AD-919D-448C-BC24-61AD78C9BF2F}"/>
    <cellStyle name="60% - Énfasis3 22 2 3" xfId="10660" xr:uid="{282C40B8-5E82-4D73-B90E-ED72A507F1A5}"/>
    <cellStyle name="60% - Énfasis3 22 2 3 2" xfId="26073" xr:uid="{A8E60A37-951B-4336-885C-41078E440C1B}"/>
    <cellStyle name="60% - Énfasis3 22 2 3 2 2" xfId="53969" xr:uid="{9541A141-0CA6-471B-BB02-2CAFB070299C}"/>
    <cellStyle name="60% - Énfasis3 22 2 3 3" xfId="53968" xr:uid="{250D9267-8715-4AA3-BD30-52C3071542E3}"/>
    <cellStyle name="60% - Énfasis3 22 2 4" xfId="18368" xr:uid="{DD44866B-D901-4C7D-BF5A-273ED94AEDEB}"/>
    <cellStyle name="60% - Énfasis3 22 2 4 2" xfId="53970" xr:uid="{1BE55100-6EC6-46CD-9510-1E988E72FA13}"/>
    <cellStyle name="60% - Énfasis3 22 2 5" xfId="53963" xr:uid="{903C9F76-3E28-4E2F-8BD3-FCFB040BDF99}"/>
    <cellStyle name="60% - Énfasis3 22 3" xfId="5220" xr:uid="{AA4F3EC7-F657-4A2E-AD5C-932867AF74EC}"/>
    <cellStyle name="60% - Énfasis3 22 3 2" xfId="12928" xr:uid="{8B8CD7D6-8FE8-4096-A3D8-ED71B264508F}"/>
    <cellStyle name="60% - Énfasis3 22 3 2 2" xfId="28340" xr:uid="{D2E61468-9E8B-4AEA-A756-AC99E754876B}"/>
    <cellStyle name="60% - Énfasis3 22 3 2 2 2" xfId="53973" xr:uid="{9B40FF8E-FDCF-4285-9BC8-D4C8C432A7C0}"/>
    <cellStyle name="60% - Énfasis3 22 3 2 3" xfId="53972" xr:uid="{ECC53A51-8E00-472B-B20E-9569F0415D50}"/>
    <cellStyle name="60% - Énfasis3 22 3 3" xfId="20635" xr:uid="{A4988DE7-2D19-475E-9FF0-82A39BF0C0A5}"/>
    <cellStyle name="60% - Énfasis3 22 3 3 2" xfId="53974" xr:uid="{9DA63715-6FB5-4FE2-98D6-770AE720F41E}"/>
    <cellStyle name="60% - Énfasis3 22 3 4" xfId="53971" xr:uid="{4B3E7CEB-2FB5-415B-B8EA-29A7FE57F2F2}"/>
    <cellStyle name="60% - Énfasis3 22 4" xfId="9201" xr:uid="{80677AF3-66A9-4860-9943-6DD3E7EBF08F}"/>
    <cellStyle name="60% - Énfasis3 22 4 2" xfId="24614" xr:uid="{3B03E1B8-0AAB-4CDB-87E6-1C061FA99546}"/>
    <cellStyle name="60% - Énfasis3 22 4 2 2" xfId="53976" xr:uid="{7FF27894-1033-418C-B620-02C117EB15F2}"/>
    <cellStyle name="60% - Énfasis3 22 4 3" xfId="53975" xr:uid="{CE1D1301-64B2-4FD0-8D46-7808FF9B115C}"/>
    <cellStyle name="60% - Énfasis3 22 5" xfId="16909" xr:uid="{E04BF4F8-C059-4FF8-83C9-4AC42D44BD06}"/>
    <cellStyle name="60% - Énfasis3 22 5 2" xfId="53977" xr:uid="{5C068041-0FAB-44EC-93A7-5BB3C3E8CA1C}"/>
    <cellStyle name="60% - Énfasis3 22 6" xfId="53962" xr:uid="{385322B8-B996-4521-9D05-05BE283BBC5B}"/>
    <cellStyle name="60% - Énfasis3 23" xfId="1504" xr:uid="{5090A445-86CD-4FBF-A69A-66E57443B8D4}"/>
    <cellStyle name="60% - Énfasis3 23 2" xfId="2969" xr:uid="{9EAAB6B4-3526-410E-8B21-091D2DE1E5D7}"/>
    <cellStyle name="60% - Énfasis3 23 2 2" xfId="6701" xr:uid="{FC7CF009-24BF-4D78-BB58-7F649AAA0227}"/>
    <cellStyle name="60% - Énfasis3 23 2 2 2" xfId="14409" xr:uid="{9123BEAA-2F61-4BC6-88B3-5D0275B0C023}"/>
    <cellStyle name="60% - Énfasis3 23 2 2 2 2" xfId="29821" xr:uid="{34DEBCCF-7707-423A-9C87-1FF187C7CBD5}"/>
    <cellStyle name="60% - Énfasis3 23 2 2 2 2 2" xfId="53982" xr:uid="{3FBB278F-ED0D-4F05-9E4A-16A367C51C93}"/>
    <cellStyle name="60% - Énfasis3 23 2 2 2 3" xfId="53981" xr:uid="{DEF56917-F35B-453A-B3E5-3EC73D7545FE}"/>
    <cellStyle name="60% - Énfasis3 23 2 2 3" xfId="22116" xr:uid="{8CF1C923-7F7F-4052-8B1B-813D29A0F803}"/>
    <cellStyle name="60% - Énfasis3 23 2 2 3 2" xfId="53983" xr:uid="{5688E57C-2786-4F76-AFF3-B241A4BF2323}"/>
    <cellStyle name="60% - Énfasis3 23 2 2 4" xfId="53980" xr:uid="{7D0696D9-0859-4DBF-8F2F-510B890462CF}"/>
    <cellStyle name="60% - Énfasis3 23 2 3" xfId="10680" xr:uid="{573DA6EE-0B50-4A6B-925C-71C72623A4E1}"/>
    <cellStyle name="60% - Énfasis3 23 2 3 2" xfId="26093" xr:uid="{2D73B8E4-EDE9-4414-A723-79C94AA29273}"/>
    <cellStyle name="60% - Énfasis3 23 2 3 2 2" xfId="53985" xr:uid="{103DDDCB-1428-4EE3-A60D-90E58CA1EBA2}"/>
    <cellStyle name="60% - Énfasis3 23 2 3 3" xfId="53984" xr:uid="{21308635-4FD7-4EA4-947C-B461D0CAD488}"/>
    <cellStyle name="60% - Énfasis3 23 2 4" xfId="18388" xr:uid="{D558C243-CC1B-48ED-AB2F-0C715D2FFBFF}"/>
    <cellStyle name="60% - Énfasis3 23 2 4 2" xfId="53986" xr:uid="{3E2E5BB1-5318-4D9D-813C-B3BB5E24A2E6}"/>
    <cellStyle name="60% - Énfasis3 23 2 5" xfId="53979" xr:uid="{20734FFD-C714-4A9A-9ADF-76EE1C5CC4AD}"/>
    <cellStyle name="60% - Énfasis3 23 3" xfId="5240" xr:uid="{635AC558-225B-470A-902E-2D61C7FB6B23}"/>
    <cellStyle name="60% - Énfasis3 23 3 2" xfId="12948" xr:uid="{DCADF1E0-D14D-4AE8-92F2-65E21995ED72}"/>
    <cellStyle name="60% - Énfasis3 23 3 2 2" xfId="28360" xr:uid="{CB077CB6-5E7B-431A-BD2A-CD3B8835C430}"/>
    <cellStyle name="60% - Énfasis3 23 3 2 2 2" xfId="53989" xr:uid="{91C47FD4-D0A4-4F52-98E6-9CA7EC2638D3}"/>
    <cellStyle name="60% - Énfasis3 23 3 2 3" xfId="53988" xr:uid="{E0639E51-5EF8-4E17-A25B-E0983EF839CE}"/>
    <cellStyle name="60% - Énfasis3 23 3 3" xfId="20655" xr:uid="{2A3424E1-7BEB-488A-9BF7-8369B22E3D20}"/>
    <cellStyle name="60% - Énfasis3 23 3 3 2" xfId="53990" xr:uid="{C7B010F4-7D90-4187-9306-F3858E9C72BA}"/>
    <cellStyle name="60% - Énfasis3 23 3 4" xfId="53987" xr:uid="{6EEE556C-7F72-4E41-A910-CDE2EC99D072}"/>
    <cellStyle name="60% - Énfasis3 23 4" xfId="9221" xr:uid="{588121DA-B4D5-46DE-99A0-E38996C70848}"/>
    <cellStyle name="60% - Énfasis3 23 4 2" xfId="24634" xr:uid="{242251E1-7993-4A4B-8D45-46B4F9C2FAE6}"/>
    <cellStyle name="60% - Énfasis3 23 4 2 2" xfId="53992" xr:uid="{AF44230D-A577-4DE1-BBB8-8AB48C40C040}"/>
    <cellStyle name="60% - Énfasis3 23 4 3" xfId="53991" xr:uid="{4384C265-05DF-485B-A697-31FD7092138D}"/>
    <cellStyle name="60% - Énfasis3 23 5" xfId="16929" xr:uid="{76636561-9A51-4EB8-8C2C-7930EB5C13C0}"/>
    <cellStyle name="60% - Énfasis3 23 5 2" xfId="53993" xr:uid="{43E931B7-2882-4461-B529-78CB55917243}"/>
    <cellStyle name="60% - Énfasis3 23 6" xfId="53978" xr:uid="{17EA543E-2A53-459D-9B68-A593D8C77949}"/>
    <cellStyle name="60% - Énfasis3 24" xfId="1524" xr:uid="{375C682D-265B-4D22-9C7B-E71479F63B76}"/>
    <cellStyle name="60% - Énfasis3 24 2" xfId="2989" xr:uid="{AF60CA13-2856-485E-8469-896446D583AB}"/>
    <cellStyle name="60% - Énfasis3 24 2 2" xfId="6721" xr:uid="{1905F642-6ADE-459A-9C50-34A25D5E4D1A}"/>
    <cellStyle name="60% - Énfasis3 24 2 2 2" xfId="14429" xr:uid="{66B2EE37-EEB1-4447-89A1-5A86E3EE169D}"/>
    <cellStyle name="60% - Énfasis3 24 2 2 2 2" xfId="29841" xr:uid="{E901DDE7-0D60-44D7-ABE4-089D6FB6F8A7}"/>
    <cellStyle name="60% - Énfasis3 24 2 2 2 2 2" xfId="53998" xr:uid="{6923E2DF-64F1-4B0E-A146-C4CCBBC04700}"/>
    <cellStyle name="60% - Énfasis3 24 2 2 2 3" xfId="53997" xr:uid="{C5A29643-0EE5-4E69-94BC-FCDD1AD3E9E6}"/>
    <cellStyle name="60% - Énfasis3 24 2 2 3" xfId="22136" xr:uid="{88CA1FEA-417A-4178-A98D-B6B7CED269AA}"/>
    <cellStyle name="60% - Énfasis3 24 2 2 3 2" xfId="53999" xr:uid="{3B2CFDBC-4725-4813-8C7A-5F51DE68096B}"/>
    <cellStyle name="60% - Énfasis3 24 2 2 4" xfId="53996" xr:uid="{08F82361-BFEC-4ABE-BA9C-260CC99B5F76}"/>
    <cellStyle name="60% - Énfasis3 24 2 3" xfId="10700" xr:uid="{796FD7E3-DE84-4182-A50E-8299C767E52B}"/>
    <cellStyle name="60% - Énfasis3 24 2 3 2" xfId="26113" xr:uid="{16665811-8603-4859-BAE3-773968B5E977}"/>
    <cellStyle name="60% - Énfasis3 24 2 3 2 2" xfId="54001" xr:uid="{B42C2A11-0F92-4B99-84EF-78F14D69C6A2}"/>
    <cellStyle name="60% - Énfasis3 24 2 3 3" xfId="54000" xr:uid="{6AEDF1A3-6870-4CFB-A930-0DB57F49976E}"/>
    <cellStyle name="60% - Énfasis3 24 2 4" xfId="18408" xr:uid="{A86E5D5C-A428-4681-B921-1FEEE5A431D8}"/>
    <cellStyle name="60% - Énfasis3 24 2 4 2" xfId="54002" xr:uid="{3FA1D510-4F16-4089-8FA4-9A90263EF034}"/>
    <cellStyle name="60% - Énfasis3 24 2 5" xfId="53995" xr:uid="{7135B404-5910-4195-99CD-6ED19799769B}"/>
    <cellStyle name="60% - Énfasis3 24 3" xfId="5260" xr:uid="{D83D34FF-D30C-4ACB-8498-567B9DDD7BCC}"/>
    <cellStyle name="60% - Énfasis3 24 3 2" xfId="12968" xr:uid="{9B16E6DC-3220-45A3-989F-DDAE0A68D07A}"/>
    <cellStyle name="60% - Énfasis3 24 3 2 2" xfId="28380" xr:uid="{AFD9A3A9-AA57-46C7-9C29-E796C1E7F44F}"/>
    <cellStyle name="60% - Énfasis3 24 3 2 2 2" xfId="54005" xr:uid="{5B63D825-168E-473D-9E94-4D719D3DEADF}"/>
    <cellStyle name="60% - Énfasis3 24 3 2 3" xfId="54004" xr:uid="{41B36873-A89F-4CE4-B4A1-8181FA93373A}"/>
    <cellStyle name="60% - Énfasis3 24 3 3" xfId="20675" xr:uid="{442DAC5B-D879-4B7F-8DAD-F1039EB1601A}"/>
    <cellStyle name="60% - Énfasis3 24 3 3 2" xfId="54006" xr:uid="{53DC8E9F-4533-4D68-A6E1-9399072AC8C5}"/>
    <cellStyle name="60% - Énfasis3 24 3 4" xfId="54003" xr:uid="{0A0343F3-264A-4DFA-933B-5486E93AA6C8}"/>
    <cellStyle name="60% - Énfasis3 24 4" xfId="9241" xr:uid="{F3F0959A-00E3-4117-B777-28B460525EC6}"/>
    <cellStyle name="60% - Énfasis3 24 4 2" xfId="24654" xr:uid="{2C213E13-F776-4723-B9CB-E51A3012228F}"/>
    <cellStyle name="60% - Énfasis3 24 4 2 2" xfId="54008" xr:uid="{29D305FA-1637-4560-B9BE-B07E227BCB1C}"/>
    <cellStyle name="60% - Énfasis3 24 4 3" xfId="54007" xr:uid="{567A68C7-969D-4F5F-8885-1EDD0B22B6A0}"/>
    <cellStyle name="60% - Énfasis3 24 5" xfId="16949" xr:uid="{6A9C4B4E-AA60-402F-B451-589084D2786A}"/>
    <cellStyle name="60% - Énfasis3 24 5 2" xfId="54009" xr:uid="{54AD979C-7A1E-4E27-9611-047D98EDE751}"/>
    <cellStyle name="60% - Énfasis3 24 6" xfId="53994" xr:uid="{5D7C35E4-AEE4-4414-ACCC-C77AD652D257}"/>
    <cellStyle name="60% - Énfasis3 25" xfId="1544" xr:uid="{DFE88BC6-C6E5-4185-9074-EB38CE21AABF}"/>
    <cellStyle name="60% - Énfasis3 25 2" xfId="3009" xr:uid="{F1044D96-54FE-43D0-BC06-95C19CB5CB10}"/>
    <cellStyle name="60% - Énfasis3 25 2 2" xfId="6741" xr:uid="{365C1AAE-1FDE-451F-8CCC-AE3EE3C25CA7}"/>
    <cellStyle name="60% - Énfasis3 25 2 2 2" xfId="14449" xr:uid="{89AC1A50-D2C2-44BA-A857-43923EA8E74C}"/>
    <cellStyle name="60% - Énfasis3 25 2 2 2 2" xfId="29861" xr:uid="{E7F26A4F-E272-4CE4-98B1-82CA9E3A235B}"/>
    <cellStyle name="60% - Énfasis3 25 2 2 2 2 2" xfId="54014" xr:uid="{AB65A84F-EB1A-444D-ADAC-5AA8E2359F9B}"/>
    <cellStyle name="60% - Énfasis3 25 2 2 2 3" xfId="54013" xr:uid="{CE584B82-C3DF-426B-B8CB-8885AF24D958}"/>
    <cellStyle name="60% - Énfasis3 25 2 2 3" xfId="22156" xr:uid="{2A9D1FA6-DB0C-4112-BBB2-6D420B040423}"/>
    <cellStyle name="60% - Énfasis3 25 2 2 3 2" xfId="54015" xr:uid="{EA6B6328-B0ED-435D-BBCD-4E0C4B27ACC4}"/>
    <cellStyle name="60% - Énfasis3 25 2 2 4" xfId="54012" xr:uid="{01B1994C-F96C-4C3B-BB82-5A0015E53015}"/>
    <cellStyle name="60% - Énfasis3 25 2 3" xfId="10720" xr:uid="{0F8BCFF5-96DD-4F0F-BCCA-52985BD6A889}"/>
    <cellStyle name="60% - Énfasis3 25 2 3 2" xfId="26133" xr:uid="{9A446519-F26F-4823-AE3A-BACA6A0F672B}"/>
    <cellStyle name="60% - Énfasis3 25 2 3 2 2" xfId="54017" xr:uid="{6B4F4216-CAE2-4E87-BD09-C9DD81F6E988}"/>
    <cellStyle name="60% - Énfasis3 25 2 3 3" xfId="54016" xr:uid="{37C8CD5F-1B94-4207-9D0B-A755C852AB13}"/>
    <cellStyle name="60% - Énfasis3 25 2 4" xfId="18428" xr:uid="{2FF3402E-178A-4609-9F79-9882C56881BA}"/>
    <cellStyle name="60% - Énfasis3 25 2 4 2" xfId="54018" xr:uid="{0F68FE6B-EC48-4673-8314-FED9E4A5EE57}"/>
    <cellStyle name="60% - Énfasis3 25 2 5" xfId="54011" xr:uid="{C13BD875-03A6-4578-861A-6F9BBE46B181}"/>
    <cellStyle name="60% - Énfasis3 25 3" xfId="5280" xr:uid="{BB62F975-0E75-42DB-8DB6-11CE5571A635}"/>
    <cellStyle name="60% - Énfasis3 25 3 2" xfId="12988" xr:uid="{AAFF89C4-D7BE-422B-8E0B-F5A7CF1668DE}"/>
    <cellStyle name="60% - Énfasis3 25 3 2 2" xfId="28400" xr:uid="{0F1D82B1-5A05-42E3-9508-013EA71872F4}"/>
    <cellStyle name="60% - Énfasis3 25 3 2 2 2" xfId="54021" xr:uid="{0272B5FE-C353-4080-8F4F-BD6BCE9C3C6A}"/>
    <cellStyle name="60% - Énfasis3 25 3 2 3" xfId="54020" xr:uid="{D6CFDF5D-F4EF-49E9-BA3A-2BF04C24AEDA}"/>
    <cellStyle name="60% - Énfasis3 25 3 3" xfId="20695" xr:uid="{1EA74A80-7D85-48F8-9684-8DA8779F7636}"/>
    <cellStyle name="60% - Énfasis3 25 3 3 2" xfId="54022" xr:uid="{D3817C4D-A711-4D7C-AB8A-6FB39015959D}"/>
    <cellStyle name="60% - Énfasis3 25 3 4" xfId="54019" xr:uid="{73D26FA7-AAAA-44A6-8150-17154D9D275F}"/>
    <cellStyle name="60% - Énfasis3 25 4" xfId="9261" xr:uid="{ADF656D0-443C-43E6-8BCE-A6879430B814}"/>
    <cellStyle name="60% - Énfasis3 25 4 2" xfId="24674" xr:uid="{DB6C0DC8-EEF4-4B33-8C55-DB3A443C4749}"/>
    <cellStyle name="60% - Énfasis3 25 4 2 2" xfId="54024" xr:uid="{6F9A8C85-68CB-404F-A6F0-66984E225036}"/>
    <cellStyle name="60% - Énfasis3 25 4 3" xfId="54023" xr:uid="{A986C4F9-A80E-4DE2-BE32-B0FFC65883FA}"/>
    <cellStyle name="60% - Énfasis3 25 5" xfId="16969" xr:uid="{06BE3A94-DA66-415D-99AE-FF0C368BE745}"/>
    <cellStyle name="60% - Énfasis3 25 5 2" xfId="54025" xr:uid="{170C7CDE-1F26-4BE4-AF6C-7A5C31D8FF9E}"/>
    <cellStyle name="60% - Énfasis3 25 6" xfId="54010" xr:uid="{8BCB723F-C138-43C0-A952-671E067AE991}"/>
    <cellStyle name="60% - Énfasis3 26" xfId="1564" xr:uid="{81814C2D-C7DB-4739-BB2E-615B62DCAC6E}"/>
    <cellStyle name="60% - Énfasis3 26 2" xfId="3029" xr:uid="{E85506D5-97CF-4D50-A82D-8925A12700C3}"/>
    <cellStyle name="60% - Énfasis3 26 2 2" xfId="6761" xr:uid="{DF6C2CF1-1B0C-47BF-958F-3F45F15844C8}"/>
    <cellStyle name="60% - Énfasis3 26 2 2 2" xfId="14469" xr:uid="{B4892B17-8541-4C01-9743-9203C7D00BDD}"/>
    <cellStyle name="60% - Énfasis3 26 2 2 2 2" xfId="29881" xr:uid="{9796B803-A100-443A-B7F7-FCDA27C097DA}"/>
    <cellStyle name="60% - Énfasis3 26 2 2 2 2 2" xfId="54030" xr:uid="{5B59BEEE-8EDB-40A6-A2D1-79620F4C5BF4}"/>
    <cellStyle name="60% - Énfasis3 26 2 2 2 3" xfId="54029" xr:uid="{55DE87D3-E14F-48EB-B16F-F88C0CBF79A9}"/>
    <cellStyle name="60% - Énfasis3 26 2 2 3" xfId="22176" xr:uid="{F5A2CA50-D624-4C82-B285-3EB356E754B5}"/>
    <cellStyle name="60% - Énfasis3 26 2 2 3 2" xfId="54031" xr:uid="{828DF0C2-5BAC-4AFB-AE03-270F209662FD}"/>
    <cellStyle name="60% - Énfasis3 26 2 2 4" xfId="54028" xr:uid="{6B8AFED5-B472-4899-BCDE-0F27BD90FFED}"/>
    <cellStyle name="60% - Énfasis3 26 2 3" xfId="10740" xr:uid="{A9338B48-24AD-4EAF-AEBC-3179E3DEFD65}"/>
    <cellStyle name="60% - Énfasis3 26 2 3 2" xfId="26153" xr:uid="{0145C330-5D12-4301-A3F8-3A1D74FB86E3}"/>
    <cellStyle name="60% - Énfasis3 26 2 3 2 2" xfId="54033" xr:uid="{0E467D52-9D9B-4B70-9D79-4BD78A216D08}"/>
    <cellStyle name="60% - Énfasis3 26 2 3 3" xfId="54032" xr:uid="{E9C1118E-93D9-48E5-8AB1-39594EFB6C9A}"/>
    <cellStyle name="60% - Énfasis3 26 2 4" xfId="18448" xr:uid="{5EE51274-4ABD-4791-BD58-486CDB736237}"/>
    <cellStyle name="60% - Énfasis3 26 2 4 2" xfId="54034" xr:uid="{7804C222-027D-4AA6-9802-5958B27966AC}"/>
    <cellStyle name="60% - Énfasis3 26 2 5" xfId="54027" xr:uid="{377B3C36-99DC-460B-A9D8-4D17C0D5F79B}"/>
    <cellStyle name="60% - Énfasis3 26 3" xfId="5300" xr:uid="{9D95728E-F91A-4635-8367-69C1540D5C84}"/>
    <cellStyle name="60% - Énfasis3 26 3 2" xfId="13008" xr:uid="{CF3D418A-C995-40A5-A1BB-8576CC6E07D2}"/>
    <cellStyle name="60% - Énfasis3 26 3 2 2" xfId="28420" xr:uid="{E047C7EA-F872-427D-8627-E5241423F0EE}"/>
    <cellStyle name="60% - Énfasis3 26 3 2 2 2" xfId="54037" xr:uid="{D4EFA712-7ADB-4FED-B9EB-5BBCA82C9AE1}"/>
    <cellStyle name="60% - Énfasis3 26 3 2 3" xfId="54036" xr:uid="{5AB09BFB-90F3-426B-A0DE-E00283EFFF89}"/>
    <cellStyle name="60% - Énfasis3 26 3 3" xfId="20715" xr:uid="{71519BD2-4A2E-48E2-87FF-24CBD7E2D128}"/>
    <cellStyle name="60% - Énfasis3 26 3 3 2" xfId="54038" xr:uid="{BB359C2C-10E0-480B-98FA-024F57C80AD8}"/>
    <cellStyle name="60% - Énfasis3 26 3 4" xfId="54035" xr:uid="{52DD549A-1FEE-43F3-B726-3842D182670F}"/>
    <cellStyle name="60% - Énfasis3 26 4" xfId="9281" xr:uid="{4383BD3E-465E-46C5-BD95-96CC47342827}"/>
    <cellStyle name="60% - Énfasis3 26 4 2" xfId="24694" xr:uid="{7326C13B-E9EF-47F6-943A-121EEA67A90D}"/>
    <cellStyle name="60% - Énfasis3 26 4 2 2" xfId="54040" xr:uid="{D9A1F591-F6C2-4AE0-9091-E6A4FC41EFB6}"/>
    <cellStyle name="60% - Énfasis3 26 4 3" xfId="54039" xr:uid="{F7E22E8A-18EF-4C81-965D-750EDFFE389F}"/>
    <cellStyle name="60% - Énfasis3 26 5" xfId="16989" xr:uid="{9E854C9F-1588-4B29-859F-BDB04441CD69}"/>
    <cellStyle name="60% - Énfasis3 26 5 2" xfId="54041" xr:uid="{8ABF8278-3BB7-479C-B3B1-E2308F92DC28}"/>
    <cellStyle name="60% - Énfasis3 26 6" xfId="54026" xr:uid="{5196B4F9-85A4-45A1-BE60-93E917331821}"/>
    <cellStyle name="60% - Énfasis3 27" xfId="1585" xr:uid="{9175A636-7BA7-4677-B7E6-68E8D42889AC}"/>
    <cellStyle name="60% - Énfasis3 27 2" xfId="3050" xr:uid="{D940FE02-4A68-4BCB-9787-E9A6AAF6813B}"/>
    <cellStyle name="60% - Énfasis3 27 2 2" xfId="6782" xr:uid="{4056DA85-2ABD-476C-BEB7-C4C2BC8757C2}"/>
    <cellStyle name="60% - Énfasis3 27 2 2 2" xfId="14490" xr:uid="{6B891C9C-C8B2-4F0E-BE97-270F89AE15E1}"/>
    <cellStyle name="60% - Énfasis3 27 2 2 2 2" xfId="29902" xr:uid="{F53E2CD9-DA8D-4BA5-8431-0F12C700D302}"/>
    <cellStyle name="60% - Énfasis3 27 2 2 2 2 2" xfId="54046" xr:uid="{61B6D4D3-FE25-48CE-9372-982E27C71E97}"/>
    <cellStyle name="60% - Énfasis3 27 2 2 2 3" xfId="54045" xr:uid="{FFA58A50-4216-4FD0-BEF7-9C1DFF8ADFD3}"/>
    <cellStyle name="60% - Énfasis3 27 2 2 3" xfId="22197" xr:uid="{195DADCB-5296-41B0-986A-DB9B0D658233}"/>
    <cellStyle name="60% - Énfasis3 27 2 2 3 2" xfId="54047" xr:uid="{2B17BE96-2F6C-4ECE-8D5B-26EBD08292AA}"/>
    <cellStyle name="60% - Énfasis3 27 2 2 4" xfId="54044" xr:uid="{B883A2B8-3DE5-4392-9988-99C56DB192F3}"/>
    <cellStyle name="60% - Énfasis3 27 2 3" xfId="10761" xr:uid="{EF030E30-072C-43D7-93E7-B9F365682477}"/>
    <cellStyle name="60% - Énfasis3 27 2 3 2" xfId="26174" xr:uid="{4354CE11-16F8-4CE6-A739-B1C403D39FDA}"/>
    <cellStyle name="60% - Énfasis3 27 2 3 2 2" xfId="54049" xr:uid="{B95D23A8-20B2-4C86-B9A7-82A0761EEE42}"/>
    <cellStyle name="60% - Énfasis3 27 2 3 3" xfId="54048" xr:uid="{41AA4D4C-F662-4C79-8FDA-3BE2E74EF902}"/>
    <cellStyle name="60% - Énfasis3 27 2 4" xfId="18469" xr:uid="{BDB7B334-A955-4BC8-B4F9-4F4DFAE15613}"/>
    <cellStyle name="60% - Énfasis3 27 2 4 2" xfId="54050" xr:uid="{88ED78FC-21D3-4793-AF69-817FDB6C0F56}"/>
    <cellStyle name="60% - Énfasis3 27 2 5" xfId="54043" xr:uid="{0E861005-8C70-475F-BC19-512ABBC31675}"/>
    <cellStyle name="60% - Énfasis3 27 3" xfId="5321" xr:uid="{42E28B99-C7CA-4F4C-95E5-C4BFAC7B21A6}"/>
    <cellStyle name="60% - Énfasis3 27 3 2" xfId="13029" xr:uid="{29259219-7528-4DE5-9BE7-4EFBEA94F85F}"/>
    <cellStyle name="60% - Énfasis3 27 3 2 2" xfId="28441" xr:uid="{68473ABF-DAA5-4047-ADC4-F55D2A067044}"/>
    <cellStyle name="60% - Énfasis3 27 3 2 2 2" xfId="54053" xr:uid="{1B2C083B-B61B-46BA-A46A-003489C45E05}"/>
    <cellStyle name="60% - Énfasis3 27 3 2 3" xfId="54052" xr:uid="{DD4ECCA3-F669-47A3-998B-0608E8D2494A}"/>
    <cellStyle name="60% - Énfasis3 27 3 3" xfId="20736" xr:uid="{0BB8BC60-7902-4544-B8A2-B6F1E798A842}"/>
    <cellStyle name="60% - Énfasis3 27 3 3 2" xfId="54054" xr:uid="{71508672-BC6E-430E-B511-CBD197E57FD5}"/>
    <cellStyle name="60% - Énfasis3 27 3 4" xfId="54051" xr:uid="{9F20279F-7807-4A50-886F-4E5039CE9A93}"/>
    <cellStyle name="60% - Énfasis3 27 4" xfId="9302" xr:uid="{AAE383C4-0A9A-4F0D-8908-A56AE2B23C66}"/>
    <cellStyle name="60% - Énfasis3 27 4 2" xfId="24715" xr:uid="{7E748FAA-9129-4B57-8D03-DC3FF16CB679}"/>
    <cellStyle name="60% - Énfasis3 27 4 2 2" xfId="54056" xr:uid="{0912B4A3-363E-42B1-B141-4B68368B0355}"/>
    <cellStyle name="60% - Énfasis3 27 4 3" xfId="54055" xr:uid="{A4636381-6B86-40CC-AC49-C0705455E516}"/>
    <cellStyle name="60% - Énfasis3 27 5" xfId="17010" xr:uid="{F640D3E2-62E3-40BE-800E-8BB2C6F87522}"/>
    <cellStyle name="60% - Énfasis3 27 5 2" xfId="54057" xr:uid="{DA0883BB-476B-4986-B788-B909FB5402FB}"/>
    <cellStyle name="60% - Énfasis3 27 6" xfId="54042" xr:uid="{D69141DD-2574-467A-854A-77CE77BF9BA3}"/>
    <cellStyle name="60% - Énfasis3 28" xfId="3070" xr:uid="{9799375C-E1FA-4187-8339-2B3F8AF31AD1}"/>
    <cellStyle name="60% - Énfasis3 28 2" xfId="6802" xr:uid="{1B426A69-8E4B-4082-AFCA-4F64C855ABE5}"/>
    <cellStyle name="60% - Énfasis3 28 2 2" xfId="14510" xr:uid="{EEBAE0EE-6338-42E4-89F2-3FE4353B11AB}"/>
    <cellStyle name="60% - Énfasis3 28 2 2 2" xfId="29922" xr:uid="{0CAE7890-EBDB-4CFD-BAD5-EBCB25FC48FB}"/>
    <cellStyle name="60% - Énfasis3 28 2 2 2 2" xfId="54061" xr:uid="{70C4941E-16EA-44FE-8D39-7EEA2A2ED273}"/>
    <cellStyle name="60% - Énfasis3 28 2 2 3" xfId="54060" xr:uid="{1F794EF8-9F8F-4FC6-8E94-82D03CF41956}"/>
    <cellStyle name="60% - Énfasis3 28 2 3" xfId="22217" xr:uid="{0E6EF934-EB60-4611-B31C-6588529BA1FC}"/>
    <cellStyle name="60% - Énfasis3 28 2 3 2" xfId="54062" xr:uid="{3B2899EC-7552-41E5-AAC1-B3DD1744A461}"/>
    <cellStyle name="60% - Énfasis3 28 2 4" xfId="54059" xr:uid="{4E419E47-AA8C-4D6A-B2FA-824655BAB06C}"/>
    <cellStyle name="60% - Énfasis3 28 3" xfId="10781" xr:uid="{C59C298F-8B90-49CE-BFDB-B55043371460}"/>
    <cellStyle name="60% - Énfasis3 28 3 2" xfId="26194" xr:uid="{7E42CBC6-DC07-4F5E-A7D3-00866B34FA78}"/>
    <cellStyle name="60% - Énfasis3 28 3 2 2" xfId="54064" xr:uid="{CB917A85-AD6A-4DF1-A298-A2DA5E29E1B3}"/>
    <cellStyle name="60% - Énfasis3 28 3 3" xfId="54063" xr:uid="{2032C61C-079A-4E14-BD3A-B6073BDFCB87}"/>
    <cellStyle name="60% - Énfasis3 28 4" xfId="18489" xr:uid="{D1AFD8A7-0B87-4010-9AD2-BCAC983F2AB6}"/>
    <cellStyle name="60% - Énfasis3 28 4 2" xfId="54065" xr:uid="{E81E538C-3344-409B-8F51-E37A078020C4}"/>
    <cellStyle name="60% - Énfasis3 28 5" xfId="54058" xr:uid="{2BAAED68-DBF8-4383-B138-36684331A1F0}"/>
    <cellStyle name="60% - Énfasis3 29" xfId="3090" xr:uid="{B57BE453-F79F-4A4A-903F-06840672A745}"/>
    <cellStyle name="60% - Énfasis3 29 2" xfId="6822" xr:uid="{5ABEF9AA-DA99-40B9-9DB3-57748FA0BE6B}"/>
    <cellStyle name="60% - Énfasis3 29 2 2" xfId="14530" xr:uid="{7E9CFF59-07E5-46DA-BB3F-5D15E73D261D}"/>
    <cellStyle name="60% - Énfasis3 29 2 2 2" xfId="29942" xr:uid="{4E11C28D-BCF7-42FC-822E-60F48C29F0D9}"/>
    <cellStyle name="60% - Énfasis3 29 2 2 2 2" xfId="54069" xr:uid="{7F87CB6A-72DE-4A4E-A97B-A2BE7ECB5888}"/>
    <cellStyle name="60% - Énfasis3 29 2 2 3" xfId="54068" xr:uid="{65FC3463-E7A0-44DC-B93F-508FF2FBAAC1}"/>
    <cellStyle name="60% - Énfasis3 29 2 3" xfId="22237" xr:uid="{B25DA8B6-83BC-4B34-93F5-F87950D080AE}"/>
    <cellStyle name="60% - Énfasis3 29 2 3 2" xfId="54070" xr:uid="{F81E532A-4ED6-4B16-9B4E-67D82D3FFCE4}"/>
    <cellStyle name="60% - Énfasis3 29 2 4" xfId="54067" xr:uid="{AE0B0EC2-B15F-4814-A89A-C47BAA22E9A2}"/>
    <cellStyle name="60% - Énfasis3 29 3" xfId="10801" xr:uid="{400E5A62-7D53-4435-8094-FE2E82EBC16F}"/>
    <cellStyle name="60% - Énfasis3 29 3 2" xfId="26214" xr:uid="{B58B44B7-C354-4917-B297-12F0C76EF72E}"/>
    <cellStyle name="60% - Énfasis3 29 3 2 2" xfId="54072" xr:uid="{D4B5FDEA-3E31-4B23-895C-44DCA7D4EBFA}"/>
    <cellStyle name="60% - Énfasis3 29 3 3" xfId="54071" xr:uid="{D7E5FC39-83EA-4C59-AEC7-19664D9285E7}"/>
    <cellStyle name="60% - Énfasis3 29 4" xfId="18509" xr:uid="{AA0A92FD-228C-44A5-8C6B-A0B08F60AFFD}"/>
    <cellStyle name="60% - Énfasis3 29 4 2" xfId="54073" xr:uid="{90200C56-C097-49CB-8A49-CD1A6F9C41BA}"/>
    <cellStyle name="60% - Énfasis3 29 5" xfId="54066" xr:uid="{9985CA2A-B8F1-495E-B016-AE6949939313}"/>
    <cellStyle name="60% - Énfasis3 3" xfId="255" xr:uid="{C631758B-942D-4489-8F93-E45B952E03AC}"/>
    <cellStyle name="60% - Énfasis3 3 2" xfId="458" xr:uid="{E27976C5-8B72-4CF7-848D-6ED037CD40BD}"/>
    <cellStyle name="60% - Énfasis3 3 2 2" xfId="1119" xr:uid="{9749AB01-C62E-4AF1-8E43-120580DE5BEB}"/>
    <cellStyle name="60% - Énfasis3 3 2 2 2" xfId="2587" xr:uid="{E3565F5F-3453-4BF8-B4AC-1F3A42334AFD}"/>
    <cellStyle name="60% - Énfasis3 3 2 2 2 2" xfId="6319" xr:uid="{5BFCE417-C87F-46B0-84B1-795D6DFC0C9B}"/>
    <cellStyle name="60% - Énfasis3 3 2 2 2 2 2" xfId="14027" xr:uid="{A2726900-E953-4368-B5A5-43464B576469}"/>
    <cellStyle name="60% - Énfasis3 3 2 2 2 2 2 2" xfId="29439" xr:uid="{88F0262B-A5F6-4302-A1E6-172CA0EEC192}"/>
    <cellStyle name="60% - Énfasis3 3 2 2 2 2 2 2 2" xfId="54080" xr:uid="{458FACE6-26A2-4C76-A18F-D8A62AF4B32B}"/>
    <cellStyle name="60% - Énfasis3 3 2 2 2 2 2 3" xfId="54079" xr:uid="{1F9524F1-52C3-4073-A790-602E1EA5D7EC}"/>
    <cellStyle name="60% - Énfasis3 3 2 2 2 2 3" xfId="21734" xr:uid="{FBF9CC8D-5E86-47EA-8474-7C6548FD41B4}"/>
    <cellStyle name="60% - Énfasis3 3 2 2 2 2 3 2" xfId="54081" xr:uid="{C3221417-1E8B-4886-ADAD-E30145AC642A}"/>
    <cellStyle name="60% - Énfasis3 3 2 2 2 2 4" xfId="54078" xr:uid="{6ACEC604-2A71-489A-82DF-048ECACA4F74}"/>
    <cellStyle name="60% - Énfasis3 3 2 2 2 3" xfId="10298" xr:uid="{951D00C5-12F5-4992-B920-9AE0EF1749A9}"/>
    <cellStyle name="60% - Énfasis3 3 2 2 2 3 2" xfId="25711" xr:uid="{2B9B1BB9-307D-4F6F-8F2F-79CC51E2D87D}"/>
    <cellStyle name="60% - Énfasis3 3 2 2 2 3 2 2" xfId="54083" xr:uid="{60671287-B92C-4CA6-B365-858ECA3FC210}"/>
    <cellStyle name="60% - Énfasis3 3 2 2 2 3 3" xfId="54082" xr:uid="{11615648-3AEA-409C-966C-6103923211F6}"/>
    <cellStyle name="60% - Énfasis3 3 2 2 2 4" xfId="18006" xr:uid="{F0163F6C-BD21-4B03-9C88-9EE7C53B2B0D}"/>
    <cellStyle name="60% - Énfasis3 3 2 2 2 4 2" xfId="54084" xr:uid="{38C90509-C0D1-434A-A938-63A83666DF74}"/>
    <cellStyle name="60% - Énfasis3 3 2 2 2 5" xfId="54077" xr:uid="{95D81C44-5F75-418C-BF75-E1A8AE716A40}"/>
    <cellStyle name="60% - Énfasis3 3 2 2 3" xfId="4856" xr:uid="{DFF9FC04-E14F-4C69-A03A-774F61B28FCE}"/>
    <cellStyle name="60% - Énfasis3 3 2 2 3 2" xfId="12564" xr:uid="{F2D7F083-DFE4-4D46-8EC5-71B3D9FF3690}"/>
    <cellStyle name="60% - Énfasis3 3 2 2 3 2 2" xfId="27976" xr:uid="{60115502-BCC9-48C9-8976-EB0E475EE04E}"/>
    <cellStyle name="60% - Énfasis3 3 2 2 3 2 2 2" xfId="54087" xr:uid="{00A5BD55-9096-477E-8220-68E3D650F37A}"/>
    <cellStyle name="60% - Énfasis3 3 2 2 3 2 3" xfId="54086" xr:uid="{885211E3-7E1F-4E4D-BBB5-B1A6038D4C2C}"/>
    <cellStyle name="60% - Énfasis3 3 2 2 3 3" xfId="20271" xr:uid="{8FD30F23-5B48-4F06-A061-01E4D09F8379}"/>
    <cellStyle name="60% - Énfasis3 3 2 2 3 3 2" xfId="54088" xr:uid="{BD8E4BEC-778D-4C9E-B77D-18DD875A82A8}"/>
    <cellStyle name="60% - Énfasis3 3 2 2 3 4" xfId="54085" xr:uid="{A1482500-ACA3-48D5-9C6B-2D1ED9019B3F}"/>
    <cellStyle name="60% - Énfasis3 3 2 2 4" xfId="8839" xr:uid="{9792049C-6390-4FFD-B712-C457056E1BF5}"/>
    <cellStyle name="60% - Énfasis3 3 2 2 4 2" xfId="24252" xr:uid="{D45E46F3-7DC8-400B-B40C-132449D707CD}"/>
    <cellStyle name="60% - Énfasis3 3 2 2 4 2 2" xfId="54090" xr:uid="{D5418818-7E83-41D9-8B23-A7A7DC27F4F3}"/>
    <cellStyle name="60% - Énfasis3 3 2 2 4 3" xfId="54089" xr:uid="{64A5F8E7-0F71-4038-9604-F7F8580FC6B2}"/>
    <cellStyle name="60% - Énfasis3 3 2 2 5" xfId="16547" xr:uid="{10DFC71B-0B9F-4E32-905B-9D0677E53106}"/>
    <cellStyle name="60% - Énfasis3 3 2 2 5 2" xfId="54091" xr:uid="{ADD88EBE-CDF3-45D3-81F1-1ADFDB86B93D}"/>
    <cellStyle name="60% - Énfasis3 3 2 2 6" xfId="54076" xr:uid="{50144C13-FC09-416F-BFAF-25AC442FA02A}"/>
    <cellStyle name="60% - Énfasis3 3 2 3" xfId="1949" xr:uid="{D69B7683-2177-45B2-90DD-A7F8B025B8DC}"/>
    <cellStyle name="60% - Énfasis3 3 2 3 2" xfId="5681" xr:uid="{49172800-A7DA-4163-B69B-6BDD6E4C0612}"/>
    <cellStyle name="60% - Énfasis3 3 2 3 2 2" xfId="13389" xr:uid="{3F5ADDF0-A9E5-4B8E-9C4E-1CFC2FA16431}"/>
    <cellStyle name="60% - Énfasis3 3 2 3 2 2 2" xfId="28801" xr:uid="{9982C063-A346-4B00-8969-5EAE5304730F}"/>
    <cellStyle name="60% - Énfasis3 3 2 3 2 2 2 2" xfId="54095" xr:uid="{18AECA0E-2489-46B3-9C62-EA93EE1A6B37}"/>
    <cellStyle name="60% - Énfasis3 3 2 3 2 2 3" xfId="54094" xr:uid="{5AA9BD2D-9F16-46D4-B1EB-1F4EF40EA4BF}"/>
    <cellStyle name="60% - Énfasis3 3 2 3 2 3" xfId="21096" xr:uid="{E9F006F1-0D2E-479D-971A-30C369A4CD3E}"/>
    <cellStyle name="60% - Énfasis3 3 2 3 2 3 2" xfId="54096" xr:uid="{9B9F2669-E54D-4C09-B95A-07C15A02F15F}"/>
    <cellStyle name="60% - Énfasis3 3 2 3 2 4" xfId="54093" xr:uid="{DC8FDA23-F560-452D-8738-D8E3C9067A36}"/>
    <cellStyle name="60% - Énfasis3 3 2 3 3" xfId="9660" xr:uid="{CB374BC2-DEF7-4173-83DF-EE409C9A96F3}"/>
    <cellStyle name="60% - Énfasis3 3 2 3 3 2" xfId="25073" xr:uid="{6A1E0566-1FEC-4333-AE67-9D7B8721AFC5}"/>
    <cellStyle name="60% - Énfasis3 3 2 3 3 2 2" xfId="54098" xr:uid="{27AAD21B-8A14-4F6B-9572-6003C768A5FD}"/>
    <cellStyle name="60% - Énfasis3 3 2 3 3 3" xfId="54097" xr:uid="{E2507396-0B7D-4868-845A-A7CFA1F7E3BD}"/>
    <cellStyle name="60% - Énfasis3 3 2 3 4" xfId="17368" xr:uid="{DA0E8D37-5D18-4201-9455-C48A06A6AF4B}"/>
    <cellStyle name="60% - Énfasis3 3 2 3 4 2" xfId="54099" xr:uid="{7A29B981-C2BA-48D6-B8FA-8E2446610407}"/>
    <cellStyle name="60% - Énfasis3 3 2 3 5" xfId="54092" xr:uid="{3DBAFC12-3583-494C-925C-837472871647}"/>
    <cellStyle name="60% - Énfasis3 3 2 4" xfId="4204" xr:uid="{640A868D-ED01-42B4-986A-3C0A83A4DEF9}"/>
    <cellStyle name="60% - Énfasis3 3 2 4 2" xfId="11912" xr:uid="{6B883119-3FDA-4BBD-940E-A77FD2EF2912}"/>
    <cellStyle name="60% - Énfasis3 3 2 4 2 2" xfId="27324" xr:uid="{DDD4754C-D21D-4CDF-B82B-BF9765A5E226}"/>
    <cellStyle name="60% - Énfasis3 3 2 4 2 2 2" xfId="54102" xr:uid="{777D19B1-25D4-46B8-A75D-5CE8BBE754FF}"/>
    <cellStyle name="60% - Énfasis3 3 2 4 2 3" xfId="54101" xr:uid="{617C00FD-4CD9-401F-B5F0-61590A249A8F}"/>
    <cellStyle name="60% - Énfasis3 3 2 4 3" xfId="19619" xr:uid="{576F3613-A31B-407D-B92D-6EAE24948807}"/>
    <cellStyle name="60% - Énfasis3 3 2 4 3 2" xfId="54103" xr:uid="{58D6DF1B-C7B2-485F-83C8-E990A03ADB59}"/>
    <cellStyle name="60% - Énfasis3 3 2 4 4" xfId="54100" xr:uid="{9E9AB6FA-407A-4F7C-9D07-97B66E08788A}"/>
    <cellStyle name="60% - Énfasis3 3 2 5" xfId="8201" xr:uid="{678E153C-5033-4738-9913-3EBEEBCE0BE1}"/>
    <cellStyle name="60% - Énfasis3 3 2 5 2" xfId="23614" xr:uid="{1A6ECCB4-2615-4BB1-AAA7-9339E65E0384}"/>
    <cellStyle name="60% - Énfasis3 3 2 5 2 2" xfId="54105" xr:uid="{F72085FD-9602-4B30-AFF8-7A1C2A48F2CF}"/>
    <cellStyle name="60% - Énfasis3 3 2 5 3" xfId="54104" xr:uid="{AE5E553B-319A-4B73-8F6B-1299EA153668}"/>
    <cellStyle name="60% - Énfasis3 3 2 6" xfId="15909" xr:uid="{706F6B00-82C5-4AAD-80D3-47EEB38BA141}"/>
    <cellStyle name="60% - Énfasis3 3 2 6 2" xfId="54106" xr:uid="{C7146D0E-F6BA-4AE9-893F-DCABF3A204DB}"/>
    <cellStyle name="60% - Énfasis3 3 2 7" xfId="54075" xr:uid="{D10896D8-A0A6-487A-9933-7D2782258F44}"/>
    <cellStyle name="60% - Énfasis3 3 3" xfId="919" xr:uid="{64DEFED7-11CD-4368-B696-46C840FD0A91}"/>
    <cellStyle name="60% - Énfasis3 3 3 2" xfId="2389" xr:uid="{AD7A0456-CDF5-47EA-8E47-D81F8A3F983D}"/>
    <cellStyle name="60% - Énfasis3 3 3 2 2" xfId="6121" xr:uid="{2612321F-5194-49E9-8D54-0472CDB23FB9}"/>
    <cellStyle name="60% - Énfasis3 3 3 2 2 2" xfId="13829" xr:uid="{9F0E01F1-83BF-4FFD-BEEC-B644E4EE7793}"/>
    <cellStyle name="60% - Énfasis3 3 3 2 2 2 2" xfId="29241" xr:uid="{70852E2C-CE48-4261-AD46-F3590AD50F80}"/>
    <cellStyle name="60% - Énfasis3 3 3 2 2 2 2 2" xfId="54111" xr:uid="{0C701AF4-A282-4AAB-99D8-77754CA21665}"/>
    <cellStyle name="60% - Énfasis3 3 3 2 2 2 3" xfId="54110" xr:uid="{3CDB9DFC-AC75-46DA-ADA9-869C703FD826}"/>
    <cellStyle name="60% - Énfasis3 3 3 2 2 3" xfId="21536" xr:uid="{7BC9893A-E4B6-4E94-B575-B4256C017257}"/>
    <cellStyle name="60% - Énfasis3 3 3 2 2 3 2" xfId="54112" xr:uid="{F86455BC-CCBD-4251-81C4-D54113D6AF0C}"/>
    <cellStyle name="60% - Énfasis3 3 3 2 2 4" xfId="54109" xr:uid="{06D0250C-1EDC-4A26-9D70-D0B05C4EC825}"/>
    <cellStyle name="60% - Énfasis3 3 3 2 3" xfId="10100" xr:uid="{B44EE153-D608-4336-9F8A-717A60711324}"/>
    <cellStyle name="60% - Énfasis3 3 3 2 3 2" xfId="25513" xr:uid="{297AA259-05EE-4EEC-8C0F-8C831B4AF8F7}"/>
    <cellStyle name="60% - Énfasis3 3 3 2 3 2 2" xfId="54114" xr:uid="{0C061B12-A88F-4C42-8845-04151177974D}"/>
    <cellStyle name="60% - Énfasis3 3 3 2 3 3" xfId="54113" xr:uid="{8971361A-972D-4080-B423-6DD39938B347}"/>
    <cellStyle name="60% - Énfasis3 3 3 2 4" xfId="17808" xr:uid="{F8D86C71-648C-47BA-BE13-C189F5EEE802}"/>
    <cellStyle name="60% - Énfasis3 3 3 2 4 2" xfId="54115" xr:uid="{7F74D0A0-A5C0-4205-B5BA-21876807CC3F}"/>
    <cellStyle name="60% - Énfasis3 3 3 2 5" xfId="54108" xr:uid="{EE8B5EAA-B929-4452-8704-20C0AE6419FE}"/>
    <cellStyle name="60% - Énfasis3 3 3 3" xfId="4656" xr:uid="{A6F5D1B0-5693-4A14-A4E1-BFE4653C70E7}"/>
    <cellStyle name="60% - Énfasis3 3 3 3 2" xfId="12364" xr:uid="{02E4C26D-C101-4014-B964-240E32495F1B}"/>
    <cellStyle name="60% - Énfasis3 3 3 3 2 2" xfId="27776" xr:uid="{887A1134-F3B5-49BB-AA0F-EFA32180C4D9}"/>
    <cellStyle name="60% - Énfasis3 3 3 3 2 2 2" xfId="54118" xr:uid="{5A5A3F31-09E0-4197-B1A0-3FAC75D2841C}"/>
    <cellStyle name="60% - Énfasis3 3 3 3 2 3" xfId="54117" xr:uid="{8BE48E02-7D3D-44B0-8131-9EE5DA74F3D4}"/>
    <cellStyle name="60% - Énfasis3 3 3 3 3" xfId="20071" xr:uid="{1CD35620-BDC1-4D64-990B-570224B84091}"/>
    <cellStyle name="60% - Énfasis3 3 3 3 3 2" xfId="54119" xr:uid="{1DCD934C-DBCC-4041-AF99-A4889694A5D9}"/>
    <cellStyle name="60% - Énfasis3 3 3 3 4" xfId="54116" xr:uid="{BA43D11E-13D0-46D7-AFC3-77083B396407}"/>
    <cellStyle name="60% - Énfasis3 3 3 4" xfId="8641" xr:uid="{63A4FD30-EC85-4673-B5D9-B774E1C52A5F}"/>
    <cellStyle name="60% - Énfasis3 3 3 4 2" xfId="24054" xr:uid="{B08BBE46-0244-47E1-A481-07AC43CC756D}"/>
    <cellStyle name="60% - Énfasis3 3 3 4 2 2" xfId="54121" xr:uid="{2D58C0BD-3A6B-4671-A313-C20172ED88D6}"/>
    <cellStyle name="60% - Énfasis3 3 3 4 3" xfId="54120" xr:uid="{BD28A119-C4EC-4C1A-BFB7-3C3B13DDF9E1}"/>
    <cellStyle name="60% - Énfasis3 3 3 5" xfId="16349" xr:uid="{F014C955-8582-471E-9E52-6C95F04F7B33}"/>
    <cellStyle name="60% - Énfasis3 3 3 5 2" xfId="54122" xr:uid="{78B41909-93F7-49C7-9754-23E4AB31DB28}"/>
    <cellStyle name="60% - Énfasis3 3 3 6" xfId="54107" xr:uid="{E1F4A38D-841E-4331-A880-62B8460DF68F}"/>
    <cellStyle name="60% - Énfasis3 3 4" xfId="1751" xr:uid="{A5480BE0-6276-44D9-A286-B092F3DEAEFA}"/>
    <cellStyle name="60% - Énfasis3 3 4 2" xfId="5483" xr:uid="{B31C89C5-1D0D-442F-B8D6-E5408B5C2C41}"/>
    <cellStyle name="60% - Énfasis3 3 4 2 2" xfId="13191" xr:uid="{0A193B21-7DB7-4E2C-A38F-75FE1AE3B229}"/>
    <cellStyle name="60% - Énfasis3 3 4 2 2 2" xfId="28603" xr:uid="{09C4C24B-4CE4-4AD9-9F3D-138FB0EAEB74}"/>
    <cellStyle name="60% - Énfasis3 3 4 2 2 2 2" xfId="54126" xr:uid="{997E6836-B642-4B17-90E5-4B09FE6EC1D6}"/>
    <cellStyle name="60% - Énfasis3 3 4 2 2 3" xfId="54125" xr:uid="{C4B96B70-EC21-4AC0-B25F-FBFC45406391}"/>
    <cellStyle name="60% - Énfasis3 3 4 2 3" xfId="20898" xr:uid="{1EDC8BEA-62AC-44CC-A65C-A734380EB7F5}"/>
    <cellStyle name="60% - Énfasis3 3 4 2 3 2" xfId="54127" xr:uid="{49178C4A-3C4E-4543-9E55-F3A564B5D7DE}"/>
    <cellStyle name="60% - Énfasis3 3 4 2 4" xfId="54124" xr:uid="{17E5142D-7509-436D-8319-A166A46004A6}"/>
    <cellStyle name="60% - Énfasis3 3 4 3" xfId="9462" xr:uid="{78800036-01AF-470D-9DE6-355A5BC3D03E}"/>
    <cellStyle name="60% - Énfasis3 3 4 3 2" xfId="24875" xr:uid="{28F14B1B-CDA0-4C55-9482-3CB85DAF0E4A}"/>
    <cellStyle name="60% - Énfasis3 3 4 3 2 2" xfId="54129" xr:uid="{D24B648D-8863-4330-9E2A-5AFE9997667D}"/>
    <cellStyle name="60% - Énfasis3 3 4 3 3" xfId="54128" xr:uid="{0FF1D943-B740-45E8-87D7-8B07BBEA60F8}"/>
    <cellStyle name="60% - Énfasis3 3 4 4" xfId="17170" xr:uid="{ABB7F4DD-58F4-4E57-95EC-8BC8F09930A5}"/>
    <cellStyle name="60% - Énfasis3 3 4 4 2" xfId="54130" xr:uid="{007EAA5F-E602-4A28-A849-DBCCB56C4FBE}"/>
    <cellStyle name="60% - Énfasis3 3 4 5" xfId="54123" xr:uid="{5757E89E-ED03-4B01-9BA4-96585067EF98}"/>
    <cellStyle name="60% - Énfasis3 3 5" xfId="4004" xr:uid="{3BC5CEAF-FAEE-425D-98C7-DFF7AAC625AE}"/>
    <cellStyle name="60% - Énfasis3 3 5 2" xfId="11712" xr:uid="{9ABC7681-22EC-40F0-B162-EF13512A62AD}"/>
    <cellStyle name="60% - Énfasis3 3 5 2 2" xfId="27124" xr:uid="{AC295148-4EBA-4176-9F52-23F937D32891}"/>
    <cellStyle name="60% - Énfasis3 3 5 2 2 2" xfId="54133" xr:uid="{B7DC363C-92B4-4A45-B646-A4AC3DB38D8E}"/>
    <cellStyle name="60% - Énfasis3 3 5 2 3" xfId="54132" xr:uid="{87F18699-4237-4495-AF3B-A25A1198EBBF}"/>
    <cellStyle name="60% - Énfasis3 3 5 3" xfId="19419" xr:uid="{AE53041D-0BFD-4D2A-8A5D-868400223C3A}"/>
    <cellStyle name="60% - Énfasis3 3 5 3 2" xfId="54134" xr:uid="{DF465329-1A97-47F6-87A0-5BC5AB94BB3B}"/>
    <cellStyle name="60% - Énfasis3 3 5 4" xfId="54131" xr:uid="{8C865923-4B77-4D35-B72D-B159D4D260CA}"/>
    <cellStyle name="60% - Énfasis3 3 6" xfId="8003" xr:uid="{E8E93D49-61DE-4870-9316-5027121E95C9}"/>
    <cellStyle name="60% - Énfasis3 3 6 2" xfId="23416" xr:uid="{00DE7C0D-07C4-4CBF-950B-C65518A62076}"/>
    <cellStyle name="60% - Énfasis3 3 6 2 2" xfId="54136" xr:uid="{93869FFD-C350-42C2-87BF-11F046253072}"/>
    <cellStyle name="60% - Énfasis3 3 6 3" xfId="54135" xr:uid="{17396416-D324-463F-8536-70CB9748A7A7}"/>
    <cellStyle name="60% - Énfasis3 3 7" xfId="15711" xr:uid="{E9140E6E-7811-485D-843E-67F40C550979}"/>
    <cellStyle name="60% - Énfasis3 3 7 2" xfId="54137" xr:uid="{065C6ED6-2CE4-4418-B3C0-2CAFFA72A99B}"/>
    <cellStyle name="60% - Énfasis3 3 8" xfId="54074" xr:uid="{D619AD60-8CE3-45EC-B115-E7E5CB4DB05F}"/>
    <cellStyle name="60% - Énfasis3 30" xfId="3110" xr:uid="{C4C7682D-54CB-4F24-B509-14C7781602D3}"/>
    <cellStyle name="60% - Énfasis3 30 2" xfId="6842" xr:uid="{A1060544-91E0-4E3D-B183-A2999EDD789D}"/>
    <cellStyle name="60% - Énfasis3 30 2 2" xfId="14550" xr:uid="{816DE753-7ABB-442B-B97B-2004B3CF50AE}"/>
    <cellStyle name="60% - Énfasis3 30 2 2 2" xfId="29962" xr:uid="{E094FB94-1DE2-415A-9658-1584560DD049}"/>
    <cellStyle name="60% - Énfasis3 30 2 2 2 2" xfId="54141" xr:uid="{4020D055-D32B-4537-833A-D8EBC7A7DAD7}"/>
    <cellStyle name="60% - Énfasis3 30 2 2 3" xfId="54140" xr:uid="{C879A858-35A2-4F62-9F48-4A111894255D}"/>
    <cellStyle name="60% - Énfasis3 30 2 3" xfId="22257" xr:uid="{77C29AF8-DD36-4936-8C0E-FF8413FBB7EE}"/>
    <cellStyle name="60% - Énfasis3 30 2 3 2" xfId="54142" xr:uid="{C8499793-4F08-46AC-8FC3-D8D7A29ED14B}"/>
    <cellStyle name="60% - Énfasis3 30 2 4" xfId="54139" xr:uid="{A123AFE8-E9A6-4434-B54A-B9A3B3216BE5}"/>
    <cellStyle name="60% - Énfasis3 30 3" xfId="10821" xr:uid="{BA97D7F8-0A14-4372-BD06-ACD6FF7675DC}"/>
    <cellStyle name="60% - Énfasis3 30 3 2" xfId="26234" xr:uid="{58057F86-4669-48BB-B128-398A4DB0EB2F}"/>
    <cellStyle name="60% - Énfasis3 30 3 2 2" xfId="54144" xr:uid="{BBD8854E-FBB2-46F1-98E9-CA92AAADBEEE}"/>
    <cellStyle name="60% - Énfasis3 30 3 3" xfId="54143" xr:uid="{8A297EE0-D9CB-4FCC-B5BA-3DBF6365F91E}"/>
    <cellStyle name="60% - Énfasis3 30 4" xfId="18529" xr:uid="{83EDFCCC-A3DA-49E4-959D-8513C9FEA4E8}"/>
    <cellStyle name="60% - Énfasis3 30 4 2" xfId="54145" xr:uid="{4BB965A0-4F48-46B2-8CB1-43DE1A916966}"/>
    <cellStyle name="60% - Énfasis3 30 5" xfId="54138" xr:uid="{B48A78A0-1B6F-4E6D-B535-DF810243A139}"/>
    <cellStyle name="60% - Énfasis3 31" xfId="3130" xr:uid="{1C962A99-B8B6-4295-9F1E-33741C151E1E}"/>
    <cellStyle name="60% - Énfasis3 31 2" xfId="6862" xr:uid="{B9C7FDB6-1B1C-4A11-BC51-94FF997FEFB6}"/>
    <cellStyle name="60% - Énfasis3 31 2 2" xfId="14570" xr:uid="{AA318133-52A2-4DFF-9657-FE5169EF490A}"/>
    <cellStyle name="60% - Énfasis3 31 2 2 2" xfId="29982" xr:uid="{EC455D06-3D5D-46F7-92B9-D50793F4A938}"/>
    <cellStyle name="60% - Énfasis3 31 2 2 2 2" xfId="54149" xr:uid="{B90B2BDD-2C14-4ABB-94D0-997A4FAC6E40}"/>
    <cellStyle name="60% - Énfasis3 31 2 2 3" xfId="54148" xr:uid="{3167DA03-C0EB-4EE5-905E-70BD47C61EF8}"/>
    <cellStyle name="60% - Énfasis3 31 2 3" xfId="22277" xr:uid="{88DE63F3-F07F-4037-9BB1-DABD99A9FD0C}"/>
    <cellStyle name="60% - Énfasis3 31 2 3 2" xfId="54150" xr:uid="{B53FF88B-5AF1-4403-A26F-75BBC9DFC1C6}"/>
    <cellStyle name="60% - Énfasis3 31 2 4" xfId="54147" xr:uid="{2979A2F7-39BE-4DD0-BC51-F80637CEFEFA}"/>
    <cellStyle name="60% - Énfasis3 31 3" xfId="10841" xr:uid="{19B70E03-A035-46DB-8CA2-7E1D8DABF0D5}"/>
    <cellStyle name="60% - Énfasis3 31 3 2" xfId="26254" xr:uid="{AF0FA367-6678-4DDF-A0AA-30A9C455B77A}"/>
    <cellStyle name="60% - Énfasis3 31 3 2 2" xfId="54152" xr:uid="{F22C5A5B-316E-4CCF-9F8A-B68255103782}"/>
    <cellStyle name="60% - Énfasis3 31 3 3" xfId="54151" xr:uid="{A80EB95F-D9B3-4754-86EC-61F15AB42E19}"/>
    <cellStyle name="60% - Énfasis3 31 4" xfId="18549" xr:uid="{EB05AAE2-BE33-4D6F-B337-97A04D78D730}"/>
    <cellStyle name="60% - Énfasis3 31 4 2" xfId="54153" xr:uid="{440BCE66-ED41-4A5C-8CC7-C9E05A6EE79D}"/>
    <cellStyle name="60% - Énfasis3 31 5" xfId="54146" xr:uid="{8CB95A2E-410A-447E-825A-BFE9B8D3C974}"/>
    <cellStyle name="60% - Énfasis3 32" xfId="3150" xr:uid="{F4DA2092-C876-44CF-9E53-306B27736C22}"/>
    <cellStyle name="60% - Énfasis3 32 2" xfId="6882" xr:uid="{4DB02C6F-3880-4C81-90D1-F7361C7DE38E}"/>
    <cellStyle name="60% - Énfasis3 32 2 2" xfId="14590" xr:uid="{50CA50C5-58F3-4591-A7A7-AA4170B7A40F}"/>
    <cellStyle name="60% - Énfasis3 32 2 2 2" xfId="30002" xr:uid="{12AFFE03-7D3B-4761-B21C-D5797B3473A6}"/>
    <cellStyle name="60% - Énfasis3 32 2 2 2 2" xfId="54157" xr:uid="{CDF8C78F-FBC2-45C7-A79E-C737F9B9E1A4}"/>
    <cellStyle name="60% - Énfasis3 32 2 2 3" xfId="54156" xr:uid="{E6CCB301-ACB6-4ED6-9414-C0F826208117}"/>
    <cellStyle name="60% - Énfasis3 32 2 3" xfId="22297" xr:uid="{F3FF7C8D-A005-4D08-861C-0D4D8D12B4CA}"/>
    <cellStyle name="60% - Énfasis3 32 2 3 2" xfId="54158" xr:uid="{AF246EA3-D445-47FC-BA46-024BE532B412}"/>
    <cellStyle name="60% - Énfasis3 32 2 4" xfId="54155" xr:uid="{82E2231A-9865-4B3A-8A5D-D8D8855E85F2}"/>
    <cellStyle name="60% - Énfasis3 32 3" xfId="10861" xr:uid="{88E26AD0-9470-43C7-897C-E4FC546556FF}"/>
    <cellStyle name="60% - Énfasis3 32 3 2" xfId="26274" xr:uid="{60129F3D-253E-4BA3-8285-98F9CED0A403}"/>
    <cellStyle name="60% - Énfasis3 32 3 2 2" xfId="54160" xr:uid="{A6CE378B-1065-4304-A75A-4425A90C9F27}"/>
    <cellStyle name="60% - Énfasis3 32 3 3" xfId="54159" xr:uid="{E4781861-22A3-4978-8855-8C45647A6F99}"/>
    <cellStyle name="60% - Énfasis3 32 4" xfId="18569" xr:uid="{7003A3E9-AAC2-4715-A5BA-6A9898A1430D}"/>
    <cellStyle name="60% - Énfasis3 32 4 2" xfId="54161" xr:uid="{E8DC246A-094C-46C5-A1F7-5DD55B04F077}"/>
    <cellStyle name="60% - Énfasis3 32 5" xfId="54154" xr:uid="{DAFCA489-81C3-45C5-A3B2-CA42F0D5D9C3}"/>
    <cellStyle name="60% - Énfasis3 33" xfId="3170" xr:uid="{08E78383-D203-4718-B6B9-ADFDE22448D2}"/>
    <cellStyle name="60% - Énfasis3 33 2" xfId="6902" xr:uid="{59D85EB0-7C7D-474A-B08D-DCB514DF9BF4}"/>
    <cellStyle name="60% - Énfasis3 33 2 2" xfId="14610" xr:uid="{8A16F95A-D8DF-4A54-BB50-F4A7F0E8DBC6}"/>
    <cellStyle name="60% - Énfasis3 33 2 2 2" xfId="30022" xr:uid="{DB1B97F9-6BEA-499A-852C-7D8A995767FF}"/>
    <cellStyle name="60% - Énfasis3 33 2 2 2 2" xfId="54165" xr:uid="{07120495-2103-4653-A244-0A9F087C7806}"/>
    <cellStyle name="60% - Énfasis3 33 2 2 3" xfId="54164" xr:uid="{623D6118-716F-4204-BFCB-7701C25D1CF6}"/>
    <cellStyle name="60% - Énfasis3 33 2 3" xfId="22317" xr:uid="{0FA50D4B-5C80-4278-B72A-2772FB2BFCF0}"/>
    <cellStyle name="60% - Énfasis3 33 2 3 2" xfId="54166" xr:uid="{17139665-4204-45EB-89BA-F738FEECB696}"/>
    <cellStyle name="60% - Énfasis3 33 2 4" xfId="54163" xr:uid="{DA54FD6B-4D97-4505-BE3B-4CFDA949229B}"/>
    <cellStyle name="60% - Énfasis3 33 3" xfId="10881" xr:uid="{1B37CAAF-E91C-4547-A358-723D906EF468}"/>
    <cellStyle name="60% - Énfasis3 33 3 2" xfId="26294" xr:uid="{7B7BF677-D60D-4460-82FE-AE774932BE1D}"/>
    <cellStyle name="60% - Énfasis3 33 3 2 2" xfId="54168" xr:uid="{42DA7FFB-B368-461E-9EC1-E42A85C5AF5B}"/>
    <cellStyle name="60% - Énfasis3 33 3 3" xfId="54167" xr:uid="{8261F8E9-43D2-4666-B5D0-155B5C386AB9}"/>
    <cellStyle name="60% - Énfasis3 33 4" xfId="18589" xr:uid="{44EE9C41-CEB9-49A3-ACAB-6308F8BEC36F}"/>
    <cellStyle name="60% - Énfasis3 33 4 2" xfId="54169" xr:uid="{F456CA75-EEA5-45A7-9318-F36AA331715D}"/>
    <cellStyle name="60% - Énfasis3 33 5" xfId="54162" xr:uid="{35F6EA9A-6B1A-43E2-826B-1CDF9EFC9441}"/>
    <cellStyle name="60% - Énfasis3 34" xfId="3190" xr:uid="{0A901225-D9AD-4791-8AB4-F3188BCD22CE}"/>
    <cellStyle name="60% - Énfasis3 34 2" xfId="6922" xr:uid="{2801965B-774B-4752-8433-00F4CE83CA58}"/>
    <cellStyle name="60% - Énfasis3 34 2 2" xfId="14630" xr:uid="{F826CB43-AF81-41FB-A893-6767B2356245}"/>
    <cellStyle name="60% - Énfasis3 34 2 2 2" xfId="30042" xr:uid="{FCA8ADAA-531F-461C-9406-078C9CC3502F}"/>
    <cellStyle name="60% - Énfasis3 34 2 2 2 2" xfId="54173" xr:uid="{C8199D66-D3E8-47E4-9BED-DC8615F030BF}"/>
    <cellStyle name="60% - Énfasis3 34 2 2 3" xfId="54172" xr:uid="{F3157091-49EB-4634-A4FC-CC008A4F7B44}"/>
    <cellStyle name="60% - Énfasis3 34 2 3" xfId="22337" xr:uid="{1780238F-BE85-487F-B3B4-D40BA83C136B}"/>
    <cellStyle name="60% - Énfasis3 34 2 3 2" xfId="54174" xr:uid="{0F1729C2-54A9-442B-AF61-7E24BC6A50A3}"/>
    <cellStyle name="60% - Énfasis3 34 2 4" xfId="54171" xr:uid="{4C71B182-F83A-4673-9FD6-9A509D2A29CD}"/>
    <cellStyle name="60% - Énfasis3 34 3" xfId="10901" xr:uid="{87A0DB39-103E-4672-A326-F39E664609C7}"/>
    <cellStyle name="60% - Énfasis3 34 3 2" xfId="26314" xr:uid="{990B97A4-4C80-4AD4-9A66-7DB87E2E614F}"/>
    <cellStyle name="60% - Énfasis3 34 3 2 2" xfId="54176" xr:uid="{59040B86-8B1A-4111-A6E6-78C63C30A9C8}"/>
    <cellStyle name="60% - Énfasis3 34 3 3" xfId="54175" xr:uid="{1CCE754D-C90C-462A-BE04-979B84FC8306}"/>
    <cellStyle name="60% - Énfasis3 34 4" xfId="18609" xr:uid="{5D9C427F-DC5F-45E9-9BC5-176E8C489A77}"/>
    <cellStyle name="60% - Énfasis3 34 4 2" xfId="54177" xr:uid="{1A1F585E-96C8-41D3-AF2D-6665E49B0DAD}"/>
    <cellStyle name="60% - Énfasis3 34 5" xfId="54170" xr:uid="{F78AD452-3C4C-468D-B4C5-9820BE109C5F}"/>
    <cellStyle name="60% - Énfasis3 35" xfId="3210" xr:uid="{8E3E81D7-51A8-41EB-A597-27ED703A2E55}"/>
    <cellStyle name="60% - Énfasis3 35 2" xfId="6942" xr:uid="{6BE50B00-6CC5-4B57-B252-2FF99D76FCCD}"/>
    <cellStyle name="60% - Énfasis3 35 2 2" xfId="14650" xr:uid="{F767A24F-4D7D-4279-ABBA-C052EBFFC07B}"/>
    <cellStyle name="60% - Énfasis3 35 2 2 2" xfId="30062" xr:uid="{BA0FEC54-6F6B-4985-8FA1-D8E55F677211}"/>
    <cellStyle name="60% - Énfasis3 35 2 2 2 2" xfId="54181" xr:uid="{E9A8B3BC-C999-4673-8256-09EE98EF551D}"/>
    <cellStyle name="60% - Énfasis3 35 2 2 3" xfId="54180" xr:uid="{B5B92293-F87F-4B58-BD7E-2C013D210269}"/>
    <cellStyle name="60% - Énfasis3 35 2 3" xfId="22357" xr:uid="{7CD34D15-48AC-49F8-9FEA-EB0C2CBFDAED}"/>
    <cellStyle name="60% - Énfasis3 35 2 3 2" xfId="54182" xr:uid="{BB6F4187-E39F-4251-94BF-F99B3E15CB0B}"/>
    <cellStyle name="60% - Énfasis3 35 2 4" xfId="54179" xr:uid="{BC7561AA-9392-45F3-9003-AC093D85C54C}"/>
    <cellStyle name="60% - Énfasis3 35 3" xfId="10921" xr:uid="{7E9DF3E9-A9DF-4723-B804-8A816DFD3BB3}"/>
    <cellStyle name="60% - Énfasis3 35 3 2" xfId="26334" xr:uid="{10D4456D-10E3-419E-99E8-EC6E4A74110E}"/>
    <cellStyle name="60% - Énfasis3 35 3 2 2" xfId="54184" xr:uid="{6D7DEC84-266E-4398-9EBD-DA3E12C7B7F6}"/>
    <cellStyle name="60% - Énfasis3 35 3 3" xfId="54183" xr:uid="{B128F3EB-B6B3-4C6D-A9CC-03E0B817B2F0}"/>
    <cellStyle name="60% - Énfasis3 35 4" xfId="18629" xr:uid="{EBCCCA34-5402-4D32-959E-416E4B8C0907}"/>
    <cellStyle name="60% - Énfasis3 35 4 2" xfId="54185" xr:uid="{8D3A8A0F-C1BA-4D75-A169-5CE19ECD8D62}"/>
    <cellStyle name="60% - Énfasis3 35 5" xfId="54178" xr:uid="{FFE5BCF2-1927-4D7F-8955-8C2B6802A59C}"/>
    <cellStyle name="60% - Énfasis3 36" xfId="3230" xr:uid="{E3360095-D89C-4F4F-A9EC-0281EA83B8F1}"/>
    <cellStyle name="60% - Énfasis3 36 2" xfId="6962" xr:uid="{87530AC8-8CDF-49AB-BEFF-609C080FFB2B}"/>
    <cellStyle name="60% - Énfasis3 36 2 2" xfId="14670" xr:uid="{B7603D0A-5E8A-4C50-A9DD-C69D00BDA4F7}"/>
    <cellStyle name="60% - Énfasis3 36 2 2 2" xfId="30082" xr:uid="{82F4DB5C-91D9-43AE-9366-1C0E77F0185B}"/>
    <cellStyle name="60% - Énfasis3 36 2 2 2 2" xfId="54189" xr:uid="{CA191665-BA0C-4188-88CD-CF1C050BCC9F}"/>
    <cellStyle name="60% - Énfasis3 36 2 2 3" xfId="54188" xr:uid="{3D2A9323-B0C6-42E2-84F6-E7D4222C1839}"/>
    <cellStyle name="60% - Énfasis3 36 2 3" xfId="22377" xr:uid="{EFAB968F-11DC-4984-B856-F45F321CEDEC}"/>
    <cellStyle name="60% - Énfasis3 36 2 3 2" xfId="54190" xr:uid="{9773BC55-3869-420E-B66D-67063B4DD39F}"/>
    <cellStyle name="60% - Énfasis3 36 2 4" xfId="54187" xr:uid="{7946A46F-87C7-4DA6-AFED-97756B8F7B42}"/>
    <cellStyle name="60% - Énfasis3 36 3" xfId="10941" xr:uid="{21B2B874-1301-4F4D-AB49-9C6DCAAC89B9}"/>
    <cellStyle name="60% - Énfasis3 36 3 2" xfId="26354" xr:uid="{949E36DB-0F09-4BC3-B300-3D372D3C4E47}"/>
    <cellStyle name="60% - Énfasis3 36 3 2 2" xfId="54192" xr:uid="{5A95D4AF-BAF3-4D31-8112-0DAB7CF0B843}"/>
    <cellStyle name="60% - Énfasis3 36 3 3" xfId="54191" xr:uid="{F559CD7F-E552-4A9F-9DA2-0FEBF791C2F3}"/>
    <cellStyle name="60% - Énfasis3 36 4" xfId="18649" xr:uid="{0CC70902-DE49-4203-8D50-8FF5FA8F9F8C}"/>
    <cellStyle name="60% - Énfasis3 36 4 2" xfId="54193" xr:uid="{D6895DFC-20C4-4C01-83F1-81F58AA2CA6D}"/>
    <cellStyle name="60% - Énfasis3 36 5" xfId="54186" xr:uid="{FEF21143-7C9D-4B33-B029-9427BD59531B}"/>
    <cellStyle name="60% - Énfasis3 37" xfId="3250" xr:uid="{804AF187-1A04-40BB-91A8-3894BF7BF0DA}"/>
    <cellStyle name="60% - Énfasis3 37 2" xfId="6982" xr:uid="{9A8DE55C-2211-4FFE-B4CA-DBD764E7B0F0}"/>
    <cellStyle name="60% - Énfasis3 37 2 2" xfId="14690" xr:uid="{DAA6EBB5-4C51-4575-9A5E-5F7F726BFD6A}"/>
    <cellStyle name="60% - Énfasis3 37 2 2 2" xfId="30102" xr:uid="{6EEECC5F-F99D-4199-8FC0-1AFEB8E22EA0}"/>
    <cellStyle name="60% - Énfasis3 37 2 2 2 2" xfId="54197" xr:uid="{E36FABA2-A818-48F8-94DE-964D7441EB17}"/>
    <cellStyle name="60% - Énfasis3 37 2 2 3" xfId="54196" xr:uid="{E4FD7B13-6F2A-4B60-9074-CCFB7D4C166D}"/>
    <cellStyle name="60% - Énfasis3 37 2 3" xfId="22397" xr:uid="{2CA44487-403D-44E4-A2F8-7490E8A84E40}"/>
    <cellStyle name="60% - Énfasis3 37 2 3 2" xfId="54198" xr:uid="{6A69F533-326B-4E52-88FD-D6B3D48F3A46}"/>
    <cellStyle name="60% - Énfasis3 37 2 4" xfId="54195" xr:uid="{8D09E8C8-2FE5-4D5D-802B-61F11DFDD9DA}"/>
    <cellStyle name="60% - Énfasis3 37 3" xfId="10961" xr:uid="{F1F7FB0E-6E61-4E47-B408-B13255BF6BD1}"/>
    <cellStyle name="60% - Énfasis3 37 3 2" xfId="26374" xr:uid="{2C4AE916-F80D-461C-899D-63BBE86A727D}"/>
    <cellStyle name="60% - Énfasis3 37 3 2 2" xfId="54200" xr:uid="{E04E3A8A-2829-4EAA-9A2E-15A5740CC23D}"/>
    <cellStyle name="60% - Énfasis3 37 3 3" xfId="54199" xr:uid="{C46E2F2E-4C9B-4176-A268-D5431C2D6FA4}"/>
    <cellStyle name="60% - Énfasis3 37 4" xfId="18669" xr:uid="{9192E45F-7EE9-4A94-9960-7C2B89355F22}"/>
    <cellStyle name="60% - Énfasis3 37 4 2" xfId="54201" xr:uid="{716E4860-7C3F-4744-8739-DBFCADE3E749}"/>
    <cellStyle name="60% - Énfasis3 37 5" xfId="54194" xr:uid="{1D6F1668-769F-44AB-B887-EC48ED379053}"/>
    <cellStyle name="60% - Énfasis3 38" xfId="3270" xr:uid="{2A1038AD-3BB8-41E5-B4CC-C8F9A6F1F207}"/>
    <cellStyle name="60% - Énfasis3 38 2" xfId="7002" xr:uid="{52C95425-EFF5-4BFD-B3C6-ACFA981E9EB7}"/>
    <cellStyle name="60% - Énfasis3 38 2 2" xfId="14710" xr:uid="{057B0220-CE5E-4A70-9C34-F80CE85A1959}"/>
    <cellStyle name="60% - Énfasis3 38 2 2 2" xfId="30122" xr:uid="{3D845A37-5AA1-4756-83F2-2B5196405112}"/>
    <cellStyle name="60% - Énfasis3 38 2 2 2 2" xfId="54205" xr:uid="{4E4C375D-603E-47E4-9426-1CB986142EF5}"/>
    <cellStyle name="60% - Énfasis3 38 2 2 3" xfId="54204" xr:uid="{67FB3A13-963B-4F76-8C75-9DEA906B992C}"/>
    <cellStyle name="60% - Énfasis3 38 2 3" xfId="22417" xr:uid="{35F6F35F-BF80-4FF4-80A8-C7517BC8FFF2}"/>
    <cellStyle name="60% - Énfasis3 38 2 3 2" xfId="54206" xr:uid="{ED95B68A-A727-4252-AF53-35DF4C0D5535}"/>
    <cellStyle name="60% - Énfasis3 38 2 4" xfId="54203" xr:uid="{DB0CEDC5-F93C-4E9F-A1D8-2F2DA73338C1}"/>
    <cellStyle name="60% - Énfasis3 38 3" xfId="10981" xr:uid="{A5D72D01-C8A4-4C9A-AEB9-88612013F5D2}"/>
    <cellStyle name="60% - Énfasis3 38 3 2" xfId="26394" xr:uid="{C82B0230-EBDF-4736-BF5F-18E5A181B023}"/>
    <cellStyle name="60% - Énfasis3 38 3 2 2" xfId="54208" xr:uid="{210B9DBD-5E7B-4A66-8C78-AB10D37FEC7A}"/>
    <cellStyle name="60% - Énfasis3 38 3 3" xfId="54207" xr:uid="{A5B2F75A-592A-48C8-AF50-3A42EE57A038}"/>
    <cellStyle name="60% - Énfasis3 38 4" xfId="18689" xr:uid="{89495A13-4D88-4134-B765-557DDCED9560}"/>
    <cellStyle name="60% - Énfasis3 38 4 2" xfId="54209" xr:uid="{230A9EF8-73DC-495F-BC8D-D737F42B3A29}"/>
    <cellStyle name="60% - Énfasis3 38 5" xfId="54202" xr:uid="{9C342E8C-EAEB-41BF-B00D-6E53E59E7256}"/>
    <cellStyle name="60% - Énfasis3 4" xfId="275" xr:uid="{B1EA00B0-7925-4FC3-98F1-0E83BA400E83}"/>
    <cellStyle name="60% - Énfasis3 4 2" xfId="478" xr:uid="{E0E3E0E4-1F16-4736-B437-64E8574DBE47}"/>
    <cellStyle name="60% - Énfasis3 4 2 2" xfId="1139" xr:uid="{696A7160-9476-4364-87E8-D32B07C0AACE}"/>
    <cellStyle name="60% - Énfasis3 4 2 2 2" xfId="2607" xr:uid="{FA0FAF1B-9201-4E15-B4B5-E53A250C1447}"/>
    <cellStyle name="60% - Énfasis3 4 2 2 2 2" xfId="6339" xr:uid="{3285FA03-E6CB-4B65-BB0B-87FB046B0DD9}"/>
    <cellStyle name="60% - Énfasis3 4 2 2 2 2 2" xfId="14047" xr:uid="{8C3B5B9C-5C41-49AC-8B0A-585004A5DE8B}"/>
    <cellStyle name="60% - Énfasis3 4 2 2 2 2 2 2" xfId="29459" xr:uid="{DBD2D098-C6FD-4A75-AE80-6A56077EE888}"/>
    <cellStyle name="60% - Énfasis3 4 2 2 2 2 2 2 2" xfId="54216" xr:uid="{4BD27009-DA01-4BCC-BD33-9DD637D554BD}"/>
    <cellStyle name="60% - Énfasis3 4 2 2 2 2 2 3" xfId="54215" xr:uid="{074B0C03-C5C6-4B36-A847-7B30402C9622}"/>
    <cellStyle name="60% - Énfasis3 4 2 2 2 2 3" xfId="21754" xr:uid="{5E37C7D9-17B7-4570-A68E-33DADFD26FA4}"/>
    <cellStyle name="60% - Énfasis3 4 2 2 2 2 3 2" xfId="54217" xr:uid="{BD8089D4-B6D5-4FB1-9D60-2666ED0EEF40}"/>
    <cellStyle name="60% - Énfasis3 4 2 2 2 2 4" xfId="54214" xr:uid="{7473A3DC-F674-46D8-B26F-33298321D406}"/>
    <cellStyle name="60% - Énfasis3 4 2 2 2 3" xfId="10318" xr:uid="{65F513D2-AE39-48CB-B933-B01B56A27A63}"/>
    <cellStyle name="60% - Énfasis3 4 2 2 2 3 2" xfId="25731" xr:uid="{5FA9EC47-3C8F-4D74-A163-5DE910DA708A}"/>
    <cellStyle name="60% - Énfasis3 4 2 2 2 3 2 2" xfId="54219" xr:uid="{69056DAF-9604-456B-80FA-8D17366048B7}"/>
    <cellStyle name="60% - Énfasis3 4 2 2 2 3 3" xfId="54218" xr:uid="{B02C3BDF-A950-455A-8D0B-D4D1205CB8E9}"/>
    <cellStyle name="60% - Énfasis3 4 2 2 2 4" xfId="18026" xr:uid="{2520CBBC-2AD4-42AE-9C58-993791540716}"/>
    <cellStyle name="60% - Énfasis3 4 2 2 2 4 2" xfId="54220" xr:uid="{5F69DBC2-8FD2-408B-92E4-8900DA21B76E}"/>
    <cellStyle name="60% - Énfasis3 4 2 2 2 5" xfId="54213" xr:uid="{F3E8EB9C-40F7-4498-A3E5-845FB0290975}"/>
    <cellStyle name="60% - Énfasis3 4 2 2 3" xfId="4876" xr:uid="{E71EA598-6579-4110-923E-4AE547E8DC21}"/>
    <cellStyle name="60% - Énfasis3 4 2 2 3 2" xfId="12584" xr:uid="{FD270922-FF25-4773-9584-3E298110AE81}"/>
    <cellStyle name="60% - Énfasis3 4 2 2 3 2 2" xfId="27996" xr:uid="{C1707C9D-BC1C-49D7-B769-EBB92691F20C}"/>
    <cellStyle name="60% - Énfasis3 4 2 2 3 2 2 2" xfId="54223" xr:uid="{BE5F700A-E3C7-4DE1-86A5-BDF9B79057C2}"/>
    <cellStyle name="60% - Énfasis3 4 2 2 3 2 3" xfId="54222" xr:uid="{0354949D-3B61-4C15-AC0C-19A7EB82A315}"/>
    <cellStyle name="60% - Énfasis3 4 2 2 3 3" xfId="20291" xr:uid="{B3500306-DB46-4CBA-8031-9E0CFBB51690}"/>
    <cellStyle name="60% - Énfasis3 4 2 2 3 3 2" xfId="54224" xr:uid="{165D1291-77CB-4110-87A5-C6214CD252DA}"/>
    <cellStyle name="60% - Énfasis3 4 2 2 3 4" xfId="54221" xr:uid="{51E9E11E-F1CD-49B5-8158-A1FC2FE0EB4E}"/>
    <cellStyle name="60% - Énfasis3 4 2 2 4" xfId="8859" xr:uid="{843C934A-54A1-47CF-9CD4-43CFFD17DAB8}"/>
    <cellStyle name="60% - Énfasis3 4 2 2 4 2" xfId="24272" xr:uid="{9A9F6ED6-3811-4FBD-B57C-BA508C1A63A5}"/>
    <cellStyle name="60% - Énfasis3 4 2 2 4 2 2" xfId="54226" xr:uid="{8D4A5392-EADA-448B-AD79-0CB72D91B02A}"/>
    <cellStyle name="60% - Énfasis3 4 2 2 4 3" xfId="54225" xr:uid="{7F26105B-F034-4F6F-AB43-0D3CC36F8CA1}"/>
    <cellStyle name="60% - Énfasis3 4 2 2 5" xfId="16567" xr:uid="{E81DB889-9F0B-4D82-A559-0FFF10DD7A25}"/>
    <cellStyle name="60% - Énfasis3 4 2 2 5 2" xfId="54227" xr:uid="{E4251208-8D18-4949-996B-1E8D9B39D5A3}"/>
    <cellStyle name="60% - Énfasis3 4 2 2 6" xfId="54212" xr:uid="{5C2377F2-0C4F-49AB-BE80-1810904B5F7D}"/>
    <cellStyle name="60% - Énfasis3 4 2 3" xfId="1969" xr:uid="{217371BC-8FD2-495A-9683-3473D3AC85EA}"/>
    <cellStyle name="60% - Énfasis3 4 2 3 2" xfId="5701" xr:uid="{439FF3D4-0884-42EB-9BBF-E09284A3E682}"/>
    <cellStyle name="60% - Énfasis3 4 2 3 2 2" xfId="13409" xr:uid="{73218A45-664C-40F8-8985-008D745185FB}"/>
    <cellStyle name="60% - Énfasis3 4 2 3 2 2 2" xfId="28821" xr:uid="{CC9A2755-8EE3-4F16-8AE6-B259C01D1F3A}"/>
    <cellStyle name="60% - Énfasis3 4 2 3 2 2 2 2" xfId="54231" xr:uid="{C45D4ECF-BA67-4FDA-B15D-BBC5F0D91991}"/>
    <cellStyle name="60% - Énfasis3 4 2 3 2 2 3" xfId="54230" xr:uid="{E064DF5F-FBF5-4D71-9B13-9E5CBA58D5EE}"/>
    <cellStyle name="60% - Énfasis3 4 2 3 2 3" xfId="21116" xr:uid="{1CB91170-8E4C-4288-A2A0-45C19CDF509E}"/>
    <cellStyle name="60% - Énfasis3 4 2 3 2 3 2" xfId="54232" xr:uid="{D1CD5027-13F2-4FBC-BFF3-DA6E25F68A1A}"/>
    <cellStyle name="60% - Énfasis3 4 2 3 2 4" xfId="54229" xr:uid="{F7A64840-434E-4060-ADC4-40D959B7B59B}"/>
    <cellStyle name="60% - Énfasis3 4 2 3 3" xfId="9680" xr:uid="{746E733B-97B2-4E48-9F88-F200165AE6B7}"/>
    <cellStyle name="60% - Énfasis3 4 2 3 3 2" xfId="25093" xr:uid="{FCF4C9FB-5CDA-41E9-85F1-961A39DE7E3B}"/>
    <cellStyle name="60% - Énfasis3 4 2 3 3 2 2" xfId="54234" xr:uid="{B324126F-FD55-4851-81C2-88D013243DCD}"/>
    <cellStyle name="60% - Énfasis3 4 2 3 3 3" xfId="54233" xr:uid="{7A7D980A-B65B-4DE5-BE49-7232AAF9B0DE}"/>
    <cellStyle name="60% - Énfasis3 4 2 3 4" xfId="17388" xr:uid="{234D9D37-303F-4090-B056-4968A61E901D}"/>
    <cellStyle name="60% - Énfasis3 4 2 3 4 2" xfId="54235" xr:uid="{1D444FC6-0F0D-44F8-8F3D-E8650BE3479B}"/>
    <cellStyle name="60% - Énfasis3 4 2 3 5" xfId="54228" xr:uid="{4CC6636D-E8C0-48AB-BF31-9512EDBC558E}"/>
    <cellStyle name="60% - Énfasis3 4 2 4" xfId="4224" xr:uid="{269B48BB-78C7-4D78-8AE9-14BBCB8588A2}"/>
    <cellStyle name="60% - Énfasis3 4 2 4 2" xfId="11932" xr:uid="{20976445-5A4A-4E12-A698-8FB99266150D}"/>
    <cellStyle name="60% - Énfasis3 4 2 4 2 2" xfId="27344" xr:uid="{EF9A7915-EF97-4603-8482-5DD56203177F}"/>
    <cellStyle name="60% - Énfasis3 4 2 4 2 2 2" xfId="54238" xr:uid="{48F451E8-C52E-40B4-A623-4873EE651BB6}"/>
    <cellStyle name="60% - Énfasis3 4 2 4 2 3" xfId="54237" xr:uid="{5F8BB36F-5A09-4311-AE7F-A28C7CBE35EE}"/>
    <cellStyle name="60% - Énfasis3 4 2 4 3" xfId="19639" xr:uid="{71C51471-6C45-4FB5-ACDA-448AC57321AA}"/>
    <cellStyle name="60% - Énfasis3 4 2 4 3 2" xfId="54239" xr:uid="{A42BB40D-EDF8-4BBB-A79A-312247E37A4D}"/>
    <cellStyle name="60% - Énfasis3 4 2 4 4" xfId="54236" xr:uid="{87C2E567-3101-43C1-BB5E-3467F4522E55}"/>
    <cellStyle name="60% - Énfasis3 4 2 5" xfId="8221" xr:uid="{B87D2695-F096-4ECB-A51A-69EC78DF42C9}"/>
    <cellStyle name="60% - Énfasis3 4 2 5 2" xfId="23634" xr:uid="{34875267-F12A-4ECB-A166-843854120E43}"/>
    <cellStyle name="60% - Énfasis3 4 2 5 2 2" xfId="54241" xr:uid="{17873E98-9B83-4F62-8B39-EE68A59B1DA7}"/>
    <cellStyle name="60% - Énfasis3 4 2 5 3" xfId="54240" xr:uid="{AC376957-5263-4EF6-8E3D-BC94DB977982}"/>
    <cellStyle name="60% - Énfasis3 4 2 6" xfId="15929" xr:uid="{B4D9A153-77CB-4CB1-9A5B-5083A3017B7E}"/>
    <cellStyle name="60% - Énfasis3 4 2 6 2" xfId="54242" xr:uid="{67D89E59-1AC0-428A-BDA7-8CA9C04D727B}"/>
    <cellStyle name="60% - Énfasis3 4 2 7" xfId="54211" xr:uid="{B9DF4A0C-78F8-4FF5-9BB3-359DF3EC4CA6}"/>
    <cellStyle name="60% - Énfasis3 4 3" xfId="939" xr:uid="{AE0B3636-CCB0-4692-8BD8-FEBA7841EFA9}"/>
    <cellStyle name="60% - Énfasis3 4 3 2" xfId="2409" xr:uid="{BDEBCE0A-BB59-4C76-BFB2-C4549C1C0B23}"/>
    <cellStyle name="60% - Énfasis3 4 3 2 2" xfId="6141" xr:uid="{89BC81BE-E92A-4E4F-892C-F25520032F8F}"/>
    <cellStyle name="60% - Énfasis3 4 3 2 2 2" xfId="13849" xr:uid="{7478A0C1-AE96-41CF-AB75-DF47516A517D}"/>
    <cellStyle name="60% - Énfasis3 4 3 2 2 2 2" xfId="29261" xr:uid="{2D05B816-798F-4857-B486-2FD0481C3204}"/>
    <cellStyle name="60% - Énfasis3 4 3 2 2 2 2 2" xfId="54247" xr:uid="{74CEA09E-C60B-4EA4-8E5E-8052FCBB8C19}"/>
    <cellStyle name="60% - Énfasis3 4 3 2 2 2 3" xfId="54246" xr:uid="{08D67C11-A540-4EB7-8B33-5E6E10CF0AA5}"/>
    <cellStyle name="60% - Énfasis3 4 3 2 2 3" xfId="21556" xr:uid="{3E89885D-5E6A-4D7A-9D5C-3D15654DFE6F}"/>
    <cellStyle name="60% - Énfasis3 4 3 2 2 3 2" xfId="54248" xr:uid="{665E7915-14CB-450F-9EFE-FDB629E4A347}"/>
    <cellStyle name="60% - Énfasis3 4 3 2 2 4" xfId="54245" xr:uid="{6E8CD453-4158-4A72-97DB-C41AAD92153E}"/>
    <cellStyle name="60% - Énfasis3 4 3 2 3" xfId="10120" xr:uid="{29989834-58E5-463D-9648-EFCF7292D2EF}"/>
    <cellStyle name="60% - Énfasis3 4 3 2 3 2" xfId="25533" xr:uid="{DF84C20C-1545-4196-960C-D93D9E1A331D}"/>
    <cellStyle name="60% - Énfasis3 4 3 2 3 2 2" xfId="54250" xr:uid="{E8EAD8A7-0AA1-489D-A605-C94096BD9B18}"/>
    <cellStyle name="60% - Énfasis3 4 3 2 3 3" xfId="54249" xr:uid="{B53D29E8-7AC2-41C1-9191-0ACEE5B93F84}"/>
    <cellStyle name="60% - Énfasis3 4 3 2 4" xfId="17828" xr:uid="{C42AF401-A6CF-48AF-9727-2DB2F8F6E6CC}"/>
    <cellStyle name="60% - Énfasis3 4 3 2 4 2" xfId="54251" xr:uid="{55C89CC4-F548-4A1F-887B-3E04A9636CC7}"/>
    <cellStyle name="60% - Énfasis3 4 3 2 5" xfId="54244" xr:uid="{DFF384B1-2AC4-40B5-93EE-0FC3D0869949}"/>
    <cellStyle name="60% - Énfasis3 4 3 3" xfId="4676" xr:uid="{F1C6A5CF-4AC3-4210-A535-A2D91BD3382C}"/>
    <cellStyle name="60% - Énfasis3 4 3 3 2" xfId="12384" xr:uid="{4371DE06-8130-4831-9B50-D1B4A11DCCC2}"/>
    <cellStyle name="60% - Énfasis3 4 3 3 2 2" xfId="27796" xr:uid="{4ED7990D-920C-4AAA-B490-A9A6C080EDC0}"/>
    <cellStyle name="60% - Énfasis3 4 3 3 2 2 2" xfId="54254" xr:uid="{742997C1-7056-47DD-A321-0F12FD4D1BBC}"/>
    <cellStyle name="60% - Énfasis3 4 3 3 2 3" xfId="54253" xr:uid="{8D0048B6-338E-4C78-9F90-E09387994BEE}"/>
    <cellStyle name="60% - Énfasis3 4 3 3 3" xfId="20091" xr:uid="{FC781D40-E354-44A1-A689-E5020A72DB31}"/>
    <cellStyle name="60% - Énfasis3 4 3 3 3 2" xfId="54255" xr:uid="{D1CE25C8-BA5A-4DFD-AE26-F16B1D46B6D5}"/>
    <cellStyle name="60% - Énfasis3 4 3 3 4" xfId="54252" xr:uid="{34A8B818-D5FE-42DD-8D0C-08ADF6B34C02}"/>
    <cellStyle name="60% - Énfasis3 4 3 4" xfId="8661" xr:uid="{2193455A-E579-4880-84E3-C038D488296E}"/>
    <cellStyle name="60% - Énfasis3 4 3 4 2" xfId="24074" xr:uid="{2A221DB9-232C-4672-BA5D-A1E9956F7EF5}"/>
    <cellStyle name="60% - Énfasis3 4 3 4 2 2" xfId="54257" xr:uid="{6F80605C-6174-4F39-828E-193C9E15D459}"/>
    <cellStyle name="60% - Énfasis3 4 3 4 3" xfId="54256" xr:uid="{37A7DD64-9A1D-4B88-873A-14CAB0A48572}"/>
    <cellStyle name="60% - Énfasis3 4 3 5" xfId="16369" xr:uid="{ACA12CA3-E7F7-47B1-B79F-3E808CF1F3A2}"/>
    <cellStyle name="60% - Énfasis3 4 3 5 2" xfId="54258" xr:uid="{58C8A414-577E-4128-9164-7E86BD5FB480}"/>
    <cellStyle name="60% - Énfasis3 4 3 6" xfId="54243" xr:uid="{9DF3610D-E8AD-4BD0-82A3-143CE8E0916C}"/>
    <cellStyle name="60% - Énfasis3 4 4" xfId="1771" xr:uid="{92C3E7B8-A64B-4C61-AA04-78F3BDF511EF}"/>
    <cellStyle name="60% - Énfasis3 4 4 2" xfId="5503" xr:uid="{E9067CC4-75D4-4A5A-9327-1681A5A65D50}"/>
    <cellStyle name="60% - Énfasis3 4 4 2 2" xfId="13211" xr:uid="{A19F67CB-F64D-4537-B343-797FF2601110}"/>
    <cellStyle name="60% - Énfasis3 4 4 2 2 2" xfId="28623" xr:uid="{68FCC819-0353-4DEA-9553-F03ECC6A8800}"/>
    <cellStyle name="60% - Énfasis3 4 4 2 2 2 2" xfId="54262" xr:uid="{6A2E4900-D9E3-4892-AFD7-1D9B973E446C}"/>
    <cellStyle name="60% - Énfasis3 4 4 2 2 3" xfId="54261" xr:uid="{686A7F30-6DA8-4806-A6E9-97B68E0B7371}"/>
    <cellStyle name="60% - Énfasis3 4 4 2 3" xfId="20918" xr:uid="{AC504090-B355-496B-9BB6-1512F98314C1}"/>
    <cellStyle name="60% - Énfasis3 4 4 2 3 2" xfId="54263" xr:uid="{826BCE77-ADA5-489B-8AF1-D84F8FD4D2F4}"/>
    <cellStyle name="60% - Énfasis3 4 4 2 4" xfId="54260" xr:uid="{3B249DF5-9246-4481-B463-3209A9225634}"/>
    <cellStyle name="60% - Énfasis3 4 4 3" xfId="9482" xr:uid="{7728CA0C-958E-4D92-B773-4A7498108C99}"/>
    <cellStyle name="60% - Énfasis3 4 4 3 2" xfId="24895" xr:uid="{9B45E866-A5F4-4EA2-969B-784316D88E68}"/>
    <cellStyle name="60% - Énfasis3 4 4 3 2 2" xfId="54265" xr:uid="{981EBC05-78F1-45F1-B8D8-F4BB7E4E0F80}"/>
    <cellStyle name="60% - Énfasis3 4 4 3 3" xfId="54264" xr:uid="{D9E08827-7742-4E17-9D67-BB8704906549}"/>
    <cellStyle name="60% - Énfasis3 4 4 4" xfId="17190" xr:uid="{7BF16649-FE2C-4796-8567-57948A0BBCB1}"/>
    <cellStyle name="60% - Énfasis3 4 4 4 2" xfId="54266" xr:uid="{A6A6375F-C16B-4C5C-B073-2BB3DBA05324}"/>
    <cellStyle name="60% - Énfasis3 4 4 5" xfId="54259" xr:uid="{2920DA8A-6839-4327-A78A-74EB57196B1B}"/>
    <cellStyle name="60% - Énfasis3 4 5" xfId="4024" xr:uid="{E8032C5B-4AFF-4FD5-B1EE-29B56CF37242}"/>
    <cellStyle name="60% - Énfasis3 4 5 2" xfId="11732" xr:uid="{4AC9A308-746D-4910-BF73-5A9061C992AF}"/>
    <cellStyle name="60% - Énfasis3 4 5 2 2" xfId="27144" xr:uid="{44F5DB05-1FD6-46C0-A5DE-6EC46AF58B40}"/>
    <cellStyle name="60% - Énfasis3 4 5 2 2 2" xfId="54269" xr:uid="{7E414FB5-2065-4D54-A218-193A6FEAEC87}"/>
    <cellStyle name="60% - Énfasis3 4 5 2 3" xfId="54268" xr:uid="{52EEB513-0A3F-4C9C-BD88-850134A640F0}"/>
    <cellStyle name="60% - Énfasis3 4 5 3" xfId="19439" xr:uid="{9495F134-1FEE-42FF-A8DA-AAC2AAFB4680}"/>
    <cellStyle name="60% - Énfasis3 4 5 3 2" xfId="54270" xr:uid="{C9C8F15B-7B9F-4116-B85C-41F92296B203}"/>
    <cellStyle name="60% - Énfasis3 4 5 4" xfId="54267" xr:uid="{BABA23B9-D6E2-44FD-B36C-762BFA72508A}"/>
    <cellStyle name="60% - Énfasis3 4 6" xfId="8023" xr:uid="{3D05BD57-5D17-49E1-A502-76100779E56B}"/>
    <cellStyle name="60% - Énfasis3 4 6 2" xfId="23436" xr:uid="{E8E55392-373D-4BEF-BB33-AB5BE3953234}"/>
    <cellStyle name="60% - Énfasis3 4 6 2 2" xfId="54272" xr:uid="{2DA902C8-5A45-495A-A4FF-14477A77C247}"/>
    <cellStyle name="60% - Énfasis3 4 6 3" xfId="54271" xr:uid="{C7C356AD-84C4-4489-B9F0-54E7FA524EBA}"/>
    <cellStyle name="60% - Énfasis3 4 7" xfId="15731" xr:uid="{3D0B21F1-3A3D-4438-BB76-C7659AA9C83C}"/>
    <cellStyle name="60% - Énfasis3 4 7 2" xfId="54273" xr:uid="{04CC50F0-B87B-4EF1-85AE-E169846A5090}"/>
    <cellStyle name="60% - Énfasis3 4 8" xfId="54210" xr:uid="{E7C46E9E-E201-4267-92FB-A31363F557FC}"/>
    <cellStyle name="60% - Énfasis3 5" xfId="295" xr:uid="{BBFA566A-41F3-4971-BADA-5A4F626EDAEB}"/>
    <cellStyle name="60% - Énfasis3 5 2" xfId="498" xr:uid="{EB7703D7-9ABD-418C-966E-93C4CB4E7E84}"/>
    <cellStyle name="60% - Énfasis3 5 2 2" xfId="1159" xr:uid="{EDB8A0C8-E110-4690-9C9F-CB1A4BADD085}"/>
    <cellStyle name="60% - Énfasis3 5 2 2 2" xfId="2627" xr:uid="{34E22E38-58D3-4C5E-94DB-6FD6668BA22C}"/>
    <cellStyle name="60% - Énfasis3 5 2 2 2 2" xfId="6359" xr:uid="{105AE124-BD64-4418-9053-83F18420D886}"/>
    <cellStyle name="60% - Énfasis3 5 2 2 2 2 2" xfId="14067" xr:uid="{F703E4CD-8874-4BD9-9F75-EA7C0F471795}"/>
    <cellStyle name="60% - Énfasis3 5 2 2 2 2 2 2" xfId="29479" xr:uid="{0AD83F73-82FA-459A-B967-EEF1325F3DC9}"/>
    <cellStyle name="60% - Énfasis3 5 2 2 2 2 2 2 2" xfId="54280" xr:uid="{5CFBD732-690D-4AFE-8D61-55932E74BEBC}"/>
    <cellStyle name="60% - Énfasis3 5 2 2 2 2 2 3" xfId="54279" xr:uid="{936C34FB-4AD9-40BF-BBC0-19923E8B15E4}"/>
    <cellStyle name="60% - Énfasis3 5 2 2 2 2 3" xfId="21774" xr:uid="{F03F89D5-1E5C-40BD-B55B-CAEA0779AD75}"/>
    <cellStyle name="60% - Énfasis3 5 2 2 2 2 3 2" xfId="54281" xr:uid="{1B12388E-4B62-4618-A34C-B25F0D64198C}"/>
    <cellStyle name="60% - Énfasis3 5 2 2 2 2 4" xfId="54278" xr:uid="{14664784-B3D7-4B2A-B122-A7B0909E11D1}"/>
    <cellStyle name="60% - Énfasis3 5 2 2 2 3" xfId="10338" xr:uid="{8C341FCB-BC6B-4DBB-A93B-2910D6EF2555}"/>
    <cellStyle name="60% - Énfasis3 5 2 2 2 3 2" xfId="25751" xr:uid="{2166E334-EDDE-48B8-8250-E26A2D8374C8}"/>
    <cellStyle name="60% - Énfasis3 5 2 2 2 3 2 2" xfId="54283" xr:uid="{A9AA5843-D090-41A0-80B3-C8AFACDBAF6F}"/>
    <cellStyle name="60% - Énfasis3 5 2 2 2 3 3" xfId="54282" xr:uid="{143170ED-B3BD-43DE-9860-BA8889817A2E}"/>
    <cellStyle name="60% - Énfasis3 5 2 2 2 4" xfId="18046" xr:uid="{8544D3EA-7A10-46C6-B2D0-20B1A3F34323}"/>
    <cellStyle name="60% - Énfasis3 5 2 2 2 4 2" xfId="54284" xr:uid="{EDD12590-7B64-4DBA-987E-2A081B8DA48F}"/>
    <cellStyle name="60% - Énfasis3 5 2 2 2 5" xfId="54277" xr:uid="{6DD5C4F4-1176-4A6D-A1CE-6098FAC8B46D}"/>
    <cellStyle name="60% - Énfasis3 5 2 2 3" xfId="4896" xr:uid="{0F694BD4-2CA8-45D1-B001-E409F7FB5EBB}"/>
    <cellStyle name="60% - Énfasis3 5 2 2 3 2" xfId="12604" xr:uid="{A5E6FD31-B13E-4CD6-BFF0-9CE4EE9D4310}"/>
    <cellStyle name="60% - Énfasis3 5 2 2 3 2 2" xfId="28016" xr:uid="{747CB172-E241-4FBF-AA0C-133E2AD16C71}"/>
    <cellStyle name="60% - Énfasis3 5 2 2 3 2 2 2" xfId="54287" xr:uid="{38CB4645-6D9D-42F3-BB58-5C3D843B52C8}"/>
    <cellStyle name="60% - Énfasis3 5 2 2 3 2 3" xfId="54286" xr:uid="{76A663AD-F24B-4493-95CF-83001BD31FF4}"/>
    <cellStyle name="60% - Énfasis3 5 2 2 3 3" xfId="20311" xr:uid="{23260EBE-0C93-4050-BA92-A561BC92C7E1}"/>
    <cellStyle name="60% - Énfasis3 5 2 2 3 3 2" xfId="54288" xr:uid="{0F95181E-BCC6-4B21-8A38-450618F2308D}"/>
    <cellStyle name="60% - Énfasis3 5 2 2 3 4" xfId="54285" xr:uid="{EFF29714-757E-4D20-B754-6D4FA77980F2}"/>
    <cellStyle name="60% - Énfasis3 5 2 2 4" xfId="8879" xr:uid="{46D09C4E-E747-469A-9081-C1AE7791A603}"/>
    <cellStyle name="60% - Énfasis3 5 2 2 4 2" xfId="24292" xr:uid="{DDA50009-31BF-4A9E-BA63-EAA743A0C251}"/>
    <cellStyle name="60% - Énfasis3 5 2 2 4 2 2" xfId="54290" xr:uid="{FF22E9FD-9560-4D3C-9114-1EEBC358FBCB}"/>
    <cellStyle name="60% - Énfasis3 5 2 2 4 3" xfId="54289" xr:uid="{A46AE79A-8513-48BE-B557-1F084319F46E}"/>
    <cellStyle name="60% - Énfasis3 5 2 2 5" xfId="16587" xr:uid="{861DBEC5-5E02-4958-B7C6-DC33D33B2975}"/>
    <cellStyle name="60% - Énfasis3 5 2 2 5 2" xfId="54291" xr:uid="{1C2F7D0E-C48D-4156-855D-BA0E882DC702}"/>
    <cellStyle name="60% - Énfasis3 5 2 2 6" xfId="54276" xr:uid="{BA8F9434-E3EB-444B-A708-A801E32F2702}"/>
    <cellStyle name="60% - Énfasis3 5 2 3" xfId="1989" xr:uid="{9ECCF587-BA04-4731-A62B-BA75CEC1894E}"/>
    <cellStyle name="60% - Énfasis3 5 2 3 2" xfId="5721" xr:uid="{B9E63BB6-4E35-4442-AA77-4F45106CA34C}"/>
    <cellStyle name="60% - Énfasis3 5 2 3 2 2" xfId="13429" xr:uid="{EFC2286C-6998-40EE-9235-FD74AF837A43}"/>
    <cellStyle name="60% - Énfasis3 5 2 3 2 2 2" xfId="28841" xr:uid="{996E0C53-588A-4984-9D13-FFD593504A1C}"/>
    <cellStyle name="60% - Énfasis3 5 2 3 2 2 2 2" xfId="54295" xr:uid="{4ABF5C5F-172D-48FB-B941-486BACBE9F56}"/>
    <cellStyle name="60% - Énfasis3 5 2 3 2 2 3" xfId="54294" xr:uid="{09FBB337-8AAF-4C73-A875-AF33E3B3B61C}"/>
    <cellStyle name="60% - Énfasis3 5 2 3 2 3" xfId="21136" xr:uid="{C352D79E-3DC5-4D85-9C4D-89C3E5BDC5B2}"/>
    <cellStyle name="60% - Énfasis3 5 2 3 2 3 2" xfId="54296" xr:uid="{1CA8B52B-D2F4-40BF-BD22-449829C48402}"/>
    <cellStyle name="60% - Énfasis3 5 2 3 2 4" xfId="54293" xr:uid="{BF4A0685-E822-4A98-8AFB-5EF71C33240D}"/>
    <cellStyle name="60% - Énfasis3 5 2 3 3" xfId="9700" xr:uid="{371AA695-9B15-4291-BE1D-A92F76293C70}"/>
    <cellStyle name="60% - Énfasis3 5 2 3 3 2" xfId="25113" xr:uid="{1F737AA6-BAE8-4180-8D2B-4F2D7ABFFA2E}"/>
    <cellStyle name="60% - Énfasis3 5 2 3 3 2 2" xfId="54298" xr:uid="{F250C80F-9CB2-4A00-A870-502BC4868646}"/>
    <cellStyle name="60% - Énfasis3 5 2 3 3 3" xfId="54297" xr:uid="{98CAEC29-A430-483C-B598-E28CC6E289A8}"/>
    <cellStyle name="60% - Énfasis3 5 2 3 4" xfId="17408" xr:uid="{1D9CDD0D-0A19-43F9-BB2A-058D86409027}"/>
    <cellStyle name="60% - Énfasis3 5 2 3 4 2" xfId="54299" xr:uid="{A471F7F2-414B-4F81-8A6C-A873E6BF0DB4}"/>
    <cellStyle name="60% - Énfasis3 5 2 3 5" xfId="54292" xr:uid="{EFB0500B-E4F4-4601-99F7-7D9298F5391F}"/>
    <cellStyle name="60% - Énfasis3 5 2 4" xfId="4244" xr:uid="{6ED1A76D-531F-42AF-933D-E6E8D32F71E9}"/>
    <cellStyle name="60% - Énfasis3 5 2 4 2" xfId="11952" xr:uid="{9EA267C7-8EAD-4334-9515-CB356E705BEF}"/>
    <cellStyle name="60% - Énfasis3 5 2 4 2 2" xfId="27364" xr:uid="{350D6111-7601-402F-8334-9C4A8546C7FA}"/>
    <cellStyle name="60% - Énfasis3 5 2 4 2 2 2" xfId="54302" xr:uid="{1185E6F9-7B13-42D4-BD96-D94CB88CC4FA}"/>
    <cellStyle name="60% - Énfasis3 5 2 4 2 3" xfId="54301" xr:uid="{DEA19DCF-02C5-46B2-826C-8831DE525A6F}"/>
    <cellStyle name="60% - Énfasis3 5 2 4 3" xfId="19659" xr:uid="{E55B503E-19C1-49C6-B7F6-BA20A17538AA}"/>
    <cellStyle name="60% - Énfasis3 5 2 4 3 2" xfId="54303" xr:uid="{16C5AFB1-4572-4DC0-8F4F-64EBF7AADEA1}"/>
    <cellStyle name="60% - Énfasis3 5 2 4 4" xfId="54300" xr:uid="{45738A19-C1A3-4548-8105-E4F7272DA727}"/>
    <cellStyle name="60% - Énfasis3 5 2 5" xfId="8241" xr:uid="{E84D0419-3228-4C0F-8233-CCD15B425431}"/>
    <cellStyle name="60% - Énfasis3 5 2 5 2" xfId="23654" xr:uid="{3C866AEF-2EF3-407B-8C90-CBE8A1F1E05A}"/>
    <cellStyle name="60% - Énfasis3 5 2 5 2 2" xfId="54305" xr:uid="{B877534E-AA68-404C-9CC8-8F8A571CF682}"/>
    <cellStyle name="60% - Énfasis3 5 2 5 3" xfId="54304" xr:uid="{74FE56A0-0105-4B00-A713-05A9D4B01C94}"/>
    <cellStyle name="60% - Énfasis3 5 2 6" xfId="15949" xr:uid="{DD437906-1C86-4B3C-823C-E6C8639F466A}"/>
    <cellStyle name="60% - Énfasis3 5 2 6 2" xfId="54306" xr:uid="{0F29ED4E-5131-48C0-943A-154F3FB8CDA3}"/>
    <cellStyle name="60% - Énfasis3 5 2 7" xfId="54275" xr:uid="{C8C19531-90D5-44EB-A440-0A9C8968FE2B}"/>
    <cellStyle name="60% - Énfasis3 5 3" xfId="959" xr:uid="{E5046984-49B2-4D08-B67D-B29E167CC964}"/>
    <cellStyle name="60% - Énfasis3 5 3 2" xfId="2429" xr:uid="{1B83D3CB-D0D2-497F-8109-B521B26F983C}"/>
    <cellStyle name="60% - Énfasis3 5 3 2 2" xfId="6161" xr:uid="{4749F44F-074B-4F27-BD72-97E1BE0A1D5A}"/>
    <cellStyle name="60% - Énfasis3 5 3 2 2 2" xfId="13869" xr:uid="{FADAC176-7EDE-41E7-9595-E403A73B7BE4}"/>
    <cellStyle name="60% - Énfasis3 5 3 2 2 2 2" xfId="29281" xr:uid="{6A121F99-6FAF-4ABB-839A-580852CE1721}"/>
    <cellStyle name="60% - Énfasis3 5 3 2 2 2 2 2" xfId="54311" xr:uid="{B23EAEF6-B42D-4FCC-A624-0C4DAFFB6002}"/>
    <cellStyle name="60% - Énfasis3 5 3 2 2 2 3" xfId="54310" xr:uid="{1DFD72AF-0B09-435E-865F-932AE1A1DF66}"/>
    <cellStyle name="60% - Énfasis3 5 3 2 2 3" xfId="21576" xr:uid="{2C5280D3-05BB-4F0F-9355-2A46472F4F7E}"/>
    <cellStyle name="60% - Énfasis3 5 3 2 2 3 2" xfId="54312" xr:uid="{33302FB1-A366-4327-B6AF-F4F9E0EE5049}"/>
    <cellStyle name="60% - Énfasis3 5 3 2 2 4" xfId="54309" xr:uid="{68079951-C420-4D80-81CA-77808E688791}"/>
    <cellStyle name="60% - Énfasis3 5 3 2 3" xfId="10140" xr:uid="{00638AFF-30D3-4BCF-A570-19E6640F1628}"/>
    <cellStyle name="60% - Énfasis3 5 3 2 3 2" xfId="25553" xr:uid="{18D245B2-C7A6-474B-A482-C4E710DA0645}"/>
    <cellStyle name="60% - Énfasis3 5 3 2 3 2 2" xfId="54314" xr:uid="{BAE1AB83-9975-4883-A5C7-1A5C72B48BAE}"/>
    <cellStyle name="60% - Énfasis3 5 3 2 3 3" xfId="54313" xr:uid="{E225633A-3E3C-4968-AC6C-58CA570298BC}"/>
    <cellStyle name="60% - Énfasis3 5 3 2 4" xfId="17848" xr:uid="{FAB37C47-FA57-4A1C-ADB9-CBC5643B856F}"/>
    <cellStyle name="60% - Énfasis3 5 3 2 4 2" xfId="54315" xr:uid="{A83BF72A-CA31-4170-9898-15CE4F9F2265}"/>
    <cellStyle name="60% - Énfasis3 5 3 2 5" xfId="54308" xr:uid="{94DFADE3-B86A-4B07-B8CC-1851D9710160}"/>
    <cellStyle name="60% - Énfasis3 5 3 3" xfId="4696" xr:uid="{75431F0B-AEAE-4AC2-BD96-DCA53264C465}"/>
    <cellStyle name="60% - Énfasis3 5 3 3 2" xfId="12404" xr:uid="{61AD406B-630D-4F20-85F9-CBCF62A32DF9}"/>
    <cellStyle name="60% - Énfasis3 5 3 3 2 2" xfId="27816" xr:uid="{1822B50A-C931-47AB-B7A8-24512AD3196F}"/>
    <cellStyle name="60% - Énfasis3 5 3 3 2 2 2" xfId="54318" xr:uid="{34E70803-B634-43B2-9247-4434B2088157}"/>
    <cellStyle name="60% - Énfasis3 5 3 3 2 3" xfId="54317" xr:uid="{0D9492C4-8E16-40FC-9468-4349BF492E1B}"/>
    <cellStyle name="60% - Énfasis3 5 3 3 3" xfId="20111" xr:uid="{2CC867E8-CB62-4D58-A4B6-7A38EFCA0792}"/>
    <cellStyle name="60% - Énfasis3 5 3 3 3 2" xfId="54319" xr:uid="{D64347AF-6B3D-4B0D-A8CD-50BE87D97D8D}"/>
    <cellStyle name="60% - Énfasis3 5 3 3 4" xfId="54316" xr:uid="{19E4BF07-3695-4210-AB33-29B177199709}"/>
    <cellStyle name="60% - Énfasis3 5 3 4" xfId="8681" xr:uid="{83DEE16E-B23D-43EF-830A-44F97944131F}"/>
    <cellStyle name="60% - Énfasis3 5 3 4 2" xfId="24094" xr:uid="{D285B948-1DAA-48D2-8FFD-E3355EFF1D3B}"/>
    <cellStyle name="60% - Énfasis3 5 3 4 2 2" xfId="54321" xr:uid="{F79B6278-11C6-4465-88D4-E83755CC0F76}"/>
    <cellStyle name="60% - Énfasis3 5 3 4 3" xfId="54320" xr:uid="{CFED0E2D-005B-411D-AC02-68A6E3DB60B0}"/>
    <cellStyle name="60% - Énfasis3 5 3 5" xfId="16389" xr:uid="{7C64BEE3-3BBF-4AD8-80C1-0B07FDDA2218}"/>
    <cellStyle name="60% - Énfasis3 5 3 5 2" xfId="54322" xr:uid="{E09BCC74-11D3-44C4-8F8D-4978E1295359}"/>
    <cellStyle name="60% - Énfasis3 5 3 6" xfId="54307" xr:uid="{14FF1928-2543-415A-B265-A2E61AA5D852}"/>
    <cellStyle name="60% - Énfasis3 5 4" xfId="1791" xr:uid="{E0E01806-992A-465C-8AE7-169F2D5A7CF7}"/>
    <cellStyle name="60% - Énfasis3 5 4 2" xfId="5523" xr:uid="{66E4D7BE-550B-41DB-9D87-D5A26A077FA0}"/>
    <cellStyle name="60% - Énfasis3 5 4 2 2" xfId="13231" xr:uid="{8B92AF54-7D06-4858-8FB4-D5DCC26B1EBB}"/>
    <cellStyle name="60% - Énfasis3 5 4 2 2 2" xfId="28643" xr:uid="{B898471F-264D-4B9F-9E0C-22E85CB9321D}"/>
    <cellStyle name="60% - Énfasis3 5 4 2 2 2 2" xfId="54326" xr:uid="{2A9FC2CF-AC7B-4231-A4BE-2141BF49BF35}"/>
    <cellStyle name="60% - Énfasis3 5 4 2 2 3" xfId="54325" xr:uid="{1DF87095-0F87-4A68-A348-796B8F26FF28}"/>
    <cellStyle name="60% - Énfasis3 5 4 2 3" xfId="20938" xr:uid="{09AF7268-02B6-484D-95B7-F060F4327A72}"/>
    <cellStyle name="60% - Énfasis3 5 4 2 3 2" xfId="54327" xr:uid="{69BC4328-87A6-4EBF-9341-F040545CD042}"/>
    <cellStyle name="60% - Énfasis3 5 4 2 4" xfId="54324" xr:uid="{E2262AED-CF2B-4605-A60A-DF0FA8DB9355}"/>
    <cellStyle name="60% - Énfasis3 5 4 3" xfId="9502" xr:uid="{C40B8870-B48F-43BF-8783-4D93B276E03D}"/>
    <cellStyle name="60% - Énfasis3 5 4 3 2" xfId="24915" xr:uid="{2D32A4E3-CE97-4CB4-AF55-9C10C560867A}"/>
    <cellStyle name="60% - Énfasis3 5 4 3 2 2" xfId="54329" xr:uid="{928F6BA2-FC59-42C2-8775-782D2B8C046E}"/>
    <cellStyle name="60% - Énfasis3 5 4 3 3" xfId="54328" xr:uid="{93063992-80C1-4132-9079-EC506AA07A6D}"/>
    <cellStyle name="60% - Énfasis3 5 4 4" xfId="17210" xr:uid="{3B1BA214-9E21-4294-A551-45D323F08804}"/>
    <cellStyle name="60% - Énfasis3 5 4 4 2" xfId="54330" xr:uid="{E7AD827B-2DC9-4FE5-B025-A98FFFA121E4}"/>
    <cellStyle name="60% - Énfasis3 5 4 5" xfId="54323" xr:uid="{F40683D3-9F29-4F32-9BE2-2E80AD23F7D0}"/>
    <cellStyle name="60% - Énfasis3 5 5" xfId="4044" xr:uid="{63829FC3-C84E-420D-8276-5ECD618791DB}"/>
    <cellStyle name="60% - Énfasis3 5 5 2" xfId="11752" xr:uid="{F427F324-FDB7-4E77-A41C-4BD7057B1C4C}"/>
    <cellStyle name="60% - Énfasis3 5 5 2 2" xfId="27164" xr:uid="{E781CD16-FEC6-442F-9FA6-E0F5DB7679EB}"/>
    <cellStyle name="60% - Énfasis3 5 5 2 2 2" xfId="54333" xr:uid="{FA54F378-3AEB-4A95-96A5-AD3744FA0DC0}"/>
    <cellStyle name="60% - Énfasis3 5 5 2 3" xfId="54332" xr:uid="{6E34C353-FD36-4308-8450-37109F265B56}"/>
    <cellStyle name="60% - Énfasis3 5 5 3" xfId="19459" xr:uid="{C7ADFBAA-0FAD-46B8-BD8B-74779A6F2771}"/>
    <cellStyle name="60% - Énfasis3 5 5 3 2" xfId="54334" xr:uid="{17D1F715-0CFE-4B9E-B3F2-55B38422DF8C}"/>
    <cellStyle name="60% - Énfasis3 5 5 4" xfId="54331" xr:uid="{A76852D0-2E4E-4B91-9431-B259EDC2236F}"/>
    <cellStyle name="60% - Énfasis3 5 6" xfId="8043" xr:uid="{48BB497B-AAD0-4BBC-AE3A-DC16CC399DF5}"/>
    <cellStyle name="60% - Énfasis3 5 6 2" xfId="23456" xr:uid="{E96A06D9-B7B2-4063-9459-006B33EF84E4}"/>
    <cellStyle name="60% - Énfasis3 5 6 2 2" xfId="54336" xr:uid="{6E1CB4A8-715C-4C5F-915E-ADFD0F90A54D}"/>
    <cellStyle name="60% - Énfasis3 5 6 3" xfId="54335" xr:uid="{BB867B5F-D2AA-4115-BFC6-CB9295D2126D}"/>
    <cellStyle name="60% - Énfasis3 5 7" xfId="15751" xr:uid="{1F43BD12-DA48-4C39-B89A-5A40A1CB179B}"/>
    <cellStyle name="60% - Énfasis3 5 7 2" xfId="54337" xr:uid="{75F92D34-DF38-4A08-A8CE-557D4072308C}"/>
    <cellStyle name="60% - Énfasis3 5 8" xfId="54274" xr:uid="{A87B9744-28A4-4B5B-AD00-C754490835D7}"/>
    <cellStyle name="60% - Énfasis3 6" xfId="518" xr:uid="{C3038ED8-886C-4896-B274-19AD4DF5DE12}"/>
    <cellStyle name="60% - Énfasis3 6 2" xfId="1179" xr:uid="{209ABA2B-BE67-474F-9BF5-03331322E7E3}"/>
    <cellStyle name="60% - Énfasis3 6 2 2" xfId="2647" xr:uid="{F6173491-1468-453C-9405-6F46D66D1219}"/>
    <cellStyle name="60% - Énfasis3 6 2 2 2" xfId="6379" xr:uid="{33FC1D13-A6EA-4E27-BAF1-FCBEB22580DA}"/>
    <cellStyle name="60% - Énfasis3 6 2 2 2 2" xfId="14087" xr:uid="{998E8937-71C6-4E17-AF91-6738CB127938}"/>
    <cellStyle name="60% - Énfasis3 6 2 2 2 2 2" xfId="29499" xr:uid="{2BCE6A3D-620E-4286-AEAC-63717F084168}"/>
    <cellStyle name="60% - Énfasis3 6 2 2 2 2 2 2" xfId="54343" xr:uid="{7BF6AA51-C660-4346-AB13-E2A638F76F8E}"/>
    <cellStyle name="60% - Énfasis3 6 2 2 2 2 3" xfId="54342" xr:uid="{5D381324-5E20-4757-8466-42C314994D3B}"/>
    <cellStyle name="60% - Énfasis3 6 2 2 2 3" xfId="21794" xr:uid="{C4AF3734-5367-4080-ADC9-94ABD2C24F70}"/>
    <cellStyle name="60% - Énfasis3 6 2 2 2 3 2" xfId="54344" xr:uid="{C9B3D574-6D50-49A7-9CCD-6D76B0E4D347}"/>
    <cellStyle name="60% - Énfasis3 6 2 2 2 4" xfId="54341" xr:uid="{BB7EA960-E4B8-4C8B-875C-8B512E2B822D}"/>
    <cellStyle name="60% - Énfasis3 6 2 2 3" xfId="10358" xr:uid="{97E747D2-FA63-4A94-AFF4-170795B5D894}"/>
    <cellStyle name="60% - Énfasis3 6 2 2 3 2" xfId="25771" xr:uid="{85BD0E7A-8F6E-4116-B16B-6E57E7C2026E}"/>
    <cellStyle name="60% - Énfasis3 6 2 2 3 2 2" xfId="54346" xr:uid="{B1776A7D-A8CC-454E-9D96-55EDE4EF8903}"/>
    <cellStyle name="60% - Énfasis3 6 2 2 3 3" xfId="54345" xr:uid="{5925FD7A-8A45-4BC5-892B-3685116AA821}"/>
    <cellStyle name="60% - Énfasis3 6 2 2 4" xfId="18066" xr:uid="{4A89C56D-DD01-4B85-815B-FE9F14F33632}"/>
    <cellStyle name="60% - Énfasis3 6 2 2 4 2" xfId="54347" xr:uid="{273E57FC-A365-441C-83AD-F844DF2D6505}"/>
    <cellStyle name="60% - Énfasis3 6 2 2 5" xfId="54340" xr:uid="{E9B39909-C219-416B-AF33-C56C260F7CD7}"/>
    <cellStyle name="60% - Énfasis3 6 2 3" xfId="4916" xr:uid="{A74D78F3-CCF4-4842-A5A8-6C4B6C1738DB}"/>
    <cellStyle name="60% - Énfasis3 6 2 3 2" xfId="12624" xr:uid="{F41240E0-AA4A-432D-909D-E0021F78F548}"/>
    <cellStyle name="60% - Énfasis3 6 2 3 2 2" xfId="28036" xr:uid="{5CDB0367-3679-443A-828C-D0F5B81EB51E}"/>
    <cellStyle name="60% - Énfasis3 6 2 3 2 2 2" xfId="54350" xr:uid="{DC4AF2FC-5A6E-4101-86C7-AC0CD48DD708}"/>
    <cellStyle name="60% - Énfasis3 6 2 3 2 3" xfId="54349" xr:uid="{BA4B6580-AA38-4DF1-B9BD-4DEE1D499822}"/>
    <cellStyle name="60% - Énfasis3 6 2 3 3" xfId="20331" xr:uid="{B0DD6099-DB2C-495D-8E75-1205CCFC039E}"/>
    <cellStyle name="60% - Énfasis3 6 2 3 3 2" xfId="54351" xr:uid="{07F18D7A-7A1E-4982-8F44-B464760AC26E}"/>
    <cellStyle name="60% - Énfasis3 6 2 3 4" xfId="54348" xr:uid="{E6FACFBB-EADA-48F5-A951-7BB61A61D412}"/>
    <cellStyle name="60% - Énfasis3 6 2 4" xfId="8899" xr:uid="{47DBE5D1-EDE2-49EB-9A9A-17DAF9120A8F}"/>
    <cellStyle name="60% - Énfasis3 6 2 4 2" xfId="24312" xr:uid="{A44F78FC-F446-49AC-9B44-ACF113DF7BF9}"/>
    <cellStyle name="60% - Énfasis3 6 2 4 2 2" xfId="54353" xr:uid="{9B270780-542F-4D15-B8AD-D0EF7751EF18}"/>
    <cellStyle name="60% - Énfasis3 6 2 4 3" xfId="54352" xr:uid="{284C962C-D764-47A4-A4D9-2D8D63FD7FDB}"/>
    <cellStyle name="60% - Énfasis3 6 2 5" xfId="16607" xr:uid="{CDA4BCBA-DBEC-4B8D-9E80-F12E21440793}"/>
    <cellStyle name="60% - Énfasis3 6 2 5 2" xfId="54354" xr:uid="{E7DF496D-B7B9-4527-806C-F2626502039A}"/>
    <cellStyle name="60% - Énfasis3 6 2 6" xfId="54339" xr:uid="{7E4AB066-93BE-44BE-8469-C35CF19834F6}"/>
    <cellStyle name="60% - Énfasis3 6 3" xfId="2009" xr:uid="{43E8B33A-2EFB-422E-9A50-392D0B3D410D}"/>
    <cellStyle name="60% - Énfasis3 6 3 2" xfId="5741" xr:uid="{3522CE8B-12C2-4EB4-9894-15FD646A3A54}"/>
    <cellStyle name="60% - Énfasis3 6 3 2 2" xfId="13449" xr:uid="{A0E88DC8-0F91-437B-B291-94D5B155BF72}"/>
    <cellStyle name="60% - Énfasis3 6 3 2 2 2" xfId="28861" xr:uid="{BFA0A563-E5DF-4CC3-A642-00D260BF394D}"/>
    <cellStyle name="60% - Énfasis3 6 3 2 2 2 2" xfId="54358" xr:uid="{A5FF151B-5103-482D-81BD-593A32A6C1A6}"/>
    <cellStyle name="60% - Énfasis3 6 3 2 2 3" xfId="54357" xr:uid="{4CCCFCF4-EAFA-4B14-A112-2C9C62652FB8}"/>
    <cellStyle name="60% - Énfasis3 6 3 2 3" xfId="21156" xr:uid="{F002A31D-4A89-4C0D-871F-F61A3551AEB5}"/>
    <cellStyle name="60% - Énfasis3 6 3 2 3 2" xfId="54359" xr:uid="{444D054E-0C72-4557-B377-BC1B7B040B0C}"/>
    <cellStyle name="60% - Énfasis3 6 3 2 4" xfId="54356" xr:uid="{143F318A-2A39-405C-9560-C944BB439A3F}"/>
    <cellStyle name="60% - Énfasis3 6 3 3" xfId="9720" xr:uid="{5FD0FE99-731E-49E7-850D-0478824076A1}"/>
    <cellStyle name="60% - Énfasis3 6 3 3 2" xfId="25133" xr:uid="{17F403ED-0A69-4D11-AEC2-0AEC4AC3772F}"/>
    <cellStyle name="60% - Énfasis3 6 3 3 2 2" xfId="54361" xr:uid="{24A038C2-301F-40FD-992D-ECA7D104AC25}"/>
    <cellStyle name="60% - Énfasis3 6 3 3 3" xfId="54360" xr:uid="{4353EDE2-5183-4BB7-AD0A-E52BF53AD16D}"/>
    <cellStyle name="60% - Énfasis3 6 3 4" xfId="17428" xr:uid="{F7998B00-EF4E-4A5D-8D5B-9394543459E6}"/>
    <cellStyle name="60% - Énfasis3 6 3 4 2" xfId="54362" xr:uid="{63CD44CF-3FD3-4EDE-A955-8D11670E0BA3}"/>
    <cellStyle name="60% - Énfasis3 6 3 5" xfId="54355" xr:uid="{133B1FAE-1F94-4422-8D28-4BE533FEE444}"/>
    <cellStyle name="60% - Énfasis3 6 4" xfId="4264" xr:uid="{FC1928F7-4F1D-4DA2-A5C0-5C3492757130}"/>
    <cellStyle name="60% - Énfasis3 6 4 2" xfId="11972" xr:uid="{7F266AA6-F7CA-4B6A-BBBD-0D63A5AD0E3C}"/>
    <cellStyle name="60% - Énfasis3 6 4 2 2" xfId="27384" xr:uid="{E0939006-A74C-481B-BDDB-AAF44C462EB7}"/>
    <cellStyle name="60% - Énfasis3 6 4 2 2 2" xfId="54365" xr:uid="{D23400FF-B6AC-4A8C-BAF4-C9261E4D61C3}"/>
    <cellStyle name="60% - Énfasis3 6 4 2 3" xfId="54364" xr:uid="{6EED2CD5-2559-45BF-882D-F56D4BF394F1}"/>
    <cellStyle name="60% - Énfasis3 6 4 3" xfId="19679" xr:uid="{5745AB59-AA77-43D2-88BA-9E6EFEC896F9}"/>
    <cellStyle name="60% - Énfasis3 6 4 3 2" xfId="54366" xr:uid="{1823C034-48D2-45DD-955A-1050B7B1D6B0}"/>
    <cellStyle name="60% - Énfasis3 6 4 4" xfId="54363" xr:uid="{288103B1-1343-4C0C-B9FE-565B23938F0D}"/>
    <cellStyle name="60% - Énfasis3 6 5" xfId="8261" xr:uid="{5177C20A-FAE9-435E-AD98-23B35C815113}"/>
    <cellStyle name="60% - Énfasis3 6 5 2" xfId="23674" xr:uid="{331C59F4-151E-4D27-88E1-3F022106EFC8}"/>
    <cellStyle name="60% - Énfasis3 6 5 2 2" xfId="54368" xr:uid="{8270836B-7485-42F5-8775-EF1069290AE0}"/>
    <cellStyle name="60% - Énfasis3 6 5 3" xfId="54367" xr:uid="{15E444AA-36B8-4469-8A7E-DD8DFBD89813}"/>
    <cellStyle name="60% - Énfasis3 6 6" xfId="15969" xr:uid="{02BF7D5D-78AE-463A-898B-58285EBD6A3B}"/>
    <cellStyle name="60% - Énfasis3 6 6 2" xfId="54369" xr:uid="{5874F6E1-C9AE-4DC1-AF9F-44E90AA005BD}"/>
    <cellStyle name="60% - Énfasis3 6 7" xfId="54338" xr:uid="{DDBC47B9-2200-4F95-9B0E-8C776B4854FF}"/>
    <cellStyle name="60% - Énfasis3 7" xfId="538" xr:uid="{D7458C31-3146-4600-98E2-8E6373BF1DF8}"/>
    <cellStyle name="60% - Énfasis3 7 2" xfId="1199" xr:uid="{AD540751-A5D3-42BF-8523-7C0DFD9DB333}"/>
    <cellStyle name="60% - Énfasis3 7 2 2" xfId="2667" xr:uid="{B021FB95-6510-4B73-9AA2-072EA0ECE148}"/>
    <cellStyle name="60% - Énfasis3 7 2 2 2" xfId="6399" xr:uid="{3690E45B-0FC1-43E4-8F55-5EFCB39E2770}"/>
    <cellStyle name="60% - Énfasis3 7 2 2 2 2" xfId="14107" xr:uid="{3BB20C59-F341-4603-B5ED-8CDA1C2F3291}"/>
    <cellStyle name="60% - Énfasis3 7 2 2 2 2 2" xfId="29519" xr:uid="{D884D091-CEEF-4A95-84DF-A132251D202E}"/>
    <cellStyle name="60% - Énfasis3 7 2 2 2 2 2 2" xfId="54375" xr:uid="{EBF33A98-AE35-4101-98B4-E1954811AC3D}"/>
    <cellStyle name="60% - Énfasis3 7 2 2 2 2 3" xfId="54374" xr:uid="{A2F07650-2B02-41D1-85B0-B279A8E4C08A}"/>
    <cellStyle name="60% - Énfasis3 7 2 2 2 3" xfId="21814" xr:uid="{03CDFD43-FEE4-49A7-B588-C8959F623CDD}"/>
    <cellStyle name="60% - Énfasis3 7 2 2 2 3 2" xfId="54376" xr:uid="{FED3F4A8-2B2F-4197-8125-AEBF1609B7A4}"/>
    <cellStyle name="60% - Énfasis3 7 2 2 2 4" xfId="54373" xr:uid="{CB92DA1E-6E79-4B2B-B60A-DEFFD0E0ED2A}"/>
    <cellStyle name="60% - Énfasis3 7 2 2 3" xfId="10378" xr:uid="{8AC46FDC-D65A-493D-9DC2-7046D7843294}"/>
    <cellStyle name="60% - Énfasis3 7 2 2 3 2" xfId="25791" xr:uid="{40DB5547-0CF8-4A1E-A504-5AA214291CDD}"/>
    <cellStyle name="60% - Énfasis3 7 2 2 3 2 2" xfId="54378" xr:uid="{32468422-6779-41FC-BD80-36B307ADC206}"/>
    <cellStyle name="60% - Énfasis3 7 2 2 3 3" xfId="54377" xr:uid="{670AF51E-2143-4624-A3EF-217F44D0DA2A}"/>
    <cellStyle name="60% - Énfasis3 7 2 2 4" xfId="18086" xr:uid="{FE6EFB65-81FF-4C99-8177-DCA179295B83}"/>
    <cellStyle name="60% - Énfasis3 7 2 2 4 2" xfId="54379" xr:uid="{122FB5D2-BA0B-4E75-9535-D598DB8B9F04}"/>
    <cellStyle name="60% - Énfasis3 7 2 2 5" xfId="54372" xr:uid="{9EE43E91-EB74-4ADB-917A-E236AAA2D52D}"/>
    <cellStyle name="60% - Énfasis3 7 2 3" xfId="4936" xr:uid="{DD9729FC-A66A-45A1-A5D1-AAD977BFF2A7}"/>
    <cellStyle name="60% - Énfasis3 7 2 3 2" xfId="12644" xr:uid="{E2240A5B-B5FF-40F8-8070-AAFCA2C6A65D}"/>
    <cellStyle name="60% - Énfasis3 7 2 3 2 2" xfId="28056" xr:uid="{5EC1B0D7-A47E-49F0-9942-28C7D0B3E31A}"/>
    <cellStyle name="60% - Énfasis3 7 2 3 2 2 2" xfId="54382" xr:uid="{AD44AE34-9496-405C-A893-525E76D240AE}"/>
    <cellStyle name="60% - Énfasis3 7 2 3 2 3" xfId="54381" xr:uid="{8454B2EA-69B6-4A77-90FE-F015846236EB}"/>
    <cellStyle name="60% - Énfasis3 7 2 3 3" xfId="20351" xr:uid="{C637492E-21D5-4BFC-8687-87362338044B}"/>
    <cellStyle name="60% - Énfasis3 7 2 3 3 2" xfId="54383" xr:uid="{CCAB779E-E701-44CB-9080-0980E16EB7D1}"/>
    <cellStyle name="60% - Énfasis3 7 2 3 4" xfId="54380" xr:uid="{C20B114C-5DA0-4A7C-8508-F79650C90C7C}"/>
    <cellStyle name="60% - Énfasis3 7 2 4" xfId="8919" xr:uid="{3DDD49F9-7C16-42EC-B250-7EB64B99EB0F}"/>
    <cellStyle name="60% - Énfasis3 7 2 4 2" xfId="24332" xr:uid="{5C25417E-6615-4130-80DC-CF0EEC26C333}"/>
    <cellStyle name="60% - Énfasis3 7 2 4 2 2" xfId="54385" xr:uid="{758B3952-D071-43EB-82E4-C5E9FEC438A0}"/>
    <cellStyle name="60% - Énfasis3 7 2 4 3" xfId="54384" xr:uid="{6B05E71F-3651-41E6-BE17-F344F42032D8}"/>
    <cellStyle name="60% - Énfasis3 7 2 5" xfId="16627" xr:uid="{26364E9D-CA9E-4D2D-A716-91FCBC7DFED4}"/>
    <cellStyle name="60% - Énfasis3 7 2 5 2" xfId="54386" xr:uid="{074D53F9-2909-4874-BF05-BA07A2C76A3A}"/>
    <cellStyle name="60% - Énfasis3 7 2 6" xfId="54371" xr:uid="{0FC80C2B-BE12-4B39-BF3A-6364D00D9E60}"/>
    <cellStyle name="60% - Énfasis3 7 3" xfId="2029" xr:uid="{4A07AF69-A97B-4158-9630-730846CDDB4E}"/>
    <cellStyle name="60% - Énfasis3 7 3 2" xfId="5761" xr:uid="{64FCF094-5F26-4E79-8CA4-0502976F9518}"/>
    <cellStyle name="60% - Énfasis3 7 3 2 2" xfId="13469" xr:uid="{1A842035-D8D3-4FC8-A024-9C34ACECF999}"/>
    <cellStyle name="60% - Énfasis3 7 3 2 2 2" xfId="28881" xr:uid="{50835D36-A537-44E9-9528-073EE9E0BBB4}"/>
    <cellStyle name="60% - Énfasis3 7 3 2 2 2 2" xfId="54390" xr:uid="{ACB9925C-C9FE-48AF-8618-E0C519382EA6}"/>
    <cellStyle name="60% - Énfasis3 7 3 2 2 3" xfId="54389" xr:uid="{E116EB41-4550-4975-A883-BB6248186AD5}"/>
    <cellStyle name="60% - Énfasis3 7 3 2 3" xfId="21176" xr:uid="{2CEAC679-46FD-4580-A92D-F8653DA5FE97}"/>
    <cellStyle name="60% - Énfasis3 7 3 2 3 2" xfId="54391" xr:uid="{4213B3B5-F7B0-48B3-B743-12F2DF971796}"/>
    <cellStyle name="60% - Énfasis3 7 3 2 4" xfId="54388" xr:uid="{B112E930-B7C7-4C94-B6E6-88405274F427}"/>
    <cellStyle name="60% - Énfasis3 7 3 3" xfId="9740" xr:uid="{4B687590-6B7B-40E5-B385-E9BE4089C15B}"/>
    <cellStyle name="60% - Énfasis3 7 3 3 2" xfId="25153" xr:uid="{6850D300-B2D8-4405-B166-088779B82645}"/>
    <cellStyle name="60% - Énfasis3 7 3 3 2 2" xfId="54393" xr:uid="{319B684F-981F-4D5A-A3D4-4FA71283B48D}"/>
    <cellStyle name="60% - Énfasis3 7 3 3 3" xfId="54392" xr:uid="{EBE023A8-AA97-4D2E-B30F-0E896C77FABB}"/>
    <cellStyle name="60% - Énfasis3 7 3 4" xfId="17448" xr:uid="{EA6A1ABA-13AC-4063-8C23-9C058F3DF876}"/>
    <cellStyle name="60% - Énfasis3 7 3 4 2" xfId="54394" xr:uid="{69FD486B-558B-4C6B-B689-F8B26D10D6CD}"/>
    <cellStyle name="60% - Énfasis3 7 3 5" xfId="54387" xr:uid="{643584E3-3916-484C-8505-27C64D2AFD2A}"/>
    <cellStyle name="60% - Énfasis3 7 4" xfId="4284" xr:uid="{8E8AFB9A-2A88-48DE-B118-62E8F6EC212D}"/>
    <cellStyle name="60% - Énfasis3 7 4 2" xfId="11992" xr:uid="{82CF691B-0AF9-4B7C-9A59-4E65BD350B13}"/>
    <cellStyle name="60% - Énfasis3 7 4 2 2" xfId="27404" xr:uid="{150DE74E-7F35-4933-AFDA-DA62CD2DA11F}"/>
    <cellStyle name="60% - Énfasis3 7 4 2 2 2" xfId="54397" xr:uid="{61D756D8-BA81-42EC-8B1C-A4004BEB2E64}"/>
    <cellStyle name="60% - Énfasis3 7 4 2 3" xfId="54396" xr:uid="{CBC3BD38-E9F6-44B4-951E-CBE5559B0DBA}"/>
    <cellStyle name="60% - Énfasis3 7 4 3" xfId="19699" xr:uid="{CA4EAAC1-8C62-4C85-8CBC-BA0DAB920D4A}"/>
    <cellStyle name="60% - Énfasis3 7 4 3 2" xfId="54398" xr:uid="{14A10810-4C03-499A-A284-3E72758C864C}"/>
    <cellStyle name="60% - Énfasis3 7 4 4" xfId="54395" xr:uid="{F622D08E-D680-4F3E-9AC4-361FD69A4B7C}"/>
    <cellStyle name="60% - Énfasis3 7 5" xfId="8281" xr:uid="{20B10F7C-A3D0-47C8-B198-41ABD7DC7114}"/>
    <cellStyle name="60% - Énfasis3 7 5 2" xfId="23694" xr:uid="{F9602E38-FA37-474B-A57A-C8F7D74C2342}"/>
    <cellStyle name="60% - Énfasis3 7 5 2 2" xfId="54400" xr:uid="{FAA0349E-4C9A-441B-ABE0-A5ED27521DF3}"/>
    <cellStyle name="60% - Énfasis3 7 5 3" xfId="54399" xr:uid="{4DBE80CB-94A5-41FC-8D9B-EE14BFB513B1}"/>
    <cellStyle name="60% - Énfasis3 7 6" xfId="15989" xr:uid="{466D0D26-65AA-4033-B24E-2B10E464C748}"/>
    <cellStyle name="60% - Énfasis3 7 6 2" xfId="54401" xr:uid="{65C2CA44-9FA7-4095-8F1F-8BE2BF2AC098}"/>
    <cellStyle name="60% - Énfasis3 7 7" xfId="54370" xr:uid="{7D503282-63DA-45F6-BF9F-DC71024A9B5D}"/>
    <cellStyle name="60% - Énfasis3 8" xfId="558" xr:uid="{177AC48E-8A9D-438D-B24B-E69156813101}"/>
    <cellStyle name="60% - Énfasis3 8 2" xfId="1219" xr:uid="{80F88F4E-613A-4601-932B-0406F0553CB1}"/>
    <cellStyle name="60% - Énfasis3 8 2 2" xfId="2687" xr:uid="{0741A742-75AC-430B-BA41-A9E2EA6D8055}"/>
    <cellStyle name="60% - Énfasis3 8 2 2 2" xfId="6419" xr:uid="{9C21CEE3-645D-4804-B7CB-F9AC7AB0FD6F}"/>
    <cellStyle name="60% - Énfasis3 8 2 2 2 2" xfId="14127" xr:uid="{62654DF5-6179-4AC4-841C-2EA9E67B731D}"/>
    <cellStyle name="60% - Énfasis3 8 2 2 2 2 2" xfId="29539" xr:uid="{16A2E5C9-E0D5-4B64-8FAC-EF8FE4874820}"/>
    <cellStyle name="60% - Énfasis3 8 2 2 2 2 2 2" xfId="54407" xr:uid="{E605CA00-A705-4AA3-AB23-0A40994B00A7}"/>
    <cellStyle name="60% - Énfasis3 8 2 2 2 2 3" xfId="54406" xr:uid="{B2D80631-0B9F-4D1F-819D-5A35C975F743}"/>
    <cellStyle name="60% - Énfasis3 8 2 2 2 3" xfId="21834" xr:uid="{925C71A4-D64A-4562-9929-84A0523CDCDE}"/>
    <cellStyle name="60% - Énfasis3 8 2 2 2 3 2" xfId="54408" xr:uid="{5EDC86F6-1F6C-469D-9605-BEA1FF9443EE}"/>
    <cellStyle name="60% - Énfasis3 8 2 2 2 4" xfId="54405" xr:uid="{79D96713-9163-4B61-B400-843634E2E640}"/>
    <cellStyle name="60% - Énfasis3 8 2 2 3" xfId="10398" xr:uid="{DF938239-8823-4107-B966-22A26C85DE0B}"/>
    <cellStyle name="60% - Énfasis3 8 2 2 3 2" xfId="25811" xr:uid="{E0348BDC-719C-4CC5-883A-DC8AF6E38D06}"/>
    <cellStyle name="60% - Énfasis3 8 2 2 3 2 2" xfId="54410" xr:uid="{55FB1172-A529-4ABC-A28E-38E1F2D7B000}"/>
    <cellStyle name="60% - Énfasis3 8 2 2 3 3" xfId="54409" xr:uid="{1D76FE2D-7199-494B-B9EB-36279217F98D}"/>
    <cellStyle name="60% - Énfasis3 8 2 2 4" xfId="18106" xr:uid="{55B0E9B1-F714-4024-AC4C-6C6B40B3DEC5}"/>
    <cellStyle name="60% - Énfasis3 8 2 2 4 2" xfId="54411" xr:uid="{A1085BE4-1CBF-40C0-B378-3A2152905551}"/>
    <cellStyle name="60% - Énfasis3 8 2 2 5" xfId="54404" xr:uid="{37DF1A4B-0E7F-44BB-B83F-E236A314814A}"/>
    <cellStyle name="60% - Énfasis3 8 2 3" xfId="4956" xr:uid="{462E39FC-583D-480B-AF76-E8DDE79121B2}"/>
    <cellStyle name="60% - Énfasis3 8 2 3 2" xfId="12664" xr:uid="{EDB66707-221D-4DF6-B4B8-DAB404197C23}"/>
    <cellStyle name="60% - Énfasis3 8 2 3 2 2" xfId="28076" xr:uid="{2320B5B3-ADBE-4F1E-BBD7-DC8087832AD4}"/>
    <cellStyle name="60% - Énfasis3 8 2 3 2 2 2" xfId="54414" xr:uid="{892A378D-7FF2-4792-B454-D7AFDEB8B4CC}"/>
    <cellStyle name="60% - Énfasis3 8 2 3 2 3" xfId="54413" xr:uid="{FC843C47-4EB0-4D09-A0D3-93D65EA3C2FC}"/>
    <cellStyle name="60% - Énfasis3 8 2 3 3" xfId="20371" xr:uid="{76D20143-50A3-47BC-9013-889A92C28E84}"/>
    <cellStyle name="60% - Énfasis3 8 2 3 3 2" xfId="54415" xr:uid="{FC849DE2-D065-4A5A-BCEE-3A1624717C59}"/>
    <cellStyle name="60% - Énfasis3 8 2 3 4" xfId="54412" xr:uid="{D6AC2C43-0F1E-4C26-85B2-9408225A039A}"/>
    <cellStyle name="60% - Énfasis3 8 2 4" xfId="8939" xr:uid="{233561AE-FE35-479E-976A-44C0AE4C6A06}"/>
    <cellStyle name="60% - Énfasis3 8 2 4 2" xfId="24352" xr:uid="{6AC7A7ED-079C-4962-A89D-4E491AA0B745}"/>
    <cellStyle name="60% - Énfasis3 8 2 4 2 2" xfId="54417" xr:uid="{38FAA829-9840-486F-AD2F-3870A48FB784}"/>
    <cellStyle name="60% - Énfasis3 8 2 4 3" xfId="54416" xr:uid="{013DD9A1-4667-4300-AC39-FC6F4552DD19}"/>
    <cellStyle name="60% - Énfasis3 8 2 5" xfId="16647" xr:uid="{754205E8-744E-45D7-B66A-A3A2C0E23482}"/>
    <cellStyle name="60% - Énfasis3 8 2 5 2" xfId="54418" xr:uid="{845606D7-9FC0-4832-B94E-E301B7459A8F}"/>
    <cellStyle name="60% - Énfasis3 8 2 6" xfId="54403" xr:uid="{8A41C45A-80F0-4FF4-973C-7926F44BC2AF}"/>
    <cellStyle name="60% - Énfasis3 8 3" xfId="2049" xr:uid="{A3C8EF7F-8D6D-4BA3-92AB-BE378B8AEC19}"/>
    <cellStyle name="60% - Énfasis3 8 3 2" xfId="5781" xr:uid="{4DB67017-3E4B-462F-9801-D34AE1420A3D}"/>
    <cellStyle name="60% - Énfasis3 8 3 2 2" xfId="13489" xr:uid="{AEC34957-E649-433D-830F-8C062D2CF43C}"/>
    <cellStyle name="60% - Énfasis3 8 3 2 2 2" xfId="28901" xr:uid="{70B3E52C-83D0-4D5B-AF4C-7E4160239357}"/>
    <cellStyle name="60% - Énfasis3 8 3 2 2 2 2" xfId="54422" xr:uid="{2C8429DE-5635-44C0-92F9-DEB40EB2068F}"/>
    <cellStyle name="60% - Énfasis3 8 3 2 2 3" xfId="54421" xr:uid="{EE68FC85-A286-4751-914A-B21702B10408}"/>
    <cellStyle name="60% - Énfasis3 8 3 2 3" xfId="21196" xr:uid="{BFCA83D4-DB51-4B0E-9B26-3894CE97D8B7}"/>
    <cellStyle name="60% - Énfasis3 8 3 2 3 2" xfId="54423" xr:uid="{61E74FCF-8786-4A3F-9DAB-E3CF0801D291}"/>
    <cellStyle name="60% - Énfasis3 8 3 2 4" xfId="54420" xr:uid="{A9F2D395-C5B5-401A-9257-C03B9C5839DF}"/>
    <cellStyle name="60% - Énfasis3 8 3 3" xfId="9760" xr:uid="{307C3B6F-7CC9-411F-AEEA-568CE2C8A141}"/>
    <cellStyle name="60% - Énfasis3 8 3 3 2" xfId="25173" xr:uid="{BFD70B54-947A-431C-BB54-4E38C2A1C81F}"/>
    <cellStyle name="60% - Énfasis3 8 3 3 2 2" xfId="54425" xr:uid="{B5D7B307-0D46-459C-A4C8-F5FB6086DCD1}"/>
    <cellStyle name="60% - Énfasis3 8 3 3 3" xfId="54424" xr:uid="{0890B37E-D0A0-4D2E-86A8-8DB0A8370B7A}"/>
    <cellStyle name="60% - Énfasis3 8 3 4" xfId="17468" xr:uid="{C11E170D-1863-4F30-92B6-7B4FF8D8AA4A}"/>
    <cellStyle name="60% - Énfasis3 8 3 4 2" xfId="54426" xr:uid="{F53BDC44-B568-4F43-AE41-965A686A3BC9}"/>
    <cellStyle name="60% - Énfasis3 8 3 5" xfId="54419" xr:uid="{0831E07A-83DD-4AE8-B5CE-0A679D6A265E}"/>
    <cellStyle name="60% - Énfasis3 8 4" xfId="4304" xr:uid="{FA7FF0CE-D548-4075-BC66-B248398E69A9}"/>
    <cellStyle name="60% - Énfasis3 8 4 2" xfId="12012" xr:uid="{6101D7A6-DFA7-42CC-B83F-A7F78390145D}"/>
    <cellStyle name="60% - Énfasis3 8 4 2 2" xfId="27424" xr:uid="{7E1CFCF1-B7CC-498A-8C48-38D7FE4E3513}"/>
    <cellStyle name="60% - Énfasis3 8 4 2 2 2" xfId="54429" xr:uid="{9CFF8F35-F57F-4B85-906C-A93B970913AD}"/>
    <cellStyle name="60% - Énfasis3 8 4 2 3" xfId="54428" xr:uid="{268896A6-2F93-4CBF-B608-1E1FC844CDB5}"/>
    <cellStyle name="60% - Énfasis3 8 4 3" xfId="19719" xr:uid="{F6BC678E-5A7A-45DA-BD6E-79FB3AEE9E1F}"/>
    <cellStyle name="60% - Énfasis3 8 4 3 2" xfId="54430" xr:uid="{3FFE460F-56F0-4E9A-9B18-208845E30D67}"/>
    <cellStyle name="60% - Énfasis3 8 4 4" xfId="54427" xr:uid="{C8E34D62-BADA-4217-A3C1-1AB16AD14E48}"/>
    <cellStyle name="60% - Énfasis3 8 5" xfId="8301" xr:uid="{0308A4E5-EAB5-4345-89C9-B6AC6E9B24E2}"/>
    <cellStyle name="60% - Énfasis3 8 5 2" xfId="23714" xr:uid="{0CA0BF7B-0E1E-4F18-A037-D155FF999530}"/>
    <cellStyle name="60% - Énfasis3 8 5 2 2" xfId="54432" xr:uid="{6F430698-CA91-475C-9B09-3C4600EA1815}"/>
    <cellStyle name="60% - Énfasis3 8 5 3" xfId="54431" xr:uid="{E8635FB9-354B-46D0-B8C2-FBA245BC1CD3}"/>
    <cellStyle name="60% - Énfasis3 8 6" xfId="16009" xr:uid="{511CBFD5-63CC-45EC-B7DA-3F105593B510}"/>
    <cellStyle name="60% - Énfasis3 8 6 2" xfId="54433" xr:uid="{2C9A26AB-9871-4C40-AD88-895A0CAB07F0}"/>
    <cellStyle name="60% - Énfasis3 8 7" xfId="54402" xr:uid="{58809519-89A9-4394-822E-BA46AABAB461}"/>
    <cellStyle name="60% - Énfasis3 9" xfId="578" xr:uid="{A7131DA3-4E30-4F34-B8C7-2970F4B7EA28}"/>
    <cellStyle name="60% - Énfasis3 9 2" xfId="1239" xr:uid="{8800597A-1F81-4A2C-9D7D-47788DA52979}"/>
    <cellStyle name="60% - Énfasis3 9 2 2" xfId="2707" xr:uid="{BF1CEFD1-A2F0-476A-B3FF-78D8CE20D6B9}"/>
    <cellStyle name="60% - Énfasis3 9 2 2 2" xfId="6439" xr:uid="{10F5B730-1F74-434C-813B-2D94BF3B1435}"/>
    <cellStyle name="60% - Énfasis3 9 2 2 2 2" xfId="14147" xr:uid="{0A77A1AC-C123-4CC5-AF5A-A3BF7B00797A}"/>
    <cellStyle name="60% - Énfasis3 9 2 2 2 2 2" xfId="29559" xr:uid="{8172916B-A8F3-47EE-8102-FAA1000FD893}"/>
    <cellStyle name="60% - Énfasis3 9 2 2 2 2 2 2" xfId="54439" xr:uid="{4E76A905-FB51-4216-878F-3573CC454562}"/>
    <cellStyle name="60% - Énfasis3 9 2 2 2 2 3" xfId="54438" xr:uid="{45CAB4DC-078A-41C5-9860-8419780FBE0D}"/>
    <cellStyle name="60% - Énfasis3 9 2 2 2 3" xfId="21854" xr:uid="{A98D81A1-2AAF-463D-A273-69995DEA6AD3}"/>
    <cellStyle name="60% - Énfasis3 9 2 2 2 3 2" xfId="54440" xr:uid="{55ED88CA-4456-4C7E-9791-0AE05EE8642C}"/>
    <cellStyle name="60% - Énfasis3 9 2 2 2 4" xfId="54437" xr:uid="{DDF5369D-34B6-485D-8C55-932BB7D6CC28}"/>
    <cellStyle name="60% - Énfasis3 9 2 2 3" xfId="10418" xr:uid="{E8C4D60E-9AB5-4576-98E3-5B5E9C2C3DDA}"/>
    <cellStyle name="60% - Énfasis3 9 2 2 3 2" xfId="25831" xr:uid="{31242F86-DE72-4A06-BB67-65F7BF9490D1}"/>
    <cellStyle name="60% - Énfasis3 9 2 2 3 2 2" xfId="54442" xr:uid="{592910F5-A4FF-4FC1-9670-A49E14324FC3}"/>
    <cellStyle name="60% - Énfasis3 9 2 2 3 3" xfId="54441" xr:uid="{4F2F1CD6-3917-4418-A9D6-E8E7E6858344}"/>
    <cellStyle name="60% - Énfasis3 9 2 2 4" xfId="18126" xr:uid="{7090830A-7056-4860-946E-F1895667CC06}"/>
    <cellStyle name="60% - Énfasis3 9 2 2 4 2" xfId="54443" xr:uid="{D4C838DB-F5CF-40EA-977B-3037972D647A}"/>
    <cellStyle name="60% - Énfasis3 9 2 2 5" xfId="54436" xr:uid="{B4EE8754-76E5-41B8-823F-9A897B7D5B6A}"/>
    <cellStyle name="60% - Énfasis3 9 2 3" xfId="4976" xr:uid="{E13EAA62-EF81-4E72-995A-CE714FB4CD2A}"/>
    <cellStyle name="60% - Énfasis3 9 2 3 2" xfId="12684" xr:uid="{7F45FEE1-0226-4E1A-A000-5B4A021DEF0D}"/>
    <cellStyle name="60% - Énfasis3 9 2 3 2 2" xfId="28096" xr:uid="{0189C7A7-D294-4F01-AF51-0D53123FF3E7}"/>
    <cellStyle name="60% - Énfasis3 9 2 3 2 2 2" xfId="54446" xr:uid="{EDEB2430-A5EE-4E14-B06E-9469881FA381}"/>
    <cellStyle name="60% - Énfasis3 9 2 3 2 3" xfId="54445" xr:uid="{97550A47-9FF3-418E-812D-8CA14011D45A}"/>
    <cellStyle name="60% - Énfasis3 9 2 3 3" xfId="20391" xr:uid="{B5DF5DD9-4BA5-453E-AF08-C2A00B73D773}"/>
    <cellStyle name="60% - Énfasis3 9 2 3 3 2" xfId="54447" xr:uid="{A78859EF-F85F-40AC-A813-44FA54E5AF25}"/>
    <cellStyle name="60% - Énfasis3 9 2 3 4" xfId="54444" xr:uid="{5F9AABE1-986D-466C-9214-3062B9D3BA2C}"/>
    <cellStyle name="60% - Énfasis3 9 2 4" xfId="8959" xr:uid="{6D720A73-DCEF-4E25-98B0-40E6B3BA7398}"/>
    <cellStyle name="60% - Énfasis3 9 2 4 2" xfId="24372" xr:uid="{B72B04F2-2CE4-407E-A099-C5E337CB53E4}"/>
    <cellStyle name="60% - Énfasis3 9 2 4 2 2" xfId="54449" xr:uid="{F30773D3-95DB-4537-A06F-57E833D09E88}"/>
    <cellStyle name="60% - Énfasis3 9 2 4 3" xfId="54448" xr:uid="{B9BEDA2A-93EE-4842-AD0F-3B24DD32FB69}"/>
    <cellStyle name="60% - Énfasis3 9 2 5" xfId="16667" xr:uid="{3D0BDDD9-C230-478E-86B6-F147DEE560C8}"/>
    <cellStyle name="60% - Énfasis3 9 2 5 2" xfId="54450" xr:uid="{CBC59104-0DAC-430D-994A-45266CEDA7CE}"/>
    <cellStyle name="60% - Énfasis3 9 2 6" xfId="54435" xr:uid="{55202806-D9E3-4A04-BDF1-3030E729C1B5}"/>
    <cellStyle name="60% - Énfasis3 9 3" xfId="2069" xr:uid="{7C517546-A418-4EFB-8F3A-3ADA99122C84}"/>
    <cellStyle name="60% - Énfasis3 9 3 2" xfId="5801" xr:uid="{B7AD4690-EC79-4B00-95FB-6EEFA9CBF243}"/>
    <cellStyle name="60% - Énfasis3 9 3 2 2" xfId="13509" xr:uid="{83955A03-249A-4988-B174-CCB686EE4DF7}"/>
    <cellStyle name="60% - Énfasis3 9 3 2 2 2" xfId="28921" xr:uid="{F59F8BD8-5731-4F84-9565-9B3412F9B416}"/>
    <cellStyle name="60% - Énfasis3 9 3 2 2 2 2" xfId="54454" xr:uid="{F353BDA7-57AE-45B7-AF48-BE1AE75BD83E}"/>
    <cellStyle name="60% - Énfasis3 9 3 2 2 3" xfId="54453" xr:uid="{6DD952E5-5F9C-41E3-9236-5F16087AD7EC}"/>
    <cellStyle name="60% - Énfasis3 9 3 2 3" xfId="21216" xr:uid="{124B5C23-8251-43A3-917C-D7B4FAFF15C8}"/>
    <cellStyle name="60% - Énfasis3 9 3 2 3 2" xfId="54455" xr:uid="{A7DDD1B8-D638-4DF6-8FCB-A813CAA2C0B6}"/>
    <cellStyle name="60% - Énfasis3 9 3 2 4" xfId="54452" xr:uid="{9E50D9F7-910C-4417-9506-9465A3CDFF57}"/>
    <cellStyle name="60% - Énfasis3 9 3 3" xfId="9780" xr:uid="{BC119788-D6A6-40E8-897D-804B7573F960}"/>
    <cellStyle name="60% - Énfasis3 9 3 3 2" xfId="25193" xr:uid="{B7A97931-5DF2-4CAD-91DF-20F06DBDAD5E}"/>
    <cellStyle name="60% - Énfasis3 9 3 3 2 2" xfId="54457" xr:uid="{C9670BD4-B67D-43A8-AF20-27FB66FBBFC7}"/>
    <cellStyle name="60% - Énfasis3 9 3 3 3" xfId="54456" xr:uid="{2EEAD06C-15C5-46F2-803F-72287BCD6C44}"/>
    <cellStyle name="60% - Énfasis3 9 3 4" xfId="17488" xr:uid="{E8C6D721-664A-4178-BEBC-19B39F5301B8}"/>
    <cellStyle name="60% - Énfasis3 9 3 4 2" xfId="54458" xr:uid="{391AC546-03D7-4653-8825-D5EE08D52FA6}"/>
    <cellStyle name="60% - Énfasis3 9 3 5" xfId="54451" xr:uid="{AE2DE254-F37F-49BF-BBCB-168EDBD5490A}"/>
    <cellStyle name="60% - Énfasis3 9 4" xfId="4324" xr:uid="{CE734F7B-2A2C-4400-8277-CE55A5F3FEF9}"/>
    <cellStyle name="60% - Énfasis3 9 4 2" xfId="12032" xr:uid="{EF2CCD10-B222-4CFA-B9E3-3A860806C04B}"/>
    <cellStyle name="60% - Énfasis3 9 4 2 2" xfId="27444" xr:uid="{B4D84A07-DADD-45C2-AA10-8DF06555986A}"/>
    <cellStyle name="60% - Énfasis3 9 4 2 2 2" xfId="54461" xr:uid="{B9233122-D547-449B-A634-2AE94716C023}"/>
    <cellStyle name="60% - Énfasis3 9 4 2 3" xfId="54460" xr:uid="{3FAC343F-8E37-473D-B3B7-BEB8DDC2BDA9}"/>
    <cellStyle name="60% - Énfasis3 9 4 3" xfId="19739" xr:uid="{1C61A202-0DBD-4743-9E99-33A8DE2D5B68}"/>
    <cellStyle name="60% - Énfasis3 9 4 3 2" xfId="54462" xr:uid="{E648B289-A6DE-4F66-8001-E9B45137B143}"/>
    <cellStyle name="60% - Énfasis3 9 4 4" xfId="54459" xr:uid="{28704C4E-AAE2-4082-AB1A-E674FFBA1253}"/>
    <cellStyle name="60% - Énfasis3 9 5" xfId="8321" xr:uid="{A1E69E45-55A2-45A3-8703-A354E5407D9A}"/>
    <cellStyle name="60% - Énfasis3 9 5 2" xfId="23734" xr:uid="{4F4E4DA7-280A-4B1C-9783-CDA8A9F9CD3A}"/>
    <cellStyle name="60% - Énfasis3 9 5 2 2" xfId="54464" xr:uid="{CBBEE06A-4EF7-4317-AF31-950293C2D0AF}"/>
    <cellStyle name="60% - Énfasis3 9 5 3" xfId="54463" xr:uid="{C5B8356F-FCFD-4A66-8658-3BA36CE302E2}"/>
    <cellStyle name="60% - Énfasis3 9 6" xfId="16029" xr:uid="{6E75967E-3645-4071-9C32-F3E3F6499EEE}"/>
    <cellStyle name="60% - Énfasis3 9 6 2" xfId="54465" xr:uid="{FE54A355-EB17-42C2-84EB-7D62BF607D45}"/>
    <cellStyle name="60% - Énfasis3 9 7" xfId="54434" xr:uid="{DD81BEE7-224A-410E-9E3A-1BB3E46C5DB8}"/>
    <cellStyle name="60% - Énfasis4 10" xfId="602" xr:uid="{D7F764F1-649C-49AA-928C-BF81F387ED74}"/>
    <cellStyle name="60% - Énfasis4 10 2" xfId="1263" xr:uid="{9FCF1B06-DE6F-4EF6-902C-04CB37A0F913}"/>
    <cellStyle name="60% - Énfasis4 10 2 2" xfId="2730" xr:uid="{4DF0ACBF-4CD2-4FD0-90C4-D4060E08E57D}"/>
    <cellStyle name="60% - Énfasis4 10 2 2 2" xfId="6462" xr:uid="{BBE0BC02-BBF7-4E2B-A62F-A87CE46258B8}"/>
    <cellStyle name="60% - Énfasis4 10 2 2 2 2" xfId="14170" xr:uid="{2A66AA8A-D979-4B8E-AD99-4D9479511192}"/>
    <cellStyle name="60% - Énfasis4 10 2 2 2 2 2" xfId="29582" xr:uid="{70DCB393-22ED-4819-A754-B868674F6334}"/>
    <cellStyle name="60% - Énfasis4 10 2 2 2 2 2 2" xfId="54471" xr:uid="{5587012C-E387-46D3-B3C3-B182517D4E23}"/>
    <cellStyle name="60% - Énfasis4 10 2 2 2 2 3" xfId="54470" xr:uid="{FE92CA29-392C-4510-81D6-8C507670396F}"/>
    <cellStyle name="60% - Énfasis4 10 2 2 2 3" xfId="21877" xr:uid="{8430FCF8-3257-4872-B2EA-809D21D4F2BE}"/>
    <cellStyle name="60% - Énfasis4 10 2 2 2 3 2" xfId="54472" xr:uid="{29B9FF66-7FE3-4B99-9D31-819891867090}"/>
    <cellStyle name="60% - Énfasis4 10 2 2 2 4" xfId="54469" xr:uid="{66F5BE97-8236-4DDE-9235-1708695B6C62}"/>
    <cellStyle name="60% - Énfasis4 10 2 2 3" xfId="10441" xr:uid="{96E19F0A-DBA1-41FE-8DD4-AADC4AA5952D}"/>
    <cellStyle name="60% - Énfasis4 10 2 2 3 2" xfId="25854" xr:uid="{37086500-6190-4589-AACE-44B0A4F55E08}"/>
    <cellStyle name="60% - Énfasis4 10 2 2 3 2 2" xfId="54474" xr:uid="{DD8E6A9F-03B1-4DE8-A496-CD0CCF468AFC}"/>
    <cellStyle name="60% - Énfasis4 10 2 2 3 3" xfId="54473" xr:uid="{17ED8BB7-9C63-4EB2-88DA-5C8BB30EE665}"/>
    <cellStyle name="60% - Énfasis4 10 2 2 4" xfId="18149" xr:uid="{360E9F50-84EB-4A41-AD62-B8A799D85D5B}"/>
    <cellStyle name="60% - Énfasis4 10 2 2 4 2" xfId="54475" xr:uid="{13438E7F-2919-43F9-947C-58A59AA2D4A5}"/>
    <cellStyle name="60% - Énfasis4 10 2 2 5" xfId="54468" xr:uid="{0BD01B4C-B875-4B90-BF3B-90200F6C9362}"/>
    <cellStyle name="60% - Énfasis4 10 2 3" xfId="4999" xr:uid="{535D55F8-B072-46D1-9AF3-2FB5510FEB7D}"/>
    <cellStyle name="60% - Énfasis4 10 2 3 2" xfId="12707" xr:uid="{56FBE682-FA34-4130-BDA6-A8EBC5174111}"/>
    <cellStyle name="60% - Énfasis4 10 2 3 2 2" xfId="28119" xr:uid="{2CAA1F2A-E4AE-4758-9257-6BF5307CFFB1}"/>
    <cellStyle name="60% - Énfasis4 10 2 3 2 2 2" xfId="54478" xr:uid="{28529E75-00FE-4FA6-A67D-3F45CE054730}"/>
    <cellStyle name="60% - Énfasis4 10 2 3 2 3" xfId="54477" xr:uid="{E9B612AD-C240-41FB-8E2B-A3A05845A66B}"/>
    <cellStyle name="60% - Énfasis4 10 2 3 3" xfId="20414" xr:uid="{DE5D190E-4360-4FD1-8C79-1F734FC57979}"/>
    <cellStyle name="60% - Énfasis4 10 2 3 3 2" xfId="54479" xr:uid="{1FB4507C-E55B-448D-9FEE-A5372CAAE6EF}"/>
    <cellStyle name="60% - Énfasis4 10 2 3 4" xfId="54476" xr:uid="{50E7596F-C3AF-4A39-A4E9-F70C58AF5069}"/>
    <cellStyle name="60% - Énfasis4 10 2 4" xfId="8982" xr:uid="{EA359C7B-633C-4CB5-83F8-8FAB76FD460F}"/>
    <cellStyle name="60% - Énfasis4 10 2 4 2" xfId="24395" xr:uid="{3FBD075E-307A-4017-A8DE-DC8870C253E3}"/>
    <cellStyle name="60% - Énfasis4 10 2 4 2 2" xfId="54481" xr:uid="{3986BD04-FB54-4C15-B92E-FAC4A4CC8FDA}"/>
    <cellStyle name="60% - Énfasis4 10 2 4 3" xfId="54480" xr:uid="{51762855-80F4-47B8-AB92-6ACF5F13BDA7}"/>
    <cellStyle name="60% - Énfasis4 10 2 5" xfId="16690" xr:uid="{D228921A-2084-4780-88C2-08530953BB14}"/>
    <cellStyle name="60% - Énfasis4 10 2 5 2" xfId="54482" xr:uid="{FD33E266-ED2A-4124-B821-683BC5F52C7F}"/>
    <cellStyle name="60% - Énfasis4 10 2 6" xfId="54467" xr:uid="{3F2A1504-EDE4-497C-B024-11768F1573CA}"/>
    <cellStyle name="60% - Énfasis4 10 3" xfId="2092" xr:uid="{99E31C98-4213-45D1-B551-D63C978214AD}"/>
    <cellStyle name="60% - Énfasis4 10 3 2" xfId="5824" xr:uid="{880CEA38-1CF6-4308-A774-6594AEA655E6}"/>
    <cellStyle name="60% - Énfasis4 10 3 2 2" xfId="13532" xr:uid="{55AE302C-0750-403A-8BD4-E9FF257119E0}"/>
    <cellStyle name="60% - Énfasis4 10 3 2 2 2" xfId="28944" xr:uid="{8A71BF71-6396-4847-A186-F173CA5DAA15}"/>
    <cellStyle name="60% - Énfasis4 10 3 2 2 2 2" xfId="54486" xr:uid="{9559C876-4818-43C5-B299-E981E7A56407}"/>
    <cellStyle name="60% - Énfasis4 10 3 2 2 3" xfId="54485" xr:uid="{E765112E-4500-4F3B-BC58-5D1AFBB8C207}"/>
    <cellStyle name="60% - Énfasis4 10 3 2 3" xfId="21239" xr:uid="{9DDFA664-1CA5-4A10-A6E0-CF7497CF92ED}"/>
    <cellStyle name="60% - Énfasis4 10 3 2 3 2" xfId="54487" xr:uid="{31540351-A5E5-418E-BBD3-9BDF068F5E0D}"/>
    <cellStyle name="60% - Énfasis4 10 3 2 4" xfId="54484" xr:uid="{3CD8B467-D742-4469-A8DE-3C969078BE6F}"/>
    <cellStyle name="60% - Énfasis4 10 3 3" xfId="9803" xr:uid="{2995E03D-9D7A-47E7-94B3-642A904EB1CE}"/>
    <cellStyle name="60% - Énfasis4 10 3 3 2" xfId="25216" xr:uid="{CB874195-06D2-424F-8214-C9749608C826}"/>
    <cellStyle name="60% - Énfasis4 10 3 3 2 2" xfId="54489" xr:uid="{1C49C0AE-8A69-4EFE-96E4-480D4A018737}"/>
    <cellStyle name="60% - Énfasis4 10 3 3 3" xfId="54488" xr:uid="{DE54A421-0EA0-4828-8CCA-0982531BCDD4}"/>
    <cellStyle name="60% - Énfasis4 10 3 4" xfId="17511" xr:uid="{AAECD1A4-8D55-42B7-AB20-C25DD8E96613}"/>
    <cellStyle name="60% - Énfasis4 10 3 4 2" xfId="54490" xr:uid="{A9AF6833-835E-415B-9117-4FD5795041FD}"/>
    <cellStyle name="60% - Énfasis4 10 3 5" xfId="54483" xr:uid="{00BC2A58-F4EB-4262-9157-7A80C75233BC}"/>
    <cellStyle name="60% - Énfasis4 10 4" xfId="4347" xr:uid="{1F466EFA-C33B-4E61-9C01-814D8972E1A7}"/>
    <cellStyle name="60% - Énfasis4 10 4 2" xfId="12055" xr:uid="{2E5CE899-B2D3-40FF-B6D0-E726674209F6}"/>
    <cellStyle name="60% - Énfasis4 10 4 2 2" xfId="27467" xr:uid="{D164F44E-2E35-4074-BADC-0C16F44C2898}"/>
    <cellStyle name="60% - Énfasis4 10 4 2 2 2" xfId="54493" xr:uid="{C7A99007-0E3E-4A0C-9035-86B0A86097BC}"/>
    <cellStyle name="60% - Énfasis4 10 4 2 3" xfId="54492" xr:uid="{8E3D6CB7-1C67-4E9E-8619-8B3D6E9EA05F}"/>
    <cellStyle name="60% - Énfasis4 10 4 3" xfId="19762" xr:uid="{7ADA0DD9-B0AE-4181-9FA0-93B81D1981ED}"/>
    <cellStyle name="60% - Énfasis4 10 4 3 2" xfId="54494" xr:uid="{FF9F26FE-EE3F-4EE9-AF8C-92CEC7B12DC8}"/>
    <cellStyle name="60% - Énfasis4 10 4 4" xfId="54491" xr:uid="{1CB70B46-1A2E-4FB5-853F-0CF9B61E8F6A}"/>
    <cellStyle name="60% - Énfasis4 10 5" xfId="8344" xr:uid="{2F3ABD44-5459-4C5E-9F66-1BA2BA663934}"/>
    <cellStyle name="60% - Énfasis4 10 5 2" xfId="23757" xr:uid="{3DC29C57-A204-4FA1-8D89-95B3974EE9C1}"/>
    <cellStyle name="60% - Énfasis4 10 5 2 2" xfId="54496" xr:uid="{E93B1125-5910-4C35-AE23-5E24D8B53DCD}"/>
    <cellStyle name="60% - Énfasis4 10 5 3" xfId="54495" xr:uid="{53FD8EA7-5BB8-4A56-A99B-4AB0AD0809B4}"/>
    <cellStyle name="60% - Énfasis4 10 6" xfId="16052" xr:uid="{98D6A256-B71A-44BF-A8E4-3BD4261C2DE4}"/>
    <cellStyle name="60% - Énfasis4 10 6 2" xfId="54497" xr:uid="{FE8DBA0F-4834-455F-BFEC-AD965FFA9EE7}"/>
    <cellStyle name="60% - Énfasis4 10 7" xfId="54466" xr:uid="{AC573B62-E57F-472B-9F9B-8660D66FBB3B}"/>
    <cellStyle name="60% - Énfasis4 11" xfId="622" xr:uid="{F238B7E6-F003-44F2-8498-F4BDD5CA3025}"/>
    <cellStyle name="60% - Énfasis4 11 2" xfId="1283" xr:uid="{B503352D-852F-4C60-9718-A4AC376E5EED}"/>
    <cellStyle name="60% - Énfasis4 11 2 2" xfId="2750" xr:uid="{188387FF-6054-4741-AA88-E6CC178AA6C7}"/>
    <cellStyle name="60% - Énfasis4 11 2 2 2" xfId="6482" xr:uid="{9C8820FD-4CAA-479F-9A78-9A93D3B06A6E}"/>
    <cellStyle name="60% - Énfasis4 11 2 2 2 2" xfId="14190" xr:uid="{A49A9964-5046-4A02-B128-BBDB448A3D1C}"/>
    <cellStyle name="60% - Énfasis4 11 2 2 2 2 2" xfId="29602" xr:uid="{6040479B-15C7-4FD4-A8AD-26DA807B6DFD}"/>
    <cellStyle name="60% - Énfasis4 11 2 2 2 2 2 2" xfId="54503" xr:uid="{89710FFC-6CD5-4565-852F-EAB7F7D1D1CE}"/>
    <cellStyle name="60% - Énfasis4 11 2 2 2 2 3" xfId="54502" xr:uid="{4C762A40-B44E-4DA3-8981-1A623590C13F}"/>
    <cellStyle name="60% - Énfasis4 11 2 2 2 3" xfId="21897" xr:uid="{6D021795-C95B-4BE3-A183-7A43CFB22318}"/>
    <cellStyle name="60% - Énfasis4 11 2 2 2 3 2" xfId="54504" xr:uid="{E2CC5D6B-5705-4ABB-BD75-1F9D15CC131B}"/>
    <cellStyle name="60% - Énfasis4 11 2 2 2 4" xfId="54501" xr:uid="{EB85E877-DE54-4923-AE2A-E8C84670CD32}"/>
    <cellStyle name="60% - Énfasis4 11 2 2 3" xfId="10461" xr:uid="{EFB7755C-7DCA-459A-9868-ADA1E0BE5B98}"/>
    <cellStyle name="60% - Énfasis4 11 2 2 3 2" xfId="25874" xr:uid="{059FAE22-D54F-494D-AC25-261178689385}"/>
    <cellStyle name="60% - Énfasis4 11 2 2 3 2 2" xfId="54506" xr:uid="{76DB7B20-9623-4D8B-9172-65F65A784C0F}"/>
    <cellStyle name="60% - Énfasis4 11 2 2 3 3" xfId="54505" xr:uid="{D6B8BF56-7E47-434E-8175-86F82FB39A21}"/>
    <cellStyle name="60% - Énfasis4 11 2 2 4" xfId="18169" xr:uid="{144F4103-9063-47FB-8173-0F38D97F0B8A}"/>
    <cellStyle name="60% - Énfasis4 11 2 2 4 2" xfId="54507" xr:uid="{C14D18B7-020D-440B-9937-F84531585E5B}"/>
    <cellStyle name="60% - Énfasis4 11 2 2 5" xfId="54500" xr:uid="{AD23F0AF-4EC5-4E50-92AF-D7B1A27AD08C}"/>
    <cellStyle name="60% - Énfasis4 11 2 3" xfId="5019" xr:uid="{6F259271-0969-43AF-A7E0-854513F04CD4}"/>
    <cellStyle name="60% - Énfasis4 11 2 3 2" xfId="12727" xr:uid="{D132F541-A75D-4AD9-9153-5C2F2C39A505}"/>
    <cellStyle name="60% - Énfasis4 11 2 3 2 2" xfId="28139" xr:uid="{9D6D81E9-7859-444C-B5EF-FB605F755CD6}"/>
    <cellStyle name="60% - Énfasis4 11 2 3 2 2 2" xfId="54510" xr:uid="{39D88EBF-472E-465E-A18C-5ECD61C7DE74}"/>
    <cellStyle name="60% - Énfasis4 11 2 3 2 3" xfId="54509" xr:uid="{84BAE1EE-68FC-4B7A-B379-C977966672EA}"/>
    <cellStyle name="60% - Énfasis4 11 2 3 3" xfId="20434" xr:uid="{9572A038-8012-47D8-8BAB-5756122EF1BD}"/>
    <cellStyle name="60% - Énfasis4 11 2 3 3 2" xfId="54511" xr:uid="{51C52744-A485-4491-9F4E-FD2324581A7E}"/>
    <cellStyle name="60% - Énfasis4 11 2 3 4" xfId="54508" xr:uid="{25DD5FB5-114C-4F71-9D44-F2455256D998}"/>
    <cellStyle name="60% - Énfasis4 11 2 4" xfId="9002" xr:uid="{B733F287-FA09-4820-9A2A-98E0B00E752A}"/>
    <cellStyle name="60% - Énfasis4 11 2 4 2" xfId="24415" xr:uid="{D24DD6E6-3909-46E6-8359-561A4B9D8934}"/>
    <cellStyle name="60% - Énfasis4 11 2 4 2 2" xfId="54513" xr:uid="{7EFB913D-CD2E-4AE4-B28C-F0A5B1709191}"/>
    <cellStyle name="60% - Énfasis4 11 2 4 3" xfId="54512" xr:uid="{8403AD5F-77B2-44AB-8CF9-6AFD2805403C}"/>
    <cellStyle name="60% - Énfasis4 11 2 5" xfId="16710" xr:uid="{CD33E4B4-74F3-479A-A0BF-6F25B74D0213}"/>
    <cellStyle name="60% - Énfasis4 11 2 5 2" xfId="54514" xr:uid="{DE012DEA-C2DE-4730-924C-C63B09850A84}"/>
    <cellStyle name="60% - Énfasis4 11 2 6" xfId="54499" xr:uid="{B9E30E50-24DA-487A-B12A-AB7CC144E414}"/>
    <cellStyle name="60% - Énfasis4 11 3" xfId="2112" xr:uid="{BF4F46F9-0EE9-4D52-8609-6C9AFDF7C502}"/>
    <cellStyle name="60% - Énfasis4 11 3 2" xfId="5844" xr:uid="{29945969-3CC8-4493-846A-700F4AE2C94E}"/>
    <cellStyle name="60% - Énfasis4 11 3 2 2" xfId="13552" xr:uid="{09B2E626-8951-46DE-B6B0-DAF4DF15C913}"/>
    <cellStyle name="60% - Énfasis4 11 3 2 2 2" xfId="28964" xr:uid="{019D0687-1CED-4839-8981-5E5434DA817E}"/>
    <cellStyle name="60% - Énfasis4 11 3 2 2 2 2" xfId="54518" xr:uid="{5162BAB7-3C0F-420B-BF89-24DE18F729D2}"/>
    <cellStyle name="60% - Énfasis4 11 3 2 2 3" xfId="54517" xr:uid="{D1361F0F-9296-4167-BE1D-E828F63799BA}"/>
    <cellStyle name="60% - Énfasis4 11 3 2 3" xfId="21259" xr:uid="{7C2A8FC3-D9AF-4D5C-84C0-1F78337EDCE9}"/>
    <cellStyle name="60% - Énfasis4 11 3 2 3 2" xfId="54519" xr:uid="{DBFFEEDB-4BBC-4DF0-B027-13F3193E68AC}"/>
    <cellStyle name="60% - Énfasis4 11 3 2 4" xfId="54516" xr:uid="{8296FAB0-28DB-450B-B8BD-5CF6F7173229}"/>
    <cellStyle name="60% - Énfasis4 11 3 3" xfId="9823" xr:uid="{F378DD32-F752-46FC-92B6-30D7D52D7636}"/>
    <cellStyle name="60% - Énfasis4 11 3 3 2" xfId="25236" xr:uid="{8F66961A-6B45-4A9F-8FC5-38C5542CF25B}"/>
    <cellStyle name="60% - Énfasis4 11 3 3 2 2" xfId="54521" xr:uid="{68A0F813-BDE3-413A-BDC7-D0B87E84C02F}"/>
    <cellStyle name="60% - Énfasis4 11 3 3 3" xfId="54520" xr:uid="{BCDF23F4-269A-4C68-AB36-F24D09146D56}"/>
    <cellStyle name="60% - Énfasis4 11 3 4" xfId="17531" xr:uid="{B3AF4E49-1685-4817-9F5C-8DAE895832D6}"/>
    <cellStyle name="60% - Énfasis4 11 3 4 2" xfId="54522" xr:uid="{847C6DE6-B177-43BD-97F1-163278D097C6}"/>
    <cellStyle name="60% - Énfasis4 11 3 5" xfId="54515" xr:uid="{DEA963CC-49CD-4746-86E3-C2EEEAC247F9}"/>
    <cellStyle name="60% - Énfasis4 11 4" xfId="4367" xr:uid="{4C1EE330-4D67-44DD-862C-89B266E97885}"/>
    <cellStyle name="60% - Énfasis4 11 4 2" xfId="12075" xr:uid="{17D32A0F-5894-432E-B6ED-620BE5845BAC}"/>
    <cellStyle name="60% - Énfasis4 11 4 2 2" xfId="27487" xr:uid="{2A9836BF-D5B2-450E-BD0B-9866B219B435}"/>
    <cellStyle name="60% - Énfasis4 11 4 2 2 2" xfId="54525" xr:uid="{E9C9022A-CC7E-4B8C-ADFD-3CE99A104E70}"/>
    <cellStyle name="60% - Énfasis4 11 4 2 3" xfId="54524" xr:uid="{7CB3D7C3-6C2C-4E79-89FF-C8DA2E87C06A}"/>
    <cellStyle name="60% - Énfasis4 11 4 3" xfId="19782" xr:uid="{1840E789-583E-4455-83E2-9571C22B1F8D}"/>
    <cellStyle name="60% - Énfasis4 11 4 3 2" xfId="54526" xr:uid="{20A948CE-4136-4993-9599-190102B252C7}"/>
    <cellStyle name="60% - Énfasis4 11 4 4" xfId="54523" xr:uid="{B08852DF-30FA-4788-B752-BB0D98513310}"/>
    <cellStyle name="60% - Énfasis4 11 5" xfId="8364" xr:uid="{14BB1AA9-D52F-4283-BA1B-AE4AFF761705}"/>
    <cellStyle name="60% - Énfasis4 11 5 2" xfId="23777" xr:uid="{D4EF8FA2-774F-4AED-A56E-F01EE6F9C845}"/>
    <cellStyle name="60% - Énfasis4 11 5 2 2" xfId="54528" xr:uid="{4B60664A-D6E6-438C-AC28-D30CD7C6F18A}"/>
    <cellStyle name="60% - Énfasis4 11 5 3" xfId="54527" xr:uid="{E0C7C397-105B-41DA-916F-D8DCB1530F10}"/>
    <cellStyle name="60% - Énfasis4 11 6" xfId="16072" xr:uid="{BF065346-5D02-4CD3-81E4-A49AB00492F6}"/>
    <cellStyle name="60% - Énfasis4 11 6 2" xfId="54529" xr:uid="{EA44AF67-5270-4730-9314-10E6D6C9E97F}"/>
    <cellStyle name="60% - Énfasis4 11 7" xfId="54498" xr:uid="{774C0D2A-2386-44D1-A320-E1C40708BA3B}"/>
    <cellStyle name="60% - Énfasis4 12" xfId="643" xr:uid="{0D57E4A3-BC21-4DCA-AFA3-80F7D6716CEF}"/>
    <cellStyle name="60% - Énfasis4 12 2" xfId="1304" xr:uid="{CB386B96-1EBF-45B5-82D5-76BA87570E2A}"/>
    <cellStyle name="60% - Énfasis4 12 2 2" xfId="2771" xr:uid="{9F96D713-9A17-4021-89F1-541146EBF3C5}"/>
    <cellStyle name="60% - Énfasis4 12 2 2 2" xfId="6503" xr:uid="{AB440444-C97A-4144-BB96-D2B88027EB87}"/>
    <cellStyle name="60% - Énfasis4 12 2 2 2 2" xfId="14211" xr:uid="{9769ECBC-CA71-474A-A3D8-D8D5C3F3F1AC}"/>
    <cellStyle name="60% - Énfasis4 12 2 2 2 2 2" xfId="29623" xr:uid="{833A4766-9599-42DE-B411-1B2EA0FDB7CC}"/>
    <cellStyle name="60% - Énfasis4 12 2 2 2 2 2 2" xfId="54535" xr:uid="{CF8DBF1C-6D91-4C3C-A8D0-6A94208551BA}"/>
    <cellStyle name="60% - Énfasis4 12 2 2 2 2 3" xfId="54534" xr:uid="{ACB538E2-2810-4B56-A4BD-A0A5D228B6D8}"/>
    <cellStyle name="60% - Énfasis4 12 2 2 2 3" xfId="21918" xr:uid="{1E74826F-EF1E-4AE7-83CD-74AFC620178C}"/>
    <cellStyle name="60% - Énfasis4 12 2 2 2 3 2" xfId="54536" xr:uid="{6F60AE72-4BE0-46DC-BEC4-F8A0EA71A6A7}"/>
    <cellStyle name="60% - Énfasis4 12 2 2 2 4" xfId="54533" xr:uid="{3BAC65C1-8ABC-4537-9E7A-E6C721CB65B1}"/>
    <cellStyle name="60% - Énfasis4 12 2 2 3" xfId="10482" xr:uid="{2F78E292-5A0A-491F-BB2E-9C533D72143F}"/>
    <cellStyle name="60% - Énfasis4 12 2 2 3 2" xfId="25895" xr:uid="{D5BF40DF-F531-4B7D-B7B7-6B32AF56C8CF}"/>
    <cellStyle name="60% - Énfasis4 12 2 2 3 2 2" xfId="54538" xr:uid="{48C67975-E751-4C33-A5E3-6DFDA64668A6}"/>
    <cellStyle name="60% - Énfasis4 12 2 2 3 3" xfId="54537" xr:uid="{98B85F51-D4B8-4236-B0A2-07F51CDD9DC2}"/>
    <cellStyle name="60% - Énfasis4 12 2 2 4" xfId="18190" xr:uid="{A631548F-1C38-48A5-A96F-91433C11712D}"/>
    <cellStyle name="60% - Énfasis4 12 2 2 4 2" xfId="54539" xr:uid="{F84FC2F4-30DA-411C-B937-3636906A9E44}"/>
    <cellStyle name="60% - Énfasis4 12 2 2 5" xfId="54532" xr:uid="{71E1163F-AD9A-47F1-A27E-127E83E99D89}"/>
    <cellStyle name="60% - Énfasis4 12 2 3" xfId="5040" xr:uid="{70053C54-FD6B-4C59-85C4-512EBE81A28E}"/>
    <cellStyle name="60% - Énfasis4 12 2 3 2" xfId="12748" xr:uid="{7ACECD22-C50C-4F67-83ED-A86CE51FB715}"/>
    <cellStyle name="60% - Énfasis4 12 2 3 2 2" xfId="28160" xr:uid="{13EF4752-D0E8-4409-92A6-014B36557F6E}"/>
    <cellStyle name="60% - Énfasis4 12 2 3 2 2 2" xfId="54542" xr:uid="{BB59A6C0-444E-4D80-B1A9-506C6E518DAD}"/>
    <cellStyle name="60% - Énfasis4 12 2 3 2 3" xfId="54541" xr:uid="{5B24A518-3A6E-4249-9B81-7D5E5C7F379B}"/>
    <cellStyle name="60% - Énfasis4 12 2 3 3" xfId="20455" xr:uid="{0006DB5E-8EEA-463E-AA4F-8511327C345C}"/>
    <cellStyle name="60% - Énfasis4 12 2 3 3 2" xfId="54543" xr:uid="{C780A29B-4F2A-420D-8991-460492635A80}"/>
    <cellStyle name="60% - Énfasis4 12 2 3 4" xfId="54540" xr:uid="{66161B55-45CF-466C-ABD2-0C30A62D93CF}"/>
    <cellStyle name="60% - Énfasis4 12 2 4" xfId="9023" xr:uid="{D8266FC0-B32A-41A2-88FD-602DFE4B9607}"/>
    <cellStyle name="60% - Énfasis4 12 2 4 2" xfId="24436" xr:uid="{D6B0D0E6-2299-4F21-AB45-82805AF6110A}"/>
    <cellStyle name="60% - Énfasis4 12 2 4 2 2" xfId="54545" xr:uid="{B6F4791D-6D88-4199-BC09-02BF90333E62}"/>
    <cellStyle name="60% - Énfasis4 12 2 4 3" xfId="54544" xr:uid="{79B6D500-3FD2-4944-BD83-F58A4D69A52F}"/>
    <cellStyle name="60% - Énfasis4 12 2 5" xfId="16731" xr:uid="{5A0A14FF-0511-4EB0-86DE-68D2FFDF7DCC}"/>
    <cellStyle name="60% - Énfasis4 12 2 5 2" xfId="54546" xr:uid="{091EEEC5-5EA3-4E00-A354-0AA83A9FFED8}"/>
    <cellStyle name="60% - Énfasis4 12 2 6" xfId="54531" xr:uid="{1727353B-A99B-4A79-B835-F7AB345F05E0}"/>
    <cellStyle name="60% - Énfasis4 12 3" xfId="2133" xr:uid="{758E07EB-E6C3-414C-9E4E-8032581009A5}"/>
    <cellStyle name="60% - Énfasis4 12 3 2" xfId="5865" xr:uid="{7683C9C8-C16F-4D2A-8589-48C6BC85A230}"/>
    <cellStyle name="60% - Énfasis4 12 3 2 2" xfId="13573" xr:uid="{8139D66B-8563-402E-B282-46059FDC5374}"/>
    <cellStyle name="60% - Énfasis4 12 3 2 2 2" xfId="28985" xr:uid="{5E2F2B0C-A10C-4BA6-8B55-F50B9505E0C5}"/>
    <cellStyle name="60% - Énfasis4 12 3 2 2 2 2" xfId="54550" xr:uid="{0ED172D1-4822-44F7-BE6D-CEF3CA7CA4DC}"/>
    <cellStyle name="60% - Énfasis4 12 3 2 2 3" xfId="54549" xr:uid="{39DDB367-ABA0-46F5-8DD0-A6709D04031D}"/>
    <cellStyle name="60% - Énfasis4 12 3 2 3" xfId="21280" xr:uid="{9C694885-FF21-4A84-899C-58E61FAA2996}"/>
    <cellStyle name="60% - Énfasis4 12 3 2 3 2" xfId="54551" xr:uid="{5530236B-947C-4A2A-9C90-3DCD84086CB0}"/>
    <cellStyle name="60% - Énfasis4 12 3 2 4" xfId="54548" xr:uid="{9B1F5D9B-016E-4E97-84E0-927B59F1F9B5}"/>
    <cellStyle name="60% - Énfasis4 12 3 3" xfId="9844" xr:uid="{73567854-9F9C-40D1-8CF8-DC55999CABCA}"/>
    <cellStyle name="60% - Énfasis4 12 3 3 2" xfId="25257" xr:uid="{3C97F826-0842-4BCA-9B70-77A50EC36C26}"/>
    <cellStyle name="60% - Énfasis4 12 3 3 2 2" xfId="54553" xr:uid="{5F23FF71-FBD1-49E8-84F7-80E9A7E34F54}"/>
    <cellStyle name="60% - Énfasis4 12 3 3 3" xfId="54552" xr:uid="{22CE2C00-9296-463E-9742-1EBC078D2BA6}"/>
    <cellStyle name="60% - Énfasis4 12 3 4" xfId="17552" xr:uid="{8D3F6E7D-CE94-4331-AAE1-A8A554FBE368}"/>
    <cellStyle name="60% - Énfasis4 12 3 4 2" xfId="54554" xr:uid="{B72C1729-AC83-40F2-9CFF-9C5C8BC848F7}"/>
    <cellStyle name="60% - Énfasis4 12 3 5" xfId="54547" xr:uid="{061F3C3B-A5D1-4391-AC87-4AA7FBEDF59F}"/>
    <cellStyle name="60% - Énfasis4 12 4" xfId="4388" xr:uid="{4DB8A7ED-9D3D-4DD5-9DC0-F1D6E6414A18}"/>
    <cellStyle name="60% - Énfasis4 12 4 2" xfId="12096" xr:uid="{91D10258-D888-49B1-877B-1054E69BDD72}"/>
    <cellStyle name="60% - Énfasis4 12 4 2 2" xfId="27508" xr:uid="{01827EB2-6F96-4887-83E6-6C22CB21A906}"/>
    <cellStyle name="60% - Énfasis4 12 4 2 2 2" xfId="54557" xr:uid="{8D967CBE-E182-4B07-A546-FF42AF19ED81}"/>
    <cellStyle name="60% - Énfasis4 12 4 2 3" xfId="54556" xr:uid="{E344B5A1-73BB-4A35-98CA-CA7DE873D9B1}"/>
    <cellStyle name="60% - Énfasis4 12 4 3" xfId="19803" xr:uid="{A21378C2-5FE0-40A9-B132-0D9D8CB088ED}"/>
    <cellStyle name="60% - Énfasis4 12 4 3 2" xfId="54558" xr:uid="{CE4FE3FD-E8BE-4201-B485-B6D802830AC7}"/>
    <cellStyle name="60% - Énfasis4 12 4 4" xfId="54555" xr:uid="{830FC326-586A-4FE7-A4AA-6D9F3C1997DC}"/>
    <cellStyle name="60% - Énfasis4 12 5" xfId="8385" xr:uid="{77661EED-0E39-4C8D-82EF-FBBEABE26625}"/>
    <cellStyle name="60% - Énfasis4 12 5 2" xfId="23798" xr:uid="{B9E6C8BA-10BB-41FE-97C0-6247AB90D26C}"/>
    <cellStyle name="60% - Énfasis4 12 5 2 2" xfId="54560" xr:uid="{B5260E8D-E8F3-4B47-8D6C-C1AAEE484F95}"/>
    <cellStyle name="60% - Énfasis4 12 5 3" xfId="54559" xr:uid="{661D679C-680C-4ACF-AEE0-35FBB1E8B359}"/>
    <cellStyle name="60% - Énfasis4 12 6" xfId="16093" xr:uid="{CCB922F3-B5A5-4EB9-AFF7-8DC51E0EA834}"/>
    <cellStyle name="60% - Énfasis4 12 6 2" xfId="54561" xr:uid="{AA9B75D9-245C-4FCC-941D-033CAFE7F065}"/>
    <cellStyle name="60% - Énfasis4 12 7" xfId="54530" xr:uid="{2BD3CDF1-E464-461E-BE57-04FAA20E97A8}"/>
    <cellStyle name="60% - Énfasis4 13" xfId="663" xr:uid="{51D51E7E-769D-40AA-8FC8-194E349BC1CE}"/>
    <cellStyle name="60% - Énfasis4 13 2" xfId="1324" xr:uid="{3B19205C-CAD9-45BC-93F0-6E36ECFAA938}"/>
    <cellStyle name="60% - Énfasis4 13 2 2" xfId="2791" xr:uid="{BC16EA75-FE70-4760-8150-F5C809E24F79}"/>
    <cellStyle name="60% - Énfasis4 13 2 2 2" xfId="6523" xr:uid="{19B8E14C-4511-48C8-909B-2180E39D5BCE}"/>
    <cellStyle name="60% - Énfasis4 13 2 2 2 2" xfId="14231" xr:uid="{035C85B6-1AB1-4395-B32A-3EEC73D3D525}"/>
    <cellStyle name="60% - Énfasis4 13 2 2 2 2 2" xfId="29643" xr:uid="{A88E8DE8-DB70-4FF6-8857-8810F54A7CA2}"/>
    <cellStyle name="60% - Énfasis4 13 2 2 2 2 2 2" xfId="54567" xr:uid="{74F98A59-DB56-4B53-A786-FDBF5FA0DD2E}"/>
    <cellStyle name="60% - Énfasis4 13 2 2 2 2 3" xfId="54566" xr:uid="{8B465927-7BA3-43E1-B1E8-62CF1018E7C1}"/>
    <cellStyle name="60% - Énfasis4 13 2 2 2 3" xfId="21938" xr:uid="{8C4F7848-8FC8-464E-8E53-57EAA74E91F9}"/>
    <cellStyle name="60% - Énfasis4 13 2 2 2 3 2" xfId="54568" xr:uid="{041B4C4C-0446-40C4-8AA9-A2A966E4D7CE}"/>
    <cellStyle name="60% - Énfasis4 13 2 2 2 4" xfId="54565" xr:uid="{F3A7B97C-83F9-47A4-A8E8-453084ACC3E9}"/>
    <cellStyle name="60% - Énfasis4 13 2 2 3" xfId="10502" xr:uid="{94B43192-40C5-4F17-9610-AABBF2B7C885}"/>
    <cellStyle name="60% - Énfasis4 13 2 2 3 2" xfId="25915" xr:uid="{5ADE47FE-CD6F-42EF-B99F-1F4536F45C97}"/>
    <cellStyle name="60% - Énfasis4 13 2 2 3 2 2" xfId="54570" xr:uid="{F7DD0302-214A-4685-8229-384914017F5B}"/>
    <cellStyle name="60% - Énfasis4 13 2 2 3 3" xfId="54569" xr:uid="{399D9E7B-E011-4118-B73F-086DF4DDC366}"/>
    <cellStyle name="60% - Énfasis4 13 2 2 4" xfId="18210" xr:uid="{0885B87C-77B1-4025-B516-BB5341FE143F}"/>
    <cellStyle name="60% - Énfasis4 13 2 2 4 2" xfId="54571" xr:uid="{BC624D9A-0E46-43FE-84C9-315646D204EA}"/>
    <cellStyle name="60% - Énfasis4 13 2 2 5" xfId="54564" xr:uid="{050D9C67-BBCD-4013-91C3-EBDB78EFD984}"/>
    <cellStyle name="60% - Énfasis4 13 2 3" xfId="5060" xr:uid="{E8CC508D-C94F-40A2-B545-D3C65163E0C9}"/>
    <cellStyle name="60% - Énfasis4 13 2 3 2" xfId="12768" xr:uid="{1019DC91-C586-4D8B-9451-9FADA1E38AB2}"/>
    <cellStyle name="60% - Énfasis4 13 2 3 2 2" xfId="28180" xr:uid="{056989B7-67DF-4700-8B7B-928662A2AC14}"/>
    <cellStyle name="60% - Énfasis4 13 2 3 2 2 2" xfId="54574" xr:uid="{C936AA94-FFE9-4185-84B4-9B55E8A96A4C}"/>
    <cellStyle name="60% - Énfasis4 13 2 3 2 3" xfId="54573" xr:uid="{F9488BD1-BE01-40EB-B17F-E7E2673F3DC5}"/>
    <cellStyle name="60% - Énfasis4 13 2 3 3" xfId="20475" xr:uid="{C40AD7B2-F30A-4C4A-9A42-0B8B6A9E53A1}"/>
    <cellStyle name="60% - Énfasis4 13 2 3 3 2" xfId="54575" xr:uid="{1E69FCE4-67DB-4199-AFCA-12A5175A58AC}"/>
    <cellStyle name="60% - Énfasis4 13 2 3 4" xfId="54572" xr:uid="{2FDC9FA3-C8F3-46E6-8186-2650D163E784}"/>
    <cellStyle name="60% - Énfasis4 13 2 4" xfId="9043" xr:uid="{AD39D0FE-E49F-4A9D-A789-E073EADBA815}"/>
    <cellStyle name="60% - Énfasis4 13 2 4 2" xfId="24456" xr:uid="{F5253483-6D4A-48AE-A1A0-CCCB0E7DE29A}"/>
    <cellStyle name="60% - Énfasis4 13 2 4 2 2" xfId="54577" xr:uid="{40AF3AF0-FD27-472E-A3C2-2A1AD1C88A2D}"/>
    <cellStyle name="60% - Énfasis4 13 2 4 3" xfId="54576" xr:uid="{3A5FAB91-6197-4F76-AA16-19C25C389EED}"/>
    <cellStyle name="60% - Énfasis4 13 2 5" xfId="16751" xr:uid="{D63F1689-1960-443E-B238-F265B18178E5}"/>
    <cellStyle name="60% - Énfasis4 13 2 5 2" xfId="54578" xr:uid="{00115696-ADF0-491F-8368-37ED9839A7DD}"/>
    <cellStyle name="60% - Énfasis4 13 2 6" xfId="54563" xr:uid="{B8ACA262-EF09-45F4-B3D6-B9BA11619205}"/>
    <cellStyle name="60% - Énfasis4 13 3" xfId="2153" xr:uid="{6EFF24AE-FD44-4DF1-9B0D-E72B83FC42CD}"/>
    <cellStyle name="60% - Énfasis4 13 3 2" xfId="5885" xr:uid="{41082170-5F55-4843-8F25-53B25704E4BF}"/>
    <cellStyle name="60% - Énfasis4 13 3 2 2" xfId="13593" xr:uid="{E14C9531-D8F8-4832-907C-EF3275047417}"/>
    <cellStyle name="60% - Énfasis4 13 3 2 2 2" xfId="29005" xr:uid="{AE2B1E98-675B-4235-BA4E-022E3752EAFB}"/>
    <cellStyle name="60% - Énfasis4 13 3 2 2 2 2" xfId="54582" xr:uid="{22573D21-D8C4-49D8-B49B-8D5CE92FF3EF}"/>
    <cellStyle name="60% - Énfasis4 13 3 2 2 3" xfId="54581" xr:uid="{FE997DA7-0D1E-4ECD-9AEE-6A1A7ECD7369}"/>
    <cellStyle name="60% - Énfasis4 13 3 2 3" xfId="21300" xr:uid="{A55C7D13-956D-43D3-AB73-E3066DF9B873}"/>
    <cellStyle name="60% - Énfasis4 13 3 2 3 2" xfId="54583" xr:uid="{FDFACBC0-2A4A-499C-8D35-279424303513}"/>
    <cellStyle name="60% - Énfasis4 13 3 2 4" xfId="54580" xr:uid="{1CEABCC2-DCDA-42C9-800D-579BAEB7FA8B}"/>
    <cellStyle name="60% - Énfasis4 13 3 3" xfId="9864" xr:uid="{CF3959B2-2154-4742-A650-BC8D48EB4B71}"/>
    <cellStyle name="60% - Énfasis4 13 3 3 2" xfId="25277" xr:uid="{156D6530-D65E-4D1D-A976-CA5C63801CD7}"/>
    <cellStyle name="60% - Énfasis4 13 3 3 2 2" xfId="54585" xr:uid="{04232A94-429A-488C-846B-F0837E0B20C5}"/>
    <cellStyle name="60% - Énfasis4 13 3 3 3" xfId="54584" xr:uid="{C5BFE8DE-78D2-42DA-9890-ACF4B26D80DB}"/>
    <cellStyle name="60% - Énfasis4 13 3 4" xfId="17572" xr:uid="{06AE6470-1976-41DC-9FF2-7A702512F63B}"/>
    <cellStyle name="60% - Énfasis4 13 3 4 2" xfId="54586" xr:uid="{96BE9636-055D-40B6-A0FC-A1EAEFEF9B10}"/>
    <cellStyle name="60% - Énfasis4 13 3 5" xfId="54579" xr:uid="{AB2DD3B2-BD4B-4401-A787-32739AB54ABA}"/>
    <cellStyle name="60% - Énfasis4 13 4" xfId="4408" xr:uid="{67BD982E-D515-4450-83E5-0FA0D401FE3E}"/>
    <cellStyle name="60% - Énfasis4 13 4 2" xfId="12116" xr:uid="{CD42FB7F-4186-48B1-8219-A51AA8D71E30}"/>
    <cellStyle name="60% - Énfasis4 13 4 2 2" xfId="27528" xr:uid="{A3449C9B-EE79-436F-B6A1-A7B1705C4938}"/>
    <cellStyle name="60% - Énfasis4 13 4 2 2 2" xfId="54589" xr:uid="{A39769A0-F110-454E-B5C0-C7F90C2192E0}"/>
    <cellStyle name="60% - Énfasis4 13 4 2 3" xfId="54588" xr:uid="{B4610F3B-3D77-48E8-99E6-D14610AB25A7}"/>
    <cellStyle name="60% - Énfasis4 13 4 3" xfId="19823" xr:uid="{9D825882-1800-4DB5-917D-F81542A3C61F}"/>
    <cellStyle name="60% - Énfasis4 13 4 3 2" xfId="54590" xr:uid="{40AE138A-16AD-4F15-8B5A-490171D9D51D}"/>
    <cellStyle name="60% - Énfasis4 13 4 4" xfId="54587" xr:uid="{2C5FF044-5C07-40CA-AA3C-E5BE1624F2B8}"/>
    <cellStyle name="60% - Énfasis4 13 5" xfId="8405" xr:uid="{8C861900-A23D-452C-BD76-245B720B2A54}"/>
    <cellStyle name="60% - Énfasis4 13 5 2" xfId="23818" xr:uid="{F635AD99-59C2-4879-AA1B-6EBEF71A4733}"/>
    <cellStyle name="60% - Énfasis4 13 5 2 2" xfId="54592" xr:uid="{0511F6C5-775F-420D-BD1F-406F0AB4A272}"/>
    <cellStyle name="60% - Énfasis4 13 5 3" xfId="54591" xr:uid="{813B7C17-167D-404A-BC63-04A769E06D24}"/>
    <cellStyle name="60% - Énfasis4 13 6" xfId="16113" xr:uid="{9016880D-C12F-40AC-AE6C-2A4C0FF26603}"/>
    <cellStyle name="60% - Énfasis4 13 6 2" xfId="54593" xr:uid="{B086D457-E679-4079-8D94-17012A65C005}"/>
    <cellStyle name="60% - Énfasis4 13 7" xfId="54562" xr:uid="{E3CFABFA-6857-4BBA-A6E0-569161FAA0CE}"/>
    <cellStyle name="60% - Énfasis4 14" xfId="683" xr:uid="{E707A6B6-E761-46A5-B37B-F3550BD79BB4}"/>
    <cellStyle name="60% - Énfasis4 14 2" xfId="1344" xr:uid="{7E0CA700-790B-4CB4-B6F7-2C31682E1F53}"/>
    <cellStyle name="60% - Énfasis4 14 2 2" xfId="2811" xr:uid="{0E5B44A2-2F63-4E2C-AAC3-671A3F782A45}"/>
    <cellStyle name="60% - Énfasis4 14 2 2 2" xfId="6543" xr:uid="{EA3C6238-F184-4E7C-BC76-C0E3591850EF}"/>
    <cellStyle name="60% - Énfasis4 14 2 2 2 2" xfId="14251" xr:uid="{FEA60A04-000D-41EA-AB9B-E8638AE3996B}"/>
    <cellStyle name="60% - Énfasis4 14 2 2 2 2 2" xfId="29663" xr:uid="{99F7794F-5233-4637-B133-27D4C98FED8F}"/>
    <cellStyle name="60% - Énfasis4 14 2 2 2 2 2 2" xfId="54599" xr:uid="{8E334051-33D8-4B2E-895E-5A53FF939D52}"/>
    <cellStyle name="60% - Énfasis4 14 2 2 2 2 3" xfId="54598" xr:uid="{D7AED7DF-F139-4CE6-A219-F92A33DCBE2C}"/>
    <cellStyle name="60% - Énfasis4 14 2 2 2 3" xfId="21958" xr:uid="{BD745918-20E3-4915-B1B6-8F2A7ACF2C4C}"/>
    <cellStyle name="60% - Énfasis4 14 2 2 2 3 2" xfId="54600" xr:uid="{3C48E175-454A-4A35-BD00-8C517164139B}"/>
    <cellStyle name="60% - Énfasis4 14 2 2 2 4" xfId="54597" xr:uid="{9ABC866A-2ED1-4DB1-9B3F-E782A7ADFD2F}"/>
    <cellStyle name="60% - Énfasis4 14 2 2 3" xfId="10522" xr:uid="{7FEEB2DB-36B3-438A-B06A-A86BC1C57914}"/>
    <cellStyle name="60% - Énfasis4 14 2 2 3 2" xfId="25935" xr:uid="{219CEE53-0FFF-40F3-8813-14825E4D6945}"/>
    <cellStyle name="60% - Énfasis4 14 2 2 3 2 2" xfId="54602" xr:uid="{2A4F25B3-0BAA-4E53-A75A-16EFC5F6C075}"/>
    <cellStyle name="60% - Énfasis4 14 2 2 3 3" xfId="54601" xr:uid="{6A613749-FBB5-403B-9497-3D51E3BE1557}"/>
    <cellStyle name="60% - Énfasis4 14 2 2 4" xfId="18230" xr:uid="{336F8360-BF22-428A-AA59-5EB86BD72BEC}"/>
    <cellStyle name="60% - Énfasis4 14 2 2 4 2" xfId="54603" xr:uid="{BA0BB6D3-C722-4A71-B266-749491311B2C}"/>
    <cellStyle name="60% - Énfasis4 14 2 2 5" xfId="54596" xr:uid="{68B10D6F-63FD-4A54-8CE9-7D2CBA135339}"/>
    <cellStyle name="60% - Énfasis4 14 2 3" xfId="5080" xr:uid="{8E202520-0CD7-4B3C-AFC0-4A592D5D46E8}"/>
    <cellStyle name="60% - Énfasis4 14 2 3 2" xfId="12788" xr:uid="{FE013232-359B-45A0-AC3F-7E82A1B5426F}"/>
    <cellStyle name="60% - Énfasis4 14 2 3 2 2" xfId="28200" xr:uid="{6A857A96-204A-40B2-B11B-1D38DFC0D4E3}"/>
    <cellStyle name="60% - Énfasis4 14 2 3 2 2 2" xfId="54606" xr:uid="{C6475559-EEB3-4E7D-B1EC-786C32B8DAE1}"/>
    <cellStyle name="60% - Énfasis4 14 2 3 2 3" xfId="54605" xr:uid="{005148CF-8179-4E4A-A8B5-C6552FCED296}"/>
    <cellStyle name="60% - Énfasis4 14 2 3 3" xfId="20495" xr:uid="{F5309E9E-1B7F-4396-94C3-5671C72E48CF}"/>
    <cellStyle name="60% - Énfasis4 14 2 3 3 2" xfId="54607" xr:uid="{C2F9BA5C-9000-4E9D-B4A0-BE4CB9F18CBA}"/>
    <cellStyle name="60% - Énfasis4 14 2 3 4" xfId="54604" xr:uid="{0859EB0C-B69D-474E-A6D2-2280CE7BF225}"/>
    <cellStyle name="60% - Énfasis4 14 2 4" xfId="9063" xr:uid="{6A5280EF-DC1A-41F8-AEB4-AB81BFAFDFB2}"/>
    <cellStyle name="60% - Énfasis4 14 2 4 2" xfId="24476" xr:uid="{4D79614A-7B88-4DB6-949B-7689C8F95256}"/>
    <cellStyle name="60% - Énfasis4 14 2 4 2 2" xfId="54609" xr:uid="{9966CB12-CF94-4BCE-A5E9-55E49930B7FF}"/>
    <cellStyle name="60% - Énfasis4 14 2 4 3" xfId="54608" xr:uid="{CAE310E8-1040-4ECB-AAB6-C18AC560D0B7}"/>
    <cellStyle name="60% - Énfasis4 14 2 5" xfId="16771" xr:uid="{4243B808-07E0-4E1B-871C-D83455ABBDB8}"/>
    <cellStyle name="60% - Énfasis4 14 2 5 2" xfId="54610" xr:uid="{33B2D1ED-45D0-4E5E-8B82-523C89045D9D}"/>
    <cellStyle name="60% - Énfasis4 14 2 6" xfId="54595" xr:uid="{20CFAA23-8B9F-4E47-9550-E6239956881C}"/>
    <cellStyle name="60% - Énfasis4 14 3" xfId="2173" xr:uid="{9BF797DF-C36C-4690-878D-82DB03346A38}"/>
    <cellStyle name="60% - Énfasis4 14 3 2" xfId="5905" xr:uid="{4CB24652-FB08-4A63-9CD5-E80202311A5A}"/>
    <cellStyle name="60% - Énfasis4 14 3 2 2" xfId="13613" xr:uid="{72714498-6102-4013-AF55-30ECD296F920}"/>
    <cellStyle name="60% - Énfasis4 14 3 2 2 2" xfId="29025" xr:uid="{89024622-068B-4AEB-8BAC-117A9EEF1F99}"/>
    <cellStyle name="60% - Énfasis4 14 3 2 2 2 2" xfId="54614" xr:uid="{F5670715-2303-46D3-93CC-5241C12BAC4D}"/>
    <cellStyle name="60% - Énfasis4 14 3 2 2 3" xfId="54613" xr:uid="{BF05928D-B775-46BF-B4E8-ED7E79C0CBAF}"/>
    <cellStyle name="60% - Énfasis4 14 3 2 3" xfId="21320" xr:uid="{61D19C97-BE88-4D50-B25D-CA0D98C1A3EF}"/>
    <cellStyle name="60% - Énfasis4 14 3 2 3 2" xfId="54615" xr:uid="{B6D96267-734A-4976-B11C-5948690D1ED7}"/>
    <cellStyle name="60% - Énfasis4 14 3 2 4" xfId="54612" xr:uid="{2F5843D7-E431-4C15-8E60-BBD1CA2A04A0}"/>
    <cellStyle name="60% - Énfasis4 14 3 3" xfId="9884" xr:uid="{C8C653AD-FC21-40FE-BE60-942C4AE1FC71}"/>
    <cellStyle name="60% - Énfasis4 14 3 3 2" xfId="25297" xr:uid="{7ECC0EAA-CA81-43CC-8346-03054695533E}"/>
    <cellStyle name="60% - Énfasis4 14 3 3 2 2" xfId="54617" xr:uid="{FC34D96B-B8B0-4A3C-A24F-42A3BE82B388}"/>
    <cellStyle name="60% - Énfasis4 14 3 3 3" xfId="54616" xr:uid="{9AC24439-2AD9-41EE-93DB-7E7CA804D798}"/>
    <cellStyle name="60% - Énfasis4 14 3 4" xfId="17592" xr:uid="{43E3C34B-34DC-40A5-8E9A-F84528D0C8F5}"/>
    <cellStyle name="60% - Énfasis4 14 3 4 2" xfId="54618" xr:uid="{A257FE16-B502-42F6-A3D0-B0EEFD90C62B}"/>
    <cellStyle name="60% - Énfasis4 14 3 5" xfId="54611" xr:uid="{FCE7EE3F-8A12-4E16-95A6-3546825E9457}"/>
    <cellStyle name="60% - Énfasis4 14 4" xfId="4428" xr:uid="{15192217-5931-4082-81E1-E641F0B84667}"/>
    <cellStyle name="60% - Énfasis4 14 4 2" xfId="12136" xr:uid="{E9D4115D-ED51-4E2F-9D8A-9C97ED6DC357}"/>
    <cellStyle name="60% - Énfasis4 14 4 2 2" xfId="27548" xr:uid="{EEFBF3AA-4060-40B0-99D1-F9F6E760BE5D}"/>
    <cellStyle name="60% - Énfasis4 14 4 2 2 2" xfId="54621" xr:uid="{FAD664AA-804B-486A-B6A6-8D565EA61C98}"/>
    <cellStyle name="60% - Énfasis4 14 4 2 3" xfId="54620" xr:uid="{83FD5ADF-924B-4E1F-BBC2-A05DBEC3D88B}"/>
    <cellStyle name="60% - Énfasis4 14 4 3" xfId="19843" xr:uid="{487EE8CD-C0F8-4F38-AA62-C6C8E92ED9B0}"/>
    <cellStyle name="60% - Énfasis4 14 4 3 2" xfId="54622" xr:uid="{CF758D88-E5E8-4F4C-96A9-9CA2921D5161}"/>
    <cellStyle name="60% - Énfasis4 14 4 4" xfId="54619" xr:uid="{78EBB157-2EBF-40A1-AFD9-B5F56B076634}"/>
    <cellStyle name="60% - Énfasis4 14 5" xfId="8425" xr:uid="{0972E0D5-F0C9-4419-9143-23C30CA47FF1}"/>
    <cellStyle name="60% - Énfasis4 14 5 2" xfId="23838" xr:uid="{0BFA9A29-143C-445D-B3E2-6EAB88B5C65E}"/>
    <cellStyle name="60% - Énfasis4 14 5 2 2" xfId="54624" xr:uid="{D6146CDD-C05A-4A08-A190-6801C3B4BAEF}"/>
    <cellStyle name="60% - Énfasis4 14 5 3" xfId="54623" xr:uid="{EC051462-64DE-4859-AA9C-31673ED07373}"/>
    <cellStyle name="60% - Énfasis4 14 6" xfId="16133" xr:uid="{B0196353-D8DF-4BA0-B095-54E97BE7F7E9}"/>
    <cellStyle name="60% - Énfasis4 14 6 2" xfId="54625" xr:uid="{6293D0B4-2FA5-47FF-B571-339E33E09FD4}"/>
    <cellStyle name="60% - Énfasis4 14 7" xfId="54594" xr:uid="{FDDC75D9-5A61-45CA-A4F6-D2E8109DF375}"/>
    <cellStyle name="60% - Énfasis4 15" xfId="704" xr:uid="{89F2A80D-3AEC-4DBD-AE90-AC1233358DE9}"/>
    <cellStyle name="60% - Énfasis4 15 2" xfId="1365" xr:uid="{1D479E3A-9A58-404C-B49B-8B3C1EC0A9FD}"/>
    <cellStyle name="60% - Énfasis4 15 2 2" xfId="2832" xr:uid="{1D556CA4-9F24-4358-A127-3E1E4D4C96A9}"/>
    <cellStyle name="60% - Énfasis4 15 2 2 2" xfId="6564" xr:uid="{657B5A7F-D91F-4BE9-B8CC-1C0D46DD435F}"/>
    <cellStyle name="60% - Énfasis4 15 2 2 2 2" xfId="14272" xr:uid="{33173B43-4375-47A1-9FD9-E22E52FDB573}"/>
    <cellStyle name="60% - Énfasis4 15 2 2 2 2 2" xfId="29684" xr:uid="{FD9DF51F-A7C4-4245-B6A8-37443635EA4F}"/>
    <cellStyle name="60% - Énfasis4 15 2 2 2 2 2 2" xfId="54631" xr:uid="{5905EE02-65D8-4765-B0DC-0135D49E3BC5}"/>
    <cellStyle name="60% - Énfasis4 15 2 2 2 2 3" xfId="54630" xr:uid="{6FD44196-1D25-488E-BEA2-58550AD7C594}"/>
    <cellStyle name="60% - Énfasis4 15 2 2 2 3" xfId="21979" xr:uid="{6CB805B4-A8E0-4D81-B937-A97668378C89}"/>
    <cellStyle name="60% - Énfasis4 15 2 2 2 3 2" xfId="54632" xr:uid="{F4C35926-D4A4-4CE5-BFE2-99A68C6D4A91}"/>
    <cellStyle name="60% - Énfasis4 15 2 2 2 4" xfId="54629" xr:uid="{241B1A24-3975-423D-90ED-3DE7DD511815}"/>
    <cellStyle name="60% - Énfasis4 15 2 2 3" xfId="10543" xr:uid="{17F76936-FEA2-434B-A67E-DAFF104B55D3}"/>
    <cellStyle name="60% - Énfasis4 15 2 2 3 2" xfId="25956" xr:uid="{F1283259-6CD6-4E16-A987-6677A5385A6C}"/>
    <cellStyle name="60% - Énfasis4 15 2 2 3 2 2" xfId="54634" xr:uid="{92EB85E7-879D-4477-8CE0-E4CFE33CDA87}"/>
    <cellStyle name="60% - Énfasis4 15 2 2 3 3" xfId="54633" xr:uid="{83B0F546-1839-49D0-B9F2-E3F6B1ECD64D}"/>
    <cellStyle name="60% - Énfasis4 15 2 2 4" xfId="18251" xr:uid="{0AB3C58A-563F-4C85-8C44-6EF576ED1454}"/>
    <cellStyle name="60% - Énfasis4 15 2 2 4 2" xfId="54635" xr:uid="{B7246B6B-F5DE-4B6C-8688-3E07D46B68F9}"/>
    <cellStyle name="60% - Énfasis4 15 2 2 5" xfId="54628" xr:uid="{85AB0502-798C-4D74-90D6-730C383A1B16}"/>
    <cellStyle name="60% - Énfasis4 15 2 3" xfId="5101" xr:uid="{7CFA98BF-23DB-4B03-B381-E8E9F55D7C64}"/>
    <cellStyle name="60% - Énfasis4 15 2 3 2" xfId="12809" xr:uid="{B3012CF6-6AE4-4799-AA84-EBBEB7FE6A16}"/>
    <cellStyle name="60% - Énfasis4 15 2 3 2 2" xfId="28221" xr:uid="{604B258A-75A9-4E31-939A-08DBE4EAFB92}"/>
    <cellStyle name="60% - Énfasis4 15 2 3 2 2 2" xfId="54638" xr:uid="{03AA0920-C920-4330-9719-B1E2DBCE514A}"/>
    <cellStyle name="60% - Énfasis4 15 2 3 2 3" xfId="54637" xr:uid="{807AC09C-B850-4778-BD61-A3E15D33DD75}"/>
    <cellStyle name="60% - Énfasis4 15 2 3 3" xfId="20516" xr:uid="{B1976AB1-8DC3-4A70-AE1E-B1A269577F72}"/>
    <cellStyle name="60% - Énfasis4 15 2 3 3 2" xfId="54639" xr:uid="{BDFDAF33-AAC5-40A7-80CF-41D36AADE39D}"/>
    <cellStyle name="60% - Énfasis4 15 2 3 4" xfId="54636" xr:uid="{CDC5A45E-DE88-4DEE-9361-F0BBB0CC8DF2}"/>
    <cellStyle name="60% - Énfasis4 15 2 4" xfId="9084" xr:uid="{E3AF34F6-F8F6-4DA7-9290-ACF2CB266C6E}"/>
    <cellStyle name="60% - Énfasis4 15 2 4 2" xfId="24497" xr:uid="{5435F0A5-D4CB-4562-9BF1-8705990A3AC5}"/>
    <cellStyle name="60% - Énfasis4 15 2 4 2 2" xfId="54641" xr:uid="{3DA77C9C-3C31-49BE-9F39-46F2105B859C}"/>
    <cellStyle name="60% - Énfasis4 15 2 4 3" xfId="54640" xr:uid="{C64EBF22-030C-4A3D-9ED7-15B0AA4502A1}"/>
    <cellStyle name="60% - Énfasis4 15 2 5" xfId="16792" xr:uid="{318246B0-4103-4069-A517-963958B6FF81}"/>
    <cellStyle name="60% - Énfasis4 15 2 5 2" xfId="54642" xr:uid="{13D18C66-40AC-405E-A46B-EC2A3BEE446D}"/>
    <cellStyle name="60% - Énfasis4 15 2 6" xfId="54627" xr:uid="{DD8D2DAB-8842-47C3-AC18-46495A7D2379}"/>
    <cellStyle name="60% - Énfasis4 15 3" xfId="2194" xr:uid="{114CEF08-B937-4DE7-BFD4-6D52A05ACEED}"/>
    <cellStyle name="60% - Énfasis4 15 3 2" xfId="5926" xr:uid="{C95E8A60-CE21-46E6-91D9-7134B2D8DDA1}"/>
    <cellStyle name="60% - Énfasis4 15 3 2 2" xfId="13634" xr:uid="{0418FCA3-E6EE-4704-B1C4-A3D3EADB20F2}"/>
    <cellStyle name="60% - Énfasis4 15 3 2 2 2" xfId="29046" xr:uid="{648CA2E6-B262-4B5F-A9FB-04672C6666DB}"/>
    <cellStyle name="60% - Énfasis4 15 3 2 2 2 2" xfId="54646" xr:uid="{E247C222-F679-4B27-97E8-EC4CEAB7D0FA}"/>
    <cellStyle name="60% - Énfasis4 15 3 2 2 3" xfId="54645" xr:uid="{4ACA88EF-D302-4F83-BC69-C431D85B8E29}"/>
    <cellStyle name="60% - Énfasis4 15 3 2 3" xfId="21341" xr:uid="{097472E4-7ADD-4974-BAE1-2EB97B6EC862}"/>
    <cellStyle name="60% - Énfasis4 15 3 2 3 2" xfId="54647" xr:uid="{E873366C-098E-4F04-8B2E-764102FBE01F}"/>
    <cellStyle name="60% - Énfasis4 15 3 2 4" xfId="54644" xr:uid="{9098C8C1-57A6-47D6-A7A8-AB1666932997}"/>
    <cellStyle name="60% - Énfasis4 15 3 3" xfId="9905" xr:uid="{018C7A7E-E68D-4998-8417-3E816BCEC65C}"/>
    <cellStyle name="60% - Énfasis4 15 3 3 2" xfId="25318" xr:uid="{52D79C9C-866F-4BA4-86FC-1C974B1EDDA6}"/>
    <cellStyle name="60% - Énfasis4 15 3 3 2 2" xfId="54649" xr:uid="{DBD9017B-B20E-4AFB-9726-50F34BFBDFAF}"/>
    <cellStyle name="60% - Énfasis4 15 3 3 3" xfId="54648" xr:uid="{20B06DEB-A9FE-49CC-8E95-030E9B672F1C}"/>
    <cellStyle name="60% - Énfasis4 15 3 4" xfId="17613" xr:uid="{DA9E5425-CE4B-4998-96AE-5C00C179AD58}"/>
    <cellStyle name="60% - Énfasis4 15 3 4 2" xfId="54650" xr:uid="{3091DF2D-C642-42A7-B00C-458352FD96C1}"/>
    <cellStyle name="60% - Énfasis4 15 3 5" xfId="54643" xr:uid="{8BA90B83-D7AC-4CB3-857D-EC4D0460B448}"/>
    <cellStyle name="60% - Énfasis4 15 4" xfId="4449" xr:uid="{3D0B108A-72F5-4289-9AF0-83DDA922CF9E}"/>
    <cellStyle name="60% - Énfasis4 15 4 2" xfId="12157" xr:uid="{8E089DAF-A196-4D8E-8B3A-C72A82AD2574}"/>
    <cellStyle name="60% - Énfasis4 15 4 2 2" xfId="27569" xr:uid="{BE5DB93F-962A-40B1-A3C6-E2D20213FDC7}"/>
    <cellStyle name="60% - Énfasis4 15 4 2 2 2" xfId="54653" xr:uid="{70BC968C-3799-4FFD-862C-DC594C51B69B}"/>
    <cellStyle name="60% - Énfasis4 15 4 2 3" xfId="54652" xr:uid="{BB34CBD1-D4F7-4587-962F-E437D5F85671}"/>
    <cellStyle name="60% - Énfasis4 15 4 3" xfId="19864" xr:uid="{FE2C10E1-F2F8-4FCB-A9C7-06BFC5D3CB86}"/>
    <cellStyle name="60% - Énfasis4 15 4 3 2" xfId="54654" xr:uid="{B9CEEAF4-F20D-49B0-AA1E-D10297322158}"/>
    <cellStyle name="60% - Énfasis4 15 4 4" xfId="54651" xr:uid="{FC6EA9B8-331C-4F21-9695-785F9E81D99D}"/>
    <cellStyle name="60% - Énfasis4 15 5" xfId="8446" xr:uid="{3661FAEA-18F0-4C7C-9864-17EB073C6CF7}"/>
    <cellStyle name="60% - Énfasis4 15 5 2" xfId="23859" xr:uid="{A01062A7-65C9-4067-9A7C-74BE2B92AB45}"/>
    <cellStyle name="60% - Énfasis4 15 5 2 2" xfId="54656" xr:uid="{93BC0781-9CB9-4510-94A4-EF431305E689}"/>
    <cellStyle name="60% - Énfasis4 15 5 3" xfId="54655" xr:uid="{6A665303-C989-4DA4-B31C-238E4BF6AD11}"/>
    <cellStyle name="60% - Énfasis4 15 6" xfId="16154" xr:uid="{B03981FA-04DF-4277-AEDE-4A6E1D64288F}"/>
    <cellStyle name="60% - Énfasis4 15 6 2" xfId="54657" xr:uid="{8C2CE804-4E11-44EF-8648-673848694A9B}"/>
    <cellStyle name="60% - Énfasis4 15 7" xfId="54626" xr:uid="{0A5348FF-FF4B-4A44-9FEC-A7EB8FA0C777}"/>
    <cellStyle name="60% - Énfasis4 16" xfId="724" xr:uid="{F859CE2C-B039-417E-8FAD-F509C5A2D633}"/>
    <cellStyle name="60% - Énfasis4 16 2" xfId="1385" xr:uid="{432F2044-CB7D-4F2D-99A4-BCA2FFB8AD47}"/>
    <cellStyle name="60% - Énfasis4 16 2 2" xfId="2852" xr:uid="{AAAA8A05-C799-4BC6-9DCB-833DD634E424}"/>
    <cellStyle name="60% - Énfasis4 16 2 2 2" xfId="6584" xr:uid="{09DA98A8-935A-42B0-929C-451EC89CDA8F}"/>
    <cellStyle name="60% - Énfasis4 16 2 2 2 2" xfId="14292" xr:uid="{3EB32C57-3CDE-4FAA-877D-19A407599396}"/>
    <cellStyle name="60% - Énfasis4 16 2 2 2 2 2" xfId="29704" xr:uid="{D9C36C85-C353-4D7B-AEB8-5273FEC29949}"/>
    <cellStyle name="60% - Énfasis4 16 2 2 2 2 2 2" xfId="54663" xr:uid="{A97C6A1A-FD00-4BD5-ABC6-A90EB65736A4}"/>
    <cellStyle name="60% - Énfasis4 16 2 2 2 2 3" xfId="54662" xr:uid="{31BFAF66-8B82-47E4-8A04-99EB9CCE82BF}"/>
    <cellStyle name="60% - Énfasis4 16 2 2 2 3" xfId="21999" xr:uid="{9C918691-2CC9-48A0-9118-84FE73463470}"/>
    <cellStyle name="60% - Énfasis4 16 2 2 2 3 2" xfId="54664" xr:uid="{FB6A0AFC-ED72-43D3-AC1D-068A9BE67937}"/>
    <cellStyle name="60% - Énfasis4 16 2 2 2 4" xfId="54661" xr:uid="{AD519D58-C2F6-4F15-B861-718DEE1C8799}"/>
    <cellStyle name="60% - Énfasis4 16 2 2 3" xfId="10563" xr:uid="{DFA273B1-4111-491E-A5B7-BCE4F337F9BC}"/>
    <cellStyle name="60% - Énfasis4 16 2 2 3 2" xfId="25976" xr:uid="{2744A937-E446-4B03-877A-6E7E9068C989}"/>
    <cellStyle name="60% - Énfasis4 16 2 2 3 2 2" xfId="54666" xr:uid="{CCA41FEC-EAB5-46A4-8E0F-3DF7E8C67E5E}"/>
    <cellStyle name="60% - Énfasis4 16 2 2 3 3" xfId="54665" xr:uid="{16AF553C-EB69-4C91-9C01-A3063B084AD5}"/>
    <cellStyle name="60% - Énfasis4 16 2 2 4" xfId="18271" xr:uid="{BE0B84A3-E253-456F-B3AD-D68BA3FAB4C2}"/>
    <cellStyle name="60% - Énfasis4 16 2 2 4 2" xfId="54667" xr:uid="{B07E5F73-7820-462A-BEEC-3C8DE0EBF56B}"/>
    <cellStyle name="60% - Énfasis4 16 2 2 5" xfId="54660" xr:uid="{E349DDA7-6157-4A21-AB14-D4AEEAB133A0}"/>
    <cellStyle name="60% - Énfasis4 16 2 3" xfId="5121" xr:uid="{14FEE545-609E-4110-88DB-4C61487D812A}"/>
    <cellStyle name="60% - Énfasis4 16 2 3 2" xfId="12829" xr:uid="{6D68DBF7-0FEC-4E39-B09C-197FCEEED8A8}"/>
    <cellStyle name="60% - Énfasis4 16 2 3 2 2" xfId="28241" xr:uid="{08B8EA21-1905-42A0-9D5E-BD5AE74E33FE}"/>
    <cellStyle name="60% - Énfasis4 16 2 3 2 2 2" xfId="54670" xr:uid="{67106801-5BB1-4593-887F-8D67BB006977}"/>
    <cellStyle name="60% - Énfasis4 16 2 3 2 3" xfId="54669" xr:uid="{10C63830-2689-4680-9602-2F89ADF8A159}"/>
    <cellStyle name="60% - Énfasis4 16 2 3 3" xfId="20536" xr:uid="{1D78B187-5075-4DAE-B309-DDAF15226788}"/>
    <cellStyle name="60% - Énfasis4 16 2 3 3 2" xfId="54671" xr:uid="{1ABDFF88-0426-452D-A0C7-AD01A381E228}"/>
    <cellStyle name="60% - Énfasis4 16 2 3 4" xfId="54668" xr:uid="{AB1BB024-5FD4-4D53-BC85-A0496B79E093}"/>
    <cellStyle name="60% - Énfasis4 16 2 4" xfId="9104" xr:uid="{8D6C0691-A7F4-4D5C-8FC6-AED0D66B60F9}"/>
    <cellStyle name="60% - Énfasis4 16 2 4 2" xfId="24517" xr:uid="{B2F7062B-2226-4473-86BD-72296F92594C}"/>
    <cellStyle name="60% - Énfasis4 16 2 4 2 2" xfId="54673" xr:uid="{5C86A727-8B19-46B2-89AB-71716F0FF305}"/>
    <cellStyle name="60% - Énfasis4 16 2 4 3" xfId="54672" xr:uid="{C123DD32-B276-48ED-8BAD-736999A365F4}"/>
    <cellStyle name="60% - Énfasis4 16 2 5" xfId="16812" xr:uid="{EAC88AB7-14C4-454D-A7AA-63C5BA583A1F}"/>
    <cellStyle name="60% - Énfasis4 16 2 5 2" xfId="54674" xr:uid="{71DA16E7-6F80-4C5A-86C4-7635EB4C0B49}"/>
    <cellStyle name="60% - Énfasis4 16 2 6" xfId="54659" xr:uid="{3F256725-B143-45FD-954D-F6AF5941C7DC}"/>
    <cellStyle name="60% - Énfasis4 16 3" xfId="2214" xr:uid="{5A4999E4-D947-4B72-8CB8-07E97177F7B4}"/>
    <cellStyle name="60% - Énfasis4 16 3 2" xfId="5946" xr:uid="{58466D1C-012A-439F-AD3E-E419A7A84CEF}"/>
    <cellStyle name="60% - Énfasis4 16 3 2 2" xfId="13654" xr:uid="{1A6D3D0A-B309-45CA-BC6C-F7E27C6ED56A}"/>
    <cellStyle name="60% - Énfasis4 16 3 2 2 2" xfId="29066" xr:uid="{19F69047-BDB0-4719-A252-136D35F63139}"/>
    <cellStyle name="60% - Énfasis4 16 3 2 2 2 2" xfId="54678" xr:uid="{F651D137-FF71-454F-B6F0-1084D16FC2BF}"/>
    <cellStyle name="60% - Énfasis4 16 3 2 2 3" xfId="54677" xr:uid="{1FFCF65D-7E0B-4216-9589-58204591B6E2}"/>
    <cellStyle name="60% - Énfasis4 16 3 2 3" xfId="21361" xr:uid="{6803B811-A7D5-4006-BE0D-21AF7C872371}"/>
    <cellStyle name="60% - Énfasis4 16 3 2 3 2" xfId="54679" xr:uid="{3A8FE5B0-B110-451B-80F1-2FB17AF6B8D7}"/>
    <cellStyle name="60% - Énfasis4 16 3 2 4" xfId="54676" xr:uid="{5C93850D-F0C8-454B-9E8E-EBF79262115F}"/>
    <cellStyle name="60% - Énfasis4 16 3 3" xfId="9925" xr:uid="{7583F86E-F6D0-4DEF-A38D-E14E403CD12A}"/>
    <cellStyle name="60% - Énfasis4 16 3 3 2" xfId="25338" xr:uid="{AB72E217-1C36-426E-98D7-498CAA6CADE7}"/>
    <cellStyle name="60% - Énfasis4 16 3 3 2 2" xfId="54681" xr:uid="{998C320F-517D-45E8-A81F-BC02493D44EE}"/>
    <cellStyle name="60% - Énfasis4 16 3 3 3" xfId="54680" xr:uid="{C5BD4A47-CB3D-4AE6-AD4C-7CF6CF6C1E88}"/>
    <cellStyle name="60% - Énfasis4 16 3 4" xfId="17633" xr:uid="{1FD386AB-5498-4759-8E92-98A1A73A6F2F}"/>
    <cellStyle name="60% - Énfasis4 16 3 4 2" xfId="54682" xr:uid="{662A64DC-A0DC-4432-A90D-31B6135A1946}"/>
    <cellStyle name="60% - Énfasis4 16 3 5" xfId="54675" xr:uid="{92EA06A7-FEA2-45D8-8230-DDE0A58D1AD2}"/>
    <cellStyle name="60% - Énfasis4 16 4" xfId="4469" xr:uid="{0830C590-BEEC-4E55-A509-F897B5457C02}"/>
    <cellStyle name="60% - Énfasis4 16 4 2" xfId="12177" xr:uid="{033A9E4B-68D4-4A16-AC32-E085158CD90B}"/>
    <cellStyle name="60% - Énfasis4 16 4 2 2" xfId="27589" xr:uid="{83D0E0F7-3739-4A0C-A63D-98266AC9572E}"/>
    <cellStyle name="60% - Énfasis4 16 4 2 2 2" xfId="54685" xr:uid="{C4C78B6A-F611-4E5F-A483-69BE95D744A1}"/>
    <cellStyle name="60% - Énfasis4 16 4 2 3" xfId="54684" xr:uid="{BED073B1-470C-4B7E-9F7B-704E080D8EB6}"/>
    <cellStyle name="60% - Énfasis4 16 4 3" xfId="19884" xr:uid="{A77AC704-48B3-441E-93FE-D5E7DA4237E1}"/>
    <cellStyle name="60% - Énfasis4 16 4 3 2" xfId="54686" xr:uid="{FCFF68F7-57D3-4FAE-81FE-5509FBE10FE0}"/>
    <cellStyle name="60% - Énfasis4 16 4 4" xfId="54683" xr:uid="{7A740BBE-2ED8-4979-AA3F-3E8B7E48EBAE}"/>
    <cellStyle name="60% - Énfasis4 16 5" xfId="8466" xr:uid="{1B5E803B-911E-497D-8F9C-7F8645FEF933}"/>
    <cellStyle name="60% - Énfasis4 16 5 2" xfId="23879" xr:uid="{17B7612D-E138-4C61-8636-78A95796E06E}"/>
    <cellStyle name="60% - Énfasis4 16 5 2 2" xfId="54688" xr:uid="{2A908D1B-0FBF-4AEA-B2FE-12C2186FD7D9}"/>
    <cellStyle name="60% - Énfasis4 16 5 3" xfId="54687" xr:uid="{9315F32B-316F-427E-B5F0-9ED5326DA2AA}"/>
    <cellStyle name="60% - Énfasis4 16 6" xfId="16174" xr:uid="{3723708C-6F78-4AAF-904D-23B1C3AF7BC3}"/>
    <cellStyle name="60% - Énfasis4 16 6 2" xfId="54689" xr:uid="{9B1FEEFC-2B25-46E2-97B3-21248C0F1422}"/>
    <cellStyle name="60% - Énfasis4 16 7" xfId="54658" xr:uid="{A29535D2-F286-4F74-BF44-C0D9038299AC}"/>
    <cellStyle name="60% - Énfasis4 17" xfId="744" xr:uid="{13072A1C-C8E5-4B5F-95A9-C56D205A1CEB}"/>
    <cellStyle name="60% - Énfasis4 17 2" xfId="1405" xr:uid="{24B1500E-A906-4C72-86C8-2AC4B6509D7D}"/>
    <cellStyle name="60% - Énfasis4 17 2 2" xfId="2872" xr:uid="{9775C9E8-A1B6-4B45-8377-6BE926E65AD0}"/>
    <cellStyle name="60% - Énfasis4 17 2 2 2" xfId="6604" xr:uid="{5F217AA0-7F83-441A-9275-604AD4782B24}"/>
    <cellStyle name="60% - Énfasis4 17 2 2 2 2" xfId="14312" xr:uid="{2983A4E2-F4FA-47B1-AC81-ABC497F2B7AF}"/>
    <cellStyle name="60% - Énfasis4 17 2 2 2 2 2" xfId="29724" xr:uid="{2B96F096-510A-4ECB-B12C-90910503C8CA}"/>
    <cellStyle name="60% - Énfasis4 17 2 2 2 2 2 2" xfId="54695" xr:uid="{B56A6ECE-60F3-495F-B104-3A9C87110753}"/>
    <cellStyle name="60% - Énfasis4 17 2 2 2 2 3" xfId="54694" xr:uid="{6B340A51-57CC-4E07-8BFF-83C584D7C9EA}"/>
    <cellStyle name="60% - Énfasis4 17 2 2 2 3" xfId="22019" xr:uid="{687D63B7-A14E-42E3-8875-8BC77EE1970B}"/>
    <cellStyle name="60% - Énfasis4 17 2 2 2 3 2" xfId="54696" xr:uid="{D6C2847A-5DA5-426B-8AE7-8AA0FF812540}"/>
    <cellStyle name="60% - Énfasis4 17 2 2 2 4" xfId="54693" xr:uid="{9206D3DB-6D9F-452B-9CF9-5ED16E980709}"/>
    <cellStyle name="60% - Énfasis4 17 2 2 3" xfId="10583" xr:uid="{19AD3D9F-F864-4E61-B0E4-D8B1D07D3872}"/>
    <cellStyle name="60% - Énfasis4 17 2 2 3 2" xfId="25996" xr:uid="{80BD453E-FCC8-43F4-ABF8-275665C3E981}"/>
    <cellStyle name="60% - Énfasis4 17 2 2 3 2 2" xfId="54698" xr:uid="{EEF1F38A-731F-495B-A093-7FA4AA9F2825}"/>
    <cellStyle name="60% - Énfasis4 17 2 2 3 3" xfId="54697" xr:uid="{7085BE79-DB5E-43BF-A224-2CD7E06F7609}"/>
    <cellStyle name="60% - Énfasis4 17 2 2 4" xfId="18291" xr:uid="{7C0A4D37-6D6A-460D-A3CB-EE264DDE89FE}"/>
    <cellStyle name="60% - Énfasis4 17 2 2 4 2" xfId="54699" xr:uid="{1E959F9C-89A9-4B28-AC40-0169C963369E}"/>
    <cellStyle name="60% - Énfasis4 17 2 2 5" xfId="54692" xr:uid="{79AC8566-CE5A-4597-873A-DCC187720189}"/>
    <cellStyle name="60% - Énfasis4 17 2 3" xfId="5141" xr:uid="{520584C5-D3FC-4EF1-BDB7-BAC95C07B5B0}"/>
    <cellStyle name="60% - Énfasis4 17 2 3 2" xfId="12849" xr:uid="{193DE84B-8F9B-443E-9FC6-E6F604B5C176}"/>
    <cellStyle name="60% - Énfasis4 17 2 3 2 2" xfId="28261" xr:uid="{10294AAC-7D60-407B-9026-037294277251}"/>
    <cellStyle name="60% - Énfasis4 17 2 3 2 2 2" xfId="54702" xr:uid="{50C8CD53-98F6-40E6-8976-A4FCB4E97ACF}"/>
    <cellStyle name="60% - Énfasis4 17 2 3 2 3" xfId="54701" xr:uid="{AD9DAF56-837D-432A-AF8C-154C28D3759C}"/>
    <cellStyle name="60% - Énfasis4 17 2 3 3" xfId="20556" xr:uid="{5B6CE0F1-98A8-43AE-A926-3962F8662C65}"/>
    <cellStyle name="60% - Énfasis4 17 2 3 3 2" xfId="54703" xr:uid="{C951F45C-4929-4C0F-9E27-D11C28E32983}"/>
    <cellStyle name="60% - Énfasis4 17 2 3 4" xfId="54700" xr:uid="{98FFDF80-4386-44EF-A74B-F0F333EFCA26}"/>
    <cellStyle name="60% - Énfasis4 17 2 4" xfId="9124" xr:uid="{B17C3867-94A5-4B03-AA51-67713E902F0F}"/>
    <cellStyle name="60% - Énfasis4 17 2 4 2" xfId="24537" xr:uid="{BF3ADB93-5BF3-488E-AD67-E1AC576C8FB9}"/>
    <cellStyle name="60% - Énfasis4 17 2 4 2 2" xfId="54705" xr:uid="{9FF495CD-15B2-4B99-9CC5-F4D9B1C7433D}"/>
    <cellStyle name="60% - Énfasis4 17 2 4 3" xfId="54704" xr:uid="{CAF41253-AF6D-48B0-A239-DC609AEF2A4F}"/>
    <cellStyle name="60% - Énfasis4 17 2 5" xfId="16832" xr:uid="{87CAF418-1B27-48B7-BC56-042985D0E590}"/>
    <cellStyle name="60% - Énfasis4 17 2 5 2" xfId="54706" xr:uid="{4CAA286F-D48D-484C-A516-4C8747E394EF}"/>
    <cellStyle name="60% - Énfasis4 17 2 6" xfId="54691" xr:uid="{C5D9A568-D091-44C3-B6A7-C06C02501607}"/>
    <cellStyle name="60% - Énfasis4 17 3" xfId="2234" xr:uid="{12BABE30-64EF-4121-AAA0-64FB911EF4AA}"/>
    <cellStyle name="60% - Énfasis4 17 3 2" xfId="5966" xr:uid="{9B06141C-D2A9-455F-9C80-47C01E8D238F}"/>
    <cellStyle name="60% - Énfasis4 17 3 2 2" xfId="13674" xr:uid="{2CA038D4-58F9-4F63-82B3-F2F705773FB2}"/>
    <cellStyle name="60% - Énfasis4 17 3 2 2 2" xfId="29086" xr:uid="{2C094745-605D-41BA-9992-6A122F7E8A2E}"/>
    <cellStyle name="60% - Énfasis4 17 3 2 2 2 2" xfId="54710" xr:uid="{7DE98FEC-A96F-4230-8442-C5647E78BA34}"/>
    <cellStyle name="60% - Énfasis4 17 3 2 2 3" xfId="54709" xr:uid="{C0AE8F28-A1F0-407A-B8C1-A6E070A0BE59}"/>
    <cellStyle name="60% - Énfasis4 17 3 2 3" xfId="21381" xr:uid="{731B2F16-90A1-4312-8E0D-3016C3C4305F}"/>
    <cellStyle name="60% - Énfasis4 17 3 2 3 2" xfId="54711" xr:uid="{CE07BDEE-2F2E-4F87-96B9-63911389CFC5}"/>
    <cellStyle name="60% - Énfasis4 17 3 2 4" xfId="54708" xr:uid="{19121911-6540-4DCB-A9BB-3F91FE9B0AC1}"/>
    <cellStyle name="60% - Énfasis4 17 3 3" xfId="9945" xr:uid="{70A9EBC8-707A-462C-B643-E824D7E0D8D6}"/>
    <cellStyle name="60% - Énfasis4 17 3 3 2" xfId="25358" xr:uid="{B49402C6-990F-4BF9-8ACC-6644902D81C1}"/>
    <cellStyle name="60% - Énfasis4 17 3 3 2 2" xfId="54713" xr:uid="{628F9A14-8C07-4DCA-A20D-17FC819D322E}"/>
    <cellStyle name="60% - Énfasis4 17 3 3 3" xfId="54712" xr:uid="{69478F4C-B5D7-40F3-897C-4BDDFF93B8CA}"/>
    <cellStyle name="60% - Énfasis4 17 3 4" xfId="17653" xr:uid="{BF63DC72-FD33-4ABB-96E9-6F03414F59E6}"/>
    <cellStyle name="60% - Énfasis4 17 3 4 2" xfId="54714" xr:uid="{6D14803B-FB7E-4725-9F6F-8A9E35E19C76}"/>
    <cellStyle name="60% - Énfasis4 17 3 5" xfId="54707" xr:uid="{63CB0223-C50F-4C9F-AE80-52D3D2EFD2CD}"/>
    <cellStyle name="60% - Énfasis4 17 4" xfId="4489" xr:uid="{00FDE6DE-A3D4-43A3-BA3A-D5AC7190C37C}"/>
    <cellStyle name="60% - Énfasis4 17 4 2" xfId="12197" xr:uid="{EB490241-2AB5-48FC-B76B-55C385AEFA2D}"/>
    <cellStyle name="60% - Énfasis4 17 4 2 2" xfId="27609" xr:uid="{A8F0AB20-E03D-4C29-990A-121D20E04472}"/>
    <cellStyle name="60% - Énfasis4 17 4 2 2 2" xfId="54717" xr:uid="{EED200BE-2CC3-4CF8-A03A-029A1793C3C9}"/>
    <cellStyle name="60% - Énfasis4 17 4 2 3" xfId="54716" xr:uid="{1F880F2C-F546-4153-A7B5-C90500EC26FA}"/>
    <cellStyle name="60% - Énfasis4 17 4 3" xfId="19904" xr:uid="{55E8E8A9-1D7B-457E-94B8-4467FE1AF9A5}"/>
    <cellStyle name="60% - Énfasis4 17 4 3 2" xfId="54718" xr:uid="{B9DAEA1E-8E7E-4F8D-90AB-A1D8508BE20A}"/>
    <cellStyle name="60% - Énfasis4 17 4 4" xfId="54715" xr:uid="{BC0F2850-903C-4CBF-ACEA-04244E785FF8}"/>
    <cellStyle name="60% - Énfasis4 17 5" xfId="8486" xr:uid="{26D69EB2-20A6-49F9-9505-89DF787B16B4}"/>
    <cellStyle name="60% - Énfasis4 17 5 2" xfId="23899" xr:uid="{FC49F5C4-F576-4455-97D1-367F7CA0BEF2}"/>
    <cellStyle name="60% - Énfasis4 17 5 2 2" xfId="54720" xr:uid="{849DE820-8D1F-49B6-9CF4-E17F33076B35}"/>
    <cellStyle name="60% - Énfasis4 17 5 3" xfId="54719" xr:uid="{4DB06D51-8FA8-40C3-A271-CA56606BD3C1}"/>
    <cellStyle name="60% - Énfasis4 17 6" xfId="16194" xr:uid="{B385C17E-CEB4-4CEC-A653-A034D3A06460}"/>
    <cellStyle name="60% - Énfasis4 17 6 2" xfId="54721" xr:uid="{685BF80E-E4B2-4E2E-A3AF-C1259F5D22A2}"/>
    <cellStyle name="60% - Énfasis4 17 7" xfId="54690" xr:uid="{FB9A5F11-848E-499C-9ADE-E7FDC353B854}"/>
    <cellStyle name="60% - Énfasis4 18" xfId="763" xr:uid="{21E3B0CB-95E8-4088-8E71-02F5614B27F2}"/>
    <cellStyle name="60% - Énfasis4 18 2" xfId="2253" xr:uid="{51496F1A-1DCB-4063-9248-126805EA823F}"/>
    <cellStyle name="60% - Énfasis4 18 2 2" xfId="5985" xr:uid="{DF856AEE-F176-4FE7-A870-8EFE920970E9}"/>
    <cellStyle name="60% - Énfasis4 18 2 2 2" xfId="13693" xr:uid="{2C75AF09-A2F6-430F-ACD8-4B453F5EB5E0}"/>
    <cellStyle name="60% - Énfasis4 18 2 2 2 2" xfId="29105" xr:uid="{3899DB75-9355-44B0-884E-37F8EC2926D9}"/>
    <cellStyle name="60% - Énfasis4 18 2 2 2 2 2" xfId="54726" xr:uid="{311EC7BF-21CD-4114-9821-8647F196464D}"/>
    <cellStyle name="60% - Énfasis4 18 2 2 2 3" xfId="54725" xr:uid="{18C61793-B511-4AFF-9E92-2B71B95413E1}"/>
    <cellStyle name="60% - Énfasis4 18 2 2 3" xfId="21400" xr:uid="{DE0BCF20-5FAF-49D0-B0E3-1141A14DBCF7}"/>
    <cellStyle name="60% - Énfasis4 18 2 2 3 2" xfId="54727" xr:uid="{0BF4D465-8667-4459-9016-DFF7682F0ACC}"/>
    <cellStyle name="60% - Énfasis4 18 2 2 4" xfId="54724" xr:uid="{3ED591DA-993F-450B-B3CA-416E559F8E41}"/>
    <cellStyle name="60% - Énfasis4 18 2 3" xfId="9964" xr:uid="{926A23CB-5C03-45AB-BA00-0567D3EA8121}"/>
    <cellStyle name="60% - Énfasis4 18 2 3 2" xfId="25377" xr:uid="{9BF1A74F-9058-4915-9A0E-DCE70A96631D}"/>
    <cellStyle name="60% - Énfasis4 18 2 3 2 2" xfId="54729" xr:uid="{10EBAC94-C74D-431C-B1D7-F3BE70BEC7E2}"/>
    <cellStyle name="60% - Énfasis4 18 2 3 3" xfId="54728" xr:uid="{3B924AAE-CA9C-4383-9DC2-FCF87A28FA85}"/>
    <cellStyle name="60% - Énfasis4 18 2 4" xfId="17672" xr:uid="{67E11F5B-DA65-456D-940B-DE21DA96C8F8}"/>
    <cellStyle name="60% - Énfasis4 18 2 4 2" xfId="54730" xr:uid="{0C16ACAC-AF5F-4E23-A3C9-69B6A7B3F39C}"/>
    <cellStyle name="60% - Énfasis4 18 2 5" xfId="54723" xr:uid="{07DDD372-0672-4F45-B110-A41CE9688436}"/>
    <cellStyle name="60% - Énfasis4 18 3" xfId="4508" xr:uid="{097F2423-9DD8-4D3B-A232-7AF8214CAD03}"/>
    <cellStyle name="60% - Énfasis4 18 3 2" xfId="12216" xr:uid="{5D044EF1-EAB6-443E-9DFD-B7D2B030318B}"/>
    <cellStyle name="60% - Énfasis4 18 3 2 2" xfId="27628" xr:uid="{9101A283-FBBB-4E82-AA9F-A089A997BD2B}"/>
    <cellStyle name="60% - Énfasis4 18 3 2 2 2" xfId="54733" xr:uid="{4B53BD64-A424-4B97-8509-97C9032FC4A7}"/>
    <cellStyle name="60% - Énfasis4 18 3 2 3" xfId="54732" xr:uid="{2318D41C-5938-40B8-9EEC-68F99F4C1098}"/>
    <cellStyle name="60% - Énfasis4 18 3 3" xfId="19923" xr:uid="{E39B3DEB-2243-4CA4-B936-CD37CAFB837D}"/>
    <cellStyle name="60% - Énfasis4 18 3 3 2" xfId="54734" xr:uid="{5146103A-1670-463F-A1D1-794A8C2E3A70}"/>
    <cellStyle name="60% - Énfasis4 18 3 4" xfId="54731" xr:uid="{D45094A1-AD68-442D-8123-56B511868077}"/>
    <cellStyle name="60% - Énfasis4 18 4" xfId="8505" xr:uid="{BF48A77A-01AD-4926-AC6C-3423A09E057C}"/>
    <cellStyle name="60% - Énfasis4 18 4 2" xfId="23918" xr:uid="{B8520AF0-C5FD-47AA-A6F3-82F2C4C5AA93}"/>
    <cellStyle name="60% - Énfasis4 18 4 2 2" xfId="54736" xr:uid="{E3F77840-98DF-48B8-A146-9871A7AA4AE4}"/>
    <cellStyle name="60% - Énfasis4 18 4 3" xfId="54735" xr:uid="{F53641E0-2681-4FC7-902E-01C071A5053B}"/>
    <cellStyle name="60% - Énfasis4 18 5" xfId="16213" xr:uid="{17D264E1-F5E3-4EDD-9C58-0597A134E1FC}"/>
    <cellStyle name="60% - Énfasis4 18 5 2" xfId="54737" xr:uid="{E157E31D-7301-4DA5-89E0-2CCE94C2C411}"/>
    <cellStyle name="60% - Énfasis4 18 6" xfId="54722" xr:uid="{72048AFD-0328-4F58-831B-A4EBCDAB41E6}"/>
    <cellStyle name="60% - Énfasis4 19" xfId="1427" xr:uid="{5F665A54-991B-440C-86A6-807AFAF1AAA6}"/>
    <cellStyle name="60% - Énfasis4 19 2" xfId="2892" xr:uid="{8A608677-AC55-47B9-9CDC-2D17AE273701}"/>
    <cellStyle name="60% - Énfasis4 19 2 2" xfId="6624" xr:uid="{4D489C1E-2BF5-4302-A4B2-54C2870981C0}"/>
    <cellStyle name="60% - Énfasis4 19 2 2 2" xfId="14332" xr:uid="{68F1B3D6-9149-4772-96B0-A125630D6E1F}"/>
    <cellStyle name="60% - Énfasis4 19 2 2 2 2" xfId="29744" xr:uid="{8DB1B0A6-2231-45D9-8578-C057252C29F9}"/>
    <cellStyle name="60% - Énfasis4 19 2 2 2 2 2" xfId="54742" xr:uid="{F7ECD58A-D1DA-4507-82E4-FA0DDA55BEE3}"/>
    <cellStyle name="60% - Énfasis4 19 2 2 2 3" xfId="54741" xr:uid="{21209415-867D-492F-9A8F-D6850AC5C5B4}"/>
    <cellStyle name="60% - Énfasis4 19 2 2 3" xfId="22039" xr:uid="{4B7C42BF-AD64-48AD-82D0-6784769904FB}"/>
    <cellStyle name="60% - Énfasis4 19 2 2 3 2" xfId="54743" xr:uid="{4B73CE48-2E17-42E8-90E2-F858E4C714CF}"/>
    <cellStyle name="60% - Énfasis4 19 2 2 4" xfId="54740" xr:uid="{27A26A87-B645-490E-9D7F-649B04FE0CA8}"/>
    <cellStyle name="60% - Énfasis4 19 2 3" xfId="10603" xr:uid="{420D0DD1-D454-4686-844C-EE82B2188DD0}"/>
    <cellStyle name="60% - Énfasis4 19 2 3 2" xfId="26016" xr:uid="{4F805BB7-405E-43FA-8C30-A7C593B57DB2}"/>
    <cellStyle name="60% - Énfasis4 19 2 3 2 2" xfId="54745" xr:uid="{758EF104-3078-4B81-BF6A-4861D97CCEB5}"/>
    <cellStyle name="60% - Énfasis4 19 2 3 3" xfId="54744" xr:uid="{B128AE7C-FEA1-4BC5-878F-DBE7891DFD95}"/>
    <cellStyle name="60% - Énfasis4 19 2 4" xfId="18311" xr:uid="{F4789D77-4894-49AE-B77A-CB582B8ADD02}"/>
    <cellStyle name="60% - Énfasis4 19 2 4 2" xfId="54746" xr:uid="{5C37F15E-B227-4006-AB4D-113BAAADF428}"/>
    <cellStyle name="60% - Énfasis4 19 2 5" xfId="54739" xr:uid="{17005E99-EE59-4E78-A105-9D7434713CBD}"/>
    <cellStyle name="60% - Énfasis4 19 3" xfId="5163" xr:uid="{E52717A8-9308-4141-86AE-BCF018AD2B87}"/>
    <cellStyle name="60% - Énfasis4 19 3 2" xfId="12871" xr:uid="{584D492E-EF32-4200-B7BF-C23273265DB3}"/>
    <cellStyle name="60% - Énfasis4 19 3 2 2" xfId="28283" xr:uid="{BDC3CDAB-70AE-4958-B102-3F9976430108}"/>
    <cellStyle name="60% - Énfasis4 19 3 2 2 2" xfId="54749" xr:uid="{B928C7E8-3395-441E-B9C3-59E7575C24EC}"/>
    <cellStyle name="60% - Énfasis4 19 3 2 3" xfId="54748" xr:uid="{E3AE56F4-90B5-47D0-82E2-E29C9D36EE97}"/>
    <cellStyle name="60% - Énfasis4 19 3 3" xfId="20578" xr:uid="{D77C3418-0EE8-4886-8586-DAAFEED37C68}"/>
    <cellStyle name="60% - Énfasis4 19 3 3 2" xfId="54750" xr:uid="{60A8B469-39A2-4D37-9181-B852F6E34129}"/>
    <cellStyle name="60% - Énfasis4 19 3 4" xfId="54747" xr:uid="{FB4EB8B2-8AAB-4051-88A8-3C922E241E07}"/>
    <cellStyle name="60% - Énfasis4 19 4" xfId="9144" xr:uid="{30AF19F4-59CD-4A20-993A-404A2DA102F9}"/>
    <cellStyle name="60% - Énfasis4 19 4 2" xfId="24557" xr:uid="{5756D2A3-DEF8-403E-BA9B-E5E00C545ECF}"/>
    <cellStyle name="60% - Énfasis4 19 4 2 2" xfId="54752" xr:uid="{892D2051-BF8A-4C9F-85EE-C9DDD013BABE}"/>
    <cellStyle name="60% - Énfasis4 19 4 3" xfId="54751" xr:uid="{E92A7481-46C7-4551-A193-305CA3C16C2D}"/>
    <cellStyle name="60% - Énfasis4 19 5" xfId="16852" xr:uid="{F6558CB3-74E9-4681-8029-CC94B7521A04}"/>
    <cellStyle name="60% - Énfasis4 19 5 2" xfId="54753" xr:uid="{80E40E78-BF68-46CE-B626-2FB6FDF4E819}"/>
    <cellStyle name="60% - Énfasis4 19 6" xfId="54738" xr:uid="{4EA1B4BE-CB07-4D14-B527-9B368B723F3C}"/>
    <cellStyle name="60% - Énfasis4 2" xfId="234" xr:uid="{5A171361-31D0-4297-9C1A-139834A201E9}"/>
    <cellStyle name="60% - Énfasis4 2 2" xfId="437" xr:uid="{E33F74D4-4900-4A36-9692-181FACB5AB18}"/>
    <cellStyle name="60% - Énfasis4 2 2 2" xfId="1098" xr:uid="{6A461290-B432-4728-B7B4-5D77D6037A5E}"/>
    <cellStyle name="60% - Énfasis4 2 2 2 2" xfId="2566" xr:uid="{FAB44F89-6767-4550-A6B7-AF68D06175E4}"/>
    <cellStyle name="60% - Énfasis4 2 2 2 2 2" xfId="6298" xr:uid="{4DB74795-5C1A-413F-ADAC-399756ACA2AC}"/>
    <cellStyle name="60% - Énfasis4 2 2 2 2 2 2" xfId="14006" xr:uid="{D1239786-2F5B-48A8-BAF3-866A7FAC4B80}"/>
    <cellStyle name="60% - Énfasis4 2 2 2 2 2 2 2" xfId="29418" xr:uid="{B3AE3AB6-0211-4AF0-BA69-749C4CF76454}"/>
    <cellStyle name="60% - Énfasis4 2 2 2 2 2 2 2 2" xfId="54760" xr:uid="{757E5CFF-31CA-4D99-B458-5DC91E3DCC3A}"/>
    <cellStyle name="60% - Énfasis4 2 2 2 2 2 2 3" xfId="54759" xr:uid="{C60B92E8-567D-4440-9D4D-96B6E3FAF1CB}"/>
    <cellStyle name="60% - Énfasis4 2 2 2 2 2 3" xfId="21713" xr:uid="{773B34D6-0CF4-4415-BAA5-0A20E480D440}"/>
    <cellStyle name="60% - Énfasis4 2 2 2 2 2 3 2" xfId="54761" xr:uid="{89105AB3-8629-4872-8AB8-A0EEB854ACB4}"/>
    <cellStyle name="60% - Énfasis4 2 2 2 2 2 4" xfId="54758" xr:uid="{94F81DCA-D5F2-4AA0-BF2C-F7750F91DF68}"/>
    <cellStyle name="60% - Énfasis4 2 2 2 2 3" xfId="10277" xr:uid="{4DABB6FB-AC67-4E5D-8853-5D2E9188D136}"/>
    <cellStyle name="60% - Énfasis4 2 2 2 2 3 2" xfId="25690" xr:uid="{DE950777-F815-4304-A579-7AFEA5F399BD}"/>
    <cellStyle name="60% - Énfasis4 2 2 2 2 3 2 2" xfId="54763" xr:uid="{84CC608C-3CE4-46F7-85B7-8CA7A9529EE6}"/>
    <cellStyle name="60% - Énfasis4 2 2 2 2 3 3" xfId="54762" xr:uid="{55A7206B-A59A-45AB-AA35-57377FAB849E}"/>
    <cellStyle name="60% - Énfasis4 2 2 2 2 4" xfId="17985" xr:uid="{BAA60450-10E3-4FBD-877B-501B7C5EDF5E}"/>
    <cellStyle name="60% - Énfasis4 2 2 2 2 4 2" xfId="54764" xr:uid="{62A6D281-C2B8-43F8-A76B-7F7AA3F77639}"/>
    <cellStyle name="60% - Énfasis4 2 2 2 2 5" xfId="54757" xr:uid="{6740E3C6-0A51-41CF-9625-655833B86B22}"/>
    <cellStyle name="60% - Énfasis4 2 2 2 3" xfId="4835" xr:uid="{862AE90F-DE12-4189-BA2C-C0096DBED3A9}"/>
    <cellStyle name="60% - Énfasis4 2 2 2 3 2" xfId="12543" xr:uid="{EDF82E6A-0778-49F8-80E1-815836CB3E5E}"/>
    <cellStyle name="60% - Énfasis4 2 2 2 3 2 2" xfId="27955" xr:uid="{EE60CBB0-4C23-4270-B932-B6E093429CA7}"/>
    <cellStyle name="60% - Énfasis4 2 2 2 3 2 2 2" xfId="54767" xr:uid="{9DEAFE4F-8EE6-499A-AE4D-AC50ED4F143D}"/>
    <cellStyle name="60% - Énfasis4 2 2 2 3 2 3" xfId="54766" xr:uid="{F0C21EFF-1AF9-49C2-98D0-A8D57DF214CA}"/>
    <cellStyle name="60% - Énfasis4 2 2 2 3 3" xfId="20250" xr:uid="{FD9D0B8B-A9BE-4C96-AF15-C30D21889620}"/>
    <cellStyle name="60% - Énfasis4 2 2 2 3 3 2" xfId="54768" xr:uid="{9CDC9D29-70A1-4B69-8079-E689BF9DD668}"/>
    <cellStyle name="60% - Énfasis4 2 2 2 3 4" xfId="54765" xr:uid="{559747B0-1693-40DA-BD9D-B2D3B868DA72}"/>
    <cellStyle name="60% - Énfasis4 2 2 2 4" xfId="8818" xr:uid="{6793E743-F667-4C0D-9102-7EC599B626C7}"/>
    <cellStyle name="60% - Énfasis4 2 2 2 4 2" xfId="24231" xr:uid="{8CC012F0-CA9E-4FC3-9502-DA187A35A59B}"/>
    <cellStyle name="60% - Énfasis4 2 2 2 4 2 2" xfId="54770" xr:uid="{123AB6D0-5FE4-4B5A-A10E-7E0BAF211125}"/>
    <cellStyle name="60% - Énfasis4 2 2 2 4 3" xfId="54769" xr:uid="{3F1A0770-159C-4A55-BC28-AB95158D49D4}"/>
    <cellStyle name="60% - Énfasis4 2 2 2 5" xfId="16526" xr:uid="{45EB5ABB-32CE-4F09-8AC8-217DBCE22442}"/>
    <cellStyle name="60% - Énfasis4 2 2 2 5 2" xfId="54771" xr:uid="{5EA6D43A-3972-4E63-B489-2FD8C0450255}"/>
    <cellStyle name="60% - Énfasis4 2 2 2 6" xfId="54756" xr:uid="{BAB3F166-7A52-49D9-8578-BEE2F7B84241}"/>
    <cellStyle name="60% - Énfasis4 2 2 3" xfId="1928" xr:uid="{9F960FAF-A8DA-4275-8F61-8CDC90AA1699}"/>
    <cellStyle name="60% - Énfasis4 2 2 3 2" xfId="5660" xr:uid="{DCD13580-FE90-41A3-A441-DFD465FDA6FD}"/>
    <cellStyle name="60% - Énfasis4 2 2 3 2 2" xfId="13368" xr:uid="{0254B69D-0584-42BE-91D9-FEAD907CB005}"/>
    <cellStyle name="60% - Énfasis4 2 2 3 2 2 2" xfId="28780" xr:uid="{15502BED-29D8-43A2-A3DC-E35E80454806}"/>
    <cellStyle name="60% - Énfasis4 2 2 3 2 2 2 2" xfId="54775" xr:uid="{B900AC8E-5644-44DC-A7E6-64380010BDF5}"/>
    <cellStyle name="60% - Énfasis4 2 2 3 2 2 3" xfId="54774" xr:uid="{18ABEFF5-D19C-4DF1-B1F7-44145020A84E}"/>
    <cellStyle name="60% - Énfasis4 2 2 3 2 3" xfId="21075" xr:uid="{A97CEC1D-A5CD-4079-A240-BE73F6CAF177}"/>
    <cellStyle name="60% - Énfasis4 2 2 3 2 3 2" xfId="54776" xr:uid="{DF1B88F8-E921-4315-8C36-7E338DDEA92B}"/>
    <cellStyle name="60% - Énfasis4 2 2 3 2 4" xfId="54773" xr:uid="{5A454589-49EF-46BC-8772-15E664FB79F3}"/>
    <cellStyle name="60% - Énfasis4 2 2 3 3" xfId="9639" xr:uid="{62972751-07D0-47B9-A2CF-4B00BA9B686C}"/>
    <cellStyle name="60% - Énfasis4 2 2 3 3 2" xfId="25052" xr:uid="{DB718CB2-439F-4D79-9A53-5E499DF154E0}"/>
    <cellStyle name="60% - Énfasis4 2 2 3 3 2 2" xfId="54778" xr:uid="{10105D61-5C4C-444D-8CC0-FD0DE836039E}"/>
    <cellStyle name="60% - Énfasis4 2 2 3 3 3" xfId="54777" xr:uid="{349174D1-A9D7-4B02-A29A-5E26FD612C90}"/>
    <cellStyle name="60% - Énfasis4 2 2 3 4" xfId="17347" xr:uid="{985785D8-3EB2-4A35-B27B-7C419257CA53}"/>
    <cellStyle name="60% - Énfasis4 2 2 3 4 2" xfId="54779" xr:uid="{632151EE-E394-48D3-8843-16B571BDBC62}"/>
    <cellStyle name="60% - Énfasis4 2 2 3 5" xfId="54772" xr:uid="{9019542B-9644-4833-865F-7522AC2AA0F4}"/>
    <cellStyle name="60% - Énfasis4 2 2 4" xfId="4183" xr:uid="{37D4B32B-F175-43C5-9DBB-60C5ADD6AA79}"/>
    <cellStyle name="60% - Énfasis4 2 2 4 2" xfId="11891" xr:uid="{E575516E-1EAF-4A8F-AC2F-ACB316BF19B0}"/>
    <cellStyle name="60% - Énfasis4 2 2 4 2 2" xfId="27303" xr:uid="{72EAD185-DAF0-4F86-9078-D64024E173F6}"/>
    <cellStyle name="60% - Énfasis4 2 2 4 2 2 2" xfId="54782" xr:uid="{C4FAA61C-6F3D-4741-9E6F-D1B82C85AA05}"/>
    <cellStyle name="60% - Énfasis4 2 2 4 2 3" xfId="54781" xr:uid="{E9679B60-2353-4BFD-907E-57F7CE35663B}"/>
    <cellStyle name="60% - Énfasis4 2 2 4 3" xfId="19598" xr:uid="{51995E3B-5832-4D77-AAE7-F1F3228B2A05}"/>
    <cellStyle name="60% - Énfasis4 2 2 4 3 2" xfId="54783" xr:uid="{CD9AB079-3C63-4665-B54E-7FA1CEC3933C}"/>
    <cellStyle name="60% - Énfasis4 2 2 4 4" xfId="54780" xr:uid="{91D90E15-EDEA-46D7-9614-C2EA7E554EE8}"/>
    <cellStyle name="60% - Énfasis4 2 2 5" xfId="8180" xr:uid="{0FF26AD5-9269-4724-8129-C87EE0F0AAD5}"/>
    <cellStyle name="60% - Énfasis4 2 2 5 2" xfId="23593" xr:uid="{648425C9-739A-498C-8F44-6062B1A4ACF5}"/>
    <cellStyle name="60% - Énfasis4 2 2 5 2 2" xfId="54785" xr:uid="{0A1DDDEF-A610-4CB9-89B4-4ABE6F3B1654}"/>
    <cellStyle name="60% - Énfasis4 2 2 5 3" xfId="54784" xr:uid="{50D7E12B-928C-4C5C-8E66-CCE787BD2661}"/>
    <cellStyle name="60% - Énfasis4 2 2 6" xfId="15888" xr:uid="{93AE17B3-72B6-4F9A-96FE-855A704DF14C}"/>
    <cellStyle name="60% - Énfasis4 2 2 6 2" xfId="54786" xr:uid="{B81AE661-5291-47C7-859A-2CB419F821BD}"/>
    <cellStyle name="60% - Énfasis4 2 2 7" xfId="54755" xr:uid="{A4DA1C06-8229-427C-86E2-BD93DBB023F4}"/>
    <cellStyle name="60% - Énfasis4 2 3" xfId="898" xr:uid="{8672103B-9941-4B25-95F6-C9D49A8BEB38}"/>
    <cellStyle name="60% - Énfasis4 2 3 2" xfId="2368" xr:uid="{F119CEF7-B36A-4206-A1FE-8F524CFDA6C1}"/>
    <cellStyle name="60% - Énfasis4 2 3 2 2" xfId="6100" xr:uid="{34AD1FC9-B2D5-4003-9ED7-7AA1A51208B2}"/>
    <cellStyle name="60% - Énfasis4 2 3 2 2 2" xfId="13808" xr:uid="{116C109D-EE93-4CF2-8EB1-66C40CD468DA}"/>
    <cellStyle name="60% - Énfasis4 2 3 2 2 2 2" xfId="29220" xr:uid="{2B6B5A51-DCC0-4B2D-935D-D10F7A9C225D}"/>
    <cellStyle name="60% - Énfasis4 2 3 2 2 2 2 2" xfId="54791" xr:uid="{8ED7D3B7-3513-4E30-A691-A0B30E3FBA79}"/>
    <cellStyle name="60% - Énfasis4 2 3 2 2 2 3" xfId="54790" xr:uid="{109F99E8-7C53-49F0-A0EC-8F311FA93102}"/>
    <cellStyle name="60% - Énfasis4 2 3 2 2 3" xfId="21515" xr:uid="{1BC331DB-15BB-4450-BFB7-FC21C5C51D87}"/>
    <cellStyle name="60% - Énfasis4 2 3 2 2 3 2" xfId="54792" xr:uid="{B8C88922-9843-4D25-A688-684676366335}"/>
    <cellStyle name="60% - Énfasis4 2 3 2 2 4" xfId="54789" xr:uid="{901A129E-85F4-4868-B281-88A64DA20779}"/>
    <cellStyle name="60% - Énfasis4 2 3 2 3" xfId="10079" xr:uid="{21DDC82A-0957-44AF-98A3-C000384483C8}"/>
    <cellStyle name="60% - Énfasis4 2 3 2 3 2" xfId="25492" xr:uid="{49931059-E787-4C57-8AC6-9FDCC30A804D}"/>
    <cellStyle name="60% - Énfasis4 2 3 2 3 2 2" xfId="54794" xr:uid="{27011724-6167-4BD5-8C82-5C1940E7C71C}"/>
    <cellStyle name="60% - Énfasis4 2 3 2 3 3" xfId="54793" xr:uid="{6B5B89D3-E72D-4BB8-8FD6-526CEE1B7CBD}"/>
    <cellStyle name="60% - Énfasis4 2 3 2 4" xfId="17787" xr:uid="{5D01517D-DF37-41F0-A370-8033011DD741}"/>
    <cellStyle name="60% - Énfasis4 2 3 2 4 2" xfId="54795" xr:uid="{9FCFB39E-0443-4575-B0E4-E72BA952DB48}"/>
    <cellStyle name="60% - Énfasis4 2 3 2 5" xfId="54788" xr:uid="{A0CD7497-7980-4AC0-9908-657F103C9A81}"/>
    <cellStyle name="60% - Énfasis4 2 3 3" xfId="4635" xr:uid="{FE7DFCBD-D41D-440B-B3D7-CE0C12BDE0E8}"/>
    <cellStyle name="60% - Énfasis4 2 3 3 2" xfId="12343" xr:uid="{EBB0D229-A28F-4DF2-B256-ED8B88790648}"/>
    <cellStyle name="60% - Énfasis4 2 3 3 2 2" xfId="27755" xr:uid="{E5989140-990D-489F-8095-62394E44D8DE}"/>
    <cellStyle name="60% - Énfasis4 2 3 3 2 2 2" xfId="54798" xr:uid="{BA922914-7A7E-48BE-9AEB-1BA64C934CE9}"/>
    <cellStyle name="60% - Énfasis4 2 3 3 2 3" xfId="54797" xr:uid="{C469F977-BE06-40C1-9865-BC5D4076B98C}"/>
    <cellStyle name="60% - Énfasis4 2 3 3 3" xfId="20050" xr:uid="{1A4CFB15-40A8-4A60-B7F9-3494F2FAD481}"/>
    <cellStyle name="60% - Énfasis4 2 3 3 3 2" xfId="54799" xr:uid="{BAEB4DB3-EFA0-4705-9E4A-592ECDD8919F}"/>
    <cellStyle name="60% - Énfasis4 2 3 3 4" xfId="54796" xr:uid="{B71F1937-DE7D-4C9C-882B-F2B48EAC2059}"/>
    <cellStyle name="60% - Énfasis4 2 3 4" xfId="8620" xr:uid="{CF40A81B-0DE4-41CA-B639-F40818423A33}"/>
    <cellStyle name="60% - Énfasis4 2 3 4 2" xfId="24033" xr:uid="{1B96044F-151A-4E3D-BDF4-1BF21136EC1B}"/>
    <cellStyle name="60% - Énfasis4 2 3 4 2 2" xfId="54801" xr:uid="{B4F02476-C4DB-410C-9E5F-C0BB9CC19BC7}"/>
    <cellStyle name="60% - Énfasis4 2 3 4 3" xfId="54800" xr:uid="{B6499A46-CF32-49FF-AFBB-7D3FC26470C1}"/>
    <cellStyle name="60% - Énfasis4 2 3 5" xfId="16328" xr:uid="{985ED010-3174-4AD0-80C6-F7CCDDD104E8}"/>
    <cellStyle name="60% - Énfasis4 2 3 5 2" xfId="54802" xr:uid="{C79C3DE4-B15F-44F5-9AC8-5CCD86D1BDA5}"/>
    <cellStyle name="60% - Énfasis4 2 3 6" xfId="54787" xr:uid="{FC8D8C79-0FE3-4962-87EB-BE4BF767253D}"/>
    <cellStyle name="60% - Énfasis4 2 4" xfId="1730" xr:uid="{C8F8D8B5-9E91-419F-B3C6-08726B5B1EAF}"/>
    <cellStyle name="60% - Énfasis4 2 4 2" xfId="5462" xr:uid="{E120268C-713F-4C03-81A6-D6B3FB6A03BB}"/>
    <cellStyle name="60% - Énfasis4 2 4 2 2" xfId="13170" xr:uid="{08ABD363-C49A-4520-9909-2B95CE5476F1}"/>
    <cellStyle name="60% - Énfasis4 2 4 2 2 2" xfId="28582" xr:uid="{0A305BBE-736A-452D-99AB-C08FDC1A4FE0}"/>
    <cellStyle name="60% - Énfasis4 2 4 2 2 2 2" xfId="54806" xr:uid="{DED8FCD4-C14D-4DB9-AE8A-49ACD3D0D0F5}"/>
    <cellStyle name="60% - Énfasis4 2 4 2 2 3" xfId="54805" xr:uid="{5A02CA26-4555-4668-8EDD-8FF89E681C10}"/>
    <cellStyle name="60% - Énfasis4 2 4 2 3" xfId="20877" xr:uid="{A257DC22-C96F-454A-94FF-188254E4C7D1}"/>
    <cellStyle name="60% - Énfasis4 2 4 2 3 2" xfId="54807" xr:uid="{8040233E-5F84-46A3-B1D5-E03A601012F3}"/>
    <cellStyle name="60% - Énfasis4 2 4 2 4" xfId="54804" xr:uid="{36F5A416-D75D-4221-AA2F-4CFB377FFA9E}"/>
    <cellStyle name="60% - Énfasis4 2 4 3" xfId="9441" xr:uid="{109CC4FF-EA77-47F5-A5DD-0A78215B3FF8}"/>
    <cellStyle name="60% - Énfasis4 2 4 3 2" xfId="24854" xr:uid="{6BB4882D-DAA9-4A0D-A56C-856D51EC8A25}"/>
    <cellStyle name="60% - Énfasis4 2 4 3 2 2" xfId="54809" xr:uid="{228D1BA8-E3D9-45B0-98CD-C5F86112755F}"/>
    <cellStyle name="60% - Énfasis4 2 4 3 3" xfId="54808" xr:uid="{2F677AF8-CA64-4CBA-BA1D-7920701C1601}"/>
    <cellStyle name="60% - Énfasis4 2 4 4" xfId="17149" xr:uid="{8ADE2747-49AF-4692-8B12-64625A66D7B2}"/>
    <cellStyle name="60% - Énfasis4 2 4 4 2" xfId="54810" xr:uid="{0077DFC4-4D04-497B-91D4-ED904D97A463}"/>
    <cellStyle name="60% - Énfasis4 2 4 5" xfId="54803" xr:uid="{F358C293-4FB3-41DB-BFC4-80BEE80E0DD0}"/>
    <cellStyle name="60% - Énfasis4 2 5" xfId="3983" xr:uid="{DE98CF7F-70A3-481F-87AD-8B215F613DE3}"/>
    <cellStyle name="60% - Énfasis4 2 5 2" xfId="11691" xr:uid="{C4B7FEE7-023A-46D7-A940-8FEFE2003643}"/>
    <cellStyle name="60% - Énfasis4 2 5 2 2" xfId="27103" xr:uid="{564FCAE3-6609-4E5F-A7B2-24DB2C2CC083}"/>
    <cellStyle name="60% - Énfasis4 2 5 2 2 2" xfId="54813" xr:uid="{C7FECE22-96C4-41F5-8E8D-D5725D0CC8EB}"/>
    <cellStyle name="60% - Énfasis4 2 5 2 3" xfId="54812" xr:uid="{182F5D40-92F9-4602-BAE4-CED6F0D42C3E}"/>
    <cellStyle name="60% - Énfasis4 2 5 3" xfId="19398" xr:uid="{BB435C74-905A-455B-8F91-E290C3221AA7}"/>
    <cellStyle name="60% - Énfasis4 2 5 3 2" xfId="54814" xr:uid="{22B8E8E4-0546-416B-AE0B-4DD6738D283B}"/>
    <cellStyle name="60% - Énfasis4 2 5 4" xfId="54811" xr:uid="{896821B4-2A19-46EF-8726-F4F9C3505298}"/>
    <cellStyle name="60% - Énfasis4 2 6" xfId="7982" xr:uid="{AEDAEF36-5E9A-41DC-AA4F-A9F8D9709BBE}"/>
    <cellStyle name="60% - Énfasis4 2 6 2" xfId="23395" xr:uid="{658F4E19-5DE4-41ED-8455-A1B5049022A1}"/>
    <cellStyle name="60% - Énfasis4 2 6 2 2" xfId="54816" xr:uid="{5CF79E3F-8ABE-4304-A0D3-6B8145982764}"/>
    <cellStyle name="60% - Énfasis4 2 6 3" xfId="54815" xr:uid="{025E6988-D750-4483-84FB-DF49F4F29682}"/>
    <cellStyle name="60% - Énfasis4 2 7" xfId="15690" xr:uid="{29D20F32-079B-42AA-80E1-DD69FE775899}"/>
    <cellStyle name="60% - Énfasis4 2 7 2" xfId="54817" xr:uid="{542699F7-3176-40AA-87DF-7F2649C6DF89}"/>
    <cellStyle name="60% - Énfasis4 2 8" xfId="54754" xr:uid="{BA98C324-75A2-4823-9E63-E2B89318BC8E}"/>
    <cellStyle name="60% - Énfasis4 20" xfId="1447" xr:uid="{E5D5D60D-9072-400E-A1E0-FE980B6C3BF1}"/>
    <cellStyle name="60% - Énfasis4 20 2" xfId="2912" xr:uid="{2A791B22-5A8A-4A25-87FF-29750A454044}"/>
    <cellStyle name="60% - Énfasis4 20 2 2" xfId="6644" xr:uid="{57ACD72D-1697-41A5-BD6E-AC560BC5508C}"/>
    <cellStyle name="60% - Énfasis4 20 2 2 2" xfId="14352" xr:uid="{C6BCC06B-7922-4598-89F1-584129BA84F5}"/>
    <cellStyle name="60% - Énfasis4 20 2 2 2 2" xfId="29764" xr:uid="{08868558-814D-4827-A35D-14EFA247EF31}"/>
    <cellStyle name="60% - Énfasis4 20 2 2 2 2 2" xfId="54822" xr:uid="{2082B91F-3495-42A8-96E7-C0F5C0E256CE}"/>
    <cellStyle name="60% - Énfasis4 20 2 2 2 3" xfId="54821" xr:uid="{45D90E33-A414-4DC4-A96C-8E9A5B123DF1}"/>
    <cellStyle name="60% - Énfasis4 20 2 2 3" xfId="22059" xr:uid="{E962EEB6-ADCF-4CC5-A2C4-951B97CDDE47}"/>
    <cellStyle name="60% - Énfasis4 20 2 2 3 2" xfId="54823" xr:uid="{EE16214F-B25F-4169-A81C-D6702B786EBA}"/>
    <cellStyle name="60% - Énfasis4 20 2 2 4" xfId="54820" xr:uid="{C9072E75-2861-420B-96D1-670150AE2DEA}"/>
    <cellStyle name="60% - Énfasis4 20 2 3" xfId="10623" xr:uid="{7389BD57-3AF0-4AA4-8D3D-37B0D93234CE}"/>
    <cellStyle name="60% - Énfasis4 20 2 3 2" xfId="26036" xr:uid="{9A6D509B-D037-42A2-9508-BE81C1FAE516}"/>
    <cellStyle name="60% - Énfasis4 20 2 3 2 2" xfId="54825" xr:uid="{2FE611E3-AF36-4CAD-BD5A-ADC0766BAB62}"/>
    <cellStyle name="60% - Énfasis4 20 2 3 3" xfId="54824" xr:uid="{6BC57AEB-BCC5-412E-BA99-91F345C19121}"/>
    <cellStyle name="60% - Énfasis4 20 2 4" xfId="18331" xr:uid="{E99F0FB2-A5B2-4C7A-81A9-71B1879FE309}"/>
    <cellStyle name="60% - Énfasis4 20 2 4 2" xfId="54826" xr:uid="{7629A8F1-E495-40A1-84F7-389C79134FFF}"/>
    <cellStyle name="60% - Énfasis4 20 2 5" xfId="54819" xr:uid="{5749B0E0-886A-4519-BDF5-9E5F1E16A7AC}"/>
    <cellStyle name="60% - Énfasis4 20 3" xfId="5183" xr:uid="{506DA7D3-852E-4B4A-B744-97A1E61DC102}"/>
    <cellStyle name="60% - Énfasis4 20 3 2" xfId="12891" xr:uid="{D0EF6B53-9123-4891-8235-EBE82FC5BA37}"/>
    <cellStyle name="60% - Énfasis4 20 3 2 2" xfId="28303" xr:uid="{E98A5362-2DFF-408A-8021-0A8A30C1E70D}"/>
    <cellStyle name="60% - Énfasis4 20 3 2 2 2" xfId="54829" xr:uid="{55FF9B51-C45D-45C5-AC7D-8363B21F9687}"/>
    <cellStyle name="60% - Énfasis4 20 3 2 3" xfId="54828" xr:uid="{8C96350D-FEF2-4423-9066-7E354B4BFFCA}"/>
    <cellStyle name="60% - Énfasis4 20 3 3" xfId="20598" xr:uid="{CAD85F69-3ED2-4383-9168-0231AE50C46B}"/>
    <cellStyle name="60% - Énfasis4 20 3 3 2" xfId="54830" xr:uid="{8E8274C6-7F6D-46BC-848D-2A54BED99853}"/>
    <cellStyle name="60% - Énfasis4 20 3 4" xfId="54827" xr:uid="{351208F1-7307-401D-B6A8-45A95B72A352}"/>
    <cellStyle name="60% - Énfasis4 20 4" xfId="9164" xr:uid="{51FBF1E2-5615-4D0F-BC2D-1A66BC69EF02}"/>
    <cellStyle name="60% - Énfasis4 20 4 2" xfId="24577" xr:uid="{DDCCC382-9CCC-43EF-993A-221F4F4A6F73}"/>
    <cellStyle name="60% - Énfasis4 20 4 2 2" xfId="54832" xr:uid="{6E22A64E-C9B3-44A8-ADAC-B8747CDBDD77}"/>
    <cellStyle name="60% - Énfasis4 20 4 3" xfId="54831" xr:uid="{412E4688-D699-437E-BF4A-CA80D8C30FAB}"/>
    <cellStyle name="60% - Énfasis4 20 5" xfId="16872" xr:uid="{90D2E7B9-2AE3-484D-9FA1-C4A5E3FCC5DA}"/>
    <cellStyle name="60% - Énfasis4 20 5 2" xfId="54833" xr:uid="{F047A883-2A36-4103-94FE-31DABD672E0D}"/>
    <cellStyle name="60% - Énfasis4 20 6" xfId="54818" xr:uid="{50CF4FBD-1DBD-4D63-93C4-2C61CF17E40B}"/>
    <cellStyle name="60% - Énfasis4 21" xfId="1467" xr:uid="{F85A8E67-2808-4D66-9491-611499DF23D1}"/>
    <cellStyle name="60% - Énfasis4 21 2" xfId="2932" xr:uid="{8D6D1A14-8B6A-4917-92DB-C4A39EF3F5C7}"/>
    <cellStyle name="60% - Énfasis4 21 2 2" xfId="6664" xr:uid="{D8B1C0B1-5BBE-4EA0-BD81-2BF54253ACD1}"/>
    <cellStyle name="60% - Énfasis4 21 2 2 2" xfId="14372" xr:uid="{9DD7ED77-4E81-4757-937A-890960FCC8F2}"/>
    <cellStyle name="60% - Énfasis4 21 2 2 2 2" xfId="29784" xr:uid="{2DCED725-2BE6-4929-AB86-E3852F0202D3}"/>
    <cellStyle name="60% - Énfasis4 21 2 2 2 2 2" xfId="54838" xr:uid="{E40A2AF9-05DD-4D6C-A143-F5315264C27B}"/>
    <cellStyle name="60% - Énfasis4 21 2 2 2 3" xfId="54837" xr:uid="{879B0BB4-AAFA-4E60-9658-AFDA92AD9517}"/>
    <cellStyle name="60% - Énfasis4 21 2 2 3" xfId="22079" xr:uid="{928ED5D9-836C-4CC5-81AB-0F134BA6A341}"/>
    <cellStyle name="60% - Énfasis4 21 2 2 3 2" xfId="54839" xr:uid="{B8C641CD-A7F1-48EC-82D0-47E19C00EE78}"/>
    <cellStyle name="60% - Énfasis4 21 2 2 4" xfId="54836" xr:uid="{1E843BC0-3C5E-468D-BD4D-A6F3EE6FD480}"/>
    <cellStyle name="60% - Énfasis4 21 2 3" xfId="10643" xr:uid="{7508B298-1D6C-4000-B60D-D95E9EF49171}"/>
    <cellStyle name="60% - Énfasis4 21 2 3 2" xfId="26056" xr:uid="{4006893B-77E1-4393-B0CC-FCCBF46AAFEB}"/>
    <cellStyle name="60% - Énfasis4 21 2 3 2 2" xfId="54841" xr:uid="{3A33AA92-514B-431D-90C2-6C51BB9DE4F2}"/>
    <cellStyle name="60% - Énfasis4 21 2 3 3" xfId="54840" xr:uid="{C25EC896-D605-4570-AB54-C090CC192F98}"/>
    <cellStyle name="60% - Énfasis4 21 2 4" xfId="18351" xr:uid="{3AB87D24-9AA4-447D-8A47-DA451DEDD18B}"/>
    <cellStyle name="60% - Énfasis4 21 2 4 2" xfId="54842" xr:uid="{B150D5EF-67B0-4636-9A82-005D02D4A75A}"/>
    <cellStyle name="60% - Énfasis4 21 2 5" xfId="54835" xr:uid="{CF6D1305-1723-4303-93F3-14BF0A9F8DA0}"/>
    <cellStyle name="60% - Énfasis4 21 3" xfId="5203" xr:uid="{26B79B2E-F2C8-4B19-BF37-DF9B3702233F}"/>
    <cellStyle name="60% - Énfasis4 21 3 2" xfId="12911" xr:uid="{1D8B367C-CF4B-48CA-AC79-01551B9DA288}"/>
    <cellStyle name="60% - Énfasis4 21 3 2 2" xfId="28323" xr:uid="{69EF4840-DB50-4E85-A431-F1EED4485E72}"/>
    <cellStyle name="60% - Énfasis4 21 3 2 2 2" xfId="54845" xr:uid="{44E3E72F-EE9E-4539-9C91-22D111CD4911}"/>
    <cellStyle name="60% - Énfasis4 21 3 2 3" xfId="54844" xr:uid="{888599ED-B547-4F84-9D89-052421F3A112}"/>
    <cellStyle name="60% - Énfasis4 21 3 3" xfId="20618" xr:uid="{E282510B-2DF5-4CC5-BE78-2D2F6550D8D8}"/>
    <cellStyle name="60% - Énfasis4 21 3 3 2" xfId="54846" xr:uid="{4ECE9D54-0E34-4028-A382-F3040DC48B6F}"/>
    <cellStyle name="60% - Énfasis4 21 3 4" xfId="54843" xr:uid="{D211066E-E3FC-488F-B6B2-5E96584BE15F}"/>
    <cellStyle name="60% - Énfasis4 21 4" xfId="9184" xr:uid="{C5260FD6-3708-401C-9174-04382D33E4F2}"/>
    <cellStyle name="60% - Énfasis4 21 4 2" xfId="24597" xr:uid="{5A389040-9E08-48C3-8FA8-1A069E8776A1}"/>
    <cellStyle name="60% - Énfasis4 21 4 2 2" xfId="54848" xr:uid="{4C7CF7C8-6307-4E6D-8A01-D7596B29A6CE}"/>
    <cellStyle name="60% - Énfasis4 21 4 3" xfId="54847" xr:uid="{F8E763D4-A66D-46E8-8AE9-8ECCE6E9600C}"/>
    <cellStyle name="60% - Énfasis4 21 5" xfId="16892" xr:uid="{FB86112B-6E1D-4249-8676-7DF74AF5E80A}"/>
    <cellStyle name="60% - Énfasis4 21 5 2" xfId="54849" xr:uid="{C917861B-8D04-48C1-AEE4-52DF0BD889E4}"/>
    <cellStyle name="60% - Énfasis4 21 6" xfId="54834" xr:uid="{0D4A9180-44A6-49B7-91DB-13C44A298259}"/>
    <cellStyle name="60% - Énfasis4 22" xfId="1487" xr:uid="{451B94AA-40D6-4A42-8A4C-3801CA77CD4A}"/>
    <cellStyle name="60% - Énfasis4 22 2" xfId="2952" xr:uid="{E9528D3C-254E-4708-84ED-D6227FE68B81}"/>
    <cellStyle name="60% - Énfasis4 22 2 2" xfId="6684" xr:uid="{6B3CEBA9-4C8D-45ED-B74F-186FB57E41C0}"/>
    <cellStyle name="60% - Énfasis4 22 2 2 2" xfId="14392" xr:uid="{CF390855-44EA-41FA-81EF-2AEB1A9C9C89}"/>
    <cellStyle name="60% - Énfasis4 22 2 2 2 2" xfId="29804" xr:uid="{C3CDD29E-CC14-472A-8CAD-0EA681E99B0A}"/>
    <cellStyle name="60% - Énfasis4 22 2 2 2 2 2" xfId="54854" xr:uid="{AF6E4E56-A99F-4F7F-BC5E-06AE484DA6E7}"/>
    <cellStyle name="60% - Énfasis4 22 2 2 2 3" xfId="54853" xr:uid="{E3D702BC-6FDE-4501-AC7F-E325B37FC258}"/>
    <cellStyle name="60% - Énfasis4 22 2 2 3" xfId="22099" xr:uid="{F9A80E01-8801-44A1-B3FD-68E00CA022BE}"/>
    <cellStyle name="60% - Énfasis4 22 2 2 3 2" xfId="54855" xr:uid="{7F002C53-1B90-45A2-B01C-DEFBB5881FEC}"/>
    <cellStyle name="60% - Énfasis4 22 2 2 4" xfId="54852" xr:uid="{F031371C-608E-49D2-9A86-76AE912453D5}"/>
    <cellStyle name="60% - Énfasis4 22 2 3" xfId="10663" xr:uid="{4FD2C1EE-4676-490C-9814-DDE2087A5257}"/>
    <cellStyle name="60% - Énfasis4 22 2 3 2" xfId="26076" xr:uid="{D51A04AA-E909-4D63-9B03-E9444FCBC4AC}"/>
    <cellStyle name="60% - Énfasis4 22 2 3 2 2" xfId="54857" xr:uid="{044309D6-2C79-4B52-A2AF-0ECB33C19EFD}"/>
    <cellStyle name="60% - Énfasis4 22 2 3 3" xfId="54856" xr:uid="{E81FF75B-029D-438C-BDE4-217A8903D509}"/>
    <cellStyle name="60% - Énfasis4 22 2 4" xfId="18371" xr:uid="{CB63A8AC-DEA6-40D7-84E7-71773D30422F}"/>
    <cellStyle name="60% - Énfasis4 22 2 4 2" xfId="54858" xr:uid="{47397EC3-1A10-48D5-8774-FF424D1B6BA2}"/>
    <cellStyle name="60% - Énfasis4 22 2 5" xfId="54851" xr:uid="{95E8F85D-BCBF-4874-ABC4-4FFA1DA26C24}"/>
    <cellStyle name="60% - Énfasis4 22 3" xfId="5223" xr:uid="{4C2C8486-C787-40ED-85ED-E6B2FB73F6F7}"/>
    <cellStyle name="60% - Énfasis4 22 3 2" xfId="12931" xr:uid="{7CD82854-44DB-4B9F-A3B6-03BB059822E2}"/>
    <cellStyle name="60% - Énfasis4 22 3 2 2" xfId="28343" xr:uid="{DAD3D9AF-00ED-4A38-A39E-C0D57E317085}"/>
    <cellStyle name="60% - Énfasis4 22 3 2 2 2" xfId="54861" xr:uid="{E2C1B14C-EB0B-46E8-BAEF-878F5D3EA2C4}"/>
    <cellStyle name="60% - Énfasis4 22 3 2 3" xfId="54860" xr:uid="{F74C1A3B-6677-42F5-BD5F-769ABB9933DA}"/>
    <cellStyle name="60% - Énfasis4 22 3 3" xfId="20638" xr:uid="{63528BE9-BF5B-4104-9766-408DE3BBE4AD}"/>
    <cellStyle name="60% - Énfasis4 22 3 3 2" xfId="54862" xr:uid="{1E41229E-85EA-4C6D-9F38-B32D41D4A96C}"/>
    <cellStyle name="60% - Énfasis4 22 3 4" xfId="54859" xr:uid="{AE5301B0-32FD-41AE-B218-71DCB63D519A}"/>
    <cellStyle name="60% - Énfasis4 22 4" xfId="9204" xr:uid="{B6B69FFA-D095-491F-AC7B-7552011F4DDE}"/>
    <cellStyle name="60% - Énfasis4 22 4 2" xfId="24617" xr:uid="{97D1427B-ADD0-47B9-9283-4F15B777648F}"/>
    <cellStyle name="60% - Énfasis4 22 4 2 2" xfId="54864" xr:uid="{F7430945-2999-49E0-ADB4-1CF7D86E6FBC}"/>
    <cellStyle name="60% - Énfasis4 22 4 3" xfId="54863" xr:uid="{38191545-C891-4F4B-A7A2-0081FCD87278}"/>
    <cellStyle name="60% - Énfasis4 22 5" xfId="16912" xr:uid="{2955D248-34C7-475F-BC7B-94807D3DA124}"/>
    <cellStyle name="60% - Énfasis4 22 5 2" xfId="54865" xr:uid="{E113488A-8A7D-4DDF-8549-5980B720517A}"/>
    <cellStyle name="60% - Énfasis4 22 6" xfId="54850" xr:uid="{D675B7F8-D004-4784-A2B1-16C3C8F92908}"/>
    <cellStyle name="60% - Énfasis4 23" xfId="1507" xr:uid="{564F15C0-7E73-427F-BD54-308AC120D2B1}"/>
    <cellStyle name="60% - Énfasis4 23 2" xfId="2972" xr:uid="{7F0E1317-FA11-458A-A463-6685A3D0290E}"/>
    <cellStyle name="60% - Énfasis4 23 2 2" xfId="6704" xr:uid="{A782479E-8046-4B85-B17F-624B384E73F8}"/>
    <cellStyle name="60% - Énfasis4 23 2 2 2" xfId="14412" xr:uid="{5450CF70-D8BD-4A19-BFD7-634C831F1559}"/>
    <cellStyle name="60% - Énfasis4 23 2 2 2 2" xfId="29824" xr:uid="{D80CEA43-8FF2-4148-9F06-91F027725AFD}"/>
    <cellStyle name="60% - Énfasis4 23 2 2 2 2 2" xfId="54870" xr:uid="{99F98CB3-C0FC-463F-97F3-33B849AD5DF4}"/>
    <cellStyle name="60% - Énfasis4 23 2 2 2 3" xfId="54869" xr:uid="{3725C722-3ED0-44B2-A1CF-AE6E79253949}"/>
    <cellStyle name="60% - Énfasis4 23 2 2 3" xfId="22119" xr:uid="{7707E3BC-4F73-4917-9B8A-599FBD7BC249}"/>
    <cellStyle name="60% - Énfasis4 23 2 2 3 2" xfId="54871" xr:uid="{5C3B2C78-09B7-43F4-9AE1-C033DA2EDC30}"/>
    <cellStyle name="60% - Énfasis4 23 2 2 4" xfId="54868" xr:uid="{0B9EDC24-C409-4CD8-AC3F-3A93A5ED3466}"/>
    <cellStyle name="60% - Énfasis4 23 2 3" xfId="10683" xr:uid="{8CD0210F-1E9F-4D2A-85EE-F237318439C6}"/>
    <cellStyle name="60% - Énfasis4 23 2 3 2" xfId="26096" xr:uid="{4D3B781D-E20D-440C-B6BF-583D4B84DBA8}"/>
    <cellStyle name="60% - Énfasis4 23 2 3 2 2" xfId="54873" xr:uid="{392F3107-AF33-49BF-9554-B6FE7AAFFA5F}"/>
    <cellStyle name="60% - Énfasis4 23 2 3 3" xfId="54872" xr:uid="{BAA06E09-49C8-4526-A604-EE1CE980E33F}"/>
    <cellStyle name="60% - Énfasis4 23 2 4" xfId="18391" xr:uid="{DD334EA7-A9C0-4BCD-8347-0E799E882FF1}"/>
    <cellStyle name="60% - Énfasis4 23 2 4 2" xfId="54874" xr:uid="{66122EA0-BC8B-4190-B50D-3457CC2F904C}"/>
    <cellStyle name="60% - Énfasis4 23 2 5" xfId="54867" xr:uid="{47FB436A-A10A-4B55-A1BC-A52B8F20A30A}"/>
    <cellStyle name="60% - Énfasis4 23 3" xfId="5243" xr:uid="{8BEE5336-90D9-4CEA-9722-57DB6B378FC5}"/>
    <cellStyle name="60% - Énfasis4 23 3 2" xfId="12951" xr:uid="{9E271092-37CA-4ACE-81CA-FFD41458F0E3}"/>
    <cellStyle name="60% - Énfasis4 23 3 2 2" xfId="28363" xr:uid="{7364EC36-A9D1-42EC-AA71-659D93474EEC}"/>
    <cellStyle name="60% - Énfasis4 23 3 2 2 2" xfId="54877" xr:uid="{CE674B42-E28C-4BDF-98C9-8AFD6C4BD7F3}"/>
    <cellStyle name="60% - Énfasis4 23 3 2 3" xfId="54876" xr:uid="{D4141A03-2D4A-47C2-8361-3497C93CCF32}"/>
    <cellStyle name="60% - Énfasis4 23 3 3" xfId="20658" xr:uid="{F85F14A8-E620-400E-BAF7-81B50674310A}"/>
    <cellStyle name="60% - Énfasis4 23 3 3 2" xfId="54878" xr:uid="{85D8902A-17A1-40E6-9AC7-86FED89E9ACE}"/>
    <cellStyle name="60% - Énfasis4 23 3 4" xfId="54875" xr:uid="{4128D89C-76EA-45E7-AB7D-831824696F5F}"/>
    <cellStyle name="60% - Énfasis4 23 4" xfId="9224" xr:uid="{90A484E4-6EC7-4C5F-8ED9-7FC6BDD48E0A}"/>
    <cellStyle name="60% - Énfasis4 23 4 2" xfId="24637" xr:uid="{49CC9E84-65C9-4066-AA5E-15F6F0C2FA06}"/>
    <cellStyle name="60% - Énfasis4 23 4 2 2" xfId="54880" xr:uid="{2070D608-A568-4109-A8B3-506B439FBE66}"/>
    <cellStyle name="60% - Énfasis4 23 4 3" xfId="54879" xr:uid="{7A3F9A5A-B37B-4246-87A0-F8CA61941710}"/>
    <cellStyle name="60% - Énfasis4 23 5" xfId="16932" xr:uid="{E9390D37-E16C-4748-A084-B9B8AEE14EBA}"/>
    <cellStyle name="60% - Énfasis4 23 5 2" xfId="54881" xr:uid="{9FAF1857-CB7D-4594-BEB6-F7101E3D0C10}"/>
    <cellStyle name="60% - Énfasis4 23 6" xfId="54866" xr:uid="{B1395CDD-DED3-464F-94C2-B03A4201C533}"/>
    <cellStyle name="60% - Énfasis4 24" xfId="1527" xr:uid="{B7B10A7C-2BAE-468D-AEE1-EA1736C9FF97}"/>
    <cellStyle name="60% - Énfasis4 24 2" xfId="2992" xr:uid="{82F22AF4-0B3C-4D9B-8AAC-A352095E50A0}"/>
    <cellStyle name="60% - Énfasis4 24 2 2" xfId="6724" xr:uid="{079119C1-2AED-4734-99B1-8BBBA789C62F}"/>
    <cellStyle name="60% - Énfasis4 24 2 2 2" xfId="14432" xr:uid="{03C77300-A45A-43AE-8809-6204DF2DC5A6}"/>
    <cellStyle name="60% - Énfasis4 24 2 2 2 2" xfId="29844" xr:uid="{D5FCC712-050D-43DF-B3CD-033E16DEF80E}"/>
    <cellStyle name="60% - Énfasis4 24 2 2 2 2 2" xfId="54886" xr:uid="{3043D668-F88D-4ECD-8D81-CB1209055795}"/>
    <cellStyle name="60% - Énfasis4 24 2 2 2 3" xfId="54885" xr:uid="{06F1831A-AEDE-4568-8915-3C9406081937}"/>
    <cellStyle name="60% - Énfasis4 24 2 2 3" xfId="22139" xr:uid="{59E60848-A632-40E9-A6C5-4FB7B5F2B405}"/>
    <cellStyle name="60% - Énfasis4 24 2 2 3 2" xfId="54887" xr:uid="{E6DE2D59-5DD0-470A-82C2-AD30DF5B0FE4}"/>
    <cellStyle name="60% - Énfasis4 24 2 2 4" xfId="54884" xr:uid="{395E5F4B-6E61-4E13-93DC-3F8426F93895}"/>
    <cellStyle name="60% - Énfasis4 24 2 3" xfId="10703" xr:uid="{2C9FD777-AF84-446C-8D1B-9A439A9798CD}"/>
    <cellStyle name="60% - Énfasis4 24 2 3 2" xfId="26116" xr:uid="{181072D4-92C2-4EBB-90EE-EDF8BCAAD769}"/>
    <cellStyle name="60% - Énfasis4 24 2 3 2 2" xfId="54889" xr:uid="{DAC07C4E-92C0-4E49-8F21-F0B36D1424B9}"/>
    <cellStyle name="60% - Énfasis4 24 2 3 3" xfId="54888" xr:uid="{9E49F36C-5790-47C9-8A53-AE19D67C893B}"/>
    <cellStyle name="60% - Énfasis4 24 2 4" xfId="18411" xr:uid="{ED120345-CA85-429E-87AD-D99586FDED08}"/>
    <cellStyle name="60% - Énfasis4 24 2 4 2" xfId="54890" xr:uid="{17D94B12-3CFB-462C-B289-9E4FF2F04FB6}"/>
    <cellStyle name="60% - Énfasis4 24 2 5" xfId="54883" xr:uid="{07BD3E8D-8D03-45FF-BABE-2FE00635230D}"/>
    <cellStyle name="60% - Énfasis4 24 3" xfId="5263" xr:uid="{465DAACF-B8F8-497D-BA68-5EC6EEA36CA6}"/>
    <cellStyle name="60% - Énfasis4 24 3 2" xfId="12971" xr:uid="{4233EF27-65F9-457B-9EC5-EAC16E20CB81}"/>
    <cellStyle name="60% - Énfasis4 24 3 2 2" xfId="28383" xr:uid="{0D0B61C9-33C0-4604-80E0-6CBC61875F08}"/>
    <cellStyle name="60% - Énfasis4 24 3 2 2 2" xfId="54893" xr:uid="{5F714E8F-4102-40CB-AA5E-FEA29FBC660E}"/>
    <cellStyle name="60% - Énfasis4 24 3 2 3" xfId="54892" xr:uid="{375CECDB-A2FA-4029-8897-A05762653ECA}"/>
    <cellStyle name="60% - Énfasis4 24 3 3" xfId="20678" xr:uid="{A64A5536-DE53-4A46-96E0-07C783FA2D87}"/>
    <cellStyle name="60% - Énfasis4 24 3 3 2" xfId="54894" xr:uid="{33344F6D-87DE-4426-B59B-930BD8ACB377}"/>
    <cellStyle name="60% - Énfasis4 24 3 4" xfId="54891" xr:uid="{C3ADA572-1A04-47E4-AA3A-2D7BA7251FAD}"/>
    <cellStyle name="60% - Énfasis4 24 4" xfId="9244" xr:uid="{E3FD03A3-6F91-487C-881D-C9C913AA8625}"/>
    <cellStyle name="60% - Énfasis4 24 4 2" xfId="24657" xr:uid="{D7A1E91E-4FBD-4BF9-BFE5-C55420F1FC2F}"/>
    <cellStyle name="60% - Énfasis4 24 4 2 2" xfId="54896" xr:uid="{3D3266B5-A471-458C-B107-521968DA5202}"/>
    <cellStyle name="60% - Énfasis4 24 4 3" xfId="54895" xr:uid="{D810AE0E-433F-400C-94B4-2FE38140AF75}"/>
    <cellStyle name="60% - Énfasis4 24 5" xfId="16952" xr:uid="{EBF355FB-5587-49E3-9B7C-74D950CE7F7B}"/>
    <cellStyle name="60% - Énfasis4 24 5 2" xfId="54897" xr:uid="{11392DE1-E4F0-4374-ADE6-18A7837BC797}"/>
    <cellStyle name="60% - Énfasis4 24 6" xfId="54882" xr:uid="{02F7DFE2-CC71-4CEE-AEBE-29DEFAD77683}"/>
    <cellStyle name="60% - Énfasis4 25" xfId="1547" xr:uid="{261615BC-3A17-4728-93E3-DDA67DA513DD}"/>
    <cellStyle name="60% - Énfasis4 25 2" xfId="3012" xr:uid="{37E6AA29-4D6B-4681-95D7-AF2C683477BE}"/>
    <cellStyle name="60% - Énfasis4 25 2 2" xfId="6744" xr:uid="{5CE851AC-D781-4E6D-9D1E-1D8D5BF18A15}"/>
    <cellStyle name="60% - Énfasis4 25 2 2 2" xfId="14452" xr:uid="{7F5EA65B-1377-417F-8538-CA9BB29AE19B}"/>
    <cellStyle name="60% - Énfasis4 25 2 2 2 2" xfId="29864" xr:uid="{A0E10A5C-0ED8-4165-AC57-82718C5011A9}"/>
    <cellStyle name="60% - Énfasis4 25 2 2 2 2 2" xfId="54902" xr:uid="{73B91E3C-D047-44DE-A6C0-68B7CE96CC80}"/>
    <cellStyle name="60% - Énfasis4 25 2 2 2 3" xfId="54901" xr:uid="{DAAB6C5E-ACE2-4819-8DBF-A746824933BC}"/>
    <cellStyle name="60% - Énfasis4 25 2 2 3" xfId="22159" xr:uid="{14305168-F344-44D7-B280-0CDDBC3DF5E5}"/>
    <cellStyle name="60% - Énfasis4 25 2 2 3 2" xfId="54903" xr:uid="{F94A0713-893E-4EF7-865F-A8101C0312D6}"/>
    <cellStyle name="60% - Énfasis4 25 2 2 4" xfId="54900" xr:uid="{7EBCF89E-9BBB-4A26-B215-36026BAD434D}"/>
    <cellStyle name="60% - Énfasis4 25 2 3" xfId="10723" xr:uid="{E763B3FF-828B-41A8-A1A3-B440145793A1}"/>
    <cellStyle name="60% - Énfasis4 25 2 3 2" xfId="26136" xr:uid="{B4124346-6C4B-4776-8545-0B68A7287C6C}"/>
    <cellStyle name="60% - Énfasis4 25 2 3 2 2" xfId="54905" xr:uid="{67B09D33-D34F-4384-B264-EC4FD7D85FAA}"/>
    <cellStyle name="60% - Énfasis4 25 2 3 3" xfId="54904" xr:uid="{6173F943-3D24-4154-AB12-F56449EA1FA9}"/>
    <cellStyle name="60% - Énfasis4 25 2 4" xfId="18431" xr:uid="{D6FC4751-6131-45AA-81FA-A1C4A867223C}"/>
    <cellStyle name="60% - Énfasis4 25 2 4 2" xfId="54906" xr:uid="{CEF02653-7256-47C9-A0E5-C5C19D67C5B6}"/>
    <cellStyle name="60% - Énfasis4 25 2 5" xfId="54899" xr:uid="{F3958D33-791D-456E-91BE-E5097E372B5D}"/>
    <cellStyle name="60% - Énfasis4 25 3" xfId="5283" xr:uid="{79ED734D-0C23-4E67-A42A-10C46650A9F7}"/>
    <cellStyle name="60% - Énfasis4 25 3 2" xfId="12991" xr:uid="{385C2A21-0E82-4A49-A897-FB691E942AD6}"/>
    <cellStyle name="60% - Énfasis4 25 3 2 2" xfId="28403" xr:uid="{12FAF270-CAE4-4317-8E3D-E3DC5B7F5C72}"/>
    <cellStyle name="60% - Énfasis4 25 3 2 2 2" xfId="54909" xr:uid="{60EF4087-E243-4752-97C7-64EF89D80C97}"/>
    <cellStyle name="60% - Énfasis4 25 3 2 3" xfId="54908" xr:uid="{C790F399-96D8-4E23-A991-E6CB7E7BDB32}"/>
    <cellStyle name="60% - Énfasis4 25 3 3" xfId="20698" xr:uid="{DFB3F068-2C08-479E-8F7D-3BC924C9285B}"/>
    <cellStyle name="60% - Énfasis4 25 3 3 2" xfId="54910" xr:uid="{73200B7C-AA0F-4C14-96C6-7D3D5AFEA223}"/>
    <cellStyle name="60% - Énfasis4 25 3 4" xfId="54907" xr:uid="{6AC573DF-8887-4B0B-AE78-0AAAE78762CE}"/>
    <cellStyle name="60% - Énfasis4 25 4" xfId="9264" xr:uid="{B0C00B60-9D5F-4754-BC6E-69B53D15E10B}"/>
    <cellStyle name="60% - Énfasis4 25 4 2" xfId="24677" xr:uid="{E541FAF0-C049-4AF9-960A-CEDB8F56690C}"/>
    <cellStyle name="60% - Énfasis4 25 4 2 2" xfId="54912" xr:uid="{8941EABB-D7B4-45E8-805D-73C9419A687D}"/>
    <cellStyle name="60% - Énfasis4 25 4 3" xfId="54911" xr:uid="{2BAE44A0-5CA2-4FE3-AFE7-A8095495CD84}"/>
    <cellStyle name="60% - Énfasis4 25 5" xfId="16972" xr:uid="{53ECB630-F9FE-479A-A365-A88EA4123D70}"/>
    <cellStyle name="60% - Énfasis4 25 5 2" xfId="54913" xr:uid="{847865F1-957C-421A-BCDF-C40DCFF0C35A}"/>
    <cellStyle name="60% - Énfasis4 25 6" xfId="54898" xr:uid="{6948F82E-E871-4F6C-91FB-D969E7700FCB}"/>
    <cellStyle name="60% - Énfasis4 26" xfId="1567" xr:uid="{39950B44-7216-457E-A253-A5D6D5F7E306}"/>
    <cellStyle name="60% - Énfasis4 26 2" xfId="3032" xr:uid="{AAE23978-1B15-4E8D-BC32-22AA2D158F3E}"/>
    <cellStyle name="60% - Énfasis4 26 2 2" xfId="6764" xr:uid="{DF9A6348-5131-4ED1-B200-09F809D2EE91}"/>
    <cellStyle name="60% - Énfasis4 26 2 2 2" xfId="14472" xr:uid="{BC0AB440-8B70-40BD-8B30-6AF90CDB14A7}"/>
    <cellStyle name="60% - Énfasis4 26 2 2 2 2" xfId="29884" xr:uid="{1BC21A84-9EAF-4514-92C1-7F7109703522}"/>
    <cellStyle name="60% - Énfasis4 26 2 2 2 2 2" xfId="54918" xr:uid="{5B65DA97-399C-4DD4-BF02-9000B03CBB80}"/>
    <cellStyle name="60% - Énfasis4 26 2 2 2 3" xfId="54917" xr:uid="{0819D849-AA4E-4806-9D2B-624FC84FA079}"/>
    <cellStyle name="60% - Énfasis4 26 2 2 3" xfId="22179" xr:uid="{84ABE6BF-4E23-4DC1-9E10-4D5CA0B8857C}"/>
    <cellStyle name="60% - Énfasis4 26 2 2 3 2" xfId="54919" xr:uid="{1727FD62-C5DE-4D33-BD4D-1B0751D3BAF0}"/>
    <cellStyle name="60% - Énfasis4 26 2 2 4" xfId="54916" xr:uid="{1733260C-F968-4402-8CEB-D4C675B04B12}"/>
    <cellStyle name="60% - Énfasis4 26 2 3" xfId="10743" xr:uid="{CCB58628-A251-4EC1-A22F-74D8F87E91CF}"/>
    <cellStyle name="60% - Énfasis4 26 2 3 2" xfId="26156" xr:uid="{C38D6998-F465-4606-83BB-32AC0B27FBE6}"/>
    <cellStyle name="60% - Énfasis4 26 2 3 2 2" xfId="54921" xr:uid="{B9052E9C-22C1-46B7-A710-A3A59CBD5BAB}"/>
    <cellStyle name="60% - Énfasis4 26 2 3 3" xfId="54920" xr:uid="{AE054EFF-1A9D-4A8A-8A70-DCE1B8B43E68}"/>
    <cellStyle name="60% - Énfasis4 26 2 4" xfId="18451" xr:uid="{3ABAB376-4938-45C7-9168-8119EEA4903A}"/>
    <cellStyle name="60% - Énfasis4 26 2 4 2" xfId="54922" xr:uid="{7BA44099-873D-43EE-8329-5045E936C407}"/>
    <cellStyle name="60% - Énfasis4 26 2 5" xfId="54915" xr:uid="{FA1F4206-5DEF-4D78-BDD9-23AD00E99FB4}"/>
    <cellStyle name="60% - Énfasis4 26 3" xfId="5303" xr:uid="{EC45C94E-F4FB-4CB0-BBFE-C7383220E995}"/>
    <cellStyle name="60% - Énfasis4 26 3 2" xfId="13011" xr:uid="{0AE66833-9ACC-44F5-B330-6391FEE66421}"/>
    <cellStyle name="60% - Énfasis4 26 3 2 2" xfId="28423" xr:uid="{80764569-5B39-4F9E-99B0-D8384B320C27}"/>
    <cellStyle name="60% - Énfasis4 26 3 2 2 2" xfId="54925" xr:uid="{75CCF258-2B3F-4C34-B882-59F868274AC5}"/>
    <cellStyle name="60% - Énfasis4 26 3 2 3" xfId="54924" xr:uid="{B2D74570-B18F-44BF-AB21-60D1EF17606B}"/>
    <cellStyle name="60% - Énfasis4 26 3 3" xfId="20718" xr:uid="{6C8C6705-37C5-43E4-BCA4-97AD5D3B5FA8}"/>
    <cellStyle name="60% - Énfasis4 26 3 3 2" xfId="54926" xr:uid="{D6125F50-B61F-431C-B5F5-9A4FA4266C20}"/>
    <cellStyle name="60% - Énfasis4 26 3 4" xfId="54923" xr:uid="{03885051-E4ED-461A-9913-A5FA14E47845}"/>
    <cellStyle name="60% - Énfasis4 26 4" xfId="9284" xr:uid="{D808E453-623E-4768-AF6A-E9EF754B27FA}"/>
    <cellStyle name="60% - Énfasis4 26 4 2" xfId="24697" xr:uid="{20201504-C41B-43CC-94CD-E4F4380CB411}"/>
    <cellStyle name="60% - Énfasis4 26 4 2 2" xfId="54928" xr:uid="{9A4DE95D-A9AC-423A-8E83-545DADEE8D91}"/>
    <cellStyle name="60% - Énfasis4 26 4 3" xfId="54927" xr:uid="{EB9A95B6-7C93-4B95-A34D-D7C7D6F4B926}"/>
    <cellStyle name="60% - Énfasis4 26 5" xfId="16992" xr:uid="{932AEF80-6470-40BA-A741-AEC339315336}"/>
    <cellStyle name="60% - Énfasis4 26 5 2" xfId="54929" xr:uid="{D5DA5F99-AFFE-44C7-A4BF-91B46E0B17F6}"/>
    <cellStyle name="60% - Énfasis4 26 6" xfId="54914" xr:uid="{7878366F-D208-426A-ACED-D405F1FDFD05}"/>
    <cellStyle name="60% - Énfasis4 27" xfId="1588" xr:uid="{935595EF-58F0-41ED-985A-DD6A3865B840}"/>
    <cellStyle name="60% - Énfasis4 27 2" xfId="3053" xr:uid="{C31B7D71-A570-47F5-AECF-CAB356B4F09C}"/>
    <cellStyle name="60% - Énfasis4 27 2 2" xfId="6785" xr:uid="{A02E2678-79B4-4A28-AE7C-56E2A03BE605}"/>
    <cellStyle name="60% - Énfasis4 27 2 2 2" xfId="14493" xr:uid="{9D0D1E50-99E9-4F40-813C-BCA5DC4DF8A8}"/>
    <cellStyle name="60% - Énfasis4 27 2 2 2 2" xfId="29905" xr:uid="{FAA7FCF0-C6F6-4867-B926-11A17E7BBF53}"/>
    <cellStyle name="60% - Énfasis4 27 2 2 2 2 2" xfId="54934" xr:uid="{BEAB91DD-9B69-402B-BC02-BC86BE289715}"/>
    <cellStyle name="60% - Énfasis4 27 2 2 2 3" xfId="54933" xr:uid="{A221E78F-1A05-4593-954B-9EAF118BCAB5}"/>
    <cellStyle name="60% - Énfasis4 27 2 2 3" xfId="22200" xr:uid="{2C43FB5C-B67F-4A41-AFC7-27EB65930F53}"/>
    <cellStyle name="60% - Énfasis4 27 2 2 3 2" xfId="54935" xr:uid="{42F43DED-2AD0-428C-8F83-B519DE46F318}"/>
    <cellStyle name="60% - Énfasis4 27 2 2 4" xfId="54932" xr:uid="{A27A75EE-A27B-4EAC-B1C6-72E0BB12BB04}"/>
    <cellStyle name="60% - Énfasis4 27 2 3" xfId="10764" xr:uid="{D2AD16A1-FC54-493B-BEEF-10B580A92341}"/>
    <cellStyle name="60% - Énfasis4 27 2 3 2" xfId="26177" xr:uid="{36D84228-C9E7-4550-BB01-BECEA65B20D6}"/>
    <cellStyle name="60% - Énfasis4 27 2 3 2 2" xfId="54937" xr:uid="{010A7329-EFBC-4D27-AF2B-EFDFD3D6C2FE}"/>
    <cellStyle name="60% - Énfasis4 27 2 3 3" xfId="54936" xr:uid="{1B8989D4-4B54-4ACB-B9D0-11E4D100FBA9}"/>
    <cellStyle name="60% - Énfasis4 27 2 4" xfId="18472" xr:uid="{F3314D11-9EEE-415A-9DED-EC78F21067E9}"/>
    <cellStyle name="60% - Énfasis4 27 2 4 2" xfId="54938" xr:uid="{B64A7151-4620-4D60-83F9-7F1ED2717880}"/>
    <cellStyle name="60% - Énfasis4 27 2 5" xfId="54931" xr:uid="{D855889C-1AC8-4F9E-A8B3-07CA340A0DE9}"/>
    <cellStyle name="60% - Énfasis4 27 3" xfId="5324" xr:uid="{44A61177-AA94-4116-8D48-BC04302A5BA8}"/>
    <cellStyle name="60% - Énfasis4 27 3 2" xfId="13032" xr:uid="{62DA9808-BD09-4C89-AA79-244FB3C8B506}"/>
    <cellStyle name="60% - Énfasis4 27 3 2 2" xfId="28444" xr:uid="{31C723F8-CC77-4F5A-A918-AB393F4DC7C1}"/>
    <cellStyle name="60% - Énfasis4 27 3 2 2 2" xfId="54941" xr:uid="{7314EA43-2F2E-40CF-9DD3-D078A8FE677B}"/>
    <cellStyle name="60% - Énfasis4 27 3 2 3" xfId="54940" xr:uid="{7CE72DE0-AAF6-4266-806D-DCECE4CCC7BE}"/>
    <cellStyle name="60% - Énfasis4 27 3 3" xfId="20739" xr:uid="{7C9F8027-D40D-423B-9C14-E83816BE3EE2}"/>
    <cellStyle name="60% - Énfasis4 27 3 3 2" xfId="54942" xr:uid="{0CC4D3B0-67AA-46D1-B807-9F552741B568}"/>
    <cellStyle name="60% - Énfasis4 27 3 4" xfId="54939" xr:uid="{E67638C1-16AF-4203-9E1A-FA45CE717AC1}"/>
    <cellStyle name="60% - Énfasis4 27 4" xfId="9305" xr:uid="{3D215090-3575-455D-8FC3-4D7C6352D4FF}"/>
    <cellStyle name="60% - Énfasis4 27 4 2" xfId="24718" xr:uid="{B9AA7C1D-4C3F-4114-A0A3-B871B12E0293}"/>
    <cellStyle name="60% - Énfasis4 27 4 2 2" xfId="54944" xr:uid="{0C19AA02-091D-4E55-813E-DF3F07851411}"/>
    <cellStyle name="60% - Énfasis4 27 4 3" xfId="54943" xr:uid="{54149DB7-4D3A-4A49-BAFA-28730318422D}"/>
    <cellStyle name="60% - Énfasis4 27 5" xfId="17013" xr:uid="{0DDA26E5-2FD9-498D-84BE-CEB452B70EBE}"/>
    <cellStyle name="60% - Énfasis4 27 5 2" xfId="54945" xr:uid="{D3DF54FB-A06F-4F34-A201-3F0BCF78B4AD}"/>
    <cellStyle name="60% - Énfasis4 27 6" xfId="54930" xr:uid="{313310A4-598F-45C7-AB40-0709B1F42674}"/>
    <cellStyle name="60% - Énfasis4 28" xfId="3073" xr:uid="{A8A4619A-64C8-4075-9CD8-AE9C4E26973E}"/>
    <cellStyle name="60% - Énfasis4 28 2" xfId="6805" xr:uid="{83B95FE5-0721-45AB-81E7-7B4A8FF2CA45}"/>
    <cellStyle name="60% - Énfasis4 28 2 2" xfId="14513" xr:uid="{1C2BE62C-47C5-4621-852B-1F18BF260ACB}"/>
    <cellStyle name="60% - Énfasis4 28 2 2 2" xfId="29925" xr:uid="{2606A090-6D65-4834-A1D9-BA347E215689}"/>
    <cellStyle name="60% - Énfasis4 28 2 2 2 2" xfId="54949" xr:uid="{3EF880AF-BACB-4D1C-8C5D-3306E2BA9056}"/>
    <cellStyle name="60% - Énfasis4 28 2 2 3" xfId="54948" xr:uid="{452D0D30-208E-4BC0-B786-A750E51B5022}"/>
    <cellStyle name="60% - Énfasis4 28 2 3" xfId="22220" xr:uid="{734FB94F-DE08-45BC-9BEC-AD6DEE528185}"/>
    <cellStyle name="60% - Énfasis4 28 2 3 2" xfId="54950" xr:uid="{E092C66C-C405-4DD7-9BBE-E96E3B2079FC}"/>
    <cellStyle name="60% - Énfasis4 28 2 4" xfId="54947" xr:uid="{EA76C97E-59A3-454A-9AD5-A820101B8A3D}"/>
    <cellStyle name="60% - Énfasis4 28 3" xfId="10784" xr:uid="{7A42AEB1-9DCE-4F98-B624-A9D120821448}"/>
    <cellStyle name="60% - Énfasis4 28 3 2" xfId="26197" xr:uid="{93D08894-7A16-4AEA-8211-7DE725B830CD}"/>
    <cellStyle name="60% - Énfasis4 28 3 2 2" xfId="54952" xr:uid="{E6DA71C7-2605-453D-A22A-EFD08483F618}"/>
    <cellStyle name="60% - Énfasis4 28 3 3" xfId="54951" xr:uid="{7BA0FD29-0E2A-40E6-88D4-730FB97253E8}"/>
    <cellStyle name="60% - Énfasis4 28 4" xfId="18492" xr:uid="{0DCB2C02-4FA8-4489-A74A-9C830FE8EC22}"/>
    <cellStyle name="60% - Énfasis4 28 4 2" xfId="54953" xr:uid="{A279559F-328A-4A6D-9D85-A30873C627E6}"/>
    <cellStyle name="60% - Énfasis4 28 5" xfId="54946" xr:uid="{F88819EC-A0B0-43B3-97E3-05AC33648AAB}"/>
    <cellStyle name="60% - Énfasis4 29" xfId="3093" xr:uid="{52090A21-4C3D-465E-BD8E-47285D3FA017}"/>
    <cellStyle name="60% - Énfasis4 29 2" xfId="6825" xr:uid="{60A4CEB0-E019-4D5D-BD24-881F875F9CCA}"/>
    <cellStyle name="60% - Énfasis4 29 2 2" xfId="14533" xr:uid="{32C85C69-2BDD-4850-9DA7-AA6AA773107E}"/>
    <cellStyle name="60% - Énfasis4 29 2 2 2" xfId="29945" xr:uid="{CF15E735-4D44-4028-AF76-903DBB2E1E0F}"/>
    <cellStyle name="60% - Énfasis4 29 2 2 2 2" xfId="54957" xr:uid="{B08E5BED-DC83-441E-9BD2-CF5045360F4D}"/>
    <cellStyle name="60% - Énfasis4 29 2 2 3" xfId="54956" xr:uid="{FBC0C02E-7944-4AF6-B7D4-19DFEE1BB307}"/>
    <cellStyle name="60% - Énfasis4 29 2 3" xfId="22240" xr:uid="{571FEDF8-6A41-465C-80C7-C2D61CD2BDB9}"/>
    <cellStyle name="60% - Énfasis4 29 2 3 2" xfId="54958" xr:uid="{66E3210B-1554-4609-A39C-C24FDDECC994}"/>
    <cellStyle name="60% - Énfasis4 29 2 4" xfId="54955" xr:uid="{E1A5F526-AF17-44EC-8091-0B9E25311686}"/>
    <cellStyle name="60% - Énfasis4 29 3" xfId="10804" xr:uid="{BB9B5BA0-6B83-405B-8682-6B5751275703}"/>
    <cellStyle name="60% - Énfasis4 29 3 2" xfId="26217" xr:uid="{B56C580D-649D-46C8-864D-DA329CF1B332}"/>
    <cellStyle name="60% - Énfasis4 29 3 2 2" xfId="54960" xr:uid="{39F44E8E-2CB1-4779-A0D3-264F3CE37117}"/>
    <cellStyle name="60% - Énfasis4 29 3 3" xfId="54959" xr:uid="{B004C951-FB1C-45BC-8DE1-E809645DAB2D}"/>
    <cellStyle name="60% - Énfasis4 29 4" xfId="18512" xr:uid="{8835A8B6-CE66-412C-AFBB-B4611A734672}"/>
    <cellStyle name="60% - Énfasis4 29 4 2" xfId="54961" xr:uid="{4A97F134-B52D-4DBC-87F0-0E0D92952F33}"/>
    <cellStyle name="60% - Énfasis4 29 5" xfId="54954" xr:uid="{71CC7F46-4796-4A3C-93C1-FBD73AF6D146}"/>
    <cellStyle name="60% - Énfasis4 3" xfId="258" xr:uid="{FA8B64EA-E8E6-473B-8238-7832D4A06188}"/>
    <cellStyle name="60% - Énfasis4 3 2" xfId="461" xr:uid="{EB22A280-8EF3-4A88-99FA-FDEE36768B64}"/>
    <cellStyle name="60% - Énfasis4 3 2 2" xfId="1122" xr:uid="{E344B2D1-351E-439B-9A30-6C775A8D275E}"/>
    <cellStyle name="60% - Énfasis4 3 2 2 2" xfId="2590" xr:uid="{29F6B63A-353A-4DC9-9C29-1371EE8AEA15}"/>
    <cellStyle name="60% - Énfasis4 3 2 2 2 2" xfId="6322" xr:uid="{D1A90DAF-55FB-4702-8079-3BBEF9E98A65}"/>
    <cellStyle name="60% - Énfasis4 3 2 2 2 2 2" xfId="14030" xr:uid="{C5F2D4B5-F65F-465A-8F1C-7A0F82BC7F02}"/>
    <cellStyle name="60% - Énfasis4 3 2 2 2 2 2 2" xfId="29442" xr:uid="{A97B97EF-9BBE-41B8-A673-2C503F8192BD}"/>
    <cellStyle name="60% - Énfasis4 3 2 2 2 2 2 2 2" xfId="54968" xr:uid="{070BFA60-7568-496D-9C92-4C5B2DA25168}"/>
    <cellStyle name="60% - Énfasis4 3 2 2 2 2 2 3" xfId="54967" xr:uid="{2F74E5C5-8E25-4D34-9B6D-C59BD38FD297}"/>
    <cellStyle name="60% - Énfasis4 3 2 2 2 2 3" xfId="21737" xr:uid="{ECFE8677-412A-4D93-8912-2C1B976CC8EB}"/>
    <cellStyle name="60% - Énfasis4 3 2 2 2 2 3 2" xfId="54969" xr:uid="{A94B3E9E-B5A2-4EEF-8447-D9D832AB3358}"/>
    <cellStyle name="60% - Énfasis4 3 2 2 2 2 4" xfId="54966" xr:uid="{9CF76F2C-7962-4AC8-9AF0-40C4E4CB76ED}"/>
    <cellStyle name="60% - Énfasis4 3 2 2 2 3" xfId="10301" xr:uid="{0B241BB7-E085-4A14-B198-09E13B6D8C4B}"/>
    <cellStyle name="60% - Énfasis4 3 2 2 2 3 2" xfId="25714" xr:uid="{93A143DA-6B0B-4472-A86B-880A4D5DE162}"/>
    <cellStyle name="60% - Énfasis4 3 2 2 2 3 2 2" xfId="54971" xr:uid="{1E9F5427-790A-463E-AA03-3F1544B7A33B}"/>
    <cellStyle name="60% - Énfasis4 3 2 2 2 3 3" xfId="54970" xr:uid="{C6DA34B8-0E3C-48CB-8D6B-90B7C2EF2245}"/>
    <cellStyle name="60% - Énfasis4 3 2 2 2 4" xfId="18009" xr:uid="{D29E5DDC-9A9A-482B-A0FD-5B22CB9E7AFB}"/>
    <cellStyle name="60% - Énfasis4 3 2 2 2 4 2" xfId="54972" xr:uid="{A2235051-26A3-4A6F-8DE7-4A3AA4EA0D5D}"/>
    <cellStyle name="60% - Énfasis4 3 2 2 2 5" xfId="54965" xr:uid="{240AD5FC-C153-49FA-A2CF-D76113913B35}"/>
    <cellStyle name="60% - Énfasis4 3 2 2 3" xfId="4859" xr:uid="{AEC02FFB-D48F-48A1-84CA-422E73946F46}"/>
    <cellStyle name="60% - Énfasis4 3 2 2 3 2" xfId="12567" xr:uid="{654A6A67-88CA-411A-BFC1-BAADD9DD0F29}"/>
    <cellStyle name="60% - Énfasis4 3 2 2 3 2 2" xfId="27979" xr:uid="{6C5EA5F1-E6A7-4E6A-A685-083490EB2D29}"/>
    <cellStyle name="60% - Énfasis4 3 2 2 3 2 2 2" xfId="54975" xr:uid="{420DF431-6B05-4EEE-B4CF-AB2FB932ED5A}"/>
    <cellStyle name="60% - Énfasis4 3 2 2 3 2 3" xfId="54974" xr:uid="{DE5CB549-B5DB-4F3E-B452-3FDA756AFF05}"/>
    <cellStyle name="60% - Énfasis4 3 2 2 3 3" xfId="20274" xr:uid="{9AADFC97-752F-438D-83E1-DF8EC5277373}"/>
    <cellStyle name="60% - Énfasis4 3 2 2 3 3 2" xfId="54976" xr:uid="{F969D906-D439-4438-A6BB-16B068E09ECB}"/>
    <cellStyle name="60% - Énfasis4 3 2 2 3 4" xfId="54973" xr:uid="{D727BE18-31D0-4235-832F-FA7E70DF7BE1}"/>
    <cellStyle name="60% - Énfasis4 3 2 2 4" xfId="8842" xr:uid="{57B7D465-8FB5-464B-B5E6-C2206EC054A6}"/>
    <cellStyle name="60% - Énfasis4 3 2 2 4 2" xfId="24255" xr:uid="{B423FF93-32A6-4557-B081-FDEEE57E4FBF}"/>
    <cellStyle name="60% - Énfasis4 3 2 2 4 2 2" xfId="54978" xr:uid="{6C3F0536-455C-4590-9C8A-AA0B4A5158D3}"/>
    <cellStyle name="60% - Énfasis4 3 2 2 4 3" xfId="54977" xr:uid="{734735F0-05DF-4CF0-A6C8-2E4E29B26E90}"/>
    <cellStyle name="60% - Énfasis4 3 2 2 5" xfId="16550" xr:uid="{2280F39B-026F-4C1E-BBD4-1B6E84804B65}"/>
    <cellStyle name="60% - Énfasis4 3 2 2 5 2" xfId="54979" xr:uid="{7782DD37-EFD3-4630-8CCF-84EBD7E34C85}"/>
    <cellStyle name="60% - Énfasis4 3 2 2 6" xfId="54964" xr:uid="{BA1F5270-AB01-4D8D-8420-7A18D0FB40BF}"/>
    <cellStyle name="60% - Énfasis4 3 2 3" xfId="1952" xr:uid="{AC698404-FAAE-4627-8C30-84C649261F7C}"/>
    <cellStyle name="60% - Énfasis4 3 2 3 2" xfId="5684" xr:uid="{2169B57F-58B0-48DA-AAD3-2D60B8EA3D9C}"/>
    <cellStyle name="60% - Énfasis4 3 2 3 2 2" xfId="13392" xr:uid="{FBE6C215-8E3A-4907-A03A-473AF2220943}"/>
    <cellStyle name="60% - Énfasis4 3 2 3 2 2 2" xfId="28804" xr:uid="{F38DE69E-1C4D-4B37-9D22-48775B196C3F}"/>
    <cellStyle name="60% - Énfasis4 3 2 3 2 2 2 2" xfId="54983" xr:uid="{B02CE63A-74C6-4F47-8F26-4277365171D2}"/>
    <cellStyle name="60% - Énfasis4 3 2 3 2 2 3" xfId="54982" xr:uid="{209A2080-3D95-4533-B7A6-BDB6D67467D7}"/>
    <cellStyle name="60% - Énfasis4 3 2 3 2 3" xfId="21099" xr:uid="{2B854E92-B4E0-4545-A376-B172A219ECAD}"/>
    <cellStyle name="60% - Énfasis4 3 2 3 2 3 2" xfId="54984" xr:uid="{DDC454E9-EF01-4A7A-B406-CC445A4701E0}"/>
    <cellStyle name="60% - Énfasis4 3 2 3 2 4" xfId="54981" xr:uid="{FD6E6138-F471-44D6-9436-A5631CD22AF2}"/>
    <cellStyle name="60% - Énfasis4 3 2 3 3" xfId="9663" xr:uid="{96FBED07-E255-48C0-8885-C22F6D356ADF}"/>
    <cellStyle name="60% - Énfasis4 3 2 3 3 2" xfId="25076" xr:uid="{DFF765AC-44AD-43F3-B43E-0DC272DD3729}"/>
    <cellStyle name="60% - Énfasis4 3 2 3 3 2 2" xfId="54986" xr:uid="{8E59638B-024E-4716-9330-DDDEDB2602BC}"/>
    <cellStyle name="60% - Énfasis4 3 2 3 3 3" xfId="54985" xr:uid="{45AC9643-F28A-4D5A-872A-066CF814D0B4}"/>
    <cellStyle name="60% - Énfasis4 3 2 3 4" xfId="17371" xr:uid="{71EB4B93-442B-4E08-9643-4C6D291356F9}"/>
    <cellStyle name="60% - Énfasis4 3 2 3 4 2" xfId="54987" xr:uid="{97E333D6-37D5-47AC-B492-06604787A694}"/>
    <cellStyle name="60% - Énfasis4 3 2 3 5" xfId="54980" xr:uid="{AEF6859F-3808-44C3-9AEC-B95964A8F4CB}"/>
    <cellStyle name="60% - Énfasis4 3 2 4" xfId="4207" xr:uid="{C680F48D-E4FF-4651-81EB-CC632EAC985A}"/>
    <cellStyle name="60% - Énfasis4 3 2 4 2" xfId="11915" xr:uid="{6C3E7A62-DD62-4E1D-BECB-272A7C0F847B}"/>
    <cellStyle name="60% - Énfasis4 3 2 4 2 2" xfId="27327" xr:uid="{87A7A691-8000-4865-8D0F-F6A3B19A2438}"/>
    <cellStyle name="60% - Énfasis4 3 2 4 2 2 2" xfId="54990" xr:uid="{6C0AA243-0071-4F5C-98D9-E01D9D003232}"/>
    <cellStyle name="60% - Énfasis4 3 2 4 2 3" xfId="54989" xr:uid="{F0B4B9F7-F260-4D92-8D59-E8130A44DF90}"/>
    <cellStyle name="60% - Énfasis4 3 2 4 3" xfId="19622" xr:uid="{73F3453C-B18D-42CA-A0BC-BDD9C51050D2}"/>
    <cellStyle name="60% - Énfasis4 3 2 4 3 2" xfId="54991" xr:uid="{652CE6B7-281E-4AA4-BEA7-74D76E843AE7}"/>
    <cellStyle name="60% - Énfasis4 3 2 4 4" xfId="54988" xr:uid="{525B07B8-5D97-4FF9-8DD4-C3D534EFB036}"/>
    <cellStyle name="60% - Énfasis4 3 2 5" xfId="8204" xr:uid="{A39C1955-7998-4BF7-8DAA-F1B1D06E9D1D}"/>
    <cellStyle name="60% - Énfasis4 3 2 5 2" xfId="23617" xr:uid="{B328F389-700B-412E-A773-F3A65B773DCE}"/>
    <cellStyle name="60% - Énfasis4 3 2 5 2 2" xfId="54993" xr:uid="{63BB4154-6EB8-474C-AA2D-7FBB9DDC23F5}"/>
    <cellStyle name="60% - Énfasis4 3 2 5 3" xfId="54992" xr:uid="{561FFB60-69C0-4EF9-AB00-0BB2BE9577AB}"/>
    <cellStyle name="60% - Énfasis4 3 2 6" xfId="15912" xr:uid="{CD3AEF28-EA56-4888-94AB-8A38C561B06D}"/>
    <cellStyle name="60% - Énfasis4 3 2 6 2" xfId="54994" xr:uid="{0485901A-8367-4994-B04F-E82A2BED12EE}"/>
    <cellStyle name="60% - Énfasis4 3 2 7" xfId="54963" xr:uid="{A74B7E07-E09A-4E7F-877C-AFB044F7CF3E}"/>
    <cellStyle name="60% - Énfasis4 3 3" xfId="922" xr:uid="{21263F9E-943D-4D31-86C0-58AD4193D673}"/>
    <cellStyle name="60% - Énfasis4 3 3 2" xfId="2392" xr:uid="{58E14DA6-8B21-4364-8F28-1360208C0C2F}"/>
    <cellStyle name="60% - Énfasis4 3 3 2 2" xfId="6124" xr:uid="{71CFB3A3-F862-40CD-8A8F-04D40998526D}"/>
    <cellStyle name="60% - Énfasis4 3 3 2 2 2" xfId="13832" xr:uid="{6056193D-CB2C-4444-B7A7-965BEE8BDFB6}"/>
    <cellStyle name="60% - Énfasis4 3 3 2 2 2 2" xfId="29244" xr:uid="{DECADB0F-24E5-45F8-B1AF-4768620302E6}"/>
    <cellStyle name="60% - Énfasis4 3 3 2 2 2 2 2" xfId="54999" xr:uid="{A31E57A9-964B-4457-AB9E-DD478F2D01F3}"/>
    <cellStyle name="60% - Énfasis4 3 3 2 2 2 3" xfId="54998" xr:uid="{C6F82B72-DAC2-42DC-901F-6D85FE475281}"/>
    <cellStyle name="60% - Énfasis4 3 3 2 2 3" xfId="21539" xr:uid="{3A1D08DF-2F0B-4B0E-BCE5-6D3384AE76C0}"/>
    <cellStyle name="60% - Énfasis4 3 3 2 2 3 2" xfId="55000" xr:uid="{7A15D2CF-BCB1-4AFF-B09C-761C8E2E86F8}"/>
    <cellStyle name="60% - Énfasis4 3 3 2 2 4" xfId="54997" xr:uid="{26CB190A-A3FB-49B8-9BA5-F3BFFE775D71}"/>
    <cellStyle name="60% - Énfasis4 3 3 2 3" xfId="10103" xr:uid="{263C5BF3-7A3A-475D-94E9-A6F282C24F93}"/>
    <cellStyle name="60% - Énfasis4 3 3 2 3 2" xfId="25516" xr:uid="{65004DF9-2422-436B-AF7D-9D5D4F4D7827}"/>
    <cellStyle name="60% - Énfasis4 3 3 2 3 2 2" xfId="55002" xr:uid="{649BA6F0-0820-490E-A4A9-654AF3B4B5FE}"/>
    <cellStyle name="60% - Énfasis4 3 3 2 3 3" xfId="55001" xr:uid="{85DD60AD-810B-43DA-A56F-0DDCF0BD985F}"/>
    <cellStyle name="60% - Énfasis4 3 3 2 4" xfId="17811" xr:uid="{7C5A6322-B04D-4076-AA30-537A2B1EA98B}"/>
    <cellStyle name="60% - Énfasis4 3 3 2 4 2" xfId="55003" xr:uid="{36051F9E-B16D-48FC-8D91-AA056F18CF9F}"/>
    <cellStyle name="60% - Énfasis4 3 3 2 5" xfId="54996" xr:uid="{1F6732DD-9D9D-493C-8594-3F9EC99AB315}"/>
    <cellStyle name="60% - Énfasis4 3 3 3" xfId="4659" xr:uid="{1ED09DED-8C30-4C61-874C-E48AA8342E49}"/>
    <cellStyle name="60% - Énfasis4 3 3 3 2" xfId="12367" xr:uid="{621C2B88-71A4-4378-A1E9-50644AAFAD11}"/>
    <cellStyle name="60% - Énfasis4 3 3 3 2 2" xfId="27779" xr:uid="{03BAB5AA-3449-4C86-AAC0-2D4FBD178BA7}"/>
    <cellStyle name="60% - Énfasis4 3 3 3 2 2 2" xfId="55006" xr:uid="{A37EB7AF-EEE2-488C-A97A-06C31466A970}"/>
    <cellStyle name="60% - Énfasis4 3 3 3 2 3" xfId="55005" xr:uid="{F62770E8-9325-472B-81A7-86C41D84C96E}"/>
    <cellStyle name="60% - Énfasis4 3 3 3 3" xfId="20074" xr:uid="{E6F2B6AA-9442-499C-B359-CC3C1D47023C}"/>
    <cellStyle name="60% - Énfasis4 3 3 3 3 2" xfId="55007" xr:uid="{76C078F0-1946-4C92-A8A7-1C22C454AC69}"/>
    <cellStyle name="60% - Énfasis4 3 3 3 4" xfId="55004" xr:uid="{9ABF9405-1ACB-440D-A1AD-39BC69977965}"/>
    <cellStyle name="60% - Énfasis4 3 3 4" xfId="8644" xr:uid="{5615AA53-9D7A-4C95-8EE2-BF2B07FA6E25}"/>
    <cellStyle name="60% - Énfasis4 3 3 4 2" xfId="24057" xr:uid="{9DBB12DD-6710-4816-BA69-B1B567CB219C}"/>
    <cellStyle name="60% - Énfasis4 3 3 4 2 2" xfId="55009" xr:uid="{54C58026-4B91-4061-9FBE-DD8EA8EFF79E}"/>
    <cellStyle name="60% - Énfasis4 3 3 4 3" xfId="55008" xr:uid="{1CC32734-4188-4F97-9CBE-B4D9D93BACB2}"/>
    <cellStyle name="60% - Énfasis4 3 3 5" xfId="16352" xr:uid="{4CF2895A-C205-40D7-A77F-1EE5DFB0B124}"/>
    <cellStyle name="60% - Énfasis4 3 3 5 2" xfId="55010" xr:uid="{3670F188-D906-45DE-9306-3C783E9F2A44}"/>
    <cellStyle name="60% - Énfasis4 3 3 6" xfId="54995" xr:uid="{F9AFCC4C-368F-40F5-8255-C660F1DC36FE}"/>
    <cellStyle name="60% - Énfasis4 3 4" xfId="1754" xr:uid="{7A153F75-4C33-4FAB-AF77-D8F5EE4D39DC}"/>
    <cellStyle name="60% - Énfasis4 3 4 2" xfId="5486" xr:uid="{B069E4D4-E93B-4D73-9DF5-2E1EE736A95C}"/>
    <cellStyle name="60% - Énfasis4 3 4 2 2" xfId="13194" xr:uid="{49C05C5D-8ABE-4C0C-99B3-9B545BC68152}"/>
    <cellStyle name="60% - Énfasis4 3 4 2 2 2" xfId="28606" xr:uid="{177F1B45-6B6E-47B3-A7B4-60F4B7657733}"/>
    <cellStyle name="60% - Énfasis4 3 4 2 2 2 2" xfId="55014" xr:uid="{01B73B57-357C-42E3-96E4-E4F017E5DC69}"/>
    <cellStyle name="60% - Énfasis4 3 4 2 2 3" xfId="55013" xr:uid="{C17BA3ED-8E0C-474F-8A85-B48A06957819}"/>
    <cellStyle name="60% - Énfasis4 3 4 2 3" xfId="20901" xr:uid="{78C9AFE9-BBC7-4BA3-A363-14E151E5E783}"/>
    <cellStyle name="60% - Énfasis4 3 4 2 3 2" xfId="55015" xr:uid="{245A31CD-4C01-41BD-AFAB-F1AB0A84E8E7}"/>
    <cellStyle name="60% - Énfasis4 3 4 2 4" xfId="55012" xr:uid="{061BD2C4-F878-4054-9BDA-4EE15380DCD1}"/>
    <cellStyle name="60% - Énfasis4 3 4 3" xfId="9465" xr:uid="{E309C2FB-5471-40F9-9798-724027E6EC94}"/>
    <cellStyle name="60% - Énfasis4 3 4 3 2" xfId="24878" xr:uid="{D9AADA8C-E3D9-4A67-9A5D-1A51189BDFFF}"/>
    <cellStyle name="60% - Énfasis4 3 4 3 2 2" xfId="55017" xr:uid="{B87F9807-DB6F-4B2C-BD21-196F1BA610BD}"/>
    <cellStyle name="60% - Énfasis4 3 4 3 3" xfId="55016" xr:uid="{DE126E1A-E53B-49C4-B73A-4812FCC925E9}"/>
    <cellStyle name="60% - Énfasis4 3 4 4" xfId="17173" xr:uid="{088314EB-2E02-4032-8114-19D953D38347}"/>
    <cellStyle name="60% - Énfasis4 3 4 4 2" xfId="55018" xr:uid="{91210025-E3E3-4FD5-B339-1DFB23670E32}"/>
    <cellStyle name="60% - Énfasis4 3 4 5" xfId="55011" xr:uid="{C16A5FC6-B8D2-4E4F-AE64-D9DEC86A060A}"/>
    <cellStyle name="60% - Énfasis4 3 5" xfId="4007" xr:uid="{F3E9C6CA-5768-4844-B621-AF8E3413E7A8}"/>
    <cellStyle name="60% - Énfasis4 3 5 2" xfId="11715" xr:uid="{EBA166E2-2D9E-44BF-B1CF-DC5E952D955A}"/>
    <cellStyle name="60% - Énfasis4 3 5 2 2" xfId="27127" xr:uid="{F1C43278-F06A-4E66-A361-27613259E921}"/>
    <cellStyle name="60% - Énfasis4 3 5 2 2 2" xfId="55021" xr:uid="{80C6DB07-28F4-4C29-AFAA-0CDDE0DC8DD1}"/>
    <cellStyle name="60% - Énfasis4 3 5 2 3" xfId="55020" xr:uid="{3568E9C3-660F-46BE-BFF8-E9784BD4E8F5}"/>
    <cellStyle name="60% - Énfasis4 3 5 3" xfId="19422" xr:uid="{992DBAE8-784F-4A61-AD98-7B4CC2FBEDAD}"/>
    <cellStyle name="60% - Énfasis4 3 5 3 2" xfId="55022" xr:uid="{F707BDD8-C752-4B89-B506-249DF0FCEC62}"/>
    <cellStyle name="60% - Énfasis4 3 5 4" xfId="55019" xr:uid="{A9ADB467-2C37-43F4-8937-1BEB0C3E613B}"/>
    <cellStyle name="60% - Énfasis4 3 6" xfId="8006" xr:uid="{E2EA1FE7-916E-4F18-AEC5-2FCC484986FD}"/>
    <cellStyle name="60% - Énfasis4 3 6 2" xfId="23419" xr:uid="{23DEC32A-D904-4A8E-9FFA-458572BD1041}"/>
    <cellStyle name="60% - Énfasis4 3 6 2 2" xfId="55024" xr:uid="{E94681A0-CA38-4D89-A8D1-7D3256EC94E7}"/>
    <cellStyle name="60% - Énfasis4 3 6 3" xfId="55023" xr:uid="{318323BA-B93F-465B-9513-81860A48491A}"/>
    <cellStyle name="60% - Énfasis4 3 7" xfId="15714" xr:uid="{7C053030-59BC-46A5-B4B3-0B71C5DAB507}"/>
    <cellStyle name="60% - Énfasis4 3 7 2" xfId="55025" xr:uid="{3727CE58-5B41-49D1-BE31-9E340630BF40}"/>
    <cellStyle name="60% - Énfasis4 3 8" xfId="54962" xr:uid="{ED0FC2B2-5F0F-4351-8EA4-E15414EAD389}"/>
    <cellStyle name="60% - Énfasis4 30" xfId="3113" xr:uid="{F4F302E2-83E6-47B8-92C8-CF5ED77678C2}"/>
    <cellStyle name="60% - Énfasis4 30 2" xfId="6845" xr:uid="{D05C7284-1E54-467E-9231-D0D2EDD73EF1}"/>
    <cellStyle name="60% - Énfasis4 30 2 2" xfId="14553" xr:uid="{3060BF2F-1461-440B-B58C-E59EE69CA358}"/>
    <cellStyle name="60% - Énfasis4 30 2 2 2" xfId="29965" xr:uid="{77DA8771-F2ED-4D5F-9EE1-7F2298F1B76E}"/>
    <cellStyle name="60% - Énfasis4 30 2 2 2 2" xfId="55029" xr:uid="{2F8E9811-DC8C-41C0-A12C-4D1C51513476}"/>
    <cellStyle name="60% - Énfasis4 30 2 2 3" xfId="55028" xr:uid="{D448B6AC-DCFA-44CA-9102-5CBA9E4581F6}"/>
    <cellStyle name="60% - Énfasis4 30 2 3" xfId="22260" xr:uid="{5B84A32C-8EA1-4348-B868-5909CB481C98}"/>
    <cellStyle name="60% - Énfasis4 30 2 3 2" xfId="55030" xr:uid="{DA068D9A-6F65-46D4-B6BB-D9CD3D1F8258}"/>
    <cellStyle name="60% - Énfasis4 30 2 4" xfId="55027" xr:uid="{0D68487B-C3BA-4354-BBBB-9F7FCDB7D020}"/>
    <cellStyle name="60% - Énfasis4 30 3" xfId="10824" xr:uid="{68B29E7D-BF25-4AA8-9B8C-B0A458937BDB}"/>
    <cellStyle name="60% - Énfasis4 30 3 2" xfId="26237" xr:uid="{CDB9A532-6F71-4449-8295-5528C60955DE}"/>
    <cellStyle name="60% - Énfasis4 30 3 2 2" xfId="55032" xr:uid="{78E669A9-1D3D-48DA-A7AE-1CE37CBC92F5}"/>
    <cellStyle name="60% - Énfasis4 30 3 3" xfId="55031" xr:uid="{D84DB552-5E66-4637-8B41-FA81BB8F4DD8}"/>
    <cellStyle name="60% - Énfasis4 30 4" xfId="18532" xr:uid="{F2796523-34F8-4EC3-B72E-49A45A363E0A}"/>
    <cellStyle name="60% - Énfasis4 30 4 2" xfId="55033" xr:uid="{A39559CB-9B65-44E4-B871-0C11710B89AB}"/>
    <cellStyle name="60% - Énfasis4 30 5" xfId="55026" xr:uid="{5F34AF05-8E3A-4C9F-99B6-8EB2F69E0BCC}"/>
    <cellStyle name="60% - Énfasis4 31" xfId="3133" xr:uid="{380F9DDD-1609-444D-AFA0-5976B393D5FB}"/>
    <cellStyle name="60% - Énfasis4 31 2" xfId="6865" xr:uid="{BA37ACC9-65D3-4A92-A561-C92D09FAFF6E}"/>
    <cellStyle name="60% - Énfasis4 31 2 2" xfId="14573" xr:uid="{0FA06DB6-3D3C-4239-BCD1-C7D64BF583CC}"/>
    <cellStyle name="60% - Énfasis4 31 2 2 2" xfId="29985" xr:uid="{B1001D1B-7D31-4425-A6CF-D310C70BCF5B}"/>
    <cellStyle name="60% - Énfasis4 31 2 2 2 2" xfId="55037" xr:uid="{5C8559E5-3301-4642-82D4-702750C659D3}"/>
    <cellStyle name="60% - Énfasis4 31 2 2 3" xfId="55036" xr:uid="{4B5215A1-7A23-4A85-960F-42F5A0D77A5A}"/>
    <cellStyle name="60% - Énfasis4 31 2 3" xfId="22280" xr:uid="{F37B1587-271B-44C6-89F2-334F6ACCDC29}"/>
    <cellStyle name="60% - Énfasis4 31 2 3 2" xfId="55038" xr:uid="{E35B89F7-AAE9-46A1-8766-19480C8FE305}"/>
    <cellStyle name="60% - Énfasis4 31 2 4" xfId="55035" xr:uid="{C4F53622-A0B3-4590-B1EB-D1C46BD01D1A}"/>
    <cellStyle name="60% - Énfasis4 31 3" xfId="10844" xr:uid="{0E29DADE-9A01-4BB8-B3E3-4537783F3F12}"/>
    <cellStyle name="60% - Énfasis4 31 3 2" xfId="26257" xr:uid="{3445A2CD-63AA-4D88-9A69-F9B2C722AA8D}"/>
    <cellStyle name="60% - Énfasis4 31 3 2 2" xfId="55040" xr:uid="{351A79D2-5DF8-4023-9815-84A4672050C2}"/>
    <cellStyle name="60% - Énfasis4 31 3 3" xfId="55039" xr:uid="{C789FEB3-3BFB-4D76-98F7-54BC0BB78BFD}"/>
    <cellStyle name="60% - Énfasis4 31 4" xfId="18552" xr:uid="{235648EF-363C-4ED9-BA10-819BF16C8069}"/>
    <cellStyle name="60% - Énfasis4 31 4 2" xfId="55041" xr:uid="{E4BC14D6-EFFB-4451-B136-BCE502AAFA1A}"/>
    <cellStyle name="60% - Énfasis4 31 5" xfId="55034" xr:uid="{CA32F580-8CF9-4A36-A928-0449B62ED7AC}"/>
    <cellStyle name="60% - Énfasis4 32" xfId="3153" xr:uid="{958408F8-CD0B-42C1-84E0-14D83D6CA30A}"/>
    <cellStyle name="60% - Énfasis4 32 2" xfId="6885" xr:uid="{DFEE3D5B-2658-48F9-8C49-7E98CB4C662A}"/>
    <cellStyle name="60% - Énfasis4 32 2 2" xfId="14593" xr:uid="{A490DE1D-DA7A-4C9D-A802-B21952C7B0F4}"/>
    <cellStyle name="60% - Énfasis4 32 2 2 2" xfId="30005" xr:uid="{2F62DA7D-0845-4DE4-94E2-94987EF0FBF8}"/>
    <cellStyle name="60% - Énfasis4 32 2 2 2 2" xfId="55045" xr:uid="{D936EDC2-882D-4C51-BCD9-7ECA8760BFEF}"/>
    <cellStyle name="60% - Énfasis4 32 2 2 3" xfId="55044" xr:uid="{3ECF5709-926B-43F1-945F-12BB847486FB}"/>
    <cellStyle name="60% - Énfasis4 32 2 3" xfId="22300" xr:uid="{0445F5D0-65B3-4649-BFF1-3475F7168E05}"/>
    <cellStyle name="60% - Énfasis4 32 2 3 2" xfId="55046" xr:uid="{51F09D4D-C6F8-4045-A7E3-1B6929D13565}"/>
    <cellStyle name="60% - Énfasis4 32 2 4" xfId="55043" xr:uid="{775A36E8-FF77-4F59-A46B-F53730D9DEF5}"/>
    <cellStyle name="60% - Énfasis4 32 3" xfId="10864" xr:uid="{1E9E3B97-D897-4D83-8DA7-B4EA1C336DA0}"/>
    <cellStyle name="60% - Énfasis4 32 3 2" xfId="26277" xr:uid="{55A99317-0D56-4F72-B084-733403B1D95E}"/>
    <cellStyle name="60% - Énfasis4 32 3 2 2" xfId="55048" xr:uid="{4563FEDC-48F1-4970-BF54-C5126B7E5585}"/>
    <cellStyle name="60% - Énfasis4 32 3 3" xfId="55047" xr:uid="{B0A7E4DA-0CD8-4D99-AE4C-AE7CD09FD0E8}"/>
    <cellStyle name="60% - Énfasis4 32 4" xfId="18572" xr:uid="{A93B7CE0-5872-41C7-9467-602CE072EFD0}"/>
    <cellStyle name="60% - Énfasis4 32 4 2" xfId="55049" xr:uid="{DBAC8358-3F6D-487B-B490-D41554D78FA8}"/>
    <cellStyle name="60% - Énfasis4 32 5" xfId="55042" xr:uid="{83CFE20F-B3FD-43E6-9B24-55D426AA8706}"/>
    <cellStyle name="60% - Énfasis4 33" xfId="3173" xr:uid="{32DAFDC5-C790-47B6-A420-F16A04900C57}"/>
    <cellStyle name="60% - Énfasis4 33 2" xfId="6905" xr:uid="{C8A39E42-4066-485B-972B-41673D5EBB60}"/>
    <cellStyle name="60% - Énfasis4 33 2 2" xfId="14613" xr:uid="{1BA6815F-F265-4D5F-ACA2-054F1D107A11}"/>
    <cellStyle name="60% - Énfasis4 33 2 2 2" xfId="30025" xr:uid="{5206D800-1C3E-43BA-A24E-D77BBADDD80F}"/>
    <cellStyle name="60% - Énfasis4 33 2 2 2 2" xfId="55053" xr:uid="{B80D3C13-225E-493D-9533-5FBBE188C825}"/>
    <cellStyle name="60% - Énfasis4 33 2 2 3" xfId="55052" xr:uid="{2A92DEA1-47F6-4FB7-BED5-5792F9574958}"/>
    <cellStyle name="60% - Énfasis4 33 2 3" xfId="22320" xr:uid="{0D10E1A2-85EC-4C9C-B406-0A564B0F654B}"/>
    <cellStyle name="60% - Énfasis4 33 2 3 2" xfId="55054" xr:uid="{2BFCBD4F-0F8E-496C-87A3-BBEEA68E1344}"/>
    <cellStyle name="60% - Énfasis4 33 2 4" xfId="55051" xr:uid="{EED0F17A-97D4-41FB-9204-D859E3DBB361}"/>
    <cellStyle name="60% - Énfasis4 33 3" xfId="10884" xr:uid="{9E97D529-A5B0-41F7-9281-2ADF383EEB7B}"/>
    <cellStyle name="60% - Énfasis4 33 3 2" xfId="26297" xr:uid="{D217582D-85A1-420B-8104-C5F33570A077}"/>
    <cellStyle name="60% - Énfasis4 33 3 2 2" xfId="55056" xr:uid="{1E58E4C4-B52D-4E16-BA08-EFE17F540C5C}"/>
    <cellStyle name="60% - Énfasis4 33 3 3" xfId="55055" xr:uid="{69129656-E3CE-4CA1-B209-E541AC32ED4C}"/>
    <cellStyle name="60% - Énfasis4 33 4" xfId="18592" xr:uid="{7E39C86B-B8BD-48E6-94E0-65A805B4844B}"/>
    <cellStyle name="60% - Énfasis4 33 4 2" xfId="55057" xr:uid="{889092F9-8863-4D8B-B88E-6C2E04249E15}"/>
    <cellStyle name="60% - Énfasis4 33 5" xfId="55050" xr:uid="{13586A54-F08F-4322-850E-2AF7FA290887}"/>
    <cellStyle name="60% - Énfasis4 34" xfId="3193" xr:uid="{B1689325-F765-42D5-A4D1-136BE07A82EF}"/>
    <cellStyle name="60% - Énfasis4 34 2" xfId="6925" xr:uid="{15C3E2BE-3CBA-493B-9975-867B95CD8604}"/>
    <cellStyle name="60% - Énfasis4 34 2 2" xfId="14633" xr:uid="{722E34C5-B112-483D-9D4C-2E9E03165CAF}"/>
    <cellStyle name="60% - Énfasis4 34 2 2 2" xfId="30045" xr:uid="{CC38A423-8FE9-407E-AD16-D6AC1E8BBE11}"/>
    <cellStyle name="60% - Énfasis4 34 2 2 2 2" xfId="55061" xr:uid="{7FA48E34-6692-4B1A-9465-BFFDD0112009}"/>
    <cellStyle name="60% - Énfasis4 34 2 2 3" xfId="55060" xr:uid="{39DAD72B-D7EA-4D39-992B-565D5128A7BC}"/>
    <cellStyle name="60% - Énfasis4 34 2 3" xfId="22340" xr:uid="{96084DBD-DB3D-4913-9B93-E64B034ED698}"/>
    <cellStyle name="60% - Énfasis4 34 2 3 2" xfId="55062" xr:uid="{DFE92508-0059-477F-A36A-42DEB3D31936}"/>
    <cellStyle name="60% - Énfasis4 34 2 4" xfId="55059" xr:uid="{6B3CC04D-3658-457F-8328-B72D1F6752CC}"/>
    <cellStyle name="60% - Énfasis4 34 3" xfId="10904" xr:uid="{BECB0486-505D-459D-A134-0082B13CD091}"/>
    <cellStyle name="60% - Énfasis4 34 3 2" xfId="26317" xr:uid="{0B835772-C63B-4F79-A591-6AE10676C746}"/>
    <cellStyle name="60% - Énfasis4 34 3 2 2" xfId="55064" xr:uid="{8E4B7BCD-260D-4C21-8BD3-07B5ACFE5F85}"/>
    <cellStyle name="60% - Énfasis4 34 3 3" xfId="55063" xr:uid="{670D783A-DA2D-4473-A41F-B2B689404B48}"/>
    <cellStyle name="60% - Énfasis4 34 4" xfId="18612" xr:uid="{18939B74-CC7C-4B16-96F6-8BBD9F04A40B}"/>
    <cellStyle name="60% - Énfasis4 34 4 2" xfId="55065" xr:uid="{6AFC8982-1B02-4A00-A503-9D7AFD17B192}"/>
    <cellStyle name="60% - Énfasis4 34 5" xfId="55058" xr:uid="{E1C0441F-ED83-4704-AEFD-562372924791}"/>
    <cellStyle name="60% - Énfasis4 35" xfId="3213" xr:uid="{65211006-948B-49A0-B032-4F69B47DC3FE}"/>
    <cellStyle name="60% - Énfasis4 35 2" xfId="6945" xr:uid="{6A82EE4B-10A6-407E-9B2F-BD5D4A33C490}"/>
    <cellStyle name="60% - Énfasis4 35 2 2" xfId="14653" xr:uid="{61A6E30A-228B-4A8D-A65F-4B0152F23ED2}"/>
    <cellStyle name="60% - Énfasis4 35 2 2 2" xfId="30065" xr:uid="{21C05E52-9322-44B1-8F26-7041D1777DD7}"/>
    <cellStyle name="60% - Énfasis4 35 2 2 2 2" xfId="55069" xr:uid="{33043973-CE43-4315-9DB6-13167D89FC9C}"/>
    <cellStyle name="60% - Énfasis4 35 2 2 3" xfId="55068" xr:uid="{613AFD8E-6BB6-4E81-9BB8-A3FF2801D6E6}"/>
    <cellStyle name="60% - Énfasis4 35 2 3" xfId="22360" xr:uid="{E00955C8-6DDF-46B7-B38C-594A50DB4BAF}"/>
    <cellStyle name="60% - Énfasis4 35 2 3 2" xfId="55070" xr:uid="{25A7CF71-ADA9-444F-BB91-39C3123B82AE}"/>
    <cellStyle name="60% - Énfasis4 35 2 4" xfId="55067" xr:uid="{0ED149DA-40EE-4577-A4F8-EF4E75963AE8}"/>
    <cellStyle name="60% - Énfasis4 35 3" xfId="10924" xr:uid="{8059A60F-3DA6-4D8E-BB89-FB10173837FC}"/>
    <cellStyle name="60% - Énfasis4 35 3 2" xfId="26337" xr:uid="{0604EF43-E73F-4DDB-BC50-2C7E1C51D84D}"/>
    <cellStyle name="60% - Énfasis4 35 3 2 2" xfId="55072" xr:uid="{E3F3E7FA-A0C4-4B61-A110-11ABED3D060E}"/>
    <cellStyle name="60% - Énfasis4 35 3 3" xfId="55071" xr:uid="{ADC7578B-4E75-4163-9248-F4298C481B2C}"/>
    <cellStyle name="60% - Énfasis4 35 4" xfId="18632" xr:uid="{9070C773-14A1-46FD-B48B-D3A56E8BD05C}"/>
    <cellStyle name="60% - Énfasis4 35 4 2" xfId="55073" xr:uid="{EDF8A590-2F51-4C3C-81E9-F45ECBE85CFB}"/>
    <cellStyle name="60% - Énfasis4 35 5" xfId="55066" xr:uid="{A0F5F224-2CD2-465C-8EBD-7889BE7FAEE5}"/>
    <cellStyle name="60% - Énfasis4 36" xfId="3233" xr:uid="{8D9ED875-E0E0-4684-B086-B21E1F86F93B}"/>
    <cellStyle name="60% - Énfasis4 36 2" xfId="6965" xr:uid="{5F2919F3-9E55-4003-B781-5F8934E4A4D7}"/>
    <cellStyle name="60% - Énfasis4 36 2 2" xfId="14673" xr:uid="{BFF0E10B-9BF1-4DFA-AE97-67AA3833F33B}"/>
    <cellStyle name="60% - Énfasis4 36 2 2 2" xfId="30085" xr:uid="{3FB57DF6-F609-4AA0-A2F6-0ACD3F13442E}"/>
    <cellStyle name="60% - Énfasis4 36 2 2 2 2" xfId="55077" xr:uid="{7359F142-43ED-42D6-9B80-13CE233AB717}"/>
    <cellStyle name="60% - Énfasis4 36 2 2 3" xfId="55076" xr:uid="{DC6A761B-668B-415A-A590-0F78589C086F}"/>
    <cellStyle name="60% - Énfasis4 36 2 3" xfId="22380" xr:uid="{7EA8084F-8C67-43E3-A7E4-AD0FE0DAE114}"/>
    <cellStyle name="60% - Énfasis4 36 2 3 2" xfId="55078" xr:uid="{A900DDB3-AD0E-4FBF-B441-CE911FB36728}"/>
    <cellStyle name="60% - Énfasis4 36 2 4" xfId="55075" xr:uid="{BC745F15-536B-4B2B-94A5-2B078E78B207}"/>
    <cellStyle name="60% - Énfasis4 36 3" xfId="10944" xr:uid="{D279EACA-7DBE-490C-A2D7-7EB58830255A}"/>
    <cellStyle name="60% - Énfasis4 36 3 2" xfId="26357" xr:uid="{781DA45C-194E-4F65-B649-DFD1C68C85B4}"/>
    <cellStyle name="60% - Énfasis4 36 3 2 2" xfId="55080" xr:uid="{7197906C-10F2-462F-BD84-9D969AD22409}"/>
    <cellStyle name="60% - Énfasis4 36 3 3" xfId="55079" xr:uid="{07E25A20-71F9-48DF-B652-61943DA3708C}"/>
    <cellStyle name="60% - Énfasis4 36 4" xfId="18652" xr:uid="{364843D2-50C3-42C0-B826-7F7E4F017530}"/>
    <cellStyle name="60% - Énfasis4 36 4 2" xfId="55081" xr:uid="{A36F8605-4E8B-4E00-9ED5-01B11FF03508}"/>
    <cellStyle name="60% - Énfasis4 36 5" xfId="55074" xr:uid="{699C2E31-D088-4428-B1AB-376AAB3DE807}"/>
    <cellStyle name="60% - Énfasis4 37" xfId="3253" xr:uid="{19949EA1-24A6-4B8F-BD24-54AA394AFD2C}"/>
    <cellStyle name="60% - Énfasis4 37 2" xfId="6985" xr:uid="{2715646C-4B04-4AEB-A765-58CBFB1ECF8E}"/>
    <cellStyle name="60% - Énfasis4 37 2 2" xfId="14693" xr:uid="{AA4A7148-2ED8-458B-BD42-4466047FC134}"/>
    <cellStyle name="60% - Énfasis4 37 2 2 2" xfId="30105" xr:uid="{258938FA-34BD-4875-9DC6-0D5310EB0AD7}"/>
    <cellStyle name="60% - Énfasis4 37 2 2 2 2" xfId="55085" xr:uid="{707EF8A5-466F-40B4-A74E-7597A690195C}"/>
    <cellStyle name="60% - Énfasis4 37 2 2 3" xfId="55084" xr:uid="{4EFB511B-D7B0-428E-B9B7-4605AC4EE184}"/>
    <cellStyle name="60% - Énfasis4 37 2 3" xfId="22400" xr:uid="{E02E400D-30A7-4F92-8E09-755A17617757}"/>
    <cellStyle name="60% - Énfasis4 37 2 3 2" xfId="55086" xr:uid="{2AE5818C-5718-4809-892D-51AC5879453C}"/>
    <cellStyle name="60% - Énfasis4 37 2 4" xfId="55083" xr:uid="{B4C365AE-2107-4E19-8DD7-5DCCFB61E298}"/>
    <cellStyle name="60% - Énfasis4 37 3" xfId="10964" xr:uid="{B2524013-8F71-47F2-A43C-AD659915737D}"/>
    <cellStyle name="60% - Énfasis4 37 3 2" xfId="26377" xr:uid="{B0487040-6A8A-4540-80EE-57549D5073F1}"/>
    <cellStyle name="60% - Énfasis4 37 3 2 2" xfId="55088" xr:uid="{90CBEDED-D2AB-4133-9C53-7983014AB7BE}"/>
    <cellStyle name="60% - Énfasis4 37 3 3" xfId="55087" xr:uid="{2BE9E440-A87A-4C18-84ED-C36949274B5D}"/>
    <cellStyle name="60% - Énfasis4 37 4" xfId="18672" xr:uid="{839AEA66-F570-4926-94BB-F7B959EF0201}"/>
    <cellStyle name="60% - Énfasis4 37 4 2" xfId="55089" xr:uid="{9BCCF86E-C748-4D20-A1AA-2DEA7E9B49FE}"/>
    <cellStyle name="60% - Énfasis4 37 5" xfId="55082" xr:uid="{DC3155C7-CF68-43CF-B4CD-B911A298070A}"/>
    <cellStyle name="60% - Énfasis4 38" xfId="3273" xr:uid="{8225EFC8-F9ED-452B-AF6A-D45CE273D2D4}"/>
    <cellStyle name="60% - Énfasis4 38 2" xfId="7005" xr:uid="{6F174390-D768-4466-9D86-3E15DD78EECA}"/>
    <cellStyle name="60% - Énfasis4 38 2 2" xfId="14713" xr:uid="{4DBF708A-2A43-48F5-B048-C97618B2F1DD}"/>
    <cellStyle name="60% - Énfasis4 38 2 2 2" xfId="30125" xr:uid="{66D4E7B7-EEA4-4A07-89FC-784C282C4B1D}"/>
    <cellStyle name="60% - Énfasis4 38 2 2 2 2" xfId="55093" xr:uid="{C4510456-0E20-4595-AD2F-B218AF131D3A}"/>
    <cellStyle name="60% - Énfasis4 38 2 2 3" xfId="55092" xr:uid="{5F3C9195-0E92-4C50-AF73-CCFA614B3F5C}"/>
    <cellStyle name="60% - Énfasis4 38 2 3" xfId="22420" xr:uid="{F2396BE8-377D-4F7F-8CB1-1ECE3C62C11C}"/>
    <cellStyle name="60% - Énfasis4 38 2 3 2" xfId="55094" xr:uid="{5CEA25AE-A704-4F0D-9C2E-3A88557F65F6}"/>
    <cellStyle name="60% - Énfasis4 38 2 4" xfId="55091" xr:uid="{1644690A-EBEB-4495-8763-4FB77F65341C}"/>
    <cellStyle name="60% - Énfasis4 38 3" xfId="10984" xr:uid="{A5C7289A-D6C7-4F32-A832-A630EC2866E7}"/>
    <cellStyle name="60% - Énfasis4 38 3 2" xfId="26397" xr:uid="{A008C980-6FE6-4196-83AB-F001E1DCDA09}"/>
    <cellStyle name="60% - Énfasis4 38 3 2 2" xfId="55096" xr:uid="{C534D515-E212-4351-B1DF-E838EB6D2F2D}"/>
    <cellStyle name="60% - Énfasis4 38 3 3" xfId="55095" xr:uid="{EBE1563F-369B-4332-8A32-E3726B311AA9}"/>
    <cellStyle name="60% - Énfasis4 38 4" xfId="18692" xr:uid="{985246FC-46F2-4D53-80AC-C6077E6A1AEF}"/>
    <cellStyle name="60% - Énfasis4 38 4 2" xfId="55097" xr:uid="{A2A7EE6E-F235-45E1-832E-ADBB009D4CC6}"/>
    <cellStyle name="60% - Énfasis4 38 5" xfId="55090" xr:uid="{2E615A1E-63E8-422C-98C5-1C1A8A3F5BFA}"/>
    <cellStyle name="60% - Énfasis4 4" xfId="278" xr:uid="{0DF444FB-DE8F-42E3-B7C5-EECF503FD8CC}"/>
    <cellStyle name="60% - Énfasis4 4 2" xfId="481" xr:uid="{5A6B47D8-9019-4591-BD3D-A5DAF986162C}"/>
    <cellStyle name="60% - Énfasis4 4 2 2" xfId="1142" xr:uid="{09A738E7-9CB2-4B9F-861D-8B150ABBA29B}"/>
    <cellStyle name="60% - Énfasis4 4 2 2 2" xfId="2610" xr:uid="{9FB526DF-32DF-4BBE-9BE7-5BC4D8965F22}"/>
    <cellStyle name="60% - Énfasis4 4 2 2 2 2" xfId="6342" xr:uid="{291E82B6-5061-431E-9BBD-70316A54CD94}"/>
    <cellStyle name="60% - Énfasis4 4 2 2 2 2 2" xfId="14050" xr:uid="{B296D6C1-3D15-477C-969C-482CB3C94C18}"/>
    <cellStyle name="60% - Énfasis4 4 2 2 2 2 2 2" xfId="29462" xr:uid="{903553CE-5EF0-44D1-B5B5-AEB294A0A78B}"/>
    <cellStyle name="60% - Énfasis4 4 2 2 2 2 2 2 2" xfId="55104" xr:uid="{CF8CD48E-7F88-47B8-AA6B-126FABEDFED2}"/>
    <cellStyle name="60% - Énfasis4 4 2 2 2 2 2 3" xfId="55103" xr:uid="{CCF59AE9-FA86-48EE-BA19-B1F76588B07F}"/>
    <cellStyle name="60% - Énfasis4 4 2 2 2 2 3" xfId="21757" xr:uid="{33E411D9-1FD1-4E73-910F-3B26EF71E682}"/>
    <cellStyle name="60% - Énfasis4 4 2 2 2 2 3 2" xfId="55105" xr:uid="{28ED56B5-DD07-4ED9-ACA6-DDDE40621296}"/>
    <cellStyle name="60% - Énfasis4 4 2 2 2 2 4" xfId="55102" xr:uid="{46BA0AF9-AA93-4E7D-9AE3-1289CF9A3B20}"/>
    <cellStyle name="60% - Énfasis4 4 2 2 2 3" xfId="10321" xr:uid="{231F32D9-CF1F-4E5F-A63A-A539BF7B91B7}"/>
    <cellStyle name="60% - Énfasis4 4 2 2 2 3 2" xfId="25734" xr:uid="{93C85FC9-8A2C-4156-BC41-AA6184BEBE2D}"/>
    <cellStyle name="60% - Énfasis4 4 2 2 2 3 2 2" xfId="55107" xr:uid="{8DF8B640-7966-413B-B664-A0653D26B959}"/>
    <cellStyle name="60% - Énfasis4 4 2 2 2 3 3" xfId="55106" xr:uid="{DC359D07-77B1-4D1B-9513-05428703B5C9}"/>
    <cellStyle name="60% - Énfasis4 4 2 2 2 4" xfId="18029" xr:uid="{A4489C34-36E8-49D0-A0F9-AB4F671D0FD5}"/>
    <cellStyle name="60% - Énfasis4 4 2 2 2 4 2" xfId="55108" xr:uid="{5FBD8206-85E6-4D81-A00C-D60E52C0226E}"/>
    <cellStyle name="60% - Énfasis4 4 2 2 2 5" xfId="55101" xr:uid="{C661A899-09C5-4DB1-8A48-3F03B8810A22}"/>
    <cellStyle name="60% - Énfasis4 4 2 2 3" xfId="4879" xr:uid="{4BA2D82F-C6EE-4220-A27E-D9083E75AFB6}"/>
    <cellStyle name="60% - Énfasis4 4 2 2 3 2" xfId="12587" xr:uid="{43722751-DD91-43AE-BA70-79DD557CB85F}"/>
    <cellStyle name="60% - Énfasis4 4 2 2 3 2 2" xfId="27999" xr:uid="{E4DBCF8C-A5BE-4AF9-B7C2-70D3E68F4FFB}"/>
    <cellStyle name="60% - Énfasis4 4 2 2 3 2 2 2" xfId="55111" xr:uid="{B968FD1A-97BB-49E6-83D5-4818987B81B4}"/>
    <cellStyle name="60% - Énfasis4 4 2 2 3 2 3" xfId="55110" xr:uid="{7AA751E7-90C1-45BD-A1BD-FBF6449A4C81}"/>
    <cellStyle name="60% - Énfasis4 4 2 2 3 3" xfId="20294" xr:uid="{98DD9F19-8AFB-4635-848F-C28E25B2FE73}"/>
    <cellStyle name="60% - Énfasis4 4 2 2 3 3 2" xfId="55112" xr:uid="{87A468F2-3D6C-4DA0-B780-9383ED761FDE}"/>
    <cellStyle name="60% - Énfasis4 4 2 2 3 4" xfId="55109" xr:uid="{40950188-FE3B-409D-BFA2-E13CBF6A1A25}"/>
    <cellStyle name="60% - Énfasis4 4 2 2 4" xfId="8862" xr:uid="{D49435FB-DC52-4E1F-A212-520186A627E2}"/>
    <cellStyle name="60% - Énfasis4 4 2 2 4 2" xfId="24275" xr:uid="{FF5AE109-CDB3-49C3-847A-EA3835DB6236}"/>
    <cellStyle name="60% - Énfasis4 4 2 2 4 2 2" xfId="55114" xr:uid="{F8B9C470-6487-4A65-965C-3DD4F6D81074}"/>
    <cellStyle name="60% - Énfasis4 4 2 2 4 3" xfId="55113" xr:uid="{FD22C331-C406-4033-B508-6AF346FC937F}"/>
    <cellStyle name="60% - Énfasis4 4 2 2 5" xfId="16570" xr:uid="{CB812C04-F5D3-443C-A8FD-8907A38E65A8}"/>
    <cellStyle name="60% - Énfasis4 4 2 2 5 2" xfId="55115" xr:uid="{1E3C866D-7A0E-4D0F-B674-D42D4315D962}"/>
    <cellStyle name="60% - Énfasis4 4 2 2 6" xfId="55100" xr:uid="{BA4C2EB8-9B0A-4397-9CC3-4FA6A6C12596}"/>
    <cellStyle name="60% - Énfasis4 4 2 3" xfId="1972" xr:uid="{BF040AE6-3C7C-4DD2-8ECF-128B9E8376D6}"/>
    <cellStyle name="60% - Énfasis4 4 2 3 2" xfId="5704" xr:uid="{F45D2BAE-2FF2-4CF5-AC15-0B6C99E1B03A}"/>
    <cellStyle name="60% - Énfasis4 4 2 3 2 2" xfId="13412" xr:uid="{5F6C8B1D-D296-4A31-B32A-B5F78FAF152B}"/>
    <cellStyle name="60% - Énfasis4 4 2 3 2 2 2" xfId="28824" xr:uid="{BF58FA11-E7D8-406D-B4FD-C0AE3B4E3497}"/>
    <cellStyle name="60% - Énfasis4 4 2 3 2 2 2 2" xfId="55119" xr:uid="{72871BB4-E7D4-4D45-94DF-E3231BE36399}"/>
    <cellStyle name="60% - Énfasis4 4 2 3 2 2 3" xfId="55118" xr:uid="{1CF08954-6729-4AB9-B45E-58F9727AAF10}"/>
    <cellStyle name="60% - Énfasis4 4 2 3 2 3" xfId="21119" xr:uid="{13B0A887-D907-4468-948B-FBC9BEE6AFF5}"/>
    <cellStyle name="60% - Énfasis4 4 2 3 2 3 2" xfId="55120" xr:uid="{1D03E3CE-6070-431F-9F52-3ABD592F575D}"/>
    <cellStyle name="60% - Énfasis4 4 2 3 2 4" xfId="55117" xr:uid="{43233BF5-96E3-48D7-BBB7-1079601FBA95}"/>
    <cellStyle name="60% - Énfasis4 4 2 3 3" xfId="9683" xr:uid="{9B9CFE1A-86EE-4829-A07B-58A8A94BE248}"/>
    <cellStyle name="60% - Énfasis4 4 2 3 3 2" xfId="25096" xr:uid="{736861FD-B8CF-4DB1-A01E-413DCA9975D0}"/>
    <cellStyle name="60% - Énfasis4 4 2 3 3 2 2" xfId="55122" xr:uid="{B63D7A21-0D82-447B-98CD-D1F38A422CF3}"/>
    <cellStyle name="60% - Énfasis4 4 2 3 3 3" xfId="55121" xr:uid="{E091F542-7AED-4BDA-9EA1-543E2AC91437}"/>
    <cellStyle name="60% - Énfasis4 4 2 3 4" xfId="17391" xr:uid="{D0EA5206-89F6-4A9D-A057-05F655055851}"/>
    <cellStyle name="60% - Énfasis4 4 2 3 4 2" xfId="55123" xr:uid="{38FBC213-757A-4855-8473-C0636E5E08C6}"/>
    <cellStyle name="60% - Énfasis4 4 2 3 5" xfId="55116" xr:uid="{75338489-8DF8-4354-81D2-00A37C1EC4FD}"/>
    <cellStyle name="60% - Énfasis4 4 2 4" xfId="4227" xr:uid="{6E6063EC-DF6E-41F6-8614-0576D0DDF48A}"/>
    <cellStyle name="60% - Énfasis4 4 2 4 2" xfId="11935" xr:uid="{9E1E6742-C1F5-4162-83BC-46CA502A02B5}"/>
    <cellStyle name="60% - Énfasis4 4 2 4 2 2" xfId="27347" xr:uid="{B5AC1DFA-1903-48BA-A276-C6A5218FE292}"/>
    <cellStyle name="60% - Énfasis4 4 2 4 2 2 2" xfId="55126" xr:uid="{CDAE9EEE-187A-4EC7-A4EC-8D460735D600}"/>
    <cellStyle name="60% - Énfasis4 4 2 4 2 3" xfId="55125" xr:uid="{89EEF869-F9C3-40EC-AF58-736F87A32855}"/>
    <cellStyle name="60% - Énfasis4 4 2 4 3" xfId="19642" xr:uid="{65847A59-8E51-4EC3-8E5C-90D0B4881149}"/>
    <cellStyle name="60% - Énfasis4 4 2 4 3 2" xfId="55127" xr:uid="{8EFEB3C7-2C92-4334-B68D-8CAD61A48066}"/>
    <cellStyle name="60% - Énfasis4 4 2 4 4" xfId="55124" xr:uid="{AE001934-FF65-4F5F-A283-8DD942048727}"/>
    <cellStyle name="60% - Énfasis4 4 2 5" xfId="8224" xr:uid="{653EF9B1-D634-4525-B055-90819C4A12B1}"/>
    <cellStyle name="60% - Énfasis4 4 2 5 2" xfId="23637" xr:uid="{9F3C0163-7C49-40A9-966C-39210B072F14}"/>
    <cellStyle name="60% - Énfasis4 4 2 5 2 2" xfId="55129" xr:uid="{249EBAD0-5887-4D24-A465-BEAACAD610D6}"/>
    <cellStyle name="60% - Énfasis4 4 2 5 3" xfId="55128" xr:uid="{6B7F4F6A-688B-4D44-9C14-C31623AF8DA1}"/>
    <cellStyle name="60% - Énfasis4 4 2 6" xfId="15932" xr:uid="{59489933-FC16-41B4-9BDE-C0D0A6F92EFF}"/>
    <cellStyle name="60% - Énfasis4 4 2 6 2" xfId="55130" xr:uid="{F88DE9D3-3D74-44D2-9B0F-1A60DFD2CC43}"/>
    <cellStyle name="60% - Énfasis4 4 2 7" xfId="55099" xr:uid="{509D03BE-AD99-41A7-B572-17530B91759A}"/>
    <cellStyle name="60% - Énfasis4 4 3" xfId="942" xr:uid="{1E359466-5878-498B-8B29-129F774A2BAC}"/>
    <cellStyle name="60% - Énfasis4 4 3 2" xfId="2412" xr:uid="{13408282-8E23-444E-B630-750FF4707733}"/>
    <cellStyle name="60% - Énfasis4 4 3 2 2" xfId="6144" xr:uid="{21E4BD52-FCC0-4CBB-A60E-9F8385EFDC31}"/>
    <cellStyle name="60% - Énfasis4 4 3 2 2 2" xfId="13852" xr:uid="{0CD840E4-F0B7-4D1C-86EA-5088A03308D2}"/>
    <cellStyle name="60% - Énfasis4 4 3 2 2 2 2" xfId="29264" xr:uid="{E819A274-3316-455D-9797-62305D7DD357}"/>
    <cellStyle name="60% - Énfasis4 4 3 2 2 2 2 2" xfId="55135" xr:uid="{A82CD001-6242-4997-AD39-2CAFE53770EA}"/>
    <cellStyle name="60% - Énfasis4 4 3 2 2 2 3" xfId="55134" xr:uid="{C2487430-EC6C-43DB-974B-15FA612B7EB3}"/>
    <cellStyle name="60% - Énfasis4 4 3 2 2 3" xfId="21559" xr:uid="{C5EAA265-C674-4D95-B8E6-8A6B21F66CD5}"/>
    <cellStyle name="60% - Énfasis4 4 3 2 2 3 2" xfId="55136" xr:uid="{1EB07C60-E786-4291-843E-DEEE0BE14E8C}"/>
    <cellStyle name="60% - Énfasis4 4 3 2 2 4" xfId="55133" xr:uid="{73B66DEB-93C0-4CCC-BB67-D754D9484C3F}"/>
    <cellStyle name="60% - Énfasis4 4 3 2 3" xfId="10123" xr:uid="{95187B74-3EA8-45F3-8CB7-8798263B636B}"/>
    <cellStyle name="60% - Énfasis4 4 3 2 3 2" xfId="25536" xr:uid="{B5941386-8C19-4579-A896-92B5B83EA730}"/>
    <cellStyle name="60% - Énfasis4 4 3 2 3 2 2" xfId="55138" xr:uid="{F6881AA2-D49B-42DC-917D-6BFDF01F64CC}"/>
    <cellStyle name="60% - Énfasis4 4 3 2 3 3" xfId="55137" xr:uid="{D62C5B5E-4F69-4CBC-90B3-0F0502BE6FE8}"/>
    <cellStyle name="60% - Énfasis4 4 3 2 4" xfId="17831" xr:uid="{A68EE4DD-9047-48AE-A22C-F8BCF2296AF4}"/>
    <cellStyle name="60% - Énfasis4 4 3 2 4 2" xfId="55139" xr:uid="{FC729686-FC62-4979-B3C5-8FC77DCDD56D}"/>
    <cellStyle name="60% - Énfasis4 4 3 2 5" xfId="55132" xr:uid="{EE115D8F-7EAF-4EB4-BE7B-D1AFE78D94A5}"/>
    <cellStyle name="60% - Énfasis4 4 3 3" xfId="4679" xr:uid="{29B5302C-1B6F-4A9C-8FA1-C061D117F5E4}"/>
    <cellStyle name="60% - Énfasis4 4 3 3 2" xfId="12387" xr:uid="{25EDF342-8293-40D2-B11F-7DC8AF456E06}"/>
    <cellStyle name="60% - Énfasis4 4 3 3 2 2" xfId="27799" xr:uid="{8EBA7814-84DE-4F23-97AB-6DEB2FBF40B3}"/>
    <cellStyle name="60% - Énfasis4 4 3 3 2 2 2" xfId="55142" xr:uid="{E552CA5D-7CA1-4A3F-B024-ACF697DAEEDE}"/>
    <cellStyle name="60% - Énfasis4 4 3 3 2 3" xfId="55141" xr:uid="{111934CA-B40F-46E9-A085-4E93955752E4}"/>
    <cellStyle name="60% - Énfasis4 4 3 3 3" xfId="20094" xr:uid="{693118B4-6781-48E0-83F1-6591E6427135}"/>
    <cellStyle name="60% - Énfasis4 4 3 3 3 2" xfId="55143" xr:uid="{6BD243DC-2416-4CFD-855A-B2A1DFE10E7F}"/>
    <cellStyle name="60% - Énfasis4 4 3 3 4" xfId="55140" xr:uid="{139C09B2-07F2-4B09-B8F1-B3606AA93B56}"/>
    <cellStyle name="60% - Énfasis4 4 3 4" xfId="8664" xr:uid="{BACB20E0-3F47-43DD-834E-ED9AE35092A0}"/>
    <cellStyle name="60% - Énfasis4 4 3 4 2" xfId="24077" xr:uid="{4A55E836-EE16-444B-9EC2-4B05A09ADDD7}"/>
    <cellStyle name="60% - Énfasis4 4 3 4 2 2" xfId="55145" xr:uid="{FF5CB8EE-D058-4754-A294-9C2948FFCCA2}"/>
    <cellStyle name="60% - Énfasis4 4 3 4 3" xfId="55144" xr:uid="{A8DC058E-9B6A-40F6-A2FF-A7B0B479E113}"/>
    <cellStyle name="60% - Énfasis4 4 3 5" xfId="16372" xr:uid="{C16D537F-1C38-4484-8250-F4BFE039229F}"/>
    <cellStyle name="60% - Énfasis4 4 3 5 2" xfId="55146" xr:uid="{FDEB7345-76DC-458F-AD56-8648B072A050}"/>
    <cellStyle name="60% - Énfasis4 4 3 6" xfId="55131" xr:uid="{9BAEEF21-EF88-46B2-BFE9-C261AC88A5B1}"/>
    <cellStyle name="60% - Énfasis4 4 4" xfId="1774" xr:uid="{66174120-02BC-4D9E-A0FF-32FC6AB1398F}"/>
    <cellStyle name="60% - Énfasis4 4 4 2" xfId="5506" xr:uid="{917B1905-FE13-41EE-8A5E-F1F90D1227BE}"/>
    <cellStyle name="60% - Énfasis4 4 4 2 2" xfId="13214" xr:uid="{8D58BBFC-1334-4992-9F0A-DC5CB48819D6}"/>
    <cellStyle name="60% - Énfasis4 4 4 2 2 2" xfId="28626" xr:uid="{AB0F3DE7-1CAC-41BC-805E-01487426AD59}"/>
    <cellStyle name="60% - Énfasis4 4 4 2 2 2 2" xfId="55150" xr:uid="{CE150195-1615-4599-8BDC-EC6F34EECE5F}"/>
    <cellStyle name="60% - Énfasis4 4 4 2 2 3" xfId="55149" xr:uid="{6255831D-9BFE-4301-A43A-027B1463FCDB}"/>
    <cellStyle name="60% - Énfasis4 4 4 2 3" xfId="20921" xr:uid="{4CE04293-3EBD-4118-9225-75F2FBDE1D4F}"/>
    <cellStyle name="60% - Énfasis4 4 4 2 3 2" xfId="55151" xr:uid="{68B8C7AC-A693-4920-8214-914D4CDCA85E}"/>
    <cellStyle name="60% - Énfasis4 4 4 2 4" xfId="55148" xr:uid="{17ED7B36-FF08-4251-A766-70B259E2BD4F}"/>
    <cellStyle name="60% - Énfasis4 4 4 3" xfId="9485" xr:uid="{3A38F58D-DB5B-469F-9124-58EF298DDF17}"/>
    <cellStyle name="60% - Énfasis4 4 4 3 2" xfId="24898" xr:uid="{5BB39D3E-D60C-42D6-8221-CF2A1D0D5EFA}"/>
    <cellStyle name="60% - Énfasis4 4 4 3 2 2" xfId="55153" xr:uid="{4A652A9A-1FE7-4925-8CEE-F864EBC8CB46}"/>
    <cellStyle name="60% - Énfasis4 4 4 3 3" xfId="55152" xr:uid="{E7FFCEC0-7399-471B-BE9D-E696919CF67D}"/>
    <cellStyle name="60% - Énfasis4 4 4 4" xfId="17193" xr:uid="{E46EEA9C-1A58-4007-8328-A875FB1636A0}"/>
    <cellStyle name="60% - Énfasis4 4 4 4 2" xfId="55154" xr:uid="{C624559E-6535-4A41-972C-D015C7488D10}"/>
    <cellStyle name="60% - Énfasis4 4 4 5" xfId="55147" xr:uid="{8FDB5154-A170-4E6D-9719-2C25B256DE14}"/>
    <cellStyle name="60% - Énfasis4 4 5" xfId="4027" xr:uid="{3A467F92-2CB5-48C0-B91D-9B8F9B3602AE}"/>
    <cellStyle name="60% - Énfasis4 4 5 2" xfId="11735" xr:uid="{59D0E2E6-F10D-4271-B769-8DA6CB01861D}"/>
    <cellStyle name="60% - Énfasis4 4 5 2 2" xfId="27147" xr:uid="{2D775FA1-B589-4976-8562-8FF4EDA5DF29}"/>
    <cellStyle name="60% - Énfasis4 4 5 2 2 2" xfId="55157" xr:uid="{0166376B-12F2-46D5-980A-7127AD5EF002}"/>
    <cellStyle name="60% - Énfasis4 4 5 2 3" xfId="55156" xr:uid="{35B3DA63-C972-438F-8167-7CD5702D4493}"/>
    <cellStyle name="60% - Énfasis4 4 5 3" xfId="19442" xr:uid="{C9444ABB-85F4-4E19-BBAD-48969FD972E9}"/>
    <cellStyle name="60% - Énfasis4 4 5 3 2" xfId="55158" xr:uid="{B79CE88D-1A62-4378-A513-B673FC5736C2}"/>
    <cellStyle name="60% - Énfasis4 4 5 4" xfId="55155" xr:uid="{AD160903-3100-49F5-9C3D-B8F93029A02A}"/>
    <cellStyle name="60% - Énfasis4 4 6" xfId="8026" xr:uid="{744AD4CF-61F2-467D-9457-98CA44AE27AE}"/>
    <cellStyle name="60% - Énfasis4 4 6 2" xfId="23439" xr:uid="{37627325-78AB-4784-96F1-2E950AE2B301}"/>
    <cellStyle name="60% - Énfasis4 4 6 2 2" xfId="55160" xr:uid="{D38F8C84-FF71-42ED-8B51-FA384E96A617}"/>
    <cellStyle name="60% - Énfasis4 4 6 3" xfId="55159" xr:uid="{2AAFDCF7-AA68-4765-A63F-43DAE4181462}"/>
    <cellStyle name="60% - Énfasis4 4 7" xfId="15734" xr:uid="{1730F189-EAA2-406C-9243-6BDD5A6F2B7A}"/>
    <cellStyle name="60% - Énfasis4 4 7 2" xfId="55161" xr:uid="{B43379C1-98D3-4F6A-90FC-7C4D7B1FE636}"/>
    <cellStyle name="60% - Énfasis4 4 8" xfId="55098" xr:uid="{01B15857-8CB5-4BE8-8F7F-A9EDDD8D50CE}"/>
    <cellStyle name="60% - Énfasis4 5" xfId="298" xr:uid="{7609B7FF-D644-4A5D-944D-7B7B184AC7D7}"/>
    <cellStyle name="60% - Énfasis4 5 2" xfId="501" xr:uid="{45BE5A83-35D1-4BC6-B312-FC8B37CE86BE}"/>
    <cellStyle name="60% - Énfasis4 5 2 2" xfId="1162" xr:uid="{773F4031-C598-4E08-BBD6-9D1433FA2DBC}"/>
    <cellStyle name="60% - Énfasis4 5 2 2 2" xfId="2630" xr:uid="{A3968485-2323-43B1-9AC1-B15122F8562C}"/>
    <cellStyle name="60% - Énfasis4 5 2 2 2 2" xfId="6362" xr:uid="{D3214199-E579-48A3-A4CB-140E696EC2A3}"/>
    <cellStyle name="60% - Énfasis4 5 2 2 2 2 2" xfId="14070" xr:uid="{73520FB4-6A64-43C2-8CDC-24A3F5F99B74}"/>
    <cellStyle name="60% - Énfasis4 5 2 2 2 2 2 2" xfId="29482" xr:uid="{DDBD4B8B-F617-4AFA-98D6-D5D6B68CABAC}"/>
    <cellStyle name="60% - Énfasis4 5 2 2 2 2 2 2 2" xfId="55168" xr:uid="{B5A46E77-9422-45DB-8E3A-CCDA2DE98A51}"/>
    <cellStyle name="60% - Énfasis4 5 2 2 2 2 2 3" xfId="55167" xr:uid="{DC10F447-F053-4542-A0D8-72B930CF8C20}"/>
    <cellStyle name="60% - Énfasis4 5 2 2 2 2 3" xfId="21777" xr:uid="{E0403290-BDC4-4C27-858E-875A82D4E345}"/>
    <cellStyle name="60% - Énfasis4 5 2 2 2 2 3 2" xfId="55169" xr:uid="{0F3E4003-7506-4677-A6D3-8A4BC1551B55}"/>
    <cellStyle name="60% - Énfasis4 5 2 2 2 2 4" xfId="55166" xr:uid="{D46DC093-92B2-4E05-A2B5-23262756C760}"/>
    <cellStyle name="60% - Énfasis4 5 2 2 2 3" xfId="10341" xr:uid="{F3663428-057A-433D-A8F4-2A58B9247496}"/>
    <cellStyle name="60% - Énfasis4 5 2 2 2 3 2" xfId="25754" xr:uid="{BAE0087F-21D8-457E-AEA4-06FABE94EC20}"/>
    <cellStyle name="60% - Énfasis4 5 2 2 2 3 2 2" xfId="55171" xr:uid="{3F061AA1-AEEE-4937-A80C-F4EE8F9A2F92}"/>
    <cellStyle name="60% - Énfasis4 5 2 2 2 3 3" xfId="55170" xr:uid="{33719525-9E65-45A6-A024-BB185F3C1034}"/>
    <cellStyle name="60% - Énfasis4 5 2 2 2 4" xfId="18049" xr:uid="{818F4EF4-6E8A-4868-ABB3-A351F873419A}"/>
    <cellStyle name="60% - Énfasis4 5 2 2 2 4 2" xfId="55172" xr:uid="{7A462D95-D9E3-43A8-9E4C-BEE79ADCFDEE}"/>
    <cellStyle name="60% - Énfasis4 5 2 2 2 5" xfId="55165" xr:uid="{F266F157-C949-49A7-913D-C78290CFEF1D}"/>
    <cellStyle name="60% - Énfasis4 5 2 2 3" xfId="4899" xr:uid="{4931779B-553D-4ED4-9EE2-D139DBB4B3F5}"/>
    <cellStyle name="60% - Énfasis4 5 2 2 3 2" xfId="12607" xr:uid="{12595293-BE44-421D-A5D0-3728525CF9B6}"/>
    <cellStyle name="60% - Énfasis4 5 2 2 3 2 2" xfId="28019" xr:uid="{04A881D2-2B04-4222-80A0-2C9EC73B7B10}"/>
    <cellStyle name="60% - Énfasis4 5 2 2 3 2 2 2" xfId="55175" xr:uid="{5CC68537-6B83-4E57-9E59-E386DF330898}"/>
    <cellStyle name="60% - Énfasis4 5 2 2 3 2 3" xfId="55174" xr:uid="{34843417-ED44-438A-8482-58AC215A5EAA}"/>
    <cellStyle name="60% - Énfasis4 5 2 2 3 3" xfId="20314" xr:uid="{108FFA70-E4C0-4B30-A6D5-5E47FF0F557C}"/>
    <cellStyle name="60% - Énfasis4 5 2 2 3 3 2" xfId="55176" xr:uid="{4CC868F3-560B-4FCF-926E-7CB933CAB110}"/>
    <cellStyle name="60% - Énfasis4 5 2 2 3 4" xfId="55173" xr:uid="{093D8D82-E813-4B90-8EDE-8EBF0402B295}"/>
    <cellStyle name="60% - Énfasis4 5 2 2 4" xfId="8882" xr:uid="{DC590EBF-E14F-430C-BED2-B0B79B349F09}"/>
    <cellStyle name="60% - Énfasis4 5 2 2 4 2" xfId="24295" xr:uid="{07A61E09-FA18-487A-95F4-3F4C3CDC629C}"/>
    <cellStyle name="60% - Énfasis4 5 2 2 4 2 2" xfId="55178" xr:uid="{1105496B-101B-43F5-9928-F9B82931E6D8}"/>
    <cellStyle name="60% - Énfasis4 5 2 2 4 3" xfId="55177" xr:uid="{5A57BD05-FB3E-46C6-9A83-824A190457CA}"/>
    <cellStyle name="60% - Énfasis4 5 2 2 5" xfId="16590" xr:uid="{0862A660-CEDA-4B49-B90D-0D9F6A13AE5E}"/>
    <cellStyle name="60% - Énfasis4 5 2 2 5 2" xfId="55179" xr:uid="{04D6341E-AEF3-4F53-BC22-8ADC60D40510}"/>
    <cellStyle name="60% - Énfasis4 5 2 2 6" xfId="55164" xr:uid="{3E832DB6-BA3B-4E70-A42E-F4FC93935B01}"/>
    <cellStyle name="60% - Énfasis4 5 2 3" xfId="1992" xr:uid="{024F2CE6-EC5D-45CB-98A0-72894FC20A8D}"/>
    <cellStyle name="60% - Énfasis4 5 2 3 2" xfId="5724" xr:uid="{D3595224-CABF-43D6-AF67-BF2DD081ED3E}"/>
    <cellStyle name="60% - Énfasis4 5 2 3 2 2" xfId="13432" xr:uid="{A412694B-7048-4B77-B523-2102928EF414}"/>
    <cellStyle name="60% - Énfasis4 5 2 3 2 2 2" xfId="28844" xr:uid="{DA03FEF2-EFE5-4335-A330-D0C95CE83928}"/>
    <cellStyle name="60% - Énfasis4 5 2 3 2 2 2 2" xfId="55183" xr:uid="{0B6FC2F4-C327-4A29-A9D8-CF6345F4F0CA}"/>
    <cellStyle name="60% - Énfasis4 5 2 3 2 2 3" xfId="55182" xr:uid="{20AD2449-FC18-4863-B89E-0F6CF364CEE2}"/>
    <cellStyle name="60% - Énfasis4 5 2 3 2 3" xfId="21139" xr:uid="{65AA4A92-827D-40C5-846A-3D8AC1A0BB7E}"/>
    <cellStyle name="60% - Énfasis4 5 2 3 2 3 2" xfId="55184" xr:uid="{4DF68A02-2FD4-484C-9B7D-C4B782190D88}"/>
    <cellStyle name="60% - Énfasis4 5 2 3 2 4" xfId="55181" xr:uid="{C9F57FFF-03D3-484D-8048-CED5406ED9E6}"/>
    <cellStyle name="60% - Énfasis4 5 2 3 3" xfId="9703" xr:uid="{F7299E0C-856D-4473-ABD4-D4A7010717E5}"/>
    <cellStyle name="60% - Énfasis4 5 2 3 3 2" xfId="25116" xr:uid="{747484D8-A5A2-4EE3-ABF4-FCE2A36FD5BA}"/>
    <cellStyle name="60% - Énfasis4 5 2 3 3 2 2" xfId="55186" xr:uid="{6D17356A-1E47-48DB-BC15-885C880081D2}"/>
    <cellStyle name="60% - Énfasis4 5 2 3 3 3" xfId="55185" xr:uid="{25ECD84D-285F-457E-BE20-63317892E2DF}"/>
    <cellStyle name="60% - Énfasis4 5 2 3 4" xfId="17411" xr:uid="{C35C7CE7-C549-4093-A5C0-0B8236BA4EBB}"/>
    <cellStyle name="60% - Énfasis4 5 2 3 4 2" xfId="55187" xr:uid="{E90D137A-F6D1-4A7D-BB72-A9C2E1B3516D}"/>
    <cellStyle name="60% - Énfasis4 5 2 3 5" xfId="55180" xr:uid="{1A68E7B4-3499-49C7-A6E1-6914922D9722}"/>
    <cellStyle name="60% - Énfasis4 5 2 4" xfId="4247" xr:uid="{948FDFC0-4F2B-4E64-BE4D-234B25BEFE63}"/>
    <cellStyle name="60% - Énfasis4 5 2 4 2" xfId="11955" xr:uid="{7204F684-C339-41C0-A5C3-09F4E9D28375}"/>
    <cellStyle name="60% - Énfasis4 5 2 4 2 2" xfId="27367" xr:uid="{2A8B76BF-0596-44F2-84AB-FA2554D888B2}"/>
    <cellStyle name="60% - Énfasis4 5 2 4 2 2 2" xfId="55190" xr:uid="{6F6B468A-88EA-49D8-B4FF-A4DE3E8F2935}"/>
    <cellStyle name="60% - Énfasis4 5 2 4 2 3" xfId="55189" xr:uid="{F943FBB1-9B66-41F7-A53E-FB6672F8B307}"/>
    <cellStyle name="60% - Énfasis4 5 2 4 3" xfId="19662" xr:uid="{4A4DE266-78A0-450A-B1D7-D0D05ECD7FE1}"/>
    <cellStyle name="60% - Énfasis4 5 2 4 3 2" xfId="55191" xr:uid="{747C2936-7A6B-4504-820D-33102E8B6108}"/>
    <cellStyle name="60% - Énfasis4 5 2 4 4" xfId="55188" xr:uid="{985EAE08-6A7C-4C4A-A4CC-C9896BEF392E}"/>
    <cellStyle name="60% - Énfasis4 5 2 5" xfId="8244" xr:uid="{F14AF31E-CCFE-4F99-A7BA-F1FDB240C589}"/>
    <cellStyle name="60% - Énfasis4 5 2 5 2" xfId="23657" xr:uid="{AA856CCE-378D-4AB7-9590-D69BD2517E3C}"/>
    <cellStyle name="60% - Énfasis4 5 2 5 2 2" xfId="55193" xr:uid="{56C3093A-2281-4693-900A-B3D516A8950A}"/>
    <cellStyle name="60% - Énfasis4 5 2 5 3" xfId="55192" xr:uid="{583A05FF-1AB1-4747-B247-E8D0C92A35D3}"/>
    <cellStyle name="60% - Énfasis4 5 2 6" xfId="15952" xr:uid="{A30995C1-7CD6-4706-9EC0-ACD934A07742}"/>
    <cellStyle name="60% - Énfasis4 5 2 6 2" xfId="55194" xr:uid="{B2A7169B-A91D-4464-8BA0-D90AB5016F9D}"/>
    <cellStyle name="60% - Énfasis4 5 2 7" xfId="55163" xr:uid="{E824B3B1-43AB-488B-905C-6920BBD8EBBB}"/>
    <cellStyle name="60% - Énfasis4 5 3" xfId="962" xr:uid="{57531A34-F36B-4A72-BA99-E1D541E5D227}"/>
    <cellStyle name="60% - Énfasis4 5 3 2" xfId="2432" xr:uid="{4A55E2B3-8A0F-440C-89B6-05BA506FE61C}"/>
    <cellStyle name="60% - Énfasis4 5 3 2 2" xfId="6164" xr:uid="{6FE27C6F-9E81-4C70-B1F1-BF22ABFD1DAE}"/>
    <cellStyle name="60% - Énfasis4 5 3 2 2 2" xfId="13872" xr:uid="{9EB8AB30-1453-4BA0-8880-80F5820F4F7D}"/>
    <cellStyle name="60% - Énfasis4 5 3 2 2 2 2" xfId="29284" xr:uid="{06BB82A6-CD24-4801-9E8C-9D2A53AD7D3F}"/>
    <cellStyle name="60% - Énfasis4 5 3 2 2 2 2 2" xfId="55199" xr:uid="{31F34BF1-3979-41AA-95AA-5D4E4DF06F7A}"/>
    <cellStyle name="60% - Énfasis4 5 3 2 2 2 3" xfId="55198" xr:uid="{4418F155-FBE3-401B-BF3F-9BCFED0D0CFD}"/>
    <cellStyle name="60% - Énfasis4 5 3 2 2 3" xfId="21579" xr:uid="{0D8C588F-F713-4DD8-9EEA-4C2FA568B22A}"/>
    <cellStyle name="60% - Énfasis4 5 3 2 2 3 2" xfId="55200" xr:uid="{BB4D3129-E14B-4F80-A747-19A03843A4E6}"/>
    <cellStyle name="60% - Énfasis4 5 3 2 2 4" xfId="55197" xr:uid="{76918EBC-6AA2-4F69-B64E-A9DE2C335B73}"/>
    <cellStyle name="60% - Énfasis4 5 3 2 3" xfId="10143" xr:uid="{AA74BF6C-0983-4FC1-8733-AA668365EBEF}"/>
    <cellStyle name="60% - Énfasis4 5 3 2 3 2" xfId="25556" xr:uid="{2199B2CA-58AA-4DB5-A07E-DDA07774C7F1}"/>
    <cellStyle name="60% - Énfasis4 5 3 2 3 2 2" xfId="55202" xr:uid="{FCE38BBE-8470-46CC-B693-A09CD17F0D41}"/>
    <cellStyle name="60% - Énfasis4 5 3 2 3 3" xfId="55201" xr:uid="{A7B556B5-24D8-4532-9508-E5C686C2B4FC}"/>
    <cellStyle name="60% - Énfasis4 5 3 2 4" xfId="17851" xr:uid="{15B61DF0-4651-434B-A079-4A8FD41F14B4}"/>
    <cellStyle name="60% - Énfasis4 5 3 2 4 2" xfId="55203" xr:uid="{0C5F6A84-ABFE-4F20-B849-4A5DDC719413}"/>
    <cellStyle name="60% - Énfasis4 5 3 2 5" xfId="55196" xr:uid="{CB2EB99B-BE32-4AA8-A372-3FA1166A3541}"/>
    <cellStyle name="60% - Énfasis4 5 3 3" xfId="4699" xr:uid="{C563FB81-6342-49F6-AE74-5C6B1EAB73F9}"/>
    <cellStyle name="60% - Énfasis4 5 3 3 2" xfId="12407" xr:uid="{F6585F92-F5D6-48F2-B058-6588645FB7AC}"/>
    <cellStyle name="60% - Énfasis4 5 3 3 2 2" xfId="27819" xr:uid="{DFCDE404-E046-43B4-BAB7-DDDAB216B749}"/>
    <cellStyle name="60% - Énfasis4 5 3 3 2 2 2" xfId="55206" xr:uid="{55BB37F1-7298-4F39-97EB-C46E347F3031}"/>
    <cellStyle name="60% - Énfasis4 5 3 3 2 3" xfId="55205" xr:uid="{BD9F93E8-29BA-4D4E-AA70-BDBD43CC5992}"/>
    <cellStyle name="60% - Énfasis4 5 3 3 3" xfId="20114" xr:uid="{1087D754-A8A3-4CEC-908F-0E976841AAD7}"/>
    <cellStyle name="60% - Énfasis4 5 3 3 3 2" xfId="55207" xr:uid="{21E769C2-EA46-4D97-B491-B07C7DBA4946}"/>
    <cellStyle name="60% - Énfasis4 5 3 3 4" xfId="55204" xr:uid="{162B98C9-7F8C-442F-98C5-D8D6482843CB}"/>
    <cellStyle name="60% - Énfasis4 5 3 4" xfId="8684" xr:uid="{0A9F3B35-E9EB-448A-9A4A-4A6BCF93A895}"/>
    <cellStyle name="60% - Énfasis4 5 3 4 2" xfId="24097" xr:uid="{7A43321E-3ECA-4FC5-9368-909AF56BDF56}"/>
    <cellStyle name="60% - Énfasis4 5 3 4 2 2" xfId="55209" xr:uid="{3D7D0508-57CA-4FD1-971C-CB6BAD360917}"/>
    <cellStyle name="60% - Énfasis4 5 3 4 3" xfId="55208" xr:uid="{3E3B6EE8-72F3-4396-A378-B9027C2FC9B5}"/>
    <cellStyle name="60% - Énfasis4 5 3 5" xfId="16392" xr:uid="{D71D210C-7232-4F49-A6A0-83D97CF7DD0B}"/>
    <cellStyle name="60% - Énfasis4 5 3 5 2" xfId="55210" xr:uid="{D000FF63-FD55-41F3-8782-CC50B085ED4C}"/>
    <cellStyle name="60% - Énfasis4 5 3 6" xfId="55195" xr:uid="{109F5D2C-5376-4B65-99EF-B3DEE44DEE5D}"/>
    <cellStyle name="60% - Énfasis4 5 4" xfId="1794" xr:uid="{A349EEFA-FA43-434F-9E6A-1E93A7F8B352}"/>
    <cellStyle name="60% - Énfasis4 5 4 2" xfId="5526" xr:uid="{87CE3A4B-EBC9-41F3-86D1-47B2EEDC1530}"/>
    <cellStyle name="60% - Énfasis4 5 4 2 2" xfId="13234" xr:uid="{1474D8F4-370B-407E-B336-C7F2D9A527CD}"/>
    <cellStyle name="60% - Énfasis4 5 4 2 2 2" xfId="28646" xr:uid="{215AC89B-5AD6-4C8E-BEC0-0E28F7390E94}"/>
    <cellStyle name="60% - Énfasis4 5 4 2 2 2 2" xfId="55214" xr:uid="{FD0830CA-C114-43A4-BB12-A600CE258040}"/>
    <cellStyle name="60% - Énfasis4 5 4 2 2 3" xfId="55213" xr:uid="{0AE91B17-00E6-4822-BE64-3AD530F14403}"/>
    <cellStyle name="60% - Énfasis4 5 4 2 3" xfId="20941" xr:uid="{030D2643-ABE4-43C5-9F30-2A2B053EE2EC}"/>
    <cellStyle name="60% - Énfasis4 5 4 2 3 2" xfId="55215" xr:uid="{D3BC0D99-968B-4F25-8C05-8B9F96BB4C4C}"/>
    <cellStyle name="60% - Énfasis4 5 4 2 4" xfId="55212" xr:uid="{ACDFC83B-02F4-473C-8232-2201CE425024}"/>
    <cellStyle name="60% - Énfasis4 5 4 3" xfId="9505" xr:uid="{950536E4-B1C6-43A0-B505-0B643266D573}"/>
    <cellStyle name="60% - Énfasis4 5 4 3 2" xfId="24918" xr:uid="{A7F517BF-4D23-411C-BB80-C56322769BCF}"/>
    <cellStyle name="60% - Énfasis4 5 4 3 2 2" xfId="55217" xr:uid="{900201B2-BD02-4F84-96DE-4090BBD29EBC}"/>
    <cellStyle name="60% - Énfasis4 5 4 3 3" xfId="55216" xr:uid="{2044C375-ABAB-4D91-89C8-296686283583}"/>
    <cellStyle name="60% - Énfasis4 5 4 4" xfId="17213" xr:uid="{5BD92645-F969-4EEF-A2D6-F94346C4272B}"/>
    <cellStyle name="60% - Énfasis4 5 4 4 2" xfId="55218" xr:uid="{780F19B7-23BF-41B2-AF16-988DE65BB984}"/>
    <cellStyle name="60% - Énfasis4 5 4 5" xfId="55211" xr:uid="{7E700D83-A348-4873-B612-099A6B1DEA3C}"/>
    <cellStyle name="60% - Énfasis4 5 5" xfId="4047" xr:uid="{54B9AC78-7CC3-4271-A32A-93CB830BF19C}"/>
    <cellStyle name="60% - Énfasis4 5 5 2" xfId="11755" xr:uid="{58DB7618-484F-4F08-AEDE-A89DF7CD5EC0}"/>
    <cellStyle name="60% - Énfasis4 5 5 2 2" xfId="27167" xr:uid="{5F46F9C0-8AA5-4F30-B42A-98F63A0C8540}"/>
    <cellStyle name="60% - Énfasis4 5 5 2 2 2" xfId="55221" xr:uid="{BC534B02-63DF-4157-99B6-C1C1FBA8DD75}"/>
    <cellStyle name="60% - Énfasis4 5 5 2 3" xfId="55220" xr:uid="{CE9A47B1-885B-40FA-8F54-F0176E90E75E}"/>
    <cellStyle name="60% - Énfasis4 5 5 3" xfId="19462" xr:uid="{04A4E238-A2E1-4CB7-91C7-ADC1EF3DE23E}"/>
    <cellStyle name="60% - Énfasis4 5 5 3 2" xfId="55222" xr:uid="{B7B1F268-311B-4F4E-8006-A92816D6094A}"/>
    <cellStyle name="60% - Énfasis4 5 5 4" xfId="55219" xr:uid="{017C5CA6-BD0A-4B93-9BEC-24E8EB62AFFC}"/>
    <cellStyle name="60% - Énfasis4 5 6" xfId="8046" xr:uid="{4631BBC3-3432-40EA-B602-BD0A3379DAF6}"/>
    <cellStyle name="60% - Énfasis4 5 6 2" xfId="23459" xr:uid="{092DC415-2C69-4241-B33C-BF38C03D7EC1}"/>
    <cellStyle name="60% - Énfasis4 5 6 2 2" xfId="55224" xr:uid="{7681A337-5905-4E94-8841-CDD26D0D8A36}"/>
    <cellStyle name="60% - Énfasis4 5 6 3" xfId="55223" xr:uid="{5CA9CF01-ED92-4E79-8247-F4B2C864A16A}"/>
    <cellStyle name="60% - Énfasis4 5 7" xfId="15754" xr:uid="{661841A1-2759-44BE-B01D-B7EBDBB4834F}"/>
    <cellStyle name="60% - Énfasis4 5 7 2" xfId="55225" xr:uid="{9D7C1D60-AE8A-4E2E-915F-80F6AB8CBBEC}"/>
    <cellStyle name="60% - Énfasis4 5 8" xfId="55162" xr:uid="{CDBCE5E9-94DC-497D-AB0A-C0D6A62DFF3A}"/>
    <cellStyle name="60% - Énfasis4 6" xfId="521" xr:uid="{84008BF5-39F2-41A9-A052-2367FC30A2F5}"/>
    <cellStyle name="60% - Énfasis4 6 2" xfId="1182" xr:uid="{AD001227-64A2-4DD8-86FD-C990C803270F}"/>
    <cellStyle name="60% - Énfasis4 6 2 2" xfId="2650" xr:uid="{C309F2DE-A2DE-4F4D-B06E-C2480FB77756}"/>
    <cellStyle name="60% - Énfasis4 6 2 2 2" xfId="6382" xr:uid="{39CAF6B3-1360-4B65-88CF-E9C3C30A50B1}"/>
    <cellStyle name="60% - Énfasis4 6 2 2 2 2" xfId="14090" xr:uid="{137D4766-9A58-4A28-95FD-9E489747EA06}"/>
    <cellStyle name="60% - Énfasis4 6 2 2 2 2 2" xfId="29502" xr:uid="{A0567795-ACD2-4534-816F-00D9CEC62133}"/>
    <cellStyle name="60% - Énfasis4 6 2 2 2 2 2 2" xfId="55231" xr:uid="{B294BDE0-3143-4955-95B0-AA37DAD3B004}"/>
    <cellStyle name="60% - Énfasis4 6 2 2 2 2 3" xfId="55230" xr:uid="{DA07478D-9DBE-480B-A4DB-0CB8A7697F76}"/>
    <cellStyle name="60% - Énfasis4 6 2 2 2 3" xfId="21797" xr:uid="{493DC52C-C0BF-4810-8D94-BDBB0CCDAEC0}"/>
    <cellStyle name="60% - Énfasis4 6 2 2 2 3 2" xfId="55232" xr:uid="{284C640C-CE68-4152-8E61-4699C1749A1A}"/>
    <cellStyle name="60% - Énfasis4 6 2 2 2 4" xfId="55229" xr:uid="{4F606435-84D1-4F9F-ACCB-B993DEE3012B}"/>
    <cellStyle name="60% - Énfasis4 6 2 2 3" xfId="10361" xr:uid="{B380400D-7355-4903-83FA-7E9031BACE57}"/>
    <cellStyle name="60% - Énfasis4 6 2 2 3 2" xfId="25774" xr:uid="{5128A164-00FA-4C40-9F9C-36B453A127B4}"/>
    <cellStyle name="60% - Énfasis4 6 2 2 3 2 2" xfId="55234" xr:uid="{2DC03835-D0CF-43C7-96E1-B796E3EED1D1}"/>
    <cellStyle name="60% - Énfasis4 6 2 2 3 3" xfId="55233" xr:uid="{6E270620-8AC5-4071-808D-978AC164CDB0}"/>
    <cellStyle name="60% - Énfasis4 6 2 2 4" xfId="18069" xr:uid="{172FC687-90E0-432B-92B9-68CFD8116653}"/>
    <cellStyle name="60% - Énfasis4 6 2 2 4 2" xfId="55235" xr:uid="{47FAEA07-C991-40BC-AD37-AC7AE14E8158}"/>
    <cellStyle name="60% - Énfasis4 6 2 2 5" xfId="55228" xr:uid="{3B2B752B-8A8A-4E83-B4B0-9AF3BEC8A907}"/>
    <cellStyle name="60% - Énfasis4 6 2 3" xfId="4919" xr:uid="{EB8D9655-5467-4DD0-B0FD-59E0F15737C1}"/>
    <cellStyle name="60% - Énfasis4 6 2 3 2" xfId="12627" xr:uid="{D50CB482-8474-42AE-A06A-D12368C4F33C}"/>
    <cellStyle name="60% - Énfasis4 6 2 3 2 2" xfId="28039" xr:uid="{34C78270-CB22-4D96-A0E9-D93F79F8A8AC}"/>
    <cellStyle name="60% - Énfasis4 6 2 3 2 2 2" xfId="55238" xr:uid="{11AC69EA-5970-4B18-B87D-D2568429BC3F}"/>
    <cellStyle name="60% - Énfasis4 6 2 3 2 3" xfId="55237" xr:uid="{19E841FC-7D22-4369-98CC-E64846701604}"/>
    <cellStyle name="60% - Énfasis4 6 2 3 3" xfId="20334" xr:uid="{8271A1B0-CC2B-4238-970C-124858CA5940}"/>
    <cellStyle name="60% - Énfasis4 6 2 3 3 2" xfId="55239" xr:uid="{50BE3B5C-EA17-4293-AE1A-1B7553799E21}"/>
    <cellStyle name="60% - Énfasis4 6 2 3 4" xfId="55236" xr:uid="{F6B3BA64-217A-4772-B8C3-763AFBA3A6EA}"/>
    <cellStyle name="60% - Énfasis4 6 2 4" xfId="8902" xr:uid="{F6FFC415-2BA9-4989-8436-256497D157FA}"/>
    <cellStyle name="60% - Énfasis4 6 2 4 2" xfId="24315" xr:uid="{D4D17379-97BE-4D52-B18A-4708141B6D4D}"/>
    <cellStyle name="60% - Énfasis4 6 2 4 2 2" xfId="55241" xr:uid="{F8EBE65D-A894-4944-98F9-E10628BE7CEA}"/>
    <cellStyle name="60% - Énfasis4 6 2 4 3" xfId="55240" xr:uid="{8F97339D-EF38-4083-A0C6-9D60033BF783}"/>
    <cellStyle name="60% - Énfasis4 6 2 5" xfId="16610" xr:uid="{FCE0CE0E-A798-46E9-9B77-A6A042C0C98A}"/>
    <cellStyle name="60% - Énfasis4 6 2 5 2" xfId="55242" xr:uid="{09AAB18C-AEBA-4F06-A87C-28EF595A7072}"/>
    <cellStyle name="60% - Énfasis4 6 2 6" xfId="55227" xr:uid="{1E98921F-B889-45E7-9DE1-DD05CDE0A8A0}"/>
    <cellStyle name="60% - Énfasis4 6 3" xfId="2012" xr:uid="{CE4AD767-FE74-483C-BB75-56CA899ECBB1}"/>
    <cellStyle name="60% - Énfasis4 6 3 2" xfId="5744" xr:uid="{C2C61401-284D-45BC-AB11-02DADC53EFD5}"/>
    <cellStyle name="60% - Énfasis4 6 3 2 2" xfId="13452" xr:uid="{8C15785F-DDA0-4C6D-A3AD-D7A22165984C}"/>
    <cellStyle name="60% - Énfasis4 6 3 2 2 2" xfId="28864" xr:uid="{D998E15F-AF35-4499-B71D-1DAC277070F5}"/>
    <cellStyle name="60% - Énfasis4 6 3 2 2 2 2" xfId="55246" xr:uid="{A48AD901-A679-4965-83EF-41AE8F32F2EC}"/>
    <cellStyle name="60% - Énfasis4 6 3 2 2 3" xfId="55245" xr:uid="{125F0F59-E961-4288-83E2-BE3564AF1933}"/>
    <cellStyle name="60% - Énfasis4 6 3 2 3" xfId="21159" xr:uid="{0CC0B5D4-79E7-4024-AFF2-558BE795BE7D}"/>
    <cellStyle name="60% - Énfasis4 6 3 2 3 2" xfId="55247" xr:uid="{395372DC-A87B-4EF0-B6C7-015B62ACA9E9}"/>
    <cellStyle name="60% - Énfasis4 6 3 2 4" xfId="55244" xr:uid="{D8344370-F5E0-4F7D-A8D8-6D9E6D2D1611}"/>
    <cellStyle name="60% - Énfasis4 6 3 3" xfId="9723" xr:uid="{2221319F-5189-412E-9B97-AFA7F16CF8DD}"/>
    <cellStyle name="60% - Énfasis4 6 3 3 2" xfId="25136" xr:uid="{2FD99162-9977-4A39-AA36-89B116711D72}"/>
    <cellStyle name="60% - Énfasis4 6 3 3 2 2" xfId="55249" xr:uid="{867F39BA-5F01-456A-AB12-C4CBFF2C3CD8}"/>
    <cellStyle name="60% - Énfasis4 6 3 3 3" xfId="55248" xr:uid="{8EEF186A-F120-4A0D-8481-43785BD3A032}"/>
    <cellStyle name="60% - Énfasis4 6 3 4" xfId="17431" xr:uid="{FAE4550A-FBBD-417A-B8CC-FCE51EF2DB0B}"/>
    <cellStyle name="60% - Énfasis4 6 3 4 2" xfId="55250" xr:uid="{D65A0046-7657-4036-9D3C-41D27BE47969}"/>
    <cellStyle name="60% - Énfasis4 6 3 5" xfId="55243" xr:uid="{768BC0DE-46FE-4542-A5E2-269A9FFDA53D}"/>
    <cellStyle name="60% - Énfasis4 6 4" xfId="4267" xr:uid="{3B1DD5A0-8312-41A7-AAB2-1793CA72D659}"/>
    <cellStyle name="60% - Énfasis4 6 4 2" xfId="11975" xr:uid="{C927D1A0-B40F-4104-B6C3-1C5B07C10DEC}"/>
    <cellStyle name="60% - Énfasis4 6 4 2 2" xfId="27387" xr:uid="{C64570BD-A5A4-4E11-B211-7E10CB7AB378}"/>
    <cellStyle name="60% - Énfasis4 6 4 2 2 2" xfId="55253" xr:uid="{93177327-A916-4113-BF75-2208983C0B70}"/>
    <cellStyle name="60% - Énfasis4 6 4 2 3" xfId="55252" xr:uid="{515729EA-4F24-4D9B-9681-B48D56910328}"/>
    <cellStyle name="60% - Énfasis4 6 4 3" xfId="19682" xr:uid="{F0E8410B-CCAA-4C64-A8B0-93392E95682F}"/>
    <cellStyle name="60% - Énfasis4 6 4 3 2" xfId="55254" xr:uid="{36F633C2-B176-4CFB-B1AA-643ABEAB2CB9}"/>
    <cellStyle name="60% - Énfasis4 6 4 4" xfId="55251" xr:uid="{5F354FF1-8BEB-43C4-9304-67B6398106C0}"/>
    <cellStyle name="60% - Énfasis4 6 5" xfId="8264" xr:uid="{7813CF52-6C65-4B73-BE2A-FFDB12A21153}"/>
    <cellStyle name="60% - Énfasis4 6 5 2" xfId="23677" xr:uid="{9EA54B52-89B8-4ADD-98AD-E93B3E47A166}"/>
    <cellStyle name="60% - Énfasis4 6 5 2 2" xfId="55256" xr:uid="{4DF45FAC-DC2E-41A8-B2E1-400B208E350B}"/>
    <cellStyle name="60% - Énfasis4 6 5 3" xfId="55255" xr:uid="{4B4E1D78-6044-4345-8963-0C1007EA0943}"/>
    <cellStyle name="60% - Énfasis4 6 6" xfId="15972" xr:uid="{B4E66DD6-E1BE-429D-80F0-8A547A7FF8AF}"/>
    <cellStyle name="60% - Énfasis4 6 6 2" xfId="55257" xr:uid="{2623A49B-E0AC-4D27-A1BA-EEDE039AE330}"/>
    <cellStyle name="60% - Énfasis4 6 7" xfId="55226" xr:uid="{5FE4AE3A-827F-4054-97B3-912222E8BEE2}"/>
    <cellStyle name="60% - Énfasis4 7" xfId="541" xr:uid="{48EE1D02-C71E-4071-8787-92F790C40F6F}"/>
    <cellStyle name="60% - Énfasis4 7 2" xfId="1202" xr:uid="{2E33BCA4-6B4A-4AFF-AEB9-F67C3E333639}"/>
    <cellStyle name="60% - Énfasis4 7 2 2" xfId="2670" xr:uid="{BCAB4B1B-0F43-4D84-9A34-1868192DCB5C}"/>
    <cellStyle name="60% - Énfasis4 7 2 2 2" xfId="6402" xr:uid="{D9FA77F4-8083-4D65-8E89-19D6F8DEDE6A}"/>
    <cellStyle name="60% - Énfasis4 7 2 2 2 2" xfId="14110" xr:uid="{74FDA51E-F585-400B-8EBB-A25BED7E55E9}"/>
    <cellStyle name="60% - Énfasis4 7 2 2 2 2 2" xfId="29522" xr:uid="{A44747BE-6ACD-475C-B04E-FDF204E742EE}"/>
    <cellStyle name="60% - Énfasis4 7 2 2 2 2 2 2" xfId="55263" xr:uid="{00B55FAB-810D-40AC-871D-AA4C12DA13CB}"/>
    <cellStyle name="60% - Énfasis4 7 2 2 2 2 3" xfId="55262" xr:uid="{65222C92-B372-4E3A-A1DF-EBD1859B3CE6}"/>
    <cellStyle name="60% - Énfasis4 7 2 2 2 3" xfId="21817" xr:uid="{A464E0AF-3048-482C-A113-E0CB43B2257F}"/>
    <cellStyle name="60% - Énfasis4 7 2 2 2 3 2" xfId="55264" xr:uid="{677208B3-580B-4228-A7AF-F0169AD57477}"/>
    <cellStyle name="60% - Énfasis4 7 2 2 2 4" xfId="55261" xr:uid="{22F07C51-3F3A-4947-960A-DA1E9A92B140}"/>
    <cellStyle name="60% - Énfasis4 7 2 2 3" xfId="10381" xr:uid="{A08C2BDB-0BA3-4011-A152-FF8B2EB6FC46}"/>
    <cellStyle name="60% - Énfasis4 7 2 2 3 2" xfId="25794" xr:uid="{418BBCF6-110B-4C14-BCC2-A28A0DB60E6E}"/>
    <cellStyle name="60% - Énfasis4 7 2 2 3 2 2" xfId="55266" xr:uid="{187B86B5-C6AA-40D8-9600-71A97507AFCB}"/>
    <cellStyle name="60% - Énfasis4 7 2 2 3 3" xfId="55265" xr:uid="{BCB02ED9-BE7F-43EC-B906-8AF480F36E52}"/>
    <cellStyle name="60% - Énfasis4 7 2 2 4" xfId="18089" xr:uid="{9B02EF2F-7E70-46C8-850E-935AEA91CD28}"/>
    <cellStyle name="60% - Énfasis4 7 2 2 4 2" xfId="55267" xr:uid="{AAAE8659-509F-4252-BA33-C44D2168E597}"/>
    <cellStyle name="60% - Énfasis4 7 2 2 5" xfId="55260" xr:uid="{E1B2BC78-6808-4894-B08B-1E93DD82917E}"/>
    <cellStyle name="60% - Énfasis4 7 2 3" xfId="4939" xr:uid="{03DF8711-0604-4FAB-A764-30E5C86F0173}"/>
    <cellStyle name="60% - Énfasis4 7 2 3 2" xfId="12647" xr:uid="{7D05EC1E-2C2D-4873-A992-1F30EF7B8D0E}"/>
    <cellStyle name="60% - Énfasis4 7 2 3 2 2" xfId="28059" xr:uid="{98D8DC3E-80F7-49AE-A859-9382A062F61F}"/>
    <cellStyle name="60% - Énfasis4 7 2 3 2 2 2" xfId="55270" xr:uid="{BD883DD5-D7C2-40F5-9416-26E48B56143D}"/>
    <cellStyle name="60% - Énfasis4 7 2 3 2 3" xfId="55269" xr:uid="{D273C58A-34B0-45A2-AB8C-572D58020C9E}"/>
    <cellStyle name="60% - Énfasis4 7 2 3 3" xfId="20354" xr:uid="{B786A093-22D0-4464-A56A-17B4AA2E4F0A}"/>
    <cellStyle name="60% - Énfasis4 7 2 3 3 2" xfId="55271" xr:uid="{41C4B38C-E29B-4A7C-8D40-0FEE1AF066B8}"/>
    <cellStyle name="60% - Énfasis4 7 2 3 4" xfId="55268" xr:uid="{E2C5C645-8B83-4415-AD55-BEE2096A100E}"/>
    <cellStyle name="60% - Énfasis4 7 2 4" xfId="8922" xr:uid="{F3A158D0-AFF8-4723-A6B1-55E8AA4FBA46}"/>
    <cellStyle name="60% - Énfasis4 7 2 4 2" xfId="24335" xr:uid="{B959A0A2-09B7-4D19-BAF3-65EE024C5C91}"/>
    <cellStyle name="60% - Énfasis4 7 2 4 2 2" xfId="55273" xr:uid="{DA119ADE-329F-4428-9929-56CBE6F06AC4}"/>
    <cellStyle name="60% - Énfasis4 7 2 4 3" xfId="55272" xr:uid="{8F5D180A-307D-4B41-813B-81D7481B35D7}"/>
    <cellStyle name="60% - Énfasis4 7 2 5" xfId="16630" xr:uid="{1C1306EF-633F-4F29-8BC2-D0C752109BB6}"/>
    <cellStyle name="60% - Énfasis4 7 2 5 2" xfId="55274" xr:uid="{C4EFD1AC-648C-44A5-B8D3-CB789F2F0AA3}"/>
    <cellStyle name="60% - Énfasis4 7 2 6" xfId="55259" xr:uid="{4B61F407-DC49-495C-9A51-610B664844D7}"/>
    <cellStyle name="60% - Énfasis4 7 3" xfId="2032" xr:uid="{4F60C418-B92C-4624-84EE-352FBF4D9F60}"/>
    <cellStyle name="60% - Énfasis4 7 3 2" xfId="5764" xr:uid="{AA59FB35-DDA3-4D00-8D6C-50FC443FFA1F}"/>
    <cellStyle name="60% - Énfasis4 7 3 2 2" xfId="13472" xr:uid="{DA4C92CA-4BC8-4F21-8E5C-599B168A2A66}"/>
    <cellStyle name="60% - Énfasis4 7 3 2 2 2" xfId="28884" xr:uid="{5E46BD91-5DAA-4D72-9AA2-9A9AA1461123}"/>
    <cellStyle name="60% - Énfasis4 7 3 2 2 2 2" xfId="55278" xr:uid="{94A26BCE-8303-4FCC-98A2-2130DFFF3ABC}"/>
    <cellStyle name="60% - Énfasis4 7 3 2 2 3" xfId="55277" xr:uid="{13C6ACF8-0722-4C3B-BE4F-E4416401FC4B}"/>
    <cellStyle name="60% - Énfasis4 7 3 2 3" xfId="21179" xr:uid="{E6564AA8-13D9-443A-8600-2F4FD58135B2}"/>
    <cellStyle name="60% - Énfasis4 7 3 2 3 2" xfId="55279" xr:uid="{206E835E-55A5-4F45-8BA0-FC1F6E39407C}"/>
    <cellStyle name="60% - Énfasis4 7 3 2 4" xfId="55276" xr:uid="{7B94289B-5861-40AD-AD6E-AB18A8EF308E}"/>
    <cellStyle name="60% - Énfasis4 7 3 3" xfId="9743" xr:uid="{228773F7-4871-4F01-BC2B-95EA28F52AC2}"/>
    <cellStyle name="60% - Énfasis4 7 3 3 2" xfId="25156" xr:uid="{3593AF40-B90B-4FBE-AF27-BF49E81C6EB7}"/>
    <cellStyle name="60% - Énfasis4 7 3 3 2 2" xfId="55281" xr:uid="{B62FF91E-1BA2-4C83-A8C9-B2F05F35C716}"/>
    <cellStyle name="60% - Énfasis4 7 3 3 3" xfId="55280" xr:uid="{B75CD232-5FCD-4FAD-84D2-7D5A643C93C1}"/>
    <cellStyle name="60% - Énfasis4 7 3 4" xfId="17451" xr:uid="{B95A7899-4E5C-4557-93C0-B3474D55CEC2}"/>
    <cellStyle name="60% - Énfasis4 7 3 4 2" xfId="55282" xr:uid="{5F2C936B-01C9-4759-8681-F04C8845E2E4}"/>
    <cellStyle name="60% - Énfasis4 7 3 5" xfId="55275" xr:uid="{D8D4E2DF-BA25-4628-B89C-BDC1D26B72A4}"/>
    <cellStyle name="60% - Énfasis4 7 4" xfId="4287" xr:uid="{7F8D0984-A56A-4750-834F-163BE336F741}"/>
    <cellStyle name="60% - Énfasis4 7 4 2" xfId="11995" xr:uid="{0CA31439-11F9-4D92-8C72-21BF401CED53}"/>
    <cellStyle name="60% - Énfasis4 7 4 2 2" xfId="27407" xr:uid="{A27A29BB-7C65-4993-9391-516BD63F55C3}"/>
    <cellStyle name="60% - Énfasis4 7 4 2 2 2" xfId="55285" xr:uid="{7BDF3457-BF24-4C48-B293-477DCD3C22C4}"/>
    <cellStyle name="60% - Énfasis4 7 4 2 3" xfId="55284" xr:uid="{1F859535-7936-44DD-9742-BAE7511A0305}"/>
    <cellStyle name="60% - Énfasis4 7 4 3" xfId="19702" xr:uid="{2EC8FF38-580E-48AE-849F-E9988A79AB57}"/>
    <cellStyle name="60% - Énfasis4 7 4 3 2" xfId="55286" xr:uid="{FD77E0B9-B368-4BA6-9AD4-8E373C9A4447}"/>
    <cellStyle name="60% - Énfasis4 7 4 4" xfId="55283" xr:uid="{B730F1CE-4147-4989-B640-7B91D4EE68DB}"/>
    <cellStyle name="60% - Énfasis4 7 5" xfId="8284" xr:uid="{0C99A93A-E177-4764-95CB-7E27C29BAB5E}"/>
    <cellStyle name="60% - Énfasis4 7 5 2" xfId="23697" xr:uid="{7B5216AC-E5E9-4626-B2A5-96F61B431596}"/>
    <cellStyle name="60% - Énfasis4 7 5 2 2" xfId="55288" xr:uid="{F34788C7-D938-46A3-A686-96A4DCF3385E}"/>
    <cellStyle name="60% - Énfasis4 7 5 3" xfId="55287" xr:uid="{5F0B8905-BB36-4661-BD45-43082D08AC9B}"/>
    <cellStyle name="60% - Énfasis4 7 6" xfId="15992" xr:uid="{4E0A9DDE-35BC-47D8-B7C3-8B1FEB895011}"/>
    <cellStyle name="60% - Énfasis4 7 6 2" xfId="55289" xr:uid="{7030B932-5D0D-4282-9666-45817C23CDFB}"/>
    <cellStyle name="60% - Énfasis4 7 7" xfId="55258" xr:uid="{7B9111AA-8F46-4334-B919-AD047C47DC58}"/>
    <cellStyle name="60% - Énfasis4 8" xfId="561" xr:uid="{340A509C-2DDE-4553-9D6C-EBBE36ADF0A9}"/>
    <cellStyle name="60% - Énfasis4 8 2" xfId="1222" xr:uid="{35026561-99A1-4D24-9CD5-897F46B4CE30}"/>
    <cellStyle name="60% - Énfasis4 8 2 2" xfId="2690" xr:uid="{D37926B0-F677-45B9-A437-D2CC8C8DA222}"/>
    <cellStyle name="60% - Énfasis4 8 2 2 2" xfId="6422" xr:uid="{D59F9946-670D-48A4-8124-21AB133B416C}"/>
    <cellStyle name="60% - Énfasis4 8 2 2 2 2" xfId="14130" xr:uid="{4A880ED7-D35C-435C-9D8A-5EED17480227}"/>
    <cellStyle name="60% - Énfasis4 8 2 2 2 2 2" xfId="29542" xr:uid="{FCDFC102-703F-4D55-8433-DC0F02FE2D09}"/>
    <cellStyle name="60% - Énfasis4 8 2 2 2 2 2 2" xfId="55295" xr:uid="{C248EE1E-7062-42D8-863F-45768D7CA5F8}"/>
    <cellStyle name="60% - Énfasis4 8 2 2 2 2 3" xfId="55294" xr:uid="{529D7D9D-040B-4A68-B8D0-7E1DA032BCEE}"/>
    <cellStyle name="60% - Énfasis4 8 2 2 2 3" xfId="21837" xr:uid="{48C7200F-26D4-452B-A938-5B050F55F28B}"/>
    <cellStyle name="60% - Énfasis4 8 2 2 2 3 2" xfId="55296" xr:uid="{AC79D6B9-B266-4080-BEC9-8718CA8FDC5B}"/>
    <cellStyle name="60% - Énfasis4 8 2 2 2 4" xfId="55293" xr:uid="{FAF5C8F8-0BF4-4C77-A8DE-4DFC0178DE31}"/>
    <cellStyle name="60% - Énfasis4 8 2 2 3" xfId="10401" xr:uid="{59D5BDD2-D0F0-413C-A171-7CA431E01839}"/>
    <cellStyle name="60% - Énfasis4 8 2 2 3 2" xfId="25814" xr:uid="{277AAC6B-094A-44FD-A47E-A2AED7DA8509}"/>
    <cellStyle name="60% - Énfasis4 8 2 2 3 2 2" xfId="55298" xr:uid="{D4FD2CAB-EBE4-4B45-982B-51ED7BE47374}"/>
    <cellStyle name="60% - Énfasis4 8 2 2 3 3" xfId="55297" xr:uid="{86AD7167-EBF2-4F2D-91BD-C97A067AB77C}"/>
    <cellStyle name="60% - Énfasis4 8 2 2 4" xfId="18109" xr:uid="{1B4BEEB2-40CA-40B7-9E70-52CE1250049B}"/>
    <cellStyle name="60% - Énfasis4 8 2 2 4 2" xfId="55299" xr:uid="{4A2ED95B-C922-4C8A-BF1E-6B42C39C9502}"/>
    <cellStyle name="60% - Énfasis4 8 2 2 5" xfId="55292" xr:uid="{8A0F49E8-19E5-4D88-93D7-CF569335A7DE}"/>
    <cellStyle name="60% - Énfasis4 8 2 3" xfId="4959" xr:uid="{A4B5C763-F848-41EA-8A59-29EBC8D781D1}"/>
    <cellStyle name="60% - Énfasis4 8 2 3 2" xfId="12667" xr:uid="{652A73D9-FB79-4D4F-B0FF-AB97F008C872}"/>
    <cellStyle name="60% - Énfasis4 8 2 3 2 2" xfId="28079" xr:uid="{EE61E6BC-CFCF-4ADB-B356-13381B1C8954}"/>
    <cellStyle name="60% - Énfasis4 8 2 3 2 2 2" xfId="55302" xr:uid="{30018756-9F49-4089-B4FC-776AD3B742E9}"/>
    <cellStyle name="60% - Énfasis4 8 2 3 2 3" xfId="55301" xr:uid="{56D7CA09-E5FB-4798-A3DB-EC5E8BBA0660}"/>
    <cellStyle name="60% - Énfasis4 8 2 3 3" xfId="20374" xr:uid="{33CABB10-7A75-4E25-8127-250A4CBD934C}"/>
    <cellStyle name="60% - Énfasis4 8 2 3 3 2" xfId="55303" xr:uid="{E2225857-F01F-4932-992F-6CD97733F55D}"/>
    <cellStyle name="60% - Énfasis4 8 2 3 4" xfId="55300" xr:uid="{3906B268-74B9-4190-A3C3-92E9A9782AE9}"/>
    <cellStyle name="60% - Énfasis4 8 2 4" xfId="8942" xr:uid="{EEB62F59-1097-4A43-897F-594BB243A79C}"/>
    <cellStyle name="60% - Énfasis4 8 2 4 2" xfId="24355" xr:uid="{FBD2D86F-0F2E-43D4-9B59-7CFE92734C29}"/>
    <cellStyle name="60% - Énfasis4 8 2 4 2 2" xfId="55305" xr:uid="{45D649C7-189F-4EB2-BEF0-EBB10FD00BC9}"/>
    <cellStyle name="60% - Énfasis4 8 2 4 3" xfId="55304" xr:uid="{AE45BB1B-2EFE-4C45-8143-63F94FADB618}"/>
    <cellStyle name="60% - Énfasis4 8 2 5" xfId="16650" xr:uid="{D3CD835A-95A0-4D0E-BC09-54ED9A90539C}"/>
    <cellStyle name="60% - Énfasis4 8 2 5 2" xfId="55306" xr:uid="{F7FE9DC7-3E78-4C01-A7AC-21E9A481BF4E}"/>
    <cellStyle name="60% - Énfasis4 8 2 6" xfId="55291" xr:uid="{E08EC4AB-C6A6-4311-B21B-55654F35C7D8}"/>
    <cellStyle name="60% - Énfasis4 8 3" xfId="2052" xr:uid="{8C6C6166-8557-412F-B0C9-D576F98785AB}"/>
    <cellStyle name="60% - Énfasis4 8 3 2" xfId="5784" xr:uid="{34899318-8945-4522-A7D8-4F9AD91FBE7A}"/>
    <cellStyle name="60% - Énfasis4 8 3 2 2" xfId="13492" xr:uid="{C4473E07-FB9E-47C7-B619-09DF162B5E82}"/>
    <cellStyle name="60% - Énfasis4 8 3 2 2 2" xfId="28904" xr:uid="{E086CCB4-0949-419E-92F6-120A90DFC441}"/>
    <cellStyle name="60% - Énfasis4 8 3 2 2 2 2" xfId="55310" xr:uid="{5BA54296-7564-4714-ACCB-D821D0866FE9}"/>
    <cellStyle name="60% - Énfasis4 8 3 2 2 3" xfId="55309" xr:uid="{0FD4E7DE-AD38-4CBA-92B4-4B0CCF7A9306}"/>
    <cellStyle name="60% - Énfasis4 8 3 2 3" xfId="21199" xr:uid="{C7B67474-E8D7-4EE8-94F5-600C1C05FF11}"/>
    <cellStyle name="60% - Énfasis4 8 3 2 3 2" xfId="55311" xr:uid="{C0AE8338-3123-4939-9612-94BC841428FE}"/>
    <cellStyle name="60% - Énfasis4 8 3 2 4" xfId="55308" xr:uid="{DB27D014-6FB7-483D-9ECC-2995F7500A97}"/>
    <cellStyle name="60% - Énfasis4 8 3 3" xfId="9763" xr:uid="{763263FA-662D-4349-8642-C1B7A86417EA}"/>
    <cellStyle name="60% - Énfasis4 8 3 3 2" xfId="25176" xr:uid="{41848C3A-250C-4E6E-8F92-A3B08BC20F3E}"/>
    <cellStyle name="60% - Énfasis4 8 3 3 2 2" xfId="55313" xr:uid="{54478CE4-BC4E-4E44-B555-A9B0439FD1F0}"/>
    <cellStyle name="60% - Énfasis4 8 3 3 3" xfId="55312" xr:uid="{8B0734A4-E853-42CE-B502-E5B38A508595}"/>
    <cellStyle name="60% - Énfasis4 8 3 4" xfId="17471" xr:uid="{4F051ED5-E934-4D9B-9BB7-B29EF99CFC61}"/>
    <cellStyle name="60% - Énfasis4 8 3 4 2" xfId="55314" xr:uid="{BA2F5FA0-4290-49CA-B85A-8FEB56FDAE41}"/>
    <cellStyle name="60% - Énfasis4 8 3 5" xfId="55307" xr:uid="{EC90AACF-44EF-42EC-B611-4084BCF76BF8}"/>
    <cellStyle name="60% - Énfasis4 8 4" xfId="4307" xr:uid="{BCC556CD-CDF8-4815-BCCE-1297920CB100}"/>
    <cellStyle name="60% - Énfasis4 8 4 2" xfId="12015" xr:uid="{064C1621-6030-4E90-85C4-AC9210746046}"/>
    <cellStyle name="60% - Énfasis4 8 4 2 2" xfId="27427" xr:uid="{17CA5181-DB50-478F-8C69-28426EFB4BE8}"/>
    <cellStyle name="60% - Énfasis4 8 4 2 2 2" xfId="55317" xr:uid="{AE6D6593-84F1-4759-B61D-AF4721BBAF26}"/>
    <cellStyle name="60% - Énfasis4 8 4 2 3" xfId="55316" xr:uid="{B424C36A-BA19-451E-8109-C8283261CCB3}"/>
    <cellStyle name="60% - Énfasis4 8 4 3" xfId="19722" xr:uid="{F353BDDF-A5AD-41F3-B5C2-556FAC0D91E5}"/>
    <cellStyle name="60% - Énfasis4 8 4 3 2" xfId="55318" xr:uid="{89F2F731-C7CB-466A-80B9-A637942E29F8}"/>
    <cellStyle name="60% - Énfasis4 8 4 4" xfId="55315" xr:uid="{E11D8F9A-0FB1-45BE-950F-87F31B97EC46}"/>
    <cellStyle name="60% - Énfasis4 8 5" xfId="8304" xr:uid="{59A57F61-3FCC-42A9-984B-D506A6BBADE9}"/>
    <cellStyle name="60% - Énfasis4 8 5 2" xfId="23717" xr:uid="{3CECCB5E-53A9-4299-AFB5-9F78D2131023}"/>
    <cellStyle name="60% - Énfasis4 8 5 2 2" xfId="55320" xr:uid="{ABB01394-AD82-4472-98C1-2D7DD30272BA}"/>
    <cellStyle name="60% - Énfasis4 8 5 3" xfId="55319" xr:uid="{6F56DE2E-401D-47D1-8A26-C9ADA3291588}"/>
    <cellStyle name="60% - Énfasis4 8 6" xfId="16012" xr:uid="{3127EB12-D8FA-4C44-BD21-C66695EDD4F0}"/>
    <cellStyle name="60% - Énfasis4 8 6 2" xfId="55321" xr:uid="{4694C00D-08BC-465B-B3E8-E8FDC6AAAC45}"/>
    <cellStyle name="60% - Énfasis4 8 7" xfId="55290" xr:uid="{F0E276FA-E7DC-4AC2-A8DD-10A3CE331831}"/>
    <cellStyle name="60% - Énfasis4 9" xfId="581" xr:uid="{E3DF3426-2972-4AE3-B0CE-ADFA37779CEC}"/>
    <cellStyle name="60% - Énfasis4 9 2" xfId="1242" xr:uid="{82BCD590-C63D-4F49-A59A-71C6D3AEE540}"/>
    <cellStyle name="60% - Énfasis4 9 2 2" xfId="2710" xr:uid="{29D3767A-3597-485D-942D-E8465AEDB6E4}"/>
    <cellStyle name="60% - Énfasis4 9 2 2 2" xfId="6442" xr:uid="{51333085-FCB1-4FD7-9DA5-906AC5A5089B}"/>
    <cellStyle name="60% - Énfasis4 9 2 2 2 2" xfId="14150" xr:uid="{E3138E7E-8EC7-493F-98A1-197564B7B598}"/>
    <cellStyle name="60% - Énfasis4 9 2 2 2 2 2" xfId="29562" xr:uid="{3E37BDBD-60B0-446C-91B8-BC1793D59964}"/>
    <cellStyle name="60% - Énfasis4 9 2 2 2 2 2 2" xfId="55327" xr:uid="{555CC2A2-B21D-4FC4-8731-F34F0A1F5FE0}"/>
    <cellStyle name="60% - Énfasis4 9 2 2 2 2 3" xfId="55326" xr:uid="{D6945B39-5805-4AEF-A8DA-A3F41FD36EF5}"/>
    <cellStyle name="60% - Énfasis4 9 2 2 2 3" xfId="21857" xr:uid="{E870644C-D8F3-40DB-9241-406F4D51C747}"/>
    <cellStyle name="60% - Énfasis4 9 2 2 2 3 2" xfId="55328" xr:uid="{ADE6D449-6D52-4838-92DF-4602AA73B2C6}"/>
    <cellStyle name="60% - Énfasis4 9 2 2 2 4" xfId="55325" xr:uid="{F3CB3AF4-075C-44A0-BAB3-597C5F42628F}"/>
    <cellStyle name="60% - Énfasis4 9 2 2 3" xfId="10421" xr:uid="{2F100121-551A-4642-9739-D58ECF7A3F52}"/>
    <cellStyle name="60% - Énfasis4 9 2 2 3 2" xfId="25834" xr:uid="{180F3B7B-FCD6-4B20-B6A8-63726C5B7A60}"/>
    <cellStyle name="60% - Énfasis4 9 2 2 3 2 2" xfId="55330" xr:uid="{15E56CBD-802D-463D-B7B3-DCAA88DE17A1}"/>
    <cellStyle name="60% - Énfasis4 9 2 2 3 3" xfId="55329" xr:uid="{79E532F6-38B6-4069-9F8E-8A647ECC6C1C}"/>
    <cellStyle name="60% - Énfasis4 9 2 2 4" xfId="18129" xr:uid="{7547CFA6-8E57-4840-A65F-2369020BA49B}"/>
    <cellStyle name="60% - Énfasis4 9 2 2 4 2" xfId="55331" xr:uid="{5EB5E0CF-936A-4685-BC04-7BF61CF410A7}"/>
    <cellStyle name="60% - Énfasis4 9 2 2 5" xfId="55324" xr:uid="{04EAC6F9-04A2-485D-9F57-54DAB444773F}"/>
    <cellStyle name="60% - Énfasis4 9 2 3" xfId="4979" xr:uid="{FCCC6EF3-1319-480E-BC10-1ACA6916EEFC}"/>
    <cellStyle name="60% - Énfasis4 9 2 3 2" xfId="12687" xr:uid="{68CF24E4-90B7-499C-B7D2-EEFDA9DE4BA5}"/>
    <cellStyle name="60% - Énfasis4 9 2 3 2 2" xfId="28099" xr:uid="{83E915C0-91DB-4D33-9E8F-E5ED0B78825B}"/>
    <cellStyle name="60% - Énfasis4 9 2 3 2 2 2" xfId="55334" xr:uid="{8FD26819-F13C-4018-A676-B0D8BAAC693F}"/>
    <cellStyle name="60% - Énfasis4 9 2 3 2 3" xfId="55333" xr:uid="{53190C9F-245E-4251-AB97-12AD831EACEC}"/>
    <cellStyle name="60% - Énfasis4 9 2 3 3" xfId="20394" xr:uid="{B9F64544-AB61-4C34-A47C-92CB7F6435BF}"/>
    <cellStyle name="60% - Énfasis4 9 2 3 3 2" xfId="55335" xr:uid="{A24243DE-0FF5-4C07-A90A-676FF7689805}"/>
    <cellStyle name="60% - Énfasis4 9 2 3 4" xfId="55332" xr:uid="{9AB07C69-F98D-4C04-8DDD-F9152A282D9B}"/>
    <cellStyle name="60% - Énfasis4 9 2 4" xfId="8962" xr:uid="{CF1B4074-5D45-45DA-933B-86B1BAD7F0EB}"/>
    <cellStyle name="60% - Énfasis4 9 2 4 2" xfId="24375" xr:uid="{DD46AE46-9EFA-47DD-A691-ED8A5F23B046}"/>
    <cellStyle name="60% - Énfasis4 9 2 4 2 2" xfId="55337" xr:uid="{EBBA685C-F03E-4FEA-97F2-01CE28C54D7A}"/>
    <cellStyle name="60% - Énfasis4 9 2 4 3" xfId="55336" xr:uid="{AE6AEEFC-AFDA-477B-9422-03030FFEB188}"/>
    <cellStyle name="60% - Énfasis4 9 2 5" xfId="16670" xr:uid="{6166A258-D0A9-477D-A575-C8DD98F5224B}"/>
    <cellStyle name="60% - Énfasis4 9 2 5 2" xfId="55338" xr:uid="{D2C32C4E-8DDC-4CA5-809A-D95F13437E2C}"/>
    <cellStyle name="60% - Énfasis4 9 2 6" xfId="55323" xr:uid="{13F75D45-7D00-44AE-B6CF-00C43047B548}"/>
    <cellStyle name="60% - Énfasis4 9 3" xfId="2072" xr:uid="{42ECEB20-6F0D-4A07-8487-993C7C0C9DF7}"/>
    <cellStyle name="60% - Énfasis4 9 3 2" xfId="5804" xr:uid="{897CC290-4267-471A-98E6-791FE6F79652}"/>
    <cellStyle name="60% - Énfasis4 9 3 2 2" xfId="13512" xr:uid="{F4A2A79E-D1FE-4DE2-B7F2-8B7D97337F7E}"/>
    <cellStyle name="60% - Énfasis4 9 3 2 2 2" xfId="28924" xr:uid="{E728BDC2-0B9F-4802-AFB1-07E539EFBA67}"/>
    <cellStyle name="60% - Énfasis4 9 3 2 2 2 2" xfId="55342" xr:uid="{F4C78293-3C21-40B2-B8EE-9F2C0E973074}"/>
    <cellStyle name="60% - Énfasis4 9 3 2 2 3" xfId="55341" xr:uid="{EC55C656-22A6-4C4B-B772-77D1814A6071}"/>
    <cellStyle name="60% - Énfasis4 9 3 2 3" xfId="21219" xr:uid="{39DDC843-21A9-489F-875C-B9B40EE21322}"/>
    <cellStyle name="60% - Énfasis4 9 3 2 3 2" xfId="55343" xr:uid="{C2930257-AFF2-4D24-9C44-4BE0CD42494B}"/>
    <cellStyle name="60% - Énfasis4 9 3 2 4" xfId="55340" xr:uid="{7C1B1D1B-F886-4C70-8558-5666D73C448A}"/>
    <cellStyle name="60% - Énfasis4 9 3 3" xfId="9783" xr:uid="{2FF5E5BB-F69B-4818-8CC4-049F79CB1B98}"/>
    <cellStyle name="60% - Énfasis4 9 3 3 2" xfId="25196" xr:uid="{1F7A9EEE-3C5B-4609-B4E2-4ED2F82F42F7}"/>
    <cellStyle name="60% - Énfasis4 9 3 3 2 2" xfId="55345" xr:uid="{1CD250DC-7266-4A96-9BF2-08DDD4526E7E}"/>
    <cellStyle name="60% - Énfasis4 9 3 3 3" xfId="55344" xr:uid="{7C887A69-0C60-491D-A318-9104AA60DBF9}"/>
    <cellStyle name="60% - Énfasis4 9 3 4" xfId="17491" xr:uid="{314C0F18-9A2A-47B5-A6B3-CA7FE9EF7F59}"/>
    <cellStyle name="60% - Énfasis4 9 3 4 2" xfId="55346" xr:uid="{ED26C877-6523-45D4-9316-8C775A67CC46}"/>
    <cellStyle name="60% - Énfasis4 9 3 5" xfId="55339" xr:uid="{B4C20F6B-9368-478D-B6BA-2EDB4BC2812D}"/>
    <cellStyle name="60% - Énfasis4 9 4" xfId="4327" xr:uid="{B8F904F9-C43E-4662-8896-4BF474D8C0A0}"/>
    <cellStyle name="60% - Énfasis4 9 4 2" xfId="12035" xr:uid="{28316CC8-94E2-4CD3-816A-AB3E2C1E288A}"/>
    <cellStyle name="60% - Énfasis4 9 4 2 2" xfId="27447" xr:uid="{473306F1-42E4-467A-B2B4-5AE1CB30469B}"/>
    <cellStyle name="60% - Énfasis4 9 4 2 2 2" xfId="55349" xr:uid="{59E04E02-4C99-401F-AF05-115B097F7270}"/>
    <cellStyle name="60% - Énfasis4 9 4 2 3" xfId="55348" xr:uid="{1C7E3FA5-02D7-4D44-B87A-9FDCA67AFE48}"/>
    <cellStyle name="60% - Énfasis4 9 4 3" xfId="19742" xr:uid="{2331856E-79D3-43CF-930D-18ACFA04B94A}"/>
    <cellStyle name="60% - Énfasis4 9 4 3 2" xfId="55350" xr:uid="{35F353BE-F73B-431F-9490-B78D4ED4CBD0}"/>
    <cellStyle name="60% - Énfasis4 9 4 4" xfId="55347" xr:uid="{D656D074-6C65-4191-AE4F-6F53B086F46D}"/>
    <cellStyle name="60% - Énfasis4 9 5" xfId="8324" xr:uid="{19F519BA-0692-4A43-9AAD-7E41514CBB21}"/>
    <cellStyle name="60% - Énfasis4 9 5 2" xfId="23737" xr:uid="{E8983092-E1FA-4E59-8575-9DAD666192C6}"/>
    <cellStyle name="60% - Énfasis4 9 5 2 2" xfId="55352" xr:uid="{27501FF4-84C2-408B-A186-A0BFB8D59DF6}"/>
    <cellStyle name="60% - Énfasis4 9 5 3" xfId="55351" xr:uid="{7869EE46-EA80-43DD-AA90-3D7D1D24E0EF}"/>
    <cellStyle name="60% - Énfasis4 9 6" xfId="16032" xr:uid="{A9A2BA13-D0B8-44E3-8EB8-62112B2DDC82}"/>
    <cellStyle name="60% - Énfasis4 9 6 2" xfId="55353" xr:uid="{367C123F-8BD1-422E-86BC-A79401160BE0}"/>
    <cellStyle name="60% - Énfasis4 9 7" xfId="55322" xr:uid="{C9F5C13C-E196-4FF3-A630-F6DE3AF9836F}"/>
    <cellStyle name="60% - Énfasis5 10" xfId="605" xr:uid="{856E59E0-D142-44E4-BF2E-92A45EDFD2E4}"/>
    <cellStyle name="60% - Énfasis5 10 2" xfId="1266" xr:uid="{97467563-456A-4332-BC9D-AAFE70E7D0BB}"/>
    <cellStyle name="60% - Énfasis5 10 2 2" xfId="2733" xr:uid="{C346D6C0-7467-4D98-B440-098DD59409D7}"/>
    <cellStyle name="60% - Énfasis5 10 2 2 2" xfId="6465" xr:uid="{2FB17FC1-A0F1-44F0-B7DD-2EEE4E73E055}"/>
    <cellStyle name="60% - Énfasis5 10 2 2 2 2" xfId="14173" xr:uid="{B4ABE9E3-983E-4A37-86CF-5751A4EBB030}"/>
    <cellStyle name="60% - Énfasis5 10 2 2 2 2 2" xfId="29585" xr:uid="{91216E25-8BCF-485A-B682-D99E873AEBA7}"/>
    <cellStyle name="60% - Énfasis5 10 2 2 2 2 2 2" xfId="55359" xr:uid="{4AB9AFAA-C109-4B30-9B04-E7CE581A03D8}"/>
    <cellStyle name="60% - Énfasis5 10 2 2 2 2 3" xfId="55358" xr:uid="{CA079220-9E99-4BD2-A414-583CF1C0852C}"/>
    <cellStyle name="60% - Énfasis5 10 2 2 2 3" xfId="21880" xr:uid="{C35521AC-30DD-4095-AED2-E1B034AC1F15}"/>
    <cellStyle name="60% - Énfasis5 10 2 2 2 3 2" xfId="55360" xr:uid="{A2340DD6-E697-4163-B4CB-5826EDB9FC8B}"/>
    <cellStyle name="60% - Énfasis5 10 2 2 2 4" xfId="55357" xr:uid="{F8D9DDFC-D4E1-4FB2-9CDF-0E143E240E64}"/>
    <cellStyle name="60% - Énfasis5 10 2 2 3" xfId="10444" xr:uid="{E1E1EB7E-B119-4212-9F9D-F1A0AB59DE86}"/>
    <cellStyle name="60% - Énfasis5 10 2 2 3 2" xfId="25857" xr:uid="{6825B872-B02B-4603-9152-AD49AA4D3D90}"/>
    <cellStyle name="60% - Énfasis5 10 2 2 3 2 2" xfId="55362" xr:uid="{92EEDF30-2A3F-4C2E-8A79-9267053F0940}"/>
    <cellStyle name="60% - Énfasis5 10 2 2 3 3" xfId="55361" xr:uid="{FAEEF313-8A4A-4998-8294-5E59CAC2FE80}"/>
    <cellStyle name="60% - Énfasis5 10 2 2 4" xfId="18152" xr:uid="{97B3C990-E937-462B-8179-B30321C9B78F}"/>
    <cellStyle name="60% - Énfasis5 10 2 2 4 2" xfId="55363" xr:uid="{5269C379-BFC1-49EB-BED9-A2D859048569}"/>
    <cellStyle name="60% - Énfasis5 10 2 2 5" xfId="55356" xr:uid="{6C1F7605-C9A6-4664-9159-094469F99F9C}"/>
    <cellStyle name="60% - Énfasis5 10 2 3" xfId="5002" xr:uid="{C3B08F84-BC84-4DB2-8E77-15304F59F97B}"/>
    <cellStyle name="60% - Énfasis5 10 2 3 2" xfId="12710" xr:uid="{C4165F9E-1290-458A-8DAB-D1237642845A}"/>
    <cellStyle name="60% - Énfasis5 10 2 3 2 2" xfId="28122" xr:uid="{2C27E504-285C-4A8D-8D42-A80A9ABAC7B2}"/>
    <cellStyle name="60% - Énfasis5 10 2 3 2 2 2" xfId="55366" xr:uid="{DBC78E44-8375-42D6-9A1E-36E8978B241C}"/>
    <cellStyle name="60% - Énfasis5 10 2 3 2 3" xfId="55365" xr:uid="{54A0A07F-614A-4DC6-89CC-538A6D791E6D}"/>
    <cellStyle name="60% - Énfasis5 10 2 3 3" xfId="20417" xr:uid="{A818FDDA-5F01-45CD-B7ED-43375C3448ED}"/>
    <cellStyle name="60% - Énfasis5 10 2 3 3 2" xfId="55367" xr:uid="{A71AD058-018A-4B11-94FF-4CF81DB6A093}"/>
    <cellStyle name="60% - Énfasis5 10 2 3 4" xfId="55364" xr:uid="{5AA60941-5E62-45BF-803C-484717A338F8}"/>
    <cellStyle name="60% - Énfasis5 10 2 4" xfId="8985" xr:uid="{E523F412-1D70-4C78-A26E-9E7D767293B6}"/>
    <cellStyle name="60% - Énfasis5 10 2 4 2" xfId="24398" xr:uid="{94154BE8-AB01-4402-91A0-3859ECEC3DFE}"/>
    <cellStyle name="60% - Énfasis5 10 2 4 2 2" xfId="55369" xr:uid="{1EFC84EE-9AAF-41EF-8752-8883555BF24A}"/>
    <cellStyle name="60% - Énfasis5 10 2 4 3" xfId="55368" xr:uid="{41E39F30-3FAA-4F8C-A7CF-897082950FC4}"/>
    <cellStyle name="60% - Énfasis5 10 2 5" xfId="16693" xr:uid="{3ED6C107-4DF2-4574-8947-4D68D3057CC4}"/>
    <cellStyle name="60% - Énfasis5 10 2 5 2" xfId="55370" xr:uid="{8C2EAD66-8948-4DAD-8958-C01E29BCB38A}"/>
    <cellStyle name="60% - Énfasis5 10 2 6" xfId="55355" xr:uid="{B6554E09-410A-44A9-8238-16B5EA5C6A4D}"/>
    <cellStyle name="60% - Énfasis5 10 3" xfId="2095" xr:uid="{D916A471-5EE2-4227-B0FB-3E6E5F69B7FC}"/>
    <cellStyle name="60% - Énfasis5 10 3 2" xfId="5827" xr:uid="{95598A40-6765-4CDD-A8E4-D108FAEFBCD8}"/>
    <cellStyle name="60% - Énfasis5 10 3 2 2" xfId="13535" xr:uid="{DF100A80-3C73-4F3B-9116-52A9623D0D02}"/>
    <cellStyle name="60% - Énfasis5 10 3 2 2 2" xfId="28947" xr:uid="{2E166316-F502-4E12-B37C-7DAC406B2DEF}"/>
    <cellStyle name="60% - Énfasis5 10 3 2 2 2 2" xfId="55374" xr:uid="{CB260EC7-D641-4B84-ACC1-31ED18F8E84A}"/>
    <cellStyle name="60% - Énfasis5 10 3 2 2 3" xfId="55373" xr:uid="{67E7F2C5-59BA-4743-90DF-654E64B28D6C}"/>
    <cellStyle name="60% - Énfasis5 10 3 2 3" xfId="21242" xr:uid="{B76C1C31-AD4F-4302-B050-9146AB0CC667}"/>
    <cellStyle name="60% - Énfasis5 10 3 2 3 2" xfId="55375" xr:uid="{05E84BE4-BEDD-4BDE-A183-6F1110CA06F8}"/>
    <cellStyle name="60% - Énfasis5 10 3 2 4" xfId="55372" xr:uid="{0ED66E4D-F133-4BF1-B2EB-548A17DF31D9}"/>
    <cellStyle name="60% - Énfasis5 10 3 3" xfId="9806" xr:uid="{5C28CDCD-086F-40A1-9B2C-EEF0ECA3E0DE}"/>
    <cellStyle name="60% - Énfasis5 10 3 3 2" xfId="25219" xr:uid="{A66B48B8-3F20-4052-89A5-DBF3CC5A176F}"/>
    <cellStyle name="60% - Énfasis5 10 3 3 2 2" xfId="55377" xr:uid="{950E3750-C36C-4C6A-9A05-3824A21F47E1}"/>
    <cellStyle name="60% - Énfasis5 10 3 3 3" xfId="55376" xr:uid="{808BDA91-21B9-4069-8930-CE89248F54A4}"/>
    <cellStyle name="60% - Énfasis5 10 3 4" xfId="17514" xr:uid="{875CA052-1EB6-4601-9AF3-047D530EBB7F}"/>
    <cellStyle name="60% - Énfasis5 10 3 4 2" xfId="55378" xr:uid="{385AB24C-F634-4826-9B76-34ADE157A118}"/>
    <cellStyle name="60% - Énfasis5 10 3 5" xfId="55371" xr:uid="{AFA1A96D-921F-418E-8BF7-2CE190AE90EF}"/>
    <cellStyle name="60% - Énfasis5 10 4" xfId="4350" xr:uid="{8E404DE8-EB75-44DF-9B93-FDE8934B461A}"/>
    <cellStyle name="60% - Énfasis5 10 4 2" xfId="12058" xr:uid="{63069C6B-2C93-42BE-B431-404509E0A821}"/>
    <cellStyle name="60% - Énfasis5 10 4 2 2" xfId="27470" xr:uid="{41491919-EC69-48D9-B4B1-CA21F3A13E4C}"/>
    <cellStyle name="60% - Énfasis5 10 4 2 2 2" xfId="55381" xr:uid="{9C4A46A0-398C-4183-A82A-C49F5D780C5C}"/>
    <cellStyle name="60% - Énfasis5 10 4 2 3" xfId="55380" xr:uid="{FF6543F4-F940-4A51-9144-125431BBBD63}"/>
    <cellStyle name="60% - Énfasis5 10 4 3" xfId="19765" xr:uid="{DEB3DA9E-CFFB-4C0E-89CB-D21EE6AF94A0}"/>
    <cellStyle name="60% - Énfasis5 10 4 3 2" xfId="55382" xr:uid="{30006AC4-EC0F-46B3-A637-932E95C77C24}"/>
    <cellStyle name="60% - Énfasis5 10 4 4" xfId="55379" xr:uid="{EAA1AFD3-ED71-4ED5-AE2A-B8831849B04D}"/>
    <cellStyle name="60% - Énfasis5 10 5" xfId="8347" xr:uid="{5293AF60-28ED-4481-914F-80AFC5100FE1}"/>
    <cellStyle name="60% - Énfasis5 10 5 2" xfId="23760" xr:uid="{E411EFD3-801F-46BA-A9D8-C87FAA301279}"/>
    <cellStyle name="60% - Énfasis5 10 5 2 2" xfId="55384" xr:uid="{9D083787-A8B5-4DE0-82F0-3416E3F59EFD}"/>
    <cellStyle name="60% - Énfasis5 10 5 3" xfId="55383" xr:uid="{27C91582-E1B1-4A75-BC1B-F63C2B7E7C61}"/>
    <cellStyle name="60% - Énfasis5 10 6" xfId="16055" xr:uid="{D494B25D-F6B8-459A-B287-67956FC87D68}"/>
    <cellStyle name="60% - Énfasis5 10 6 2" xfId="55385" xr:uid="{6DBC8197-9B2E-4D5B-A4E1-0CD1BB4BC0F8}"/>
    <cellStyle name="60% - Énfasis5 10 7" xfId="55354" xr:uid="{9D6F951D-BF67-4A95-85B8-0513517534DC}"/>
    <cellStyle name="60% - Énfasis5 11" xfId="625" xr:uid="{7F4D1E70-8B9A-4401-B738-319BE13398B8}"/>
    <cellStyle name="60% - Énfasis5 11 2" xfId="1286" xr:uid="{F5B31767-5A9C-4295-B48F-15838085F664}"/>
    <cellStyle name="60% - Énfasis5 11 2 2" xfId="2753" xr:uid="{83F935CC-F5B3-4308-A834-F1343D617D04}"/>
    <cellStyle name="60% - Énfasis5 11 2 2 2" xfId="6485" xr:uid="{9E0D3035-294A-4F3B-9D3B-EC49F3F648E0}"/>
    <cellStyle name="60% - Énfasis5 11 2 2 2 2" xfId="14193" xr:uid="{9D9DAA7C-2EAE-4D08-AA83-2E829348678B}"/>
    <cellStyle name="60% - Énfasis5 11 2 2 2 2 2" xfId="29605" xr:uid="{239E715A-2334-4799-BA90-BB8B72173282}"/>
    <cellStyle name="60% - Énfasis5 11 2 2 2 2 2 2" xfId="55391" xr:uid="{532921B2-C7C1-4E25-8165-0603F8CE702B}"/>
    <cellStyle name="60% - Énfasis5 11 2 2 2 2 3" xfId="55390" xr:uid="{7F224169-4520-40C6-8826-2518DBA39429}"/>
    <cellStyle name="60% - Énfasis5 11 2 2 2 3" xfId="21900" xr:uid="{B27F4A87-9769-4A97-BB98-650C0F63ADF1}"/>
    <cellStyle name="60% - Énfasis5 11 2 2 2 3 2" xfId="55392" xr:uid="{22ABA609-E356-4798-9567-B81133345E6D}"/>
    <cellStyle name="60% - Énfasis5 11 2 2 2 4" xfId="55389" xr:uid="{78FAA962-3CAE-4EEF-A4E5-2D9BD45D1F9A}"/>
    <cellStyle name="60% - Énfasis5 11 2 2 3" xfId="10464" xr:uid="{8D02DA40-C870-4DFD-AB83-D72FE26631B7}"/>
    <cellStyle name="60% - Énfasis5 11 2 2 3 2" xfId="25877" xr:uid="{38E6502A-A5C7-4A9C-9515-ABA76BB497F6}"/>
    <cellStyle name="60% - Énfasis5 11 2 2 3 2 2" xfId="55394" xr:uid="{662FF3CD-1BF8-4F9F-B884-A5D73A51F609}"/>
    <cellStyle name="60% - Énfasis5 11 2 2 3 3" xfId="55393" xr:uid="{3BF14BE5-EE47-48CF-9FC9-364632A28B0C}"/>
    <cellStyle name="60% - Énfasis5 11 2 2 4" xfId="18172" xr:uid="{58FF9D0F-215D-4B81-AE13-34A2DE90C92D}"/>
    <cellStyle name="60% - Énfasis5 11 2 2 4 2" xfId="55395" xr:uid="{C0F471AF-49DC-49F2-96E8-25C58660AD98}"/>
    <cellStyle name="60% - Énfasis5 11 2 2 5" xfId="55388" xr:uid="{5D08B775-F1DE-4B6D-BC07-C05AD62461A5}"/>
    <cellStyle name="60% - Énfasis5 11 2 3" xfId="5022" xr:uid="{0297D720-FDDA-4B4F-941B-E62CE6094D21}"/>
    <cellStyle name="60% - Énfasis5 11 2 3 2" xfId="12730" xr:uid="{F6AEF1EA-9777-41F8-9556-DDC464058F63}"/>
    <cellStyle name="60% - Énfasis5 11 2 3 2 2" xfId="28142" xr:uid="{EBB352B2-BF14-49C8-AC9A-2B487B62593D}"/>
    <cellStyle name="60% - Énfasis5 11 2 3 2 2 2" xfId="55398" xr:uid="{A3E1E08E-5832-4818-A4D9-859B275ED3E0}"/>
    <cellStyle name="60% - Énfasis5 11 2 3 2 3" xfId="55397" xr:uid="{3425FB7C-9FD0-44A8-8CEA-DE402D114C12}"/>
    <cellStyle name="60% - Énfasis5 11 2 3 3" xfId="20437" xr:uid="{BA33940E-192E-44E0-B5AC-0EA29CD5C59C}"/>
    <cellStyle name="60% - Énfasis5 11 2 3 3 2" xfId="55399" xr:uid="{F5FFA6B5-1B62-4B2C-8B24-E1A9BD0D8F6D}"/>
    <cellStyle name="60% - Énfasis5 11 2 3 4" xfId="55396" xr:uid="{1BB30333-9049-42D0-A7F0-2BC851949C14}"/>
    <cellStyle name="60% - Énfasis5 11 2 4" xfId="9005" xr:uid="{1F5AC897-6B2F-47FE-952F-065CF32FCCAC}"/>
    <cellStyle name="60% - Énfasis5 11 2 4 2" xfId="24418" xr:uid="{FF77B5FB-E525-494B-B0BD-07C37C0C7B26}"/>
    <cellStyle name="60% - Énfasis5 11 2 4 2 2" xfId="55401" xr:uid="{59F370EB-6E55-4484-9B25-360C4D43015A}"/>
    <cellStyle name="60% - Énfasis5 11 2 4 3" xfId="55400" xr:uid="{4CC9515E-E2F8-4D1B-A56B-D03CBC00C5B7}"/>
    <cellStyle name="60% - Énfasis5 11 2 5" xfId="16713" xr:uid="{FBA15096-3CD0-49CB-A20C-70C2E79131BA}"/>
    <cellStyle name="60% - Énfasis5 11 2 5 2" xfId="55402" xr:uid="{E1E8A080-F318-4E55-B509-CFF262D79DC8}"/>
    <cellStyle name="60% - Énfasis5 11 2 6" xfId="55387" xr:uid="{10C3CC5A-2631-46D8-A283-358C84465146}"/>
    <cellStyle name="60% - Énfasis5 11 3" xfId="2115" xr:uid="{97621511-3A35-4B89-B43E-A2CD02749165}"/>
    <cellStyle name="60% - Énfasis5 11 3 2" xfId="5847" xr:uid="{32FC6EB4-549D-4B25-A15D-E1D572F9CD7D}"/>
    <cellStyle name="60% - Énfasis5 11 3 2 2" xfId="13555" xr:uid="{7B36D0FD-B3BC-49A7-883E-878A93CFA362}"/>
    <cellStyle name="60% - Énfasis5 11 3 2 2 2" xfId="28967" xr:uid="{3CBE3C6A-2015-477E-81CE-E8BD5E02157C}"/>
    <cellStyle name="60% - Énfasis5 11 3 2 2 2 2" xfId="55406" xr:uid="{6CB1608E-F081-4723-B9DA-BC2E7D63A3E8}"/>
    <cellStyle name="60% - Énfasis5 11 3 2 2 3" xfId="55405" xr:uid="{99E07077-B989-49C8-AE70-DAD2C5AAD812}"/>
    <cellStyle name="60% - Énfasis5 11 3 2 3" xfId="21262" xr:uid="{61BDBE8E-1824-4CE3-9F8D-B8ED8530C477}"/>
    <cellStyle name="60% - Énfasis5 11 3 2 3 2" xfId="55407" xr:uid="{CF941A23-8DD3-47E3-8C9D-63FF9B687199}"/>
    <cellStyle name="60% - Énfasis5 11 3 2 4" xfId="55404" xr:uid="{544F165B-D924-4663-8C48-3E06FA2F6C1C}"/>
    <cellStyle name="60% - Énfasis5 11 3 3" xfId="9826" xr:uid="{F7997845-2616-4E2B-8E52-01C2ACC1CE3F}"/>
    <cellStyle name="60% - Énfasis5 11 3 3 2" xfId="25239" xr:uid="{80CEABF2-8264-4A27-8FE9-0586A36DA18D}"/>
    <cellStyle name="60% - Énfasis5 11 3 3 2 2" xfId="55409" xr:uid="{86C9E1FF-85FB-411D-8959-963A036B689C}"/>
    <cellStyle name="60% - Énfasis5 11 3 3 3" xfId="55408" xr:uid="{526C907F-F2AD-4AC6-AE58-9DC14B5DAF59}"/>
    <cellStyle name="60% - Énfasis5 11 3 4" xfId="17534" xr:uid="{47C15E07-4F09-4CC3-AD6B-183FE7C84EAF}"/>
    <cellStyle name="60% - Énfasis5 11 3 4 2" xfId="55410" xr:uid="{389C5970-2087-4087-9A1E-69BBD4B27984}"/>
    <cellStyle name="60% - Énfasis5 11 3 5" xfId="55403" xr:uid="{5978AA6B-B0F8-45A0-B4EB-6C251AD321C3}"/>
    <cellStyle name="60% - Énfasis5 11 4" xfId="4370" xr:uid="{BAEB477B-83F3-497A-96BC-4AC26DA4FD17}"/>
    <cellStyle name="60% - Énfasis5 11 4 2" xfId="12078" xr:uid="{329C36D0-E071-4B03-9841-4C968AEB7C93}"/>
    <cellStyle name="60% - Énfasis5 11 4 2 2" xfId="27490" xr:uid="{84A1E2D7-98D3-4C3D-94AF-866E029E620E}"/>
    <cellStyle name="60% - Énfasis5 11 4 2 2 2" xfId="55413" xr:uid="{421E0BB3-5728-4723-A3DD-97590D8FAC31}"/>
    <cellStyle name="60% - Énfasis5 11 4 2 3" xfId="55412" xr:uid="{28EBB33C-58ED-4957-BD5A-3551148F9080}"/>
    <cellStyle name="60% - Énfasis5 11 4 3" xfId="19785" xr:uid="{FB89DB88-C1D5-4D8C-AD07-76B613AB8609}"/>
    <cellStyle name="60% - Énfasis5 11 4 3 2" xfId="55414" xr:uid="{AE93CAE9-6B71-42CF-AF9C-2EBDF8274D27}"/>
    <cellStyle name="60% - Énfasis5 11 4 4" xfId="55411" xr:uid="{5DE77779-1CB2-42F7-B4EE-F5ABC7AD4CC9}"/>
    <cellStyle name="60% - Énfasis5 11 5" xfId="8367" xr:uid="{BF6E6023-127A-4466-8AE3-D415CF2132BC}"/>
    <cellStyle name="60% - Énfasis5 11 5 2" xfId="23780" xr:uid="{84BF61F3-D743-4DEE-BC51-66A23CAC8D90}"/>
    <cellStyle name="60% - Énfasis5 11 5 2 2" xfId="55416" xr:uid="{316C46E0-8683-4820-877B-78AF19ACA3EA}"/>
    <cellStyle name="60% - Énfasis5 11 5 3" xfId="55415" xr:uid="{AF26F77D-D0D4-4213-AF39-576BE611AC01}"/>
    <cellStyle name="60% - Énfasis5 11 6" xfId="16075" xr:uid="{8123C0AC-81DF-4A4D-B8E4-94FB4EC1A01B}"/>
    <cellStyle name="60% - Énfasis5 11 6 2" xfId="55417" xr:uid="{4BB14016-96C4-40D8-A8F7-E299A476A920}"/>
    <cellStyle name="60% - Énfasis5 11 7" xfId="55386" xr:uid="{4F5D87FA-99C5-461E-A764-F0A4D73B497D}"/>
    <cellStyle name="60% - Énfasis5 12" xfId="646" xr:uid="{5C1EE049-3108-4E7E-94EC-A03D0E0EB9FA}"/>
    <cellStyle name="60% - Énfasis5 12 2" xfId="1307" xr:uid="{8A727863-6CAE-4EB6-90A6-976BCB63BE0D}"/>
    <cellStyle name="60% - Énfasis5 12 2 2" xfId="2774" xr:uid="{22390A2E-C27A-4392-88C9-6FB272D7675D}"/>
    <cellStyle name="60% - Énfasis5 12 2 2 2" xfId="6506" xr:uid="{3B7DEAF1-6329-4F1A-82FE-2474A6ACBC66}"/>
    <cellStyle name="60% - Énfasis5 12 2 2 2 2" xfId="14214" xr:uid="{6EB67405-9676-42A0-B4DF-23B18C8BDBE6}"/>
    <cellStyle name="60% - Énfasis5 12 2 2 2 2 2" xfId="29626" xr:uid="{58582043-28FE-48F1-855F-901B1005256F}"/>
    <cellStyle name="60% - Énfasis5 12 2 2 2 2 2 2" xfId="55423" xr:uid="{E2928814-ED85-4882-95CE-490EA6B83C6B}"/>
    <cellStyle name="60% - Énfasis5 12 2 2 2 2 3" xfId="55422" xr:uid="{D12AFC48-B243-4EF6-BAAA-1D536CAD6B43}"/>
    <cellStyle name="60% - Énfasis5 12 2 2 2 3" xfId="21921" xr:uid="{860ECE5A-5953-419F-90EF-A83D8BA05537}"/>
    <cellStyle name="60% - Énfasis5 12 2 2 2 3 2" xfId="55424" xr:uid="{1E23644D-630A-4957-99AA-C213B1C4829D}"/>
    <cellStyle name="60% - Énfasis5 12 2 2 2 4" xfId="55421" xr:uid="{C1CB4568-7518-4691-8A46-12433B3BE089}"/>
    <cellStyle name="60% - Énfasis5 12 2 2 3" xfId="10485" xr:uid="{C08E8E84-3F6C-48B5-8028-C3050D5B1F3A}"/>
    <cellStyle name="60% - Énfasis5 12 2 2 3 2" xfId="25898" xr:uid="{E60E7FB6-5E59-4CB5-BF5D-B1ED10BE0D15}"/>
    <cellStyle name="60% - Énfasis5 12 2 2 3 2 2" xfId="55426" xr:uid="{BF929F45-4F51-49CB-8F28-116BB7B0D3C8}"/>
    <cellStyle name="60% - Énfasis5 12 2 2 3 3" xfId="55425" xr:uid="{10197F4F-24BC-4D68-B045-09F1BE939E78}"/>
    <cellStyle name="60% - Énfasis5 12 2 2 4" xfId="18193" xr:uid="{5AF97028-C6D8-4D41-8F1D-4F7969182BF2}"/>
    <cellStyle name="60% - Énfasis5 12 2 2 4 2" xfId="55427" xr:uid="{0D7498A5-10C0-4A9F-BC9C-1D2DE51570ED}"/>
    <cellStyle name="60% - Énfasis5 12 2 2 5" xfId="55420" xr:uid="{A8DF9E46-4372-43D9-A0AE-5EA64D6D10D7}"/>
    <cellStyle name="60% - Énfasis5 12 2 3" xfId="5043" xr:uid="{65200DC6-D385-4C19-9FEC-98BDCBBEC6DB}"/>
    <cellStyle name="60% - Énfasis5 12 2 3 2" xfId="12751" xr:uid="{EF903FE6-C73F-4143-9354-8C47D3E01AFA}"/>
    <cellStyle name="60% - Énfasis5 12 2 3 2 2" xfId="28163" xr:uid="{BDD02033-3CA7-44D4-93BC-44A1AE7D1D4A}"/>
    <cellStyle name="60% - Énfasis5 12 2 3 2 2 2" xfId="55430" xr:uid="{9DF6DD5A-BC58-4CA9-BF95-D2596AA21C03}"/>
    <cellStyle name="60% - Énfasis5 12 2 3 2 3" xfId="55429" xr:uid="{DCC8F4DC-6F0A-490B-AA6B-10B8D8E5BCBC}"/>
    <cellStyle name="60% - Énfasis5 12 2 3 3" xfId="20458" xr:uid="{F1A4907D-9066-4DB0-8E0D-1C75EE70E420}"/>
    <cellStyle name="60% - Énfasis5 12 2 3 3 2" xfId="55431" xr:uid="{047FCD9A-17D8-4DFD-AFC4-F61EF392BD9B}"/>
    <cellStyle name="60% - Énfasis5 12 2 3 4" xfId="55428" xr:uid="{F77E0710-428D-4BBC-AF28-1FE35FDFD8BB}"/>
    <cellStyle name="60% - Énfasis5 12 2 4" xfId="9026" xr:uid="{638086E9-134A-4682-8191-AE66A999E3CD}"/>
    <cellStyle name="60% - Énfasis5 12 2 4 2" xfId="24439" xr:uid="{7DFD7CBE-79EE-4C83-926E-AC6C5009373F}"/>
    <cellStyle name="60% - Énfasis5 12 2 4 2 2" xfId="55433" xr:uid="{465A1D17-5AC5-4130-850B-C2907920DBE1}"/>
    <cellStyle name="60% - Énfasis5 12 2 4 3" xfId="55432" xr:uid="{756D79A0-C858-42C8-90AB-3BE9954195AE}"/>
    <cellStyle name="60% - Énfasis5 12 2 5" xfId="16734" xr:uid="{6F347199-0E45-4E8F-BB6E-2DC999066F67}"/>
    <cellStyle name="60% - Énfasis5 12 2 5 2" xfId="55434" xr:uid="{C38ADAD2-2AC1-4CAC-8468-CB00F059B694}"/>
    <cellStyle name="60% - Énfasis5 12 2 6" xfId="55419" xr:uid="{589382C6-3815-4862-96B2-6D8FC3135AC3}"/>
    <cellStyle name="60% - Énfasis5 12 3" xfId="2136" xr:uid="{E040F2E3-2B60-4280-BAF1-8D4A7CE98F9D}"/>
    <cellStyle name="60% - Énfasis5 12 3 2" xfId="5868" xr:uid="{54F45DA1-DF40-4A65-8D34-A70FD46CFD18}"/>
    <cellStyle name="60% - Énfasis5 12 3 2 2" xfId="13576" xr:uid="{628F6ADD-7E48-4677-B38F-6BEEDEE35549}"/>
    <cellStyle name="60% - Énfasis5 12 3 2 2 2" xfId="28988" xr:uid="{8D047A25-4BAD-4CC4-9668-0ADCBC5EAB8C}"/>
    <cellStyle name="60% - Énfasis5 12 3 2 2 2 2" xfId="55438" xr:uid="{A53173D0-5406-4DDB-B823-119A9626AE50}"/>
    <cellStyle name="60% - Énfasis5 12 3 2 2 3" xfId="55437" xr:uid="{01D1415C-DE2F-45E9-B4AF-6C6733066709}"/>
    <cellStyle name="60% - Énfasis5 12 3 2 3" xfId="21283" xr:uid="{89B962A5-EE20-40F3-B78C-78A17143B620}"/>
    <cellStyle name="60% - Énfasis5 12 3 2 3 2" xfId="55439" xr:uid="{C7AFDE8B-305E-48C1-9443-C5AC96700B55}"/>
    <cellStyle name="60% - Énfasis5 12 3 2 4" xfId="55436" xr:uid="{D2192AE8-F5CE-4DF3-A15B-4FCDB8262C41}"/>
    <cellStyle name="60% - Énfasis5 12 3 3" xfId="9847" xr:uid="{D06A2E77-18CF-4430-8C2A-77EABA7AB44D}"/>
    <cellStyle name="60% - Énfasis5 12 3 3 2" xfId="25260" xr:uid="{738B2771-30C7-4A54-9B4A-8CB9E7561E5B}"/>
    <cellStyle name="60% - Énfasis5 12 3 3 2 2" xfId="55441" xr:uid="{597AFA87-D030-4E1D-AD0B-6E9F27ED2F54}"/>
    <cellStyle name="60% - Énfasis5 12 3 3 3" xfId="55440" xr:uid="{4B54CFFD-B586-4251-ABE8-6ACD1595316C}"/>
    <cellStyle name="60% - Énfasis5 12 3 4" xfId="17555" xr:uid="{F2079D4D-4879-4931-8538-B06865340B90}"/>
    <cellStyle name="60% - Énfasis5 12 3 4 2" xfId="55442" xr:uid="{D0FCBEBA-FD74-4F58-8CC9-C3870A0CD09F}"/>
    <cellStyle name="60% - Énfasis5 12 3 5" xfId="55435" xr:uid="{7DB9987E-F7A5-4A93-8E27-B60EF8C25EB9}"/>
    <cellStyle name="60% - Énfasis5 12 4" xfId="4391" xr:uid="{A817CA9F-4BF5-4C93-95CA-CC7A0C4A55ED}"/>
    <cellStyle name="60% - Énfasis5 12 4 2" xfId="12099" xr:uid="{E15D7721-F37E-468C-92C7-5BC59CE9090C}"/>
    <cellStyle name="60% - Énfasis5 12 4 2 2" xfId="27511" xr:uid="{97C59679-D13F-4174-B706-5A40DD28C120}"/>
    <cellStyle name="60% - Énfasis5 12 4 2 2 2" xfId="55445" xr:uid="{36144707-ED83-44E8-8F83-500E2F7D5EA8}"/>
    <cellStyle name="60% - Énfasis5 12 4 2 3" xfId="55444" xr:uid="{6D23DCDB-270F-4C9C-ABDC-D8230A27196A}"/>
    <cellStyle name="60% - Énfasis5 12 4 3" xfId="19806" xr:uid="{8088F19A-28C5-4D1E-A7B4-981D5D5849F1}"/>
    <cellStyle name="60% - Énfasis5 12 4 3 2" xfId="55446" xr:uid="{FB2E6296-7AAF-405E-A9BC-0859249B24CE}"/>
    <cellStyle name="60% - Énfasis5 12 4 4" xfId="55443" xr:uid="{4A1899CA-93EF-4714-8535-E30BCFF428BF}"/>
    <cellStyle name="60% - Énfasis5 12 5" xfId="8388" xr:uid="{E0F4CE31-EDA3-404B-993D-ED610D7461BE}"/>
    <cellStyle name="60% - Énfasis5 12 5 2" xfId="23801" xr:uid="{BCE3D490-76B5-4DC5-8EAE-DF97D537B9DC}"/>
    <cellStyle name="60% - Énfasis5 12 5 2 2" xfId="55448" xr:uid="{410673A2-1466-42F5-AD0E-FCA97DE5BC20}"/>
    <cellStyle name="60% - Énfasis5 12 5 3" xfId="55447" xr:uid="{32F0F9E6-0DBD-45A5-9C3E-A3A8AC76C0A4}"/>
    <cellStyle name="60% - Énfasis5 12 6" xfId="16096" xr:uid="{F7F4DFB4-B3A2-48F1-9313-59CAAB12718D}"/>
    <cellStyle name="60% - Énfasis5 12 6 2" xfId="55449" xr:uid="{D008469D-8F84-4120-8143-5BF4F0B13D97}"/>
    <cellStyle name="60% - Énfasis5 12 7" xfId="55418" xr:uid="{3E2D6054-624A-4C46-AF2B-37A78EA4236D}"/>
    <cellStyle name="60% - Énfasis5 13" xfId="666" xr:uid="{F7C49047-1F25-42B4-B879-1A2F42EDED68}"/>
    <cellStyle name="60% - Énfasis5 13 2" xfId="1327" xr:uid="{38AA9480-D0E3-42A2-BECB-C478B3809E05}"/>
    <cellStyle name="60% - Énfasis5 13 2 2" xfId="2794" xr:uid="{DD945BDA-4DA1-4B5B-BC34-DDE825C4EBEE}"/>
    <cellStyle name="60% - Énfasis5 13 2 2 2" xfId="6526" xr:uid="{E1DAC9B7-4257-426F-B42E-6955A1F47179}"/>
    <cellStyle name="60% - Énfasis5 13 2 2 2 2" xfId="14234" xr:uid="{94F394B4-D76F-46C4-9F21-777F6BFE362D}"/>
    <cellStyle name="60% - Énfasis5 13 2 2 2 2 2" xfId="29646" xr:uid="{FC9DB54A-5F41-49ED-B886-90C8CE31D704}"/>
    <cellStyle name="60% - Énfasis5 13 2 2 2 2 2 2" xfId="55455" xr:uid="{05FB585A-480B-4357-9B59-833B9A461E5E}"/>
    <cellStyle name="60% - Énfasis5 13 2 2 2 2 3" xfId="55454" xr:uid="{3EE75A2E-E0DE-4D34-884B-44156F76E64E}"/>
    <cellStyle name="60% - Énfasis5 13 2 2 2 3" xfId="21941" xr:uid="{7C5694BD-98ED-4EBD-8D74-8A1AEB8CD985}"/>
    <cellStyle name="60% - Énfasis5 13 2 2 2 3 2" xfId="55456" xr:uid="{E8F4937C-C479-47DC-8608-287B3DD2670D}"/>
    <cellStyle name="60% - Énfasis5 13 2 2 2 4" xfId="55453" xr:uid="{76915DA4-80F6-4743-8741-D2C622E62B06}"/>
    <cellStyle name="60% - Énfasis5 13 2 2 3" xfId="10505" xr:uid="{84441599-FAAC-4FC5-930C-14E5A89E4E1F}"/>
    <cellStyle name="60% - Énfasis5 13 2 2 3 2" xfId="25918" xr:uid="{FB161B5D-257D-449C-92B9-F74E4754D5E4}"/>
    <cellStyle name="60% - Énfasis5 13 2 2 3 2 2" xfId="55458" xr:uid="{F04F35A9-77B0-4D6D-9F74-C90BEBD3CC8C}"/>
    <cellStyle name="60% - Énfasis5 13 2 2 3 3" xfId="55457" xr:uid="{942D6933-693A-4160-AF64-E981F097B8CD}"/>
    <cellStyle name="60% - Énfasis5 13 2 2 4" xfId="18213" xr:uid="{12835D7A-0E5D-4D31-8E71-7C3731388749}"/>
    <cellStyle name="60% - Énfasis5 13 2 2 4 2" xfId="55459" xr:uid="{A50AB3D5-22C8-40B8-B4BF-3EC771445026}"/>
    <cellStyle name="60% - Énfasis5 13 2 2 5" xfId="55452" xr:uid="{905236BD-94E6-498B-A18D-BCA955B1E17B}"/>
    <cellStyle name="60% - Énfasis5 13 2 3" xfId="5063" xr:uid="{ED3B6071-CD70-4A05-968C-7494709A2CDD}"/>
    <cellStyle name="60% - Énfasis5 13 2 3 2" xfId="12771" xr:uid="{BC1785E0-8E1E-471C-8A43-8239B1AFED64}"/>
    <cellStyle name="60% - Énfasis5 13 2 3 2 2" xfId="28183" xr:uid="{325C9748-A539-430B-9463-A8D622966DD5}"/>
    <cellStyle name="60% - Énfasis5 13 2 3 2 2 2" xfId="55462" xr:uid="{09569D92-0D61-419C-A01C-0E19967331F7}"/>
    <cellStyle name="60% - Énfasis5 13 2 3 2 3" xfId="55461" xr:uid="{0C483F54-6F20-43AF-AD8A-9E0AE51352D4}"/>
    <cellStyle name="60% - Énfasis5 13 2 3 3" xfId="20478" xr:uid="{EC96C5B6-9BAD-4573-A326-DC25739C532D}"/>
    <cellStyle name="60% - Énfasis5 13 2 3 3 2" xfId="55463" xr:uid="{D0805AAE-2BFF-46C4-A59E-3C90EA07BC05}"/>
    <cellStyle name="60% - Énfasis5 13 2 3 4" xfId="55460" xr:uid="{9F779F7C-AA36-4F8F-8801-570D0CF78341}"/>
    <cellStyle name="60% - Énfasis5 13 2 4" xfId="9046" xr:uid="{F74A3C9E-E44D-4B0B-8E9C-5A9DBAC43C7C}"/>
    <cellStyle name="60% - Énfasis5 13 2 4 2" xfId="24459" xr:uid="{8F755234-56EE-4C13-BCB2-A7CF13AF6299}"/>
    <cellStyle name="60% - Énfasis5 13 2 4 2 2" xfId="55465" xr:uid="{8A9176D7-6942-4233-8012-FD0C4F3F5FA5}"/>
    <cellStyle name="60% - Énfasis5 13 2 4 3" xfId="55464" xr:uid="{7669505A-1DD5-4630-BAA5-E860E986ADCA}"/>
    <cellStyle name="60% - Énfasis5 13 2 5" xfId="16754" xr:uid="{E9A3D0EA-557B-44DF-9E88-A67C945A9649}"/>
    <cellStyle name="60% - Énfasis5 13 2 5 2" xfId="55466" xr:uid="{9B62F41E-A432-4D5F-8338-7FE50EDD881D}"/>
    <cellStyle name="60% - Énfasis5 13 2 6" xfId="55451" xr:uid="{62551BBE-46F8-44A5-97CE-2C93C0ED2768}"/>
    <cellStyle name="60% - Énfasis5 13 3" xfId="2156" xr:uid="{7CA1BE6D-8C73-4FBC-8215-00311D505CB3}"/>
    <cellStyle name="60% - Énfasis5 13 3 2" xfId="5888" xr:uid="{0EAC1494-619F-45DD-9B9C-3EC384E74ADC}"/>
    <cellStyle name="60% - Énfasis5 13 3 2 2" xfId="13596" xr:uid="{32626B2A-AD13-4681-8D07-1DF17EC12EA7}"/>
    <cellStyle name="60% - Énfasis5 13 3 2 2 2" xfId="29008" xr:uid="{3326D411-A868-4E42-B08D-529B88029F66}"/>
    <cellStyle name="60% - Énfasis5 13 3 2 2 2 2" xfId="55470" xr:uid="{FC520C30-2C6C-4033-96A0-1D249FE4D059}"/>
    <cellStyle name="60% - Énfasis5 13 3 2 2 3" xfId="55469" xr:uid="{059DAF87-CFE0-4495-A211-55FC03E0C2F7}"/>
    <cellStyle name="60% - Énfasis5 13 3 2 3" xfId="21303" xr:uid="{84F48D69-C674-405D-B87B-B1BF7BDA9149}"/>
    <cellStyle name="60% - Énfasis5 13 3 2 3 2" xfId="55471" xr:uid="{0BED05A6-34CF-4A5D-ADE8-2D071BE51BE6}"/>
    <cellStyle name="60% - Énfasis5 13 3 2 4" xfId="55468" xr:uid="{0C772188-B1CB-4E64-AA20-40B385FCDD16}"/>
    <cellStyle name="60% - Énfasis5 13 3 3" xfId="9867" xr:uid="{4F2F851B-6B9C-4329-B857-FBE4FB4315EF}"/>
    <cellStyle name="60% - Énfasis5 13 3 3 2" xfId="25280" xr:uid="{1188456B-E536-4855-ACDA-8CF517485432}"/>
    <cellStyle name="60% - Énfasis5 13 3 3 2 2" xfId="55473" xr:uid="{52E71DD4-1B6D-47D7-830F-9B39E62D59A1}"/>
    <cellStyle name="60% - Énfasis5 13 3 3 3" xfId="55472" xr:uid="{3F66DDE9-85B2-4258-979F-6A4C6BEA1EC1}"/>
    <cellStyle name="60% - Énfasis5 13 3 4" xfId="17575" xr:uid="{C842BFF5-5796-46F2-AF4D-411D3D4333CB}"/>
    <cellStyle name="60% - Énfasis5 13 3 4 2" xfId="55474" xr:uid="{3AAA7F9E-E0BD-49F4-BCEC-BD566E9E109A}"/>
    <cellStyle name="60% - Énfasis5 13 3 5" xfId="55467" xr:uid="{BF0B8495-8018-4E58-941D-F865B5647A48}"/>
    <cellStyle name="60% - Énfasis5 13 4" xfId="4411" xr:uid="{D991D4E1-3AEF-41F2-BDB0-6F6C324755D6}"/>
    <cellStyle name="60% - Énfasis5 13 4 2" xfId="12119" xr:uid="{6B7896C8-7D14-4CCE-9968-1D180F38555B}"/>
    <cellStyle name="60% - Énfasis5 13 4 2 2" xfId="27531" xr:uid="{EEFCF3D1-500A-4067-A2F8-1BEBC6332191}"/>
    <cellStyle name="60% - Énfasis5 13 4 2 2 2" xfId="55477" xr:uid="{C44064FE-F9D9-4442-8DE3-654441845AB0}"/>
    <cellStyle name="60% - Énfasis5 13 4 2 3" xfId="55476" xr:uid="{7064858F-CAF1-487D-98F1-8B722A96A3C7}"/>
    <cellStyle name="60% - Énfasis5 13 4 3" xfId="19826" xr:uid="{A88A25C6-411C-46CC-876C-22850A12B565}"/>
    <cellStyle name="60% - Énfasis5 13 4 3 2" xfId="55478" xr:uid="{9E249D94-6060-47A5-AFA0-56E32538C875}"/>
    <cellStyle name="60% - Énfasis5 13 4 4" xfId="55475" xr:uid="{E96104D6-96B6-4CD5-A9E4-3DFB659A14FF}"/>
    <cellStyle name="60% - Énfasis5 13 5" xfId="8408" xr:uid="{E100942A-3E6C-4FA1-90C9-9D601719EA80}"/>
    <cellStyle name="60% - Énfasis5 13 5 2" xfId="23821" xr:uid="{4CEE355F-6BC4-47F6-8765-775E10844673}"/>
    <cellStyle name="60% - Énfasis5 13 5 2 2" xfId="55480" xr:uid="{2866BDAC-0A7B-4C38-8063-8FD695CAD525}"/>
    <cellStyle name="60% - Énfasis5 13 5 3" xfId="55479" xr:uid="{CA0590C7-6038-4CF4-B511-1A9722CB879D}"/>
    <cellStyle name="60% - Énfasis5 13 6" xfId="16116" xr:uid="{79284BFC-7490-43AF-89C6-1A7FB822B0DA}"/>
    <cellStyle name="60% - Énfasis5 13 6 2" xfId="55481" xr:uid="{C850B1E0-302E-42A9-9E08-F9E5396F3673}"/>
    <cellStyle name="60% - Énfasis5 13 7" xfId="55450" xr:uid="{1E72763F-33B9-4BC7-BECD-7A182311E722}"/>
    <cellStyle name="60% - Énfasis5 14" xfId="686" xr:uid="{C3AB6658-F6B8-43EF-9D22-C722EFF7A042}"/>
    <cellStyle name="60% - Énfasis5 14 2" xfId="1347" xr:uid="{25EA4B19-6ECC-4AD8-A037-1A278E95F1A7}"/>
    <cellStyle name="60% - Énfasis5 14 2 2" xfId="2814" xr:uid="{DEAE1E13-EDC8-457D-A3CE-C391CE4AF1EE}"/>
    <cellStyle name="60% - Énfasis5 14 2 2 2" xfId="6546" xr:uid="{7A8178BD-EC3F-4F5F-8730-E0D97E10E816}"/>
    <cellStyle name="60% - Énfasis5 14 2 2 2 2" xfId="14254" xr:uid="{A19844D0-CF8E-4203-BA86-089875CAC3B4}"/>
    <cellStyle name="60% - Énfasis5 14 2 2 2 2 2" xfId="29666" xr:uid="{2B623CF9-37F6-4C3A-A2AD-F34097A8DD88}"/>
    <cellStyle name="60% - Énfasis5 14 2 2 2 2 2 2" xfId="55487" xr:uid="{AE59F27C-F2E2-4547-85B0-7F8D05F0D813}"/>
    <cellStyle name="60% - Énfasis5 14 2 2 2 2 3" xfId="55486" xr:uid="{2E55A81A-3007-419C-949A-8FB773E9D6EE}"/>
    <cellStyle name="60% - Énfasis5 14 2 2 2 3" xfId="21961" xr:uid="{B68A5591-51C9-4163-BDD4-DEBB5C60CCE7}"/>
    <cellStyle name="60% - Énfasis5 14 2 2 2 3 2" xfId="55488" xr:uid="{3505D34B-F541-4EC0-AB21-FDB92466B4E5}"/>
    <cellStyle name="60% - Énfasis5 14 2 2 2 4" xfId="55485" xr:uid="{E4B7EA92-3C2B-4BB2-8709-6B564EDAE4FA}"/>
    <cellStyle name="60% - Énfasis5 14 2 2 3" xfId="10525" xr:uid="{13285EE6-039B-4B70-B808-517707464E71}"/>
    <cellStyle name="60% - Énfasis5 14 2 2 3 2" xfId="25938" xr:uid="{EA239543-6569-482C-8D3B-6112B5828136}"/>
    <cellStyle name="60% - Énfasis5 14 2 2 3 2 2" xfId="55490" xr:uid="{E4FB961E-F8AF-412D-9326-3403E64816EA}"/>
    <cellStyle name="60% - Énfasis5 14 2 2 3 3" xfId="55489" xr:uid="{C7B50A62-E043-4C5F-850A-FDFDF52035DF}"/>
    <cellStyle name="60% - Énfasis5 14 2 2 4" xfId="18233" xr:uid="{564C9424-6941-4370-BF7C-6D1A2234BA80}"/>
    <cellStyle name="60% - Énfasis5 14 2 2 4 2" xfId="55491" xr:uid="{546B3459-BA90-4BC9-8822-334B5E9B114E}"/>
    <cellStyle name="60% - Énfasis5 14 2 2 5" xfId="55484" xr:uid="{FF0DADAA-326B-4255-8CD1-62F8B58A3A68}"/>
    <cellStyle name="60% - Énfasis5 14 2 3" xfId="5083" xr:uid="{B8069ED7-63D6-4BC9-A4F9-44ED901FD762}"/>
    <cellStyle name="60% - Énfasis5 14 2 3 2" xfId="12791" xr:uid="{18D2B0BC-D87D-4E28-A082-38FE26120F74}"/>
    <cellStyle name="60% - Énfasis5 14 2 3 2 2" xfId="28203" xr:uid="{6F0B322D-6E1F-4E9C-91B0-B4147C7694CF}"/>
    <cellStyle name="60% - Énfasis5 14 2 3 2 2 2" xfId="55494" xr:uid="{0C5E90E4-E1B1-4838-A0D8-CADE277DBC61}"/>
    <cellStyle name="60% - Énfasis5 14 2 3 2 3" xfId="55493" xr:uid="{7F2DBDC2-85C7-4CEA-BFF9-227196530ECC}"/>
    <cellStyle name="60% - Énfasis5 14 2 3 3" xfId="20498" xr:uid="{277D3D52-968D-4255-ACFA-F092EFA463FD}"/>
    <cellStyle name="60% - Énfasis5 14 2 3 3 2" xfId="55495" xr:uid="{795FEE6A-95E6-4D9F-B3E8-1E69BDEB257B}"/>
    <cellStyle name="60% - Énfasis5 14 2 3 4" xfId="55492" xr:uid="{3867925E-FD4E-4359-B4FD-F572441C1301}"/>
    <cellStyle name="60% - Énfasis5 14 2 4" xfId="9066" xr:uid="{E715BCDD-0296-4F14-9A6D-8AE55944903A}"/>
    <cellStyle name="60% - Énfasis5 14 2 4 2" xfId="24479" xr:uid="{08B9BBEE-279C-4F75-A03A-E9A64DB2D418}"/>
    <cellStyle name="60% - Énfasis5 14 2 4 2 2" xfId="55497" xr:uid="{B5FFDAAB-46D4-4ADA-839D-006FDDAFD189}"/>
    <cellStyle name="60% - Énfasis5 14 2 4 3" xfId="55496" xr:uid="{116D65A6-6DFD-4835-9D87-8AEE0C6D414D}"/>
    <cellStyle name="60% - Énfasis5 14 2 5" xfId="16774" xr:uid="{8CAFACA8-C8A6-4CAD-8E7B-4BAD2D05D284}"/>
    <cellStyle name="60% - Énfasis5 14 2 5 2" xfId="55498" xr:uid="{49AE4CBB-A137-4188-9013-E37A3909C13E}"/>
    <cellStyle name="60% - Énfasis5 14 2 6" xfId="55483" xr:uid="{5695AF09-88A7-4A47-930F-616FA4919B77}"/>
    <cellStyle name="60% - Énfasis5 14 3" xfId="2176" xr:uid="{1D11983E-F71D-4338-B93E-A7FAF30628DC}"/>
    <cellStyle name="60% - Énfasis5 14 3 2" xfId="5908" xr:uid="{BAF04522-25AC-4FA7-BDF4-B14E19B48AA4}"/>
    <cellStyle name="60% - Énfasis5 14 3 2 2" xfId="13616" xr:uid="{E23FC7AF-D24D-4091-BC2F-5294D68399E7}"/>
    <cellStyle name="60% - Énfasis5 14 3 2 2 2" xfId="29028" xr:uid="{E1BED039-B256-4A90-A076-D35359E1F29E}"/>
    <cellStyle name="60% - Énfasis5 14 3 2 2 2 2" xfId="55502" xr:uid="{17F7B804-ED01-4DEA-ACA0-E6E40BB1B226}"/>
    <cellStyle name="60% - Énfasis5 14 3 2 2 3" xfId="55501" xr:uid="{37246852-10EC-4E3B-90C2-FFAD2B81B22D}"/>
    <cellStyle name="60% - Énfasis5 14 3 2 3" xfId="21323" xr:uid="{6F1E7398-26E3-4F74-AB3C-17D5222B8827}"/>
    <cellStyle name="60% - Énfasis5 14 3 2 3 2" xfId="55503" xr:uid="{FA24E586-6207-4A14-AA36-1EE98AD65EB1}"/>
    <cellStyle name="60% - Énfasis5 14 3 2 4" xfId="55500" xr:uid="{AE58ECCC-C5F9-4522-9B5D-3876C317264F}"/>
    <cellStyle name="60% - Énfasis5 14 3 3" xfId="9887" xr:uid="{FCBB87EF-07DA-4697-B69A-1F1FA976BA78}"/>
    <cellStyle name="60% - Énfasis5 14 3 3 2" xfId="25300" xr:uid="{EA3C3909-D94A-4001-B837-DE06E112E2F3}"/>
    <cellStyle name="60% - Énfasis5 14 3 3 2 2" xfId="55505" xr:uid="{9403A931-3AC8-4F85-B68A-FD115385A3D2}"/>
    <cellStyle name="60% - Énfasis5 14 3 3 3" xfId="55504" xr:uid="{497090CE-4C52-49B2-86F8-454EC52669E0}"/>
    <cellStyle name="60% - Énfasis5 14 3 4" xfId="17595" xr:uid="{DC6462EF-3822-4156-8651-8A87023A8AD9}"/>
    <cellStyle name="60% - Énfasis5 14 3 4 2" xfId="55506" xr:uid="{1EE8C83B-BF50-4705-902B-79511E298F88}"/>
    <cellStyle name="60% - Énfasis5 14 3 5" xfId="55499" xr:uid="{8259A2D3-685F-48C4-98CF-DED6CAC886CC}"/>
    <cellStyle name="60% - Énfasis5 14 4" xfId="4431" xr:uid="{90429C7E-1B24-48AC-9D9F-43D45069E1FC}"/>
    <cellStyle name="60% - Énfasis5 14 4 2" xfId="12139" xr:uid="{34AEFC18-60C4-47DE-ADC8-7750FCF6D1ED}"/>
    <cellStyle name="60% - Énfasis5 14 4 2 2" xfId="27551" xr:uid="{EA5C66E3-F16F-416C-8BAC-DF90E8D0ED1A}"/>
    <cellStyle name="60% - Énfasis5 14 4 2 2 2" xfId="55509" xr:uid="{100717F2-1102-45AB-9FAA-FDEE0AEAC0F5}"/>
    <cellStyle name="60% - Énfasis5 14 4 2 3" xfId="55508" xr:uid="{EAEF39C3-4E17-4C87-833B-AF41529B69F6}"/>
    <cellStyle name="60% - Énfasis5 14 4 3" xfId="19846" xr:uid="{E5AD3BA1-5D5A-44C0-850F-B4525502BE96}"/>
    <cellStyle name="60% - Énfasis5 14 4 3 2" xfId="55510" xr:uid="{86BDF537-C3E3-48D4-98E3-D06EAE6CED66}"/>
    <cellStyle name="60% - Énfasis5 14 4 4" xfId="55507" xr:uid="{5B295D4E-56B4-41C4-8F6D-76ECF1BD12A2}"/>
    <cellStyle name="60% - Énfasis5 14 5" xfId="8428" xr:uid="{EBD38F28-4D0B-4D2D-A110-930E690490D2}"/>
    <cellStyle name="60% - Énfasis5 14 5 2" xfId="23841" xr:uid="{FAC2ACC7-AA65-44A8-B1AA-FBCC90D23EC9}"/>
    <cellStyle name="60% - Énfasis5 14 5 2 2" xfId="55512" xr:uid="{51513494-6A26-4D06-9616-6C01B2387AE2}"/>
    <cellStyle name="60% - Énfasis5 14 5 3" xfId="55511" xr:uid="{76769F7B-DDA3-4A1F-8162-0C581E95D117}"/>
    <cellStyle name="60% - Énfasis5 14 6" xfId="16136" xr:uid="{C2B11C84-E8B6-4510-B30C-6DED3513AD1D}"/>
    <cellStyle name="60% - Énfasis5 14 6 2" xfId="55513" xr:uid="{1956386D-7400-4844-B449-A7EFB0FEA060}"/>
    <cellStyle name="60% - Énfasis5 14 7" xfId="55482" xr:uid="{27166471-90D6-4930-9D95-05BEC6F82A0F}"/>
    <cellStyle name="60% - Énfasis5 15" xfId="707" xr:uid="{B3A83909-7BEF-4419-BFD3-030B0A606B2D}"/>
    <cellStyle name="60% - Énfasis5 15 2" xfId="1368" xr:uid="{73AD3A0D-8784-43A2-AF02-08D351D1A168}"/>
    <cellStyle name="60% - Énfasis5 15 2 2" xfId="2835" xr:uid="{2034BE7F-BB8F-4DF7-A7FB-C89D46EF795C}"/>
    <cellStyle name="60% - Énfasis5 15 2 2 2" xfId="6567" xr:uid="{2D928FA5-4D43-4FF0-84AC-EBFA7F99FE0B}"/>
    <cellStyle name="60% - Énfasis5 15 2 2 2 2" xfId="14275" xr:uid="{6852B796-9B40-4C7D-86A7-7F026DA14F5E}"/>
    <cellStyle name="60% - Énfasis5 15 2 2 2 2 2" xfId="29687" xr:uid="{604DBA41-E039-468A-9B2C-B4C8FB507204}"/>
    <cellStyle name="60% - Énfasis5 15 2 2 2 2 2 2" xfId="55519" xr:uid="{896C73A0-5166-4F0F-8998-D453D175FB9F}"/>
    <cellStyle name="60% - Énfasis5 15 2 2 2 2 3" xfId="55518" xr:uid="{9719B78B-CE6F-4135-BCCC-F87DEF27ADF6}"/>
    <cellStyle name="60% - Énfasis5 15 2 2 2 3" xfId="21982" xr:uid="{4B98FE3F-17EE-45B5-B0B4-7881D149252F}"/>
    <cellStyle name="60% - Énfasis5 15 2 2 2 3 2" xfId="55520" xr:uid="{BB5F4447-3100-49D5-BF4C-8AD0057DD7CD}"/>
    <cellStyle name="60% - Énfasis5 15 2 2 2 4" xfId="55517" xr:uid="{B74C3487-BC11-42FB-B1E0-A7EC7CCCC713}"/>
    <cellStyle name="60% - Énfasis5 15 2 2 3" xfId="10546" xr:uid="{0426ECB1-9AE4-4DDE-86B9-C397E211A0B7}"/>
    <cellStyle name="60% - Énfasis5 15 2 2 3 2" xfId="25959" xr:uid="{260259A6-6B8C-4987-A249-68688A6B1AD3}"/>
    <cellStyle name="60% - Énfasis5 15 2 2 3 2 2" xfId="55522" xr:uid="{394DE956-ED17-454E-ADA9-761EEA8582AB}"/>
    <cellStyle name="60% - Énfasis5 15 2 2 3 3" xfId="55521" xr:uid="{9F4C1337-39DB-46D7-AE9D-39EE9B290B03}"/>
    <cellStyle name="60% - Énfasis5 15 2 2 4" xfId="18254" xr:uid="{0A233FDD-A890-45FF-AB32-5789D472DF6B}"/>
    <cellStyle name="60% - Énfasis5 15 2 2 4 2" xfId="55523" xr:uid="{652C0E16-471F-42EB-990D-F35F074AF7DE}"/>
    <cellStyle name="60% - Énfasis5 15 2 2 5" xfId="55516" xr:uid="{97B1D9B2-4076-4ACC-BE77-52BC165367FA}"/>
    <cellStyle name="60% - Énfasis5 15 2 3" xfId="5104" xr:uid="{61447224-43D6-4BDF-BE08-371665F485D8}"/>
    <cellStyle name="60% - Énfasis5 15 2 3 2" xfId="12812" xr:uid="{E552BDFF-A53A-49E1-836D-7D8F044F2BE0}"/>
    <cellStyle name="60% - Énfasis5 15 2 3 2 2" xfId="28224" xr:uid="{1CDDA95A-6BE9-4F0F-B5FC-FE6A408D0BA8}"/>
    <cellStyle name="60% - Énfasis5 15 2 3 2 2 2" xfId="55526" xr:uid="{3BBDB06B-01B5-44E3-8123-843AAF203DC3}"/>
    <cellStyle name="60% - Énfasis5 15 2 3 2 3" xfId="55525" xr:uid="{5BE98A07-CA59-464C-900D-B87074B0CE96}"/>
    <cellStyle name="60% - Énfasis5 15 2 3 3" xfId="20519" xr:uid="{AF77FE8A-3584-49DB-B712-12B9E00D5765}"/>
    <cellStyle name="60% - Énfasis5 15 2 3 3 2" xfId="55527" xr:uid="{D6E3DD9E-02F3-4F1B-9113-DD628B6ADC06}"/>
    <cellStyle name="60% - Énfasis5 15 2 3 4" xfId="55524" xr:uid="{F096F51B-93F7-4B69-A7AD-75BE8F1552B6}"/>
    <cellStyle name="60% - Énfasis5 15 2 4" xfId="9087" xr:uid="{F0CF4C13-3EC3-41BB-9DF5-A3074351A62A}"/>
    <cellStyle name="60% - Énfasis5 15 2 4 2" xfId="24500" xr:uid="{4D13BD03-9681-4F0B-A2A3-DA4CFF93662E}"/>
    <cellStyle name="60% - Énfasis5 15 2 4 2 2" xfId="55529" xr:uid="{8AB9E460-95BF-434C-AE6F-1792580C1B15}"/>
    <cellStyle name="60% - Énfasis5 15 2 4 3" xfId="55528" xr:uid="{EFDECA7E-A011-4072-8B40-46FD6F69CB6D}"/>
    <cellStyle name="60% - Énfasis5 15 2 5" xfId="16795" xr:uid="{C65E19D3-02F5-4C1A-A7AB-F6EAC6D39AF2}"/>
    <cellStyle name="60% - Énfasis5 15 2 5 2" xfId="55530" xr:uid="{C0099FEC-409A-483C-A207-7D0E1252A804}"/>
    <cellStyle name="60% - Énfasis5 15 2 6" xfId="55515" xr:uid="{E3F02F97-37F9-4BF3-BD72-0F94FE1B1B01}"/>
    <cellStyle name="60% - Énfasis5 15 3" xfId="2197" xr:uid="{E31B825B-0388-4B0E-BD7D-1D692450681F}"/>
    <cellStyle name="60% - Énfasis5 15 3 2" xfId="5929" xr:uid="{3AEE6BC4-9376-4E6B-84C7-F4E070E8A592}"/>
    <cellStyle name="60% - Énfasis5 15 3 2 2" xfId="13637" xr:uid="{0C1CD0D9-237B-4585-8782-65C447170613}"/>
    <cellStyle name="60% - Énfasis5 15 3 2 2 2" xfId="29049" xr:uid="{8E06C6D9-816E-4266-B018-A5C0433AD1F3}"/>
    <cellStyle name="60% - Énfasis5 15 3 2 2 2 2" xfId="55534" xr:uid="{344F4757-6DCB-41EE-AA97-7F457167381D}"/>
    <cellStyle name="60% - Énfasis5 15 3 2 2 3" xfId="55533" xr:uid="{DDC53DA7-D294-4F6D-A3D4-75868B13A7B8}"/>
    <cellStyle name="60% - Énfasis5 15 3 2 3" xfId="21344" xr:uid="{6890C72F-6295-4913-9F0E-9D95AF500503}"/>
    <cellStyle name="60% - Énfasis5 15 3 2 3 2" xfId="55535" xr:uid="{8A2F87CB-DE87-46C4-83CC-284168EB7534}"/>
    <cellStyle name="60% - Énfasis5 15 3 2 4" xfId="55532" xr:uid="{D1B90560-6021-4BFD-8B4F-966AC9B83310}"/>
    <cellStyle name="60% - Énfasis5 15 3 3" xfId="9908" xr:uid="{49BEB1C3-A635-4778-BAB0-489065E4B1F9}"/>
    <cellStyle name="60% - Énfasis5 15 3 3 2" xfId="25321" xr:uid="{00750E05-CBC4-4836-B877-E7F622DA8A30}"/>
    <cellStyle name="60% - Énfasis5 15 3 3 2 2" xfId="55537" xr:uid="{4B9D56E2-27A2-4407-ACE7-A767DB402D52}"/>
    <cellStyle name="60% - Énfasis5 15 3 3 3" xfId="55536" xr:uid="{70D5C01F-D0FF-478F-90E0-4A40A1686CE2}"/>
    <cellStyle name="60% - Énfasis5 15 3 4" xfId="17616" xr:uid="{993C14AF-5B95-4517-B8D5-4E2A3F812658}"/>
    <cellStyle name="60% - Énfasis5 15 3 4 2" xfId="55538" xr:uid="{2808D9B1-1637-4A16-9081-4CCA4E0BB03C}"/>
    <cellStyle name="60% - Énfasis5 15 3 5" xfId="55531" xr:uid="{9A4C9E9F-9199-43A1-845E-904BB94329AA}"/>
    <cellStyle name="60% - Énfasis5 15 4" xfId="4452" xr:uid="{AE1F4B4F-8C7C-49E1-9C60-A0E2471DEDCC}"/>
    <cellStyle name="60% - Énfasis5 15 4 2" xfId="12160" xr:uid="{7CE8814F-45BD-4BC9-A267-8AD8C61E1592}"/>
    <cellStyle name="60% - Énfasis5 15 4 2 2" xfId="27572" xr:uid="{3673303B-ECE8-4394-BCF3-1901F431771E}"/>
    <cellStyle name="60% - Énfasis5 15 4 2 2 2" xfId="55541" xr:uid="{CAE65829-20B4-401E-A55B-67E0E58CF1E2}"/>
    <cellStyle name="60% - Énfasis5 15 4 2 3" xfId="55540" xr:uid="{98C10BED-6FB6-4112-AECC-1CC26EE0F9E2}"/>
    <cellStyle name="60% - Énfasis5 15 4 3" xfId="19867" xr:uid="{214E0150-FDF0-464D-A02C-9A5935CAC557}"/>
    <cellStyle name="60% - Énfasis5 15 4 3 2" xfId="55542" xr:uid="{ECE33B5D-88A4-4A3A-93D2-CA02C65B0D67}"/>
    <cellStyle name="60% - Énfasis5 15 4 4" xfId="55539" xr:uid="{A7F9D9AF-55DD-4C19-87C5-51D0F3CB9F5F}"/>
    <cellStyle name="60% - Énfasis5 15 5" xfId="8449" xr:uid="{66DB0052-A034-45E4-800B-B724C176461D}"/>
    <cellStyle name="60% - Énfasis5 15 5 2" xfId="23862" xr:uid="{FB2D2813-9D88-4AE3-90E7-A9D05BFC5A50}"/>
    <cellStyle name="60% - Énfasis5 15 5 2 2" xfId="55544" xr:uid="{F58905A8-AE76-40FF-A565-E71F5CD5EDBE}"/>
    <cellStyle name="60% - Énfasis5 15 5 3" xfId="55543" xr:uid="{1AC4465A-813E-42EF-BBC3-453192553C7C}"/>
    <cellStyle name="60% - Énfasis5 15 6" xfId="16157" xr:uid="{990EAF28-0DFD-44FF-860D-6F0E855452AD}"/>
    <cellStyle name="60% - Énfasis5 15 6 2" xfId="55545" xr:uid="{9C52CB2E-A3CF-4106-B97C-93C734A20ABB}"/>
    <cellStyle name="60% - Énfasis5 15 7" xfId="55514" xr:uid="{50EC85B6-47D4-4D97-89D8-6D87D8C10DC7}"/>
    <cellStyle name="60% - Énfasis5 16" xfId="727" xr:uid="{1B1FC6E0-4E90-4152-BD5D-879DC6204B26}"/>
    <cellStyle name="60% - Énfasis5 16 2" xfId="1388" xr:uid="{2880D364-85F5-4B62-9816-B3EF7ED9295E}"/>
    <cellStyle name="60% - Énfasis5 16 2 2" xfId="2855" xr:uid="{C1C47F81-C1CC-433C-899A-9BA74E8A0CCF}"/>
    <cellStyle name="60% - Énfasis5 16 2 2 2" xfId="6587" xr:uid="{313B8F9F-3895-4401-800A-57CC6DE52B37}"/>
    <cellStyle name="60% - Énfasis5 16 2 2 2 2" xfId="14295" xr:uid="{53CE236A-5BD0-4629-8A39-C374212108D1}"/>
    <cellStyle name="60% - Énfasis5 16 2 2 2 2 2" xfId="29707" xr:uid="{AA7894F9-F262-47A0-A99F-4977CF8548AE}"/>
    <cellStyle name="60% - Énfasis5 16 2 2 2 2 2 2" xfId="55551" xr:uid="{94932302-64C6-4B0B-972D-09C3DAC16B9A}"/>
    <cellStyle name="60% - Énfasis5 16 2 2 2 2 3" xfId="55550" xr:uid="{B88BBF4D-32C7-4672-B097-00CF428AE12D}"/>
    <cellStyle name="60% - Énfasis5 16 2 2 2 3" xfId="22002" xr:uid="{588EEE82-1319-4DF7-A7A1-FC71EA4A15F7}"/>
    <cellStyle name="60% - Énfasis5 16 2 2 2 3 2" xfId="55552" xr:uid="{9EE8C7F8-E071-435A-836F-51856DB47D6B}"/>
    <cellStyle name="60% - Énfasis5 16 2 2 2 4" xfId="55549" xr:uid="{EBF19273-8724-4DDA-8D87-02DBF0C3E10E}"/>
    <cellStyle name="60% - Énfasis5 16 2 2 3" xfId="10566" xr:uid="{6559D9F6-D90F-461A-83A3-A1516F5E80C4}"/>
    <cellStyle name="60% - Énfasis5 16 2 2 3 2" xfId="25979" xr:uid="{04C6C3E2-4F06-46E8-BE67-3F5EAFD3AD5A}"/>
    <cellStyle name="60% - Énfasis5 16 2 2 3 2 2" xfId="55554" xr:uid="{C38C8186-5335-445B-8470-6ECEF2632608}"/>
    <cellStyle name="60% - Énfasis5 16 2 2 3 3" xfId="55553" xr:uid="{36C19346-7340-42AE-B998-3A54EC1177F4}"/>
    <cellStyle name="60% - Énfasis5 16 2 2 4" xfId="18274" xr:uid="{343B606A-FCCF-463C-BDFF-7767FC2CDA7A}"/>
    <cellStyle name="60% - Énfasis5 16 2 2 4 2" xfId="55555" xr:uid="{6DA8137F-4E5A-4EFB-B19C-E035FA9D7019}"/>
    <cellStyle name="60% - Énfasis5 16 2 2 5" xfId="55548" xr:uid="{2ECDF3CB-015D-41C6-A1D7-2B040959A5B7}"/>
    <cellStyle name="60% - Énfasis5 16 2 3" xfId="5124" xr:uid="{53260B9E-DBD4-4743-8C59-290C67B9EE60}"/>
    <cellStyle name="60% - Énfasis5 16 2 3 2" xfId="12832" xr:uid="{654C7B54-1F56-465E-AA79-6A44A59E5E4E}"/>
    <cellStyle name="60% - Énfasis5 16 2 3 2 2" xfId="28244" xr:uid="{3F842E72-C400-4F94-B628-24F2AB4E0EFA}"/>
    <cellStyle name="60% - Énfasis5 16 2 3 2 2 2" xfId="55558" xr:uid="{0720DFB1-839A-408E-B2C1-40BAC2348639}"/>
    <cellStyle name="60% - Énfasis5 16 2 3 2 3" xfId="55557" xr:uid="{31FB60F2-BF6C-457E-926F-6ECB2FE43EE5}"/>
    <cellStyle name="60% - Énfasis5 16 2 3 3" xfId="20539" xr:uid="{DDB0CAC6-0C6C-4FB2-9CBB-F3E9A5A78C29}"/>
    <cellStyle name="60% - Énfasis5 16 2 3 3 2" xfId="55559" xr:uid="{08A31B4F-63C0-4AE2-B098-4A8AC2521D2E}"/>
    <cellStyle name="60% - Énfasis5 16 2 3 4" xfId="55556" xr:uid="{6687D6DD-7C96-465F-AF94-163798AF7C31}"/>
    <cellStyle name="60% - Énfasis5 16 2 4" xfId="9107" xr:uid="{4246671A-4FCE-4492-82B8-8543191D733A}"/>
    <cellStyle name="60% - Énfasis5 16 2 4 2" xfId="24520" xr:uid="{BFE7DDFD-463C-4D05-B231-0BD6FD1F74F0}"/>
    <cellStyle name="60% - Énfasis5 16 2 4 2 2" xfId="55561" xr:uid="{09482081-FBF5-4F0E-8FC0-5729198F3882}"/>
    <cellStyle name="60% - Énfasis5 16 2 4 3" xfId="55560" xr:uid="{74FBAD20-D170-4BEB-9A5A-1F4DC461D8F7}"/>
    <cellStyle name="60% - Énfasis5 16 2 5" xfId="16815" xr:uid="{A0E686C6-57E0-44F8-AD8F-14F9721E89ED}"/>
    <cellStyle name="60% - Énfasis5 16 2 5 2" xfId="55562" xr:uid="{7EECD5C5-5DDB-4D91-ACF9-F284BF305D5A}"/>
    <cellStyle name="60% - Énfasis5 16 2 6" xfId="55547" xr:uid="{B2D4FCC3-F214-4F02-9D1B-1A53EF2D1DE2}"/>
    <cellStyle name="60% - Énfasis5 16 3" xfId="2217" xr:uid="{BA0E7EC6-A97D-4384-8192-3CFF8A2F5409}"/>
    <cellStyle name="60% - Énfasis5 16 3 2" xfId="5949" xr:uid="{D885D98A-D2D9-4682-9E39-081B12F8590E}"/>
    <cellStyle name="60% - Énfasis5 16 3 2 2" xfId="13657" xr:uid="{16D133FA-E0CC-434A-B6D5-04AD601CD87C}"/>
    <cellStyle name="60% - Énfasis5 16 3 2 2 2" xfId="29069" xr:uid="{B78A7927-2A30-41FB-8956-34B3B60735E6}"/>
    <cellStyle name="60% - Énfasis5 16 3 2 2 2 2" xfId="55566" xr:uid="{9DE8CEC6-48CF-488D-9A2F-26FE92CA38CF}"/>
    <cellStyle name="60% - Énfasis5 16 3 2 2 3" xfId="55565" xr:uid="{11C75AB1-1A1B-4D50-A0D3-DFE9085218BB}"/>
    <cellStyle name="60% - Énfasis5 16 3 2 3" xfId="21364" xr:uid="{D78183B4-9F3A-47A3-9AC6-1E380F878E51}"/>
    <cellStyle name="60% - Énfasis5 16 3 2 3 2" xfId="55567" xr:uid="{04602F7D-59F0-4CC5-8FEC-9B55DEBF7856}"/>
    <cellStyle name="60% - Énfasis5 16 3 2 4" xfId="55564" xr:uid="{D7158D38-19BF-4891-8E8E-8345CDC27825}"/>
    <cellStyle name="60% - Énfasis5 16 3 3" xfId="9928" xr:uid="{75581463-299B-47B5-BC46-EC2C57B7ED96}"/>
    <cellStyle name="60% - Énfasis5 16 3 3 2" xfId="25341" xr:uid="{0572C3A4-5452-45A4-842A-1A9CA491A9F2}"/>
    <cellStyle name="60% - Énfasis5 16 3 3 2 2" xfId="55569" xr:uid="{C66CAB72-00A8-4491-B2AA-15D11CA84BDC}"/>
    <cellStyle name="60% - Énfasis5 16 3 3 3" xfId="55568" xr:uid="{FA9F7EC4-A5B7-4D5F-BDCF-E8E68D6BFF6D}"/>
    <cellStyle name="60% - Énfasis5 16 3 4" xfId="17636" xr:uid="{A5284C06-7A8D-4645-BC70-1C7372AA5E1A}"/>
    <cellStyle name="60% - Énfasis5 16 3 4 2" xfId="55570" xr:uid="{F425D248-A5B5-4AAA-B1A8-F2FECDC3463F}"/>
    <cellStyle name="60% - Énfasis5 16 3 5" xfId="55563" xr:uid="{0B5EBFBC-4227-4596-B6C7-E102A6ACA5AF}"/>
    <cellStyle name="60% - Énfasis5 16 4" xfId="4472" xr:uid="{2D94734C-721F-4D0B-9596-FB5B9BEB05C6}"/>
    <cellStyle name="60% - Énfasis5 16 4 2" xfId="12180" xr:uid="{86C2C0C9-25D3-4F10-980C-581722894BD8}"/>
    <cellStyle name="60% - Énfasis5 16 4 2 2" xfId="27592" xr:uid="{D5D5A1E8-CC0F-43EA-8D01-7DD38C983E31}"/>
    <cellStyle name="60% - Énfasis5 16 4 2 2 2" xfId="55573" xr:uid="{C36DEF6F-41D5-44DD-988B-C7E64275D969}"/>
    <cellStyle name="60% - Énfasis5 16 4 2 3" xfId="55572" xr:uid="{AAE46D4B-21F1-442F-95A1-A3F3E5E280B0}"/>
    <cellStyle name="60% - Énfasis5 16 4 3" xfId="19887" xr:uid="{82DCC6D9-3B6B-4C21-8B46-A8EA0B932007}"/>
    <cellStyle name="60% - Énfasis5 16 4 3 2" xfId="55574" xr:uid="{8525D1C5-8461-4A4D-BF6C-C4028C4DE9E6}"/>
    <cellStyle name="60% - Énfasis5 16 4 4" xfId="55571" xr:uid="{EABB9845-65C9-46EE-B0ED-7A6480D6152E}"/>
    <cellStyle name="60% - Énfasis5 16 5" xfId="8469" xr:uid="{B6E41286-9FF4-4C14-9DAC-631140866BCA}"/>
    <cellStyle name="60% - Énfasis5 16 5 2" xfId="23882" xr:uid="{AC4C14BA-A232-4E89-9A17-FDF4FEE2C27D}"/>
    <cellStyle name="60% - Énfasis5 16 5 2 2" xfId="55576" xr:uid="{DCBD9450-B927-447D-BBAC-AD604EF6FA40}"/>
    <cellStyle name="60% - Énfasis5 16 5 3" xfId="55575" xr:uid="{F28B2371-530E-4AB1-A6B9-CA7A50660B9E}"/>
    <cellStyle name="60% - Énfasis5 16 6" xfId="16177" xr:uid="{A723A047-00EC-44DF-AD84-F756B1A61F3F}"/>
    <cellStyle name="60% - Énfasis5 16 6 2" xfId="55577" xr:uid="{34D43BFE-E16B-4224-96C9-7FAF456D9841}"/>
    <cellStyle name="60% - Énfasis5 16 7" xfId="55546" xr:uid="{97C8C53F-4E1E-4E0A-816A-07FD4BC75D9A}"/>
    <cellStyle name="60% - Énfasis5 17" xfId="747" xr:uid="{BC55403D-3EAA-488D-823B-C1944862D751}"/>
    <cellStyle name="60% - Énfasis5 17 2" xfId="1408" xr:uid="{3CC95994-BF33-4E8C-B2A6-D0763C7433CF}"/>
    <cellStyle name="60% - Énfasis5 17 2 2" xfId="2875" xr:uid="{0911E5F9-984C-4423-98C3-8E6781AC3576}"/>
    <cellStyle name="60% - Énfasis5 17 2 2 2" xfId="6607" xr:uid="{D1593DA5-6CC4-450E-B7C9-77E8C99C06D1}"/>
    <cellStyle name="60% - Énfasis5 17 2 2 2 2" xfId="14315" xr:uid="{36FC7452-507B-4217-B9F7-6C972AB3DCF3}"/>
    <cellStyle name="60% - Énfasis5 17 2 2 2 2 2" xfId="29727" xr:uid="{B0A7AC3C-094D-4799-B06F-251FA437607A}"/>
    <cellStyle name="60% - Énfasis5 17 2 2 2 2 2 2" xfId="55583" xr:uid="{C0FA4D11-4749-441A-9445-19A73315D298}"/>
    <cellStyle name="60% - Énfasis5 17 2 2 2 2 3" xfId="55582" xr:uid="{BFB41438-A5C5-43D8-95DA-CF090F612D23}"/>
    <cellStyle name="60% - Énfasis5 17 2 2 2 3" xfId="22022" xr:uid="{1F57F9DD-ECF6-4C29-B3BC-37E76A1C406E}"/>
    <cellStyle name="60% - Énfasis5 17 2 2 2 3 2" xfId="55584" xr:uid="{DED5D400-9A5C-43EE-8EE2-51D19CE8A223}"/>
    <cellStyle name="60% - Énfasis5 17 2 2 2 4" xfId="55581" xr:uid="{8DFD5D3B-F836-48AD-ADC4-4A6FF21D528B}"/>
    <cellStyle name="60% - Énfasis5 17 2 2 3" xfId="10586" xr:uid="{97EEE2AC-5CB1-4DF0-85E4-35272D589FC3}"/>
    <cellStyle name="60% - Énfasis5 17 2 2 3 2" xfId="25999" xr:uid="{7118414E-E010-4AE5-8160-A6C89AAC9550}"/>
    <cellStyle name="60% - Énfasis5 17 2 2 3 2 2" xfId="55586" xr:uid="{AA97512A-D9CF-4633-993E-22E7F4086635}"/>
    <cellStyle name="60% - Énfasis5 17 2 2 3 3" xfId="55585" xr:uid="{6BDFF1C4-DC32-40B5-8EC4-22906ED81D8C}"/>
    <cellStyle name="60% - Énfasis5 17 2 2 4" xfId="18294" xr:uid="{0F183B79-7DF8-4752-84C9-4E64E86ABF1C}"/>
    <cellStyle name="60% - Énfasis5 17 2 2 4 2" xfId="55587" xr:uid="{01F14A26-C360-452C-B2FC-F53E79822AA6}"/>
    <cellStyle name="60% - Énfasis5 17 2 2 5" xfId="55580" xr:uid="{2FFB3DA6-19B5-486E-A873-C9DF221A8353}"/>
    <cellStyle name="60% - Énfasis5 17 2 3" xfId="5144" xr:uid="{90DD299F-38C3-4EE4-B208-353A61D7ADC7}"/>
    <cellStyle name="60% - Énfasis5 17 2 3 2" xfId="12852" xr:uid="{723E496D-3F3B-4681-BC36-BE5AAA41CCE7}"/>
    <cellStyle name="60% - Énfasis5 17 2 3 2 2" xfId="28264" xr:uid="{C73C30E4-2C7E-4535-BD21-4B7436C32DF7}"/>
    <cellStyle name="60% - Énfasis5 17 2 3 2 2 2" xfId="55590" xr:uid="{D99E043C-8DBB-4E6C-BE54-FEAC4BFE9CAE}"/>
    <cellStyle name="60% - Énfasis5 17 2 3 2 3" xfId="55589" xr:uid="{5658B294-46E0-482C-9D7D-5E6FB5AC3715}"/>
    <cellStyle name="60% - Énfasis5 17 2 3 3" xfId="20559" xr:uid="{CBCDC90A-6FCB-481E-973F-8B995B3E403C}"/>
    <cellStyle name="60% - Énfasis5 17 2 3 3 2" xfId="55591" xr:uid="{A6D9B323-5FA1-4407-986C-47CA89ABF751}"/>
    <cellStyle name="60% - Énfasis5 17 2 3 4" xfId="55588" xr:uid="{24D601F6-7A84-4EB6-8605-1FA9990ABC38}"/>
    <cellStyle name="60% - Énfasis5 17 2 4" xfId="9127" xr:uid="{7F2AFCFC-5656-4BF3-B180-7630DCB10969}"/>
    <cellStyle name="60% - Énfasis5 17 2 4 2" xfId="24540" xr:uid="{A26B2FFD-EABC-48FB-B7D8-E35EDAEBCA43}"/>
    <cellStyle name="60% - Énfasis5 17 2 4 2 2" xfId="55593" xr:uid="{4433E126-61E6-4D80-A20F-832E18A6EC33}"/>
    <cellStyle name="60% - Énfasis5 17 2 4 3" xfId="55592" xr:uid="{0BC853D7-5FF9-45DA-B091-BB38FD647E1B}"/>
    <cellStyle name="60% - Énfasis5 17 2 5" xfId="16835" xr:uid="{BF4F6C77-7793-47AC-91AB-50ECEA0D5913}"/>
    <cellStyle name="60% - Énfasis5 17 2 5 2" xfId="55594" xr:uid="{E4EE03EC-A131-4A24-A72E-CD163B051F92}"/>
    <cellStyle name="60% - Énfasis5 17 2 6" xfId="55579" xr:uid="{E8C222F9-6951-4C4A-BE6D-154B767FFBDF}"/>
    <cellStyle name="60% - Énfasis5 17 3" xfId="2237" xr:uid="{F4A3715C-68F7-44B8-8843-74AFE0B8D249}"/>
    <cellStyle name="60% - Énfasis5 17 3 2" xfId="5969" xr:uid="{7AFBBE89-7776-44B6-9875-11CA2A4822B2}"/>
    <cellStyle name="60% - Énfasis5 17 3 2 2" xfId="13677" xr:uid="{576228F6-90D1-4640-A4DC-46AA63093FC3}"/>
    <cellStyle name="60% - Énfasis5 17 3 2 2 2" xfId="29089" xr:uid="{E5F5654C-6430-41F1-AE17-4BD542B0EA9A}"/>
    <cellStyle name="60% - Énfasis5 17 3 2 2 2 2" xfId="55598" xr:uid="{8106EF09-60E6-4AF3-8F45-09E3A6924450}"/>
    <cellStyle name="60% - Énfasis5 17 3 2 2 3" xfId="55597" xr:uid="{7371D1F8-6EB1-486F-AD50-784EDFF8EAAD}"/>
    <cellStyle name="60% - Énfasis5 17 3 2 3" xfId="21384" xr:uid="{D5C3D70B-EC2F-4F34-A859-C239F9AF0019}"/>
    <cellStyle name="60% - Énfasis5 17 3 2 3 2" xfId="55599" xr:uid="{F2A411D3-68CA-424F-BEBD-A84F2F4D631D}"/>
    <cellStyle name="60% - Énfasis5 17 3 2 4" xfId="55596" xr:uid="{DFC4D700-00E6-4CB7-84FB-29D33524F793}"/>
    <cellStyle name="60% - Énfasis5 17 3 3" xfId="9948" xr:uid="{2C349512-5D1D-4410-9C5B-D2CF6CC38E61}"/>
    <cellStyle name="60% - Énfasis5 17 3 3 2" xfId="25361" xr:uid="{71C1849D-7BB8-4FD9-88CB-8DAF2646A47F}"/>
    <cellStyle name="60% - Énfasis5 17 3 3 2 2" xfId="55601" xr:uid="{1BB5C937-B8F6-4DF0-A2D6-77F086D01C5C}"/>
    <cellStyle name="60% - Énfasis5 17 3 3 3" xfId="55600" xr:uid="{E404C157-2347-4732-9ACD-CDE9919B07B3}"/>
    <cellStyle name="60% - Énfasis5 17 3 4" xfId="17656" xr:uid="{D3989D3F-145C-4ADA-B279-9769EB1486E9}"/>
    <cellStyle name="60% - Énfasis5 17 3 4 2" xfId="55602" xr:uid="{03D68C84-E12A-4F05-B145-42757F646000}"/>
    <cellStyle name="60% - Énfasis5 17 3 5" xfId="55595" xr:uid="{31E9C788-E5B6-41D0-9D86-2BB0C71C150B}"/>
    <cellStyle name="60% - Énfasis5 17 4" xfId="4492" xr:uid="{C290357E-5E8C-47C6-886A-408A6B0AAF6F}"/>
    <cellStyle name="60% - Énfasis5 17 4 2" xfId="12200" xr:uid="{35E793DA-230A-4858-930A-968AFDACBB93}"/>
    <cellStyle name="60% - Énfasis5 17 4 2 2" xfId="27612" xr:uid="{F46EFFF0-8879-4346-940C-CB05533C5B5B}"/>
    <cellStyle name="60% - Énfasis5 17 4 2 2 2" xfId="55605" xr:uid="{FD730A2C-1529-4FE4-83E4-05D23BD6EBDA}"/>
    <cellStyle name="60% - Énfasis5 17 4 2 3" xfId="55604" xr:uid="{52BE5E4C-B808-4683-B010-AF65343164AE}"/>
    <cellStyle name="60% - Énfasis5 17 4 3" xfId="19907" xr:uid="{B5B82272-AB9F-427A-9967-EF819CFFF3A7}"/>
    <cellStyle name="60% - Énfasis5 17 4 3 2" xfId="55606" xr:uid="{41E226EB-2DED-4E2E-AE97-5CF4313B0CF5}"/>
    <cellStyle name="60% - Énfasis5 17 4 4" xfId="55603" xr:uid="{153D50A1-D1F7-4E41-A08E-D3F949C39EF8}"/>
    <cellStyle name="60% - Énfasis5 17 5" xfId="8489" xr:uid="{5046A937-C2AE-472F-BA59-1686B4D86B74}"/>
    <cellStyle name="60% - Énfasis5 17 5 2" xfId="23902" xr:uid="{DBBFDD74-2575-4776-9F15-A934FC4AE095}"/>
    <cellStyle name="60% - Énfasis5 17 5 2 2" xfId="55608" xr:uid="{5BB57593-C374-44EB-9A17-DF5E270DDB2E}"/>
    <cellStyle name="60% - Énfasis5 17 5 3" xfId="55607" xr:uid="{23465191-D99E-44A9-902C-428959E6ACFA}"/>
    <cellStyle name="60% - Énfasis5 17 6" xfId="16197" xr:uid="{B9EE8BB4-12B0-44FA-A077-34685DB6D875}"/>
    <cellStyle name="60% - Énfasis5 17 6 2" xfId="55609" xr:uid="{FEB7369A-6992-4DE0-8A05-3C70DA625CF4}"/>
    <cellStyle name="60% - Énfasis5 17 7" xfId="55578" xr:uid="{CC783FC0-6241-4D4E-BD0C-8405B3A4DAFB}"/>
    <cellStyle name="60% - Énfasis5 18" xfId="766" xr:uid="{7D0F425D-274D-498C-B19F-FF5A8A6539E4}"/>
    <cellStyle name="60% - Énfasis5 18 2" xfId="2256" xr:uid="{DE9C3049-BF68-4F38-9B27-E7E4ABE75F26}"/>
    <cellStyle name="60% - Énfasis5 18 2 2" xfId="5988" xr:uid="{0055682B-D293-4198-8096-760A34EB4C3A}"/>
    <cellStyle name="60% - Énfasis5 18 2 2 2" xfId="13696" xr:uid="{429CC611-925E-48D1-8283-8447E153B719}"/>
    <cellStyle name="60% - Énfasis5 18 2 2 2 2" xfId="29108" xr:uid="{183169F0-6C97-4C59-B3EE-C6E2713568CB}"/>
    <cellStyle name="60% - Énfasis5 18 2 2 2 2 2" xfId="55614" xr:uid="{70770A80-3155-4876-AADF-DAC3504A2CC3}"/>
    <cellStyle name="60% - Énfasis5 18 2 2 2 3" xfId="55613" xr:uid="{49499D70-C2DE-4EED-91E5-C49B7A5FC87D}"/>
    <cellStyle name="60% - Énfasis5 18 2 2 3" xfId="21403" xr:uid="{5CE0ADF1-C9C9-4C7E-B414-15F23DDD9976}"/>
    <cellStyle name="60% - Énfasis5 18 2 2 3 2" xfId="55615" xr:uid="{651E73C0-AB5B-4C0D-A30B-628154C08E60}"/>
    <cellStyle name="60% - Énfasis5 18 2 2 4" xfId="55612" xr:uid="{179FCB79-976C-43FE-B387-7FA5136B521F}"/>
    <cellStyle name="60% - Énfasis5 18 2 3" xfId="9967" xr:uid="{48E5D9B8-8E2C-4992-A742-1E96A83455E8}"/>
    <cellStyle name="60% - Énfasis5 18 2 3 2" xfId="25380" xr:uid="{54EBF7AD-295B-4686-9609-AF641611288F}"/>
    <cellStyle name="60% - Énfasis5 18 2 3 2 2" xfId="55617" xr:uid="{B1B481EC-A0D6-4CCF-BC1C-03605365A7E7}"/>
    <cellStyle name="60% - Énfasis5 18 2 3 3" xfId="55616" xr:uid="{0DC1BD12-1A17-4F80-BB4F-9E9FC1741FEC}"/>
    <cellStyle name="60% - Énfasis5 18 2 4" xfId="17675" xr:uid="{62052840-1978-4FDB-B507-20736261ECA0}"/>
    <cellStyle name="60% - Énfasis5 18 2 4 2" xfId="55618" xr:uid="{48F92B74-C074-49B0-ADA7-F42BA0DDC005}"/>
    <cellStyle name="60% - Énfasis5 18 2 5" xfId="55611" xr:uid="{69E9C3C8-267E-41FF-A9CD-E4C9DAAE7529}"/>
    <cellStyle name="60% - Énfasis5 18 3" xfId="4511" xr:uid="{EBB43E2E-F73B-4CE0-B396-AFBEB1691EF1}"/>
    <cellStyle name="60% - Énfasis5 18 3 2" xfId="12219" xr:uid="{5FD0C138-C8A7-4EE4-B338-62ADF11D1B51}"/>
    <cellStyle name="60% - Énfasis5 18 3 2 2" xfId="27631" xr:uid="{D5E91F58-F8BD-40E1-80EB-816ABF7FAC55}"/>
    <cellStyle name="60% - Énfasis5 18 3 2 2 2" xfId="55621" xr:uid="{E8AE8A2B-ADA6-4915-9DCC-444BC5BFAB00}"/>
    <cellStyle name="60% - Énfasis5 18 3 2 3" xfId="55620" xr:uid="{A6C229E5-3204-44DA-AB94-7D4CF34A1C77}"/>
    <cellStyle name="60% - Énfasis5 18 3 3" xfId="19926" xr:uid="{24A6C796-5E2C-48F8-919D-1C1091256631}"/>
    <cellStyle name="60% - Énfasis5 18 3 3 2" xfId="55622" xr:uid="{14974111-8E48-4DC5-A37E-A65CD024D6D2}"/>
    <cellStyle name="60% - Énfasis5 18 3 4" xfId="55619" xr:uid="{F91D59C7-5FAB-4A4C-B9E9-A9BE1B49004B}"/>
    <cellStyle name="60% - Énfasis5 18 4" xfId="8508" xr:uid="{35551238-9AAF-4B1E-BFE9-C8A8F29552D1}"/>
    <cellStyle name="60% - Énfasis5 18 4 2" xfId="23921" xr:uid="{A24DF61B-F9D5-4F96-B57F-555CA8762A44}"/>
    <cellStyle name="60% - Énfasis5 18 4 2 2" xfId="55624" xr:uid="{900B57B8-6ED7-42B4-8347-B42D6E42E7DA}"/>
    <cellStyle name="60% - Énfasis5 18 4 3" xfId="55623" xr:uid="{E923CD46-9023-41F4-9F52-9A2CEF51FCFB}"/>
    <cellStyle name="60% - Énfasis5 18 5" xfId="16216" xr:uid="{F4AD69EE-353C-4ABE-A994-209F3E7D4DEF}"/>
    <cellStyle name="60% - Énfasis5 18 5 2" xfId="55625" xr:uid="{ACA43E02-753D-4EFF-824D-FB12C83BD45C}"/>
    <cellStyle name="60% - Énfasis5 18 6" xfId="55610" xr:uid="{2A24A934-E57E-4D1C-BA09-BAED00AE25EF}"/>
    <cellStyle name="60% - Énfasis5 19" xfId="1430" xr:uid="{FBA893B1-8410-409C-B725-B487E07B08B1}"/>
    <cellStyle name="60% - Énfasis5 19 2" xfId="2895" xr:uid="{60C1370E-6A21-46A8-B712-64CE03FF7144}"/>
    <cellStyle name="60% - Énfasis5 19 2 2" xfId="6627" xr:uid="{2522FC70-B55C-4285-8C05-2A018B3845E9}"/>
    <cellStyle name="60% - Énfasis5 19 2 2 2" xfId="14335" xr:uid="{335BDA0D-81E0-4AB2-A353-714CCDCEA6EA}"/>
    <cellStyle name="60% - Énfasis5 19 2 2 2 2" xfId="29747" xr:uid="{909543EC-3F76-45EB-95D7-4EFBE1363A0B}"/>
    <cellStyle name="60% - Énfasis5 19 2 2 2 2 2" xfId="55630" xr:uid="{6DDB6258-A991-4AB7-A59D-BA29FDF805EB}"/>
    <cellStyle name="60% - Énfasis5 19 2 2 2 3" xfId="55629" xr:uid="{E8C5E3FB-3D40-4282-A2B7-459519D38CE9}"/>
    <cellStyle name="60% - Énfasis5 19 2 2 3" xfId="22042" xr:uid="{2978D6E2-AF45-473C-A7C0-BC057C1819D0}"/>
    <cellStyle name="60% - Énfasis5 19 2 2 3 2" xfId="55631" xr:uid="{D7335689-2DAC-4E2C-9D68-3092883229D4}"/>
    <cellStyle name="60% - Énfasis5 19 2 2 4" xfId="55628" xr:uid="{F03C326F-3F68-4DFC-A01B-FFA972777B70}"/>
    <cellStyle name="60% - Énfasis5 19 2 3" xfId="10606" xr:uid="{5EEEEFA1-11AA-4BD1-8B92-E92C4A5FFC7F}"/>
    <cellStyle name="60% - Énfasis5 19 2 3 2" xfId="26019" xr:uid="{C1EF0BE2-EB03-4736-A27B-27BCF159A153}"/>
    <cellStyle name="60% - Énfasis5 19 2 3 2 2" xfId="55633" xr:uid="{AD10A780-04E6-4663-B55E-C4CC298E6A25}"/>
    <cellStyle name="60% - Énfasis5 19 2 3 3" xfId="55632" xr:uid="{AE9D4B29-D63A-4B41-85AC-DC3B1D88CC09}"/>
    <cellStyle name="60% - Énfasis5 19 2 4" xfId="18314" xr:uid="{04439C63-FC2C-4A13-8BB8-564119A7135F}"/>
    <cellStyle name="60% - Énfasis5 19 2 4 2" xfId="55634" xr:uid="{28204C53-1CB6-47C0-BB78-C7C43C7CD99F}"/>
    <cellStyle name="60% - Énfasis5 19 2 5" xfId="55627" xr:uid="{D0386042-40A2-4F64-9035-1586B8C604A5}"/>
    <cellStyle name="60% - Énfasis5 19 3" xfId="5166" xr:uid="{766DEAB0-455F-481E-81A4-4D9E79D769DA}"/>
    <cellStyle name="60% - Énfasis5 19 3 2" xfId="12874" xr:uid="{0BC88383-C126-4B0E-9E35-734B8EAB86C1}"/>
    <cellStyle name="60% - Énfasis5 19 3 2 2" xfId="28286" xr:uid="{36220273-F1DF-4D28-B18E-FDE9024D9B2B}"/>
    <cellStyle name="60% - Énfasis5 19 3 2 2 2" xfId="55637" xr:uid="{172B7BE3-6C8E-47A7-83CD-E187074A91B0}"/>
    <cellStyle name="60% - Énfasis5 19 3 2 3" xfId="55636" xr:uid="{3BFC8B46-8F91-435D-B282-11C064EF7A0D}"/>
    <cellStyle name="60% - Énfasis5 19 3 3" xfId="20581" xr:uid="{7B6E4CEB-D92E-49D1-BAD5-1D6FB2D2874F}"/>
    <cellStyle name="60% - Énfasis5 19 3 3 2" xfId="55638" xr:uid="{CED16285-AF3A-4AF2-AFFA-28AFD6AA7663}"/>
    <cellStyle name="60% - Énfasis5 19 3 4" xfId="55635" xr:uid="{DD69CB4D-D994-4B92-BE2F-1C178EE5E170}"/>
    <cellStyle name="60% - Énfasis5 19 4" xfId="9147" xr:uid="{EEF987A6-FE47-40C3-957F-2A312BC1C585}"/>
    <cellStyle name="60% - Énfasis5 19 4 2" xfId="24560" xr:uid="{D04B108C-B080-4E89-88D3-003297A9316B}"/>
    <cellStyle name="60% - Énfasis5 19 4 2 2" xfId="55640" xr:uid="{C0DF5AAE-7D0C-48A8-A222-BE7EA2558B28}"/>
    <cellStyle name="60% - Énfasis5 19 4 3" xfId="55639" xr:uid="{F1918CAF-EC60-439A-96D9-9AF8E5C14924}"/>
    <cellStyle name="60% - Énfasis5 19 5" xfId="16855" xr:uid="{D9D256B0-1AA0-47A6-835F-DC66D09893E8}"/>
    <cellStyle name="60% - Énfasis5 19 5 2" xfId="55641" xr:uid="{42D76855-CBA2-41B8-B2A5-0357DAF9A424}"/>
    <cellStyle name="60% - Énfasis5 19 6" xfId="55626" xr:uid="{1D778E32-3816-46D7-802B-79441E054121}"/>
    <cellStyle name="60% - Énfasis5 2" xfId="237" xr:uid="{DB24C597-A831-456D-B6FF-02F4D8478D31}"/>
    <cellStyle name="60% - Énfasis5 2 2" xfId="440" xr:uid="{7784A747-2A7D-4A7B-A54E-D212D12123DB}"/>
    <cellStyle name="60% - Énfasis5 2 2 2" xfId="1101" xr:uid="{F4A1BD5D-A7C1-49EE-A6A2-195435D5F835}"/>
    <cellStyle name="60% - Énfasis5 2 2 2 2" xfId="2569" xr:uid="{8931F929-368E-494B-9AAA-1881BC036E2D}"/>
    <cellStyle name="60% - Énfasis5 2 2 2 2 2" xfId="6301" xr:uid="{01B16CA9-E3AB-4262-B81E-2AE8B4C9F77A}"/>
    <cellStyle name="60% - Énfasis5 2 2 2 2 2 2" xfId="14009" xr:uid="{3BA6F3EB-877A-4A5D-8267-1DFE6EA72BFF}"/>
    <cellStyle name="60% - Énfasis5 2 2 2 2 2 2 2" xfId="29421" xr:uid="{F072C955-7915-4C63-869F-521B56C1F328}"/>
    <cellStyle name="60% - Énfasis5 2 2 2 2 2 2 2 2" xfId="55648" xr:uid="{A7ED9157-1053-4DBF-B784-99584681ACD2}"/>
    <cellStyle name="60% - Énfasis5 2 2 2 2 2 2 3" xfId="55647" xr:uid="{ED8E816F-21AC-415B-AD34-F0F0D1631B7F}"/>
    <cellStyle name="60% - Énfasis5 2 2 2 2 2 3" xfId="21716" xr:uid="{65575008-CA8D-4D7C-A5BE-5435D9A2F233}"/>
    <cellStyle name="60% - Énfasis5 2 2 2 2 2 3 2" xfId="55649" xr:uid="{1818D525-99B3-41DB-B543-92172F2F9C48}"/>
    <cellStyle name="60% - Énfasis5 2 2 2 2 2 4" xfId="55646" xr:uid="{03FF013A-46B1-4427-864F-E801C7CEEC87}"/>
    <cellStyle name="60% - Énfasis5 2 2 2 2 3" xfId="10280" xr:uid="{6C106BBC-86A1-43B3-B6CF-CCDA54A31658}"/>
    <cellStyle name="60% - Énfasis5 2 2 2 2 3 2" xfId="25693" xr:uid="{503B18C7-A31D-4C06-BA96-7CAEC164654D}"/>
    <cellStyle name="60% - Énfasis5 2 2 2 2 3 2 2" xfId="55651" xr:uid="{6E4DF85B-7B74-4781-BCA3-2994E36D9BBB}"/>
    <cellStyle name="60% - Énfasis5 2 2 2 2 3 3" xfId="55650" xr:uid="{5304F3E6-4975-45D3-AFF8-94B75E8BB841}"/>
    <cellStyle name="60% - Énfasis5 2 2 2 2 4" xfId="17988" xr:uid="{9489B0C3-2374-4E75-8099-D834DF0D9DE0}"/>
    <cellStyle name="60% - Énfasis5 2 2 2 2 4 2" xfId="55652" xr:uid="{0722137D-DD4C-4425-BD70-0C77026FDE63}"/>
    <cellStyle name="60% - Énfasis5 2 2 2 2 5" xfId="55645" xr:uid="{604D7D2F-7EFF-468F-A9C1-F569EF0D1930}"/>
    <cellStyle name="60% - Énfasis5 2 2 2 3" xfId="4838" xr:uid="{88FC5CEC-CF4D-4913-B1B6-EEFF441E5DCB}"/>
    <cellStyle name="60% - Énfasis5 2 2 2 3 2" xfId="12546" xr:uid="{2150D446-9232-448A-A79C-C90B4D8CD025}"/>
    <cellStyle name="60% - Énfasis5 2 2 2 3 2 2" xfId="27958" xr:uid="{304A8985-5EB1-4088-9181-B826BCD1208A}"/>
    <cellStyle name="60% - Énfasis5 2 2 2 3 2 2 2" xfId="55655" xr:uid="{3E631480-6656-4AC8-A09B-1B656D9D52D4}"/>
    <cellStyle name="60% - Énfasis5 2 2 2 3 2 3" xfId="55654" xr:uid="{6914A2D4-777B-4473-82A0-9E2AA1CA7ED6}"/>
    <cellStyle name="60% - Énfasis5 2 2 2 3 3" xfId="20253" xr:uid="{33CE1CB5-DF7E-4EE3-ABB3-082067AEE14F}"/>
    <cellStyle name="60% - Énfasis5 2 2 2 3 3 2" xfId="55656" xr:uid="{DC947568-1241-48B9-B62E-2430B459E23D}"/>
    <cellStyle name="60% - Énfasis5 2 2 2 3 4" xfId="55653" xr:uid="{EA0EB04B-3046-4904-8EB1-0D307652A720}"/>
    <cellStyle name="60% - Énfasis5 2 2 2 4" xfId="8821" xr:uid="{9E624539-1307-470D-84AF-3ECE6A42463C}"/>
    <cellStyle name="60% - Énfasis5 2 2 2 4 2" xfId="24234" xr:uid="{5883CC8E-908E-4B7B-806A-86BF5C6C30B4}"/>
    <cellStyle name="60% - Énfasis5 2 2 2 4 2 2" xfId="55658" xr:uid="{5A556D94-2520-4A89-9287-D9D3AC3A1166}"/>
    <cellStyle name="60% - Énfasis5 2 2 2 4 3" xfId="55657" xr:uid="{9BE15C64-5388-4C1D-BC18-E15FA129A4C2}"/>
    <cellStyle name="60% - Énfasis5 2 2 2 5" xfId="16529" xr:uid="{CE172FFB-79B5-416A-9F4B-EB65DAEC47A4}"/>
    <cellStyle name="60% - Énfasis5 2 2 2 5 2" xfId="55659" xr:uid="{488730FE-2633-4BEF-8DC0-3935486D4F59}"/>
    <cellStyle name="60% - Énfasis5 2 2 2 6" xfId="55644" xr:uid="{C45F17A0-6212-4746-8473-7403534E26A0}"/>
    <cellStyle name="60% - Énfasis5 2 2 3" xfId="1931" xr:uid="{74588786-380C-4CE7-993A-4138B393DB9D}"/>
    <cellStyle name="60% - Énfasis5 2 2 3 2" xfId="5663" xr:uid="{0DB153B3-ECB4-400B-9F03-066304879D53}"/>
    <cellStyle name="60% - Énfasis5 2 2 3 2 2" xfId="13371" xr:uid="{28D0E4E8-10CE-440D-A7EF-CD910B0562F5}"/>
    <cellStyle name="60% - Énfasis5 2 2 3 2 2 2" xfId="28783" xr:uid="{B44DEE76-157F-47D5-ACF2-7E5D4C348E8E}"/>
    <cellStyle name="60% - Énfasis5 2 2 3 2 2 2 2" xfId="55663" xr:uid="{94F416C8-6355-4E12-B852-C223A992C6B5}"/>
    <cellStyle name="60% - Énfasis5 2 2 3 2 2 3" xfId="55662" xr:uid="{3804C6F6-5A3F-4F93-B490-C0C003A977A2}"/>
    <cellStyle name="60% - Énfasis5 2 2 3 2 3" xfId="21078" xr:uid="{D2A4966A-E679-49F7-ACCA-169BB6789FF1}"/>
    <cellStyle name="60% - Énfasis5 2 2 3 2 3 2" xfId="55664" xr:uid="{5D0771FB-AF45-4292-9B6A-FFA7FF0118A5}"/>
    <cellStyle name="60% - Énfasis5 2 2 3 2 4" xfId="55661" xr:uid="{E290152D-51DC-43D0-85E9-E70C43C3A9CC}"/>
    <cellStyle name="60% - Énfasis5 2 2 3 3" xfId="9642" xr:uid="{C597FF60-9929-41BB-B81C-564F0243FAED}"/>
    <cellStyle name="60% - Énfasis5 2 2 3 3 2" xfId="25055" xr:uid="{0B5C78F9-9A07-4B1A-AF84-ACDF4AD0BDA0}"/>
    <cellStyle name="60% - Énfasis5 2 2 3 3 2 2" xfId="55666" xr:uid="{7EA5C32B-EA59-472E-B41B-6369C8AA7C95}"/>
    <cellStyle name="60% - Énfasis5 2 2 3 3 3" xfId="55665" xr:uid="{B14D8901-7363-43A3-9E31-7AE1678488F2}"/>
    <cellStyle name="60% - Énfasis5 2 2 3 4" xfId="17350" xr:uid="{43A99D32-CCF9-41E8-884A-C284BDFD51A1}"/>
    <cellStyle name="60% - Énfasis5 2 2 3 4 2" xfId="55667" xr:uid="{E9984172-C421-4806-A5F9-AC17D178CFA5}"/>
    <cellStyle name="60% - Énfasis5 2 2 3 5" xfId="55660" xr:uid="{2AEB2B58-5B5F-4115-9A8F-AAD11ECA1FC8}"/>
    <cellStyle name="60% - Énfasis5 2 2 4" xfId="4186" xr:uid="{45DCBC3C-51E6-4E9E-BCBD-1A1119891DD8}"/>
    <cellStyle name="60% - Énfasis5 2 2 4 2" xfId="11894" xr:uid="{12419EDE-45D6-42F6-B82E-6B71A0EA1E48}"/>
    <cellStyle name="60% - Énfasis5 2 2 4 2 2" xfId="27306" xr:uid="{D50FAF53-1AAC-437C-B1A0-BFEA9401EEEE}"/>
    <cellStyle name="60% - Énfasis5 2 2 4 2 2 2" xfId="55670" xr:uid="{62AED277-5C11-4EC0-BBB0-907E60C7F062}"/>
    <cellStyle name="60% - Énfasis5 2 2 4 2 3" xfId="55669" xr:uid="{6FF59538-7F50-437C-8374-82F2A8DB026C}"/>
    <cellStyle name="60% - Énfasis5 2 2 4 3" xfId="19601" xr:uid="{E2FDBFA5-5857-4AEE-B8FD-555C1790DBF8}"/>
    <cellStyle name="60% - Énfasis5 2 2 4 3 2" xfId="55671" xr:uid="{CEA34FED-CCF7-44A5-908E-A8A9CB25F802}"/>
    <cellStyle name="60% - Énfasis5 2 2 4 4" xfId="55668" xr:uid="{71431F57-F7AD-4425-BC0D-CBC4AA6C8A2B}"/>
    <cellStyle name="60% - Énfasis5 2 2 5" xfId="8183" xr:uid="{E25F9554-0CF9-498B-8810-25A30618C6FE}"/>
    <cellStyle name="60% - Énfasis5 2 2 5 2" xfId="23596" xr:uid="{F433A69F-1603-41D5-BDD1-878637348D12}"/>
    <cellStyle name="60% - Énfasis5 2 2 5 2 2" xfId="55673" xr:uid="{C86CD165-EDA9-47FC-A7CB-175F3E67FF3D}"/>
    <cellStyle name="60% - Énfasis5 2 2 5 3" xfId="55672" xr:uid="{625338B5-F982-47A5-8E89-0064E5ECAAC2}"/>
    <cellStyle name="60% - Énfasis5 2 2 6" xfId="15891" xr:uid="{52B1E1EF-172C-4792-9567-AD8DF4BB09D2}"/>
    <cellStyle name="60% - Énfasis5 2 2 6 2" xfId="55674" xr:uid="{980ECA7A-A56D-446F-8B84-E376DE1920B0}"/>
    <cellStyle name="60% - Énfasis5 2 2 7" xfId="55643" xr:uid="{56149F04-20A3-441E-9DCB-D24F842BE4C1}"/>
    <cellStyle name="60% - Énfasis5 2 3" xfId="901" xr:uid="{5270F462-B63C-4521-9179-CA320242C2EE}"/>
    <cellStyle name="60% - Énfasis5 2 3 2" xfId="2371" xr:uid="{B9B645E5-8012-40BE-867E-16AF83C02715}"/>
    <cellStyle name="60% - Énfasis5 2 3 2 2" xfId="6103" xr:uid="{72E161E1-C7A6-4E7B-B684-C48F76EE4E92}"/>
    <cellStyle name="60% - Énfasis5 2 3 2 2 2" xfId="13811" xr:uid="{32CBFD9F-99BB-418C-BE32-23DE60F29249}"/>
    <cellStyle name="60% - Énfasis5 2 3 2 2 2 2" xfId="29223" xr:uid="{7B4D6F8A-AF11-4F93-BCA3-E7C61525EFBF}"/>
    <cellStyle name="60% - Énfasis5 2 3 2 2 2 2 2" xfId="55679" xr:uid="{736A9FA8-A03E-4375-B91D-DE5C132F95E9}"/>
    <cellStyle name="60% - Énfasis5 2 3 2 2 2 3" xfId="55678" xr:uid="{59EEC574-7DC8-4C72-9623-D0D1AACFBD2F}"/>
    <cellStyle name="60% - Énfasis5 2 3 2 2 3" xfId="21518" xr:uid="{3115946E-C8B2-474B-AA56-B173059958B5}"/>
    <cellStyle name="60% - Énfasis5 2 3 2 2 3 2" xfId="55680" xr:uid="{05F2799B-68E5-4B58-9A78-018F073DDF4A}"/>
    <cellStyle name="60% - Énfasis5 2 3 2 2 4" xfId="55677" xr:uid="{E20C926A-A028-4816-A2C0-5A0FE82CDEA8}"/>
    <cellStyle name="60% - Énfasis5 2 3 2 3" xfId="10082" xr:uid="{5788D1C1-BC70-43F9-8463-98B69A68CA59}"/>
    <cellStyle name="60% - Énfasis5 2 3 2 3 2" xfId="25495" xr:uid="{ED508E4E-5D09-43C3-A967-14714C85AA6A}"/>
    <cellStyle name="60% - Énfasis5 2 3 2 3 2 2" xfId="55682" xr:uid="{F7B5B5F8-D07B-4553-BD04-FF97487A24DD}"/>
    <cellStyle name="60% - Énfasis5 2 3 2 3 3" xfId="55681" xr:uid="{37A442EA-F77A-4D16-81C2-7212FD4D9463}"/>
    <cellStyle name="60% - Énfasis5 2 3 2 4" xfId="17790" xr:uid="{C18A2418-3088-4EAC-9D98-4C4C5F4ED581}"/>
    <cellStyle name="60% - Énfasis5 2 3 2 4 2" xfId="55683" xr:uid="{47AEE686-AC77-4761-9916-2A0AB6F237E4}"/>
    <cellStyle name="60% - Énfasis5 2 3 2 5" xfId="55676" xr:uid="{DFFFE0E7-E8C3-475B-9A04-EF64B9113DA1}"/>
    <cellStyle name="60% - Énfasis5 2 3 3" xfId="4638" xr:uid="{0533C476-DC94-423D-9134-72E2F4157014}"/>
    <cellStyle name="60% - Énfasis5 2 3 3 2" xfId="12346" xr:uid="{CA92DFB9-7897-45AF-91AD-C96DA1C9D1CA}"/>
    <cellStyle name="60% - Énfasis5 2 3 3 2 2" xfId="27758" xr:uid="{5366B86C-9D4A-4294-A4E9-F3EB987328A8}"/>
    <cellStyle name="60% - Énfasis5 2 3 3 2 2 2" xfId="55686" xr:uid="{0BFFA262-A8D4-44BE-A739-553FCA0328C9}"/>
    <cellStyle name="60% - Énfasis5 2 3 3 2 3" xfId="55685" xr:uid="{2183B3A2-4C19-4211-B00F-5815AC3C857E}"/>
    <cellStyle name="60% - Énfasis5 2 3 3 3" xfId="20053" xr:uid="{F42F8DE2-16B7-49B8-BE3B-3CCCF242609F}"/>
    <cellStyle name="60% - Énfasis5 2 3 3 3 2" xfId="55687" xr:uid="{2DC1CD6B-5C1E-44E4-989C-B2BEB077AFD9}"/>
    <cellStyle name="60% - Énfasis5 2 3 3 4" xfId="55684" xr:uid="{A30ACBE5-11FF-443D-AAA5-BDA01895DC80}"/>
    <cellStyle name="60% - Énfasis5 2 3 4" xfId="8623" xr:uid="{388696AD-F493-47E7-B527-64B3A1F15472}"/>
    <cellStyle name="60% - Énfasis5 2 3 4 2" xfId="24036" xr:uid="{092DBD25-E514-45B4-9AA8-C11881526B3E}"/>
    <cellStyle name="60% - Énfasis5 2 3 4 2 2" xfId="55689" xr:uid="{0561F9A3-2607-4FF0-887E-42FD6CB942C8}"/>
    <cellStyle name="60% - Énfasis5 2 3 4 3" xfId="55688" xr:uid="{AC232CD1-A904-4806-8E71-CC6AA7EB3AEB}"/>
    <cellStyle name="60% - Énfasis5 2 3 5" xfId="16331" xr:uid="{EA4AEACF-6773-4A4E-BA50-F4A872420CFD}"/>
    <cellStyle name="60% - Énfasis5 2 3 5 2" xfId="55690" xr:uid="{0B97EB08-B10D-4A17-9216-D63C175848F0}"/>
    <cellStyle name="60% - Énfasis5 2 3 6" xfId="55675" xr:uid="{4DB11BE0-52EB-4424-AE51-8AFCF4BB378A}"/>
    <cellStyle name="60% - Énfasis5 2 4" xfId="1733" xr:uid="{7364EC6D-240B-4EDD-B6C8-9D25BE13939C}"/>
    <cellStyle name="60% - Énfasis5 2 4 2" xfId="5465" xr:uid="{5B918C2C-D958-4AD6-B9B2-5A6E11E4B49C}"/>
    <cellStyle name="60% - Énfasis5 2 4 2 2" xfId="13173" xr:uid="{BCE9266C-5962-4B61-AAE4-47911C0D5572}"/>
    <cellStyle name="60% - Énfasis5 2 4 2 2 2" xfId="28585" xr:uid="{052911D9-C661-4A5B-A9A2-70D697750ECD}"/>
    <cellStyle name="60% - Énfasis5 2 4 2 2 2 2" xfId="55694" xr:uid="{9FF94AC3-4D4A-4BAF-AB6A-CB2F7889C087}"/>
    <cellStyle name="60% - Énfasis5 2 4 2 2 3" xfId="55693" xr:uid="{749E6676-CEEB-4368-AD67-DCE777D7E011}"/>
    <cellStyle name="60% - Énfasis5 2 4 2 3" xfId="20880" xr:uid="{62D71340-6A01-4342-9882-9B583AB4A2E4}"/>
    <cellStyle name="60% - Énfasis5 2 4 2 3 2" xfId="55695" xr:uid="{CD59EF4B-5393-4815-820F-8744A03F1070}"/>
    <cellStyle name="60% - Énfasis5 2 4 2 4" xfId="55692" xr:uid="{A02A7BFC-F150-4923-8499-4BB9E99657E2}"/>
    <cellStyle name="60% - Énfasis5 2 4 3" xfId="9444" xr:uid="{B108117A-A37D-45C5-A4D2-7DFCB766CA4F}"/>
    <cellStyle name="60% - Énfasis5 2 4 3 2" xfId="24857" xr:uid="{E8BCCA26-6693-4D96-9939-71AB2A665427}"/>
    <cellStyle name="60% - Énfasis5 2 4 3 2 2" xfId="55697" xr:uid="{05DCBAA0-D36A-4D81-832A-7A6217FC45D3}"/>
    <cellStyle name="60% - Énfasis5 2 4 3 3" xfId="55696" xr:uid="{F38F1AE6-C9B6-463D-8950-8ACFC9010035}"/>
    <cellStyle name="60% - Énfasis5 2 4 4" xfId="17152" xr:uid="{E8033BAA-0A76-4B6F-A42E-B47B56FCFACF}"/>
    <cellStyle name="60% - Énfasis5 2 4 4 2" xfId="55698" xr:uid="{B027881C-AD3C-4F19-8F6D-1380B05D82A8}"/>
    <cellStyle name="60% - Énfasis5 2 4 5" xfId="55691" xr:uid="{4EBF8536-0CA6-4E16-820F-77F17AD1BD22}"/>
    <cellStyle name="60% - Énfasis5 2 5" xfId="3986" xr:uid="{0DACD818-6F7A-43CA-849D-50CE0C5B4D8C}"/>
    <cellStyle name="60% - Énfasis5 2 5 2" xfId="11694" xr:uid="{FC8036D8-3CDE-4D6E-9E4C-5272E9B34635}"/>
    <cellStyle name="60% - Énfasis5 2 5 2 2" xfId="27106" xr:uid="{5BC6CE2F-861C-4007-A0E9-DAE1BF52F883}"/>
    <cellStyle name="60% - Énfasis5 2 5 2 2 2" xfId="55701" xr:uid="{99E93B0E-A073-4A08-9CA6-2BA843AD4A72}"/>
    <cellStyle name="60% - Énfasis5 2 5 2 3" xfId="55700" xr:uid="{3F0A1D2D-9160-47C7-AF45-28EE2CA90475}"/>
    <cellStyle name="60% - Énfasis5 2 5 3" xfId="19401" xr:uid="{ED9500BF-98FA-48EE-B882-DCAD5E5546A7}"/>
    <cellStyle name="60% - Énfasis5 2 5 3 2" xfId="55702" xr:uid="{82B3F7BA-FC02-43B7-A116-6530B4EF8C79}"/>
    <cellStyle name="60% - Énfasis5 2 5 4" xfId="55699" xr:uid="{CF7FAF9C-A6AD-42CC-A56E-37E1000EFC16}"/>
    <cellStyle name="60% - Énfasis5 2 6" xfId="7985" xr:uid="{B482C54A-DE3E-41DB-A713-90161826A753}"/>
    <cellStyle name="60% - Énfasis5 2 6 2" xfId="23398" xr:uid="{7D1FD4C0-45D4-4989-A0F0-C9D1F1588076}"/>
    <cellStyle name="60% - Énfasis5 2 6 2 2" xfId="55704" xr:uid="{8FF2BC98-CB62-4775-998E-FFB2195BCCAD}"/>
    <cellStyle name="60% - Énfasis5 2 6 3" xfId="55703" xr:uid="{A92FAB47-5BBD-4D1A-B8F4-E79CB679A1A6}"/>
    <cellStyle name="60% - Énfasis5 2 7" xfId="15693" xr:uid="{C95899E6-DCD6-4B0D-8ADB-271AE018A521}"/>
    <cellStyle name="60% - Énfasis5 2 7 2" xfId="55705" xr:uid="{083A85B4-354F-45F9-941A-054CA9079B1E}"/>
    <cellStyle name="60% - Énfasis5 2 8" xfId="55642" xr:uid="{00C9F7C9-25CD-4A0C-9EC4-726C01CA1CDC}"/>
    <cellStyle name="60% - Énfasis5 20" xfId="1450" xr:uid="{52FFA843-5C7B-4EA1-9C1F-3B87FE9EA789}"/>
    <cellStyle name="60% - Énfasis5 20 2" xfId="2915" xr:uid="{E6978FA6-0890-4343-A93F-8E30C1DDC7A5}"/>
    <cellStyle name="60% - Énfasis5 20 2 2" xfId="6647" xr:uid="{5D3543D8-664E-4F9C-A67A-5FDE85B2FA07}"/>
    <cellStyle name="60% - Énfasis5 20 2 2 2" xfId="14355" xr:uid="{2EB1CD90-D021-4BB5-8D52-8C1272E56718}"/>
    <cellStyle name="60% - Énfasis5 20 2 2 2 2" xfId="29767" xr:uid="{D5BA1B08-E174-4F40-A429-C505687E11FF}"/>
    <cellStyle name="60% - Énfasis5 20 2 2 2 2 2" xfId="55710" xr:uid="{04FD997C-AC43-4273-B7C6-85AF66C92B8F}"/>
    <cellStyle name="60% - Énfasis5 20 2 2 2 3" xfId="55709" xr:uid="{37295B69-06CF-41AE-90C7-4FA873344680}"/>
    <cellStyle name="60% - Énfasis5 20 2 2 3" xfId="22062" xr:uid="{E31BBE6B-52F4-4B05-B176-AB193B3208C9}"/>
    <cellStyle name="60% - Énfasis5 20 2 2 3 2" xfId="55711" xr:uid="{20296D39-F31D-4498-A5C9-1AEBCF7ABA9A}"/>
    <cellStyle name="60% - Énfasis5 20 2 2 4" xfId="55708" xr:uid="{E65354E5-1D0E-4791-A138-4A15C60BD12A}"/>
    <cellStyle name="60% - Énfasis5 20 2 3" xfId="10626" xr:uid="{82F98E5D-D7FE-4270-83D8-07D4250233D9}"/>
    <cellStyle name="60% - Énfasis5 20 2 3 2" xfId="26039" xr:uid="{A3DAA2BC-53E6-460B-9D6F-6B6FCE821578}"/>
    <cellStyle name="60% - Énfasis5 20 2 3 2 2" xfId="55713" xr:uid="{4EFD8E61-FC75-4C46-AEF7-2BA87FA6460D}"/>
    <cellStyle name="60% - Énfasis5 20 2 3 3" xfId="55712" xr:uid="{615F22D4-D12E-4576-8AFC-4AF3EB9E5A7E}"/>
    <cellStyle name="60% - Énfasis5 20 2 4" xfId="18334" xr:uid="{7EB636A4-83AB-4DB8-A221-F14C1374CB60}"/>
    <cellStyle name="60% - Énfasis5 20 2 4 2" xfId="55714" xr:uid="{CF87CD02-4792-4F4C-871C-EDE772C60797}"/>
    <cellStyle name="60% - Énfasis5 20 2 5" xfId="55707" xr:uid="{A2AC871A-09FB-4A91-8492-118D104B95F2}"/>
    <cellStyle name="60% - Énfasis5 20 3" xfId="5186" xr:uid="{9A4BFDEB-FBA0-4772-8BA6-61CA8F4D4D6A}"/>
    <cellStyle name="60% - Énfasis5 20 3 2" xfId="12894" xr:uid="{D95D14A9-1E79-4DAC-B6BB-99C608B94666}"/>
    <cellStyle name="60% - Énfasis5 20 3 2 2" xfId="28306" xr:uid="{F557A7AC-DFED-4F85-8069-772E9302F78F}"/>
    <cellStyle name="60% - Énfasis5 20 3 2 2 2" xfId="55717" xr:uid="{35487FA2-C832-4980-9FC1-8B4B1F0DD7D2}"/>
    <cellStyle name="60% - Énfasis5 20 3 2 3" xfId="55716" xr:uid="{83C50974-BA8A-484E-9DF2-1F34B927D863}"/>
    <cellStyle name="60% - Énfasis5 20 3 3" xfId="20601" xr:uid="{C75C923A-2686-47BF-8976-40DB48F80FF0}"/>
    <cellStyle name="60% - Énfasis5 20 3 3 2" xfId="55718" xr:uid="{81E3213C-D7A1-44F7-96C7-9258261D2432}"/>
    <cellStyle name="60% - Énfasis5 20 3 4" xfId="55715" xr:uid="{25465E7C-9AB6-4BE2-B5F5-99F2FC0F3892}"/>
    <cellStyle name="60% - Énfasis5 20 4" xfId="9167" xr:uid="{4ADD0F97-FC82-476D-BE2B-1103EA03EE40}"/>
    <cellStyle name="60% - Énfasis5 20 4 2" xfId="24580" xr:uid="{08A867F6-4904-4F76-9594-1BBC07574D2A}"/>
    <cellStyle name="60% - Énfasis5 20 4 2 2" xfId="55720" xr:uid="{0717AA45-19A1-44CD-8A88-F5F1876F6BBE}"/>
    <cellStyle name="60% - Énfasis5 20 4 3" xfId="55719" xr:uid="{7015013B-82E3-4AED-89D5-0A95DBBF6DEF}"/>
    <cellStyle name="60% - Énfasis5 20 5" xfId="16875" xr:uid="{00A42C2D-4871-432B-A60C-0C310EC32155}"/>
    <cellStyle name="60% - Énfasis5 20 5 2" xfId="55721" xr:uid="{C6A4D578-32A7-4E8A-8897-67B4C53AFD5E}"/>
    <cellStyle name="60% - Énfasis5 20 6" xfId="55706" xr:uid="{741FD915-42B3-4D9C-97E6-E1EB7639A6DE}"/>
    <cellStyle name="60% - Énfasis5 21" xfId="1470" xr:uid="{25B693E7-4B2F-4843-B587-F557942BD244}"/>
    <cellStyle name="60% - Énfasis5 21 2" xfId="2935" xr:uid="{0B748521-09D6-4E27-81F1-DAACB2A3AD40}"/>
    <cellStyle name="60% - Énfasis5 21 2 2" xfId="6667" xr:uid="{99E54969-04E3-42BB-BB3C-DE8927AA63E5}"/>
    <cellStyle name="60% - Énfasis5 21 2 2 2" xfId="14375" xr:uid="{6F09BF0C-32EE-403D-BB1F-F7BD21C52545}"/>
    <cellStyle name="60% - Énfasis5 21 2 2 2 2" xfId="29787" xr:uid="{68EB1642-D484-4064-9D14-88826D190F63}"/>
    <cellStyle name="60% - Énfasis5 21 2 2 2 2 2" xfId="55726" xr:uid="{4E149A37-012F-4C83-B89D-4A3ACD59EEE6}"/>
    <cellStyle name="60% - Énfasis5 21 2 2 2 3" xfId="55725" xr:uid="{313AC17E-6CCB-4ADB-AF1D-06050B7D31C2}"/>
    <cellStyle name="60% - Énfasis5 21 2 2 3" xfId="22082" xr:uid="{1846D8E0-D238-4676-B152-D8DC27B8AE5D}"/>
    <cellStyle name="60% - Énfasis5 21 2 2 3 2" xfId="55727" xr:uid="{59659972-2958-4C24-BD75-980FE93BDEBB}"/>
    <cellStyle name="60% - Énfasis5 21 2 2 4" xfId="55724" xr:uid="{88B8CFB6-D8B1-4E7E-A64E-0C0B6B511034}"/>
    <cellStyle name="60% - Énfasis5 21 2 3" xfId="10646" xr:uid="{30086EC8-408C-412D-9261-53EA0D31FC8D}"/>
    <cellStyle name="60% - Énfasis5 21 2 3 2" xfId="26059" xr:uid="{1F9D33CF-F590-44F8-817F-F0F1E355EE24}"/>
    <cellStyle name="60% - Énfasis5 21 2 3 2 2" xfId="55729" xr:uid="{03FB56BC-939E-4417-8EBE-08EF92BE9F07}"/>
    <cellStyle name="60% - Énfasis5 21 2 3 3" xfId="55728" xr:uid="{749C1F3C-31CC-47A6-A6E3-D0C210327EC4}"/>
    <cellStyle name="60% - Énfasis5 21 2 4" xfId="18354" xr:uid="{376730D8-F4C8-4439-967A-57FDADBFD885}"/>
    <cellStyle name="60% - Énfasis5 21 2 4 2" xfId="55730" xr:uid="{FF03D52B-8BDD-4052-B623-10B649FA2014}"/>
    <cellStyle name="60% - Énfasis5 21 2 5" xfId="55723" xr:uid="{B902286D-696F-460A-9EEE-B1C4481ACDA3}"/>
    <cellStyle name="60% - Énfasis5 21 3" xfId="5206" xr:uid="{61EE73FD-7A4F-4F2B-88EC-99D46B1DD213}"/>
    <cellStyle name="60% - Énfasis5 21 3 2" xfId="12914" xr:uid="{7B6628EF-E48A-4B16-8F02-F1174ECC91EC}"/>
    <cellStyle name="60% - Énfasis5 21 3 2 2" xfId="28326" xr:uid="{B5577F47-7F5F-4F10-B168-E76A04A25FDF}"/>
    <cellStyle name="60% - Énfasis5 21 3 2 2 2" xfId="55733" xr:uid="{26806DEF-72BB-471B-B273-375E7EBFB3AF}"/>
    <cellStyle name="60% - Énfasis5 21 3 2 3" xfId="55732" xr:uid="{B07C3C93-4EBD-4628-AF45-28A70AA0FBF7}"/>
    <cellStyle name="60% - Énfasis5 21 3 3" xfId="20621" xr:uid="{B21AE058-236D-4C97-B265-663FA9B732BE}"/>
    <cellStyle name="60% - Énfasis5 21 3 3 2" xfId="55734" xr:uid="{48C1D782-BF2B-464F-B821-B557A20E35CF}"/>
    <cellStyle name="60% - Énfasis5 21 3 4" xfId="55731" xr:uid="{95081529-5A4F-447B-AECB-0232C7950AFE}"/>
    <cellStyle name="60% - Énfasis5 21 4" xfId="9187" xr:uid="{084A2593-F2D5-467E-9724-69CE63EB57C4}"/>
    <cellStyle name="60% - Énfasis5 21 4 2" xfId="24600" xr:uid="{A6FA7D52-961A-42DF-85F8-07761A670547}"/>
    <cellStyle name="60% - Énfasis5 21 4 2 2" xfId="55736" xr:uid="{5F6B77E0-FA6C-48E9-81B4-761F5380B74A}"/>
    <cellStyle name="60% - Énfasis5 21 4 3" xfId="55735" xr:uid="{5599E1D9-9CF8-4DA8-B3AC-BBD3A08D89B5}"/>
    <cellStyle name="60% - Énfasis5 21 5" xfId="16895" xr:uid="{BAF53534-3313-4777-98B7-11AD4EAB4795}"/>
    <cellStyle name="60% - Énfasis5 21 5 2" xfId="55737" xr:uid="{D8D6DC45-6AB3-48F5-A39C-0740328405DF}"/>
    <cellStyle name="60% - Énfasis5 21 6" xfId="55722" xr:uid="{EB74D6B8-1DE0-47D5-8A23-1FB3F3CB1BFB}"/>
    <cellStyle name="60% - Énfasis5 22" xfId="1490" xr:uid="{62AB1A5F-8466-43AF-94E3-BFB631F4150F}"/>
    <cellStyle name="60% - Énfasis5 22 2" xfId="2955" xr:uid="{E25DCA93-E0FD-4F91-8475-676AC13CE58B}"/>
    <cellStyle name="60% - Énfasis5 22 2 2" xfId="6687" xr:uid="{01DBEEBA-3B2C-426D-8A44-F3186D4B5987}"/>
    <cellStyle name="60% - Énfasis5 22 2 2 2" xfId="14395" xr:uid="{0D5C4F22-ABA7-4195-9374-481201BA93F1}"/>
    <cellStyle name="60% - Énfasis5 22 2 2 2 2" xfId="29807" xr:uid="{BE76E959-72E3-4544-B6F5-C73D0F0232E9}"/>
    <cellStyle name="60% - Énfasis5 22 2 2 2 2 2" xfId="55742" xr:uid="{AB564576-8231-476D-9FE7-EB0139639416}"/>
    <cellStyle name="60% - Énfasis5 22 2 2 2 3" xfId="55741" xr:uid="{34BC22F4-049A-434E-AD25-DA072612E8D9}"/>
    <cellStyle name="60% - Énfasis5 22 2 2 3" xfId="22102" xr:uid="{4179352C-9E6E-4DF5-A78A-5A982C779E03}"/>
    <cellStyle name="60% - Énfasis5 22 2 2 3 2" xfId="55743" xr:uid="{72142F17-7EAA-4A7A-B49A-5FD36E425079}"/>
    <cellStyle name="60% - Énfasis5 22 2 2 4" xfId="55740" xr:uid="{72BFDC2C-2118-44A8-A4E3-86F8A03278A6}"/>
    <cellStyle name="60% - Énfasis5 22 2 3" xfId="10666" xr:uid="{702DBA51-59C4-44E0-B890-6E7F2A446A12}"/>
    <cellStyle name="60% - Énfasis5 22 2 3 2" xfId="26079" xr:uid="{0238A1F6-AFD6-4908-8184-913B3A16628F}"/>
    <cellStyle name="60% - Énfasis5 22 2 3 2 2" xfId="55745" xr:uid="{5A97242E-39CB-4985-B0BE-A3EA9CFC9DF4}"/>
    <cellStyle name="60% - Énfasis5 22 2 3 3" xfId="55744" xr:uid="{7A6D0D73-54C3-477E-AAA3-BCA37273A54E}"/>
    <cellStyle name="60% - Énfasis5 22 2 4" xfId="18374" xr:uid="{94F3CB54-3850-449E-8B7F-34D34233752A}"/>
    <cellStyle name="60% - Énfasis5 22 2 4 2" xfId="55746" xr:uid="{66D67EFA-4893-4F05-A8B0-3F09E252608E}"/>
    <cellStyle name="60% - Énfasis5 22 2 5" xfId="55739" xr:uid="{FE7DADEF-4CF0-400C-8850-4DBAFDB0E823}"/>
    <cellStyle name="60% - Énfasis5 22 3" xfId="5226" xr:uid="{35AD9DD3-FD72-4ADD-8294-910CB2043C90}"/>
    <cellStyle name="60% - Énfasis5 22 3 2" xfId="12934" xr:uid="{CDBE2F82-DCBA-4FF2-866B-FEF3D2C6BED4}"/>
    <cellStyle name="60% - Énfasis5 22 3 2 2" xfId="28346" xr:uid="{2B0C353B-7C79-4590-BE3F-674312581F6D}"/>
    <cellStyle name="60% - Énfasis5 22 3 2 2 2" xfId="55749" xr:uid="{5673FD8F-7A0D-490B-B664-9D6AFEA1D83E}"/>
    <cellStyle name="60% - Énfasis5 22 3 2 3" xfId="55748" xr:uid="{A3247127-D742-41F1-A1D1-316A7F0210A7}"/>
    <cellStyle name="60% - Énfasis5 22 3 3" xfId="20641" xr:uid="{1CFB09A6-C68B-4231-A8EE-BF37C09298DF}"/>
    <cellStyle name="60% - Énfasis5 22 3 3 2" xfId="55750" xr:uid="{FB4FDC72-4278-4177-9271-11FDF8A880C2}"/>
    <cellStyle name="60% - Énfasis5 22 3 4" xfId="55747" xr:uid="{5ACD363A-DDE6-4EA3-B704-32B72A56C8A1}"/>
    <cellStyle name="60% - Énfasis5 22 4" xfId="9207" xr:uid="{A07F9B9C-E1CF-4E41-A4B6-074508D3E97F}"/>
    <cellStyle name="60% - Énfasis5 22 4 2" xfId="24620" xr:uid="{31D0FCCF-5B0A-4DE2-B8A9-7E939174A847}"/>
    <cellStyle name="60% - Énfasis5 22 4 2 2" xfId="55752" xr:uid="{6C1BD4A5-854B-42A5-8869-F1DC4CD5D4B6}"/>
    <cellStyle name="60% - Énfasis5 22 4 3" xfId="55751" xr:uid="{0AE431D5-979B-46FE-A5CF-0A8B399C8941}"/>
    <cellStyle name="60% - Énfasis5 22 5" xfId="16915" xr:uid="{22FF46EB-412F-4213-9D61-8279F22B2678}"/>
    <cellStyle name="60% - Énfasis5 22 5 2" xfId="55753" xr:uid="{8688BFFF-8ED4-4B96-B4A6-8C0ACA5B7D36}"/>
    <cellStyle name="60% - Énfasis5 22 6" xfId="55738" xr:uid="{89F6BFCA-7DCD-4400-8305-8C346971F819}"/>
    <cellStyle name="60% - Énfasis5 23" xfId="1510" xr:uid="{C177A66E-7040-4FD6-9BEC-394D1D76B565}"/>
    <cellStyle name="60% - Énfasis5 23 2" xfId="2975" xr:uid="{78540297-7543-4BF6-A370-EC2DB3AA37B1}"/>
    <cellStyle name="60% - Énfasis5 23 2 2" xfId="6707" xr:uid="{8DE19835-2675-48DA-A963-17752475189F}"/>
    <cellStyle name="60% - Énfasis5 23 2 2 2" xfId="14415" xr:uid="{33D6A4AB-7A65-46CF-96D7-9594E4BF38A6}"/>
    <cellStyle name="60% - Énfasis5 23 2 2 2 2" xfId="29827" xr:uid="{85737E52-112A-4FC3-82A8-D1DC6A070480}"/>
    <cellStyle name="60% - Énfasis5 23 2 2 2 2 2" xfId="55758" xr:uid="{A4D00A61-C5E2-4EDE-B06C-FA9C16F10CCB}"/>
    <cellStyle name="60% - Énfasis5 23 2 2 2 3" xfId="55757" xr:uid="{922609BD-650A-4461-A48C-FC52B837D9D0}"/>
    <cellStyle name="60% - Énfasis5 23 2 2 3" xfId="22122" xr:uid="{DDE5B2BD-6913-4171-BC7E-6166F545135A}"/>
    <cellStyle name="60% - Énfasis5 23 2 2 3 2" xfId="55759" xr:uid="{D93F03F9-61AA-43AB-8738-4537CBE30141}"/>
    <cellStyle name="60% - Énfasis5 23 2 2 4" xfId="55756" xr:uid="{F471E5ED-D59E-4C12-8A8E-53C54D6128E8}"/>
    <cellStyle name="60% - Énfasis5 23 2 3" xfId="10686" xr:uid="{D7CCDC29-957D-4D3C-B59F-91D1957F6B4A}"/>
    <cellStyle name="60% - Énfasis5 23 2 3 2" xfId="26099" xr:uid="{9D4EDF61-7D7D-4D57-9387-E21D590D7B00}"/>
    <cellStyle name="60% - Énfasis5 23 2 3 2 2" xfId="55761" xr:uid="{D7C1C301-41A7-45E3-B419-975F5BE03B40}"/>
    <cellStyle name="60% - Énfasis5 23 2 3 3" xfId="55760" xr:uid="{EA074DC6-4141-4893-B1D2-581580821023}"/>
    <cellStyle name="60% - Énfasis5 23 2 4" xfId="18394" xr:uid="{CFC3B1DA-423A-458F-B1F4-7EFA814DB8DC}"/>
    <cellStyle name="60% - Énfasis5 23 2 4 2" xfId="55762" xr:uid="{6D15C399-75D7-4EAA-9730-C3A83881406D}"/>
    <cellStyle name="60% - Énfasis5 23 2 5" xfId="55755" xr:uid="{B8D83096-6E6A-45A6-B58F-58DB1FFFBAD9}"/>
    <cellStyle name="60% - Énfasis5 23 3" xfId="5246" xr:uid="{A049D7B9-2649-4BF8-9672-4BD3EB0FDC7D}"/>
    <cellStyle name="60% - Énfasis5 23 3 2" xfId="12954" xr:uid="{BAAEAF85-F132-4992-80B0-9DA573017345}"/>
    <cellStyle name="60% - Énfasis5 23 3 2 2" xfId="28366" xr:uid="{49908600-FFAC-4D49-BFB1-63D562DEB7BE}"/>
    <cellStyle name="60% - Énfasis5 23 3 2 2 2" xfId="55765" xr:uid="{A6E10C4E-1853-42C7-9A2C-66A97554A3CC}"/>
    <cellStyle name="60% - Énfasis5 23 3 2 3" xfId="55764" xr:uid="{450FB0DF-8C48-4354-89EA-EBC43AE0C772}"/>
    <cellStyle name="60% - Énfasis5 23 3 3" xfId="20661" xr:uid="{BAA19222-2F20-4CA3-8E15-8B560EFDDB53}"/>
    <cellStyle name="60% - Énfasis5 23 3 3 2" xfId="55766" xr:uid="{29A5B942-33B9-4D23-9D9E-90E95F382B68}"/>
    <cellStyle name="60% - Énfasis5 23 3 4" xfId="55763" xr:uid="{F426E538-6CD1-4309-A24C-33B871E1AF7B}"/>
    <cellStyle name="60% - Énfasis5 23 4" xfId="9227" xr:uid="{49FF1840-1438-49DA-BD61-3DE86CE70CA1}"/>
    <cellStyle name="60% - Énfasis5 23 4 2" xfId="24640" xr:uid="{6176CBB6-82C0-4F8E-8704-4C2B4A82B825}"/>
    <cellStyle name="60% - Énfasis5 23 4 2 2" xfId="55768" xr:uid="{D5E8C87F-2938-42A3-840C-44E3D5D2BCEB}"/>
    <cellStyle name="60% - Énfasis5 23 4 3" xfId="55767" xr:uid="{C4CFAF2E-8294-43EC-B05B-38B03F183F73}"/>
    <cellStyle name="60% - Énfasis5 23 5" xfId="16935" xr:uid="{71EA143E-0A6F-43E6-B9BD-0FF1BE7E6004}"/>
    <cellStyle name="60% - Énfasis5 23 5 2" xfId="55769" xr:uid="{55EE28CD-DFC6-4AF0-A5E3-6EC123D0758C}"/>
    <cellStyle name="60% - Énfasis5 23 6" xfId="55754" xr:uid="{57E54D43-3418-49E8-AF86-87A28D904C92}"/>
    <cellStyle name="60% - Énfasis5 24" xfId="1530" xr:uid="{11E9019F-5826-4DFA-B6EC-91768DDC4F32}"/>
    <cellStyle name="60% - Énfasis5 24 2" xfId="2995" xr:uid="{040300EF-57BD-44D5-8B4F-9204D7DAFDC1}"/>
    <cellStyle name="60% - Énfasis5 24 2 2" xfId="6727" xr:uid="{AB703241-90CD-4157-BF1B-D015331C9528}"/>
    <cellStyle name="60% - Énfasis5 24 2 2 2" xfId="14435" xr:uid="{07CDED11-F58E-4A69-A852-9FD10E5A1A4C}"/>
    <cellStyle name="60% - Énfasis5 24 2 2 2 2" xfId="29847" xr:uid="{196AC968-8AB2-4612-8F8B-5F430405403E}"/>
    <cellStyle name="60% - Énfasis5 24 2 2 2 2 2" xfId="55774" xr:uid="{877CD7C2-FFE3-4CEC-9E4C-29D5CB448B4F}"/>
    <cellStyle name="60% - Énfasis5 24 2 2 2 3" xfId="55773" xr:uid="{D7554EA4-B59D-4A98-AB7D-EB49CC86644B}"/>
    <cellStyle name="60% - Énfasis5 24 2 2 3" xfId="22142" xr:uid="{0D7E6B47-2346-45D0-950A-D2F4DCD1556B}"/>
    <cellStyle name="60% - Énfasis5 24 2 2 3 2" xfId="55775" xr:uid="{A0C32953-C398-4E63-8B6B-ABCF4DAEEE1C}"/>
    <cellStyle name="60% - Énfasis5 24 2 2 4" xfId="55772" xr:uid="{1AB29EA7-878B-443F-A76D-813254A75AEB}"/>
    <cellStyle name="60% - Énfasis5 24 2 3" xfId="10706" xr:uid="{06213CB6-0CA3-4FBE-A87E-935E5261D1E1}"/>
    <cellStyle name="60% - Énfasis5 24 2 3 2" xfId="26119" xr:uid="{770F3CFB-4896-45D7-875E-9A4AE63983C5}"/>
    <cellStyle name="60% - Énfasis5 24 2 3 2 2" xfId="55777" xr:uid="{84227506-E1B5-4721-9CF6-E46C1DC3FB07}"/>
    <cellStyle name="60% - Énfasis5 24 2 3 3" xfId="55776" xr:uid="{36FB8B74-F953-410C-9281-073C4D4A3898}"/>
    <cellStyle name="60% - Énfasis5 24 2 4" xfId="18414" xr:uid="{94B0D5E0-EF0C-4405-9919-447E63982A5D}"/>
    <cellStyle name="60% - Énfasis5 24 2 4 2" xfId="55778" xr:uid="{2933853F-EDA3-4582-9A0C-4E412D710FB3}"/>
    <cellStyle name="60% - Énfasis5 24 2 5" xfId="55771" xr:uid="{24F32055-2C18-4C5E-ADC7-F09F9DE947A9}"/>
    <cellStyle name="60% - Énfasis5 24 3" xfId="5266" xr:uid="{D76C1692-0C74-4486-A79E-DDB9BEF9275C}"/>
    <cellStyle name="60% - Énfasis5 24 3 2" xfId="12974" xr:uid="{41F6D8F7-354A-4C93-B6C2-055D7E49B1BC}"/>
    <cellStyle name="60% - Énfasis5 24 3 2 2" xfId="28386" xr:uid="{2486D7B3-BFCA-42ED-BF5B-957E045DAB44}"/>
    <cellStyle name="60% - Énfasis5 24 3 2 2 2" xfId="55781" xr:uid="{02F2B456-3CBF-4640-BAAA-BE95A3CB1331}"/>
    <cellStyle name="60% - Énfasis5 24 3 2 3" xfId="55780" xr:uid="{841526E3-63AD-4C89-AECD-4A83F2B0858F}"/>
    <cellStyle name="60% - Énfasis5 24 3 3" xfId="20681" xr:uid="{CCEEC1A6-E640-4FBE-9E72-FC5A3432F895}"/>
    <cellStyle name="60% - Énfasis5 24 3 3 2" xfId="55782" xr:uid="{1B8AEC56-7FD3-472E-9EFA-B8DC2AB5A208}"/>
    <cellStyle name="60% - Énfasis5 24 3 4" xfId="55779" xr:uid="{0076B955-6084-4798-BD3B-BF304A4CBDF8}"/>
    <cellStyle name="60% - Énfasis5 24 4" xfId="9247" xr:uid="{03354582-0A05-46FA-921D-5AA7EA96E24B}"/>
    <cellStyle name="60% - Énfasis5 24 4 2" xfId="24660" xr:uid="{2C66F1C8-072F-4138-B086-D284D8F8596A}"/>
    <cellStyle name="60% - Énfasis5 24 4 2 2" xfId="55784" xr:uid="{E79BDF22-4CC8-4530-8A8B-003751161E14}"/>
    <cellStyle name="60% - Énfasis5 24 4 3" xfId="55783" xr:uid="{C26FA5B9-ED6A-440E-8B5C-7FD6C3D9BF13}"/>
    <cellStyle name="60% - Énfasis5 24 5" xfId="16955" xr:uid="{5A36FDFC-C798-4A21-94BA-CB2F78D9F745}"/>
    <cellStyle name="60% - Énfasis5 24 5 2" xfId="55785" xr:uid="{B86370D9-E976-4C3D-80C8-4D702FAEF6D0}"/>
    <cellStyle name="60% - Énfasis5 24 6" xfId="55770" xr:uid="{D82E2733-8F35-427F-A54D-9DEE3F6A8877}"/>
    <cellStyle name="60% - Énfasis5 25" xfId="1550" xr:uid="{33ED1104-8F0A-443D-95A1-A1E50A6F4827}"/>
    <cellStyle name="60% - Énfasis5 25 2" xfId="3015" xr:uid="{F964AFD3-7163-441A-A520-9DE2F2172D1C}"/>
    <cellStyle name="60% - Énfasis5 25 2 2" xfId="6747" xr:uid="{ABA89FE6-B103-454E-A812-0CF90C91EDEC}"/>
    <cellStyle name="60% - Énfasis5 25 2 2 2" xfId="14455" xr:uid="{0A88EF09-7D7F-4371-B6FE-2479F1A8146F}"/>
    <cellStyle name="60% - Énfasis5 25 2 2 2 2" xfId="29867" xr:uid="{3F69C916-709A-48E6-999B-F65E8E0525B8}"/>
    <cellStyle name="60% - Énfasis5 25 2 2 2 2 2" xfId="55790" xr:uid="{187693F1-FBF5-4602-928E-F2FA123043D5}"/>
    <cellStyle name="60% - Énfasis5 25 2 2 2 3" xfId="55789" xr:uid="{CEC53C01-7640-46E5-9879-13F28C4050B3}"/>
    <cellStyle name="60% - Énfasis5 25 2 2 3" xfId="22162" xr:uid="{4B8333EA-235A-4E89-98B7-1C3EDFCA2558}"/>
    <cellStyle name="60% - Énfasis5 25 2 2 3 2" xfId="55791" xr:uid="{0B77FFAE-5445-4B0E-829D-2BE42C7DB45A}"/>
    <cellStyle name="60% - Énfasis5 25 2 2 4" xfId="55788" xr:uid="{4EFCA1FB-C430-4524-8F20-78DCB0A16F27}"/>
    <cellStyle name="60% - Énfasis5 25 2 3" xfId="10726" xr:uid="{2834A7F2-74B9-4088-8D01-BBAA43B7D8E9}"/>
    <cellStyle name="60% - Énfasis5 25 2 3 2" xfId="26139" xr:uid="{6D898D5E-2544-475F-945C-DFE1D80C0BA2}"/>
    <cellStyle name="60% - Énfasis5 25 2 3 2 2" xfId="55793" xr:uid="{D3EDC477-1708-429E-8C67-2E5A331FF449}"/>
    <cellStyle name="60% - Énfasis5 25 2 3 3" xfId="55792" xr:uid="{C21A2830-F709-4BD9-B4A3-3E3D598C3906}"/>
    <cellStyle name="60% - Énfasis5 25 2 4" xfId="18434" xr:uid="{1665B471-08F3-44FF-BC88-191B7DF24A84}"/>
    <cellStyle name="60% - Énfasis5 25 2 4 2" xfId="55794" xr:uid="{BCD334B6-AB9F-4CDF-9EE9-56593B21C770}"/>
    <cellStyle name="60% - Énfasis5 25 2 5" xfId="55787" xr:uid="{C29C50E9-BA36-455D-A702-621100BEAA35}"/>
    <cellStyle name="60% - Énfasis5 25 3" xfId="5286" xr:uid="{02301A7E-ACEC-4CCF-9DFC-D7BF5294050B}"/>
    <cellStyle name="60% - Énfasis5 25 3 2" xfId="12994" xr:uid="{36A22AE3-77FC-468D-96F3-13AEC8AD40D3}"/>
    <cellStyle name="60% - Énfasis5 25 3 2 2" xfId="28406" xr:uid="{79CA1571-ACA4-480D-9BC8-EC6293AD2F32}"/>
    <cellStyle name="60% - Énfasis5 25 3 2 2 2" xfId="55797" xr:uid="{1A126CE2-CF50-47A3-89EB-DF99A35207F5}"/>
    <cellStyle name="60% - Énfasis5 25 3 2 3" xfId="55796" xr:uid="{013160AF-1DEC-4D9F-BA62-48244C510B71}"/>
    <cellStyle name="60% - Énfasis5 25 3 3" xfId="20701" xr:uid="{9F5441E4-8331-49BF-A180-88B249CC32B8}"/>
    <cellStyle name="60% - Énfasis5 25 3 3 2" xfId="55798" xr:uid="{92F6789D-F4B6-4CDE-BFA5-A815739390CD}"/>
    <cellStyle name="60% - Énfasis5 25 3 4" xfId="55795" xr:uid="{4458B203-446D-48AC-9D09-F8F83F019B16}"/>
    <cellStyle name="60% - Énfasis5 25 4" xfId="9267" xr:uid="{3A7D091C-D9D1-4FB5-BB60-AAFA577FC49A}"/>
    <cellStyle name="60% - Énfasis5 25 4 2" xfId="24680" xr:uid="{F4D50A79-7B8E-4390-A228-9D3353455423}"/>
    <cellStyle name="60% - Énfasis5 25 4 2 2" xfId="55800" xr:uid="{F5EA98A0-B3A2-4106-ABC8-155430E13C50}"/>
    <cellStyle name="60% - Énfasis5 25 4 3" xfId="55799" xr:uid="{48C2D690-1B5E-4FF6-B79D-E10251704B9D}"/>
    <cellStyle name="60% - Énfasis5 25 5" xfId="16975" xr:uid="{639D193D-6EB6-4E7F-A6F3-172FE68C7E2A}"/>
    <cellStyle name="60% - Énfasis5 25 5 2" xfId="55801" xr:uid="{99A503A3-CB13-422D-8E0E-12359DC2CD12}"/>
    <cellStyle name="60% - Énfasis5 25 6" xfId="55786" xr:uid="{E4887F28-C70F-4A73-9D12-487ABB8D569A}"/>
    <cellStyle name="60% - Énfasis5 26" xfId="1570" xr:uid="{C521B650-BB12-4E18-B42F-996B2F256D50}"/>
    <cellStyle name="60% - Énfasis5 26 2" xfId="3035" xr:uid="{835F6AAD-364B-4401-9079-1BB1378C37E1}"/>
    <cellStyle name="60% - Énfasis5 26 2 2" xfId="6767" xr:uid="{17016D6B-2356-447C-9E1F-16B5C248647C}"/>
    <cellStyle name="60% - Énfasis5 26 2 2 2" xfId="14475" xr:uid="{EE437100-4DBA-4A45-A62B-6A0003F1780A}"/>
    <cellStyle name="60% - Énfasis5 26 2 2 2 2" xfId="29887" xr:uid="{344C4EFC-46BC-4EDD-9A12-24E0E3E46A83}"/>
    <cellStyle name="60% - Énfasis5 26 2 2 2 2 2" xfId="55806" xr:uid="{F1EC0C8D-8BA3-4970-B1E7-05A4333284DD}"/>
    <cellStyle name="60% - Énfasis5 26 2 2 2 3" xfId="55805" xr:uid="{6390663C-3B07-4A60-BE7B-7384DDD45507}"/>
    <cellStyle name="60% - Énfasis5 26 2 2 3" xfId="22182" xr:uid="{A93AF325-0A59-4B23-91A4-69B3EDCC0385}"/>
    <cellStyle name="60% - Énfasis5 26 2 2 3 2" xfId="55807" xr:uid="{792CF48D-2BB6-428B-BD11-1EC442E97339}"/>
    <cellStyle name="60% - Énfasis5 26 2 2 4" xfId="55804" xr:uid="{F4298D50-A5D8-4912-A6BC-FAD153D2A447}"/>
    <cellStyle name="60% - Énfasis5 26 2 3" xfId="10746" xr:uid="{F570469C-E1AC-4057-8B92-082B3BFFC743}"/>
    <cellStyle name="60% - Énfasis5 26 2 3 2" xfId="26159" xr:uid="{086E53AC-09AB-497F-9113-CB9F2964C995}"/>
    <cellStyle name="60% - Énfasis5 26 2 3 2 2" xfId="55809" xr:uid="{B8620513-B82F-453A-9B09-9BFAA522EDE0}"/>
    <cellStyle name="60% - Énfasis5 26 2 3 3" xfId="55808" xr:uid="{7B84200C-818F-4E5A-89CC-2CAAA22248CA}"/>
    <cellStyle name="60% - Énfasis5 26 2 4" xfId="18454" xr:uid="{27629C8F-1E57-40A5-98B5-164E35348F44}"/>
    <cellStyle name="60% - Énfasis5 26 2 4 2" xfId="55810" xr:uid="{AD86657F-7949-4436-8505-B799EE694187}"/>
    <cellStyle name="60% - Énfasis5 26 2 5" xfId="55803" xr:uid="{EDA8EE96-E30D-494E-8883-B60A89123D86}"/>
    <cellStyle name="60% - Énfasis5 26 3" xfId="5306" xr:uid="{3800EAC7-EC90-4DE8-95C2-BB56C17F349D}"/>
    <cellStyle name="60% - Énfasis5 26 3 2" xfId="13014" xr:uid="{DBF06321-85D6-4E36-A2AD-510A2771F560}"/>
    <cellStyle name="60% - Énfasis5 26 3 2 2" xfId="28426" xr:uid="{79147E86-AEBF-49C3-85B2-BB4F35A9CE01}"/>
    <cellStyle name="60% - Énfasis5 26 3 2 2 2" xfId="55813" xr:uid="{47D2637D-C784-419B-8CA7-6C69FE4A12A7}"/>
    <cellStyle name="60% - Énfasis5 26 3 2 3" xfId="55812" xr:uid="{F0DE80A8-B6ED-49F1-8FA3-67E6791C5E28}"/>
    <cellStyle name="60% - Énfasis5 26 3 3" xfId="20721" xr:uid="{98129F5C-0064-4C19-A976-194CC1698324}"/>
    <cellStyle name="60% - Énfasis5 26 3 3 2" xfId="55814" xr:uid="{529CD77B-248F-4295-B85C-9ED02B9E432B}"/>
    <cellStyle name="60% - Énfasis5 26 3 4" xfId="55811" xr:uid="{A135635A-8627-4EDB-A1BE-AD76ABD7DB00}"/>
    <cellStyle name="60% - Énfasis5 26 4" xfId="9287" xr:uid="{EEF5207F-0BC4-4FCA-9105-7A666D92ED10}"/>
    <cellStyle name="60% - Énfasis5 26 4 2" xfId="24700" xr:uid="{75A4B609-4083-4360-A206-8753A74C60EB}"/>
    <cellStyle name="60% - Énfasis5 26 4 2 2" xfId="55816" xr:uid="{CFD2ADE3-60A0-4089-B9C8-39547193F41F}"/>
    <cellStyle name="60% - Énfasis5 26 4 3" xfId="55815" xr:uid="{3CFCBE88-150B-4266-93B4-7C5100FC01AF}"/>
    <cellStyle name="60% - Énfasis5 26 5" xfId="16995" xr:uid="{6F05BB8A-3071-4BE8-9A2E-63D19D98A4CD}"/>
    <cellStyle name="60% - Énfasis5 26 5 2" xfId="55817" xr:uid="{2F98017A-C3CF-4192-8CF0-592701406705}"/>
    <cellStyle name="60% - Énfasis5 26 6" xfId="55802" xr:uid="{60BCD605-E747-48B5-BD63-CA13F912DC9C}"/>
    <cellStyle name="60% - Énfasis5 27" xfId="1591" xr:uid="{F104586A-AD0B-48E4-AF3F-7C40EB8487C7}"/>
    <cellStyle name="60% - Énfasis5 27 2" xfId="3056" xr:uid="{82980474-5A21-47E8-9204-B9001980F6BA}"/>
    <cellStyle name="60% - Énfasis5 27 2 2" xfId="6788" xr:uid="{10EABABB-68EC-42A2-B720-9451D2A3C2AF}"/>
    <cellStyle name="60% - Énfasis5 27 2 2 2" xfId="14496" xr:uid="{2ABE781F-CF46-403C-8FC0-7F644C461360}"/>
    <cellStyle name="60% - Énfasis5 27 2 2 2 2" xfId="29908" xr:uid="{74664903-227F-445C-87AD-496E677B0850}"/>
    <cellStyle name="60% - Énfasis5 27 2 2 2 2 2" xfId="55822" xr:uid="{83D082D0-C1D1-4889-9934-4B5818D7E241}"/>
    <cellStyle name="60% - Énfasis5 27 2 2 2 3" xfId="55821" xr:uid="{2DCA4793-7776-40F4-97EB-0D1D0E04A1B2}"/>
    <cellStyle name="60% - Énfasis5 27 2 2 3" xfId="22203" xr:uid="{4AA0ED8D-9C9B-4F79-BA6B-8EC804E302AC}"/>
    <cellStyle name="60% - Énfasis5 27 2 2 3 2" xfId="55823" xr:uid="{6E5F97E1-E683-4377-B321-5239EC676905}"/>
    <cellStyle name="60% - Énfasis5 27 2 2 4" xfId="55820" xr:uid="{2DE08668-CF64-49C2-B745-10E38B032E79}"/>
    <cellStyle name="60% - Énfasis5 27 2 3" xfId="10767" xr:uid="{30703338-3F4F-4D56-98D4-050D642694AD}"/>
    <cellStyle name="60% - Énfasis5 27 2 3 2" xfId="26180" xr:uid="{DCF5FF5A-0730-4F43-BC20-F1BFD6307DE2}"/>
    <cellStyle name="60% - Énfasis5 27 2 3 2 2" xfId="55825" xr:uid="{862B9347-F44D-4401-8B53-A8403CB7004C}"/>
    <cellStyle name="60% - Énfasis5 27 2 3 3" xfId="55824" xr:uid="{A472F3A0-5D2C-4058-8C5C-0B4AB48C4B4E}"/>
    <cellStyle name="60% - Énfasis5 27 2 4" xfId="18475" xr:uid="{B9554705-E1DF-4664-B138-217D37D4FF85}"/>
    <cellStyle name="60% - Énfasis5 27 2 4 2" xfId="55826" xr:uid="{BC88D55B-4FBB-4B0E-96C6-9E38D1459512}"/>
    <cellStyle name="60% - Énfasis5 27 2 5" xfId="55819" xr:uid="{2B994E1A-CE31-4E32-81B1-EA2936BFE6DF}"/>
    <cellStyle name="60% - Énfasis5 27 3" xfId="5327" xr:uid="{3D131386-CBB1-459D-9E38-4EAACA26896D}"/>
    <cellStyle name="60% - Énfasis5 27 3 2" xfId="13035" xr:uid="{D4911A6C-346B-4234-9D23-8FF2FF02BB60}"/>
    <cellStyle name="60% - Énfasis5 27 3 2 2" xfId="28447" xr:uid="{8F0871D6-FAFE-488C-8BEA-4C931F0C16B6}"/>
    <cellStyle name="60% - Énfasis5 27 3 2 2 2" xfId="55829" xr:uid="{A306715D-AD83-46FE-88D5-A675B25503ED}"/>
    <cellStyle name="60% - Énfasis5 27 3 2 3" xfId="55828" xr:uid="{BF0B777B-05F0-4742-B27A-238F90FD22EF}"/>
    <cellStyle name="60% - Énfasis5 27 3 3" xfId="20742" xr:uid="{337F29A6-66A2-4B75-8F5E-902C263D7BA3}"/>
    <cellStyle name="60% - Énfasis5 27 3 3 2" xfId="55830" xr:uid="{15E28784-553D-48BF-A1B7-281914508BFD}"/>
    <cellStyle name="60% - Énfasis5 27 3 4" xfId="55827" xr:uid="{489D2B41-B5BA-46BA-AE03-ADF6AD4B4F95}"/>
    <cellStyle name="60% - Énfasis5 27 4" xfId="9308" xr:uid="{76EB99BF-7B05-45BD-8898-BCC2EC2F10D7}"/>
    <cellStyle name="60% - Énfasis5 27 4 2" xfId="24721" xr:uid="{EF9CAA82-B6E6-4749-8908-FB2D39DD16B8}"/>
    <cellStyle name="60% - Énfasis5 27 4 2 2" xfId="55832" xr:uid="{FF87B050-757E-4E22-BDC7-D00FBF107648}"/>
    <cellStyle name="60% - Énfasis5 27 4 3" xfId="55831" xr:uid="{C6C8F33C-CE72-4B89-A4BE-C51D063D3F5B}"/>
    <cellStyle name="60% - Énfasis5 27 5" xfId="17016" xr:uid="{95A8EB9C-22C5-4BCF-9E5D-E3E57627DBE7}"/>
    <cellStyle name="60% - Énfasis5 27 5 2" xfId="55833" xr:uid="{121AE4BE-603B-4DE5-BC25-A7179F71E253}"/>
    <cellStyle name="60% - Énfasis5 27 6" xfId="55818" xr:uid="{79E3474D-E68B-496B-B6DE-78A6B5682CB5}"/>
    <cellStyle name="60% - Énfasis5 28" xfId="3076" xr:uid="{926EC220-0AD1-4C77-B9F3-11FA606F24A0}"/>
    <cellStyle name="60% - Énfasis5 28 2" xfId="6808" xr:uid="{1B2CA4B8-463B-411A-AABE-3DDBD6E1F6C8}"/>
    <cellStyle name="60% - Énfasis5 28 2 2" xfId="14516" xr:uid="{FC173ADD-6696-4BC3-B157-29BC653EC271}"/>
    <cellStyle name="60% - Énfasis5 28 2 2 2" xfId="29928" xr:uid="{DA67D731-0946-491A-87B0-50B05A0FBE4F}"/>
    <cellStyle name="60% - Énfasis5 28 2 2 2 2" xfId="55837" xr:uid="{EBFD10D6-39A7-438D-B85E-022BC02FDF80}"/>
    <cellStyle name="60% - Énfasis5 28 2 2 3" xfId="55836" xr:uid="{C51C15DB-80FE-4161-9D0B-65C6CAA04D1F}"/>
    <cellStyle name="60% - Énfasis5 28 2 3" xfId="22223" xr:uid="{60E881A8-1760-4A09-8F7B-9D1FCD8BFB52}"/>
    <cellStyle name="60% - Énfasis5 28 2 3 2" xfId="55838" xr:uid="{1AEB2118-D4C2-41D7-B7B6-794298986627}"/>
    <cellStyle name="60% - Énfasis5 28 2 4" xfId="55835" xr:uid="{0D87E350-837F-4289-87F1-95381AD50F82}"/>
    <cellStyle name="60% - Énfasis5 28 3" xfId="10787" xr:uid="{F4EA3DD9-6B93-48E3-BFC0-EF1533493B6D}"/>
    <cellStyle name="60% - Énfasis5 28 3 2" xfId="26200" xr:uid="{B290932E-09F0-4570-BB0E-B57C70BEF3BF}"/>
    <cellStyle name="60% - Énfasis5 28 3 2 2" xfId="55840" xr:uid="{068C47EC-DC19-4FCC-9063-AABCB39509D9}"/>
    <cellStyle name="60% - Énfasis5 28 3 3" xfId="55839" xr:uid="{1CE4DCC0-3CF1-467F-A7E5-876768CADE7C}"/>
    <cellStyle name="60% - Énfasis5 28 4" xfId="18495" xr:uid="{6C2E5731-5C2B-44D6-8EF9-6F0FAF7BB7C2}"/>
    <cellStyle name="60% - Énfasis5 28 4 2" xfId="55841" xr:uid="{0718B81F-E8B9-4B41-8E1E-60DA39DDEDF6}"/>
    <cellStyle name="60% - Énfasis5 28 5" xfId="55834" xr:uid="{0316614F-04E0-4870-AD98-7AE07AE43FE7}"/>
    <cellStyle name="60% - Énfasis5 29" xfId="3096" xr:uid="{D69F93A4-448A-4480-9E62-AC7C8DBCCC6F}"/>
    <cellStyle name="60% - Énfasis5 29 2" xfId="6828" xr:uid="{968271ED-7868-4B02-B9EB-7F63EC5A31F1}"/>
    <cellStyle name="60% - Énfasis5 29 2 2" xfId="14536" xr:uid="{F1F6093C-1D66-4098-9C98-1936563EAB00}"/>
    <cellStyle name="60% - Énfasis5 29 2 2 2" xfId="29948" xr:uid="{509061A8-79AB-4888-9C91-6BED67EC91D2}"/>
    <cellStyle name="60% - Énfasis5 29 2 2 2 2" xfId="55845" xr:uid="{76FFA34A-F978-4C15-888D-F1345ACDE9AC}"/>
    <cellStyle name="60% - Énfasis5 29 2 2 3" xfId="55844" xr:uid="{123C7D34-80B4-46E5-9A0F-99EF6CF01A52}"/>
    <cellStyle name="60% - Énfasis5 29 2 3" xfId="22243" xr:uid="{EA29A687-D597-4B2B-B840-D9962C37EE04}"/>
    <cellStyle name="60% - Énfasis5 29 2 3 2" xfId="55846" xr:uid="{815038FD-DF60-4E70-B616-9A3316E8FE55}"/>
    <cellStyle name="60% - Énfasis5 29 2 4" xfId="55843" xr:uid="{D6174663-0C68-48EE-AAB0-318E59F1325D}"/>
    <cellStyle name="60% - Énfasis5 29 3" xfId="10807" xr:uid="{DBB21D0A-C13C-4B8E-A1F3-1C82EC845E3A}"/>
    <cellStyle name="60% - Énfasis5 29 3 2" xfId="26220" xr:uid="{398B24CE-DF0C-4B97-A526-ED81C05F824C}"/>
    <cellStyle name="60% - Énfasis5 29 3 2 2" xfId="55848" xr:uid="{4DF6055C-C433-4203-9353-744CC48B8411}"/>
    <cellStyle name="60% - Énfasis5 29 3 3" xfId="55847" xr:uid="{5EF9F902-2B00-474A-A289-DEAAC92F99E7}"/>
    <cellStyle name="60% - Énfasis5 29 4" xfId="18515" xr:uid="{270FF33B-10CB-40F2-9206-D7CFC78D8C3B}"/>
    <cellStyle name="60% - Énfasis5 29 4 2" xfId="55849" xr:uid="{8FEA2482-D3DC-4F04-9DC0-5654C92AAAD0}"/>
    <cellStyle name="60% - Énfasis5 29 5" xfId="55842" xr:uid="{D716C245-AC2A-43DC-8ACF-77B755B3E0E5}"/>
    <cellStyle name="60% - Énfasis5 3" xfId="261" xr:uid="{7BC7D577-28A2-4413-AD6F-4D2CD8EFFEC8}"/>
    <cellStyle name="60% - Énfasis5 3 2" xfId="464" xr:uid="{FDF14A64-E6C2-4833-923A-9F6B5A82924D}"/>
    <cellStyle name="60% - Énfasis5 3 2 2" xfId="1125" xr:uid="{BDF4CA37-FD05-4E1E-8900-9679395DA834}"/>
    <cellStyle name="60% - Énfasis5 3 2 2 2" xfId="2593" xr:uid="{3E674E22-1E3A-49AA-962C-CA1D1FBB6B2F}"/>
    <cellStyle name="60% - Énfasis5 3 2 2 2 2" xfId="6325" xr:uid="{775EBE16-8ED6-4C86-844D-F39211C94929}"/>
    <cellStyle name="60% - Énfasis5 3 2 2 2 2 2" xfId="14033" xr:uid="{36046AEE-3B27-43DB-8986-5E35E215B512}"/>
    <cellStyle name="60% - Énfasis5 3 2 2 2 2 2 2" xfId="29445" xr:uid="{841A768E-6059-4129-998F-24BF6E5EB49B}"/>
    <cellStyle name="60% - Énfasis5 3 2 2 2 2 2 2 2" xfId="55856" xr:uid="{121A888C-AF24-448C-811B-D1F3DC9F3FE2}"/>
    <cellStyle name="60% - Énfasis5 3 2 2 2 2 2 3" xfId="55855" xr:uid="{00A90283-87AE-4F36-82D5-AD6235A87E5D}"/>
    <cellStyle name="60% - Énfasis5 3 2 2 2 2 3" xfId="21740" xr:uid="{7EFF44E0-D21F-420F-9D67-A45CC5E7DEE4}"/>
    <cellStyle name="60% - Énfasis5 3 2 2 2 2 3 2" xfId="55857" xr:uid="{3495E434-C1B8-4C7D-B063-E6FFFFAEE18A}"/>
    <cellStyle name="60% - Énfasis5 3 2 2 2 2 4" xfId="55854" xr:uid="{88D0D35B-A901-4920-B405-7B14156FCA0F}"/>
    <cellStyle name="60% - Énfasis5 3 2 2 2 3" xfId="10304" xr:uid="{893A3201-151D-477F-B795-F029BC3473DC}"/>
    <cellStyle name="60% - Énfasis5 3 2 2 2 3 2" xfId="25717" xr:uid="{77DB21D1-FFC9-49A0-A77F-9FDE2E1767C0}"/>
    <cellStyle name="60% - Énfasis5 3 2 2 2 3 2 2" xfId="55859" xr:uid="{B70FC0CE-6FEA-46E8-8014-50FB6C71CFA1}"/>
    <cellStyle name="60% - Énfasis5 3 2 2 2 3 3" xfId="55858" xr:uid="{0679E27A-CF20-48D7-B00B-B927DDFD213A}"/>
    <cellStyle name="60% - Énfasis5 3 2 2 2 4" xfId="18012" xr:uid="{7C3D7C44-2F09-4D8D-96CB-77C0D42C2789}"/>
    <cellStyle name="60% - Énfasis5 3 2 2 2 4 2" xfId="55860" xr:uid="{CF57D2D3-BDE5-457C-ACEF-C1A6EE2CAFB5}"/>
    <cellStyle name="60% - Énfasis5 3 2 2 2 5" xfId="55853" xr:uid="{6A56F9D0-9A52-461C-99F2-33DA782A0269}"/>
    <cellStyle name="60% - Énfasis5 3 2 2 3" xfId="4862" xr:uid="{68FCDC6B-4776-4A5F-A5A5-2EDA617FBAE5}"/>
    <cellStyle name="60% - Énfasis5 3 2 2 3 2" xfId="12570" xr:uid="{3909E6A7-DC84-4EB1-B834-B79ADEE73548}"/>
    <cellStyle name="60% - Énfasis5 3 2 2 3 2 2" xfId="27982" xr:uid="{ABCA892C-6E0A-4338-9B1A-43997212B541}"/>
    <cellStyle name="60% - Énfasis5 3 2 2 3 2 2 2" xfId="55863" xr:uid="{29B457B7-AFFA-44C1-B0A9-E2DB74A1BB2E}"/>
    <cellStyle name="60% - Énfasis5 3 2 2 3 2 3" xfId="55862" xr:uid="{2A162829-A829-4588-B739-0D4C99FE1A3C}"/>
    <cellStyle name="60% - Énfasis5 3 2 2 3 3" xfId="20277" xr:uid="{F23BAD1D-0D7F-4155-AE86-C71247DA9C8F}"/>
    <cellStyle name="60% - Énfasis5 3 2 2 3 3 2" xfId="55864" xr:uid="{21BE314E-1C46-4FD7-BE8A-9088EAEBCCB5}"/>
    <cellStyle name="60% - Énfasis5 3 2 2 3 4" xfId="55861" xr:uid="{928A053C-66CB-4A1D-82A5-C0657497A7FF}"/>
    <cellStyle name="60% - Énfasis5 3 2 2 4" xfId="8845" xr:uid="{81E62E12-5924-42BC-ACD9-91EF8B03A593}"/>
    <cellStyle name="60% - Énfasis5 3 2 2 4 2" xfId="24258" xr:uid="{08B14A4E-6796-493F-A8CA-F04771E3D381}"/>
    <cellStyle name="60% - Énfasis5 3 2 2 4 2 2" xfId="55866" xr:uid="{B62C37DB-A393-4600-8CB0-045A24ED79E3}"/>
    <cellStyle name="60% - Énfasis5 3 2 2 4 3" xfId="55865" xr:uid="{1FB405BE-983F-498C-842E-9672478B9F5D}"/>
    <cellStyle name="60% - Énfasis5 3 2 2 5" xfId="16553" xr:uid="{F2D8F1B5-9019-4949-A003-688DDC50A73E}"/>
    <cellStyle name="60% - Énfasis5 3 2 2 5 2" xfId="55867" xr:uid="{BC120C11-28F2-4BA3-948E-61A9F7B68094}"/>
    <cellStyle name="60% - Énfasis5 3 2 2 6" xfId="55852" xr:uid="{E6B1C91D-B498-489A-9CFF-0139D7EEF74B}"/>
    <cellStyle name="60% - Énfasis5 3 2 3" xfId="1955" xr:uid="{216B2A63-A57A-4AF9-8F9D-C940E5815D24}"/>
    <cellStyle name="60% - Énfasis5 3 2 3 2" xfId="5687" xr:uid="{650DC2E5-02DE-49AB-B159-7ECE28AB7063}"/>
    <cellStyle name="60% - Énfasis5 3 2 3 2 2" xfId="13395" xr:uid="{DDD94527-4666-479C-92EE-F11256442D8E}"/>
    <cellStyle name="60% - Énfasis5 3 2 3 2 2 2" xfId="28807" xr:uid="{EFAA9D20-D80E-4C4F-B792-20EA04779096}"/>
    <cellStyle name="60% - Énfasis5 3 2 3 2 2 2 2" xfId="55871" xr:uid="{20B92A52-0600-4DD5-A2BD-196C7D053279}"/>
    <cellStyle name="60% - Énfasis5 3 2 3 2 2 3" xfId="55870" xr:uid="{74297DDA-AC1A-43A8-8FC4-33F3DA5985E3}"/>
    <cellStyle name="60% - Énfasis5 3 2 3 2 3" xfId="21102" xr:uid="{0DB86AC4-5B16-46B1-A74E-E2E42CF62F61}"/>
    <cellStyle name="60% - Énfasis5 3 2 3 2 3 2" xfId="55872" xr:uid="{95470015-B69E-46E8-99CD-EE165F1F5FC3}"/>
    <cellStyle name="60% - Énfasis5 3 2 3 2 4" xfId="55869" xr:uid="{68C6C905-009F-4F96-B2F0-16FEEBF79C97}"/>
    <cellStyle name="60% - Énfasis5 3 2 3 3" xfId="9666" xr:uid="{84A5F6B2-4B6B-4321-83C0-1F118E41FF73}"/>
    <cellStyle name="60% - Énfasis5 3 2 3 3 2" xfId="25079" xr:uid="{3954E63B-B22E-4AC1-9A6D-D67BB99C1410}"/>
    <cellStyle name="60% - Énfasis5 3 2 3 3 2 2" xfId="55874" xr:uid="{195573BB-B689-46A0-B7D1-9BC6409DCF9B}"/>
    <cellStyle name="60% - Énfasis5 3 2 3 3 3" xfId="55873" xr:uid="{9B8F995A-656A-45B4-97D7-E2A7E4F0CC37}"/>
    <cellStyle name="60% - Énfasis5 3 2 3 4" xfId="17374" xr:uid="{B04F1A8A-4D44-40C9-9D0E-89B4D050124C}"/>
    <cellStyle name="60% - Énfasis5 3 2 3 4 2" xfId="55875" xr:uid="{AA7F3E49-30E1-48BE-A9A0-0C1CF2D13E2E}"/>
    <cellStyle name="60% - Énfasis5 3 2 3 5" xfId="55868" xr:uid="{AEC0DD6E-CADF-47F6-AD31-EB1FFE46FC3A}"/>
    <cellStyle name="60% - Énfasis5 3 2 4" xfId="4210" xr:uid="{23FC958C-CD84-4908-B0CD-F9A7CA4ED78D}"/>
    <cellStyle name="60% - Énfasis5 3 2 4 2" xfId="11918" xr:uid="{246F53E5-B714-40EC-8530-85E9292B8740}"/>
    <cellStyle name="60% - Énfasis5 3 2 4 2 2" xfId="27330" xr:uid="{C5A2E787-7887-4A73-BF11-92979F710D3B}"/>
    <cellStyle name="60% - Énfasis5 3 2 4 2 2 2" xfId="55878" xr:uid="{50B21283-BAA0-4328-82CE-B226579F3CAB}"/>
    <cellStyle name="60% - Énfasis5 3 2 4 2 3" xfId="55877" xr:uid="{23F6F978-69D6-4CB3-A82B-862D06A2DAA6}"/>
    <cellStyle name="60% - Énfasis5 3 2 4 3" xfId="19625" xr:uid="{49CCF7BD-73A5-4C5C-8FE4-BD9DEE759725}"/>
    <cellStyle name="60% - Énfasis5 3 2 4 3 2" xfId="55879" xr:uid="{DBBD52C1-603B-48B8-98F5-4144E3FFFC42}"/>
    <cellStyle name="60% - Énfasis5 3 2 4 4" xfId="55876" xr:uid="{171395E7-06C4-4739-9E5C-F8CD9FC2DCFF}"/>
    <cellStyle name="60% - Énfasis5 3 2 5" xfId="8207" xr:uid="{05800007-9E73-42CC-9AE7-D572480AEBAB}"/>
    <cellStyle name="60% - Énfasis5 3 2 5 2" xfId="23620" xr:uid="{2D6E1A4D-D128-4EF8-B26A-FA04A4B15503}"/>
    <cellStyle name="60% - Énfasis5 3 2 5 2 2" xfId="55881" xr:uid="{0F352AD8-F05A-4782-945B-A9D11A1F15AE}"/>
    <cellStyle name="60% - Énfasis5 3 2 5 3" xfId="55880" xr:uid="{0F2CF884-EA83-4940-8AFA-57CA6B6E63B6}"/>
    <cellStyle name="60% - Énfasis5 3 2 6" xfId="15915" xr:uid="{82D68841-BE42-4D9A-BB61-F436A7444DB2}"/>
    <cellStyle name="60% - Énfasis5 3 2 6 2" xfId="55882" xr:uid="{CE4E311C-3ADC-4CF1-91FC-F4BADC5AE134}"/>
    <cellStyle name="60% - Énfasis5 3 2 7" xfId="55851" xr:uid="{C8C288FB-552B-47A9-9331-369471F29B6A}"/>
    <cellStyle name="60% - Énfasis5 3 3" xfId="925" xr:uid="{5D734CC0-631D-454B-9377-F749871ACBD2}"/>
    <cellStyle name="60% - Énfasis5 3 3 2" xfId="2395" xr:uid="{7E35BD4E-4F5F-4855-AF0F-D0F377A699DB}"/>
    <cellStyle name="60% - Énfasis5 3 3 2 2" xfId="6127" xr:uid="{20EA3D88-6562-4327-89D8-40458001D901}"/>
    <cellStyle name="60% - Énfasis5 3 3 2 2 2" xfId="13835" xr:uid="{C878A11B-B001-4776-912C-5D3EE54EE565}"/>
    <cellStyle name="60% - Énfasis5 3 3 2 2 2 2" xfId="29247" xr:uid="{B0F8D90C-AD18-4504-868E-1DB484D23128}"/>
    <cellStyle name="60% - Énfasis5 3 3 2 2 2 2 2" xfId="55887" xr:uid="{698F99DA-178F-43BF-989B-121438D8594A}"/>
    <cellStyle name="60% - Énfasis5 3 3 2 2 2 3" xfId="55886" xr:uid="{2FFEBEE7-4962-4584-A0FE-586DF4BB4A22}"/>
    <cellStyle name="60% - Énfasis5 3 3 2 2 3" xfId="21542" xr:uid="{C086027F-9DAB-4495-A942-372C780F660F}"/>
    <cellStyle name="60% - Énfasis5 3 3 2 2 3 2" xfId="55888" xr:uid="{99FD0D67-3942-437F-BB64-B5E83BB5A67F}"/>
    <cellStyle name="60% - Énfasis5 3 3 2 2 4" xfId="55885" xr:uid="{8E458E26-5D2E-4A24-A92E-7F637FFB857C}"/>
    <cellStyle name="60% - Énfasis5 3 3 2 3" xfId="10106" xr:uid="{1A4C3B18-6E2D-4743-8F3A-58227CD07EFE}"/>
    <cellStyle name="60% - Énfasis5 3 3 2 3 2" xfId="25519" xr:uid="{B61A0F46-ABE1-4F86-B1F8-8042A45349C7}"/>
    <cellStyle name="60% - Énfasis5 3 3 2 3 2 2" xfId="55890" xr:uid="{7456D550-319A-4AF0-B5C1-CEDB56546E8A}"/>
    <cellStyle name="60% - Énfasis5 3 3 2 3 3" xfId="55889" xr:uid="{78E63448-DA9E-4FE9-B0D1-7BE25CB11E24}"/>
    <cellStyle name="60% - Énfasis5 3 3 2 4" xfId="17814" xr:uid="{C2B440FE-7D8A-4746-BF4B-98936F85AB8B}"/>
    <cellStyle name="60% - Énfasis5 3 3 2 4 2" xfId="55891" xr:uid="{8B0B5469-BD6F-474B-BEC6-E2BFE310E1C1}"/>
    <cellStyle name="60% - Énfasis5 3 3 2 5" xfId="55884" xr:uid="{6AA5384A-80CA-4469-B177-7F3BD8E2D6AF}"/>
    <cellStyle name="60% - Énfasis5 3 3 3" xfId="4662" xr:uid="{5724B4E7-A71F-4A0B-9A2E-D19A7731F4B0}"/>
    <cellStyle name="60% - Énfasis5 3 3 3 2" xfId="12370" xr:uid="{2841A259-DDA4-4943-A6B4-891F0FE04F37}"/>
    <cellStyle name="60% - Énfasis5 3 3 3 2 2" xfId="27782" xr:uid="{9F82227F-BBD1-44B2-91C2-34A46233CA20}"/>
    <cellStyle name="60% - Énfasis5 3 3 3 2 2 2" xfId="55894" xr:uid="{41B1ED04-B454-4E70-9E95-9BA5F3741A2C}"/>
    <cellStyle name="60% - Énfasis5 3 3 3 2 3" xfId="55893" xr:uid="{34707F1E-A689-41B9-857B-40C7DDBC6E18}"/>
    <cellStyle name="60% - Énfasis5 3 3 3 3" xfId="20077" xr:uid="{06568F44-BB6C-44F7-BD47-8B067B4F6778}"/>
    <cellStyle name="60% - Énfasis5 3 3 3 3 2" xfId="55895" xr:uid="{9314824E-35FA-4E2A-B2CE-C36761FA0001}"/>
    <cellStyle name="60% - Énfasis5 3 3 3 4" xfId="55892" xr:uid="{A7A6AAE5-ED09-4980-8D41-060A850AAB1F}"/>
    <cellStyle name="60% - Énfasis5 3 3 4" xfId="8647" xr:uid="{0F44ECFF-E4A9-4427-A8EF-33EDD553D94C}"/>
    <cellStyle name="60% - Énfasis5 3 3 4 2" xfId="24060" xr:uid="{32ED3843-3E19-40AA-B71C-39A283AD4FA2}"/>
    <cellStyle name="60% - Énfasis5 3 3 4 2 2" xfId="55897" xr:uid="{6B71C5FB-3FC6-4B02-83A6-0FAE2BD0D63B}"/>
    <cellStyle name="60% - Énfasis5 3 3 4 3" xfId="55896" xr:uid="{2FD1D47A-CE11-49D1-B6C5-CE46BE201595}"/>
    <cellStyle name="60% - Énfasis5 3 3 5" xfId="16355" xr:uid="{64F53D37-3FCC-4318-B2CC-D8583539102A}"/>
    <cellStyle name="60% - Énfasis5 3 3 5 2" xfId="55898" xr:uid="{C489261E-A130-4AF8-A3A5-3AA2D670184D}"/>
    <cellStyle name="60% - Énfasis5 3 3 6" xfId="55883" xr:uid="{92D9095E-CCCE-40C8-8910-468DDFA1BBA5}"/>
    <cellStyle name="60% - Énfasis5 3 4" xfId="1757" xr:uid="{211FA250-308E-4F9B-90FB-752945E9BA18}"/>
    <cellStyle name="60% - Énfasis5 3 4 2" xfId="5489" xr:uid="{A324656C-D417-4EFC-9E98-FE804C334AC6}"/>
    <cellStyle name="60% - Énfasis5 3 4 2 2" xfId="13197" xr:uid="{52F38025-5CE4-48C6-B1CA-EB3663E166F5}"/>
    <cellStyle name="60% - Énfasis5 3 4 2 2 2" xfId="28609" xr:uid="{93B797CF-0C15-41B9-8D12-13EB443B5582}"/>
    <cellStyle name="60% - Énfasis5 3 4 2 2 2 2" xfId="55902" xr:uid="{89114AC7-8EB1-44B2-A6A0-AD11901AADA8}"/>
    <cellStyle name="60% - Énfasis5 3 4 2 2 3" xfId="55901" xr:uid="{D1A1E4C4-9932-4F30-BB92-0BC182EAB52F}"/>
    <cellStyle name="60% - Énfasis5 3 4 2 3" xfId="20904" xr:uid="{CCE1F7EE-A61C-485E-B887-4D0AB8EE2239}"/>
    <cellStyle name="60% - Énfasis5 3 4 2 3 2" xfId="55903" xr:uid="{D0BF9A99-1B90-4645-A2D2-64C1DC742BE6}"/>
    <cellStyle name="60% - Énfasis5 3 4 2 4" xfId="55900" xr:uid="{7C9E6DFE-1CC7-4DA7-8631-1F8E12388FA6}"/>
    <cellStyle name="60% - Énfasis5 3 4 3" xfId="9468" xr:uid="{36BDFBED-6485-45C3-A136-61B6202B4A93}"/>
    <cellStyle name="60% - Énfasis5 3 4 3 2" xfId="24881" xr:uid="{011FD1EA-3ED8-49F2-A7EF-F9214DAE1C20}"/>
    <cellStyle name="60% - Énfasis5 3 4 3 2 2" xfId="55905" xr:uid="{73F4DEA6-3892-4BFC-AF3F-B40A75B62046}"/>
    <cellStyle name="60% - Énfasis5 3 4 3 3" xfId="55904" xr:uid="{D88EA8FA-FD92-4BB4-B19E-D6ABCB13AE95}"/>
    <cellStyle name="60% - Énfasis5 3 4 4" xfId="17176" xr:uid="{0C263807-201E-4294-9DFF-B29DF44C8EB7}"/>
    <cellStyle name="60% - Énfasis5 3 4 4 2" xfId="55906" xr:uid="{D3BA09CC-C33B-4472-B53C-279D82B36300}"/>
    <cellStyle name="60% - Énfasis5 3 4 5" xfId="55899" xr:uid="{EF9A6377-8370-455E-9994-CA09B907439A}"/>
    <cellStyle name="60% - Énfasis5 3 5" xfId="4010" xr:uid="{AE4A8777-FB30-4672-B882-B6138A6CD2B2}"/>
    <cellStyle name="60% - Énfasis5 3 5 2" xfId="11718" xr:uid="{87651CAF-949D-4541-A926-F7F85E4FCB5D}"/>
    <cellStyle name="60% - Énfasis5 3 5 2 2" xfId="27130" xr:uid="{A3792EAB-4D61-4463-850D-FE2240611856}"/>
    <cellStyle name="60% - Énfasis5 3 5 2 2 2" xfId="55909" xr:uid="{01FCA9B8-0A3D-47DA-9461-523CD459563E}"/>
    <cellStyle name="60% - Énfasis5 3 5 2 3" xfId="55908" xr:uid="{19263C18-8DC3-4097-BB98-7D26351EAEBF}"/>
    <cellStyle name="60% - Énfasis5 3 5 3" xfId="19425" xr:uid="{84616BB0-582A-4E2B-9317-327978DAB716}"/>
    <cellStyle name="60% - Énfasis5 3 5 3 2" xfId="55910" xr:uid="{39F6B8E1-54A9-4DB6-9DB6-4B00DF5B72D6}"/>
    <cellStyle name="60% - Énfasis5 3 5 4" xfId="55907" xr:uid="{55BCF49C-2C82-4EDF-8027-241B6E8652C5}"/>
    <cellStyle name="60% - Énfasis5 3 6" xfId="8009" xr:uid="{3DC61F62-4479-4A21-8666-8F43DBC4B2DB}"/>
    <cellStyle name="60% - Énfasis5 3 6 2" xfId="23422" xr:uid="{CE2A9391-806C-473A-AB69-74AFACD218C8}"/>
    <cellStyle name="60% - Énfasis5 3 6 2 2" xfId="55912" xr:uid="{84817194-EB74-4D92-8203-B38C2499D46F}"/>
    <cellStyle name="60% - Énfasis5 3 6 3" xfId="55911" xr:uid="{2EE4EDA3-79C9-4B2C-B1B8-2B4D586AFD0A}"/>
    <cellStyle name="60% - Énfasis5 3 7" xfId="15717" xr:uid="{E5B64F94-CCB8-4335-B38D-F405A503FCC2}"/>
    <cellStyle name="60% - Énfasis5 3 7 2" xfId="55913" xr:uid="{16557789-985B-47DB-AA63-39CB703D87B8}"/>
    <cellStyle name="60% - Énfasis5 3 8" xfId="55850" xr:uid="{5DCE4D02-26E8-4B2E-B0F3-E52F29A2A559}"/>
    <cellStyle name="60% - Énfasis5 30" xfId="3116" xr:uid="{A17CEE4B-F2C6-4042-8116-820F25E0F0A3}"/>
    <cellStyle name="60% - Énfasis5 30 2" xfId="6848" xr:uid="{503A178C-5114-42AA-A9F6-62F7A5E78B82}"/>
    <cellStyle name="60% - Énfasis5 30 2 2" xfId="14556" xr:uid="{356E5342-6E96-4BC3-894E-046CD228ED2C}"/>
    <cellStyle name="60% - Énfasis5 30 2 2 2" xfId="29968" xr:uid="{A205BF58-1BCA-455F-948C-A904A301EE9D}"/>
    <cellStyle name="60% - Énfasis5 30 2 2 2 2" xfId="55917" xr:uid="{80FD4020-8FE4-4D90-9B8C-550D41C7A3DD}"/>
    <cellStyle name="60% - Énfasis5 30 2 2 3" xfId="55916" xr:uid="{214EF673-7F40-4FE1-9029-7280DC1F2CD7}"/>
    <cellStyle name="60% - Énfasis5 30 2 3" xfId="22263" xr:uid="{37499E09-DA1D-4C5D-BF8B-5EB4EC2B23C8}"/>
    <cellStyle name="60% - Énfasis5 30 2 3 2" xfId="55918" xr:uid="{6228DD2F-3ABF-4978-9316-B42C58FED36C}"/>
    <cellStyle name="60% - Énfasis5 30 2 4" xfId="55915" xr:uid="{2BF706D3-02ED-4BE0-9E15-85C4391BFEBD}"/>
    <cellStyle name="60% - Énfasis5 30 3" xfId="10827" xr:uid="{B9BF0DAF-BFF6-40DA-8B12-23D19D67715F}"/>
    <cellStyle name="60% - Énfasis5 30 3 2" xfId="26240" xr:uid="{F1B5CF99-5FE5-4E5D-A9F8-0D95B1F0BF00}"/>
    <cellStyle name="60% - Énfasis5 30 3 2 2" xfId="55920" xr:uid="{D1C12775-616A-4883-9968-94E611EFCE9A}"/>
    <cellStyle name="60% - Énfasis5 30 3 3" xfId="55919" xr:uid="{82B87D2B-F180-4608-8D35-454F011A3881}"/>
    <cellStyle name="60% - Énfasis5 30 4" xfId="18535" xr:uid="{259395D7-84A8-4758-B3A6-54422320924C}"/>
    <cellStyle name="60% - Énfasis5 30 4 2" xfId="55921" xr:uid="{90E21B7B-A1DB-45CF-B1D0-8EA9233565B2}"/>
    <cellStyle name="60% - Énfasis5 30 5" xfId="55914" xr:uid="{AC5A34E4-BC77-4045-B194-14E2048AB78B}"/>
    <cellStyle name="60% - Énfasis5 31" xfId="3136" xr:uid="{7F02F0BC-2A83-4C3C-9ACE-F623712DF82E}"/>
    <cellStyle name="60% - Énfasis5 31 2" xfId="6868" xr:uid="{330737D7-5985-46DB-AB2D-6261D18549CB}"/>
    <cellStyle name="60% - Énfasis5 31 2 2" xfId="14576" xr:uid="{C6E35EB8-B879-4389-834B-0A74CD59DC23}"/>
    <cellStyle name="60% - Énfasis5 31 2 2 2" xfId="29988" xr:uid="{F6D10FF5-BE66-4F71-BECB-71C087723746}"/>
    <cellStyle name="60% - Énfasis5 31 2 2 2 2" xfId="55925" xr:uid="{A729B254-5E03-4875-9CD9-547E3A81D159}"/>
    <cellStyle name="60% - Énfasis5 31 2 2 3" xfId="55924" xr:uid="{D8E303B5-3297-4729-841B-6A1C5F1BC037}"/>
    <cellStyle name="60% - Énfasis5 31 2 3" xfId="22283" xr:uid="{8F5A23C5-475E-48A1-8259-9F82B6E68DD0}"/>
    <cellStyle name="60% - Énfasis5 31 2 3 2" xfId="55926" xr:uid="{E9BF9837-4153-49C1-B533-3A73E7392468}"/>
    <cellStyle name="60% - Énfasis5 31 2 4" xfId="55923" xr:uid="{DB091ED1-2C1E-4766-956E-A4B6E898A199}"/>
    <cellStyle name="60% - Énfasis5 31 3" xfId="10847" xr:uid="{34416A5F-67FC-4E50-BAB3-A92E8777439B}"/>
    <cellStyle name="60% - Énfasis5 31 3 2" xfId="26260" xr:uid="{4886F5C0-9C7A-46A4-A02D-8B0C9322A2C9}"/>
    <cellStyle name="60% - Énfasis5 31 3 2 2" xfId="55928" xr:uid="{856982BA-5FE2-43FA-94AA-A3DD5E77005F}"/>
    <cellStyle name="60% - Énfasis5 31 3 3" xfId="55927" xr:uid="{AA6F8F44-C487-40A6-AB2D-183033358E10}"/>
    <cellStyle name="60% - Énfasis5 31 4" xfId="18555" xr:uid="{FFFC8D73-BD1D-42DE-8D36-72954BAB7C0F}"/>
    <cellStyle name="60% - Énfasis5 31 4 2" xfId="55929" xr:uid="{86523A0D-5397-4966-A012-E9488CB17C07}"/>
    <cellStyle name="60% - Énfasis5 31 5" xfId="55922" xr:uid="{F1518DB0-2078-4E8B-A620-3C98556F20C1}"/>
    <cellStyle name="60% - Énfasis5 32" xfId="3156" xr:uid="{FCB889CA-B222-4686-9978-52F5AC14DA0F}"/>
    <cellStyle name="60% - Énfasis5 32 2" xfId="6888" xr:uid="{E3EAE918-7101-4005-9EE0-3FFDDEC94EDA}"/>
    <cellStyle name="60% - Énfasis5 32 2 2" xfId="14596" xr:uid="{3FB641F5-70F6-4108-B5C2-4C403536D256}"/>
    <cellStyle name="60% - Énfasis5 32 2 2 2" xfId="30008" xr:uid="{8D2D7973-0546-41EC-8B96-B8EC5A428CA4}"/>
    <cellStyle name="60% - Énfasis5 32 2 2 2 2" xfId="55933" xr:uid="{B2C6D70E-87C4-47A2-B922-91FC9F0294B7}"/>
    <cellStyle name="60% - Énfasis5 32 2 2 3" xfId="55932" xr:uid="{725FADB7-03C6-4DC3-BAF7-1AF538E25AA9}"/>
    <cellStyle name="60% - Énfasis5 32 2 3" xfId="22303" xr:uid="{F0F60B3A-292F-4FFB-97C6-9A3382F2C7B8}"/>
    <cellStyle name="60% - Énfasis5 32 2 3 2" xfId="55934" xr:uid="{2798D184-D214-4928-9C93-9ADA9357BA32}"/>
    <cellStyle name="60% - Énfasis5 32 2 4" xfId="55931" xr:uid="{6B360CDE-4D8A-4671-ADC6-A56867CB238F}"/>
    <cellStyle name="60% - Énfasis5 32 3" xfId="10867" xr:uid="{7EB72C6D-EF82-42D8-B0D4-7C6BA9B16ACB}"/>
    <cellStyle name="60% - Énfasis5 32 3 2" xfId="26280" xr:uid="{EF993B08-5BC5-4821-8C64-AEBB4EC38769}"/>
    <cellStyle name="60% - Énfasis5 32 3 2 2" xfId="55936" xr:uid="{569D86FD-F56F-4745-AE4C-72D6816BC251}"/>
    <cellStyle name="60% - Énfasis5 32 3 3" xfId="55935" xr:uid="{90B31E09-B3EE-4193-A9A2-1A772CC4FC29}"/>
    <cellStyle name="60% - Énfasis5 32 4" xfId="18575" xr:uid="{E6FF8930-DD85-4889-AA86-1EF9C68EE756}"/>
    <cellStyle name="60% - Énfasis5 32 4 2" xfId="55937" xr:uid="{8FAF7422-15CC-4A22-A82C-417A64586545}"/>
    <cellStyle name="60% - Énfasis5 32 5" xfId="55930" xr:uid="{A042D63C-7254-4E01-BB49-716D370DD728}"/>
    <cellStyle name="60% - Énfasis5 33" xfId="3176" xr:uid="{EF4F2A4D-5AEE-40BF-9186-0F1B031796B3}"/>
    <cellStyle name="60% - Énfasis5 33 2" xfId="6908" xr:uid="{8C6E97D4-283C-47B5-B790-D809EE698276}"/>
    <cellStyle name="60% - Énfasis5 33 2 2" xfId="14616" xr:uid="{B47DEF9B-F30A-41D4-B385-AE3F9BD16181}"/>
    <cellStyle name="60% - Énfasis5 33 2 2 2" xfId="30028" xr:uid="{E4769192-8AC6-4D9D-A2E3-A89DBAF9C3BB}"/>
    <cellStyle name="60% - Énfasis5 33 2 2 2 2" xfId="55941" xr:uid="{AC6005D5-4249-47A6-BD45-5D3281E22CA9}"/>
    <cellStyle name="60% - Énfasis5 33 2 2 3" xfId="55940" xr:uid="{89362D4B-6017-4F59-AACC-8058B6C7E9BD}"/>
    <cellStyle name="60% - Énfasis5 33 2 3" xfId="22323" xr:uid="{ACEF4404-1D0C-4822-AB2C-DB4F9017E9EB}"/>
    <cellStyle name="60% - Énfasis5 33 2 3 2" xfId="55942" xr:uid="{517186F6-E3F8-4A7F-8E79-7EF5FCEE718E}"/>
    <cellStyle name="60% - Énfasis5 33 2 4" xfId="55939" xr:uid="{9AB6D4DF-48F4-42BC-AB86-7BB12C2B1768}"/>
    <cellStyle name="60% - Énfasis5 33 3" xfId="10887" xr:uid="{43BDC559-5933-48C4-BE93-72CD8BB7F839}"/>
    <cellStyle name="60% - Énfasis5 33 3 2" xfId="26300" xr:uid="{6CBF9126-E447-488B-84D2-4A78422B718C}"/>
    <cellStyle name="60% - Énfasis5 33 3 2 2" xfId="55944" xr:uid="{B089DB0A-3132-4785-BDF5-80CB592F8596}"/>
    <cellStyle name="60% - Énfasis5 33 3 3" xfId="55943" xr:uid="{AC863A54-7733-4C9E-9F4E-C64614040025}"/>
    <cellStyle name="60% - Énfasis5 33 4" xfId="18595" xr:uid="{0BF90381-793D-426E-8C42-66ED6855E373}"/>
    <cellStyle name="60% - Énfasis5 33 4 2" xfId="55945" xr:uid="{EF9415EB-8DE8-4EBB-B173-FD60F352B781}"/>
    <cellStyle name="60% - Énfasis5 33 5" xfId="55938" xr:uid="{6CC8671E-17DF-4E16-B17A-723718039EE7}"/>
    <cellStyle name="60% - Énfasis5 34" xfId="3196" xr:uid="{44A85347-3724-4C91-B811-F5261BF5A0EA}"/>
    <cellStyle name="60% - Énfasis5 34 2" xfId="6928" xr:uid="{021DA32D-09FC-4221-86BB-8C612EA56A2D}"/>
    <cellStyle name="60% - Énfasis5 34 2 2" xfId="14636" xr:uid="{575E8787-0629-4F76-9B49-5658CBEAC1B2}"/>
    <cellStyle name="60% - Énfasis5 34 2 2 2" xfId="30048" xr:uid="{30E3240D-AA3C-4ABE-A5EC-3CB6CB9F8A97}"/>
    <cellStyle name="60% - Énfasis5 34 2 2 2 2" xfId="55949" xr:uid="{A7CF59A0-3128-49E5-A574-2EC39FC6340F}"/>
    <cellStyle name="60% - Énfasis5 34 2 2 3" xfId="55948" xr:uid="{E490330A-D880-46B7-9BAC-58EC6EA40E0B}"/>
    <cellStyle name="60% - Énfasis5 34 2 3" xfId="22343" xr:uid="{9914841E-0597-4D02-9758-394C89CF6892}"/>
    <cellStyle name="60% - Énfasis5 34 2 3 2" xfId="55950" xr:uid="{5B7B4749-6043-42E7-9859-6FA64DC91BBF}"/>
    <cellStyle name="60% - Énfasis5 34 2 4" xfId="55947" xr:uid="{E919D6E8-7B01-4B49-A573-CD72A2661524}"/>
    <cellStyle name="60% - Énfasis5 34 3" xfId="10907" xr:uid="{15FB4997-0959-46BD-B678-372EC217CFC3}"/>
    <cellStyle name="60% - Énfasis5 34 3 2" xfId="26320" xr:uid="{05AAEF35-373C-423A-944B-CA82AA01CAEA}"/>
    <cellStyle name="60% - Énfasis5 34 3 2 2" xfId="55952" xr:uid="{EDAA999F-0C30-47C9-9413-54DBA6FFB6B4}"/>
    <cellStyle name="60% - Énfasis5 34 3 3" xfId="55951" xr:uid="{182CD59F-B186-4C72-B736-C7F21D1FE06C}"/>
    <cellStyle name="60% - Énfasis5 34 4" xfId="18615" xr:uid="{F4BC1E33-6544-452F-BB57-934C9B841AC3}"/>
    <cellStyle name="60% - Énfasis5 34 4 2" xfId="55953" xr:uid="{643431A1-E148-4BEB-9FB6-3EED2397FAC3}"/>
    <cellStyle name="60% - Énfasis5 34 5" xfId="55946" xr:uid="{1CD055CB-E0F5-4CC0-9400-C192F857FCEF}"/>
    <cellStyle name="60% - Énfasis5 35" xfId="3216" xr:uid="{A5D4DC53-75D1-486B-AC83-E024AB72CD83}"/>
    <cellStyle name="60% - Énfasis5 35 2" xfId="6948" xr:uid="{C46C9245-1E7B-49BB-8866-E33F38462CA8}"/>
    <cellStyle name="60% - Énfasis5 35 2 2" xfId="14656" xr:uid="{22BF4CD7-F4FD-4A76-8D2A-49EA592FE060}"/>
    <cellStyle name="60% - Énfasis5 35 2 2 2" xfId="30068" xr:uid="{5DDBD8F3-7899-4C36-9652-0BD0F20E2707}"/>
    <cellStyle name="60% - Énfasis5 35 2 2 2 2" xfId="55957" xr:uid="{2FF0A1EB-D019-44FD-8657-7A4FA132A315}"/>
    <cellStyle name="60% - Énfasis5 35 2 2 3" xfId="55956" xr:uid="{1F1C0591-657F-4888-8045-5EBCD397BEB5}"/>
    <cellStyle name="60% - Énfasis5 35 2 3" xfId="22363" xr:uid="{4C409FAD-1D41-43C3-8996-BC2C30141385}"/>
    <cellStyle name="60% - Énfasis5 35 2 3 2" xfId="55958" xr:uid="{B57D1C13-8C9D-4107-B36B-0298CCAF8CF3}"/>
    <cellStyle name="60% - Énfasis5 35 2 4" xfId="55955" xr:uid="{EF07CBF6-01E3-49AC-AD3A-1EE0989B4DCB}"/>
    <cellStyle name="60% - Énfasis5 35 3" xfId="10927" xr:uid="{B08F81DB-AA75-4BC3-ADEF-7866F7407A71}"/>
    <cellStyle name="60% - Énfasis5 35 3 2" xfId="26340" xr:uid="{B5BE02F4-8F8B-4188-A5B3-C5691B110D1F}"/>
    <cellStyle name="60% - Énfasis5 35 3 2 2" xfId="55960" xr:uid="{584D845B-50C7-4EC2-A07A-A29684A05704}"/>
    <cellStyle name="60% - Énfasis5 35 3 3" xfId="55959" xr:uid="{5C676E0F-C102-4BB2-B40B-108BA6675D3D}"/>
    <cellStyle name="60% - Énfasis5 35 4" xfId="18635" xr:uid="{0EE6322A-E658-4EBD-8AB2-C6136FDA1A2A}"/>
    <cellStyle name="60% - Énfasis5 35 4 2" xfId="55961" xr:uid="{0399CAD7-2692-4B4F-882B-7D382A38BB38}"/>
    <cellStyle name="60% - Énfasis5 35 5" xfId="55954" xr:uid="{176A13B3-0E52-41AA-87EF-EB93B5D504C2}"/>
    <cellStyle name="60% - Énfasis5 36" xfId="3236" xr:uid="{D198D8D5-DCFE-419D-BFE3-01825E489E16}"/>
    <cellStyle name="60% - Énfasis5 36 2" xfId="6968" xr:uid="{5C169751-BE21-4939-AAC9-7A4A6EFA4F54}"/>
    <cellStyle name="60% - Énfasis5 36 2 2" xfId="14676" xr:uid="{D40B2360-D56B-49EE-8933-435FD1717388}"/>
    <cellStyle name="60% - Énfasis5 36 2 2 2" xfId="30088" xr:uid="{1B6C9FD1-4D23-4965-AEC9-532B51D0D252}"/>
    <cellStyle name="60% - Énfasis5 36 2 2 2 2" xfId="55965" xr:uid="{5150F57A-229C-4E37-B80A-1C4B9282B09C}"/>
    <cellStyle name="60% - Énfasis5 36 2 2 3" xfId="55964" xr:uid="{1EA76831-3D8B-4548-BDF3-B72D1C94E926}"/>
    <cellStyle name="60% - Énfasis5 36 2 3" xfId="22383" xr:uid="{8D22E915-09B7-48DA-A9E7-9266D75FAA1F}"/>
    <cellStyle name="60% - Énfasis5 36 2 3 2" xfId="55966" xr:uid="{52A3D67F-7CFF-43F4-AF8E-C26055C3C31E}"/>
    <cellStyle name="60% - Énfasis5 36 2 4" xfId="55963" xr:uid="{3F708008-32B2-4424-B0D3-1AE4E36F7903}"/>
    <cellStyle name="60% - Énfasis5 36 3" xfId="10947" xr:uid="{AB76F9F4-F99C-45BA-9A08-7167C4A108B4}"/>
    <cellStyle name="60% - Énfasis5 36 3 2" xfId="26360" xr:uid="{1C215C66-081B-4E41-98AF-A094635FB258}"/>
    <cellStyle name="60% - Énfasis5 36 3 2 2" xfId="55968" xr:uid="{BA28F006-F88A-42CD-9BB7-BE4312E50690}"/>
    <cellStyle name="60% - Énfasis5 36 3 3" xfId="55967" xr:uid="{D29222C3-F42F-4D98-88F6-B8D0B7580272}"/>
    <cellStyle name="60% - Énfasis5 36 4" xfId="18655" xr:uid="{8C01B13F-9202-4BCA-A19D-A8C269D1061E}"/>
    <cellStyle name="60% - Énfasis5 36 4 2" xfId="55969" xr:uid="{E564D6FF-A357-4D67-A523-897084E81914}"/>
    <cellStyle name="60% - Énfasis5 36 5" xfId="55962" xr:uid="{3F42E79F-2D26-4EE8-8FE6-7FC070CA488A}"/>
    <cellStyle name="60% - Énfasis5 37" xfId="3256" xr:uid="{3109E0E2-E7A4-4268-BD81-A073A21B8832}"/>
    <cellStyle name="60% - Énfasis5 37 2" xfId="6988" xr:uid="{FDE335E0-EB1A-4642-A3E8-9CFFCA76A63D}"/>
    <cellStyle name="60% - Énfasis5 37 2 2" xfId="14696" xr:uid="{CA51472A-2F80-48FC-B819-78EA1F3A21E1}"/>
    <cellStyle name="60% - Énfasis5 37 2 2 2" xfId="30108" xr:uid="{B9A51965-7B18-48C6-B0F7-2FB1DCC86DF1}"/>
    <cellStyle name="60% - Énfasis5 37 2 2 2 2" xfId="55973" xr:uid="{18C302CD-A541-4DFF-8A53-5C9C0D31E544}"/>
    <cellStyle name="60% - Énfasis5 37 2 2 3" xfId="55972" xr:uid="{8F02271C-8589-4F97-B355-6AF2438EF241}"/>
    <cellStyle name="60% - Énfasis5 37 2 3" xfId="22403" xr:uid="{92B4C965-7CDF-4140-B57F-FBAF3DE00AE0}"/>
    <cellStyle name="60% - Énfasis5 37 2 3 2" xfId="55974" xr:uid="{1F5E0D97-703A-4C92-ADEC-CF58C3DFB11D}"/>
    <cellStyle name="60% - Énfasis5 37 2 4" xfId="55971" xr:uid="{18FDE8BB-B86B-4EA4-80AE-F58B1512BE3A}"/>
    <cellStyle name="60% - Énfasis5 37 3" xfId="10967" xr:uid="{D7CEEB7C-FAD3-4944-939F-C9BEFF06C964}"/>
    <cellStyle name="60% - Énfasis5 37 3 2" xfId="26380" xr:uid="{30FC1A69-A92E-4E88-8879-641710C03C6D}"/>
    <cellStyle name="60% - Énfasis5 37 3 2 2" xfId="55976" xr:uid="{CB906F36-2A12-4763-98A1-7B24F9254E3A}"/>
    <cellStyle name="60% - Énfasis5 37 3 3" xfId="55975" xr:uid="{A3C45C67-3537-4839-A93E-37AF238542DA}"/>
    <cellStyle name="60% - Énfasis5 37 4" xfId="18675" xr:uid="{ECA0171D-BD7E-4E55-BFBB-F22F0668D9EB}"/>
    <cellStyle name="60% - Énfasis5 37 4 2" xfId="55977" xr:uid="{FB006DA5-6C15-4F99-B5B3-C46F3B17084E}"/>
    <cellStyle name="60% - Énfasis5 37 5" xfId="55970" xr:uid="{6306AB40-F780-47D9-90E2-3CCA1AC596FA}"/>
    <cellStyle name="60% - Énfasis5 38" xfId="3276" xr:uid="{AD14EAB2-70F7-450E-A068-E38790261680}"/>
    <cellStyle name="60% - Énfasis5 38 2" xfId="7008" xr:uid="{44C4367A-A2F8-47DE-B3B6-A871E1B7B096}"/>
    <cellStyle name="60% - Énfasis5 38 2 2" xfId="14716" xr:uid="{B7D99C05-ABE8-49B4-B18D-3D0F4DE901A0}"/>
    <cellStyle name="60% - Énfasis5 38 2 2 2" xfId="30128" xr:uid="{F3B1B6E7-555B-410D-9FE2-79D90345237D}"/>
    <cellStyle name="60% - Énfasis5 38 2 2 2 2" xfId="55981" xr:uid="{18EE69F7-D76D-447C-9FE2-1AE40A681B1B}"/>
    <cellStyle name="60% - Énfasis5 38 2 2 3" xfId="55980" xr:uid="{FD0F6EB5-37F6-4B86-947F-9B53F0B2159E}"/>
    <cellStyle name="60% - Énfasis5 38 2 3" xfId="22423" xr:uid="{BC677A2F-56A2-4407-855D-5EDB899E6D6B}"/>
    <cellStyle name="60% - Énfasis5 38 2 3 2" xfId="55982" xr:uid="{A21CC1B9-7E8E-4516-91EB-56AF62EE1835}"/>
    <cellStyle name="60% - Énfasis5 38 2 4" xfId="55979" xr:uid="{D9AE7801-9C46-4428-AC1E-97C1CDDC3F9D}"/>
    <cellStyle name="60% - Énfasis5 38 3" xfId="10987" xr:uid="{F151D364-8654-4356-888E-467DCD9A7A63}"/>
    <cellStyle name="60% - Énfasis5 38 3 2" xfId="26400" xr:uid="{3A8751A1-78A6-4F4C-93C0-919BD763D6CA}"/>
    <cellStyle name="60% - Énfasis5 38 3 2 2" xfId="55984" xr:uid="{4DF450C1-71CB-4DDD-AF10-7F06685C7A41}"/>
    <cellStyle name="60% - Énfasis5 38 3 3" xfId="55983" xr:uid="{84B7D578-1829-4428-BB99-BF75664C23D4}"/>
    <cellStyle name="60% - Énfasis5 38 4" xfId="18695" xr:uid="{EAD2805B-EE00-45F6-8E12-5167CDA6CD5F}"/>
    <cellStyle name="60% - Énfasis5 38 4 2" xfId="55985" xr:uid="{964C3D74-C44B-44F0-8B0C-F70EB3E53A6F}"/>
    <cellStyle name="60% - Énfasis5 38 5" xfId="55978" xr:uid="{C323AEC6-F243-4A0A-9924-B9D44499BBDA}"/>
    <cellStyle name="60% - Énfasis5 4" xfId="281" xr:uid="{FA12EA0C-8952-46E3-94BC-8956CD41F52B}"/>
    <cellStyle name="60% - Énfasis5 4 2" xfId="484" xr:uid="{542BB357-C88B-4929-AB76-327F6A7098A7}"/>
    <cellStyle name="60% - Énfasis5 4 2 2" xfId="1145" xr:uid="{FB97B749-94F5-4508-95ED-0766BEE150A4}"/>
    <cellStyle name="60% - Énfasis5 4 2 2 2" xfId="2613" xr:uid="{10EE38CB-7EA7-413F-9336-8D2D9CCFA125}"/>
    <cellStyle name="60% - Énfasis5 4 2 2 2 2" xfId="6345" xr:uid="{10952430-3F4A-4B5E-9583-B67AEC40204E}"/>
    <cellStyle name="60% - Énfasis5 4 2 2 2 2 2" xfId="14053" xr:uid="{A73C2DFA-7C2E-427D-8D2C-75F686DF0723}"/>
    <cellStyle name="60% - Énfasis5 4 2 2 2 2 2 2" xfId="29465" xr:uid="{FDDD1438-B1CC-4C85-B168-4616532872F0}"/>
    <cellStyle name="60% - Énfasis5 4 2 2 2 2 2 2 2" xfId="55992" xr:uid="{15FDD419-C69C-48A8-8426-56787AE2C9C6}"/>
    <cellStyle name="60% - Énfasis5 4 2 2 2 2 2 3" xfId="55991" xr:uid="{7A26E9B3-8E34-455D-9455-1DDCB7C54A30}"/>
    <cellStyle name="60% - Énfasis5 4 2 2 2 2 3" xfId="21760" xr:uid="{78E5BEE2-DB30-42BC-A66E-5BD5777B016B}"/>
    <cellStyle name="60% - Énfasis5 4 2 2 2 2 3 2" xfId="55993" xr:uid="{ED5F8DC7-645D-4493-B970-4A0237A87063}"/>
    <cellStyle name="60% - Énfasis5 4 2 2 2 2 4" xfId="55990" xr:uid="{D20E4DCB-F9E2-4469-9DF8-CF1E2024BFAC}"/>
    <cellStyle name="60% - Énfasis5 4 2 2 2 3" xfId="10324" xr:uid="{9DB2D951-A556-4931-850A-5A6943FC98C3}"/>
    <cellStyle name="60% - Énfasis5 4 2 2 2 3 2" xfId="25737" xr:uid="{5C575895-F25E-4883-A9F6-F1C86F6F3EDB}"/>
    <cellStyle name="60% - Énfasis5 4 2 2 2 3 2 2" xfId="55995" xr:uid="{681E1F15-DA9D-4FD3-BA50-16A6864C5F53}"/>
    <cellStyle name="60% - Énfasis5 4 2 2 2 3 3" xfId="55994" xr:uid="{455E0152-35D4-4CA6-8678-0A6CC633B007}"/>
    <cellStyle name="60% - Énfasis5 4 2 2 2 4" xfId="18032" xr:uid="{1C811A4F-EBD0-4540-8F65-A5C04AF67540}"/>
    <cellStyle name="60% - Énfasis5 4 2 2 2 4 2" xfId="55996" xr:uid="{2146DE8E-F357-4E86-AFBE-BD3EF9EF39FA}"/>
    <cellStyle name="60% - Énfasis5 4 2 2 2 5" xfId="55989" xr:uid="{56BE8010-AAD9-492D-886F-DD021264BA81}"/>
    <cellStyle name="60% - Énfasis5 4 2 2 3" xfId="4882" xr:uid="{5E84AAB8-649A-4D66-A9B0-7320A937C63F}"/>
    <cellStyle name="60% - Énfasis5 4 2 2 3 2" xfId="12590" xr:uid="{2051237F-4680-4298-9AD4-3C3A3BE4594C}"/>
    <cellStyle name="60% - Énfasis5 4 2 2 3 2 2" xfId="28002" xr:uid="{86388BBD-022B-486A-A6AB-89E15B7B03CB}"/>
    <cellStyle name="60% - Énfasis5 4 2 2 3 2 2 2" xfId="55999" xr:uid="{7B95BD56-3198-4E39-9622-4C97A6B6D662}"/>
    <cellStyle name="60% - Énfasis5 4 2 2 3 2 3" xfId="55998" xr:uid="{090C528C-D6AC-46C6-BD36-EEF79CCBFA5A}"/>
    <cellStyle name="60% - Énfasis5 4 2 2 3 3" xfId="20297" xr:uid="{A7A699D6-FE91-4786-995C-78EAB837B1AB}"/>
    <cellStyle name="60% - Énfasis5 4 2 2 3 3 2" xfId="56000" xr:uid="{17681C58-A64B-4CC2-9229-7409A9291FDF}"/>
    <cellStyle name="60% - Énfasis5 4 2 2 3 4" xfId="55997" xr:uid="{2BC149F1-14D6-4672-B385-A978AF421DA3}"/>
    <cellStyle name="60% - Énfasis5 4 2 2 4" xfId="8865" xr:uid="{2F684EC8-E52B-45F0-A90D-8BF764FCCCF9}"/>
    <cellStyle name="60% - Énfasis5 4 2 2 4 2" xfId="24278" xr:uid="{D8C0B3FE-A44F-442F-B296-AAF0293C46BE}"/>
    <cellStyle name="60% - Énfasis5 4 2 2 4 2 2" xfId="56002" xr:uid="{3B2E93DA-FFB9-4F90-A245-69407078E0F8}"/>
    <cellStyle name="60% - Énfasis5 4 2 2 4 3" xfId="56001" xr:uid="{4D418CF9-73F5-4CDB-B80A-4A3F2D104F6A}"/>
    <cellStyle name="60% - Énfasis5 4 2 2 5" xfId="16573" xr:uid="{7E5A2243-7DEB-4D68-BAF8-4BB1D711DA51}"/>
    <cellStyle name="60% - Énfasis5 4 2 2 5 2" xfId="56003" xr:uid="{21FEB4CB-DC97-4FE2-9BB6-0DEC6700C219}"/>
    <cellStyle name="60% - Énfasis5 4 2 2 6" xfId="55988" xr:uid="{E08EB510-6C90-45A7-A97E-C3BF7011AF74}"/>
    <cellStyle name="60% - Énfasis5 4 2 3" xfId="1975" xr:uid="{28957FCB-682E-4696-B738-FB1F0FB604A2}"/>
    <cellStyle name="60% - Énfasis5 4 2 3 2" xfId="5707" xr:uid="{319FBF2C-F14B-405D-8B58-5BD281120B3C}"/>
    <cellStyle name="60% - Énfasis5 4 2 3 2 2" xfId="13415" xr:uid="{F014DC80-83C4-4B42-BFF1-E530E1EEA425}"/>
    <cellStyle name="60% - Énfasis5 4 2 3 2 2 2" xfId="28827" xr:uid="{37B628D5-1F1A-4BC3-836B-3A99A7A0BBE1}"/>
    <cellStyle name="60% - Énfasis5 4 2 3 2 2 2 2" xfId="56007" xr:uid="{690E0D79-5B76-4979-8544-469E772EB0B9}"/>
    <cellStyle name="60% - Énfasis5 4 2 3 2 2 3" xfId="56006" xr:uid="{129C1ACB-EC58-487F-95B8-94C98FAF8F74}"/>
    <cellStyle name="60% - Énfasis5 4 2 3 2 3" xfId="21122" xr:uid="{478BF8B4-C746-46C9-B851-C81CB4E80161}"/>
    <cellStyle name="60% - Énfasis5 4 2 3 2 3 2" xfId="56008" xr:uid="{A5BDE1E1-BBD3-49A3-BA15-FBA0DE611E62}"/>
    <cellStyle name="60% - Énfasis5 4 2 3 2 4" xfId="56005" xr:uid="{C3387AE6-ECB4-4BE5-BA06-CD0A78ABA438}"/>
    <cellStyle name="60% - Énfasis5 4 2 3 3" xfId="9686" xr:uid="{B3BDEF47-9580-41D1-A213-885E57AA00E3}"/>
    <cellStyle name="60% - Énfasis5 4 2 3 3 2" xfId="25099" xr:uid="{A8F32972-4BA4-4058-8671-EE4047FDAB58}"/>
    <cellStyle name="60% - Énfasis5 4 2 3 3 2 2" xfId="56010" xr:uid="{1F9FE781-5A8E-4312-8387-4A85BD7A844B}"/>
    <cellStyle name="60% - Énfasis5 4 2 3 3 3" xfId="56009" xr:uid="{ECBC163E-D932-46E7-860E-C8C522969BA0}"/>
    <cellStyle name="60% - Énfasis5 4 2 3 4" xfId="17394" xr:uid="{9FCB53B8-23C4-4854-96CB-3BD608807A40}"/>
    <cellStyle name="60% - Énfasis5 4 2 3 4 2" xfId="56011" xr:uid="{8C6D35B9-935D-4A0C-996D-6ED32187C363}"/>
    <cellStyle name="60% - Énfasis5 4 2 3 5" xfId="56004" xr:uid="{B0737D42-6C2F-422B-9654-0551F8E09DD1}"/>
    <cellStyle name="60% - Énfasis5 4 2 4" xfId="4230" xr:uid="{D47AE3B6-3CD3-4D48-8F8F-579F0D3DBC16}"/>
    <cellStyle name="60% - Énfasis5 4 2 4 2" xfId="11938" xr:uid="{8E076A40-49AD-4990-B0B9-4DB72E749630}"/>
    <cellStyle name="60% - Énfasis5 4 2 4 2 2" xfId="27350" xr:uid="{CDBD0A70-0526-45BD-ADFA-76519F9142FD}"/>
    <cellStyle name="60% - Énfasis5 4 2 4 2 2 2" xfId="56014" xr:uid="{123B4A01-0354-44EE-B231-E931C36F280C}"/>
    <cellStyle name="60% - Énfasis5 4 2 4 2 3" xfId="56013" xr:uid="{C24C0DD7-1B5B-4BC2-8F33-0A98E16193E4}"/>
    <cellStyle name="60% - Énfasis5 4 2 4 3" xfId="19645" xr:uid="{03A6014B-F801-4839-B543-5B3BFA50BC79}"/>
    <cellStyle name="60% - Énfasis5 4 2 4 3 2" xfId="56015" xr:uid="{D99D3250-B4D6-4076-98C2-DD3983FB0DD6}"/>
    <cellStyle name="60% - Énfasis5 4 2 4 4" xfId="56012" xr:uid="{BD12619F-E155-4461-AB48-D224AB54C2C6}"/>
    <cellStyle name="60% - Énfasis5 4 2 5" xfId="8227" xr:uid="{174EAA43-C3A2-43CD-AB61-59529EB64220}"/>
    <cellStyle name="60% - Énfasis5 4 2 5 2" xfId="23640" xr:uid="{B371BC2D-A9BA-4624-9009-794FBED5567D}"/>
    <cellStyle name="60% - Énfasis5 4 2 5 2 2" xfId="56017" xr:uid="{CE6B0B13-782F-4DCE-A8A1-F10322AD38E8}"/>
    <cellStyle name="60% - Énfasis5 4 2 5 3" xfId="56016" xr:uid="{E1A142C4-FAD3-4041-89CA-D5CF6FE2CE01}"/>
    <cellStyle name="60% - Énfasis5 4 2 6" xfId="15935" xr:uid="{9AC08A9D-F305-4D67-9ECA-AC893952FC0F}"/>
    <cellStyle name="60% - Énfasis5 4 2 6 2" xfId="56018" xr:uid="{61CBEEB8-0254-47BE-8929-171DBD2F32B1}"/>
    <cellStyle name="60% - Énfasis5 4 2 7" xfId="55987" xr:uid="{47048FD9-5895-45C9-8519-7242B3F44966}"/>
    <cellStyle name="60% - Énfasis5 4 3" xfId="945" xr:uid="{C98EACC7-8E9D-473B-857C-DC85033713BF}"/>
    <cellStyle name="60% - Énfasis5 4 3 2" xfId="2415" xr:uid="{B16EF27F-28B2-4518-9A4B-03CFF8F87512}"/>
    <cellStyle name="60% - Énfasis5 4 3 2 2" xfId="6147" xr:uid="{B7D96A63-4E06-4B8F-9BB0-F5153B83D65B}"/>
    <cellStyle name="60% - Énfasis5 4 3 2 2 2" xfId="13855" xr:uid="{1C498F9B-82DE-404C-A542-6C6BF46D28F9}"/>
    <cellStyle name="60% - Énfasis5 4 3 2 2 2 2" xfId="29267" xr:uid="{5128ABA4-6EA5-48C6-9EB8-887E7936B4C2}"/>
    <cellStyle name="60% - Énfasis5 4 3 2 2 2 2 2" xfId="56023" xr:uid="{5D19F8D0-7D36-43B6-8369-64FABFF157CF}"/>
    <cellStyle name="60% - Énfasis5 4 3 2 2 2 3" xfId="56022" xr:uid="{2A5D5A5D-087C-4AB7-BD40-9635EDA76599}"/>
    <cellStyle name="60% - Énfasis5 4 3 2 2 3" xfId="21562" xr:uid="{7F1420D8-AE9F-442E-B5DB-DFAB07E4881A}"/>
    <cellStyle name="60% - Énfasis5 4 3 2 2 3 2" xfId="56024" xr:uid="{3D9A843E-4402-43E4-8583-91B5154C9818}"/>
    <cellStyle name="60% - Énfasis5 4 3 2 2 4" xfId="56021" xr:uid="{6A8F1F28-2830-4E32-B757-2B92136C61CC}"/>
    <cellStyle name="60% - Énfasis5 4 3 2 3" xfId="10126" xr:uid="{1E8F6232-9585-4617-BE2C-3DDEDAA8A447}"/>
    <cellStyle name="60% - Énfasis5 4 3 2 3 2" xfId="25539" xr:uid="{16CDEDBC-06D4-4A00-B27B-48E1160DCFDF}"/>
    <cellStyle name="60% - Énfasis5 4 3 2 3 2 2" xfId="56026" xr:uid="{BE0FA7CA-BADB-484E-9E87-96F64E0569F7}"/>
    <cellStyle name="60% - Énfasis5 4 3 2 3 3" xfId="56025" xr:uid="{916C9765-BBF9-48CE-8E2B-7AD5326AD724}"/>
    <cellStyle name="60% - Énfasis5 4 3 2 4" xfId="17834" xr:uid="{6F83179F-F629-454F-8128-9E58D9419AE9}"/>
    <cellStyle name="60% - Énfasis5 4 3 2 4 2" xfId="56027" xr:uid="{BBDCEFF7-5E5D-434E-B060-3F056640F00E}"/>
    <cellStyle name="60% - Énfasis5 4 3 2 5" xfId="56020" xr:uid="{97B83DF8-4A2B-4C85-BFB1-B2BF65E19C3B}"/>
    <cellStyle name="60% - Énfasis5 4 3 3" xfId="4682" xr:uid="{A7011810-6975-4AB3-A240-5EEEC8974657}"/>
    <cellStyle name="60% - Énfasis5 4 3 3 2" xfId="12390" xr:uid="{33726EF4-A995-4AB4-91CB-559A18E74923}"/>
    <cellStyle name="60% - Énfasis5 4 3 3 2 2" xfId="27802" xr:uid="{819274B8-EB2E-4A9C-B5AA-CEF4EAB60DC0}"/>
    <cellStyle name="60% - Énfasis5 4 3 3 2 2 2" xfId="56030" xr:uid="{C1D414CA-E5B3-4FA7-943B-6321118526A4}"/>
    <cellStyle name="60% - Énfasis5 4 3 3 2 3" xfId="56029" xr:uid="{9FAB25F9-A077-406C-8DFD-76BE794C8F49}"/>
    <cellStyle name="60% - Énfasis5 4 3 3 3" xfId="20097" xr:uid="{566A8CAB-49E5-4F67-838F-5EE4F4BF81BF}"/>
    <cellStyle name="60% - Énfasis5 4 3 3 3 2" xfId="56031" xr:uid="{F6D5C2D3-8C7B-418D-B8B7-C529DE8A2F68}"/>
    <cellStyle name="60% - Énfasis5 4 3 3 4" xfId="56028" xr:uid="{62CD938D-B9F1-4824-A9E3-24F72A1B0848}"/>
    <cellStyle name="60% - Énfasis5 4 3 4" xfId="8667" xr:uid="{943F9B08-BF4E-4BB6-BBC6-F10C0EC0BD28}"/>
    <cellStyle name="60% - Énfasis5 4 3 4 2" xfId="24080" xr:uid="{2970703D-5544-432F-958E-620774B70D17}"/>
    <cellStyle name="60% - Énfasis5 4 3 4 2 2" xfId="56033" xr:uid="{47E6689A-8268-4D1E-B8A7-D45EA7914041}"/>
    <cellStyle name="60% - Énfasis5 4 3 4 3" xfId="56032" xr:uid="{ACA0F6BC-9C16-4085-9633-594B9AB777CB}"/>
    <cellStyle name="60% - Énfasis5 4 3 5" xfId="16375" xr:uid="{8AE49EEF-2678-4B32-A5CD-C9982DB78583}"/>
    <cellStyle name="60% - Énfasis5 4 3 5 2" xfId="56034" xr:uid="{4ACB0162-9AC0-4EE7-91C3-B96D2E4FDA17}"/>
    <cellStyle name="60% - Énfasis5 4 3 6" xfId="56019" xr:uid="{E09E1550-2BB7-48B8-A6B9-354BE0DD7472}"/>
    <cellStyle name="60% - Énfasis5 4 4" xfId="1777" xr:uid="{0901341B-D038-4967-9B30-81DD05FA1D05}"/>
    <cellStyle name="60% - Énfasis5 4 4 2" xfId="5509" xr:uid="{9665031A-657F-489C-B591-20742B297EFF}"/>
    <cellStyle name="60% - Énfasis5 4 4 2 2" xfId="13217" xr:uid="{C647407E-BF16-404A-ADB3-BCFCD6362BDA}"/>
    <cellStyle name="60% - Énfasis5 4 4 2 2 2" xfId="28629" xr:uid="{61552D90-C1EC-44C2-B802-90E5BF6E80A0}"/>
    <cellStyle name="60% - Énfasis5 4 4 2 2 2 2" xfId="56038" xr:uid="{92AE49CF-A90C-4E6D-874C-36A3D68C9535}"/>
    <cellStyle name="60% - Énfasis5 4 4 2 2 3" xfId="56037" xr:uid="{0C0BCC5F-0FDC-4906-8E92-53FEA187DB76}"/>
    <cellStyle name="60% - Énfasis5 4 4 2 3" xfId="20924" xr:uid="{C82B6582-6A08-435A-B7FE-102BE1019430}"/>
    <cellStyle name="60% - Énfasis5 4 4 2 3 2" xfId="56039" xr:uid="{EC3DFBA2-E6D0-4264-9B01-18172B9DBC97}"/>
    <cellStyle name="60% - Énfasis5 4 4 2 4" xfId="56036" xr:uid="{3A40B674-0737-43E0-8C55-C5F83C1EAC95}"/>
    <cellStyle name="60% - Énfasis5 4 4 3" xfId="9488" xr:uid="{96C88677-9890-4353-A846-C80B3FC5E936}"/>
    <cellStyle name="60% - Énfasis5 4 4 3 2" xfId="24901" xr:uid="{7C367918-0D36-4CD2-9C4B-247D088E4BCD}"/>
    <cellStyle name="60% - Énfasis5 4 4 3 2 2" xfId="56041" xr:uid="{48FDEA20-E2E0-4C3A-A373-D3EFB1DA08B0}"/>
    <cellStyle name="60% - Énfasis5 4 4 3 3" xfId="56040" xr:uid="{63F14DF4-97AE-46DA-915C-2FF879D26695}"/>
    <cellStyle name="60% - Énfasis5 4 4 4" xfId="17196" xr:uid="{7A590426-FE13-41B4-A62D-B65BB60AB8B1}"/>
    <cellStyle name="60% - Énfasis5 4 4 4 2" xfId="56042" xr:uid="{DEC6D21E-289C-4816-B108-40C82888B601}"/>
    <cellStyle name="60% - Énfasis5 4 4 5" xfId="56035" xr:uid="{6B9B6ED0-DCE4-4C1E-8FAF-290B86D02A2B}"/>
    <cellStyle name="60% - Énfasis5 4 5" xfId="4030" xr:uid="{0B46444C-46FA-4339-B300-DB2B7097842C}"/>
    <cellStyle name="60% - Énfasis5 4 5 2" xfId="11738" xr:uid="{705C7A90-ADC5-4D01-9059-D28D74D2A8A4}"/>
    <cellStyle name="60% - Énfasis5 4 5 2 2" xfId="27150" xr:uid="{6CB1ED7A-4C1D-4527-84D8-ED2B8219226B}"/>
    <cellStyle name="60% - Énfasis5 4 5 2 2 2" xfId="56045" xr:uid="{610499E4-DC03-4B0F-AE20-53CEE5ECF919}"/>
    <cellStyle name="60% - Énfasis5 4 5 2 3" xfId="56044" xr:uid="{E4CE90CB-8C68-4D64-ADEB-AAEE54752A6F}"/>
    <cellStyle name="60% - Énfasis5 4 5 3" xfId="19445" xr:uid="{DCBD6414-55B4-4729-A5ED-18027B092B21}"/>
    <cellStyle name="60% - Énfasis5 4 5 3 2" xfId="56046" xr:uid="{5CE17890-0A94-48C3-AE6C-8E14DDA2E88D}"/>
    <cellStyle name="60% - Énfasis5 4 5 4" xfId="56043" xr:uid="{6B7F7426-6536-40D1-A9C5-3A0AA50D342D}"/>
    <cellStyle name="60% - Énfasis5 4 6" xfId="8029" xr:uid="{458ABA51-4B9E-40B6-AE75-FF5B07514EA4}"/>
    <cellStyle name="60% - Énfasis5 4 6 2" xfId="23442" xr:uid="{32A37FFC-5897-414D-AA3A-D95459B2D93B}"/>
    <cellStyle name="60% - Énfasis5 4 6 2 2" xfId="56048" xr:uid="{EFF4442F-B090-4FAA-95C3-6F9987847612}"/>
    <cellStyle name="60% - Énfasis5 4 6 3" xfId="56047" xr:uid="{F98C4DF4-035E-4F53-A1DD-32AEAAE2557C}"/>
    <cellStyle name="60% - Énfasis5 4 7" xfId="15737" xr:uid="{1773BD99-1982-4140-A282-5692E1433481}"/>
    <cellStyle name="60% - Énfasis5 4 7 2" xfId="56049" xr:uid="{DF545D5A-A5AC-44E8-A135-64B3D7FB30E3}"/>
    <cellStyle name="60% - Énfasis5 4 8" xfId="55986" xr:uid="{EC331143-6463-4ED5-9773-F96A49FE1843}"/>
    <cellStyle name="60% - Énfasis5 5" xfId="301" xr:uid="{E11AF348-79E6-4A9C-BEC2-CB4E82803301}"/>
    <cellStyle name="60% - Énfasis5 5 2" xfId="504" xr:uid="{FE2C8D75-77B5-4CB8-B0B3-0573ABF3316F}"/>
    <cellStyle name="60% - Énfasis5 5 2 2" xfId="1165" xr:uid="{FE10D1A5-FEB9-4F34-ABA5-E51A69F27804}"/>
    <cellStyle name="60% - Énfasis5 5 2 2 2" xfId="2633" xr:uid="{FFC80075-2215-4365-B2AF-1800AC1C0118}"/>
    <cellStyle name="60% - Énfasis5 5 2 2 2 2" xfId="6365" xr:uid="{3373EAA4-BEAA-4068-BB56-E884C2C72596}"/>
    <cellStyle name="60% - Énfasis5 5 2 2 2 2 2" xfId="14073" xr:uid="{2089CA2D-BDB8-43E1-8E5A-76D5A548BA4E}"/>
    <cellStyle name="60% - Énfasis5 5 2 2 2 2 2 2" xfId="29485" xr:uid="{12CFB439-25C4-44B1-8805-83A82D0EA9BF}"/>
    <cellStyle name="60% - Énfasis5 5 2 2 2 2 2 2 2" xfId="56056" xr:uid="{58A2D31E-A924-43DC-A053-0B243848CFE3}"/>
    <cellStyle name="60% - Énfasis5 5 2 2 2 2 2 3" xfId="56055" xr:uid="{353D43BE-F168-4A4D-BEE5-6CAECF0C3A25}"/>
    <cellStyle name="60% - Énfasis5 5 2 2 2 2 3" xfId="21780" xr:uid="{FBA63E10-5B9C-4DEC-A5CA-970BEC06AD14}"/>
    <cellStyle name="60% - Énfasis5 5 2 2 2 2 3 2" xfId="56057" xr:uid="{0021D6F7-FB03-4659-AF40-E9F76C21AE9C}"/>
    <cellStyle name="60% - Énfasis5 5 2 2 2 2 4" xfId="56054" xr:uid="{747D5B53-99E4-470E-B7E8-232CB59489C8}"/>
    <cellStyle name="60% - Énfasis5 5 2 2 2 3" xfId="10344" xr:uid="{D20EE23E-E983-4FC3-B0D2-26BCED297DD4}"/>
    <cellStyle name="60% - Énfasis5 5 2 2 2 3 2" xfId="25757" xr:uid="{706C3B12-5BC2-4A6C-ACE3-3A3BA27CC8CF}"/>
    <cellStyle name="60% - Énfasis5 5 2 2 2 3 2 2" xfId="56059" xr:uid="{8CC5C871-5520-4732-A15B-7C1E2C41DA9F}"/>
    <cellStyle name="60% - Énfasis5 5 2 2 2 3 3" xfId="56058" xr:uid="{B13F6E44-4768-427D-9D61-CACA2CA7573D}"/>
    <cellStyle name="60% - Énfasis5 5 2 2 2 4" xfId="18052" xr:uid="{68EFCFDC-7924-4733-93DC-FEF2A68D55FC}"/>
    <cellStyle name="60% - Énfasis5 5 2 2 2 4 2" xfId="56060" xr:uid="{E33D085D-8104-4DAA-9FA2-0CDEC8422D35}"/>
    <cellStyle name="60% - Énfasis5 5 2 2 2 5" xfId="56053" xr:uid="{CA28C42C-DCA8-4CF1-91A9-AF5FB707E4EA}"/>
    <cellStyle name="60% - Énfasis5 5 2 2 3" xfId="4902" xr:uid="{1B9B61D5-910B-4603-BB04-B7EF9A1ABEC4}"/>
    <cellStyle name="60% - Énfasis5 5 2 2 3 2" xfId="12610" xr:uid="{612A518A-1441-4EA0-A86E-F5CBF8695125}"/>
    <cellStyle name="60% - Énfasis5 5 2 2 3 2 2" xfId="28022" xr:uid="{19585745-5DC3-441E-9CDC-7D37D57BA6D3}"/>
    <cellStyle name="60% - Énfasis5 5 2 2 3 2 2 2" xfId="56063" xr:uid="{28412CAC-917E-414E-AA87-54A906326A2D}"/>
    <cellStyle name="60% - Énfasis5 5 2 2 3 2 3" xfId="56062" xr:uid="{A04B687D-FA07-45D3-9768-8BF0E35790FE}"/>
    <cellStyle name="60% - Énfasis5 5 2 2 3 3" xfId="20317" xr:uid="{D5B9B810-BE34-4481-AD78-A29D724EC793}"/>
    <cellStyle name="60% - Énfasis5 5 2 2 3 3 2" xfId="56064" xr:uid="{093E42BA-C08F-44BF-A000-457E0E9720D0}"/>
    <cellStyle name="60% - Énfasis5 5 2 2 3 4" xfId="56061" xr:uid="{A55EBE5E-4930-4523-9B14-2AF40FD1139A}"/>
    <cellStyle name="60% - Énfasis5 5 2 2 4" xfId="8885" xr:uid="{341A3607-9D21-4C5D-BA89-E824A0F1BE76}"/>
    <cellStyle name="60% - Énfasis5 5 2 2 4 2" xfId="24298" xr:uid="{0FB79686-5C85-4A5E-9439-915860460288}"/>
    <cellStyle name="60% - Énfasis5 5 2 2 4 2 2" xfId="56066" xr:uid="{15C89DCF-6CD1-4DAE-AAD8-266413B2359E}"/>
    <cellStyle name="60% - Énfasis5 5 2 2 4 3" xfId="56065" xr:uid="{CCA97D24-4EBF-4500-B870-8D31854F4A7F}"/>
    <cellStyle name="60% - Énfasis5 5 2 2 5" xfId="16593" xr:uid="{1F1CB274-71A6-4390-9CCC-175487BCBCD4}"/>
    <cellStyle name="60% - Énfasis5 5 2 2 5 2" xfId="56067" xr:uid="{9F1D9E00-B3F0-499A-8692-2C8C658ABBC1}"/>
    <cellStyle name="60% - Énfasis5 5 2 2 6" xfId="56052" xr:uid="{E710D1FE-E7C7-4DAA-A6C8-8FE6F0B6B301}"/>
    <cellStyle name="60% - Énfasis5 5 2 3" xfId="1995" xr:uid="{0721E24F-9542-4450-9A77-0FCE4C00B2D2}"/>
    <cellStyle name="60% - Énfasis5 5 2 3 2" xfId="5727" xr:uid="{E57A98DF-A9B0-455A-936E-DA8BCA7BF48E}"/>
    <cellStyle name="60% - Énfasis5 5 2 3 2 2" xfId="13435" xr:uid="{00E78279-2746-4FBB-9218-C8A2544EBE65}"/>
    <cellStyle name="60% - Énfasis5 5 2 3 2 2 2" xfId="28847" xr:uid="{313292AF-F6D5-4713-8B1B-53D3FC1021DC}"/>
    <cellStyle name="60% - Énfasis5 5 2 3 2 2 2 2" xfId="56071" xr:uid="{5EA236A1-70E2-4433-8A33-A2AD89C60F00}"/>
    <cellStyle name="60% - Énfasis5 5 2 3 2 2 3" xfId="56070" xr:uid="{2DA64D11-F248-4779-9459-5E723CD96F8E}"/>
    <cellStyle name="60% - Énfasis5 5 2 3 2 3" xfId="21142" xr:uid="{292F3DE6-AD09-43A0-A7FD-8BC42DE308E9}"/>
    <cellStyle name="60% - Énfasis5 5 2 3 2 3 2" xfId="56072" xr:uid="{7420A2D9-9E2F-47FC-BCE9-85AD81C55723}"/>
    <cellStyle name="60% - Énfasis5 5 2 3 2 4" xfId="56069" xr:uid="{418EEB4F-9FD6-4BB8-8FDE-55FEAD5ECF52}"/>
    <cellStyle name="60% - Énfasis5 5 2 3 3" xfId="9706" xr:uid="{4B2029E2-A0A4-4060-807B-100525E8ADC2}"/>
    <cellStyle name="60% - Énfasis5 5 2 3 3 2" xfId="25119" xr:uid="{A5FA2E2A-47F3-45A7-B4CE-5619116352C1}"/>
    <cellStyle name="60% - Énfasis5 5 2 3 3 2 2" xfId="56074" xr:uid="{1203AF0D-6B89-483B-9DB0-C0E947410BFA}"/>
    <cellStyle name="60% - Énfasis5 5 2 3 3 3" xfId="56073" xr:uid="{D9ACBF47-CF37-4742-AD45-2F48F755D511}"/>
    <cellStyle name="60% - Énfasis5 5 2 3 4" xfId="17414" xr:uid="{08112542-F581-485C-961B-72CB6779E0C0}"/>
    <cellStyle name="60% - Énfasis5 5 2 3 4 2" xfId="56075" xr:uid="{E978277B-D4C3-46A0-86ED-FA1BFCEDEA63}"/>
    <cellStyle name="60% - Énfasis5 5 2 3 5" xfId="56068" xr:uid="{13F3E3B3-9E8E-4948-8580-7EB86A7D28B1}"/>
    <cellStyle name="60% - Énfasis5 5 2 4" xfId="4250" xr:uid="{A8524294-2403-48C4-BE61-9FF190059815}"/>
    <cellStyle name="60% - Énfasis5 5 2 4 2" xfId="11958" xr:uid="{E392D036-BA1A-4B79-8B80-A7CECE23030F}"/>
    <cellStyle name="60% - Énfasis5 5 2 4 2 2" xfId="27370" xr:uid="{66924CB1-EB81-4C23-BC7A-7543B7B13434}"/>
    <cellStyle name="60% - Énfasis5 5 2 4 2 2 2" xfId="56078" xr:uid="{58507717-5E8C-4E88-A7B5-0964F86E5EA8}"/>
    <cellStyle name="60% - Énfasis5 5 2 4 2 3" xfId="56077" xr:uid="{7F45C236-EDCB-4846-A6D9-76D23E1251E0}"/>
    <cellStyle name="60% - Énfasis5 5 2 4 3" xfId="19665" xr:uid="{55D04BC5-DB54-4EC4-8828-1FC7B9035E39}"/>
    <cellStyle name="60% - Énfasis5 5 2 4 3 2" xfId="56079" xr:uid="{2576193E-C35A-4B88-8F5C-9DAF65C767DC}"/>
    <cellStyle name="60% - Énfasis5 5 2 4 4" xfId="56076" xr:uid="{1C989098-ED20-4D3C-A138-0893DB021519}"/>
    <cellStyle name="60% - Énfasis5 5 2 5" xfId="8247" xr:uid="{59A635B1-115A-4DE1-B80C-261B885F57D2}"/>
    <cellStyle name="60% - Énfasis5 5 2 5 2" xfId="23660" xr:uid="{8646368D-D4D5-4B33-9BEC-FD6DEBC41086}"/>
    <cellStyle name="60% - Énfasis5 5 2 5 2 2" xfId="56081" xr:uid="{1EF87395-C548-4605-9AAF-9E24496CB2A7}"/>
    <cellStyle name="60% - Énfasis5 5 2 5 3" xfId="56080" xr:uid="{94F7C07F-BDDF-4AF4-81AA-4EC816E2E296}"/>
    <cellStyle name="60% - Énfasis5 5 2 6" xfId="15955" xr:uid="{F4BE8CDF-309F-4478-B5C7-8E0AA2A0C0D1}"/>
    <cellStyle name="60% - Énfasis5 5 2 6 2" xfId="56082" xr:uid="{C8DB279B-B60A-4DED-A99F-3FC666C3F9B9}"/>
    <cellStyle name="60% - Énfasis5 5 2 7" xfId="56051" xr:uid="{7E586105-6EC8-4845-859B-B7845F37AC7E}"/>
    <cellStyle name="60% - Énfasis5 5 3" xfId="965" xr:uid="{710886CA-4BE9-4002-BEFE-CC9EA947DB6B}"/>
    <cellStyle name="60% - Énfasis5 5 3 2" xfId="2435" xr:uid="{2CE93AA8-9EBD-41C1-B077-3F73697AA7B2}"/>
    <cellStyle name="60% - Énfasis5 5 3 2 2" xfId="6167" xr:uid="{A1FB1CF5-64C0-455A-A2D1-B1CAE5D59790}"/>
    <cellStyle name="60% - Énfasis5 5 3 2 2 2" xfId="13875" xr:uid="{5D58B695-B05B-4CFA-8016-B41122D02AF1}"/>
    <cellStyle name="60% - Énfasis5 5 3 2 2 2 2" xfId="29287" xr:uid="{73AEDCDB-9043-4FD3-AA9A-EF576DF55DDA}"/>
    <cellStyle name="60% - Énfasis5 5 3 2 2 2 2 2" xfId="56087" xr:uid="{02E966E9-5490-4D0C-AA27-8FC2BC458F80}"/>
    <cellStyle name="60% - Énfasis5 5 3 2 2 2 3" xfId="56086" xr:uid="{B90F6C7C-0075-47D3-92E4-F51A192D1596}"/>
    <cellStyle name="60% - Énfasis5 5 3 2 2 3" xfId="21582" xr:uid="{7C03D81F-40A5-41A4-8E97-45A0FB4A8768}"/>
    <cellStyle name="60% - Énfasis5 5 3 2 2 3 2" xfId="56088" xr:uid="{369AD170-A6A0-4640-A3D7-532DE4EF29BB}"/>
    <cellStyle name="60% - Énfasis5 5 3 2 2 4" xfId="56085" xr:uid="{524C6C19-AAD5-4247-81F7-A35E73B9784B}"/>
    <cellStyle name="60% - Énfasis5 5 3 2 3" xfId="10146" xr:uid="{3772844E-A5E3-43CD-A9E2-F3E844336DEC}"/>
    <cellStyle name="60% - Énfasis5 5 3 2 3 2" xfId="25559" xr:uid="{5A334B55-1FEF-45C6-8CD4-B748033BD54C}"/>
    <cellStyle name="60% - Énfasis5 5 3 2 3 2 2" xfId="56090" xr:uid="{1787621A-9128-43E7-86E7-B4D4FF8A0335}"/>
    <cellStyle name="60% - Énfasis5 5 3 2 3 3" xfId="56089" xr:uid="{1E55E45B-85AF-4DCC-8D26-BBF23F15D767}"/>
    <cellStyle name="60% - Énfasis5 5 3 2 4" xfId="17854" xr:uid="{EDE81316-C77D-4B8A-8331-F92A7BA4372E}"/>
    <cellStyle name="60% - Énfasis5 5 3 2 4 2" xfId="56091" xr:uid="{0912F6FC-D954-470B-A35E-C6685E5C3A2B}"/>
    <cellStyle name="60% - Énfasis5 5 3 2 5" xfId="56084" xr:uid="{39C19D31-A806-4D3D-AE8F-E3CD890F3665}"/>
    <cellStyle name="60% - Énfasis5 5 3 3" xfId="4702" xr:uid="{FFFB32C7-9A24-4774-A863-30F796B4B0A8}"/>
    <cellStyle name="60% - Énfasis5 5 3 3 2" xfId="12410" xr:uid="{1A0794CA-467E-4959-B8E1-858F9AA59BE6}"/>
    <cellStyle name="60% - Énfasis5 5 3 3 2 2" xfId="27822" xr:uid="{49580821-DED5-4FA6-BBD1-23B03CD2E841}"/>
    <cellStyle name="60% - Énfasis5 5 3 3 2 2 2" xfId="56094" xr:uid="{B693BB75-4A45-46F3-88FD-0EBF70365F3D}"/>
    <cellStyle name="60% - Énfasis5 5 3 3 2 3" xfId="56093" xr:uid="{791B9F17-699C-4C3D-A21A-3D6BBEAB5590}"/>
    <cellStyle name="60% - Énfasis5 5 3 3 3" xfId="20117" xr:uid="{321961F5-BDB9-4D5B-94FA-5FCE48985988}"/>
    <cellStyle name="60% - Énfasis5 5 3 3 3 2" xfId="56095" xr:uid="{1FA92380-9D6E-4A86-8386-BF78CF4A57D5}"/>
    <cellStyle name="60% - Énfasis5 5 3 3 4" xfId="56092" xr:uid="{282A8115-E80A-4A5E-8D01-F70546FC6460}"/>
    <cellStyle name="60% - Énfasis5 5 3 4" xfId="8687" xr:uid="{EF0DBFB8-D1E3-4D3F-946E-C321DAF10E5C}"/>
    <cellStyle name="60% - Énfasis5 5 3 4 2" xfId="24100" xr:uid="{D11C0DF1-2A4A-4B07-80EF-AF12ED97F742}"/>
    <cellStyle name="60% - Énfasis5 5 3 4 2 2" xfId="56097" xr:uid="{22725CD3-1EE4-453D-949B-ABF3D368C44F}"/>
    <cellStyle name="60% - Énfasis5 5 3 4 3" xfId="56096" xr:uid="{346F9D3A-15E7-4E33-96F9-E43B387E4538}"/>
    <cellStyle name="60% - Énfasis5 5 3 5" xfId="16395" xr:uid="{ACE3A616-0812-4545-AC1B-EAFF3F0099F4}"/>
    <cellStyle name="60% - Énfasis5 5 3 5 2" xfId="56098" xr:uid="{76932B53-E5E6-4616-88DA-7764F9C18445}"/>
    <cellStyle name="60% - Énfasis5 5 3 6" xfId="56083" xr:uid="{2329E970-5137-437E-B562-5A36BA0D5E70}"/>
    <cellStyle name="60% - Énfasis5 5 4" xfId="1797" xr:uid="{1EAB9DC7-1020-4EE2-8EA9-5009E5D58A11}"/>
    <cellStyle name="60% - Énfasis5 5 4 2" xfId="5529" xr:uid="{2EE9D84F-4CD7-495E-80A6-D13EEFC7B5F3}"/>
    <cellStyle name="60% - Énfasis5 5 4 2 2" xfId="13237" xr:uid="{B8ABC7D9-C2B7-4E7F-A7FA-811F5514348D}"/>
    <cellStyle name="60% - Énfasis5 5 4 2 2 2" xfId="28649" xr:uid="{B31B6CB5-3A7A-4CC9-85CF-560375543A8D}"/>
    <cellStyle name="60% - Énfasis5 5 4 2 2 2 2" xfId="56102" xr:uid="{E1970D70-1005-47EB-B8E8-DEDC8B2F1126}"/>
    <cellStyle name="60% - Énfasis5 5 4 2 2 3" xfId="56101" xr:uid="{A2460E9B-0809-4CCF-8547-C889965F4DDC}"/>
    <cellStyle name="60% - Énfasis5 5 4 2 3" xfId="20944" xr:uid="{F361D84D-43B7-4D9B-AC4A-7383BD6F4DF8}"/>
    <cellStyle name="60% - Énfasis5 5 4 2 3 2" xfId="56103" xr:uid="{4F812EFE-20BB-4E20-A01F-11960A75FBF5}"/>
    <cellStyle name="60% - Énfasis5 5 4 2 4" xfId="56100" xr:uid="{734D9EEA-114F-46E2-9D5E-8F5915591338}"/>
    <cellStyle name="60% - Énfasis5 5 4 3" xfId="9508" xr:uid="{F01B8152-8768-4760-9323-6347228F110C}"/>
    <cellStyle name="60% - Énfasis5 5 4 3 2" xfId="24921" xr:uid="{434B568B-F74D-43C7-B19F-F835CF018476}"/>
    <cellStyle name="60% - Énfasis5 5 4 3 2 2" xfId="56105" xr:uid="{464EC5EC-382B-4090-807E-077B4519D649}"/>
    <cellStyle name="60% - Énfasis5 5 4 3 3" xfId="56104" xr:uid="{BCE94A6B-3826-4ED2-859C-ADE96CBE7428}"/>
    <cellStyle name="60% - Énfasis5 5 4 4" xfId="17216" xr:uid="{37B5FB75-C52E-48E7-B691-817195939EE2}"/>
    <cellStyle name="60% - Énfasis5 5 4 4 2" xfId="56106" xr:uid="{07EC9887-316A-4215-9326-31C1FEA06152}"/>
    <cellStyle name="60% - Énfasis5 5 4 5" xfId="56099" xr:uid="{089D9C72-EAF3-4F67-9490-2A6FB52065F0}"/>
    <cellStyle name="60% - Énfasis5 5 5" xfId="4050" xr:uid="{642E8DC2-412E-464C-9D6D-FC52528DFAE9}"/>
    <cellStyle name="60% - Énfasis5 5 5 2" xfId="11758" xr:uid="{5234CFB5-0B88-4D5B-B9E9-226AEC15CA8E}"/>
    <cellStyle name="60% - Énfasis5 5 5 2 2" xfId="27170" xr:uid="{F6A33DFB-E384-41CB-A5FC-C8E7C03D8ADC}"/>
    <cellStyle name="60% - Énfasis5 5 5 2 2 2" xfId="56109" xr:uid="{F2EA5AAE-E559-4D72-AAC4-DD3F7F9B5748}"/>
    <cellStyle name="60% - Énfasis5 5 5 2 3" xfId="56108" xr:uid="{AC722C9E-A68F-4BEA-85C4-09C850621994}"/>
    <cellStyle name="60% - Énfasis5 5 5 3" xfId="19465" xr:uid="{9CD65CAD-6848-4A65-8AF3-3E5DCF3A4E64}"/>
    <cellStyle name="60% - Énfasis5 5 5 3 2" xfId="56110" xr:uid="{DC45A86C-9817-490B-9CD5-9137F7A39DB9}"/>
    <cellStyle name="60% - Énfasis5 5 5 4" xfId="56107" xr:uid="{453234DE-6EC9-4F09-9E1E-640E2A4ED370}"/>
    <cellStyle name="60% - Énfasis5 5 6" xfId="8049" xr:uid="{A84C7422-AB8F-4840-8119-F63691720145}"/>
    <cellStyle name="60% - Énfasis5 5 6 2" xfId="23462" xr:uid="{9D9236B7-167E-46CA-8DEA-61DA4499E62D}"/>
    <cellStyle name="60% - Énfasis5 5 6 2 2" xfId="56112" xr:uid="{036D2023-545C-428C-BCAC-228436F3F4E9}"/>
    <cellStyle name="60% - Énfasis5 5 6 3" xfId="56111" xr:uid="{F26AEA0D-4850-492D-AD99-F6DC12C84AE8}"/>
    <cellStyle name="60% - Énfasis5 5 7" xfId="15757" xr:uid="{950E22E2-26DB-4712-9815-26CB4A02C1E5}"/>
    <cellStyle name="60% - Énfasis5 5 7 2" xfId="56113" xr:uid="{40047210-7950-4686-9ADB-35BF8CDDCBE1}"/>
    <cellStyle name="60% - Énfasis5 5 8" xfId="56050" xr:uid="{D8864B99-6542-4F4B-BD33-2FA8100F594D}"/>
    <cellStyle name="60% - Énfasis5 6" xfId="524" xr:uid="{265C7B7C-E799-44C9-89CC-750E152F10DE}"/>
    <cellStyle name="60% - Énfasis5 6 2" xfId="1185" xr:uid="{C444DBC6-81B4-497A-A6F3-5290E33E1C24}"/>
    <cellStyle name="60% - Énfasis5 6 2 2" xfId="2653" xr:uid="{2676F3E6-F791-4221-8854-87C8380B82AB}"/>
    <cellStyle name="60% - Énfasis5 6 2 2 2" xfId="6385" xr:uid="{05F37959-1A45-4AD7-B152-4B23406B0FD3}"/>
    <cellStyle name="60% - Énfasis5 6 2 2 2 2" xfId="14093" xr:uid="{A539193A-49D2-48C5-B79A-BC8086A7B05A}"/>
    <cellStyle name="60% - Énfasis5 6 2 2 2 2 2" xfId="29505" xr:uid="{D42170BC-41C4-455D-AC39-0A0DBE1DE07F}"/>
    <cellStyle name="60% - Énfasis5 6 2 2 2 2 2 2" xfId="56119" xr:uid="{B9641E08-8BB3-4F8C-8695-8D40C9022A6E}"/>
    <cellStyle name="60% - Énfasis5 6 2 2 2 2 3" xfId="56118" xr:uid="{AA93A32B-FBC5-45DC-A8B5-FA0A3FC9376D}"/>
    <cellStyle name="60% - Énfasis5 6 2 2 2 3" xfId="21800" xr:uid="{47E9DAA8-3FF2-418A-9845-6ABF8B110A37}"/>
    <cellStyle name="60% - Énfasis5 6 2 2 2 3 2" xfId="56120" xr:uid="{526E7187-064E-4B1C-9C32-639A861B8F2D}"/>
    <cellStyle name="60% - Énfasis5 6 2 2 2 4" xfId="56117" xr:uid="{37EEAB52-B415-4A05-9B69-AF4245B4402E}"/>
    <cellStyle name="60% - Énfasis5 6 2 2 3" xfId="10364" xr:uid="{409B1055-1CE4-440B-A6DE-DFBEAF939AD6}"/>
    <cellStyle name="60% - Énfasis5 6 2 2 3 2" xfId="25777" xr:uid="{D4856D2F-CCA1-4DFD-8B01-C591BF546BC4}"/>
    <cellStyle name="60% - Énfasis5 6 2 2 3 2 2" xfId="56122" xr:uid="{42EFCB11-9B18-469E-ACF0-28C68D7B5F5C}"/>
    <cellStyle name="60% - Énfasis5 6 2 2 3 3" xfId="56121" xr:uid="{60C4D69C-7F4E-4E26-803E-9B241EB59481}"/>
    <cellStyle name="60% - Énfasis5 6 2 2 4" xfId="18072" xr:uid="{6F225B23-1E6A-4F8B-AEB7-940A7E610D82}"/>
    <cellStyle name="60% - Énfasis5 6 2 2 4 2" xfId="56123" xr:uid="{20672562-2A61-42AB-AAF3-CC10BFAA4F35}"/>
    <cellStyle name="60% - Énfasis5 6 2 2 5" xfId="56116" xr:uid="{0BDC2E49-3EC1-4A65-8AC3-126CC3DD6CB7}"/>
    <cellStyle name="60% - Énfasis5 6 2 3" xfId="4922" xr:uid="{BCC894FA-DC6A-45DC-94A8-AD4811A61D1F}"/>
    <cellStyle name="60% - Énfasis5 6 2 3 2" xfId="12630" xr:uid="{90B7D298-71E8-42B1-85A7-47F4932C476A}"/>
    <cellStyle name="60% - Énfasis5 6 2 3 2 2" xfId="28042" xr:uid="{64188023-7AD4-444C-94DF-2F8991793EC6}"/>
    <cellStyle name="60% - Énfasis5 6 2 3 2 2 2" xfId="56126" xr:uid="{15EEDE36-ACE0-496D-A966-5AEE79CFCD70}"/>
    <cellStyle name="60% - Énfasis5 6 2 3 2 3" xfId="56125" xr:uid="{5E84A7DF-EBC7-4F9B-ACD6-DD426AF44D84}"/>
    <cellStyle name="60% - Énfasis5 6 2 3 3" xfId="20337" xr:uid="{1904643C-10C5-4A47-94CC-18A942492F5E}"/>
    <cellStyle name="60% - Énfasis5 6 2 3 3 2" xfId="56127" xr:uid="{020471E8-A2A4-4823-887B-9408C8FF88C0}"/>
    <cellStyle name="60% - Énfasis5 6 2 3 4" xfId="56124" xr:uid="{EBECF411-9823-4888-8223-57A962340AE2}"/>
    <cellStyle name="60% - Énfasis5 6 2 4" xfId="8905" xr:uid="{B16E7528-A759-4E43-A970-443411BAC308}"/>
    <cellStyle name="60% - Énfasis5 6 2 4 2" xfId="24318" xr:uid="{A798FB34-0E47-483F-ADF2-0867B10E74D1}"/>
    <cellStyle name="60% - Énfasis5 6 2 4 2 2" xfId="56129" xr:uid="{658BB60C-3167-4EE3-9A6C-AFCF39383FA5}"/>
    <cellStyle name="60% - Énfasis5 6 2 4 3" xfId="56128" xr:uid="{728C47B4-1908-4727-8A7E-D9722CB942E2}"/>
    <cellStyle name="60% - Énfasis5 6 2 5" xfId="16613" xr:uid="{70084DAB-3380-43C2-B57F-4AEDD657802C}"/>
    <cellStyle name="60% - Énfasis5 6 2 5 2" xfId="56130" xr:uid="{E51B4067-31F6-4E71-A225-8AA3516196F3}"/>
    <cellStyle name="60% - Énfasis5 6 2 6" xfId="56115" xr:uid="{3522EC66-8FB9-4B94-9D67-6FE9F6ED9081}"/>
    <cellStyle name="60% - Énfasis5 6 3" xfId="2015" xr:uid="{BD4E3915-F111-4268-A010-C7D908417C45}"/>
    <cellStyle name="60% - Énfasis5 6 3 2" xfId="5747" xr:uid="{5F928A11-E653-45D1-A86D-9EB3DF19BD13}"/>
    <cellStyle name="60% - Énfasis5 6 3 2 2" xfId="13455" xr:uid="{7D3F593B-4E1D-4C00-904D-121E410383D7}"/>
    <cellStyle name="60% - Énfasis5 6 3 2 2 2" xfId="28867" xr:uid="{6192D47F-C56E-417A-94DE-68FF10BE8E7E}"/>
    <cellStyle name="60% - Énfasis5 6 3 2 2 2 2" xfId="56134" xr:uid="{C90E5562-5346-4B08-8E6B-64D082053572}"/>
    <cellStyle name="60% - Énfasis5 6 3 2 2 3" xfId="56133" xr:uid="{66FFFF3F-0601-4001-A103-CDC46C59D146}"/>
    <cellStyle name="60% - Énfasis5 6 3 2 3" xfId="21162" xr:uid="{56F0100A-D461-4246-B5C4-3E42D382795B}"/>
    <cellStyle name="60% - Énfasis5 6 3 2 3 2" xfId="56135" xr:uid="{D9CA93CF-955D-4EA8-A55A-02FB52C61F4D}"/>
    <cellStyle name="60% - Énfasis5 6 3 2 4" xfId="56132" xr:uid="{CF1CB234-6B4B-4A28-9670-E8C663213709}"/>
    <cellStyle name="60% - Énfasis5 6 3 3" xfId="9726" xr:uid="{D8464DC8-0811-4B82-A083-7B69B4196753}"/>
    <cellStyle name="60% - Énfasis5 6 3 3 2" xfId="25139" xr:uid="{249D6D72-7951-46AD-847D-4FE3CBDBE537}"/>
    <cellStyle name="60% - Énfasis5 6 3 3 2 2" xfId="56137" xr:uid="{72A18A90-1188-40B6-B3F1-FE49739B4042}"/>
    <cellStyle name="60% - Énfasis5 6 3 3 3" xfId="56136" xr:uid="{DFCBC53E-E689-4A70-A172-9E147936F55F}"/>
    <cellStyle name="60% - Énfasis5 6 3 4" xfId="17434" xr:uid="{209A987D-70D1-4CE6-AB01-E2877D57FA0A}"/>
    <cellStyle name="60% - Énfasis5 6 3 4 2" xfId="56138" xr:uid="{22E270B0-381B-4779-822B-C6C712FF8F00}"/>
    <cellStyle name="60% - Énfasis5 6 3 5" xfId="56131" xr:uid="{006EC640-CFB8-429A-9EED-FEAB6D988058}"/>
    <cellStyle name="60% - Énfasis5 6 4" xfId="4270" xr:uid="{59718461-B243-4D32-A620-804A832B2B4F}"/>
    <cellStyle name="60% - Énfasis5 6 4 2" xfId="11978" xr:uid="{74D24E36-7EF0-4FC8-A00A-E31CD90C72DB}"/>
    <cellStyle name="60% - Énfasis5 6 4 2 2" xfId="27390" xr:uid="{8DBB90D8-B9A3-481D-A362-059D9DBF9900}"/>
    <cellStyle name="60% - Énfasis5 6 4 2 2 2" xfId="56141" xr:uid="{FE015753-6DDF-4CE2-9AF1-36762EEB6BC3}"/>
    <cellStyle name="60% - Énfasis5 6 4 2 3" xfId="56140" xr:uid="{1A48F279-0661-4EBC-AC09-C582EBCAB4C8}"/>
    <cellStyle name="60% - Énfasis5 6 4 3" xfId="19685" xr:uid="{A82BC9A8-F113-4E61-96B0-A3F7B8CCE2AC}"/>
    <cellStyle name="60% - Énfasis5 6 4 3 2" xfId="56142" xr:uid="{7152BBD4-3DFD-446B-BC27-6BCF26999502}"/>
    <cellStyle name="60% - Énfasis5 6 4 4" xfId="56139" xr:uid="{92A947D6-081F-443C-9505-B6EDCE451A32}"/>
    <cellStyle name="60% - Énfasis5 6 5" xfId="8267" xr:uid="{414B613C-C1E9-4F55-9655-06648FDE2C02}"/>
    <cellStyle name="60% - Énfasis5 6 5 2" xfId="23680" xr:uid="{2FC9F29A-106C-4B8C-8FF9-6F23571B9F31}"/>
    <cellStyle name="60% - Énfasis5 6 5 2 2" xfId="56144" xr:uid="{6254445E-6050-4222-B112-ED29385BE719}"/>
    <cellStyle name="60% - Énfasis5 6 5 3" xfId="56143" xr:uid="{413AF98C-5ADF-482B-8BAC-6907E93CB85E}"/>
    <cellStyle name="60% - Énfasis5 6 6" xfId="15975" xr:uid="{31ECFF43-F7A7-4EC2-BE6B-19F623C55FB1}"/>
    <cellStyle name="60% - Énfasis5 6 6 2" xfId="56145" xr:uid="{4EBBFEC1-41D4-47D3-BFD5-80807EED8A56}"/>
    <cellStyle name="60% - Énfasis5 6 7" xfId="56114" xr:uid="{0A6163B6-832B-460D-9148-CCFF79C0DE38}"/>
    <cellStyle name="60% - Énfasis5 7" xfId="544" xr:uid="{E167627B-1F42-43AB-B02D-1AACB2BE41C7}"/>
    <cellStyle name="60% - Énfasis5 7 2" xfId="1205" xr:uid="{1FB64DDA-92BA-47EA-901A-5AFC6EE13D9C}"/>
    <cellStyle name="60% - Énfasis5 7 2 2" xfId="2673" xr:uid="{4655F416-AB5F-4A61-994B-0DD70A0FEBC1}"/>
    <cellStyle name="60% - Énfasis5 7 2 2 2" xfId="6405" xr:uid="{792FFCE6-2426-4225-A3C4-495E4DE2D4A3}"/>
    <cellStyle name="60% - Énfasis5 7 2 2 2 2" xfId="14113" xr:uid="{A0F03066-0A91-493E-B201-7CAC1ADEF2C7}"/>
    <cellStyle name="60% - Énfasis5 7 2 2 2 2 2" xfId="29525" xr:uid="{559C980E-75DB-4E99-94B1-8FB7A9301FE1}"/>
    <cellStyle name="60% - Énfasis5 7 2 2 2 2 2 2" xfId="56151" xr:uid="{BE069825-5990-41A3-ABFE-8B11D39B04A2}"/>
    <cellStyle name="60% - Énfasis5 7 2 2 2 2 3" xfId="56150" xr:uid="{97D88BCE-E0CE-4508-8AFF-588E71A8D485}"/>
    <cellStyle name="60% - Énfasis5 7 2 2 2 3" xfId="21820" xr:uid="{D62BCDC1-F22A-4772-90DE-7D82C26D6338}"/>
    <cellStyle name="60% - Énfasis5 7 2 2 2 3 2" xfId="56152" xr:uid="{4C2B1DEF-9DE6-4E07-BC7F-F5B90F1106D2}"/>
    <cellStyle name="60% - Énfasis5 7 2 2 2 4" xfId="56149" xr:uid="{AE8D1BE5-7672-407C-844F-4D86B1040F19}"/>
    <cellStyle name="60% - Énfasis5 7 2 2 3" xfId="10384" xr:uid="{9477F2C2-B83A-4FFD-AFEB-BDC8DC92F343}"/>
    <cellStyle name="60% - Énfasis5 7 2 2 3 2" xfId="25797" xr:uid="{14C39B4B-E438-44BA-869C-9D06E36D0D33}"/>
    <cellStyle name="60% - Énfasis5 7 2 2 3 2 2" xfId="56154" xr:uid="{7DD94CBF-59FB-4FF3-B59E-9B7C25F57831}"/>
    <cellStyle name="60% - Énfasis5 7 2 2 3 3" xfId="56153" xr:uid="{55B846C6-E0C4-40CE-812A-C1F2BC9362B8}"/>
    <cellStyle name="60% - Énfasis5 7 2 2 4" xfId="18092" xr:uid="{75146D60-89A4-4578-AAB7-DD6A7BEFB9F2}"/>
    <cellStyle name="60% - Énfasis5 7 2 2 4 2" xfId="56155" xr:uid="{6AB4CAB6-E79C-442E-A55F-CDEFCE00CBFA}"/>
    <cellStyle name="60% - Énfasis5 7 2 2 5" xfId="56148" xr:uid="{97945625-13FA-4A70-B586-C7E26FBBC535}"/>
    <cellStyle name="60% - Énfasis5 7 2 3" xfId="4942" xr:uid="{56D4566E-A96A-41EE-AC3D-620FF64CEE25}"/>
    <cellStyle name="60% - Énfasis5 7 2 3 2" xfId="12650" xr:uid="{D55A563D-189F-488E-A18B-45E28DB9752E}"/>
    <cellStyle name="60% - Énfasis5 7 2 3 2 2" xfId="28062" xr:uid="{7F3ABFEE-14AD-492B-AC54-9DF5BE3169D6}"/>
    <cellStyle name="60% - Énfasis5 7 2 3 2 2 2" xfId="56158" xr:uid="{E0AB4A5D-F2CC-4864-BE73-3888EA1804C4}"/>
    <cellStyle name="60% - Énfasis5 7 2 3 2 3" xfId="56157" xr:uid="{34EDE116-E202-42F0-9856-4279C3BCAE16}"/>
    <cellStyle name="60% - Énfasis5 7 2 3 3" xfId="20357" xr:uid="{E5414B12-CC78-4BDA-A9F4-C2846796D6DA}"/>
    <cellStyle name="60% - Énfasis5 7 2 3 3 2" xfId="56159" xr:uid="{3E968F7A-F968-4C6F-9195-21B0B05F7AD1}"/>
    <cellStyle name="60% - Énfasis5 7 2 3 4" xfId="56156" xr:uid="{4F1EB245-17D4-48F9-BB1D-9DC1A2F19A9E}"/>
    <cellStyle name="60% - Énfasis5 7 2 4" xfId="8925" xr:uid="{F389FC38-4616-4411-8CFE-D10D79FC6D7C}"/>
    <cellStyle name="60% - Énfasis5 7 2 4 2" xfId="24338" xr:uid="{2EFE3932-59D2-4CBF-B5B8-88450E163E8D}"/>
    <cellStyle name="60% - Énfasis5 7 2 4 2 2" xfId="56161" xr:uid="{98F4071E-911B-4FD1-A47D-A91E36719AE0}"/>
    <cellStyle name="60% - Énfasis5 7 2 4 3" xfId="56160" xr:uid="{8FCBDA14-6A7A-4B2A-B943-5096556D6146}"/>
    <cellStyle name="60% - Énfasis5 7 2 5" xfId="16633" xr:uid="{23FE3705-2D50-4734-9091-3FD391D4EE1E}"/>
    <cellStyle name="60% - Énfasis5 7 2 5 2" xfId="56162" xr:uid="{1C834B56-342D-4DF7-A2CD-AB056DFD9456}"/>
    <cellStyle name="60% - Énfasis5 7 2 6" xfId="56147" xr:uid="{BE6081F3-C75C-4F29-A1E4-1678BE06E1DE}"/>
    <cellStyle name="60% - Énfasis5 7 3" xfId="2035" xr:uid="{019F8257-9253-40B3-950F-0420096E859C}"/>
    <cellStyle name="60% - Énfasis5 7 3 2" xfId="5767" xr:uid="{18D8DF1E-BAA1-4649-8B6C-351190E0A646}"/>
    <cellStyle name="60% - Énfasis5 7 3 2 2" xfId="13475" xr:uid="{3B8DA518-7918-4748-87D5-DC5ADAEA21D6}"/>
    <cellStyle name="60% - Énfasis5 7 3 2 2 2" xfId="28887" xr:uid="{CEBA886D-8A46-40AB-A31E-290E64465415}"/>
    <cellStyle name="60% - Énfasis5 7 3 2 2 2 2" xfId="56166" xr:uid="{92F7F128-B195-4C3E-93A4-B0EF8DB4CBF9}"/>
    <cellStyle name="60% - Énfasis5 7 3 2 2 3" xfId="56165" xr:uid="{D0AE1C6D-720F-4C6A-B418-DD0365023570}"/>
    <cellStyle name="60% - Énfasis5 7 3 2 3" xfId="21182" xr:uid="{C3F5E8C0-6EF4-4109-A0FD-082DAA509AA6}"/>
    <cellStyle name="60% - Énfasis5 7 3 2 3 2" xfId="56167" xr:uid="{FC7CFE74-09A8-4776-96AE-468D7112BB2E}"/>
    <cellStyle name="60% - Énfasis5 7 3 2 4" xfId="56164" xr:uid="{A73D6D78-FFD8-4BFE-8228-D1ED49166010}"/>
    <cellStyle name="60% - Énfasis5 7 3 3" xfId="9746" xr:uid="{A1A02276-6074-4D18-907A-C05FFE798B95}"/>
    <cellStyle name="60% - Énfasis5 7 3 3 2" xfId="25159" xr:uid="{E9EEBA80-EC0C-4D35-A75A-17389737A1DF}"/>
    <cellStyle name="60% - Énfasis5 7 3 3 2 2" xfId="56169" xr:uid="{905B194B-AC40-4FB6-8248-C3E12B7DD1F0}"/>
    <cellStyle name="60% - Énfasis5 7 3 3 3" xfId="56168" xr:uid="{F4B1B1F0-4B1D-4A8E-9825-7693A40911F5}"/>
    <cellStyle name="60% - Énfasis5 7 3 4" xfId="17454" xr:uid="{5739CD07-D05D-440B-9A2D-5169B8E3DAB8}"/>
    <cellStyle name="60% - Énfasis5 7 3 4 2" xfId="56170" xr:uid="{EECBBCCF-C794-43FB-8694-4F48B8B6BFEC}"/>
    <cellStyle name="60% - Énfasis5 7 3 5" xfId="56163" xr:uid="{718BC08C-55E0-4B33-9503-EA0684775CB1}"/>
    <cellStyle name="60% - Énfasis5 7 4" xfId="4290" xr:uid="{1DA40807-6DE0-4B31-94EB-F3B5F5D7537D}"/>
    <cellStyle name="60% - Énfasis5 7 4 2" xfId="11998" xr:uid="{1B78B775-8BCA-45B7-B926-775F46FF8C77}"/>
    <cellStyle name="60% - Énfasis5 7 4 2 2" xfId="27410" xr:uid="{6CFF2F53-2A5B-4BD8-859E-BE76A6A03352}"/>
    <cellStyle name="60% - Énfasis5 7 4 2 2 2" xfId="56173" xr:uid="{E83634C7-C609-4A22-B17C-CC257CBEE187}"/>
    <cellStyle name="60% - Énfasis5 7 4 2 3" xfId="56172" xr:uid="{FC2D17E5-5DEF-48CB-AFD8-ADFEAE83B0CF}"/>
    <cellStyle name="60% - Énfasis5 7 4 3" xfId="19705" xr:uid="{5F4F4C51-A2F7-4458-9569-BF46A1A53168}"/>
    <cellStyle name="60% - Énfasis5 7 4 3 2" xfId="56174" xr:uid="{1DF97769-3CD2-4EF9-8C3B-326949FF61D9}"/>
    <cellStyle name="60% - Énfasis5 7 4 4" xfId="56171" xr:uid="{DE7C9682-9B83-4978-8CEC-95297F35CA4E}"/>
    <cellStyle name="60% - Énfasis5 7 5" xfId="8287" xr:uid="{3EC56379-A141-4410-8823-3267E74CCDD8}"/>
    <cellStyle name="60% - Énfasis5 7 5 2" xfId="23700" xr:uid="{B97BE545-04A1-4404-866B-4A5132CB9DBA}"/>
    <cellStyle name="60% - Énfasis5 7 5 2 2" xfId="56176" xr:uid="{4F2A5672-610E-4337-BF42-4EDAF4CB445B}"/>
    <cellStyle name="60% - Énfasis5 7 5 3" xfId="56175" xr:uid="{15741357-D990-4E21-85AB-B7D9E90701B3}"/>
    <cellStyle name="60% - Énfasis5 7 6" xfId="15995" xr:uid="{0C3BD1FF-A18B-4711-8C7D-EE6B0C9D49A4}"/>
    <cellStyle name="60% - Énfasis5 7 6 2" xfId="56177" xr:uid="{A8741DEE-E8C9-47BA-8C94-0356E3B817D6}"/>
    <cellStyle name="60% - Énfasis5 7 7" xfId="56146" xr:uid="{4C1A6BAF-930E-4344-847F-E5B4B24EC8B9}"/>
    <cellStyle name="60% - Énfasis5 8" xfId="564" xr:uid="{FAACB17C-BB0E-4C28-AD8F-10ECADE52253}"/>
    <cellStyle name="60% - Énfasis5 8 2" xfId="1225" xr:uid="{7671894E-A6C3-4B1D-BCD2-183CFA410565}"/>
    <cellStyle name="60% - Énfasis5 8 2 2" xfId="2693" xr:uid="{227EB2E8-B9ED-4AB7-9BF1-C5D5B8695CB7}"/>
    <cellStyle name="60% - Énfasis5 8 2 2 2" xfId="6425" xr:uid="{03EB5764-C5BC-468F-AA17-55E435985AE0}"/>
    <cellStyle name="60% - Énfasis5 8 2 2 2 2" xfId="14133" xr:uid="{572B564C-F57A-4857-9539-30886F116462}"/>
    <cellStyle name="60% - Énfasis5 8 2 2 2 2 2" xfId="29545" xr:uid="{6A9DD891-7D3A-4E20-BD8E-0C9548EE0F46}"/>
    <cellStyle name="60% - Énfasis5 8 2 2 2 2 2 2" xfId="56183" xr:uid="{CC638B3F-38E0-4CF0-86E2-1EAE9588B861}"/>
    <cellStyle name="60% - Énfasis5 8 2 2 2 2 3" xfId="56182" xr:uid="{4A072FDD-DF6A-4E7D-ADBC-3BA099E54FA5}"/>
    <cellStyle name="60% - Énfasis5 8 2 2 2 3" xfId="21840" xr:uid="{D647D2C6-CBF5-4C0C-95DD-3F1C05944071}"/>
    <cellStyle name="60% - Énfasis5 8 2 2 2 3 2" xfId="56184" xr:uid="{7F3A220D-366B-482F-B101-FC2D1456968C}"/>
    <cellStyle name="60% - Énfasis5 8 2 2 2 4" xfId="56181" xr:uid="{FFA77914-B81A-45C2-98D9-EE9BBBA5EEE3}"/>
    <cellStyle name="60% - Énfasis5 8 2 2 3" xfId="10404" xr:uid="{0A474F88-DDA3-4871-BE32-D2636407994F}"/>
    <cellStyle name="60% - Énfasis5 8 2 2 3 2" xfId="25817" xr:uid="{09451BB6-E6F0-48E3-A79C-D5B47A710C62}"/>
    <cellStyle name="60% - Énfasis5 8 2 2 3 2 2" xfId="56186" xr:uid="{ECEAE4D8-7643-485C-9953-96FEDB3AEF97}"/>
    <cellStyle name="60% - Énfasis5 8 2 2 3 3" xfId="56185" xr:uid="{48470730-6F07-4208-9B30-11D6DDF92608}"/>
    <cellStyle name="60% - Énfasis5 8 2 2 4" xfId="18112" xr:uid="{4A727578-EC71-4520-ABA3-561581D8F079}"/>
    <cellStyle name="60% - Énfasis5 8 2 2 4 2" xfId="56187" xr:uid="{8665CDE1-6846-45FF-8F52-6ED289BF074E}"/>
    <cellStyle name="60% - Énfasis5 8 2 2 5" xfId="56180" xr:uid="{7FCE06D7-507D-4E0E-B1F8-B11445E2C621}"/>
    <cellStyle name="60% - Énfasis5 8 2 3" xfId="4962" xr:uid="{AD4216DD-2622-4015-9DF0-4978794F5609}"/>
    <cellStyle name="60% - Énfasis5 8 2 3 2" xfId="12670" xr:uid="{3836CA25-D692-4FEE-90C7-2044446A9EEB}"/>
    <cellStyle name="60% - Énfasis5 8 2 3 2 2" xfId="28082" xr:uid="{EF2646A5-28E2-4CBB-A244-C4CC6347E308}"/>
    <cellStyle name="60% - Énfasis5 8 2 3 2 2 2" xfId="56190" xr:uid="{2C4F5DD6-DFC7-4FEE-AC24-47954D5A0003}"/>
    <cellStyle name="60% - Énfasis5 8 2 3 2 3" xfId="56189" xr:uid="{FCCCC109-72E3-45A0-8218-833535A25F08}"/>
    <cellStyle name="60% - Énfasis5 8 2 3 3" xfId="20377" xr:uid="{5FD385A8-6300-45D2-88FE-FA73B5FCF2EA}"/>
    <cellStyle name="60% - Énfasis5 8 2 3 3 2" xfId="56191" xr:uid="{A24EB470-995C-47BF-A791-552A2F430261}"/>
    <cellStyle name="60% - Énfasis5 8 2 3 4" xfId="56188" xr:uid="{D2A6AC00-C548-46CD-B9DA-CE39DB1C94C2}"/>
    <cellStyle name="60% - Énfasis5 8 2 4" xfId="8945" xr:uid="{51875E53-A776-407C-B32E-3BC08889BC86}"/>
    <cellStyle name="60% - Énfasis5 8 2 4 2" xfId="24358" xr:uid="{E0A776FD-DF1D-4CBF-A1EA-C640BBC5F33C}"/>
    <cellStyle name="60% - Énfasis5 8 2 4 2 2" xfId="56193" xr:uid="{9AF02BCA-3607-4B83-B642-2D9D1AF62AC1}"/>
    <cellStyle name="60% - Énfasis5 8 2 4 3" xfId="56192" xr:uid="{3BF43740-E4B3-4327-B571-9485B32A617B}"/>
    <cellStyle name="60% - Énfasis5 8 2 5" xfId="16653" xr:uid="{D725FD9C-D21F-4D38-A401-DC624714C6E2}"/>
    <cellStyle name="60% - Énfasis5 8 2 5 2" xfId="56194" xr:uid="{393CFB96-201C-456B-8941-4F7EB603954D}"/>
    <cellStyle name="60% - Énfasis5 8 2 6" xfId="56179" xr:uid="{3C889389-DC8D-402A-A2F6-934740FE5307}"/>
    <cellStyle name="60% - Énfasis5 8 3" xfId="2055" xr:uid="{FD878B3F-08CD-4D31-88BD-111565B0FB7B}"/>
    <cellStyle name="60% - Énfasis5 8 3 2" xfId="5787" xr:uid="{D5A661E6-130F-4E47-9495-3A9D39C30DBA}"/>
    <cellStyle name="60% - Énfasis5 8 3 2 2" xfId="13495" xr:uid="{97068C9A-D0CD-40EC-B071-1DE2A7397848}"/>
    <cellStyle name="60% - Énfasis5 8 3 2 2 2" xfId="28907" xr:uid="{E648C343-BB16-4EE0-A0D0-1DB382EB7CFD}"/>
    <cellStyle name="60% - Énfasis5 8 3 2 2 2 2" xfId="56198" xr:uid="{460A5D0E-9523-41C3-B189-F22BDD63E5CF}"/>
    <cellStyle name="60% - Énfasis5 8 3 2 2 3" xfId="56197" xr:uid="{7ED616D0-EE8D-4FAC-89A3-AE4060763517}"/>
    <cellStyle name="60% - Énfasis5 8 3 2 3" xfId="21202" xr:uid="{95A7839B-2E75-456A-BEA1-5B6985BAFA58}"/>
    <cellStyle name="60% - Énfasis5 8 3 2 3 2" xfId="56199" xr:uid="{4B7E9D9F-996F-4B63-B47C-F99E3F68FC85}"/>
    <cellStyle name="60% - Énfasis5 8 3 2 4" xfId="56196" xr:uid="{0683C68A-F4D5-459A-87EA-EE24746AE019}"/>
    <cellStyle name="60% - Énfasis5 8 3 3" xfId="9766" xr:uid="{DB6AE343-40DD-4C94-BA23-A060DCB3AE6F}"/>
    <cellStyle name="60% - Énfasis5 8 3 3 2" xfId="25179" xr:uid="{BF50B9B8-3938-41E3-A14B-1046F364EFA7}"/>
    <cellStyle name="60% - Énfasis5 8 3 3 2 2" xfId="56201" xr:uid="{8BD5BC15-C38F-4C16-9E01-1C9D79501881}"/>
    <cellStyle name="60% - Énfasis5 8 3 3 3" xfId="56200" xr:uid="{4B8AC302-96B6-44CA-8709-262036EFD627}"/>
    <cellStyle name="60% - Énfasis5 8 3 4" xfId="17474" xr:uid="{BE6B54B3-6EA7-4626-AA75-2E5F47BDBC74}"/>
    <cellStyle name="60% - Énfasis5 8 3 4 2" xfId="56202" xr:uid="{880E08E2-7943-41ED-9DEA-3273B428BA9E}"/>
    <cellStyle name="60% - Énfasis5 8 3 5" xfId="56195" xr:uid="{BDDF87FF-ADFC-4E8A-85DC-628FF969C776}"/>
    <cellStyle name="60% - Énfasis5 8 4" xfId="4310" xr:uid="{5D541A90-9434-4C49-ABAE-7087C84A8A0A}"/>
    <cellStyle name="60% - Énfasis5 8 4 2" xfId="12018" xr:uid="{91535C9A-2F77-4AF5-9822-769FCAB1FDD3}"/>
    <cellStyle name="60% - Énfasis5 8 4 2 2" xfId="27430" xr:uid="{D14A6E06-0CDF-46C2-A06E-324C9280FE51}"/>
    <cellStyle name="60% - Énfasis5 8 4 2 2 2" xfId="56205" xr:uid="{C38358CE-3028-492A-85D8-E552B84120F7}"/>
    <cellStyle name="60% - Énfasis5 8 4 2 3" xfId="56204" xr:uid="{C215A32D-ABBC-4406-8CDC-424D804C6CA2}"/>
    <cellStyle name="60% - Énfasis5 8 4 3" xfId="19725" xr:uid="{67FD55D1-33DD-405F-8A23-447DD1446594}"/>
    <cellStyle name="60% - Énfasis5 8 4 3 2" xfId="56206" xr:uid="{0353AF37-E4CD-48D0-8ECE-6E6E39C3077C}"/>
    <cellStyle name="60% - Énfasis5 8 4 4" xfId="56203" xr:uid="{FBD20970-26FB-40E8-B87E-BAC86A714C8E}"/>
    <cellStyle name="60% - Énfasis5 8 5" xfId="8307" xr:uid="{7042C20D-2349-47AC-9343-E3624A9737A9}"/>
    <cellStyle name="60% - Énfasis5 8 5 2" xfId="23720" xr:uid="{ACDFA7C7-CE09-41CE-AC49-E2ADF8596CF7}"/>
    <cellStyle name="60% - Énfasis5 8 5 2 2" xfId="56208" xr:uid="{D41AFC55-EB85-4195-BA90-5A56FE3382E5}"/>
    <cellStyle name="60% - Énfasis5 8 5 3" xfId="56207" xr:uid="{E6C8C66B-E895-4687-A16F-244C67071EA3}"/>
    <cellStyle name="60% - Énfasis5 8 6" xfId="16015" xr:uid="{21FCFD98-3515-4F05-99DD-48EDFF383BA1}"/>
    <cellStyle name="60% - Énfasis5 8 6 2" xfId="56209" xr:uid="{07A96022-1C32-4E3D-A56B-B27FE6EFC106}"/>
    <cellStyle name="60% - Énfasis5 8 7" xfId="56178" xr:uid="{457F9AFD-C0A5-4B66-BF15-84B42082A238}"/>
    <cellStyle name="60% - Énfasis5 9" xfId="584" xr:uid="{FD59992D-5B1B-42D9-840D-CADB324B5C63}"/>
    <cellStyle name="60% - Énfasis5 9 2" xfId="1245" xr:uid="{C9A76448-6D40-484B-B471-169A3E1D11F1}"/>
    <cellStyle name="60% - Énfasis5 9 2 2" xfId="2713" xr:uid="{9C7A8DCF-A9A5-408B-9D3F-35B1DC2B0ED9}"/>
    <cellStyle name="60% - Énfasis5 9 2 2 2" xfId="6445" xr:uid="{857B6EB0-E4CD-4041-8ED6-DDAA96A141D6}"/>
    <cellStyle name="60% - Énfasis5 9 2 2 2 2" xfId="14153" xr:uid="{35DBB71E-A9E8-45C3-ABCA-CF9C34006D6D}"/>
    <cellStyle name="60% - Énfasis5 9 2 2 2 2 2" xfId="29565" xr:uid="{D0199D22-7E66-45A2-AD65-6491ACD799BD}"/>
    <cellStyle name="60% - Énfasis5 9 2 2 2 2 2 2" xfId="56215" xr:uid="{B0122339-15B4-4B17-9C92-49CAF4C380D8}"/>
    <cellStyle name="60% - Énfasis5 9 2 2 2 2 3" xfId="56214" xr:uid="{0502FD72-D73D-423A-947E-CEEEDD79D28E}"/>
    <cellStyle name="60% - Énfasis5 9 2 2 2 3" xfId="21860" xr:uid="{750BBDDC-3284-47AE-8C19-3771C6A57E39}"/>
    <cellStyle name="60% - Énfasis5 9 2 2 2 3 2" xfId="56216" xr:uid="{B6F590D7-5A2A-4484-96C2-4B31A501503C}"/>
    <cellStyle name="60% - Énfasis5 9 2 2 2 4" xfId="56213" xr:uid="{3B96E3A0-6A08-4E1B-93E8-A3F7148716C4}"/>
    <cellStyle name="60% - Énfasis5 9 2 2 3" xfId="10424" xr:uid="{E1417036-E25C-4EB2-87A8-28CC49B73076}"/>
    <cellStyle name="60% - Énfasis5 9 2 2 3 2" xfId="25837" xr:uid="{3D943F83-2490-46FB-B16C-73A7DD53B3B8}"/>
    <cellStyle name="60% - Énfasis5 9 2 2 3 2 2" xfId="56218" xr:uid="{6575A07E-E3D7-4D0E-A428-7EF01CF9F63B}"/>
    <cellStyle name="60% - Énfasis5 9 2 2 3 3" xfId="56217" xr:uid="{7715725C-0F7F-4AF6-986F-D1A40E044AFB}"/>
    <cellStyle name="60% - Énfasis5 9 2 2 4" xfId="18132" xr:uid="{0936DA69-A7C3-4680-B41B-53096238A9CD}"/>
    <cellStyle name="60% - Énfasis5 9 2 2 4 2" xfId="56219" xr:uid="{31CF972B-051C-4C49-8166-C21F366DE467}"/>
    <cellStyle name="60% - Énfasis5 9 2 2 5" xfId="56212" xr:uid="{8FC8FF06-B74F-4FB5-8A28-F2E17F8A1CE9}"/>
    <cellStyle name="60% - Énfasis5 9 2 3" xfId="4982" xr:uid="{811E5948-703A-47D4-A082-E96204967AE2}"/>
    <cellStyle name="60% - Énfasis5 9 2 3 2" xfId="12690" xr:uid="{93DD8667-2C65-478A-8CC9-1E6F4CDEC633}"/>
    <cellStyle name="60% - Énfasis5 9 2 3 2 2" xfId="28102" xr:uid="{06630427-DA4C-4939-8E3A-0E7F7E18D46C}"/>
    <cellStyle name="60% - Énfasis5 9 2 3 2 2 2" xfId="56222" xr:uid="{EC608609-5CC4-4FF7-A40B-08E7836A0364}"/>
    <cellStyle name="60% - Énfasis5 9 2 3 2 3" xfId="56221" xr:uid="{78D821B0-C650-4B74-A77E-E49B63883FFD}"/>
    <cellStyle name="60% - Énfasis5 9 2 3 3" xfId="20397" xr:uid="{CCFB384F-679C-4DAC-8095-40266512CB9B}"/>
    <cellStyle name="60% - Énfasis5 9 2 3 3 2" xfId="56223" xr:uid="{4C11FBAA-E5CD-4E40-A18D-93800D26EBC9}"/>
    <cellStyle name="60% - Énfasis5 9 2 3 4" xfId="56220" xr:uid="{1BAE158D-CBC0-4223-A51C-153FC3A4CB9D}"/>
    <cellStyle name="60% - Énfasis5 9 2 4" xfId="8965" xr:uid="{FD0AC3C1-6F0A-4FCB-B521-12F82EBA5DDF}"/>
    <cellStyle name="60% - Énfasis5 9 2 4 2" xfId="24378" xr:uid="{C6CB838E-4D9E-4625-AAF5-290C308F00DB}"/>
    <cellStyle name="60% - Énfasis5 9 2 4 2 2" xfId="56225" xr:uid="{E5665C37-508B-4074-ADB6-1DD6F377C081}"/>
    <cellStyle name="60% - Énfasis5 9 2 4 3" xfId="56224" xr:uid="{27162115-D84F-4CF0-B2B5-94D11F4EE5C0}"/>
    <cellStyle name="60% - Énfasis5 9 2 5" xfId="16673" xr:uid="{CC1E06C5-6BA1-40FC-A607-A4FA231693E4}"/>
    <cellStyle name="60% - Énfasis5 9 2 5 2" xfId="56226" xr:uid="{C9B4FECD-C0EE-46DB-A390-9EC33756FE5C}"/>
    <cellStyle name="60% - Énfasis5 9 2 6" xfId="56211" xr:uid="{4283964E-A394-4C82-9E17-0EB4E590DFD7}"/>
    <cellStyle name="60% - Énfasis5 9 3" xfId="2075" xr:uid="{2FC90DB1-7482-44C5-B119-314086F55007}"/>
    <cellStyle name="60% - Énfasis5 9 3 2" xfId="5807" xr:uid="{2EF43019-85C1-4CE2-AAC3-2E6F35A1FB97}"/>
    <cellStyle name="60% - Énfasis5 9 3 2 2" xfId="13515" xr:uid="{F011CD8C-8ECD-4089-8447-A5A8A72EA66C}"/>
    <cellStyle name="60% - Énfasis5 9 3 2 2 2" xfId="28927" xr:uid="{CD5DB770-2B7A-4A7A-9869-6F5EF3E7E4DF}"/>
    <cellStyle name="60% - Énfasis5 9 3 2 2 2 2" xfId="56230" xr:uid="{B379063B-A120-4FB0-A4EA-E3D7B45B9960}"/>
    <cellStyle name="60% - Énfasis5 9 3 2 2 3" xfId="56229" xr:uid="{24E1D16A-53B4-4782-A760-D6F2BF8D400C}"/>
    <cellStyle name="60% - Énfasis5 9 3 2 3" xfId="21222" xr:uid="{74328A0D-1696-4E32-B830-C0DC9438C920}"/>
    <cellStyle name="60% - Énfasis5 9 3 2 3 2" xfId="56231" xr:uid="{97EF072C-7C72-442D-8524-9DDF4C6C012B}"/>
    <cellStyle name="60% - Énfasis5 9 3 2 4" xfId="56228" xr:uid="{BC807BB5-46DE-4BD4-A7F1-C91EEEB7FF84}"/>
    <cellStyle name="60% - Énfasis5 9 3 3" xfId="9786" xr:uid="{9087C4A1-EC9C-4E8A-8B38-AFC1197C03F7}"/>
    <cellStyle name="60% - Énfasis5 9 3 3 2" xfId="25199" xr:uid="{55DAC519-329F-47B4-BE41-5CB719D42780}"/>
    <cellStyle name="60% - Énfasis5 9 3 3 2 2" xfId="56233" xr:uid="{A59ADB1E-7FC6-4FE7-A200-1801DCBABDCB}"/>
    <cellStyle name="60% - Énfasis5 9 3 3 3" xfId="56232" xr:uid="{7DBEFE65-C543-4B6C-BE8A-1A22EE68D866}"/>
    <cellStyle name="60% - Énfasis5 9 3 4" xfId="17494" xr:uid="{47074C73-B46D-4EBB-A575-3031A3EF8641}"/>
    <cellStyle name="60% - Énfasis5 9 3 4 2" xfId="56234" xr:uid="{D4875427-DA96-42F5-9309-CA99D38C6439}"/>
    <cellStyle name="60% - Énfasis5 9 3 5" xfId="56227" xr:uid="{042F5D0B-0F99-447F-BE09-A979780BA2F5}"/>
    <cellStyle name="60% - Énfasis5 9 4" xfId="4330" xr:uid="{7E809293-0F3F-4555-ADF3-AF812094EAD0}"/>
    <cellStyle name="60% - Énfasis5 9 4 2" xfId="12038" xr:uid="{787E4D22-80DD-44B3-81A1-23FC4BD29D8E}"/>
    <cellStyle name="60% - Énfasis5 9 4 2 2" xfId="27450" xr:uid="{8A4B5530-188C-483C-B3CE-933036C75B30}"/>
    <cellStyle name="60% - Énfasis5 9 4 2 2 2" xfId="56237" xr:uid="{81FC5163-8718-49B8-988F-F2AFFC4862EE}"/>
    <cellStyle name="60% - Énfasis5 9 4 2 3" xfId="56236" xr:uid="{E4B2CB7A-A2DF-43FA-B1F9-FBC17D7F11B4}"/>
    <cellStyle name="60% - Énfasis5 9 4 3" xfId="19745" xr:uid="{52376893-76E3-46DF-B518-D619BFD141CE}"/>
    <cellStyle name="60% - Énfasis5 9 4 3 2" xfId="56238" xr:uid="{24072A0D-F573-4ECD-9E7C-4E894F82C058}"/>
    <cellStyle name="60% - Énfasis5 9 4 4" xfId="56235" xr:uid="{E113BCE5-E8B5-492E-A85B-5D33B9113D8A}"/>
    <cellStyle name="60% - Énfasis5 9 5" xfId="8327" xr:uid="{EAF3EEA2-9AF5-4C0F-AA77-E7E380F005AB}"/>
    <cellStyle name="60% - Énfasis5 9 5 2" xfId="23740" xr:uid="{B82F828A-F2C9-467F-84D8-096941C36EBA}"/>
    <cellStyle name="60% - Énfasis5 9 5 2 2" xfId="56240" xr:uid="{AE14F4A9-DF3E-43BE-8323-2C95CA493010}"/>
    <cellStyle name="60% - Énfasis5 9 5 3" xfId="56239" xr:uid="{1D0C2043-028B-4CE5-A689-3481BB819F53}"/>
    <cellStyle name="60% - Énfasis5 9 6" xfId="16035" xr:uid="{13D698F6-2FDF-4672-9FEA-84FD66931089}"/>
    <cellStyle name="60% - Énfasis5 9 6 2" xfId="56241" xr:uid="{66755D17-6A0A-4C7E-B393-DB21922D3E66}"/>
    <cellStyle name="60% - Énfasis5 9 7" xfId="56210" xr:uid="{F4C6AE9B-B860-4CF7-9C17-BE11678F6FB2}"/>
    <cellStyle name="60% - Énfasis6 10" xfId="608" xr:uid="{98A269A5-806F-4831-8CC9-D15475FBFDDF}"/>
    <cellStyle name="60% - Énfasis6 10 2" xfId="1269" xr:uid="{1B0C43F4-97EB-4E0B-8182-96295D6EA20C}"/>
    <cellStyle name="60% - Énfasis6 10 2 2" xfId="2736" xr:uid="{9621CFA8-9D56-471E-855E-512085AFDB2C}"/>
    <cellStyle name="60% - Énfasis6 10 2 2 2" xfId="6468" xr:uid="{97881492-76BD-4EAC-8C7F-38F9DA85AB88}"/>
    <cellStyle name="60% - Énfasis6 10 2 2 2 2" xfId="14176" xr:uid="{748F31C8-75AB-4A83-AFBD-E1B55D7B80B5}"/>
    <cellStyle name="60% - Énfasis6 10 2 2 2 2 2" xfId="29588" xr:uid="{72358E9A-5AE2-4F3A-85BF-48B34A945E3F}"/>
    <cellStyle name="60% - Énfasis6 10 2 2 2 2 2 2" xfId="56247" xr:uid="{C8AE536C-44F1-4896-A305-401D62B9C2C8}"/>
    <cellStyle name="60% - Énfasis6 10 2 2 2 2 3" xfId="56246" xr:uid="{51EDBEFB-A122-41D1-A330-F9619B19A22A}"/>
    <cellStyle name="60% - Énfasis6 10 2 2 2 3" xfId="21883" xr:uid="{2462BFE0-1E77-4346-ACF1-7C0E53673154}"/>
    <cellStyle name="60% - Énfasis6 10 2 2 2 3 2" xfId="56248" xr:uid="{5FB22079-B00C-4DC6-BB7F-456CD34E526B}"/>
    <cellStyle name="60% - Énfasis6 10 2 2 2 4" xfId="56245" xr:uid="{A1F596E1-8A20-4EF0-B285-A97C3B7F00F9}"/>
    <cellStyle name="60% - Énfasis6 10 2 2 3" xfId="10447" xr:uid="{4FBE0883-474F-4361-9520-6D0111E6FEBF}"/>
    <cellStyle name="60% - Énfasis6 10 2 2 3 2" xfId="25860" xr:uid="{8CB07391-9E3C-4A84-B708-3676976726A8}"/>
    <cellStyle name="60% - Énfasis6 10 2 2 3 2 2" xfId="56250" xr:uid="{B8AFFBD8-3A0B-45DC-A0A8-6462C8044F44}"/>
    <cellStyle name="60% - Énfasis6 10 2 2 3 3" xfId="56249" xr:uid="{0F4AD5D3-4F3F-4827-9439-7F9ABA216A50}"/>
    <cellStyle name="60% - Énfasis6 10 2 2 4" xfId="18155" xr:uid="{CDBC6AA6-B6ED-4513-8FF6-65303F211F4E}"/>
    <cellStyle name="60% - Énfasis6 10 2 2 4 2" xfId="56251" xr:uid="{50458139-7D74-4CE6-B537-BA7D4B487F4C}"/>
    <cellStyle name="60% - Énfasis6 10 2 2 5" xfId="56244" xr:uid="{522D6E6E-1632-466D-8A71-C36E03DB1618}"/>
    <cellStyle name="60% - Énfasis6 10 2 3" xfId="5005" xr:uid="{2CB9A4E2-946E-49F1-B654-B002A18169FC}"/>
    <cellStyle name="60% - Énfasis6 10 2 3 2" xfId="12713" xr:uid="{62149326-880C-4A52-931A-EE4A4271301F}"/>
    <cellStyle name="60% - Énfasis6 10 2 3 2 2" xfId="28125" xr:uid="{41199334-6D9E-4A24-9F76-049773B8805E}"/>
    <cellStyle name="60% - Énfasis6 10 2 3 2 2 2" xfId="56254" xr:uid="{366086A5-1F54-411B-B1AA-0A1893049AA7}"/>
    <cellStyle name="60% - Énfasis6 10 2 3 2 3" xfId="56253" xr:uid="{7902D4A7-AB28-4F8D-AAE5-5902006C42A0}"/>
    <cellStyle name="60% - Énfasis6 10 2 3 3" xfId="20420" xr:uid="{499E5152-9755-45E5-BF75-25E682FCE016}"/>
    <cellStyle name="60% - Énfasis6 10 2 3 3 2" xfId="56255" xr:uid="{6F731E51-6D29-461B-AA03-2BEC797C58C7}"/>
    <cellStyle name="60% - Énfasis6 10 2 3 4" xfId="56252" xr:uid="{E1BB0E98-D72D-4CD3-BB2D-934CE8784AD6}"/>
    <cellStyle name="60% - Énfasis6 10 2 4" xfId="8988" xr:uid="{6D9AF340-441C-47D7-B188-0F82171988B2}"/>
    <cellStyle name="60% - Énfasis6 10 2 4 2" xfId="24401" xr:uid="{F4329ADD-F416-48B1-BCEB-60155A3BA8AB}"/>
    <cellStyle name="60% - Énfasis6 10 2 4 2 2" xfId="56257" xr:uid="{5FE973C1-D378-4AB6-890D-2F18EDF135D2}"/>
    <cellStyle name="60% - Énfasis6 10 2 4 3" xfId="56256" xr:uid="{1ED46C0D-7F49-4E68-A3E7-13BABCA6133A}"/>
    <cellStyle name="60% - Énfasis6 10 2 5" xfId="16696" xr:uid="{C03137C1-6F86-4510-82C4-33C0FD226037}"/>
    <cellStyle name="60% - Énfasis6 10 2 5 2" xfId="56258" xr:uid="{E0823F76-CCAD-4537-9C84-14BE7C38688F}"/>
    <cellStyle name="60% - Énfasis6 10 2 6" xfId="56243" xr:uid="{88205743-B1F9-4E8A-93D3-FF6D9EAB54D0}"/>
    <cellStyle name="60% - Énfasis6 10 3" xfId="2098" xr:uid="{C4B8850A-A936-45BC-9B7F-AFA648DB0436}"/>
    <cellStyle name="60% - Énfasis6 10 3 2" xfId="5830" xr:uid="{AE6335CE-359B-410C-9150-FC822630D167}"/>
    <cellStyle name="60% - Énfasis6 10 3 2 2" xfId="13538" xr:uid="{2EC16DF8-5EDC-4473-B2E6-A5F751E83397}"/>
    <cellStyle name="60% - Énfasis6 10 3 2 2 2" xfId="28950" xr:uid="{62351B8D-00EE-4E81-9479-EA13D17E40F6}"/>
    <cellStyle name="60% - Énfasis6 10 3 2 2 2 2" xfId="56262" xr:uid="{48C6F70F-53C7-404C-BC73-81DFF7A3F068}"/>
    <cellStyle name="60% - Énfasis6 10 3 2 2 3" xfId="56261" xr:uid="{C3AA933C-CA2C-4330-9F09-BAC6B7E72EC1}"/>
    <cellStyle name="60% - Énfasis6 10 3 2 3" xfId="21245" xr:uid="{114BFD8D-2AF6-41C1-B8FB-AF99451CBACD}"/>
    <cellStyle name="60% - Énfasis6 10 3 2 3 2" xfId="56263" xr:uid="{79134C10-FAAA-4549-B8F4-533245508DB3}"/>
    <cellStyle name="60% - Énfasis6 10 3 2 4" xfId="56260" xr:uid="{F03AB79C-265A-4A56-8345-A1DC1C85AA76}"/>
    <cellStyle name="60% - Énfasis6 10 3 3" xfId="9809" xr:uid="{FE63C32D-E078-4117-93C3-27A95361DD1F}"/>
    <cellStyle name="60% - Énfasis6 10 3 3 2" xfId="25222" xr:uid="{F6A57D96-19A1-4D08-8DD1-334A110F5F78}"/>
    <cellStyle name="60% - Énfasis6 10 3 3 2 2" xfId="56265" xr:uid="{38C12888-AB1C-407C-9848-89E43754623B}"/>
    <cellStyle name="60% - Énfasis6 10 3 3 3" xfId="56264" xr:uid="{FEF4162C-FB70-442A-9F84-A9175E24C0F0}"/>
    <cellStyle name="60% - Énfasis6 10 3 4" xfId="17517" xr:uid="{D3F98BD4-0A79-40C7-819C-9FC6551E7A9A}"/>
    <cellStyle name="60% - Énfasis6 10 3 4 2" xfId="56266" xr:uid="{3B43B523-C559-445A-93F2-C7C547C451DE}"/>
    <cellStyle name="60% - Énfasis6 10 3 5" xfId="56259" xr:uid="{795A0201-27CD-4F3D-9B86-7A2BD31C66D0}"/>
    <cellStyle name="60% - Énfasis6 10 4" xfId="4353" xr:uid="{07953B2E-6C89-422A-93F8-09B80A288945}"/>
    <cellStyle name="60% - Énfasis6 10 4 2" xfId="12061" xr:uid="{2B6282FB-58F7-4604-8491-F0291A5937E9}"/>
    <cellStyle name="60% - Énfasis6 10 4 2 2" xfId="27473" xr:uid="{5B51A079-20FE-457A-9B2E-FDE83B0839E1}"/>
    <cellStyle name="60% - Énfasis6 10 4 2 2 2" xfId="56269" xr:uid="{7FE0FC7D-038B-428D-B90E-62ADA0F7FE4B}"/>
    <cellStyle name="60% - Énfasis6 10 4 2 3" xfId="56268" xr:uid="{81F0A02E-6AF3-4321-B7CF-AFD5D8EB80BB}"/>
    <cellStyle name="60% - Énfasis6 10 4 3" xfId="19768" xr:uid="{F629B85C-2D2B-4255-A777-32472DB992F4}"/>
    <cellStyle name="60% - Énfasis6 10 4 3 2" xfId="56270" xr:uid="{591A9198-D340-42A9-9542-AF4352D57213}"/>
    <cellStyle name="60% - Énfasis6 10 4 4" xfId="56267" xr:uid="{795F9356-FAD4-465E-AD56-150A4D8E6CFD}"/>
    <cellStyle name="60% - Énfasis6 10 5" xfId="8350" xr:uid="{B0CC5585-2916-447A-B2B0-209E08E9DFAA}"/>
    <cellStyle name="60% - Énfasis6 10 5 2" xfId="23763" xr:uid="{DF8FB3FF-C55C-4A78-97B6-B79481CE5E3B}"/>
    <cellStyle name="60% - Énfasis6 10 5 2 2" xfId="56272" xr:uid="{0715A265-2E4D-432E-AC37-C65164D76730}"/>
    <cellStyle name="60% - Énfasis6 10 5 3" xfId="56271" xr:uid="{6F31496B-EE1E-47BF-A781-DCC8245B6F26}"/>
    <cellStyle name="60% - Énfasis6 10 6" xfId="16058" xr:uid="{94E5A920-49E0-4EA2-AFD0-4BF27D7A7560}"/>
    <cellStyle name="60% - Énfasis6 10 6 2" xfId="56273" xr:uid="{D933E7C4-8D0C-4908-8E71-BCDB4E4B345C}"/>
    <cellStyle name="60% - Énfasis6 10 7" xfId="56242" xr:uid="{CF2E6C42-1A29-4292-9A71-250A6355F766}"/>
    <cellStyle name="60% - Énfasis6 11" xfId="628" xr:uid="{44F1689E-FF3D-4D94-BA9F-67DB8D4E609D}"/>
    <cellStyle name="60% - Énfasis6 11 2" xfId="1289" xr:uid="{6CAFFE1E-1CBB-4360-BE18-47D0E3EE6066}"/>
    <cellStyle name="60% - Énfasis6 11 2 2" xfId="2756" xr:uid="{F9E3A416-7F45-4D3A-995B-9E6EA175621F}"/>
    <cellStyle name="60% - Énfasis6 11 2 2 2" xfId="6488" xr:uid="{0515E32F-8F55-480F-8A50-00A46FA45603}"/>
    <cellStyle name="60% - Énfasis6 11 2 2 2 2" xfId="14196" xr:uid="{FE996FE9-5A4A-47D3-A576-17B9302B4D94}"/>
    <cellStyle name="60% - Énfasis6 11 2 2 2 2 2" xfId="29608" xr:uid="{04F59D35-B54F-4AF2-9FE3-20595FA2B40B}"/>
    <cellStyle name="60% - Énfasis6 11 2 2 2 2 2 2" xfId="56279" xr:uid="{A8A0556C-0867-4596-BD74-274DE0102506}"/>
    <cellStyle name="60% - Énfasis6 11 2 2 2 2 3" xfId="56278" xr:uid="{0F237B21-0230-4CEA-97AB-3F18E86D4F98}"/>
    <cellStyle name="60% - Énfasis6 11 2 2 2 3" xfId="21903" xr:uid="{C8389F8C-011D-427C-A31E-4BB1521BF2D7}"/>
    <cellStyle name="60% - Énfasis6 11 2 2 2 3 2" xfId="56280" xr:uid="{8D1EE277-1970-473D-B512-37605CEE19CA}"/>
    <cellStyle name="60% - Énfasis6 11 2 2 2 4" xfId="56277" xr:uid="{B805CEE0-9275-4434-8F12-37E241F37F75}"/>
    <cellStyle name="60% - Énfasis6 11 2 2 3" xfId="10467" xr:uid="{A86E57CA-790C-4B02-AAE0-4B9F19F8A250}"/>
    <cellStyle name="60% - Énfasis6 11 2 2 3 2" xfId="25880" xr:uid="{A067C83F-E88A-4B4F-85DB-1DB0FC45D871}"/>
    <cellStyle name="60% - Énfasis6 11 2 2 3 2 2" xfId="56282" xr:uid="{A8D19C97-18CF-44C2-9FDE-225A84CF75C4}"/>
    <cellStyle name="60% - Énfasis6 11 2 2 3 3" xfId="56281" xr:uid="{2C7DD501-9BA8-40B5-AFB3-79000E2E9F14}"/>
    <cellStyle name="60% - Énfasis6 11 2 2 4" xfId="18175" xr:uid="{363F0238-9063-40C7-8569-2024690E74EE}"/>
    <cellStyle name="60% - Énfasis6 11 2 2 4 2" xfId="56283" xr:uid="{15B7D27F-0F90-482A-82AD-76A3B667B86D}"/>
    <cellStyle name="60% - Énfasis6 11 2 2 5" xfId="56276" xr:uid="{759DF62C-77C6-4596-A356-AA70AF983577}"/>
    <cellStyle name="60% - Énfasis6 11 2 3" xfId="5025" xr:uid="{735D73F8-1CE3-4A3F-A0E7-2FE985634E60}"/>
    <cellStyle name="60% - Énfasis6 11 2 3 2" xfId="12733" xr:uid="{877A712C-A8A9-4C18-B0DA-54A59246BC32}"/>
    <cellStyle name="60% - Énfasis6 11 2 3 2 2" xfId="28145" xr:uid="{1272152C-D950-4737-8E4A-FB66F818AD4D}"/>
    <cellStyle name="60% - Énfasis6 11 2 3 2 2 2" xfId="56286" xr:uid="{2FB4C22F-AF6F-46BA-801A-CAE989D2E91E}"/>
    <cellStyle name="60% - Énfasis6 11 2 3 2 3" xfId="56285" xr:uid="{256E1CF1-39C0-409C-AF33-D3850881292F}"/>
    <cellStyle name="60% - Énfasis6 11 2 3 3" xfId="20440" xr:uid="{993D49EC-D3CF-40E2-9725-77BA7BE1E0C7}"/>
    <cellStyle name="60% - Énfasis6 11 2 3 3 2" xfId="56287" xr:uid="{8D36FCE0-61CC-4FE9-BA1A-3AEAD4C96D73}"/>
    <cellStyle name="60% - Énfasis6 11 2 3 4" xfId="56284" xr:uid="{91F44C1A-D0AF-437F-8CD1-FDF94D16EAA7}"/>
    <cellStyle name="60% - Énfasis6 11 2 4" xfId="9008" xr:uid="{CBB0D700-9968-4677-9562-7E49898EA69C}"/>
    <cellStyle name="60% - Énfasis6 11 2 4 2" xfId="24421" xr:uid="{D17739ED-3B21-4B5E-9CB8-E9560B887287}"/>
    <cellStyle name="60% - Énfasis6 11 2 4 2 2" xfId="56289" xr:uid="{1833087C-ADEA-4193-8FEB-B37A6D5577E8}"/>
    <cellStyle name="60% - Énfasis6 11 2 4 3" xfId="56288" xr:uid="{A7FD8EF8-2166-4CD4-AF75-581120E5DF80}"/>
    <cellStyle name="60% - Énfasis6 11 2 5" xfId="16716" xr:uid="{CDD29962-2460-43F9-9F4D-DEBC718BCBF9}"/>
    <cellStyle name="60% - Énfasis6 11 2 5 2" xfId="56290" xr:uid="{4A958313-88D6-43AB-929D-2142CB33003A}"/>
    <cellStyle name="60% - Énfasis6 11 2 6" xfId="56275" xr:uid="{FD85E4E1-3396-4920-AD9A-F53D6602E985}"/>
    <cellStyle name="60% - Énfasis6 11 3" xfId="2118" xr:uid="{1F810937-24C7-4A7A-9482-7E6B0D848E75}"/>
    <cellStyle name="60% - Énfasis6 11 3 2" xfId="5850" xr:uid="{7DF183F4-2FF1-4DE9-9623-6D2917D5ACA6}"/>
    <cellStyle name="60% - Énfasis6 11 3 2 2" xfId="13558" xr:uid="{9D5319B3-4086-48B2-B21F-03596AB32D30}"/>
    <cellStyle name="60% - Énfasis6 11 3 2 2 2" xfId="28970" xr:uid="{F2F64E65-79AF-483B-BCFB-11EF1DD661E7}"/>
    <cellStyle name="60% - Énfasis6 11 3 2 2 2 2" xfId="56294" xr:uid="{3050CB74-D55E-4A3D-AB5C-804CDEFA86F1}"/>
    <cellStyle name="60% - Énfasis6 11 3 2 2 3" xfId="56293" xr:uid="{219DCE47-2CA6-4AA9-B795-65B2E8677810}"/>
    <cellStyle name="60% - Énfasis6 11 3 2 3" xfId="21265" xr:uid="{730D9FDD-59EA-4FCC-9563-B31D01CA04C5}"/>
    <cellStyle name="60% - Énfasis6 11 3 2 3 2" xfId="56295" xr:uid="{C079EE74-AE93-4984-B711-54DFE1B1089B}"/>
    <cellStyle name="60% - Énfasis6 11 3 2 4" xfId="56292" xr:uid="{816065BA-A38C-4CEE-A74C-892CA36ACA39}"/>
    <cellStyle name="60% - Énfasis6 11 3 3" xfId="9829" xr:uid="{0AC44850-6EE0-4D44-B531-A4968766FC2A}"/>
    <cellStyle name="60% - Énfasis6 11 3 3 2" xfId="25242" xr:uid="{463EADF1-97D2-4B9A-950B-779E1F78EF51}"/>
    <cellStyle name="60% - Énfasis6 11 3 3 2 2" xfId="56297" xr:uid="{052CCDB4-0407-4F1B-BB84-A5730C8BC17C}"/>
    <cellStyle name="60% - Énfasis6 11 3 3 3" xfId="56296" xr:uid="{D20FCB69-AAF1-4203-B4E0-A17E2018E4C5}"/>
    <cellStyle name="60% - Énfasis6 11 3 4" xfId="17537" xr:uid="{D67FDD9F-039F-4588-97FB-6967AF08A422}"/>
    <cellStyle name="60% - Énfasis6 11 3 4 2" xfId="56298" xr:uid="{C21B43CC-D310-439E-A0B8-CFAA9C9E939E}"/>
    <cellStyle name="60% - Énfasis6 11 3 5" xfId="56291" xr:uid="{395AD54E-B4F4-4460-A800-CC9A7523A8D5}"/>
    <cellStyle name="60% - Énfasis6 11 4" xfId="4373" xr:uid="{4D3FBF99-3861-4E8B-AD59-FBA53DB6700B}"/>
    <cellStyle name="60% - Énfasis6 11 4 2" xfId="12081" xr:uid="{5E452F7E-8B5A-4463-9E83-F9897697440A}"/>
    <cellStyle name="60% - Énfasis6 11 4 2 2" xfId="27493" xr:uid="{8A5D83C9-C772-4DAA-B2A7-1B9CB03DFC6D}"/>
    <cellStyle name="60% - Énfasis6 11 4 2 2 2" xfId="56301" xr:uid="{D7800F96-FB05-4597-9386-1D08BAE52B0C}"/>
    <cellStyle name="60% - Énfasis6 11 4 2 3" xfId="56300" xr:uid="{9CAB9BCC-D4EF-484B-8FB9-004DAE685A8F}"/>
    <cellStyle name="60% - Énfasis6 11 4 3" xfId="19788" xr:uid="{D371660E-E9D4-490F-801A-3422148C11A0}"/>
    <cellStyle name="60% - Énfasis6 11 4 3 2" xfId="56302" xr:uid="{86F89A38-254C-43EC-A592-F6F11B1EC87C}"/>
    <cellStyle name="60% - Énfasis6 11 4 4" xfId="56299" xr:uid="{ACAC0D62-5C29-4449-99F4-35E91D53879C}"/>
    <cellStyle name="60% - Énfasis6 11 5" xfId="8370" xr:uid="{B98185CA-887C-4F37-89A3-A356A12EE850}"/>
    <cellStyle name="60% - Énfasis6 11 5 2" xfId="23783" xr:uid="{6DF78833-06F4-4D21-802C-0DA116B700CF}"/>
    <cellStyle name="60% - Énfasis6 11 5 2 2" xfId="56304" xr:uid="{D5134B80-2E2A-4D20-8DA6-B1F234E49EBC}"/>
    <cellStyle name="60% - Énfasis6 11 5 3" xfId="56303" xr:uid="{4CDCE70F-FA42-4026-90AE-055984D0C8B0}"/>
    <cellStyle name="60% - Énfasis6 11 6" xfId="16078" xr:uid="{19993DDD-62B0-494B-AFE9-AEB21623D4CC}"/>
    <cellStyle name="60% - Énfasis6 11 6 2" xfId="56305" xr:uid="{4340EA4D-0558-41D8-9C9F-7C6C511AE1E1}"/>
    <cellStyle name="60% - Énfasis6 11 7" xfId="56274" xr:uid="{14C0D112-569B-435E-BCEA-C5C670B89DAE}"/>
    <cellStyle name="60% - Énfasis6 12" xfId="649" xr:uid="{303118BA-D533-4B18-99C9-A63E2B1862CA}"/>
    <cellStyle name="60% - Énfasis6 12 2" xfId="1310" xr:uid="{38E50090-E52D-456A-A15E-179367E31C28}"/>
    <cellStyle name="60% - Énfasis6 12 2 2" xfId="2777" xr:uid="{A736FDAC-00CE-489C-822F-3ADF50730182}"/>
    <cellStyle name="60% - Énfasis6 12 2 2 2" xfId="6509" xr:uid="{4A52FB87-ECE4-4D98-8920-3192D3ECF35A}"/>
    <cellStyle name="60% - Énfasis6 12 2 2 2 2" xfId="14217" xr:uid="{A87FE43C-9439-4AEC-9906-8DC8D4537462}"/>
    <cellStyle name="60% - Énfasis6 12 2 2 2 2 2" xfId="29629" xr:uid="{163EA2DB-0521-41F9-8B07-0966FAFCDF0F}"/>
    <cellStyle name="60% - Énfasis6 12 2 2 2 2 2 2" xfId="56311" xr:uid="{A1E6DEC1-33D5-416F-A9BB-895CA2572905}"/>
    <cellStyle name="60% - Énfasis6 12 2 2 2 2 3" xfId="56310" xr:uid="{484AA125-A537-479F-A750-40BB54AF0F7D}"/>
    <cellStyle name="60% - Énfasis6 12 2 2 2 3" xfId="21924" xr:uid="{93A32E3A-D54E-45A9-ABD1-1A214517BD28}"/>
    <cellStyle name="60% - Énfasis6 12 2 2 2 3 2" xfId="56312" xr:uid="{3D8AF488-BC1A-44B7-95C4-7D9F1E798A76}"/>
    <cellStyle name="60% - Énfasis6 12 2 2 2 4" xfId="56309" xr:uid="{0956FA59-1AC3-404A-A5B1-0348A8197F0E}"/>
    <cellStyle name="60% - Énfasis6 12 2 2 3" xfId="10488" xr:uid="{1662EEBC-F00C-4AE7-8279-39D98EBE09CF}"/>
    <cellStyle name="60% - Énfasis6 12 2 2 3 2" xfId="25901" xr:uid="{333CECC2-21A1-40C7-A89D-B5099D78FACB}"/>
    <cellStyle name="60% - Énfasis6 12 2 2 3 2 2" xfId="56314" xr:uid="{B526379C-C66F-40D3-B9C9-F4B6720A9E64}"/>
    <cellStyle name="60% - Énfasis6 12 2 2 3 3" xfId="56313" xr:uid="{A978893B-506E-4123-B2CB-3B9E55D56C66}"/>
    <cellStyle name="60% - Énfasis6 12 2 2 4" xfId="18196" xr:uid="{56214C88-FD0D-483E-A80B-610BB24AE9B6}"/>
    <cellStyle name="60% - Énfasis6 12 2 2 4 2" xfId="56315" xr:uid="{144B80FE-5E39-4A40-87C1-E8CF84DAA4EF}"/>
    <cellStyle name="60% - Énfasis6 12 2 2 5" xfId="56308" xr:uid="{1E618422-A79C-44A3-81C1-D14F89732BB8}"/>
    <cellStyle name="60% - Énfasis6 12 2 3" xfId="5046" xr:uid="{2FB46DE7-32A0-44EA-9ED3-31BAAE5AF09B}"/>
    <cellStyle name="60% - Énfasis6 12 2 3 2" xfId="12754" xr:uid="{DE9D9F29-6FD4-4079-9F4A-82603A4C77A6}"/>
    <cellStyle name="60% - Énfasis6 12 2 3 2 2" xfId="28166" xr:uid="{A8E36A2B-6E2E-448D-959E-62E834869906}"/>
    <cellStyle name="60% - Énfasis6 12 2 3 2 2 2" xfId="56318" xr:uid="{60056618-B192-4E99-B400-B01DE3AA2184}"/>
    <cellStyle name="60% - Énfasis6 12 2 3 2 3" xfId="56317" xr:uid="{DE7C6822-26D8-417F-9D99-8D8C8AF8925F}"/>
    <cellStyle name="60% - Énfasis6 12 2 3 3" xfId="20461" xr:uid="{82E57E88-9803-457B-99EC-A6FCE7091FB4}"/>
    <cellStyle name="60% - Énfasis6 12 2 3 3 2" xfId="56319" xr:uid="{3EE5012A-3C06-4561-B8C3-DE48A88C7ECB}"/>
    <cellStyle name="60% - Énfasis6 12 2 3 4" xfId="56316" xr:uid="{12D3F595-EBC1-4471-AE1D-999297F28CD5}"/>
    <cellStyle name="60% - Énfasis6 12 2 4" xfId="9029" xr:uid="{D5B16161-BB9A-417E-9C59-A983B4DBF676}"/>
    <cellStyle name="60% - Énfasis6 12 2 4 2" xfId="24442" xr:uid="{EFE943B4-D598-42D0-A967-C70A5EE507D6}"/>
    <cellStyle name="60% - Énfasis6 12 2 4 2 2" xfId="56321" xr:uid="{9668F986-F0E3-4919-96C3-54D3A94DF190}"/>
    <cellStyle name="60% - Énfasis6 12 2 4 3" xfId="56320" xr:uid="{DFEC61BE-6EEC-47AF-9070-F28911793CBF}"/>
    <cellStyle name="60% - Énfasis6 12 2 5" xfId="16737" xr:uid="{C20650B8-8EFC-4C13-8917-A006553F2181}"/>
    <cellStyle name="60% - Énfasis6 12 2 5 2" xfId="56322" xr:uid="{470C220B-05FE-400F-8B9F-BDE3FBAAAC10}"/>
    <cellStyle name="60% - Énfasis6 12 2 6" xfId="56307" xr:uid="{69CD8922-66B4-445C-914E-D17EFAFC59CC}"/>
    <cellStyle name="60% - Énfasis6 12 3" xfId="2139" xr:uid="{79015E8E-B1E3-48BC-A9B9-2CC3CF0571F8}"/>
    <cellStyle name="60% - Énfasis6 12 3 2" xfId="5871" xr:uid="{6FC200FF-408C-4F3B-A386-692AE3E672AD}"/>
    <cellStyle name="60% - Énfasis6 12 3 2 2" xfId="13579" xr:uid="{7A4CEA7C-2103-4C51-936E-7BB3C9A6CDE1}"/>
    <cellStyle name="60% - Énfasis6 12 3 2 2 2" xfId="28991" xr:uid="{9D10FBD2-9B10-48C1-9E44-004571C669DE}"/>
    <cellStyle name="60% - Énfasis6 12 3 2 2 2 2" xfId="56326" xr:uid="{FF757CED-2473-479D-AC57-0B0E07E58964}"/>
    <cellStyle name="60% - Énfasis6 12 3 2 2 3" xfId="56325" xr:uid="{3F01F829-A246-4FA1-AA40-9C6E5BACCC44}"/>
    <cellStyle name="60% - Énfasis6 12 3 2 3" xfId="21286" xr:uid="{AA071EDD-DD62-4609-AFFD-6017D5C4EF81}"/>
    <cellStyle name="60% - Énfasis6 12 3 2 3 2" xfId="56327" xr:uid="{00E39C97-5E3F-4383-86C2-DAFA9094F259}"/>
    <cellStyle name="60% - Énfasis6 12 3 2 4" xfId="56324" xr:uid="{4C19091A-6254-469A-BF11-97B57B57A411}"/>
    <cellStyle name="60% - Énfasis6 12 3 3" xfId="9850" xr:uid="{C11ABA17-B4BA-4B24-8A84-E51FCFEB1196}"/>
    <cellStyle name="60% - Énfasis6 12 3 3 2" xfId="25263" xr:uid="{491A729C-955E-4772-B044-D6EE01A42D34}"/>
    <cellStyle name="60% - Énfasis6 12 3 3 2 2" xfId="56329" xr:uid="{9BAAF940-53B9-4773-9E37-8BE1988D201D}"/>
    <cellStyle name="60% - Énfasis6 12 3 3 3" xfId="56328" xr:uid="{C6812BB4-0326-4BD8-9E3D-3513DE72F0B0}"/>
    <cellStyle name="60% - Énfasis6 12 3 4" xfId="17558" xr:uid="{17082FDC-7422-4169-81C0-7BAD07A362F0}"/>
    <cellStyle name="60% - Énfasis6 12 3 4 2" xfId="56330" xr:uid="{3F0BBBC1-FED7-41E1-B9A8-82E815E705CF}"/>
    <cellStyle name="60% - Énfasis6 12 3 5" xfId="56323" xr:uid="{47B58C81-AC8E-42EC-B243-E9AD83AE6872}"/>
    <cellStyle name="60% - Énfasis6 12 4" xfId="4394" xr:uid="{C85A4998-7323-4D4A-A4D1-E3EDDE33971E}"/>
    <cellStyle name="60% - Énfasis6 12 4 2" xfId="12102" xr:uid="{784B9103-F7E1-4D74-8C27-5391D2F221C9}"/>
    <cellStyle name="60% - Énfasis6 12 4 2 2" xfId="27514" xr:uid="{DB1312CC-2D55-48DF-A46C-E548A25F1BBA}"/>
    <cellStyle name="60% - Énfasis6 12 4 2 2 2" xfId="56333" xr:uid="{1B0CCCEC-9A04-48F8-B2D4-1E1AE3B370D6}"/>
    <cellStyle name="60% - Énfasis6 12 4 2 3" xfId="56332" xr:uid="{D338E893-0A29-42C9-9F98-942F53684D76}"/>
    <cellStyle name="60% - Énfasis6 12 4 3" xfId="19809" xr:uid="{29FF8D72-4E8A-44DE-91CD-BFB9C4AC4AE5}"/>
    <cellStyle name="60% - Énfasis6 12 4 3 2" xfId="56334" xr:uid="{F72171A4-45E9-4381-87A0-5781B80C3CDC}"/>
    <cellStyle name="60% - Énfasis6 12 4 4" xfId="56331" xr:uid="{CC8DC5FF-1054-41F0-BCEA-1C3D234EE1F5}"/>
    <cellStyle name="60% - Énfasis6 12 5" xfId="8391" xr:uid="{85656CCD-1A25-40DA-AE2E-45191297BF66}"/>
    <cellStyle name="60% - Énfasis6 12 5 2" xfId="23804" xr:uid="{B2535D39-88EF-4DDD-A985-97B34DF1CCBC}"/>
    <cellStyle name="60% - Énfasis6 12 5 2 2" xfId="56336" xr:uid="{9E6A4AD0-E822-4C58-A8D6-32E5DF2B858C}"/>
    <cellStyle name="60% - Énfasis6 12 5 3" xfId="56335" xr:uid="{0B73F7B2-B1C7-4DA2-A2BD-004C17C05C0C}"/>
    <cellStyle name="60% - Énfasis6 12 6" xfId="16099" xr:uid="{33BE754C-A5A6-40DD-8053-B07E33764ECF}"/>
    <cellStyle name="60% - Énfasis6 12 6 2" xfId="56337" xr:uid="{52DC651A-9C6D-41FF-B817-4EBBD7572318}"/>
    <cellStyle name="60% - Énfasis6 12 7" xfId="56306" xr:uid="{A4F0807F-0BBF-4520-8D02-F6F57068AF21}"/>
    <cellStyle name="60% - Énfasis6 13" xfId="669" xr:uid="{2450B4E1-BC69-47AC-AE49-1BEA1057C4AC}"/>
    <cellStyle name="60% - Énfasis6 13 2" xfId="1330" xr:uid="{3410C1EC-8A80-476C-B82F-05E2F5371FAD}"/>
    <cellStyle name="60% - Énfasis6 13 2 2" xfId="2797" xr:uid="{EEF6B8F6-B468-4A66-AEBF-DF48F4F6902D}"/>
    <cellStyle name="60% - Énfasis6 13 2 2 2" xfId="6529" xr:uid="{382C9759-5165-43B5-92AD-89C0A4D5431F}"/>
    <cellStyle name="60% - Énfasis6 13 2 2 2 2" xfId="14237" xr:uid="{4F934D6F-FDB9-4B0B-B278-F022DC7C90D8}"/>
    <cellStyle name="60% - Énfasis6 13 2 2 2 2 2" xfId="29649" xr:uid="{78185212-0C17-4B62-AAC2-80AC42BFFBED}"/>
    <cellStyle name="60% - Énfasis6 13 2 2 2 2 2 2" xfId="56343" xr:uid="{CAC5197A-3782-43F3-9CA7-242E5B365866}"/>
    <cellStyle name="60% - Énfasis6 13 2 2 2 2 3" xfId="56342" xr:uid="{EF52BA2B-3603-4C28-ADC3-DBD6029C37C2}"/>
    <cellStyle name="60% - Énfasis6 13 2 2 2 3" xfId="21944" xr:uid="{31BC1829-C6EA-4179-A987-C0A65AD2DFAA}"/>
    <cellStyle name="60% - Énfasis6 13 2 2 2 3 2" xfId="56344" xr:uid="{1EDC7E01-07B7-4440-818F-54F73D7CB5D4}"/>
    <cellStyle name="60% - Énfasis6 13 2 2 2 4" xfId="56341" xr:uid="{85B67D52-9FCA-4EBA-B3E0-7F600E739DCC}"/>
    <cellStyle name="60% - Énfasis6 13 2 2 3" xfId="10508" xr:uid="{220AFA68-251C-4F81-BC26-C7B22D36FCFA}"/>
    <cellStyle name="60% - Énfasis6 13 2 2 3 2" xfId="25921" xr:uid="{A479A923-CB2B-4092-BEC7-B38A28C7370E}"/>
    <cellStyle name="60% - Énfasis6 13 2 2 3 2 2" xfId="56346" xr:uid="{034763E9-7905-4515-864F-2FBF05BC5C41}"/>
    <cellStyle name="60% - Énfasis6 13 2 2 3 3" xfId="56345" xr:uid="{EE3E342E-F649-4594-97F4-92D849C4A94C}"/>
    <cellStyle name="60% - Énfasis6 13 2 2 4" xfId="18216" xr:uid="{571A3D40-61C2-43F0-A591-6A4D1F88622B}"/>
    <cellStyle name="60% - Énfasis6 13 2 2 4 2" xfId="56347" xr:uid="{626906D3-0154-4423-8390-91A79337F7DF}"/>
    <cellStyle name="60% - Énfasis6 13 2 2 5" xfId="56340" xr:uid="{06D37C11-E8AC-4007-91BA-82E3581AA47D}"/>
    <cellStyle name="60% - Énfasis6 13 2 3" xfId="5066" xr:uid="{7B383144-C7E4-408E-85DF-A8BE628D69E3}"/>
    <cellStyle name="60% - Énfasis6 13 2 3 2" xfId="12774" xr:uid="{1145935F-1987-4C6F-9A7B-D346851EB1A7}"/>
    <cellStyle name="60% - Énfasis6 13 2 3 2 2" xfId="28186" xr:uid="{E4CA4313-D3B6-4126-A1B7-2DE0A62733A9}"/>
    <cellStyle name="60% - Énfasis6 13 2 3 2 2 2" xfId="56350" xr:uid="{53D2CE5C-320C-409D-8424-1D457BB539E5}"/>
    <cellStyle name="60% - Énfasis6 13 2 3 2 3" xfId="56349" xr:uid="{BC3748CD-8013-435A-823D-BC9B8F22BA36}"/>
    <cellStyle name="60% - Énfasis6 13 2 3 3" xfId="20481" xr:uid="{1F69CD8F-0A31-411F-B968-7E5C9FED693F}"/>
    <cellStyle name="60% - Énfasis6 13 2 3 3 2" xfId="56351" xr:uid="{41BE88F4-F59A-4663-AF62-DDDD996A3E74}"/>
    <cellStyle name="60% - Énfasis6 13 2 3 4" xfId="56348" xr:uid="{5B153368-FC54-4B2C-8BE8-573D89551D87}"/>
    <cellStyle name="60% - Énfasis6 13 2 4" xfId="9049" xr:uid="{C58BF8E8-396F-49CC-AF24-3AECFBECA2E5}"/>
    <cellStyle name="60% - Énfasis6 13 2 4 2" xfId="24462" xr:uid="{B5C9C4BE-2F3D-45C9-8A94-AA3F65417706}"/>
    <cellStyle name="60% - Énfasis6 13 2 4 2 2" xfId="56353" xr:uid="{16F15CA8-CC48-4BED-97D8-2AE19B0636A6}"/>
    <cellStyle name="60% - Énfasis6 13 2 4 3" xfId="56352" xr:uid="{B9ED258E-410C-41A7-993F-97D2A4BA263D}"/>
    <cellStyle name="60% - Énfasis6 13 2 5" xfId="16757" xr:uid="{16D6F67A-6BD6-4576-9588-4AB8287453F8}"/>
    <cellStyle name="60% - Énfasis6 13 2 5 2" xfId="56354" xr:uid="{BA54CB36-C608-47A6-A08E-1636C64538CF}"/>
    <cellStyle name="60% - Énfasis6 13 2 6" xfId="56339" xr:uid="{F5C8C5E9-FD29-422B-895A-97A9871EAFD7}"/>
    <cellStyle name="60% - Énfasis6 13 3" xfId="2159" xr:uid="{75EC09D3-B242-43FE-A1F5-C25D98F45808}"/>
    <cellStyle name="60% - Énfasis6 13 3 2" xfId="5891" xr:uid="{CFA928DC-7C0B-4C46-9EE6-9A35E475049F}"/>
    <cellStyle name="60% - Énfasis6 13 3 2 2" xfId="13599" xr:uid="{D86335AD-B4F2-4C9A-8315-40E2F67195D3}"/>
    <cellStyle name="60% - Énfasis6 13 3 2 2 2" xfId="29011" xr:uid="{46615547-2C98-44C5-9CAD-0C570C592E01}"/>
    <cellStyle name="60% - Énfasis6 13 3 2 2 2 2" xfId="56358" xr:uid="{5BE6F38B-44AE-45B4-A79E-C216E6B8CD5F}"/>
    <cellStyle name="60% - Énfasis6 13 3 2 2 3" xfId="56357" xr:uid="{7DA326D7-4D55-41A9-91ED-D183C2DBB5C0}"/>
    <cellStyle name="60% - Énfasis6 13 3 2 3" xfId="21306" xr:uid="{B408E546-7CA8-43DE-ABED-27B5FF0EB207}"/>
    <cellStyle name="60% - Énfasis6 13 3 2 3 2" xfId="56359" xr:uid="{90192EB4-3F35-4C3F-8515-69967A0A9B62}"/>
    <cellStyle name="60% - Énfasis6 13 3 2 4" xfId="56356" xr:uid="{27CC2D25-F6C4-4854-A5CF-B69880BE7214}"/>
    <cellStyle name="60% - Énfasis6 13 3 3" xfId="9870" xr:uid="{5A84E2D4-4448-49D8-9743-590115781892}"/>
    <cellStyle name="60% - Énfasis6 13 3 3 2" xfId="25283" xr:uid="{1C7A0A28-F871-4322-B8F3-83EEAB14D956}"/>
    <cellStyle name="60% - Énfasis6 13 3 3 2 2" xfId="56361" xr:uid="{79B1512A-FE9D-432F-A353-A9415D320A30}"/>
    <cellStyle name="60% - Énfasis6 13 3 3 3" xfId="56360" xr:uid="{D4DC4B37-C196-4E33-8387-2C3DA39E1AA8}"/>
    <cellStyle name="60% - Énfasis6 13 3 4" xfId="17578" xr:uid="{99B1C972-0996-415D-921B-7AC53BE2D2A1}"/>
    <cellStyle name="60% - Énfasis6 13 3 4 2" xfId="56362" xr:uid="{30A05239-EC40-44B0-9D60-5EAD5B8F3AE9}"/>
    <cellStyle name="60% - Énfasis6 13 3 5" xfId="56355" xr:uid="{A72AE9F9-0894-40C1-B5E1-D4F2D6231952}"/>
    <cellStyle name="60% - Énfasis6 13 4" xfId="4414" xr:uid="{A3E2889F-42BA-40B3-8048-47199CF321E3}"/>
    <cellStyle name="60% - Énfasis6 13 4 2" xfId="12122" xr:uid="{1DF51800-4A93-4409-933A-408113B0871D}"/>
    <cellStyle name="60% - Énfasis6 13 4 2 2" xfId="27534" xr:uid="{8E22F85C-86A1-4BD6-A615-0A2F4264BD00}"/>
    <cellStyle name="60% - Énfasis6 13 4 2 2 2" xfId="56365" xr:uid="{1F360566-4F7B-4860-AF39-65978F724BC0}"/>
    <cellStyle name="60% - Énfasis6 13 4 2 3" xfId="56364" xr:uid="{F8C75AC9-1429-41E4-8E61-D48E73A90CD5}"/>
    <cellStyle name="60% - Énfasis6 13 4 3" xfId="19829" xr:uid="{E991CC28-E84B-48BE-BC0E-BA2FAC9442E8}"/>
    <cellStyle name="60% - Énfasis6 13 4 3 2" xfId="56366" xr:uid="{5CDD75B8-9CB6-4197-9DF2-67974D266615}"/>
    <cellStyle name="60% - Énfasis6 13 4 4" xfId="56363" xr:uid="{973B7ACA-EB2D-412D-BBAD-A8C49CD2C958}"/>
    <cellStyle name="60% - Énfasis6 13 5" xfId="8411" xr:uid="{DFC994EF-C5F7-43A3-B16F-8FF7122B563A}"/>
    <cellStyle name="60% - Énfasis6 13 5 2" xfId="23824" xr:uid="{7C09056D-622D-49CF-B11C-A494E094BDFA}"/>
    <cellStyle name="60% - Énfasis6 13 5 2 2" xfId="56368" xr:uid="{830816E0-0E70-43E6-B0F5-65D0DB489E1D}"/>
    <cellStyle name="60% - Énfasis6 13 5 3" xfId="56367" xr:uid="{730D1C30-9EB6-44CB-96E5-3256897619F7}"/>
    <cellStyle name="60% - Énfasis6 13 6" xfId="16119" xr:uid="{55ACF8DB-41B3-4065-AA9A-4492FD9E008C}"/>
    <cellStyle name="60% - Énfasis6 13 6 2" xfId="56369" xr:uid="{6A0EFBD3-98B7-4EDB-B511-F7B15381BAF3}"/>
    <cellStyle name="60% - Énfasis6 13 7" xfId="56338" xr:uid="{406A7F54-9A9C-4A7D-BE05-C6CD106E57AE}"/>
    <cellStyle name="60% - Énfasis6 14" xfId="689" xr:uid="{9DC96F7B-3CB3-44BB-9B06-C9BD2040B79A}"/>
    <cellStyle name="60% - Énfasis6 14 2" xfId="1350" xr:uid="{4C7894B6-B29B-43D0-9DEF-4376EB9845A9}"/>
    <cellStyle name="60% - Énfasis6 14 2 2" xfId="2817" xr:uid="{D2A2DF60-2ED3-4D65-97F6-9E5337977587}"/>
    <cellStyle name="60% - Énfasis6 14 2 2 2" xfId="6549" xr:uid="{BDDDF1CE-17DB-46F3-9684-DE08271F1998}"/>
    <cellStyle name="60% - Énfasis6 14 2 2 2 2" xfId="14257" xr:uid="{04BEDDCA-F929-41E8-A02C-AE44103ACAE0}"/>
    <cellStyle name="60% - Énfasis6 14 2 2 2 2 2" xfId="29669" xr:uid="{89D532ED-C40A-4229-B9BC-D45058CCF997}"/>
    <cellStyle name="60% - Énfasis6 14 2 2 2 2 2 2" xfId="56375" xr:uid="{D840A0FD-909A-4B92-880B-9C64112716E4}"/>
    <cellStyle name="60% - Énfasis6 14 2 2 2 2 3" xfId="56374" xr:uid="{223C1EE5-4534-4DF4-BBAA-6065FFE85973}"/>
    <cellStyle name="60% - Énfasis6 14 2 2 2 3" xfId="21964" xr:uid="{A7FFBE57-3BA0-4FB3-A1C4-FFA83BD118B1}"/>
    <cellStyle name="60% - Énfasis6 14 2 2 2 3 2" xfId="56376" xr:uid="{2FA51F75-56D6-4128-87DF-7ED54779B3F5}"/>
    <cellStyle name="60% - Énfasis6 14 2 2 2 4" xfId="56373" xr:uid="{720FB788-3F40-43AD-97D6-A764EBEBABB2}"/>
    <cellStyle name="60% - Énfasis6 14 2 2 3" xfId="10528" xr:uid="{0260A81D-5A02-4C31-A97D-304318A0E6A5}"/>
    <cellStyle name="60% - Énfasis6 14 2 2 3 2" xfId="25941" xr:uid="{E38C52E1-87AD-4698-BFD4-7B31614DD439}"/>
    <cellStyle name="60% - Énfasis6 14 2 2 3 2 2" xfId="56378" xr:uid="{3E163451-BFD7-4798-BAC7-EB2692A6E986}"/>
    <cellStyle name="60% - Énfasis6 14 2 2 3 3" xfId="56377" xr:uid="{6754EFE9-5341-4629-9D1B-5938265F8841}"/>
    <cellStyle name="60% - Énfasis6 14 2 2 4" xfId="18236" xr:uid="{BC4E59AC-2D81-49D6-A087-CD856CB84D06}"/>
    <cellStyle name="60% - Énfasis6 14 2 2 4 2" xfId="56379" xr:uid="{AA68D086-5728-47E8-8AD4-F14A6DBBC9CA}"/>
    <cellStyle name="60% - Énfasis6 14 2 2 5" xfId="56372" xr:uid="{E3F54E06-1937-4A5C-987B-EBA927A61C65}"/>
    <cellStyle name="60% - Énfasis6 14 2 3" xfId="5086" xr:uid="{CF1B1396-1FD4-429E-A2BE-026C1EBB1A5B}"/>
    <cellStyle name="60% - Énfasis6 14 2 3 2" xfId="12794" xr:uid="{26C80867-8560-452D-8279-D7C197A229E6}"/>
    <cellStyle name="60% - Énfasis6 14 2 3 2 2" xfId="28206" xr:uid="{8B9A060A-F413-4FD1-8A53-2D79512F155E}"/>
    <cellStyle name="60% - Énfasis6 14 2 3 2 2 2" xfId="56382" xr:uid="{2C4DD5C5-B8AD-4AB0-912E-25F1279292CC}"/>
    <cellStyle name="60% - Énfasis6 14 2 3 2 3" xfId="56381" xr:uid="{3DD94FE3-1D06-4327-BE1D-31AD45D065C4}"/>
    <cellStyle name="60% - Énfasis6 14 2 3 3" xfId="20501" xr:uid="{CC6EC3FC-A381-4E6A-A9D2-0C63547F2E88}"/>
    <cellStyle name="60% - Énfasis6 14 2 3 3 2" xfId="56383" xr:uid="{FFDBF2B1-8B79-4C3C-A247-5B652FC6890B}"/>
    <cellStyle name="60% - Énfasis6 14 2 3 4" xfId="56380" xr:uid="{2CED0135-4177-464A-A4CF-0E0DC4DABC93}"/>
    <cellStyle name="60% - Énfasis6 14 2 4" xfId="9069" xr:uid="{B48A7135-B85C-4976-BF76-4D5116CFFBB6}"/>
    <cellStyle name="60% - Énfasis6 14 2 4 2" xfId="24482" xr:uid="{A00C51C4-594C-49D5-8004-4B245AFE23D7}"/>
    <cellStyle name="60% - Énfasis6 14 2 4 2 2" xfId="56385" xr:uid="{11FD83A1-48D6-45CA-8AEC-B49B09303554}"/>
    <cellStyle name="60% - Énfasis6 14 2 4 3" xfId="56384" xr:uid="{4BF5F90D-48F6-499B-9A59-D72051815F85}"/>
    <cellStyle name="60% - Énfasis6 14 2 5" xfId="16777" xr:uid="{87FAE27F-D8C9-42C2-8281-A83E7B112C8C}"/>
    <cellStyle name="60% - Énfasis6 14 2 5 2" xfId="56386" xr:uid="{F8593EF3-6379-476E-9F88-010A0B63482F}"/>
    <cellStyle name="60% - Énfasis6 14 2 6" xfId="56371" xr:uid="{83A14D7D-84B2-4EAF-836C-32B3A42E4AF2}"/>
    <cellStyle name="60% - Énfasis6 14 3" xfId="2179" xr:uid="{9BB34EA2-10EF-4757-A7F6-6D162F68B178}"/>
    <cellStyle name="60% - Énfasis6 14 3 2" xfId="5911" xr:uid="{F3466E0A-9B25-478A-8001-A51C26493A05}"/>
    <cellStyle name="60% - Énfasis6 14 3 2 2" xfId="13619" xr:uid="{3C5EB5ED-0CE2-4BA3-9301-7AC626718B34}"/>
    <cellStyle name="60% - Énfasis6 14 3 2 2 2" xfId="29031" xr:uid="{5EE4C2D5-30B0-4A8D-B207-7750215C96C5}"/>
    <cellStyle name="60% - Énfasis6 14 3 2 2 2 2" xfId="56390" xr:uid="{D89EAB66-17EC-4D86-8377-15AA84399256}"/>
    <cellStyle name="60% - Énfasis6 14 3 2 2 3" xfId="56389" xr:uid="{085D79F8-FF99-4DE8-ABC3-E01444359AF2}"/>
    <cellStyle name="60% - Énfasis6 14 3 2 3" xfId="21326" xr:uid="{206F2610-2661-43BE-B27B-0957FD73E8A3}"/>
    <cellStyle name="60% - Énfasis6 14 3 2 3 2" xfId="56391" xr:uid="{FCF7465C-DEAD-4A8F-9924-EB142B961F18}"/>
    <cellStyle name="60% - Énfasis6 14 3 2 4" xfId="56388" xr:uid="{4528F905-3F1E-40EA-9F42-242FDF469D38}"/>
    <cellStyle name="60% - Énfasis6 14 3 3" xfId="9890" xr:uid="{1138244A-B7CC-4C43-A437-41AD02D20705}"/>
    <cellStyle name="60% - Énfasis6 14 3 3 2" xfId="25303" xr:uid="{06B0C917-6494-4CAA-B0E4-868F050C3F03}"/>
    <cellStyle name="60% - Énfasis6 14 3 3 2 2" xfId="56393" xr:uid="{1DC68021-F7C5-48DB-AF86-6DDF01425417}"/>
    <cellStyle name="60% - Énfasis6 14 3 3 3" xfId="56392" xr:uid="{AA05CF0B-8D5F-415F-B185-19A4BE88CCB9}"/>
    <cellStyle name="60% - Énfasis6 14 3 4" xfId="17598" xr:uid="{5E3B5914-C489-4AD3-A0F6-65108BD99C57}"/>
    <cellStyle name="60% - Énfasis6 14 3 4 2" xfId="56394" xr:uid="{72821A7F-4520-421B-B27B-DA675BF0D469}"/>
    <cellStyle name="60% - Énfasis6 14 3 5" xfId="56387" xr:uid="{DA8C530F-8833-48D2-9260-9AD429A0D82A}"/>
    <cellStyle name="60% - Énfasis6 14 4" xfId="4434" xr:uid="{8994D470-8D29-4D96-8858-D45B1D897567}"/>
    <cellStyle name="60% - Énfasis6 14 4 2" xfId="12142" xr:uid="{5AE99EED-FA61-4455-9A23-3AD8138BCAC7}"/>
    <cellStyle name="60% - Énfasis6 14 4 2 2" xfId="27554" xr:uid="{51BED51D-72A6-4FCB-9ACE-6ABB27B3F325}"/>
    <cellStyle name="60% - Énfasis6 14 4 2 2 2" xfId="56397" xr:uid="{66235B2A-7728-46B1-9ADC-28D2686C84B4}"/>
    <cellStyle name="60% - Énfasis6 14 4 2 3" xfId="56396" xr:uid="{10F69CE0-95BA-42CC-A499-46883CBD63B5}"/>
    <cellStyle name="60% - Énfasis6 14 4 3" xfId="19849" xr:uid="{04D55983-C468-4E98-B298-06CBE32661C9}"/>
    <cellStyle name="60% - Énfasis6 14 4 3 2" xfId="56398" xr:uid="{4C4CFD4B-3524-4179-987F-19A1529603B4}"/>
    <cellStyle name="60% - Énfasis6 14 4 4" xfId="56395" xr:uid="{E8A17A1F-09CB-4089-B27E-336E447C34F5}"/>
    <cellStyle name="60% - Énfasis6 14 5" xfId="8431" xr:uid="{784CD9C6-5B2A-4FA0-9352-3E1D1155798A}"/>
    <cellStyle name="60% - Énfasis6 14 5 2" xfId="23844" xr:uid="{BE107A59-0360-483D-A1FB-B8E3C10F789C}"/>
    <cellStyle name="60% - Énfasis6 14 5 2 2" xfId="56400" xr:uid="{0B5A3327-454C-4E8A-9BF7-1D146628ACF0}"/>
    <cellStyle name="60% - Énfasis6 14 5 3" xfId="56399" xr:uid="{BCC20FFE-39A9-476B-A792-C3955FF3292D}"/>
    <cellStyle name="60% - Énfasis6 14 6" xfId="16139" xr:uid="{4ED6FD77-37C4-4FC2-AE9A-2F0846E6B98A}"/>
    <cellStyle name="60% - Énfasis6 14 6 2" xfId="56401" xr:uid="{2333B3A6-D4E5-4987-B20B-0EEDA89F283D}"/>
    <cellStyle name="60% - Énfasis6 14 7" xfId="56370" xr:uid="{D9A15C6D-F9D0-4338-A7DD-32F499DD81E4}"/>
    <cellStyle name="60% - Énfasis6 15" xfId="710" xr:uid="{C105A844-7A98-4ACB-897C-A07C3A654F65}"/>
    <cellStyle name="60% - Énfasis6 15 2" xfId="1371" xr:uid="{5E70A63E-B516-46EF-8F3B-29F14CEEBF68}"/>
    <cellStyle name="60% - Énfasis6 15 2 2" xfId="2838" xr:uid="{99A89C2A-B74A-4D06-B4A7-298C6ED6015E}"/>
    <cellStyle name="60% - Énfasis6 15 2 2 2" xfId="6570" xr:uid="{A48EDA0A-62E3-48A9-A75B-20F229F60428}"/>
    <cellStyle name="60% - Énfasis6 15 2 2 2 2" xfId="14278" xr:uid="{BAD232A2-A5A9-4BD8-A4A5-3E7C127EB65A}"/>
    <cellStyle name="60% - Énfasis6 15 2 2 2 2 2" xfId="29690" xr:uid="{FAE00C91-73A9-463E-9130-FF7C891061D1}"/>
    <cellStyle name="60% - Énfasis6 15 2 2 2 2 2 2" xfId="56407" xr:uid="{2652F515-BAC9-4CDD-AE86-430605ED90C1}"/>
    <cellStyle name="60% - Énfasis6 15 2 2 2 2 3" xfId="56406" xr:uid="{71B32F1F-CBE8-4D07-8502-D3F14F75E075}"/>
    <cellStyle name="60% - Énfasis6 15 2 2 2 3" xfId="21985" xr:uid="{9CFD252C-0711-449D-8F4A-6C5D75031408}"/>
    <cellStyle name="60% - Énfasis6 15 2 2 2 3 2" xfId="56408" xr:uid="{FBD7317A-D756-4D0F-A21D-EA42903C087C}"/>
    <cellStyle name="60% - Énfasis6 15 2 2 2 4" xfId="56405" xr:uid="{C28269C9-3BC5-47C7-9693-C2A6765039D3}"/>
    <cellStyle name="60% - Énfasis6 15 2 2 3" xfId="10549" xr:uid="{1BAF18C8-F0BB-48B9-AD28-6C61409D4EC6}"/>
    <cellStyle name="60% - Énfasis6 15 2 2 3 2" xfId="25962" xr:uid="{B34B1FA8-0079-4F6D-A13E-E9F3EE759F82}"/>
    <cellStyle name="60% - Énfasis6 15 2 2 3 2 2" xfId="56410" xr:uid="{7FE8A8BF-16AE-4312-B497-5F640E518875}"/>
    <cellStyle name="60% - Énfasis6 15 2 2 3 3" xfId="56409" xr:uid="{0EE111BB-9402-45E2-AFCD-A8117C231BB2}"/>
    <cellStyle name="60% - Énfasis6 15 2 2 4" xfId="18257" xr:uid="{1DBBB1AE-5BC2-4E2A-B3CF-5801D1A7D2BD}"/>
    <cellStyle name="60% - Énfasis6 15 2 2 4 2" xfId="56411" xr:uid="{DFFD0DFB-6321-421A-903F-593E13D1D218}"/>
    <cellStyle name="60% - Énfasis6 15 2 2 5" xfId="56404" xr:uid="{652C515B-B0AE-47BD-AAB6-446459C2F4F3}"/>
    <cellStyle name="60% - Énfasis6 15 2 3" xfId="5107" xr:uid="{72C3A103-B497-45E8-BD97-762C56AA2CEF}"/>
    <cellStyle name="60% - Énfasis6 15 2 3 2" xfId="12815" xr:uid="{E38A3335-114F-4E4D-B3C6-0F9844FCCC9A}"/>
    <cellStyle name="60% - Énfasis6 15 2 3 2 2" xfId="28227" xr:uid="{9AA10722-77BE-4883-8F4E-D244C3141FF5}"/>
    <cellStyle name="60% - Énfasis6 15 2 3 2 2 2" xfId="56414" xr:uid="{A9C70940-5C70-4EDA-8818-03C10E945FF4}"/>
    <cellStyle name="60% - Énfasis6 15 2 3 2 3" xfId="56413" xr:uid="{81B2BEA5-A201-4C0F-8226-C64D7E077325}"/>
    <cellStyle name="60% - Énfasis6 15 2 3 3" xfId="20522" xr:uid="{1E121F3F-C9EA-4B17-BE5C-7A14981380D3}"/>
    <cellStyle name="60% - Énfasis6 15 2 3 3 2" xfId="56415" xr:uid="{80127CDE-5739-449F-A7D0-E82577D05F06}"/>
    <cellStyle name="60% - Énfasis6 15 2 3 4" xfId="56412" xr:uid="{3FF17A1B-CFB8-4495-BE73-E23E02604028}"/>
    <cellStyle name="60% - Énfasis6 15 2 4" xfId="9090" xr:uid="{EC2A59AC-F429-44E8-B596-22952AAD8754}"/>
    <cellStyle name="60% - Énfasis6 15 2 4 2" xfId="24503" xr:uid="{2A02FF76-F72D-43DC-8653-8A9D3CE38CFB}"/>
    <cellStyle name="60% - Énfasis6 15 2 4 2 2" xfId="56417" xr:uid="{2DA48BB6-5634-49A6-98F1-118707F46F33}"/>
    <cellStyle name="60% - Énfasis6 15 2 4 3" xfId="56416" xr:uid="{782C9EC0-F2BB-4123-897D-C53D1FF90EAA}"/>
    <cellStyle name="60% - Énfasis6 15 2 5" xfId="16798" xr:uid="{A1E27C00-3AEB-4601-B2FF-92351F3A693B}"/>
    <cellStyle name="60% - Énfasis6 15 2 5 2" xfId="56418" xr:uid="{94D7721E-B4FD-41A6-AE9D-E32DF2144682}"/>
    <cellStyle name="60% - Énfasis6 15 2 6" xfId="56403" xr:uid="{ED6E5FC9-0C98-4795-8672-3634FF54DE9B}"/>
    <cellStyle name="60% - Énfasis6 15 3" xfId="2200" xr:uid="{BC1FDDB6-1DCC-496E-9BCA-333D0E962026}"/>
    <cellStyle name="60% - Énfasis6 15 3 2" xfId="5932" xr:uid="{D385074B-1452-4B0B-A5DD-31C3A9C3E01B}"/>
    <cellStyle name="60% - Énfasis6 15 3 2 2" xfId="13640" xr:uid="{73872A87-33F7-4DCA-92B3-346C806DFB71}"/>
    <cellStyle name="60% - Énfasis6 15 3 2 2 2" xfId="29052" xr:uid="{B3463271-1DA1-4B44-82CD-CFE4890B43DA}"/>
    <cellStyle name="60% - Énfasis6 15 3 2 2 2 2" xfId="56422" xr:uid="{5585A2F2-0D1B-4A45-A3E4-E528B766D0C7}"/>
    <cellStyle name="60% - Énfasis6 15 3 2 2 3" xfId="56421" xr:uid="{021B8371-1BD2-41C2-A2DB-B8A18E502861}"/>
    <cellStyle name="60% - Énfasis6 15 3 2 3" xfId="21347" xr:uid="{B2700942-19EC-43B0-A0CA-734A59F1E1E6}"/>
    <cellStyle name="60% - Énfasis6 15 3 2 3 2" xfId="56423" xr:uid="{FCBFC28D-0687-4B8B-91BD-999CF7494BA8}"/>
    <cellStyle name="60% - Énfasis6 15 3 2 4" xfId="56420" xr:uid="{5E6F6947-5469-42F9-944F-9D48FADAE349}"/>
    <cellStyle name="60% - Énfasis6 15 3 3" xfId="9911" xr:uid="{BC43739A-F3F8-413E-A5A5-0F2036D507AD}"/>
    <cellStyle name="60% - Énfasis6 15 3 3 2" xfId="25324" xr:uid="{FC0CF681-25C3-449E-86B5-E4925D8CE0E4}"/>
    <cellStyle name="60% - Énfasis6 15 3 3 2 2" xfId="56425" xr:uid="{B840F029-0EF1-4B76-97F5-18A89AC4FB71}"/>
    <cellStyle name="60% - Énfasis6 15 3 3 3" xfId="56424" xr:uid="{FD78E6CD-D2BC-49D3-B459-6461637E2F57}"/>
    <cellStyle name="60% - Énfasis6 15 3 4" xfId="17619" xr:uid="{33B0CFC0-B37C-4307-B6BE-0E42605950E3}"/>
    <cellStyle name="60% - Énfasis6 15 3 4 2" xfId="56426" xr:uid="{C64E266B-A3A5-4A4A-97FD-DDFF6BB51E37}"/>
    <cellStyle name="60% - Énfasis6 15 3 5" xfId="56419" xr:uid="{6930A4DF-DC59-414C-9A82-EAA0620F91A2}"/>
    <cellStyle name="60% - Énfasis6 15 4" xfId="4455" xr:uid="{6DFB6CDC-407E-4AE5-86DA-3D56E458C9A6}"/>
    <cellStyle name="60% - Énfasis6 15 4 2" xfId="12163" xr:uid="{F567AAE5-DBED-4162-99CD-B02C0B6F1020}"/>
    <cellStyle name="60% - Énfasis6 15 4 2 2" xfId="27575" xr:uid="{E0B9EA15-A27B-46E2-9C89-113442384B7A}"/>
    <cellStyle name="60% - Énfasis6 15 4 2 2 2" xfId="56429" xr:uid="{80DC1F60-AB18-4F05-A526-EB302A5F0A0A}"/>
    <cellStyle name="60% - Énfasis6 15 4 2 3" xfId="56428" xr:uid="{D5F59E74-E36E-4F35-A30A-4477003343D0}"/>
    <cellStyle name="60% - Énfasis6 15 4 3" xfId="19870" xr:uid="{E9FDC505-1E5C-42F4-B618-93EA202A6F05}"/>
    <cellStyle name="60% - Énfasis6 15 4 3 2" xfId="56430" xr:uid="{3EE5C222-1179-4EAC-B778-EB3D4B04C1E9}"/>
    <cellStyle name="60% - Énfasis6 15 4 4" xfId="56427" xr:uid="{E1A3B879-F29A-46D7-A7C1-8BFD14DC9C8D}"/>
    <cellStyle name="60% - Énfasis6 15 5" xfId="8452" xr:uid="{38CD60DB-4832-443B-8102-2BE2558A2F37}"/>
    <cellStyle name="60% - Énfasis6 15 5 2" xfId="23865" xr:uid="{99BFF636-E641-4331-B573-3DAA7353D1A8}"/>
    <cellStyle name="60% - Énfasis6 15 5 2 2" xfId="56432" xr:uid="{B4A177CE-4BBA-4244-A844-7FD350AD7681}"/>
    <cellStyle name="60% - Énfasis6 15 5 3" xfId="56431" xr:uid="{12AE0CB8-D940-4456-8164-99BD8F847804}"/>
    <cellStyle name="60% - Énfasis6 15 6" xfId="16160" xr:uid="{8C267CE7-52C6-4C01-83E6-530FA3C90E05}"/>
    <cellStyle name="60% - Énfasis6 15 6 2" xfId="56433" xr:uid="{67FE6ED4-CE8F-4376-9806-BB2B14FC2A6C}"/>
    <cellStyle name="60% - Énfasis6 15 7" xfId="56402" xr:uid="{927BB088-CD5F-4B25-B425-24975B331A84}"/>
    <cellStyle name="60% - Énfasis6 16" xfId="730" xr:uid="{40D1FE98-8F7B-48AD-B769-2A4BFD714896}"/>
    <cellStyle name="60% - Énfasis6 16 2" xfId="1391" xr:uid="{B818D5D2-F6C9-4780-973C-4728196DF0B2}"/>
    <cellStyle name="60% - Énfasis6 16 2 2" xfId="2858" xr:uid="{C4DC3FDB-0433-4678-9688-931C20D8AB38}"/>
    <cellStyle name="60% - Énfasis6 16 2 2 2" xfId="6590" xr:uid="{9F19F3FB-5965-4BA8-80B6-4053DAFAE1DE}"/>
    <cellStyle name="60% - Énfasis6 16 2 2 2 2" xfId="14298" xr:uid="{5D0367BE-9162-4EBE-8065-DDB76EFA1560}"/>
    <cellStyle name="60% - Énfasis6 16 2 2 2 2 2" xfId="29710" xr:uid="{A0A1A718-034E-407D-8212-CDEFCA1FB505}"/>
    <cellStyle name="60% - Énfasis6 16 2 2 2 2 2 2" xfId="56439" xr:uid="{710E8E03-A42B-4BEE-A810-1CB2CF138CDB}"/>
    <cellStyle name="60% - Énfasis6 16 2 2 2 2 3" xfId="56438" xr:uid="{4BA8FB4F-830A-4D01-B418-69A59DBCE397}"/>
    <cellStyle name="60% - Énfasis6 16 2 2 2 3" xfId="22005" xr:uid="{2A0C866A-0BDD-449C-8FBB-F5A60F90EDED}"/>
    <cellStyle name="60% - Énfasis6 16 2 2 2 3 2" xfId="56440" xr:uid="{40D00B1B-4B63-4CAF-B490-66924E38B886}"/>
    <cellStyle name="60% - Énfasis6 16 2 2 2 4" xfId="56437" xr:uid="{D79A8F43-E16F-4389-AE36-FC68DAECE548}"/>
    <cellStyle name="60% - Énfasis6 16 2 2 3" xfId="10569" xr:uid="{AA835FA0-75F7-42C7-9983-D476B11BB187}"/>
    <cellStyle name="60% - Énfasis6 16 2 2 3 2" xfId="25982" xr:uid="{3DC326EC-4911-401E-800D-3795107BBE66}"/>
    <cellStyle name="60% - Énfasis6 16 2 2 3 2 2" xfId="56442" xr:uid="{567D9770-A77B-48D0-8D5E-06FA61577D30}"/>
    <cellStyle name="60% - Énfasis6 16 2 2 3 3" xfId="56441" xr:uid="{CEFF0A6A-38E5-461F-9B00-180EC8A238DE}"/>
    <cellStyle name="60% - Énfasis6 16 2 2 4" xfId="18277" xr:uid="{1C0E87E7-B5A4-4DF7-88C3-0BDC2B2B862B}"/>
    <cellStyle name="60% - Énfasis6 16 2 2 4 2" xfId="56443" xr:uid="{7D9288F9-EBBB-42F7-AA87-C72E0D1B9EF7}"/>
    <cellStyle name="60% - Énfasis6 16 2 2 5" xfId="56436" xr:uid="{DD4A90BE-91A6-4440-B4C2-39AFCE7FD31D}"/>
    <cellStyle name="60% - Énfasis6 16 2 3" xfId="5127" xr:uid="{C4E3AA55-8AC1-43F8-AB57-A12A7F8E984F}"/>
    <cellStyle name="60% - Énfasis6 16 2 3 2" xfId="12835" xr:uid="{F5DEF71B-13E2-4874-8A59-248C4C80FC5E}"/>
    <cellStyle name="60% - Énfasis6 16 2 3 2 2" xfId="28247" xr:uid="{FE52BF5E-83D4-49F6-9A64-9C8E26090633}"/>
    <cellStyle name="60% - Énfasis6 16 2 3 2 2 2" xfId="56446" xr:uid="{DA2FD25C-6E03-4C93-A13F-944073770781}"/>
    <cellStyle name="60% - Énfasis6 16 2 3 2 3" xfId="56445" xr:uid="{A86E0BDC-1048-42EF-8D6C-4AC32479DB64}"/>
    <cellStyle name="60% - Énfasis6 16 2 3 3" xfId="20542" xr:uid="{017AF3DD-B0D1-465D-B3B3-638B088FAB97}"/>
    <cellStyle name="60% - Énfasis6 16 2 3 3 2" xfId="56447" xr:uid="{BA0554B4-E425-434E-BABE-D61C1E7BBE55}"/>
    <cellStyle name="60% - Énfasis6 16 2 3 4" xfId="56444" xr:uid="{F6BFCC9F-F0BC-4100-9292-E71A6DAC0475}"/>
    <cellStyle name="60% - Énfasis6 16 2 4" xfId="9110" xr:uid="{7EA6827B-3781-4617-A191-90FF58931592}"/>
    <cellStyle name="60% - Énfasis6 16 2 4 2" xfId="24523" xr:uid="{6AE4B5C5-1CD2-4BD1-A389-0E00BA79919E}"/>
    <cellStyle name="60% - Énfasis6 16 2 4 2 2" xfId="56449" xr:uid="{8CEBFC63-D3C0-4345-9F54-CFC1A72EA89B}"/>
    <cellStyle name="60% - Énfasis6 16 2 4 3" xfId="56448" xr:uid="{76AD6ACF-04F8-40F6-8696-D4F0B6917886}"/>
    <cellStyle name="60% - Énfasis6 16 2 5" xfId="16818" xr:uid="{89969D05-3842-415D-89BF-F61F474D1B6D}"/>
    <cellStyle name="60% - Énfasis6 16 2 5 2" xfId="56450" xr:uid="{9415704F-5E38-49DC-AAC7-C73C9BAEF011}"/>
    <cellStyle name="60% - Énfasis6 16 2 6" xfId="56435" xr:uid="{58EA871C-5C04-4287-AA7C-B576648B181B}"/>
    <cellStyle name="60% - Énfasis6 16 3" xfId="2220" xr:uid="{8B1641CD-DFAC-45AA-9315-5384833B0A0E}"/>
    <cellStyle name="60% - Énfasis6 16 3 2" xfId="5952" xr:uid="{3B260677-97E7-4E40-A0E4-59F88CA0DCD5}"/>
    <cellStyle name="60% - Énfasis6 16 3 2 2" xfId="13660" xr:uid="{27B0949A-32C2-4618-8A74-44E0174B7F4D}"/>
    <cellStyle name="60% - Énfasis6 16 3 2 2 2" xfId="29072" xr:uid="{E3132C70-A66C-4ADB-BB2D-535256EB222B}"/>
    <cellStyle name="60% - Énfasis6 16 3 2 2 2 2" xfId="56454" xr:uid="{90627A4E-6193-4B4E-A686-8C0127B8B495}"/>
    <cellStyle name="60% - Énfasis6 16 3 2 2 3" xfId="56453" xr:uid="{ED9F96E8-B10C-493C-A456-8A294D44C23D}"/>
    <cellStyle name="60% - Énfasis6 16 3 2 3" xfId="21367" xr:uid="{5A697465-C117-40D3-AD7A-D2788C846F74}"/>
    <cellStyle name="60% - Énfasis6 16 3 2 3 2" xfId="56455" xr:uid="{8CF4B8F2-85A3-40D0-B7C6-CC6E41378F76}"/>
    <cellStyle name="60% - Énfasis6 16 3 2 4" xfId="56452" xr:uid="{309C56E5-BEDB-4EFE-A53B-4CF3F57FDD44}"/>
    <cellStyle name="60% - Énfasis6 16 3 3" xfId="9931" xr:uid="{C42B0962-1142-4170-A2A1-DF5AD16DCCBD}"/>
    <cellStyle name="60% - Énfasis6 16 3 3 2" xfId="25344" xr:uid="{3BD4A04C-910D-40C6-9712-D39A939ED092}"/>
    <cellStyle name="60% - Énfasis6 16 3 3 2 2" xfId="56457" xr:uid="{5E943BE3-5CCC-439E-936A-FCC144CE8841}"/>
    <cellStyle name="60% - Énfasis6 16 3 3 3" xfId="56456" xr:uid="{D415C42C-30B6-4353-BDC2-90D44C54A2D9}"/>
    <cellStyle name="60% - Énfasis6 16 3 4" xfId="17639" xr:uid="{8E10269B-3416-43B7-898C-BE5A70005EB1}"/>
    <cellStyle name="60% - Énfasis6 16 3 4 2" xfId="56458" xr:uid="{1E0F4121-3DB9-4945-A961-B976488B65A0}"/>
    <cellStyle name="60% - Énfasis6 16 3 5" xfId="56451" xr:uid="{ED828137-84C5-447F-B4B9-B88F0E6B326F}"/>
    <cellStyle name="60% - Énfasis6 16 4" xfId="4475" xr:uid="{F263E883-3B1A-4C80-B889-80A67921F529}"/>
    <cellStyle name="60% - Énfasis6 16 4 2" xfId="12183" xr:uid="{1AF16E4E-875C-4E2E-8A18-2CB2CFA1AE43}"/>
    <cellStyle name="60% - Énfasis6 16 4 2 2" xfId="27595" xr:uid="{198ED0DA-1C75-42EE-A77B-6D32F57BD7F1}"/>
    <cellStyle name="60% - Énfasis6 16 4 2 2 2" xfId="56461" xr:uid="{A83C1E62-3949-4369-8D0E-50F68A409E33}"/>
    <cellStyle name="60% - Énfasis6 16 4 2 3" xfId="56460" xr:uid="{6B79AC22-BEF2-47C2-893D-779DA3EFCA5D}"/>
    <cellStyle name="60% - Énfasis6 16 4 3" xfId="19890" xr:uid="{1647E382-F7DF-4B39-BAF2-FAA4AC736242}"/>
    <cellStyle name="60% - Énfasis6 16 4 3 2" xfId="56462" xr:uid="{E22E0041-E814-49D6-8200-08B87C423303}"/>
    <cellStyle name="60% - Énfasis6 16 4 4" xfId="56459" xr:uid="{FC7247B6-0CA2-4BD4-AC80-6BF0DF828F68}"/>
    <cellStyle name="60% - Énfasis6 16 5" xfId="8472" xr:uid="{8994D1BC-D05C-430F-822F-14DC26AE8D2B}"/>
    <cellStyle name="60% - Énfasis6 16 5 2" xfId="23885" xr:uid="{D97353C3-7E0A-4B44-9A64-9B9D285287E8}"/>
    <cellStyle name="60% - Énfasis6 16 5 2 2" xfId="56464" xr:uid="{485A1442-C853-45EF-80AC-A179C3ED0C19}"/>
    <cellStyle name="60% - Énfasis6 16 5 3" xfId="56463" xr:uid="{D0DA730A-420A-44AF-AD9E-6A956C92F906}"/>
    <cellStyle name="60% - Énfasis6 16 6" xfId="16180" xr:uid="{209ABD82-9C6A-4C5F-AEB5-BC21E5905D66}"/>
    <cellStyle name="60% - Énfasis6 16 6 2" xfId="56465" xr:uid="{43D06E53-5E52-4F03-A426-6C944E3CCA34}"/>
    <cellStyle name="60% - Énfasis6 16 7" xfId="56434" xr:uid="{F509E58A-2253-42EA-AF3A-A1C4FE0FA7FF}"/>
    <cellStyle name="60% - Énfasis6 17" xfId="750" xr:uid="{1F1D1D9A-3A02-47F7-8A85-BB625A853F60}"/>
    <cellStyle name="60% - Énfasis6 17 2" xfId="1411" xr:uid="{D7A0EDD1-D224-4015-9126-C3C1E3B29B80}"/>
    <cellStyle name="60% - Énfasis6 17 2 2" xfId="2878" xr:uid="{48774F54-5D6E-4894-849F-D5FF45E5812A}"/>
    <cellStyle name="60% - Énfasis6 17 2 2 2" xfId="6610" xr:uid="{BAD25BB5-8973-4A44-8B78-68CAE5BB97A1}"/>
    <cellStyle name="60% - Énfasis6 17 2 2 2 2" xfId="14318" xr:uid="{72794ADF-9282-4710-B130-17EC1D6B8324}"/>
    <cellStyle name="60% - Énfasis6 17 2 2 2 2 2" xfId="29730" xr:uid="{CD7939FC-7CE8-4F38-A5BA-3A46A5E4293D}"/>
    <cellStyle name="60% - Énfasis6 17 2 2 2 2 2 2" xfId="56471" xr:uid="{FCFDD46D-D946-4985-8BE9-C2FE8EA86931}"/>
    <cellStyle name="60% - Énfasis6 17 2 2 2 2 3" xfId="56470" xr:uid="{CCDC6D96-35AF-46CC-A37F-63657C111522}"/>
    <cellStyle name="60% - Énfasis6 17 2 2 2 3" xfId="22025" xr:uid="{4A2832F6-12E0-4AAF-82A9-DE80B59179E1}"/>
    <cellStyle name="60% - Énfasis6 17 2 2 2 3 2" xfId="56472" xr:uid="{458936F7-F26E-49C1-A81B-E8579B4B042D}"/>
    <cellStyle name="60% - Énfasis6 17 2 2 2 4" xfId="56469" xr:uid="{73EC0710-5F28-48CA-8A51-B70FD9BACC5A}"/>
    <cellStyle name="60% - Énfasis6 17 2 2 3" xfId="10589" xr:uid="{3F93A4BB-2BA4-4829-84B4-829E2F2486E5}"/>
    <cellStyle name="60% - Énfasis6 17 2 2 3 2" xfId="26002" xr:uid="{76371678-5261-4F7B-9EF3-6639D3966A0F}"/>
    <cellStyle name="60% - Énfasis6 17 2 2 3 2 2" xfId="56474" xr:uid="{62AD726D-AC76-4BA3-B65B-319437010A79}"/>
    <cellStyle name="60% - Énfasis6 17 2 2 3 3" xfId="56473" xr:uid="{A5EDBD99-900F-4211-B547-108591193156}"/>
    <cellStyle name="60% - Énfasis6 17 2 2 4" xfId="18297" xr:uid="{0974D54A-B3E9-460C-9544-A53CDA3E156E}"/>
    <cellStyle name="60% - Énfasis6 17 2 2 4 2" xfId="56475" xr:uid="{C687549D-0395-404B-B774-8AE817275E55}"/>
    <cellStyle name="60% - Énfasis6 17 2 2 5" xfId="56468" xr:uid="{A93F9337-0291-4E74-A129-0655A9E30F22}"/>
    <cellStyle name="60% - Énfasis6 17 2 3" xfId="5147" xr:uid="{854B02B5-0FBF-4C69-BECF-49D7BB069045}"/>
    <cellStyle name="60% - Énfasis6 17 2 3 2" xfId="12855" xr:uid="{1610E068-52F5-4489-BF82-67D0B221F777}"/>
    <cellStyle name="60% - Énfasis6 17 2 3 2 2" xfId="28267" xr:uid="{27912A5C-9CBB-4798-A289-A99FE5224C3D}"/>
    <cellStyle name="60% - Énfasis6 17 2 3 2 2 2" xfId="56478" xr:uid="{5A745979-6112-4C3B-AFF9-2C7DB3E58A02}"/>
    <cellStyle name="60% - Énfasis6 17 2 3 2 3" xfId="56477" xr:uid="{219386D3-4377-4217-8663-114A98037B06}"/>
    <cellStyle name="60% - Énfasis6 17 2 3 3" xfId="20562" xr:uid="{C38910E9-EBC0-486D-830C-52A87BAA09B0}"/>
    <cellStyle name="60% - Énfasis6 17 2 3 3 2" xfId="56479" xr:uid="{AC472E99-DDB3-4E34-A2A7-C8F871D2712A}"/>
    <cellStyle name="60% - Énfasis6 17 2 3 4" xfId="56476" xr:uid="{DDF9FB0E-163D-439F-BC1D-D7CD1273C84B}"/>
    <cellStyle name="60% - Énfasis6 17 2 4" xfId="9130" xr:uid="{7888E5F0-41BD-4CCA-83C1-DBFCBE58DEEB}"/>
    <cellStyle name="60% - Énfasis6 17 2 4 2" xfId="24543" xr:uid="{09A399EE-33E3-48DC-A300-9B387E403C52}"/>
    <cellStyle name="60% - Énfasis6 17 2 4 2 2" xfId="56481" xr:uid="{0D6A0EDF-E392-4FE0-96B0-19233A578B92}"/>
    <cellStyle name="60% - Énfasis6 17 2 4 3" xfId="56480" xr:uid="{4C3D459A-E028-4579-AEB0-7C297829F1AB}"/>
    <cellStyle name="60% - Énfasis6 17 2 5" xfId="16838" xr:uid="{3F23D8E0-42C5-4527-B9BB-BAE667E091E8}"/>
    <cellStyle name="60% - Énfasis6 17 2 5 2" xfId="56482" xr:uid="{EE6B4A32-83F8-42C5-9F98-E777E1574F0A}"/>
    <cellStyle name="60% - Énfasis6 17 2 6" xfId="56467" xr:uid="{600A610E-B176-4389-B0A5-4B6DE9B7DAE7}"/>
    <cellStyle name="60% - Énfasis6 17 3" xfId="2240" xr:uid="{AF945ACD-FDF6-43D7-9A49-767ACF756ED0}"/>
    <cellStyle name="60% - Énfasis6 17 3 2" xfId="5972" xr:uid="{30CEC30E-0400-4095-B674-31435DC1B820}"/>
    <cellStyle name="60% - Énfasis6 17 3 2 2" xfId="13680" xr:uid="{D84E1AB8-1A45-4B2D-AA86-D111FD546E57}"/>
    <cellStyle name="60% - Énfasis6 17 3 2 2 2" xfId="29092" xr:uid="{598DDB7F-C598-4AE2-9B2B-C50A79C8A7EE}"/>
    <cellStyle name="60% - Énfasis6 17 3 2 2 2 2" xfId="56486" xr:uid="{F89A42BF-D4E2-4944-90A0-BDF5A8790447}"/>
    <cellStyle name="60% - Énfasis6 17 3 2 2 3" xfId="56485" xr:uid="{F475C02E-6079-4530-984D-233BBC8A6532}"/>
    <cellStyle name="60% - Énfasis6 17 3 2 3" xfId="21387" xr:uid="{ED8750CC-F4DF-4ADC-AA51-243B4951D340}"/>
    <cellStyle name="60% - Énfasis6 17 3 2 3 2" xfId="56487" xr:uid="{F5DC7C76-8A61-40C0-BE14-1BB478E1168E}"/>
    <cellStyle name="60% - Énfasis6 17 3 2 4" xfId="56484" xr:uid="{B2B65153-1632-4D51-BE6D-7A4297008CC3}"/>
    <cellStyle name="60% - Énfasis6 17 3 3" xfId="9951" xr:uid="{952B4192-4972-4633-BCD1-296F154052B5}"/>
    <cellStyle name="60% - Énfasis6 17 3 3 2" xfId="25364" xr:uid="{F98DCE66-08F7-4EEA-857E-04B4332B7572}"/>
    <cellStyle name="60% - Énfasis6 17 3 3 2 2" xfId="56489" xr:uid="{F0ACB6D2-F28B-4513-8E98-21F142AB7C02}"/>
    <cellStyle name="60% - Énfasis6 17 3 3 3" xfId="56488" xr:uid="{87B223AE-095A-4B2B-9369-F8C5C254D641}"/>
    <cellStyle name="60% - Énfasis6 17 3 4" xfId="17659" xr:uid="{2FBF9DA9-843A-4D24-8E6C-892ACD0D9EB8}"/>
    <cellStyle name="60% - Énfasis6 17 3 4 2" xfId="56490" xr:uid="{A6AD4331-EBB3-4A39-8701-71A256390009}"/>
    <cellStyle name="60% - Énfasis6 17 3 5" xfId="56483" xr:uid="{7F90BA0C-F3A6-4037-A3E2-F706E609101A}"/>
    <cellStyle name="60% - Énfasis6 17 4" xfId="4495" xr:uid="{35706EDD-B145-47DA-8E85-EECE9941A8AC}"/>
    <cellStyle name="60% - Énfasis6 17 4 2" xfId="12203" xr:uid="{0D0CC960-8C9E-488A-8E39-ADC71C9980F3}"/>
    <cellStyle name="60% - Énfasis6 17 4 2 2" xfId="27615" xr:uid="{0491F786-DEF1-4BA6-A2E6-1D08E58F4E48}"/>
    <cellStyle name="60% - Énfasis6 17 4 2 2 2" xfId="56493" xr:uid="{23101E1E-B5AA-41EA-80E8-4068ADACAAC9}"/>
    <cellStyle name="60% - Énfasis6 17 4 2 3" xfId="56492" xr:uid="{7279D788-4188-4434-8C6D-F2B6F1C87F7A}"/>
    <cellStyle name="60% - Énfasis6 17 4 3" xfId="19910" xr:uid="{C7E50EC2-2CEE-4E09-8252-E67101D35341}"/>
    <cellStyle name="60% - Énfasis6 17 4 3 2" xfId="56494" xr:uid="{01812367-1744-4554-9B69-F845085645D5}"/>
    <cellStyle name="60% - Énfasis6 17 4 4" xfId="56491" xr:uid="{97EBA8FF-EFFF-41B9-8885-0004965B8AFF}"/>
    <cellStyle name="60% - Énfasis6 17 5" xfId="8492" xr:uid="{E67BD6B9-3477-4968-A034-D492EB758C48}"/>
    <cellStyle name="60% - Énfasis6 17 5 2" xfId="23905" xr:uid="{F630EE32-28EA-4C7C-A4F8-85E467E61CE2}"/>
    <cellStyle name="60% - Énfasis6 17 5 2 2" xfId="56496" xr:uid="{19329B50-088C-4EEC-BF22-789D2002219F}"/>
    <cellStyle name="60% - Énfasis6 17 5 3" xfId="56495" xr:uid="{9F74A040-5B06-4297-B6FC-1E4622D2996F}"/>
    <cellStyle name="60% - Énfasis6 17 6" xfId="16200" xr:uid="{CA373654-6486-4BF2-ABB6-7F6FC0AF53D6}"/>
    <cellStyle name="60% - Énfasis6 17 6 2" xfId="56497" xr:uid="{72DD8FF6-56D7-40A4-9409-4CAB0FABC18D}"/>
    <cellStyle name="60% - Énfasis6 17 7" xfId="56466" xr:uid="{FF6F3C00-B682-4F29-9E82-79542158A799}"/>
    <cellStyle name="60% - Énfasis6 18" xfId="769" xr:uid="{0A1317F1-EFF7-40E4-9D7D-74C4F8F39B7D}"/>
    <cellStyle name="60% - Énfasis6 18 2" xfId="2259" xr:uid="{5E174F76-0724-49DE-BD8C-2192D503FC94}"/>
    <cellStyle name="60% - Énfasis6 18 2 2" xfId="5991" xr:uid="{88D62198-FA0E-4665-8B13-B66FEFA7452E}"/>
    <cellStyle name="60% - Énfasis6 18 2 2 2" xfId="13699" xr:uid="{2F7A0586-8FFE-4748-BB7E-850F7699679E}"/>
    <cellStyle name="60% - Énfasis6 18 2 2 2 2" xfId="29111" xr:uid="{A0713C96-BDE2-4461-ADC8-9353659216C1}"/>
    <cellStyle name="60% - Énfasis6 18 2 2 2 2 2" xfId="56502" xr:uid="{A9493015-3F51-428B-800C-07F97453A12D}"/>
    <cellStyle name="60% - Énfasis6 18 2 2 2 3" xfId="56501" xr:uid="{FB27877F-5B79-41B6-9E26-E7F69A2B3091}"/>
    <cellStyle name="60% - Énfasis6 18 2 2 3" xfId="21406" xr:uid="{F7D1EF08-27DF-4D7D-80CB-D41AE42C43A2}"/>
    <cellStyle name="60% - Énfasis6 18 2 2 3 2" xfId="56503" xr:uid="{DA6F095C-6D9C-4A4E-857C-CEC548C4132F}"/>
    <cellStyle name="60% - Énfasis6 18 2 2 4" xfId="56500" xr:uid="{55E9AB5E-531F-4EB0-A03F-A09766D441DB}"/>
    <cellStyle name="60% - Énfasis6 18 2 3" xfId="9970" xr:uid="{1DD61C07-8EA7-4A2F-8D2C-33591B88B0D3}"/>
    <cellStyle name="60% - Énfasis6 18 2 3 2" xfId="25383" xr:uid="{9CC94786-DBC3-4C4D-8D20-7C38041BC10A}"/>
    <cellStyle name="60% - Énfasis6 18 2 3 2 2" xfId="56505" xr:uid="{97E1087C-AFAE-461A-BCFE-D3F3AA55DDF2}"/>
    <cellStyle name="60% - Énfasis6 18 2 3 3" xfId="56504" xr:uid="{E5CF48E9-8630-4C1D-A25F-B255B1C23447}"/>
    <cellStyle name="60% - Énfasis6 18 2 4" xfId="17678" xr:uid="{E7FC74E0-8B1E-41BF-9280-15DCBEF47F32}"/>
    <cellStyle name="60% - Énfasis6 18 2 4 2" xfId="56506" xr:uid="{66AD3EC6-6B1F-4F88-818B-14B2F68780B1}"/>
    <cellStyle name="60% - Énfasis6 18 2 5" xfId="56499" xr:uid="{6A9E8430-0A7F-4A15-84BC-503C52E5FA40}"/>
    <cellStyle name="60% - Énfasis6 18 3" xfId="4514" xr:uid="{2489301A-AB5A-47B1-8201-1616C5314B27}"/>
    <cellStyle name="60% - Énfasis6 18 3 2" xfId="12222" xr:uid="{4E6D5A7E-FCB7-483B-8B3F-EAA8A99E057E}"/>
    <cellStyle name="60% - Énfasis6 18 3 2 2" xfId="27634" xr:uid="{D1E5B604-2910-4B3F-ADF6-80F3C5A92E3B}"/>
    <cellStyle name="60% - Énfasis6 18 3 2 2 2" xfId="56509" xr:uid="{E73118B9-BA24-4255-8B86-098CC94A60BE}"/>
    <cellStyle name="60% - Énfasis6 18 3 2 3" xfId="56508" xr:uid="{1F3963D9-1AB0-4177-98ED-1123241A5205}"/>
    <cellStyle name="60% - Énfasis6 18 3 3" xfId="19929" xr:uid="{FEF72784-10ED-4489-B91C-FD5FC835CBA4}"/>
    <cellStyle name="60% - Énfasis6 18 3 3 2" xfId="56510" xr:uid="{1D3CFCD0-C66B-44F4-9826-97E9D07C1326}"/>
    <cellStyle name="60% - Énfasis6 18 3 4" xfId="56507" xr:uid="{23AFBA7D-D093-4CB2-9F47-0D518857F57F}"/>
    <cellStyle name="60% - Énfasis6 18 4" xfId="8511" xr:uid="{11084110-47A6-4AA6-A3F0-8DD8AB7B8E84}"/>
    <cellStyle name="60% - Énfasis6 18 4 2" xfId="23924" xr:uid="{4B29C061-3F03-4AA0-B4B6-38FC9BD8ED81}"/>
    <cellStyle name="60% - Énfasis6 18 4 2 2" xfId="56512" xr:uid="{BF6E807C-CC9F-4F3B-A95B-51C5B47F52F5}"/>
    <cellStyle name="60% - Énfasis6 18 4 3" xfId="56511" xr:uid="{6EEEA1F5-0237-4416-80AD-BFDA375CBB11}"/>
    <cellStyle name="60% - Énfasis6 18 5" xfId="16219" xr:uid="{44D19750-FBBD-41FF-A63E-5F75D23AADF0}"/>
    <cellStyle name="60% - Énfasis6 18 5 2" xfId="56513" xr:uid="{29D663E8-23F4-46EB-BDD0-028B6ACBB004}"/>
    <cellStyle name="60% - Énfasis6 18 6" xfId="56498" xr:uid="{2DF2F168-F418-4062-AAAB-4DE858278633}"/>
    <cellStyle name="60% - Énfasis6 19" xfId="1433" xr:uid="{CB3B14CB-865F-45BF-82F3-01759ECF8795}"/>
    <cellStyle name="60% - Énfasis6 19 2" xfId="2898" xr:uid="{0EE2CC9C-1223-4429-9B06-7D9DAA247062}"/>
    <cellStyle name="60% - Énfasis6 19 2 2" xfId="6630" xr:uid="{B6464BF8-A02E-42A2-BC44-320C05BF78E9}"/>
    <cellStyle name="60% - Énfasis6 19 2 2 2" xfId="14338" xr:uid="{C4248979-A6A9-4CAE-AA71-BBFE534066C5}"/>
    <cellStyle name="60% - Énfasis6 19 2 2 2 2" xfId="29750" xr:uid="{FA1789A3-CE95-48FE-B489-52F911C4AAE7}"/>
    <cellStyle name="60% - Énfasis6 19 2 2 2 2 2" xfId="56518" xr:uid="{A9F77C96-3E2B-49A0-9174-12F6D445AF29}"/>
    <cellStyle name="60% - Énfasis6 19 2 2 2 3" xfId="56517" xr:uid="{0E8F4C85-7F45-4975-B5EF-89E146C8073D}"/>
    <cellStyle name="60% - Énfasis6 19 2 2 3" xfId="22045" xr:uid="{6AA731D0-C43F-4B96-A639-AB98AAB46383}"/>
    <cellStyle name="60% - Énfasis6 19 2 2 3 2" xfId="56519" xr:uid="{776237DC-B266-41D1-8B76-DF03D44449AF}"/>
    <cellStyle name="60% - Énfasis6 19 2 2 4" xfId="56516" xr:uid="{B0749F20-E631-4198-B2FE-0B8E1AE4E9D3}"/>
    <cellStyle name="60% - Énfasis6 19 2 3" xfId="10609" xr:uid="{F949EFA2-971E-43FA-9578-9D0D895E96D6}"/>
    <cellStyle name="60% - Énfasis6 19 2 3 2" xfId="26022" xr:uid="{446B8A5E-5ADE-4EBD-AEB7-396521CA4FC8}"/>
    <cellStyle name="60% - Énfasis6 19 2 3 2 2" xfId="56521" xr:uid="{D67BB4EE-4D22-4701-8385-50EE9D023DAA}"/>
    <cellStyle name="60% - Énfasis6 19 2 3 3" xfId="56520" xr:uid="{5C5861D4-9617-47CD-ABF9-4E5EB5D77859}"/>
    <cellStyle name="60% - Énfasis6 19 2 4" xfId="18317" xr:uid="{CCC67708-FE83-462C-BB84-CD005356F5C6}"/>
    <cellStyle name="60% - Énfasis6 19 2 4 2" xfId="56522" xr:uid="{AA532378-A5BA-496C-B20C-82599C3BA5A4}"/>
    <cellStyle name="60% - Énfasis6 19 2 5" xfId="56515" xr:uid="{EBA02EA3-53FE-4C7D-9AD1-0E11B6260371}"/>
    <cellStyle name="60% - Énfasis6 19 3" xfId="5169" xr:uid="{CBFCFC5B-06A4-46BF-A58A-166DA1C3B7D1}"/>
    <cellStyle name="60% - Énfasis6 19 3 2" xfId="12877" xr:uid="{EB286566-F871-4AF1-BF65-B34E37E6D778}"/>
    <cellStyle name="60% - Énfasis6 19 3 2 2" xfId="28289" xr:uid="{5C351882-16E1-4A39-8D01-08F13B9E630D}"/>
    <cellStyle name="60% - Énfasis6 19 3 2 2 2" xfId="56525" xr:uid="{4C124937-4364-470C-AA40-0CA5B11443F6}"/>
    <cellStyle name="60% - Énfasis6 19 3 2 3" xfId="56524" xr:uid="{0E1C232C-28FD-46F1-8BC7-7B383ECC819E}"/>
    <cellStyle name="60% - Énfasis6 19 3 3" xfId="20584" xr:uid="{E77888F7-2776-45BA-8EF1-07CEE29CE9C0}"/>
    <cellStyle name="60% - Énfasis6 19 3 3 2" xfId="56526" xr:uid="{4D89FDD4-AD67-4271-85DC-E4EB0664DDD6}"/>
    <cellStyle name="60% - Énfasis6 19 3 4" xfId="56523" xr:uid="{8C3FAEDB-5310-4FCF-85D5-D201C9AB8C8C}"/>
    <cellStyle name="60% - Énfasis6 19 4" xfId="9150" xr:uid="{B60ADD91-29CB-4A36-BE87-735C16A75D5D}"/>
    <cellStyle name="60% - Énfasis6 19 4 2" xfId="24563" xr:uid="{6C54D91F-C1D9-451D-B16C-6A2406183186}"/>
    <cellStyle name="60% - Énfasis6 19 4 2 2" xfId="56528" xr:uid="{F4867E4E-9B1D-4DCE-925A-7D065F29B7AC}"/>
    <cellStyle name="60% - Énfasis6 19 4 3" xfId="56527" xr:uid="{4404057E-4067-4B06-A09A-C5EFE987879B}"/>
    <cellStyle name="60% - Énfasis6 19 5" xfId="16858" xr:uid="{2219B5F7-6182-498F-92B4-F74C5CE107CE}"/>
    <cellStyle name="60% - Énfasis6 19 5 2" xfId="56529" xr:uid="{F7C65321-F990-4243-AE5E-3ACB04F2042E}"/>
    <cellStyle name="60% - Énfasis6 19 6" xfId="56514" xr:uid="{1C51DCEE-42E7-42B9-92ED-BB59089BFC16}"/>
    <cellStyle name="60% - Énfasis6 2" xfId="240" xr:uid="{96CFCD12-7D6B-4B22-912F-7A8F4C88D759}"/>
    <cellStyle name="60% - Énfasis6 2 2" xfId="443" xr:uid="{EE242130-1F18-47D6-9F86-F5030502864A}"/>
    <cellStyle name="60% - Énfasis6 2 2 2" xfId="1104" xr:uid="{5A6A2828-AA75-477C-A081-13BDC234AF77}"/>
    <cellStyle name="60% - Énfasis6 2 2 2 2" xfId="2572" xr:uid="{05F58BE7-D516-465A-9511-96C0FE3FB313}"/>
    <cellStyle name="60% - Énfasis6 2 2 2 2 2" xfId="6304" xr:uid="{EA943538-8883-4BA6-8254-64DC7071BFA5}"/>
    <cellStyle name="60% - Énfasis6 2 2 2 2 2 2" xfId="14012" xr:uid="{BC747285-91F7-4C89-B46D-CE53B326D84F}"/>
    <cellStyle name="60% - Énfasis6 2 2 2 2 2 2 2" xfId="29424" xr:uid="{C922D8EB-7C80-4E14-BECB-DE96150CEC7B}"/>
    <cellStyle name="60% - Énfasis6 2 2 2 2 2 2 2 2" xfId="56536" xr:uid="{1D14F57E-0048-4CCC-B967-0E81E3BECC38}"/>
    <cellStyle name="60% - Énfasis6 2 2 2 2 2 2 3" xfId="56535" xr:uid="{A511AC8B-8040-4B3A-B617-DE11DEDCEA80}"/>
    <cellStyle name="60% - Énfasis6 2 2 2 2 2 3" xfId="21719" xr:uid="{52BB8D3F-F689-4681-8766-5A2D1446EDDF}"/>
    <cellStyle name="60% - Énfasis6 2 2 2 2 2 3 2" xfId="56537" xr:uid="{2DAD08DA-9A4D-4E04-B927-3F3A54BD3968}"/>
    <cellStyle name="60% - Énfasis6 2 2 2 2 2 4" xfId="56534" xr:uid="{07B303C8-E04E-43A3-B085-83DA8461430D}"/>
    <cellStyle name="60% - Énfasis6 2 2 2 2 3" xfId="10283" xr:uid="{346C1AD3-784A-4A70-881C-FCB9335D8201}"/>
    <cellStyle name="60% - Énfasis6 2 2 2 2 3 2" xfId="25696" xr:uid="{D1C99033-99C3-401A-A35C-20A43653FA35}"/>
    <cellStyle name="60% - Énfasis6 2 2 2 2 3 2 2" xfId="56539" xr:uid="{6894AC49-C50B-4318-8AED-3ADB6B08D960}"/>
    <cellStyle name="60% - Énfasis6 2 2 2 2 3 3" xfId="56538" xr:uid="{7423479D-610C-4426-B85E-CA0CACFF1BCF}"/>
    <cellStyle name="60% - Énfasis6 2 2 2 2 4" xfId="17991" xr:uid="{7C2B3513-5862-43AF-BA6C-9F06CBDEB70F}"/>
    <cellStyle name="60% - Énfasis6 2 2 2 2 4 2" xfId="56540" xr:uid="{5EEE4C19-7BA7-4D49-8B59-D46EB703DB8A}"/>
    <cellStyle name="60% - Énfasis6 2 2 2 2 5" xfId="56533" xr:uid="{28833CBB-2A85-4D86-A03F-6A2A5AE1709D}"/>
    <cellStyle name="60% - Énfasis6 2 2 2 3" xfId="4841" xr:uid="{CA8BA7D6-2FF2-403A-B1AF-A2636135ACB5}"/>
    <cellStyle name="60% - Énfasis6 2 2 2 3 2" xfId="12549" xr:uid="{6FDC5C06-F7E8-49E2-9149-D30D7F66BEA5}"/>
    <cellStyle name="60% - Énfasis6 2 2 2 3 2 2" xfId="27961" xr:uid="{4C03EE10-67E0-4094-8E43-5C66C921632A}"/>
    <cellStyle name="60% - Énfasis6 2 2 2 3 2 2 2" xfId="56543" xr:uid="{358AC410-CBD3-4E4A-9069-4626A7B466E9}"/>
    <cellStyle name="60% - Énfasis6 2 2 2 3 2 3" xfId="56542" xr:uid="{C90FB5A0-380C-40B3-9F89-29D4C140D63C}"/>
    <cellStyle name="60% - Énfasis6 2 2 2 3 3" xfId="20256" xr:uid="{2363B28C-41E6-4118-BE5A-400A6C6B330F}"/>
    <cellStyle name="60% - Énfasis6 2 2 2 3 3 2" xfId="56544" xr:uid="{B8F0784F-28C0-4F8F-9AB7-C41707AB71F2}"/>
    <cellStyle name="60% - Énfasis6 2 2 2 3 4" xfId="56541" xr:uid="{B6A8ECEA-76EC-4EBD-AD00-BF608CFF4883}"/>
    <cellStyle name="60% - Énfasis6 2 2 2 4" xfId="8824" xr:uid="{DE38E087-47C1-4BFE-A258-448177CDBAE1}"/>
    <cellStyle name="60% - Énfasis6 2 2 2 4 2" xfId="24237" xr:uid="{40BA7D72-38A5-4F26-8D37-7137B98108FB}"/>
    <cellStyle name="60% - Énfasis6 2 2 2 4 2 2" xfId="56546" xr:uid="{42FF7944-A391-4D9E-BB17-D952EC02D8CA}"/>
    <cellStyle name="60% - Énfasis6 2 2 2 4 3" xfId="56545" xr:uid="{32297E6C-72D7-455C-9B2D-3C93F52D619B}"/>
    <cellStyle name="60% - Énfasis6 2 2 2 5" xfId="16532" xr:uid="{1095F18F-B051-4298-9D30-09CE61D33344}"/>
    <cellStyle name="60% - Énfasis6 2 2 2 5 2" xfId="56547" xr:uid="{2B8CC5F3-1F82-454C-8B6A-34CA093B6550}"/>
    <cellStyle name="60% - Énfasis6 2 2 2 6" xfId="56532" xr:uid="{6799715F-EB39-4753-90C0-6D687FFE03D8}"/>
    <cellStyle name="60% - Énfasis6 2 2 3" xfId="1934" xr:uid="{F8C56052-4CD0-4549-B5C2-B7E044A74B53}"/>
    <cellStyle name="60% - Énfasis6 2 2 3 2" xfId="5666" xr:uid="{5829B1B5-BFC2-4968-9C0C-1614D4B98267}"/>
    <cellStyle name="60% - Énfasis6 2 2 3 2 2" xfId="13374" xr:uid="{16C3E0DC-7833-4B3E-8316-CE497C6B124E}"/>
    <cellStyle name="60% - Énfasis6 2 2 3 2 2 2" xfId="28786" xr:uid="{88FDB8E2-A399-483D-8526-75F40E986096}"/>
    <cellStyle name="60% - Énfasis6 2 2 3 2 2 2 2" xfId="56551" xr:uid="{FA9A5A8C-2E3A-4DC7-BFC8-0F5EA9A59605}"/>
    <cellStyle name="60% - Énfasis6 2 2 3 2 2 3" xfId="56550" xr:uid="{F596D241-C081-4E7D-8CAC-202660B6690D}"/>
    <cellStyle name="60% - Énfasis6 2 2 3 2 3" xfId="21081" xr:uid="{D8F32295-41C7-4354-9955-2698976F7E6C}"/>
    <cellStyle name="60% - Énfasis6 2 2 3 2 3 2" xfId="56552" xr:uid="{DC08D5B3-E507-4E9A-8659-141547F33D34}"/>
    <cellStyle name="60% - Énfasis6 2 2 3 2 4" xfId="56549" xr:uid="{57127C43-CF8D-440B-AF3B-E57A4459BA49}"/>
    <cellStyle name="60% - Énfasis6 2 2 3 3" xfId="9645" xr:uid="{E4930ECA-716E-4670-AFA8-3F95EAFBE520}"/>
    <cellStyle name="60% - Énfasis6 2 2 3 3 2" xfId="25058" xr:uid="{8E7FBE87-E9B6-4092-99AC-BF4C3F80D7EC}"/>
    <cellStyle name="60% - Énfasis6 2 2 3 3 2 2" xfId="56554" xr:uid="{FC449951-A50B-41DA-961D-9C9A4ADEC341}"/>
    <cellStyle name="60% - Énfasis6 2 2 3 3 3" xfId="56553" xr:uid="{9B5CE2DC-0217-4854-B1F5-584781026DE0}"/>
    <cellStyle name="60% - Énfasis6 2 2 3 4" xfId="17353" xr:uid="{9A698834-8BD8-4A52-97BD-E1942C03A7D7}"/>
    <cellStyle name="60% - Énfasis6 2 2 3 4 2" xfId="56555" xr:uid="{1FC3237B-246A-4E6C-8310-E645E8CF5BED}"/>
    <cellStyle name="60% - Énfasis6 2 2 3 5" xfId="56548" xr:uid="{3F599508-1DDC-4246-BA97-AAD4D1A26F27}"/>
    <cellStyle name="60% - Énfasis6 2 2 4" xfId="4189" xr:uid="{9CBF2527-6F24-4763-8DBB-0587B1FCBFA4}"/>
    <cellStyle name="60% - Énfasis6 2 2 4 2" xfId="11897" xr:uid="{2FEEFA10-5C59-4903-A674-AACFE1E69C86}"/>
    <cellStyle name="60% - Énfasis6 2 2 4 2 2" xfId="27309" xr:uid="{F3D75A31-32E2-433F-A31B-1F0FABCB0A85}"/>
    <cellStyle name="60% - Énfasis6 2 2 4 2 2 2" xfId="56558" xr:uid="{F3853B53-D66F-4BB5-8384-D4C3C9D5B46B}"/>
    <cellStyle name="60% - Énfasis6 2 2 4 2 3" xfId="56557" xr:uid="{7A2E80CE-1944-4B22-8925-17108C61BB13}"/>
    <cellStyle name="60% - Énfasis6 2 2 4 3" xfId="19604" xr:uid="{7D502A62-D68E-45D6-8514-6B8E869849D3}"/>
    <cellStyle name="60% - Énfasis6 2 2 4 3 2" xfId="56559" xr:uid="{9BDB8A02-1D0F-4B3D-A5D8-B95F8607EFA1}"/>
    <cellStyle name="60% - Énfasis6 2 2 4 4" xfId="56556" xr:uid="{746088C4-998E-4DA9-985F-9ADD8498F60D}"/>
    <cellStyle name="60% - Énfasis6 2 2 5" xfId="8186" xr:uid="{2EF0E703-6E0D-44FE-B927-2B4C6D555AED}"/>
    <cellStyle name="60% - Énfasis6 2 2 5 2" xfId="23599" xr:uid="{42195077-FF97-4713-AE41-A0AB0DE46912}"/>
    <cellStyle name="60% - Énfasis6 2 2 5 2 2" xfId="56561" xr:uid="{CC493F94-45BB-4AA9-A5F4-0B6677A7A191}"/>
    <cellStyle name="60% - Énfasis6 2 2 5 3" xfId="56560" xr:uid="{8444E1F2-79C6-48A8-8ACE-27494EEAC8EB}"/>
    <cellStyle name="60% - Énfasis6 2 2 6" xfId="15894" xr:uid="{10D45FF7-5E55-45A4-8067-930555C549DF}"/>
    <cellStyle name="60% - Énfasis6 2 2 6 2" xfId="56562" xr:uid="{FB9DA90D-37BC-44ED-90C4-8FAD6B3CA988}"/>
    <cellStyle name="60% - Énfasis6 2 2 7" xfId="56531" xr:uid="{9474A453-3424-4F4C-A0F3-46505690393C}"/>
    <cellStyle name="60% - Énfasis6 2 3" xfId="904" xr:uid="{95C381A8-3C42-4A3E-825D-52EFBD792A03}"/>
    <cellStyle name="60% - Énfasis6 2 3 2" xfId="2374" xr:uid="{503D99D1-64E7-4B05-AE1F-8351BA46E288}"/>
    <cellStyle name="60% - Énfasis6 2 3 2 2" xfId="6106" xr:uid="{2460B12D-FED8-4392-B648-2EA4DF803A43}"/>
    <cellStyle name="60% - Énfasis6 2 3 2 2 2" xfId="13814" xr:uid="{3FD51D84-1ECB-4C1B-AE9D-67C823B0AC92}"/>
    <cellStyle name="60% - Énfasis6 2 3 2 2 2 2" xfId="29226" xr:uid="{7478D227-4F7D-4367-BF7A-11F2226D78A5}"/>
    <cellStyle name="60% - Énfasis6 2 3 2 2 2 2 2" xfId="56567" xr:uid="{CA36D29C-5532-418B-A0A6-B2953348B75E}"/>
    <cellStyle name="60% - Énfasis6 2 3 2 2 2 3" xfId="56566" xr:uid="{557D429C-6185-4DF6-B870-02470AAADA54}"/>
    <cellStyle name="60% - Énfasis6 2 3 2 2 3" xfId="21521" xr:uid="{59BB9452-E3B7-4227-A337-9B97BA294967}"/>
    <cellStyle name="60% - Énfasis6 2 3 2 2 3 2" xfId="56568" xr:uid="{BC124CB1-E0EC-4A47-9DEA-B9961404A315}"/>
    <cellStyle name="60% - Énfasis6 2 3 2 2 4" xfId="56565" xr:uid="{C9F1EF1E-FC48-43A6-A380-7920A66A8516}"/>
    <cellStyle name="60% - Énfasis6 2 3 2 3" xfId="10085" xr:uid="{834F98A7-B4D0-454C-9AFC-F61D261F1ECE}"/>
    <cellStyle name="60% - Énfasis6 2 3 2 3 2" xfId="25498" xr:uid="{00FAB9D5-2457-403B-8044-581A63099D8E}"/>
    <cellStyle name="60% - Énfasis6 2 3 2 3 2 2" xfId="56570" xr:uid="{9BBD09ED-7AA8-42F2-8EFE-7F27B7C7E0BD}"/>
    <cellStyle name="60% - Énfasis6 2 3 2 3 3" xfId="56569" xr:uid="{BA0161FF-E8C1-463F-B9CA-3FFBC588ADEA}"/>
    <cellStyle name="60% - Énfasis6 2 3 2 4" xfId="17793" xr:uid="{7BA8B3DB-307A-4D2D-A89F-228F7A72266D}"/>
    <cellStyle name="60% - Énfasis6 2 3 2 4 2" xfId="56571" xr:uid="{A198AED1-8284-41BF-B931-03EE36FE831F}"/>
    <cellStyle name="60% - Énfasis6 2 3 2 5" xfId="56564" xr:uid="{E86680C9-F0F3-4074-980D-13334A8A100D}"/>
    <cellStyle name="60% - Énfasis6 2 3 3" xfId="4641" xr:uid="{9DF99F83-DC8C-422C-89D2-91B61F7B2B07}"/>
    <cellStyle name="60% - Énfasis6 2 3 3 2" xfId="12349" xr:uid="{F86BF5AC-C600-4EC5-9C3D-47878C7B63D6}"/>
    <cellStyle name="60% - Énfasis6 2 3 3 2 2" xfId="27761" xr:uid="{B260C6F3-BB28-4B59-98EE-756373C21034}"/>
    <cellStyle name="60% - Énfasis6 2 3 3 2 2 2" xfId="56574" xr:uid="{39CC8DCA-2A44-4143-86F3-8FB8841FB7DC}"/>
    <cellStyle name="60% - Énfasis6 2 3 3 2 3" xfId="56573" xr:uid="{04051227-D437-476B-A88A-DE1645D23363}"/>
    <cellStyle name="60% - Énfasis6 2 3 3 3" xfId="20056" xr:uid="{8F59E901-3CB4-4F02-B2D3-BB80350228E2}"/>
    <cellStyle name="60% - Énfasis6 2 3 3 3 2" xfId="56575" xr:uid="{32CFA063-0EA1-42F0-848E-01E4589AC4EB}"/>
    <cellStyle name="60% - Énfasis6 2 3 3 4" xfId="56572" xr:uid="{B09F54B0-5EFD-4A4A-9828-345662E16E0D}"/>
    <cellStyle name="60% - Énfasis6 2 3 4" xfId="8626" xr:uid="{29451E09-9D5B-4BAA-B6C6-CF12BF8C66F6}"/>
    <cellStyle name="60% - Énfasis6 2 3 4 2" xfId="24039" xr:uid="{293EC993-A8C9-49B1-A692-4D72BAFB679D}"/>
    <cellStyle name="60% - Énfasis6 2 3 4 2 2" xfId="56577" xr:uid="{FAC451EA-6A26-4184-AB10-D0EE52E29D57}"/>
    <cellStyle name="60% - Énfasis6 2 3 4 3" xfId="56576" xr:uid="{22EB96E1-0AA3-4849-A442-E4165C90DB58}"/>
    <cellStyle name="60% - Énfasis6 2 3 5" xfId="16334" xr:uid="{F9681314-6C9F-41E2-911D-A0FDB17674F5}"/>
    <cellStyle name="60% - Énfasis6 2 3 5 2" xfId="56578" xr:uid="{1C10CB58-1B30-442B-9AA8-A2D7EF796852}"/>
    <cellStyle name="60% - Énfasis6 2 3 6" xfId="56563" xr:uid="{368E4220-6DA5-4185-8964-8D6FCF0D6205}"/>
    <cellStyle name="60% - Énfasis6 2 4" xfId="1736" xr:uid="{A400CFAC-7012-4C52-B5FD-C958C89EEA56}"/>
    <cellStyle name="60% - Énfasis6 2 4 2" xfId="5468" xr:uid="{E72785F4-638E-4F8E-8B59-7DBAA716D49E}"/>
    <cellStyle name="60% - Énfasis6 2 4 2 2" xfId="13176" xr:uid="{64028589-D896-477A-BBD4-85C62A59C296}"/>
    <cellStyle name="60% - Énfasis6 2 4 2 2 2" xfId="28588" xr:uid="{2B3D25DC-97A6-40A7-8A9D-930E192A8A78}"/>
    <cellStyle name="60% - Énfasis6 2 4 2 2 2 2" xfId="56582" xr:uid="{65DAD192-5CFD-4BAF-851B-EEA5AB986944}"/>
    <cellStyle name="60% - Énfasis6 2 4 2 2 3" xfId="56581" xr:uid="{23A67368-D670-449C-B782-D6793FC6DB0F}"/>
    <cellStyle name="60% - Énfasis6 2 4 2 3" xfId="20883" xr:uid="{BB024FEF-1185-43A0-9D50-DD13B9113714}"/>
    <cellStyle name="60% - Énfasis6 2 4 2 3 2" xfId="56583" xr:uid="{4652A691-F39E-4DD4-84B0-A0D25E5DB225}"/>
    <cellStyle name="60% - Énfasis6 2 4 2 4" xfId="56580" xr:uid="{E299FB90-0979-4FCA-B6AE-6090C5B679A4}"/>
    <cellStyle name="60% - Énfasis6 2 4 3" xfId="9447" xr:uid="{01A0AEBF-9A42-4CB3-AC4B-D61416729280}"/>
    <cellStyle name="60% - Énfasis6 2 4 3 2" xfId="24860" xr:uid="{B6F46FAF-2EE5-4597-9744-A018F4FC5A72}"/>
    <cellStyle name="60% - Énfasis6 2 4 3 2 2" xfId="56585" xr:uid="{09FAB887-D282-4495-A5D0-817723890DE2}"/>
    <cellStyle name="60% - Énfasis6 2 4 3 3" xfId="56584" xr:uid="{7C47175D-D533-45FE-B315-40C08628A21B}"/>
    <cellStyle name="60% - Énfasis6 2 4 4" xfId="17155" xr:uid="{EEEEB050-DBCC-4B19-AB84-CCA67E478156}"/>
    <cellStyle name="60% - Énfasis6 2 4 4 2" xfId="56586" xr:uid="{A70899AD-54E9-4788-859C-97594E22AC11}"/>
    <cellStyle name="60% - Énfasis6 2 4 5" xfId="56579" xr:uid="{7B92ED69-F7A9-499A-A71D-DC82C3013F59}"/>
    <cellStyle name="60% - Énfasis6 2 5" xfId="3989" xr:uid="{2730850A-BC87-4200-BCF3-43B6768BA662}"/>
    <cellStyle name="60% - Énfasis6 2 5 2" xfId="11697" xr:uid="{ED04593C-FF85-4684-8D07-53EFD4D8D5BF}"/>
    <cellStyle name="60% - Énfasis6 2 5 2 2" xfId="27109" xr:uid="{B016DDED-6534-47F0-A5BA-7E07F3C53824}"/>
    <cellStyle name="60% - Énfasis6 2 5 2 2 2" xfId="56589" xr:uid="{9792922A-B0C6-41DE-BC31-416F60400684}"/>
    <cellStyle name="60% - Énfasis6 2 5 2 3" xfId="56588" xr:uid="{B60B1A2D-F25D-4210-8E3A-3B4BC22E04A1}"/>
    <cellStyle name="60% - Énfasis6 2 5 3" xfId="19404" xr:uid="{01C2D371-6E7D-4740-865C-30433C3B8AE2}"/>
    <cellStyle name="60% - Énfasis6 2 5 3 2" xfId="56590" xr:uid="{F5A0FFA0-61A3-45E2-B3D6-BF4086B4022D}"/>
    <cellStyle name="60% - Énfasis6 2 5 4" xfId="56587" xr:uid="{4F25587D-E18A-4D04-BEED-5450BEC9A5DF}"/>
    <cellStyle name="60% - Énfasis6 2 6" xfId="7988" xr:uid="{6DE03D0E-C7D7-4C01-B735-58ABEB259FEC}"/>
    <cellStyle name="60% - Énfasis6 2 6 2" xfId="23401" xr:uid="{8F7D712B-7F52-4DD0-B9FC-C703253D63AA}"/>
    <cellStyle name="60% - Énfasis6 2 6 2 2" xfId="56592" xr:uid="{A86416EF-AC2B-4440-8E2D-C01F11D80D16}"/>
    <cellStyle name="60% - Énfasis6 2 6 3" xfId="56591" xr:uid="{5C505C2F-6B74-49EE-9E14-BDF86FC3FC12}"/>
    <cellStyle name="60% - Énfasis6 2 7" xfId="15696" xr:uid="{BD8B8B72-FA05-4967-A84F-7E6EA2A32BBE}"/>
    <cellStyle name="60% - Énfasis6 2 7 2" xfId="56593" xr:uid="{8CB87494-AD80-4DDC-AB71-35798213D4BA}"/>
    <cellStyle name="60% - Énfasis6 2 8" xfId="56530" xr:uid="{2FAB888A-36A3-4598-B981-B541B3E3C3E2}"/>
    <cellStyle name="60% - Énfasis6 20" xfId="1453" xr:uid="{70A0CF24-6ED6-456D-B03A-4C691CE5B36A}"/>
    <cellStyle name="60% - Énfasis6 20 2" xfId="2918" xr:uid="{AD5FC443-F9EF-4079-A007-28498BB72D2E}"/>
    <cellStyle name="60% - Énfasis6 20 2 2" xfId="6650" xr:uid="{964A3BA6-7FB4-45AD-AE10-267A6A6262C8}"/>
    <cellStyle name="60% - Énfasis6 20 2 2 2" xfId="14358" xr:uid="{A4C36B7D-4291-4040-BD7A-59820F63AE8F}"/>
    <cellStyle name="60% - Énfasis6 20 2 2 2 2" xfId="29770" xr:uid="{64940D33-BA6C-4AA3-A874-C25C52D572D2}"/>
    <cellStyle name="60% - Énfasis6 20 2 2 2 2 2" xfId="56598" xr:uid="{FF33E7BC-7C2A-450C-B2D2-398CB37DFE58}"/>
    <cellStyle name="60% - Énfasis6 20 2 2 2 3" xfId="56597" xr:uid="{60EDCAF6-D74B-44D0-8197-32DF927CB626}"/>
    <cellStyle name="60% - Énfasis6 20 2 2 3" xfId="22065" xr:uid="{26A2216E-1871-41DE-8785-B750FAA88854}"/>
    <cellStyle name="60% - Énfasis6 20 2 2 3 2" xfId="56599" xr:uid="{99BE33A2-B2D9-4B88-9B50-0D8ED5131F4E}"/>
    <cellStyle name="60% - Énfasis6 20 2 2 4" xfId="56596" xr:uid="{BF2DB295-D911-45E0-BF3B-919825CB3163}"/>
    <cellStyle name="60% - Énfasis6 20 2 3" xfId="10629" xr:uid="{58887186-D5BC-496C-A0D0-2DD2D24692E2}"/>
    <cellStyle name="60% - Énfasis6 20 2 3 2" xfId="26042" xr:uid="{16E5AFA0-56B3-46E3-A047-9D086D854DB1}"/>
    <cellStyle name="60% - Énfasis6 20 2 3 2 2" xfId="56601" xr:uid="{D102321B-AABE-4EA2-9DD4-43CAD296AAC2}"/>
    <cellStyle name="60% - Énfasis6 20 2 3 3" xfId="56600" xr:uid="{B9C58018-0D58-4B1F-A701-43AD2AEC48E9}"/>
    <cellStyle name="60% - Énfasis6 20 2 4" xfId="18337" xr:uid="{F1831EDE-17D9-4A5B-8A04-8209F5009844}"/>
    <cellStyle name="60% - Énfasis6 20 2 4 2" xfId="56602" xr:uid="{3BB029FB-55A8-4DF8-A965-7F6D61056103}"/>
    <cellStyle name="60% - Énfasis6 20 2 5" xfId="56595" xr:uid="{BE0D8387-A110-42E3-9B96-577043CE874D}"/>
    <cellStyle name="60% - Énfasis6 20 3" xfId="5189" xr:uid="{F5513420-716F-43C1-A8DA-3DB1EA013345}"/>
    <cellStyle name="60% - Énfasis6 20 3 2" xfId="12897" xr:uid="{5437C47B-DAB0-41A1-995C-F69471658068}"/>
    <cellStyle name="60% - Énfasis6 20 3 2 2" xfId="28309" xr:uid="{DF220573-2195-4135-BE0C-370501602DBA}"/>
    <cellStyle name="60% - Énfasis6 20 3 2 2 2" xfId="56605" xr:uid="{EC197D60-098C-43CE-99BE-7E83B866C835}"/>
    <cellStyle name="60% - Énfasis6 20 3 2 3" xfId="56604" xr:uid="{8EB7012D-9DF5-40A0-8221-5C7755A38CF5}"/>
    <cellStyle name="60% - Énfasis6 20 3 3" xfId="20604" xr:uid="{B34A351B-BA92-4787-9CF2-78C67A0A4E11}"/>
    <cellStyle name="60% - Énfasis6 20 3 3 2" xfId="56606" xr:uid="{AEFDE1BB-90DE-4286-ACFB-5B8487FA5CA6}"/>
    <cellStyle name="60% - Énfasis6 20 3 4" xfId="56603" xr:uid="{DD979F8A-7564-4B24-9D39-2A4393E42B56}"/>
    <cellStyle name="60% - Énfasis6 20 4" xfId="9170" xr:uid="{2FB52AC1-5637-412F-AE1A-E73672799026}"/>
    <cellStyle name="60% - Énfasis6 20 4 2" xfId="24583" xr:uid="{AC860974-C15B-4C9A-B039-A750D40246A1}"/>
    <cellStyle name="60% - Énfasis6 20 4 2 2" xfId="56608" xr:uid="{0BB55A38-D76D-45A7-A8DB-5A8B160A0FE6}"/>
    <cellStyle name="60% - Énfasis6 20 4 3" xfId="56607" xr:uid="{69957FFE-C183-48DE-B826-D02B7D7C9D1F}"/>
    <cellStyle name="60% - Énfasis6 20 5" xfId="16878" xr:uid="{DEDA00F1-844E-48A0-AEF3-B02B36EBCB9F}"/>
    <cellStyle name="60% - Énfasis6 20 5 2" xfId="56609" xr:uid="{96CC4D3D-12B0-4117-A65D-A12B663C9219}"/>
    <cellStyle name="60% - Énfasis6 20 6" xfId="56594" xr:uid="{C11ED912-32BA-4A4C-AE7C-C876D5124363}"/>
    <cellStyle name="60% - Énfasis6 21" xfId="1473" xr:uid="{FD7C2A59-6456-4D35-BB4C-588AC399C610}"/>
    <cellStyle name="60% - Énfasis6 21 2" xfId="2938" xr:uid="{3A95C736-6541-4498-883E-888C9E907894}"/>
    <cellStyle name="60% - Énfasis6 21 2 2" xfId="6670" xr:uid="{81781133-DEB7-4CAE-9F3F-857298E473FE}"/>
    <cellStyle name="60% - Énfasis6 21 2 2 2" xfId="14378" xr:uid="{6C34E517-5AAE-4AAC-9E04-D36E3DC35270}"/>
    <cellStyle name="60% - Énfasis6 21 2 2 2 2" xfId="29790" xr:uid="{B03F6ECD-1ACF-427C-A862-9E833AC9508D}"/>
    <cellStyle name="60% - Énfasis6 21 2 2 2 2 2" xfId="56614" xr:uid="{23A1B787-B728-4FDF-ACC9-F6422EB03A74}"/>
    <cellStyle name="60% - Énfasis6 21 2 2 2 3" xfId="56613" xr:uid="{566CAA91-0791-4A86-8626-59D2E27E3CDF}"/>
    <cellStyle name="60% - Énfasis6 21 2 2 3" xfId="22085" xr:uid="{55B1466A-1E81-44A4-BE50-4A3BFF03663D}"/>
    <cellStyle name="60% - Énfasis6 21 2 2 3 2" xfId="56615" xr:uid="{8E05262D-3F39-4D9A-9B1B-0769BC461AA3}"/>
    <cellStyle name="60% - Énfasis6 21 2 2 4" xfId="56612" xr:uid="{4412F4B6-7641-466B-80A5-D93D1205A883}"/>
    <cellStyle name="60% - Énfasis6 21 2 3" xfId="10649" xr:uid="{5E2BDACA-940E-4FD2-AA2E-B6243E9B62A1}"/>
    <cellStyle name="60% - Énfasis6 21 2 3 2" xfId="26062" xr:uid="{1EAFE290-5A0B-4D19-B243-5CCB847ABBBD}"/>
    <cellStyle name="60% - Énfasis6 21 2 3 2 2" xfId="56617" xr:uid="{82B0705C-4EC6-44BB-8EFD-1CD19069295F}"/>
    <cellStyle name="60% - Énfasis6 21 2 3 3" xfId="56616" xr:uid="{CCCF60F3-A21F-4DF9-A125-C3BE0BBCE077}"/>
    <cellStyle name="60% - Énfasis6 21 2 4" xfId="18357" xr:uid="{B9EED277-6E15-48B3-BD9E-FA7DD0CE5E7D}"/>
    <cellStyle name="60% - Énfasis6 21 2 4 2" xfId="56618" xr:uid="{C12F7B57-A001-40AA-903E-17278DFCB677}"/>
    <cellStyle name="60% - Énfasis6 21 2 5" xfId="56611" xr:uid="{07979E93-B927-4950-A045-76E2EF92CEF6}"/>
    <cellStyle name="60% - Énfasis6 21 3" xfId="5209" xr:uid="{23196424-5197-47DD-91D4-79B9638F7728}"/>
    <cellStyle name="60% - Énfasis6 21 3 2" xfId="12917" xr:uid="{F27BE1C8-595C-4D1D-B632-8D41E88FB547}"/>
    <cellStyle name="60% - Énfasis6 21 3 2 2" xfId="28329" xr:uid="{E3B25063-E50B-4AD7-91DF-B97192D24630}"/>
    <cellStyle name="60% - Énfasis6 21 3 2 2 2" xfId="56621" xr:uid="{DE6E0DEF-B3E6-4E31-A6FD-A0CC3DE4DC70}"/>
    <cellStyle name="60% - Énfasis6 21 3 2 3" xfId="56620" xr:uid="{972C481C-458E-4ADB-B489-AF9AACB08C35}"/>
    <cellStyle name="60% - Énfasis6 21 3 3" xfId="20624" xr:uid="{B8F9AA96-729F-4886-B6B0-2E7C798835AC}"/>
    <cellStyle name="60% - Énfasis6 21 3 3 2" xfId="56622" xr:uid="{53FF020E-159E-438B-B9B7-357F2D35D0E5}"/>
    <cellStyle name="60% - Énfasis6 21 3 4" xfId="56619" xr:uid="{61A7D06D-4DA5-4D6D-879E-9575F897C38F}"/>
    <cellStyle name="60% - Énfasis6 21 4" xfId="9190" xr:uid="{FDAADD04-0386-4DF7-9BE8-C871C833371D}"/>
    <cellStyle name="60% - Énfasis6 21 4 2" xfId="24603" xr:uid="{EDF52929-EEE5-4541-A95B-F8DCF83C2F2C}"/>
    <cellStyle name="60% - Énfasis6 21 4 2 2" xfId="56624" xr:uid="{A4EBF936-95EA-4240-8493-CC69FE007A0C}"/>
    <cellStyle name="60% - Énfasis6 21 4 3" xfId="56623" xr:uid="{2AA0F379-D59A-418B-A20F-EE6A52E36BCD}"/>
    <cellStyle name="60% - Énfasis6 21 5" xfId="16898" xr:uid="{8E851617-80B3-4EEB-9135-EBF9BEF3A69F}"/>
    <cellStyle name="60% - Énfasis6 21 5 2" xfId="56625" xr:uid="{6B10DDA3-25AA-4285-A108-1DB1E94886AE}"/>
    <cellStyle name="60% - Énfasis6 21 6" xfId="56610" xr:uid="{3F1E1F1F-9B95-4CB3-9046-17A9246EB8AE}"/>
    <cellStyle name="60% - Énfasis6 22" xfId="1493" xr:uid="{DC1AD7E4-2B65-4D18-9A22-A8D62FBF8D3E}"/>
    <cellStyle name="60% - Énfasis6 22 2" xfId="2958" xr:uid="{411C8543-0681-4BA8-B1BF-8F0DE12AAB56}"/>
    <cellStyle name="60% - Énfasis6 22 2 2" xfId="6690" xr:uid="{BEBADED2-E3EC-4EBB-A3B7-9D3AB4AC2855}"/>
    <cellStyle name="60% - Énfasis6 22 2 2 2" xfId="14398" xr:uid="{8D6904B8-AF47-402C-AE64-F3FE782865F2}"/>
    <cellStyle name="60% - Énfasis6 22 2 2 2 2" xfId="29810" xr:uid="{F53606B9-BEDA-487F-AEFA-D5AB0E371D21}"/>
    <cellStyle name="60% - Énfasis6 22 2 2 2 2 2" xfId="56630" xr:uid="{E54632E1-7AD5-4FAC-883B-D9BF71092CAB}"/>
    <cellStyle name="60% - Énfasis6 22 2 2 2 3" xfId="56629" xr:uid="{AB4106ED-6102-49BD-A62E-33B70D1DFB4E}"/>
    <cellStyle name="60% - Énfasis6 22 2 2 3" xfId="22105" xr:uid="{B597F1D4-F45F-4CC0-AA5C-825BE9364692}"/>
    <cellStyle name="60% - Énfasis6 22 2 2 3 2" xfId="56631" xr:uid="{02D7F1C6-DE51-43A9-8F19-CCA9D2812AEB}"/>
    <cellStyle name="60% - Énfasis6 22 2 2 4" xfId="56628" xr:uid="{D832F136-9C74-4E31-B65E-60AA024B768F}"/>
    <cellStyle name="60% - Énfasis6 22 2 3" xfId="10669" xr:uid="{89E5B5F0-AEF6-4222-B2B0-9B0888B5B20A}"/>
    <cellStyle name="60% - Énfasis6 22 2 3 2" xfId="26082" xr:uid="{D7BC7708-D5DD-4976-A021-B49A93764F22}"/>
    <cellStyle name="60% - Énfasis6 22 2 3 2 2" xfId="56633" xr:uid="{ABF780F6-20D3-4E96-82BD-79F0D87C6E8F}"/>
    <cellStyle name="60% - Énfasis6 22 2 3 3" xfId="56632" xr:uid="{749A321D-609F-4DC4-9833-58BCC301C8C4}"/>
    <cellStyle name="60% - Énfasis6 22 2 4" xfId="18377" xr:uid="{227E7AAC-72D1-4704-9F5E-86D0ABE22258}"/>
    <cellStyle name="60% - Énfasis6 22 2 4 2" xfId="56634" xr:uid="{E2D1BCEE-1391-4B96-A795-5038620E37B5}"/>
    <cellStyle name="60% - Énfasis6 22 2 5" xfId="56627" xr:uid="{B1FFEAC5-EBF2-49AA-8E72-9011E4AB3216}"/>
    <cellStyle name="60% - Énfasis6 22 3" xfId="5229" xr:uid="{DCD0BD86-56BF-4845-86D4-A8EED2C74B3B}"/>
    <cellStyle name="60% - Énfasis6 22 3 2" xfId="12937" xr:uid="{A31713C9-5D77-45C5-9937-6A8511A8C5DA}"/>
    <cellStyle name="60% - Énfasis6 22 3 2 2" xfId="28349" xr:uid="{4F99F8EE-0090-4F56-B993-8527272B51FA}"/>
    <cellStyle name="60% - Énfasis6 22 3 2 2 2" xfId="56637" xr:uid="{2D39C8D4-DABF-4CA3-9741-84424264D3A7}"/>
    <cellStyle name="60% - Énfasis6 22 3 2 3" xfId="56636" xr:uid="{7CF0DC5E-A415-44D9-B7C3-E545543C4E2F}"/>
    <cellStyle name="60% - Énfasis6 22 3 3" xfId="20644" xr:uid="{A0122CFC-8C69-40B4-B60A-F87111E57ED0}"/>
    <cellStyle name="60% - Énfasis6 22 3 3 2" xfId="56638" xr:uid="{D68529CA-BF81-4CD8-AE65-7FFCEDA53467}"/>
    <cellStyle name="60% - Énfasis6 22 3 4" xfId="56635" xr:uid="{811C5575-9BEA-4E7A-B3BC-D819287E80C1}"/>
    <cellStyle name="60% - Énfasis6 22 4" xfId="9210" xr:uid="{F1067A14-B661-4B28-A26A-46298DC52658}"/>
    <cellStyle name="60% - Énfasis6 22 4 2" xfId="24623" xr:uid="{C5B9196C-059A-4F2E-8F9B-373A6D0B6A46}"/>
    <cellStyle name="60% - Énfasis6 22 4 2 2" xfId="56640" xr:uid="{E2C04B16-1F88-42AA-9FAA-F4EC8A3066C6}"/>
    <cellStyle name="60% - Énfasis6 22 4 3" xfId="56639" xr:uid="{E53BECB8-2FC9-4351-91D7-066D53EB82C5}"/>
    <cellStyle name="60% - Énfasis6 22 5" xfId="16918" xr:uid="{9FFE4F67-465A-49C8-B7E4-D8BAE392C52B}"/>
    <cellStyle name="60% - Énfasis6 22 5 2" xfId="56641" xr:uid="{1407D9BF-A414-4A4F-8C31-8D54DEB02FA3}"/>
    <cellStyle name="60% - Énfasis6 22 6" xfId="56626" xr:uid="{499C5A83-A1C1-4794-9775-E7546EE44BBB}"/>
    <cellStyle name="60% - Énfasis6 23" xfId="1513" xr:uid="{47F07DDD-5E20-41E8-B9EE-CB1F65C5001C}"/>
    <cellStyle name="60% - Énfasis6 23 2" xfId="2978" xr:uid="{1F92E230-D2D0-4A75-935E-8ECF293A550C}"/>
    <cellStyle name="60% - Énfasis6 23 2 2" xfId="6710" xr:uid="{EBE9A8F7-033E-44AD-93DC-9A11CA446307}"/>
    <cellStyle name="60% - Énfasis6 23 2 2 2" xfId="14418" xr:uid="{6742178D-D273-486B-85CB-D3F8F4B772A7}"/>
    <cellStyle name="60% - Énfasis6 23 2 2 2 2" xfId="29830" xr:uid="{39559D41-0CA4-41BC-A1AD-AE8079E517E3}"/>
    <cellStyle name="60% - Énfasis6 23 2 2 2 2 2" xfId="56646" xr:uid="{38E0BB81-A2A9-48E7-809E-95F546ACA2AB}"/>
    <cellStyle name="60% - Énfasis6 23 2 2 2 3" xfId="56645" xr:uid="{3538CBB3-4874-4333-AC68-CC3FAF8FEE8F}"/>
    <cellStyle name="60% - Énfasis6 23 2 2 3" xfId="22125" xr:uid="{DA2CA0D1-319D-4299-831B-0D73749AC945}"/>
    <cellStyle name="60% - Énfasis6 23 2 2 3 2" xfId="56647" xr:uid="{56664021-A71C-4A1D-84CA-F05B246C7C85}"/>
    <cellStyle name="60% - Énfasis6 23 2 2 4" xfId="56644" xr:uid="{3F30DE29-9D2D-498B-84B0-B5ABE251ED7D}"/>
    <cellStyle name="60% - Énfasis6 23 2 3" xfId="10689" xr:uid="{F94D9F8C-911C-45CB-B30E-660F2A2FA315}"/>
    <cellStyle name="60% - Énfasis6 23 2 3 2" xfId="26102" xr:uid="{87B914A4-7E08-43BB-909C-0AB79230EC35}"/>
    <cellStyle name="60% - Énfasis6 23 2 3 2 2" xfId="56649" xr:uid="{E0084471-4BAB-474F-8CD5-58BD3D1CA8F9}"/>
    <cellStyle name="60% - Énfasis6 23 2 3 3" xfId="56648" xr:uid="{A46F760E-3700-43A0-9D3D-F9E53CAB1D51}"/>
    <cellStyle name="60% - Énfasis6 23 2 4" xfId="18397" xr:uid="{F1DB81C9-4400-457D-9021-9B59728F967F}"/>
    <cellStyle name="60% - Énfasis6 23 2 4 2" xfId="56650" xr:uid="{A4A3A57D-D745-4519-A7C0-AFF8F43F48A0}"/>
    <cellStyle name="60% - Énfasis6 23 2 5" xfId="56643" xr:uid="{17EEF5DB-C46E-4B5E-BF32-CAA4F8C74F76}"/>
    <cellStyle name="60% - Énfasis6 23 3" xfId="5249" xr:uid="{E39A71CC-EAD9-4DFD-B1EC-8EFE94E456D9}"/>
    <cellStyle name="60% - Énfasis6 23 3 2" xfId="12957" xr:uid="{AC333973-FEEB-4296-817A-347BE9CBFDAB}"/>
    <cellStyle name="60% - Énfasis6 23 3 2 2" xfId="28369" xr:uid="{46AD9D5F-F44A-4CF6-989E-7E483C7EF19B}"/>
    <cellStyle name="60% - Énfasis6 23 3 2 2 2" xfId="56653" xr:uid="{B28BD9BF-2DB3-427B-A484-972BCB902560}"/>
    <cellStyle name="60% - Énfasis6 23 3 2 3" xfId="56652" xr:uid="{ECE1B281-76B3-417C-A3FA-01C6FE17E3E5}"/>
    <cellStyle name="60% - Énfasis6 23 3 3" xfId="20664" xr:uid="{D856A330-CD60-44D9-8C37-42E93B692A2E}"/>
    <cellStyle name="60% - Énfasis6 23 3 3 2" xfId="56654" xr:uid="{C9CCD16C-52C8-4BF3-913D-A8523B98D4B1}"/>
    <cellStyle name="60% - Énfasis6 23 3 4" xfId="56651" xr:uid="{B91F8DE5-407B-4EDF-AECB-F2F66E2F3483}"/>
    <cellStyle name="60% - Énfasis6 23 4" xfId="9230" xr:uid="{A577B8CB-9B79-4B6F-A4C1-37623805C87E}"/>
    <cellStyle name="60% - Énfasis6 23 4 2" xfId="24643" xr:uid="{03DF6FDC-E843-4ADC-81F6-F2A0C8DB921A}"/>
    <cellStyle name="60% - Énfasis6 23 4 2 2" xfId="56656" xr:uid="{6A4BE79C-DBDF-4E69-B138-E1159EB6E41F}"/>
    <cellStyle name="60% - Énfasis6 23 4 3" xfId="56655" xr:uid="{34D96979-9DFE-45B0-B32B-1B49F1C8542C}"/>
    <cellStyle name="60% - Énfasis6 23 5" xfId="16938" xr:uid="{96E4EF93-C682-47B7-93EC-C5EFADB1B84C}"/>
    <cellStyle name="60% - Énfasis6 23 5 2" xfId="56657" xr:uid="{302F6D06-238D-4645-90FE-5E26CB27814B}"/>
    <cellStyle name="60% - Énfasis6 23 6" xfId="56642" xr:uid="{0BC57EC4-6DF3-43FA-9D92-C4BDA37AC0F0}"/>
    <cellStyle name="60% - Énfasis6 24" xfId="1533" xr:uid="{A95552E8-2388-43D4-A8A7-0F55AACA8C1D}"/>
    <cellStyle name="60% - Énfasis6 24 2" xfId="2998" xr:uid="{1DB9F90B-621D-423D-A2BC-51CFE96A9D8F}"/>
    <cellStyle name="60% - Énfasis6 24 2 2" xfId="6730" xr:uid="{6D429B81-1974-4CD8-9A04-E1BC0CB5711E}"/>
    <cellStyle name="60% - Énfasis6 24 2 2 2" xfId="14438" xr:uid="{B8BA3677-C8EB-4582-901F-092DB2437982}"/>
    <cellStyle name="60% - Énfasis6 24 2 2 2 2" xfId="29850" xr:uid="{A3D400D5-E9B6-44ED-A6F6-2FF30AC0FF2A}"/>
    <cellStyle name="60% - Énfasis6 24 2 2 2 2 2" xfId="56662" xr:uid="{C44921EB-09BA-408A-B7DA-9452B25CDD02}"/>
    <cellStyle name="60% - Énfasis6 24 2 2 2 3" xfId="56661" xr:uid="{88A48D41-93B0-463C-A9B3-F474097FF0DC}"/>
    <cellStyle name="60% - Énfasis6 24 2 2 3" xfId="22145" xr:uid="{11B5A823-E7BB-4F05-A16F-6F0F0816F7D7}"/>
    <cellStyle name="60% - Énfasis6 24 2 2 3 2" xfId="56663" xr:uid="{A37F3C4B-ACA8-44D3-8A03-1C480F75EEFF}"/>
    <cellStyle name="60% - Énfasis6 24 2 2 4" xfId="56660" xr:uid="{AAB8DA8F-FABB-4340-B49F-1FD04608E538}"/>
    <cellStyle name="60% - Énfasis6 24 2 3" xfId="10709" xr:uid="{AA0A8E3E-E71C-4126-8113-B25635329457}"/>
    <cellStyle name="60% - Énfasis6 24 2 3 2" xfId="26122" xr:uid="{55AB632A-5686-4BB1-B67E-E8D1A2E27485}"/>
    <cellStyle name="60% - Énfasis6 24 2 3 2 2" xfId="56665" xr:uid="{6D1E1AAF-E632-4047-A24C-3ABD429A810A}"/>
    <cellStyle name="60% - Énfasis6 24 2 3 3" xfId="56664" xr:uid="{C1BDCB6F-ACB4-4807-A29B-3DD55C8ED94F}"/>
    <cellStyle name="60% - Énfasis6 24 2 4" xfId="18417" xr:uid="{8F352770-112E-4937-B744-DF7D415E9468}"/>
    <cellStyle name="60% - Énfasis6 24 2 4 2" xfId="56666" xr:uid="{755A85C0-CB50-400A-8121-4D7046D60C80}"/>
    <cellStyle name="60% - Énfasis6 24 2 5" xfId="56659" xr:uid="{01F6411E-8343-4F60-BC6A-67ADB596AF58}"/>
    <cellStyle name="60% - Énfasis6 24 3" xfId="5269" xr:uid="{91E137DB-6D8C-42B0-9976-E0F5FA70548C}"/>
    <cellStyle name="60% - Énfasis6 24 3 2" xfId="12977" xr:uid="{EE82EDF7-F902-4D40-A9F2-0C3FDE7B2DCF}"/>
    <cellStyle name="60% - Énfasis6 24 3 2 2" xfId="28389" xr:uid="{91381B76-10BC-4908-9B6D-DE1F6CFBC041}"/>
    <cellStyle name="60% - Énfasis6 24 3 2 2 2" xfId="56669" xr:uid="{FAEE75C9-BA79-445E-A1D4-39394BC9420A}"/>
    <cellStyle name="60% - Énfasis6 24 3 2 3" xfId="56668" xr:uid="{8E939666-89B1-4F83-92F7-1BC57D12068D}"/>
    <cellStyle name="60% - Énfasis6 24 3 3" xfId="20684" xr:uid="{92CF9E48-9A63-47A9-AF6B-83C27C138428}"/>
    <cellStyle name="60% - Énfasis6 24 3 3 2" xfId="56670" xr:uid="{1E057897-E316-46D8-BC21-98CF218DD7DD}"/>
    <cellStyle name="60% - Énfasis6 24 3 4" xfId="56667" xr:uid="{8FB2A067-7406-4F02-BBF2-97B14C649537}"/>
    <cellStyle name="60% - Énfasis6 24 4" xfId="9250" xr:uid="{9FFDF75E-00A9-4901-9B2B-86B968498BB4}"/>
    <cellStyle name="60% - Énfasis6 24 4 2" xfId="24663" xr:uid="{9E3B5F31-D0FE-4DA8-B719-6333581478E4}"/>
    <cellStyle name="60% - Énfasis6 24 4 2 2" xfId="56672" xr:uid="{89F677F8-9B32-430B-B173-1F7B31F95EF4}"/>
    <cellStyle name="60% - Énfasis6 24 4 3" xfId="56671" xr:uid="{ED725982-9741-46E0-870D-D7F2D6FF1F80}"/>
    <cellStyle name="60% - Énfasis6 24 5" xfId="16958" xr:uid="{D5992C46-184B-493E-9756-5F0BB4CFED41}"/>
    <cellStyle name="60% - Énfasis6 24 5 2" xfId="56673" xr:uid="{6458B084-ADEA-4616-A5EC-2D5DDC70B491}"/>
    <cellStyle name="60% - Énfasis6 24 6" xfId="56658" xr:uid="{12345780-54D3-483E-819E-1BC8FA05872A}"/>
    <cellStyle name="60% - Énfasis6 25" xfId="1553" xr:uid="{3B0D1882-6676-4531-97E7-6D741C864D10}"/>
    <cellStyle name="60% - Énfasis6 25 2" xfId="3018" xr:uid="{EAD57531-226F-415D-AE01-4C05092D488E}"/>
    <cellStyle name="60% - Énfasis6 25 2 2" xfId="6750" xr:uid="{F14D5458-EBF9-4438-8C81-E44DB7F8F943}"/>
    <cellStyle name="60% - Énfasis6 25 2 2 2" xfId="14458" xr:uid="{C4179BDD-8856-4711-90C8-3AA13FC962FE}"/>
    <cellStyle name="60% - Énfasis6 25 2 2 2 2" xfId="29870" xr:uid="{5660313A-65AA-4304-8A60-C03ACA609B56}"/>
    <cellStyle name="60% - Énfasis6 25 2 2 2 2 2" xfId="56678" xr:uid="{523EE1A9-0548-4B25-896F-45AD0D145E6A}"/>
    <cellStyle name="60% - Énfasis6 25 2 2 2 3" xfId="56677" xr:uid="{68122866-5A13-4FB7-B4C9-8CE5DCEEB64E}"/>
    <cellStyle name="60% - Énfasis6 25 2 2 3" xfId="22165" xr:uid="{1C9F304E-A1D1-4163-AE35-40BBFD83FFBC}"/>
    <cellStyle name="60% - Énfasis6 25 2 2 3 2" xfId="56679" xr:uid="{DEF4CA30-7279-4D39-8CF5-DA158CDAC687}"/>
    <cellStyle name="60% - Énfasis6 25 2 2 4" xfId="56676" xr:uid="{8D05FE8D-F026-4609-BD85-BA2184E506FB}"/>
    <cellStyle name="60% - Énfasis6 25 2 3" xfId="10729" xr:uid="{112897DE-B761-488D-870D-4707D60F62FA}"/>
    <cellStyle name="60% - Énfasis6 25 2 3 2" xfId="26142" xr:uid="{7A9FFA28-2887-49A5-85E9-8BF156D4B66A}"/>
    <cellStyle name="60% - Énfasis6 25 2 3 2 2" xfId="56681" xr:uid="{E4D0936B-822F-450C-B922-C242C81B86F1}"/>
    <cellStyle name="60% - Énfasis6 25 2 3 3" xfId="56680" xr:uid="{F64DF77A-3823-4ABC-8C98-B0A298EF1ED3}"/>
    <cellStyle name="60% - Énfasis6 25 2 4" xfId="18437" xr:uid="{BD94A657-2ADB-471F-91A2-F0BD7BA6C287}"/>
    <cellStyle name="60% - Énfasis6 25 2 4 2" xfId="56682" xr:uid="{E2D728D6-7A24-4A74-838F-FA404EEBE875}"/>
    <cellStyle name="60% - Énfasis6 25 2 5" xfId="56675" xr:uid="{F4F7F8E8-60DD-4544-8234-33061B052FCC}"/>
    <cellStyle name="60% - Énfasis6 25 3" xfId="5289" xr:uid="{B43909A3-A3CC-4270-8DB1-ABCE58AD3E4F}"/>
    <cellStyle name="60% - Énfasis6 25 3 2" xfId="12997" xr:uid="{D68BDD85-AEFA-4D65-9669-449E2CBCE221}"/>
    <cellStyle name="60% - Énfasis6 25 3 2 2" xfId="28409" xr:uid="{54B04EEF-87E2-449C-9755-6970773EE693}"/>
    <cellStyle name="60% - Énfasis6 25 3 2 2 2" xfId="56685" xr:uid="{9942E908-87BD-4279-9479-C9E67B7F0120}"/>
    <cellStyle name="60% - Énfasis6 25 3 2 3" xfId="56684" xr:uid="{AB8AB0FD-3154-456C-BC01-D136208E7270}"/>
    <cellStyle name="60% - Énfasis6 25 3 3" xfId="20704" xr:uid="{196BF49D-EC84-494E-8215-888D4BFE4309}"/>
    <cellStyle name="60% - Énfasis6 25 3 3 2" xfId="56686" xr:uid="{90C3EA0C-CAFC-45C1-9DE1-71F1123E767F}"/>
    <cellStyle name="60% - Énfasis6 25 3 4" xfId="56683" xr:uid="{66E70336-83AB-4FE8-9B4E-CE7C1B9848B5}"/>
    <cellStyle name="60% - Énfasis6 25 4" xfId="9270" xr:uid="{878A78EF-068A-4203-A788-3A111C5958A2}"/>
    <cellStyle name="60% - Énfasis6 25 4 2" xfId="24683" xr:uid="{C7CBCF98-A0BC-41BA-9C59-B00469E01289}"/>
    <cellStyle name="60% - Énfasis6 25 4 2 2" xfId="56688" xr:uid="{A057EEDB-009F-49B3-8E4E-76F1A0F6F9C8}"/>
    <cellStyle name="60% - Énfasis6 25 4 3" xfId="56687" xr:uid="{069CF653-D3E1-47D0-8AD4-D8676A4C15DB}"/>
    <cellStyle name="60% - Énfasis6 25 5" xfId="16978" xr:uid="{002328CB-1B30-42A8-94EF-EF89948FE38A}"/>
    <cellStyle name="60% - Énfasis6 25 5 2" xfId="56689" xr:uid="{98F127E9-846B-430B-95E9-13A31846B804}"/>
    <cellStyle name="60% - Énfasis6 25 6" xfId="56674" xr:uid="{F10E6EB2-192D-4C79-8F1E-5CB36944E85E}"/>
    <cellStyle name="60% - Énfasis6 26" xfId="1573" xr:uid="{D192C39D-46A5-4497-A590-5C86D896BDF8}"/>
    <cellStyle name="60% - Énfasis6 26 2" xfId="3038" xr:uid="{320C7679-E0BD-4B59-9867-906E1EE460FB}"/>
    <cellStyle name="60% - Énfasis6 26 2 2" xfId="6770" xr:uid="{5B4C5CB9-4DBA-4334-9F0D-46C37E48E90D}"/>
    <cellStyle name="60% - Énfasis6 26 2 2 2" xfId="14478" xr:uid="{44B61300-8617-432A-9061-0D4AD3C9452B}"/>
    <cellStyle name="60% - Énfasis6 26 2 2 2 2" xfId="29890" xr:uid="{294D5DA9-29A5-4AA6-BF6F-8D667ED80E83}"/>
    <cellStyle name="60% - Énfasis6 26 2 2 2 2 2" xfId="56694" xr:uid="{BC89094D-BF3D-4BCD-9E74-E8A3E1CF6436}"/>
    <cellStyle name="60% - Énfasis6 26 2 2 2 3" xfId="56693" xr:uid="{8FCA01E2-7D37-408E-8C2C-2BCF306480B7}"/>
    <cellStyle name="60% - Énfasis6 26 2 2 3" xfId="22185" xr:uid="{67F50EC8-C8C0-4DBE-9185-A10434D5382E}"/>
    <cellStyle name="60% - Énfasis6 26 2 2 3 2" xfId="56695" xr:uid="{4B677ACD-897B-4C51-8A5A-2B6DF1DAC6CA}"/>
    <cellStyle name="60% - Énfasis6 26 2 2 4" xfId="56692" xr:uid="{E732C7CF-2C81-4185-81DE-29141D97800A}"/>
    <cellStyle name="60% - Énfasis6 26 2 3" xfId="10749" xr:uid="{AB46D88B-2DF8-4AAF-AF7F-B643C7134B50}"/>
    <cellStyle name="60% - Énfasis6 26 2 3 2" xfId="26162" xr:uid="{856A9A48-6DDB-4E9E-B8BA-A837471D5E35}"/>
    <cellStyle name="60% - Énfasis6 26 2 3 2 2" xfId="56697" xr:uid="{EC4294F5-2CBE-43D5-A1BD-05421D5493F2}"/>
    <cellStyle name="60% - Énfasis6 26 2 3 3" xfId="56696" xr:uid="{07E5D895-866A-436C-BE34-B61FCB1D672C}"/>
    <cellStyle name="60% - Énfasis6 26 2 4" xfId="18457" xr:uid="{6531C689-BEF4-4E1E-A9A0-1DFB719EEE2D}"/>
    <cellStyle name="60% - Énfasis6 26 2 4 2" xfId="56698" xr:uid="{1973BAA2-5148-4E77-BDD3-2DB1F808ED96}"/>
    <cellStyle name="60% - Énfasis6 26 2 5" xfId="56691" xr:uid="{AFC7CBE5-17FA-4442-AC03-0657AAF28A36}"/>
    <cellStyle name="60% - Énfasis6 26 3" xfId="5309" xr:uid="{2F7DF6AA-6321-4F97-9C86-C45E41259C80}"/>
    <cellStyle name="60% - Énfasis6 26 3 2" xfId="13017" xr:uid="{8F43BEC5-92D8-4423-9F6D-5A7BCA039F84}"/>
    <cellStyle name="60% - Énfasis6 26 3 2 2" xfId="28429" xr:uid="{6278CD4C-24E7-4138-85C5-2DF3AF347047}"/>
    <cellStyle name="60% - Énfasis6 26 3 2 2 2" xfId="56701" xr:uid="{E12794C0-7097-4CD1-A479-FC858CECE28B}"/>
    <cellStyle name="60% - Énfasis6 26 3 2 3" xfId="56700" xr:uid="{EA941916-54A4-4CF3-81EB-BFF22B301623}"/>
    <cellStyle name="60% - Énfasis6 26 3 3" xfId="20724" xr:uid="{C2921E07-8D5B-4ABB-8460-CDA4599564B5}"/>
    <cellStyle name="60% - Énfasis6 26 3 3 2" xfId="56702" xr:uid="{501D9F71-AF6A-495A-A93A-FD15E0146294}"/>
    <cellStyle name="60% - Énfasis6 26 3 4" xfId="56699" xr:uid="{A3E7F2A8-5935-49A2-85CE-FF5BAA26F467}"/>
    <cellStyle name="60% - Énfasis6 26 4" xfId="9290" xr:uid="{E86CD82F-CD81-4CED-A963-52A4AFFCC205}"/>
    <cellStyle name="60% - Énfasis6 26 4 2" xfId="24703" xr:uid="{A9397628-69BE-4A3A-B0FA-9F00DB3E810C}"/>
    <cellStyle name="60% - Énfasis6 26 4 2 2" xfId="56704" xr:uid="{E7BFF2DE-649A-473D-9DFD-D33846FA8F7D}"/>
    <cellStyle name="60% - Énfasis6 26 4 3" xfId="56703" xr:uid="{13D3BD30-BEFD-4352-BD0E-382F175D1561}"/>
    <cellStyle name="60% - Énfasis6 26 5" xfId="16998" xr:uid="{2A6813DD-D07A-4F23-AE3C-0CBC002F6B01}"/>
    <cellStyle name="60% - Énfasis6 26 5 2" xfId="56705" xr:uid="{D3AE4D40-9A7C-4A7A-B88C-6F30D05E3227}"/>
    <cellStyle name="60% - Énfasis6 26 6" xfId="56690" xr:uid="{83047795-C5DB-452B-BCB9-9B029D32835D}"/>
    <cellStyle name="60% - Énfasis6 27" xfId="1594" xr:uid="{E91931AD-F19B-46B4-BE17-634F923AF27F}"/>
    <cellStyle name="60% - Énfasis6 27 2" xfId="3059" xr:uid="{DB9F9F30-6B29-4F3C-AB68-D6189679E3B2}"/>
    <cellStyle name="60% - Énfasis6 27 2 2" xfId="6791" xr:uid="{C66DCF4D-492E-449B-B677-01734A417C62}"/>
    <cellStyle name="60% - Énfasis6 27 2 2 2" xfId="14499" xr:uid="{08C5E117-115D-44CD-8C87-ECCDC9E095F5}"/>
    <cellStyle name="60% - Énfasis6 27 2 2 2 2" xfId="29911" xr:uid="{4AC44111-532B-4F07-A102-774D2A43EBF9}"/>
    <cellStyle name="60% - Énfasis6 27 2 2 2 2 2" xfId="56710" xr:uid="{A1EF980B-DDA0-4F50-82FC-5C92CC7323FB}"/>
    <cellStyle name="60% - Énfasis6 27 2 2 2 3" xfId="56709" xr:uid="{EEBE9CAC-160A-4AF8-80E1-23810988066A}"/>
    <cellStyle name="60% - Énfasis6 27 2 2 3" xfId="22206" xr:uid="{47C0907A-E0F6-43CB-864F-7C6D03B3E679}"/>
    <cellStyle name="60% - Énfasis6 27 2 2 3 2" xfId="56711" xr:uid="{AF66E731-A383-48BB-8CAC-ED8BE5792C91}"/>
    <cellStyle name="60% - Énfasis6 27 2 2 4" xfId="56708" xr:uid="{B312A036-76D8-43D4-8121-5E2FA028B4DC}"/>
    <cellStyle name="60% - Énfasis6 27 2 3" xfId="10770" xr:uid="{D7D6AA9B-C2F3-41F1-AB67-2BE81E2C1204}"/>
    <cellStyle name="60% - Énfasis6 27 2 3 2" xfId="26183" xr:uid="{57E25AFA-38D9-4F2A-BD04-BAFA4338D3CC}"/>
    <cellStyle name="60% - Énfasis6 27 2 3 2 2" xfId="56713" xr:uid="{C3AF84FD-F748-4BDF-B2A8-3BDA592AF514}"/>
    <cellStyle name="60% - Énfasis6 27 2 3 3" xfId="56712" xr:uid="{80CEE15B-647A-4495-88C6-498A14945A00}"/>
    <cellStyle name="60% - Énfasis6 27 2 4" xfId="18478" xr:uid="{62894920-D746-4EBC-853D-0295C0FEEF56}"/>
    <cellStyle name="60% - Énfasis6 27 2 4 2" xfId="56714" xr:uid="{F868460A-322D-4D00-AF01-DFBFB149D853}"/>
    <cellStyle name="60% - Énfasis6 27 2 5" xfId="56707" xr:uid="{1EEE331C-A7FE-4CB4-A929-106324286D4C}"/>
    <cellStyle name="60% - Énfasis6 27 3" xfId="5330" xr:uid="{2F833D81-CCDA-41B9-AE2D-A382DA6C722D}"/>
    <cellStyle name="60% - Énfasis6 27 3 2" xfId="13038" xr:uid="{9344980F-194A-4AF1-992C-241DD8A972B1}"/>
    <cellStyle name="60% - Énfasis6 27 3 2 2" xfId="28450" xr:uid="{ACD8C1CF-ABDA-4D25-A4D5-0D2D3C355CDC}"/>
    <cellStyle name="60% - Énfasis6 27 3 2 2 2" xfId="56717" xr:uid="{41AB01B8-3930-4E27-9A46-F516A95F9793}"/>
    <cellStyle name="60% - Énfasis6 27 3 2 3" xfId="56716" xr:uid="{1D0742F9-0DE0-4472-BD03-44A54BC2096F}"/>
    <cellStyle name="60% - Énfasis6 27 3 3" xfId="20745" xr:uid="{6466CC89-85E4-4164-B84F-0A9295E8D0D8}"/>
    <cellStyle name="60% - Énfasis6 27 3 3 2" xfId="56718" xr:uid="{F3E51A3A-3B90-441A-89A6-2D6C6F9C0273}"/>
    <cellStyle name="60% - Énfasis6 27 3 4" xfId="56715" xr:uid="{6013E5F4-1DD2-4580-9975-7D9D43197D63}"/>
    <cellStyle name="60% - Énfasis6 27 4" xfId="9311" xr:uid="{8E8F55BE-BD68-4A67-889E-98646A1C39D8}"/>
    <cellStyle name="60% - Énfasis6 27 4 2" xfId="24724" xr:uid="{3100AAFE-1FD1-45E2-AF5A-DBFCC8A5520E}"/>
    <cellStyle name="60% - Énfasis6 27 4 2 2" xfId="56720" xr:uid="{D1580662-9A85-4FE5-830C-941C71E6E3BB}"/>
    <cellStyle name="60% - Énfasis6 27 4 3" xfId="56719" xr:uid="{EA4243BC-A0BF-48B5-B43D-4A8FE0771541}"/>
    <cellStyle name="60% - Énfasis6 27 5" xfId="17019" xr:uid="{8624D1EF-232A-4C34-8334-0A66E1A90AFB}"/>
    <cellStyle name="60% - Énfasis6 27 5 2" xfId="56721" xr:uid="{B11C4F47-CDA1-46CE-812A-2C18B3FB642A}"/>
    <cellStyle name="60% - Énfasis6 27 6" xfId="56706" xr:uid="{D9187C73-E34C-4B45-B2DF-000BC57E42E9}"/>
    <cellStyle name="60% - Énfasis6 28" xfId="3079" xr:uid="{2F7E8B8C-ECF7-439D-85E5-CC08675E3583}"/>
    <cellStyle name="60% - Énfasis6 28 2" xfId="6811" xr:uid="{4BDD0844-35B9-400D-B170-23F4B4790BF1}"/>
    <cellStyle name="60% - Énfasis6 28 2 2" xfId="14519" xr:uid="{209A92A9-0D43-42D3-B219-DDF5C5957C0F}"/>
    <cellStyle name="60% - Énfasis6 28 2 2 2" xfId="29931" xr:uid="{AAC56182-AD9A-4347-9ABC-C811C8DFA48B}"/>
    <cellStyle name="60% - Énfasis6 28 2 2 2 2" xfId="56725" xr:uid="{9BBB6E7A-0E3D-4EA6-AF80-4D02639AD7A7}"/>
    <cellStyle name="60% - Énfasis6 28 2 2 3" xfId="56724" xr:uid="{35C36394-6F74-42F6-A8F7-467713EC3FFE}"/>
    <cellStyle name="60% - Énfasis6 28 2 3" xfId="22226" xr:uid="{858DABFD-7810-4C50-BF46-37BD1376E141}"/>
    <cellStyle name="60% - Énfasis6 28 2 3 2" xfId="56726" xr:uid="{1BBD88B0-C6E3-4552-896B-E809399C2EEB}"/>
    <cellStyle name="60% - Énfasis6 28 2 4" xfId="56723" xr:uid="{9A5B2256-5553-4F99-A8E0-A3E6258502DF}"/>
    <cellStyle name="60% - Énfasis6 28 3" xfId="10790" xr:uid="{AB98D516-DC18-4C4C-8680-F81E29097A3C}"/>
    <cellStyle name="60% - Énfasis6 28 3 2" xfId="26203" xr:uid="{A09B2685-47A0-4485-B7A5-74E801D732F9}"/>
    <cellStyle name="60% - Énfasis6 28 3 2 2" xfId="56728" xr:uid="{F2BA0F9A-098B-45B3-B9A9-5D7FFC6747E7}"/>
    <cellStyle name="60% - Énfasis6 28 3 3" xfId="56727" xr:uid="{EDEA69C8-96A4-4B87-B074-CAC5062817BA}"/>
    <cellStyle name="60% - Énfasis6 28 4" xfId="18498" xr:uid="{76D2BB8D-E306-4DA1-A29F-23DB75427A25}"/>
    <cellStyle name="60% - Énfasis6 28 4 2" xfId="56729" xr:uid="{11F9FEE0-8680-4A58-885B-3D6C6361B8A1}"/>
    <cellStyle name="60% - Énfasis6 28 5" xfId="56722" xr:uid="{F10D2181-7D71-47F9-9AC7-7D311AA15521}"/>
    <cellStyle name="60% - Énfasis6 29" xfId="3099" xr:uid="{FD1BEBF5-0ABF-4FE8-AC89-9A0B487F21E9}"/>
    <cellStyle name="60% - Énfasis6 29 2" xfId="6831" xr:uid="{4FBA1E1F-D946-4AB5-A7CE-4F8E16A1E4FE}"/>
    <cellStyle name="60% - Énfasis6 29 2 2" xfId="14539" xr:uid="{608AECC4-83FB-41CF-BC75-F738F0CD1B96}"/>
    <cellStyle name="60% - Énfasis6 29 2 2 2" xfId="29951" xr:uid="{CB92F8E7-82EA-481F-A6FB-35A861CABE5A}"/>
    <cellStyle name="60% - Énfasis6 29 2 2 2 2" xfId="56733" xr:uid="{17585C49-DCC9-40F8-A004-1CD830214758}"/>
    <cellStyle name="60% - Énfasis6 29 2 2 3" xfId="56732" xr:uid="{34239509-3DAE-4FBC-BD21-473F211DB3F8}"/>
    <cellStyle name="60% - Énfasis6 29 2 3" xfId="22246" xr:uid="{BDCDDE71-FF8F-4B89-A3FD-C930CBC10544}"/>
    <cellStyle name="60% - Énfasis6 29 2 3 2" xfId="56734" xr:uid="{31F9CA6F-8464-459B-B4C3-747F1CFF8FD3}"/>
    <cellStyle name="60% - Énfasis6 29 2 4" xfId="56731" xr:uid="{82DCEAF5-BA1C-4DF4-AAF3-C6CBF13A0159}"/>
    <cellStyle name="60% - Énfasis6 29 3" xfId="10810" xr:uid="{4BBFFEB2-E434-4621-BEF4-6BEC42594CC3}"/>
    <cellStyle name="60% - Énfasis6 29 3 2" xfId="26223" xr:uid="{02EE3F9A-F2C6-4424-8576-5EC8EC30DE74}"/>
    <cellStyle name="60% - Énfasis6 29 3 2 2" xfId="56736" xr:uid="{BCE81964-4873-47D4-933B-62121B66B66C}"/>
    <cellStyle name="60% - Énfasis6 29 3 3" xfId="56735" xr:uid="{3C5A0E4A-5DC2-45B9-88F1-1C0F8C7AB9DF}"/>
    <cellStyle name="60% - Énfasis6 29 4" xfId="18518" xr:uid="{82F42FC5-66EA-4038-828B-6407BBAC7EAB}"/>
    <cellStyle name="60% - Énfasis6 29 4 2" xfId="56737" xr:uid="{F4A7B3C2-EEC7-450C-9774-45EAE4A2B292}"/>
    <cellStyle name="60% - Énfasis6 29 5" xfId="56730" xr:uid="{1C318375-CF5F-4879-B903-1646D8449461}"/>
    <cellStyle name="60% - Énfasis6 3" xfId="264" xr:uid="{9D2F1E80-34DB-40C7-913A-1652C5C2314C}"/>
    <cellStyle name="60% - Énfasis6 3 2" xfId="467" xr:uid="{BA0637F4-4106-4329-871C-07CBDAC2F6AB}"/>
    <cellStyle name="60% - Énfasis6 3 2 2" xfId="1128" xr:uid="{F5093034-8E7C-4510-9DAA-8C231802E9F4}"/>
    <cellStyle name="60% - Énfasis6 3 2 2 2" xfId="2596" xr:uid="{A425C20B-7A86-4C82-8E93-6AA16F72B30E}"/>
    <cellStyle name="60% - Énfasis6 3 2 2 2 2" xfId="6328" xr:uid="{A166124E-8878-49DF-B549-568E5319DEA5}"/>
    <cellStyle name="60% - Énfasis6 3 2 2 2 2 2" xfId="14036" xr:uid="{33FAFD9D-40B0-43B1-8C43-772DC18822C6}"/>
    <cellStyle name="60% - Énfasis6 3 2 2 2 2 2 2" xfId="29448" xr:uid="{FC89CBC7-A5A2-440C-99BE-D522D20B1BD7}"/>
    <cellStyle name="60% - Énfasis6 3 2 2 2 2 2 2 2" xfId="56744" xr:uid="{5540886D-3CF0-4D4B-A5F9-6264A0BD6DA7}"/>
    <cellStyle name="60% - Énfasis6 3 2 2 2 2 2 3" xfId="56743" xr:uid="{BB40AFC7-9F9B-4F02-9A81-2D5F86784652}"/>
    <cellStyle name="60% - Énfasis6 3 2 2 2 2 3" xfId="21743" xr:uid="{46DC0DCB-160B-415E-AAF7-401CF78E15BF}"/>
    <cellStyle name="60% - Énfasis6 3 2 2 2 2 3 2" xfId="56745" xr:uid="{E080447D-D62E-4ECD-9642-83073C9B75FC}"/>
    <cellStyle name="60% - Énfasis6 3 2 2 2 2 4" xfId="56742" xr:uid="{25C969F7-E46E-410C-88E6-F32FEF1930DE}"/>
    <cellStyle name="60% - Énfasis6 3 2 2 2 3" xfId="10307" xr:uid="{4FE9FEE2-A084-4761-97A1-AEC3E387E83A}"/>
    <cellStyle name="60% - Énfasis6 3 2 2 2 3 2" xfId="25720" xr:uid="{F18A9845-BF16-4B84-8F47-4521ACE322A1}"/>
    <cellStyle name="60% - Énfasis6 3 2 2 2 3 2 2" xfId="56747" xr:uid="{2185D73E-A891-48EA-B901-534E05DB8ADA}"/>
    <cellStyle name="60% - Énfasis6 3 2 2 2 3 3" xfId="56746" xr:uid="{2F1A44A4-07CF-4154-9EB0-BC6A8F2F3B5E}"/>
    <cellStyle name="60% - Énfasis6 3 2 2 2 4" xfId="18015" xr:uid="{6C8DA3FC-3B9E-4319-BD69-6DBC2D7D18F8}"/>
    <cellStyle name="60% - Énfasis6 3 2 2 2 4 2" xfId="56748" xr:uid="{DB0D39BF-2847-479E-97F2-113E23C54B97}"/>
    <cellStyle name="60% - Énfasis6 3 2 2 2 5" xfId="56741" xr:uid="{42420F4C-D386-4E1E-94D1-F093C6CC308D}"/>
    <cellStyle name="60% - Énfasis6 3 2 2 3" xfId="4865" xr:uid="{F1C3D720-22D1-41C2-A1DC-4786DF328B59}"/>
    <cellStyle name="60% - Énfasis6 3 2 2 3 2" xfId="12573" xr:uid="{2D9D3395-B681-4576-8374-0E971594F80E}"/>
    <cellStyle name="60% - Énfasis6 3 2 2 3 2 2" xfId="27985" xr:uid="{EE73E65A-2C36-47E6-9679-3D170E189072}"/>
    <cellStyle name="60% - Énfasis6 3 2 2 3 2 2 2" xfId="56751" xr:uid="{25257CF6-0E67-4337-AC2E-22428738E606}"/>
    <cellStyle name="60% - Énfasis6 3 2 2 3 2 3" xfId="56750" xr:uid="{D80EF8F8-E3C8-4EC7-862D-89CC50B197E3}"/>
    <cellStyle name="60% - Énfasis6 3 2 2 3 3" xfId="20280" xr:uid="{1273723C-4971-4857-9202-D1480718507D}"/>
    <cellStyle name="60% - Énfasis6 3 2 2 3 3 2" xfId="56752" xr:uid="{2356DA48-DBFD-4A2C-8B8B-D529B8D32CF9}"/>
    <cellStyle name="60% - Énfasis6 3 2 2 3 4" xfId="56749" xr:uid="{50C041CA-6CD5-4B69-938B-A220B905D58C}"/>
    <cellStyle name="60% - Énfasis6 3 2 2 4" xfId="8848" xr:uid="{9E414945-FCBD-4B40-8833-4CF28A28A6D3}"/>
    <cellStyle name="60% - Énfasis6 3 2 2 4 2" xfId="24261" xr:uid="{90E7D7F8-7542-4291-ABFF-7B038A6D4586}"/>
    <cellStyle name="60% - Énfasis6 3 2 2 4 2 2" xfId="56754" xr:uid="{53F8E534-0217-4DFC-91F4-868C23AE05ED}"/>
    <cellStyle name="60% - Énfasis6 3 2 2 4 3" xfId="56753" xr:uid="{8844B19F-D90F-4F10-B6DC-275DC2E1A6A2}"/>
    <cellStyle name="60% - Énfasis6 3 2 2 5" xfId="16556" xr:uid="{CD08584E-683F-4D97-958D-A20DCE4D58E6}"/>
    <cellStyle name="60% - Énfasis6 3 2 2 5 2" xfId="56755" xr:uid="{ACDDA712-A0E2-4FF2-BAF6-F086D5258DDB}"/>
    <cellStyle name="60% - Énfasis6 3 2 2 6" xfId="56740" xr:uid="{E83EA0A0-4F35-4413-A705-47B4B97EE476}"/>
    <cellStyle name="60% - Énfasis6 3 2 3" xfId="1958" xr:uid="{24E97AE1-F4FD-457B-A87D-16E34DFDFAE2}"/>
    <cellStyle name="60% - Énfasis6 3 2 3 2" xfId="5690" xr:uid="{C9C20EFC-0E48-4448-96F1-7D3E658CA343}"/>
    <cellStyle name="60% - Énfasis6 3 2 3 2 2" xfId="13398" xr:uid="{B415194C-4CA1-4D90-BB10-D9D711422C44}"/>
    <cellStyle name="60% - Énfasis6 3 2 3 2 2 2" xfId="28810" xr:uid="{3A00BDF3-6FC2-4567-A8E0-0F045B515858}"/>
    <cellStyle name="60% - Énfasis6 3 2 3 2 2 2 2" xfId="56759" xr:uid="{08B7858D-C391-4ECC-85BB-5B7CB7BCB350}"/>
    <cellStyle name="60% - Énfasis6 3 2 3 2 2 3" xfId="56758" xr:uid="{0EA82E63-82BB-43D6-9D2A-3008CB7C0564}"/>
    <cellStyle name="60% - Énfasis6 3 2 3 2 3" xfId="21105" xr:uid="{F92C4985-58BB-4020-8DF8-39B7E8EE36B5}"/>
    <cellStyle name="60% - Énfasis6 3 2 3 2 3 2" xfId="56760" xr:uid="{8EF35B96-BA9F-4E35-8240-5E748DD224C1}"/>
    <cellStyle name="60% - Énfasis6 3 2 3 2 4" xfId="56757" xr:uid="{839564D7-4806-47BF-B224-CA8FFFBA74A6}"/>
    <cellStyle name="60% - Énfasis6 3 2 3 3" xfId="9669" xr:uid="{3D0B2BB4-B1D7-44D3-9615-6D90A971C886}"/>
    <cellStyle name="60% - Énfasis6 3 2 3 3 2" xfId="25082" xr:uid="{ACBD74E7-7B23-4C6A-BDDE-C66EF10F7201}"/>
    <cellStyle name="60% - Énfasis6 3 2 3 3 2 2" xfId="56762" xr:uid="{210132A2-C64B-45E2-B8D6-25E44081B1CD}"/>
    <cellStyle name="60% - Énfasis6 3 2 3 3 3" xfId="56761" xr:uid="{56A01EA8-7660-4CB9-9F68-1FEEF8F69EB5}"/>
    <cellStyle name="60% - Énfasis6 3 2 3 4" xfId="17377" xr:uid="{ED343EFF-A860-4D75-9AB5-EA38276EBFAD}"/>
    <cellStyle name="60% - Énfasis6 3 2 3 4 2" xfId="56763" xr:uid="{536BF9A5-BD6B-4B30-9B7F-B013BE229678}"/>
    <cellStyle name="60% - Énfasis6 3 2 3 5" xfId="56756" xr:uid="{5E220B12-8DB0-4026-96AF-0BBB2FB4242D}"/>
    <cellStyle name="60% - Énfasis6 3 2 4" xfId="4213" xr:uid="{6BA577A4-14B3-4ADA-B2A6-56A79738ED11}"/>
    <cellStyle name="60% - Énfasis6 3 2 4 2" xfId="11921" xr:uid="{414142E8-C656-4BD1-BB57-7EC141599FF3}"/>
    <cellStyle name="60% - Énfasis6 3 2 4 2 2" xfId="27333" xr:uid="{033741E1-6032-4498-B290-C7EF54F079D6}"/>
    <cellStyle name="60% - Énfasis6 3 2 4 2 2 2" xfId="56766" xr:uid="{3575FDC7-CB57-4322-A228-D1C79C8A4175}"/>
    <cellStyle name="60% - Énfasis6 3 2 4 2 3" xfId="56765" xr:uid="{E03B97FA-08F8-48B4-BDF6-F3222E41E71B}"/>
    <cellStyle name="60% - Énfasis6 3 2 4 3" xfId="19628" xr:uid="{E0F03614-3024-405F-8264-A0081AEE3C1C}"/>
    <cellStyle name="60% - Énfasis6 3 2 4 3 2" xfId="56767" xr:uid="{957A94B9-1649-403B-AC48-3C4D3072492C}"/>
    <cellStyle name="60% - Énfasis6 3 2 4 4" xfId="56764" xr:uid="{9BD3F2F0-0DAF-4654-A77C-C8221279B24D}"/>
    <cellStyle name="60% - Énfasis6 3 2 5" xfId="8210" xr:uid="{CC4FD8C2-DB42-4B00-B307-FFE5AD755B80}"/>
    <cellStyle name="60% - Énfasis6 3 2 5 2" xfId="23623" xr:uid="{6533AB2C-45FE-4E6A-B4C3-7B661431D4C6}"/>
    <cellStyle name="60% - Énfasis6 3 2 5 2 2" xfId="56769" xr:uid="{9FC35126-35A1-4887-B956-6FB7582F6810}"/>
    <cellStyle name="60% - Énfasis6 3 2 5 3" xfId="56768" xr:uid="{718904AE-BF20-4C6D-AE4B-403AAC636EAC}"/>
    <cellStyle name="60% - Énfasis6 3 2 6" xfId="15918" xr:uid="{334DDB59-C7B3-412F-B0FF-9F13E717AE14}"/>
    <cellStyle name="60% - Énfasis6 3 2 6 2" xfId="56770" xr:uid="{DC6F69E8-3BD0-4A85-BDF8-4CD4E1AE4B70}"/>
    <cellStyle name="60% - Énfasis6 3 2 7" xfId="56739" xr:uid="{92C11F59-ADF2-47A4-8805-82DE6082CE63}"/>
    <cellStyle name="60% - Énfasis6 3 3" xfId="928" xr:uid="{8173BDDB-5707-4244-9756-5D3CBF9BB908}"/>
    <cellStyle name="60% - Énfasis6 3 3 2" xfId="2398" xr:uid="{F31C0961-5EFA-454B-9E8B-8C2C990D924C}"/>
    <cellStyle name="60% - Énfasis6 3 3 2 2" xfId="6130" xr:uid="{DC131FF5-1024-4BE8-B49A-BF21995BCE3E}"/>
    <cellStyle name="60% - Énfasis6 3 3 2 2 2" xfId="13838" xr:uid="{0A8CA50C-212B-4477-A970-87A93506310E}"/>
    <cellStyle name="60% - Énfasis6 3 3 2 2 2 2" xfId="29250" xr:uid="{4610C450-C8A7-4360-961D-8421C508D6C6}"/>
    <cellStyle name="60% - Énfasis6 3 3 2 2 2 2 2" xfId="56775" xr:uid="{7F8572CE-8B04-4237-916F-B1647BC84962}"/>
    <cellStyle name="60% - Énfasis6 3 3 2 2 2 3" xfId="56774" xr:uid="{EA7C9CBD-1D58-490C-BB33-1FA5EE6BA45F}"/>
    <cellStyle name="60% - Énfasis6 3 3 2 2 3" xfId="21545" xr:uid="{C638D0A4-16C8-41D4-9DAB-1DEE640F175F}"/>
    <cellStyle name="60% - Énfasis6 3 3 2 2 3 2" xfId="56776" xr:uid="{7C67A707-C881-4B19-8778-8D78F7EB8086}"/>
    <cellStyle name="60% - Énfasis6 3 3 2 2 4" xfId="56773" xr:uid="{B1247455-3A80-4ECF-90E6-117FDBDFDD0B}"/>
    <cellStyle name="60% - Énfasis6 3 3 2 3" xfId="10109" xr:uid="{75E58922-46CF-4819-ABD3-423709D4BC4E}"/>
    <cellStyle name="60% - Énfasis6 3 3 2 3 2" xfId="25522" xr:uid="{18E9630D-92F6-4441-ACAA-BF8D6CF2F95F}"/>
    <cellStyle name="60% - Énfasis6 3 3 2 3 2 2" xfId="56778" xr:uid="{ED128484-AC74-46CC-B30D-38808DDB730A}"/>
    <cellStyle name="60% - Énfasis6 3 3 2 3 3" xfId="56777" xr:uid="{FDBBD9C7-7CF1-44C3-ACE2-B4A1E773E845}"/>
    <cellStyle name="60% - Énfasis6 3 3 2 4" xfId="17817" xr:uid="{B0191420-B098-4BE1-8159-88AEECC729E3}"/>
    <cellStyle name="60% - Énfasis6 3 3 2 4 2" xfId="56779" xr:uid="{793D6B63-60E1-4240-9552-09C22EDD0533}"/>
    <cellStyle name="60% - Énfasis6 3 3 2 5" xfId="56772" xr:uid="{176C8355-EA1E-4A14-8C99-8CBCBE5C92A1}"/>
    <cellStyle name="60% - Énfasis6 3 3 3" xfId="4665" xr:uid="{DE5AD387-EF98-440A-84DA-73B4A430A719}"/>
    <cellStyle name="60% - Énfasis6 3 3 3 2" xfId="12373" xr:uid="{7B739D71-2F6F-4D32-95E7-E05AE8593A7C}"/>
    <cellStyle name="60% - Énfasis6 3 3 3 2 2" xfId="27785" xr:uid="{46291C6B-5E4D-42F1-9A6E-842DBF2EAC09}"/>
    <cellStyle name="60% - Énfasis6 3 3 3 2 2 2" xfId="56782" xr:uid="{475B81BF-AE20-478D-9659-1D06E8EF34E4}"/>
    <cellStyle name="60% - Énfasis6 3 3 3 2 3" xfId="56781" xr:uid="{7AD990B6-AEF2-4B04-8D09-4B2B36B5D134}"/>
    <cellStyle name="60% - Énfasis6 3 3 3 3" xfId="20080" xr:uid="{801B6803-5D9C-463C-8102-4FCC70A06C84}"/>
    <cellStyle name="60% - Énfasis6 3 3 3 3 2" xfId="56783" xr:uid="{57E292F1-4316-47BB-8C11-823C6449B1A0}"/>
    <cellStyle name="60% - Énfasis6 3 3 3 4" xfId="56780" xr:uid="{CC956C96-C0CE-4B47-8244-746024DA7106}"/>
    <cellStyle name="60% - Énfasis6 3 3 4" xfId="8650" xr:uid="{08502856-19FF-4AC0-8881-14DB1438F0E0}"/>
    <cellStyle name="60% - Énfasis6 3 3 4 2" xfId="24063" xr:uid="{3F602FDB-3DEB-4DC5-977A-460A314857A2}"/>
    <cellStyle name="60% - Énfasis6 3 3 4 2 2" xfId="56785" xr:uid="{BD9FF0B6-7CDC-453F-9678-54553AD9555F}"/>
    <cellStyle name="60% - Énfasis6 3 3 4 3" xfId="56784" xr:uid="{EFE86B85-AED3-49D9-869E-8C85926E0D39}"/>
    <cellStyle name="60% - Énfasis6 3 3 5" xfId="16358" xr:uid="{FE88DB1F-6C4A-4DAC-9ADF-A32DF7E5B41A}"/>
    <cellStyle name="60% - Énfasis6 3 3 5 2" xfId="56786" xr:uid="{B6906721-2A16-447F-AB2B-01FCF66A6D58}"/>
    <cellStyle name="60% - Énfasis6 3 3 6" xfId="56771" xr:uid="{4DEBB38E-CE41-43FF-9DEC-A8082BC94674}"/>
    <cellStyle name="60% - Énfasis6 3 4" xfId="1760" xr:uid="{03A32CEA-2F1B-4284-849F-264675692BB4}"/>
    <cellStyle name="60% - Énfasis6 3 4 2" xfId="5492" xr:uid="{2354769F-CF58-47FE-874E-42FBD5151526}"/>
    <cellStyle name="60% - Énfasis6 3 4 2 2" xfId="13200" xr:uid="{F7BBCB9F-951A-472B-A3E2-3E7624943477}"/>
    <cellStyle name="60% - Énfasis6 3 4 2 2 2" xfId="28612" xr:uid="{79150D25-7654-4F07-8720-2D58F5152326}"/>
    <cellStyle name="60% - Énfasis6 3 4 2 2 2 2" xfId="56790" xr:uid="{04A2357A-3F0F-4078-AF77-6B6DC454398A}"/>
    <cellStyle name="60% - Énfasis6 3 4 2 2 3" xfId="56789" xr:uid="{1FBD471F-B00F-4353-8937-87558E8266EE}"/>
    <cellStyle name="60% - Énfasis6 3 4 2 3" xfId="20907" xr:uid="{3DB50CEE-6580-4509-9A45-3D9D1FF38DA2}"/>
    <cellStyle name="60% - Énfasis6 3 4 2 3 2" xfId="56791" xr:uid="{4CAF9981-A15F-4D57-8028-E88766736745}"/>
    <cellStyle name="60% - Énfasis6 3 4 2 4" xfId="56788" xr:uid="{53717524-3B3C-4FA9-A87B-D3187BFEA3DC}"/>
    <cellStyle name="60% - Énfasis6 3 4 3" xfId="9471" xr:uid="{31F2A1C1-C7C4-4894-94B1-0D1E80B5432B}"/>
    <cellStyle name="60% - Énfasis6 3 4 3 2" xfId="24884" xr:uid="{A848BE0A-21D3-41CE-A638-9125C59C2E6F}"/>
    <cellStyle name="60% - Énfasis6 3 4 3 2 2" xfId="56793" xr:uid="{E2BBFE81-8CD8-4546-B5DC-4D9AE9C23F44}"/>
    <cellStyle name="60% - Énfasis6 3 4 3 3" xfId="56792" xr:uid="{BABCC689-08D3-4061-B0C2-42DF60AB003D}"/>
    <cellStyle name="60% - Énfasis6 3 4 4" xfId="17179" xr:uid="{456B2812-3DFA-4B13-BC8D-F6F2285D33C4}"/>
    <cellStyle name="60% - Énfasis6 3 4 4 2" xfId="56794" xr:uid="{28533B06-0844-47DD-84BA-263D1B0AE3C9}"/>
    <cellStyle name="60% - Énfasis6 3 4 5" xfId="56787" xr:uid="{E02EC9F2-182D-4E08-BA8F-80358B7EE9ED}"/>
    <cellStyle name="60% - Énfasis6 3 5" xfId="4013" xr:uid="{1494A2D1-64B8-49D7-A717-CF737EA870DE}"/>
    <cellStyle name="60% - Énfasis6 3 5 2" xfId="11721" xr:uid="{F4A7DA67-CA7A-492E-97C3-99406F0A2DED}"/>
    <cellStyle name="60% - Énfasis6 3 5 2 2" xfId="27133" xr:uid="{DCB5E7D9-0945-4C6A-8D45-FD3C326C572D}"/>
    <cellStyle name="60% - Énfasis6 3 5 2 2 2" xfId="56797" xr:uid="{90EC0AF6-A56A-41AB-A31C-0BB4A4580689}"/>
    <cellStyle name="60% - Énfasis6 3 5 2 3" xfId="56796" xr:uid="{0A996DC4-53D9-4534-AF48-735BC7E39DB2}"/>
    <cellStyle name="60% - Énfasis6 3 5 3" xfId="19428" xr:uid="{4F178387-9560-4F0A-AF60-7FB8B3894D24}"/>
    <cellStyle name="60% - Énfasis6 3 5 3 2" xfId="56798" xr:uid="{22ECA175-081E-495E-834F-AA4100AA2795}"/>
    <cellStyle name="60% - Énfasis6 3 5 4" xfId="56795" xr:uid="{EE74BDA9-A1C9-4D8E-B684-38746985A231}"/>
    <cellStyle name="60% - Énfasis6 3 6" xfId="8012" xr:uid="{0AE8D460-C78D-449B-94DC-20A576829F02}"/>
    <cellStyle name="60% - Énfasis6 3 6 2" xfId="23425" xr:uid="{FEA5879B-9AC2-4B9B-A211-F7D3567F4CBE}"/>
    <cellStyle name="60% - Énfasis6 3 6 2 2" xfId="56800" xr:uid="{A1A3AEE8-5F3E-4EC2-A9FF-CBD7D7890CC6}"/>
    <cellStyle name="60% - Énfasis6 3 6 3" xfId="56799" xr:uid="{2124D3AD-82C6-48B2-989D-9A903268457B}"/>
    <cellStyle name="60% - Énfasis6 3 7" xfId="15720" xr:uid="{D1C64F22-88D2-45AB-93C1-095C6D6A3A8D}"/>
    <cellStyle name="60% - Énfasis6 3 7 2" xfId="56801" xr:uid="{411F03EC-F439-4C80-B6BD-46732189E794}"/>
    <cellStyle name="60% - Énfasis6 3 8" xfId="56738" xr:uid="{F7BAD933-23CD-4BA3-86EF-ECD0422D56AF}"/>
    <cellStyle name="60% - Énfasis6 30" xfId="3119" xr:uid="{775A6E34-33AE-4836-89BC-0DAC8277F988}"/>
    <cellStyle name="60% - Énfasis6 30 2" xfId="6851" xr:uid="{4C3DADB1-1099-4CDE-A2CA-BFA13BA6AA85}"/>
    <cellStyle name="60% - Énfasis6 30 2 2" xfId="14559" xr:uid="{4D09E86F-C3D7-4CC5-A810-21DDB7C515A6}"/>
    <cellStyle name="60% - Énfasis6 30 2 2 2" xfId="29971" xr:uid="{53DB3858-697B-4A18-8D4E-2757CC0481B2}"/>
    <cellStyle name="60% - Énfasis6 30 2 2 2 2" xfId="56805" xr:uid="{76109805-6633-405B-AB48-0A5174819139}"/>
    <cellStyle name="60% - Énfasis6 30 2 2 3" xfId="56804" xr:uid="{658D7E7B-99DC-462B-BC29-DA5BBD1D9256}"/>
    <cellStyle name="60% - Énfasis6 30 2 3" xfId="22266" xr:uid="{9686DD76-F996-445B-B25C-3EC649DF2755}"/>
    <cellStyle name="60% - Énfasis6 30 2 3 2" xfId="56806" xr:uid="{BA0FBAE3-4663-4AEC-8099-4C780177AD56}"/>
    <cellStyle name="60% - Énfasis6 30 2 4" xfId="56803" xr:uid="{737B930A-C682-4712-9DEE-64145E5C75E5}"/>
    <cellStyle name="60% - Énfasis6 30 3" xfId="10830" xr:uid="{F1AD955E-FF96-4602-8F3A-7658C5C7A38A}"/>
    <cellStyle name="60% - Énfasis6 30 3 2" xfId="26243" xr:uid="{37B0C495-B96F-43AD-952E-1802AFCCDFB2}"/>
    <cellStyle name="60% - Énfasis6 30 3 2 2" xfId="56808" xr:uid="{77E17098-F48C-4B3A-A03F-AA944177422E}"/>
    <cellStyle name="60% - Énfasis6 30 3 3" xfId="56807" xr:uid="{BDA36516-011F-4B69-874D-3628506330CD}"/>
    <cellStyle name="60% - Énfasis6 30 4" xfId="18538" xr:uid="{8FB8AD26-8005-477E-B364-1F36A0568F2B}"/>
    <cellStyle name="60% - Énfasis6 30 4 2" xfId="56809" xr:uid="{656F3000-F403-4788-9C16-86F16657975A}"/>
    <cellStyle name="60% - Énfasis6 30 5" xfId="56802" xr:uid="{F1A2B90A-09E0-45AD-AE5A-1D9F7F39A5E4}"/>
    <cellStyle name="60% - Énfasis6 31" xfId="3139" xr:uid="{AF9EAD12-F2E9-4B15-BAFC-275F61AEC891}"/>
    <cellStyle name="60% - Énfasis6 31 2" xfId="6871" xr:uid="{16EDD4C1-FE59-4467-8DB3-0D0C510ADAD9}"/>
    <cellStyle name="60% - Énfasis6 31 2 2" xfId="14579" xr:uid="{1BF63E37-FA6B-408A-882C-176F1D7969B0}"/>
    <cellStyle name="60% - Énfasis6 31 2 2 2" xfId="29991" xr:uid="{D8A7CB6A-234F-4D52-B747-CD06EAE46D52}"/>
    <cellStyle name="60% - Énfasis6 31 2 2 2 2" xfId="56813" xr:uid="{7066801E-86F0-47EE-ABEE-FF777D41BAD2}"/>
    <cellStyle name="60% - Énfasis6 31 2 2 3" xfId="56812" xr:uid="{16F1738C-64D7-4931-8C7A-CFE585DD6751}"/>
    <cellStyle name="60% - Énfasis6 31 2 3" xfId="22286" xr:uid="{47219014-4A62-4170-97F4-CDDD36CFE56C}"/>
    <cellStyle name="60% - Énfasis6 31 2 3 2" xfId="56814" xr:uid="{7DB5AFC5-3606-4F5B-BCE7-4EA1418C5B9C}"/>
    <cellStyle name="60% - Énfasis6 31 2 4" xfId="56811" xr:uid="{6DF175D1-97A0-48C8-B43D-1921DB6D0A7F}"/>
    <cellStyle name="60% - Énfasis6 31 3" xfId="10850" xr:uid="{6CCB1CEB-85F1-4FEB-9072-A20D262DEA8B}"/>
    <cellStyle name="60% - Énfasis6 31 3 2" xfId="26263" xr:uid="{F215CE20-5720-4039-9FCA-C1215D7A1A48}"/>
    <cellStyle name="60% - Énfasis6 31 3 2 2" xfId="56816" xr:uid="{B9E9FE37-4712-4ACA-A0E4-1880417710D1}"/>
    <cellStyle name="60% - Énfasis6 31 3 3" xfId="56815" xr:uid="{4429FAD3-F624-4618-85DE-394C964D5BBE}"/>
    <cellStyle name="60% - Énfasis6 31 4" xfId="18558" xr:uid="{AAD6EB49-738A-4D76-9ABC-C7CDDD6DFA88}"/>
    <cellStyle name="60% - Énfasis6 31 4 2" xfId="56817" xr:uid="{26501E92-5E20-4237-BB48-F8B431FF5E38}"/>
    <cellStyle name="60% - Énfasis6 31 5" xfId="56810" xr:uid="{072A37FA-D615-4549-B3DE-7754745F47E1}"/>
    <cellStyle name="60% - Énfasis6 32" xfId="3159" xr:uid="{91F2181F-20D6-45E9-8F74-05C7A04E64A8}"/>
    <cellStyle name="60% - Énfasis6 32 2" xfId="6891" xr:uid="{0BD09979-6DF4-493C-8BA2-26BDEB3BE009}"/>
    <cellStyle name="60% - Énfasis6 32 2 2" xfId="14599" xr:uid="{A13CC229-1A8C-431A-B8A4-5EF8E34AE46E}"/>
    <cellStyle name="60% - Énfasis6 32 2 2 2" xfId="30011" xr:uid="{A1F5902F-C373-486E-A3A0-83922D1A40FC}"/>
    <cellStyle name="60% - Énfasis6 32 2 2 2 2" xfId="56821" xr:uid="{584DC7FC-C735-4062-BFA5-96F0A89581CB}"/>
    <cellStyle name="60% - Énfasis6 32 2 2 3" xfId="56820" xr:uid="{09A90F15-C519-477D-9680-BB925364D6AD}"/>
    <cellStyle name="60% - Énfasis6 32 2 3" xfId="22306" xr:uid="{DF36B4EE-322E-4322-9998-7DB3CA69EE81}"/>
    <cellStyle name="60% - Énfasis6 32 2 3 2" xfId="56822" xr:uid="{F347FA1B-49B1-464E-AD17-F3F3A4732939}"/>
    <cellStyle name="60% - Énfasis6 32 2 4" xfId="56819" xr:uid="{9FE5462F-C415-4F64-BA4D-3D776183A6A4}"/>
    <cellStyle name="60% - Énfasis6 32 3" xfId="10870" xr:uid="{6B676085-9FA1-4612-8C5A-EF25B760F5D8}"/>
    <cellStyle name="60% - Énfasis6 32 3 2" xfId="26283" xr:uid="{F4B02841-39DE-4068-AB61-779CCB04706B}"/>
    <cellStyle name="60% - Énfasis6 32 3 2 2" xfId="56824" xr:uid="{B679D177-2E96-4F9F-AD2E-0155F23FABEF}"/>
    <cellStyle name="60% - Énfasis6 32 3 3" xfId="56823" xr:uid="{9DAEF563-19EC-497C-981E-85663FADFA57}"/>
    <cellStyle name="60% - Énfasis6 32 4" xfId="18578" xr:uid="{A93A2012-C85D-4F5A-9D73-7EBFBA152EDB}"/>
    <cellStyle name="60% - Énfasis6 32 4 2" xfId="56825" xr:uid="{7F8131ED-9434-427F-96A0-631DB8CE0EF3}"/>
    <cellStyle name="60% - Énfasis6 32 5" xfId="56818" xr:uid="{B5D8590D-5818-4673-A2BA-DC17623E7D1D}"/>
    <cellStyle name="60% - Énfasis6 33" xfId="3179" xr:uid="{B14B27C5-FE78-48C8-B6C8-A8D349029B98}"/>
    <cellStyle name="60% - Énfasis6 33 2" xfId="6911" xr:uid="{AFB2D899-4FFA-485C-AEF2-4FD36FF35583}"/>
    <cellStyle name="60% - Énfasis6 33 2 2" xfId="14619" xr:uid="{200BB246-64DA-4E7A-A7B7-29DBC8D64118}"/>
    <cellStyle name="60% - Énfasis6 33 2 2 2" xfId="30031" xr:uid="{628FFA65-2A27-470D-8984-2E704176D38A}"/>
    <cellStyle name="60% - Énfasis6 33 2 2 2 2" xfId="56829" xr:uid="{9F131B97-62CC-4EEC-B4E2-00F018BF79CE}"/>
    <cellStyle name="60% - Énfasis6 33 2 2 3" xfId="56828" xr:uid="{287DCDB7-B21E-4F7B-9C37-4FA424F78F93}"/>
    <cellStyle name="60% - Énfasis6 33 2 3" xfId="22326" xr:uid="{3BCD967A-1E1E-48C0-8586-EF1F04046FBC}"/>
    <cellStyle name="60% - Énfasis6 33 2 3 2" xfId="56830" xr:uid="{17A80836-A89A-4A32-946F-C1368E617710}"/>
    <cellStyle name="60% - Énfasis6 33 2 4" xfId="56827" xr:uid="{7DA9DFB6-A27A-4E93-893C-AD87F3835217}"/>
    <cellStyle name="60% - Énfasis6 33 3" xfId="10890" xr:uid="{60D6233C-66D0-40C6-88A0-B4CA69E021CE}"/>
    <cellStyle name="60% - Énfasis6 33 3 2" xfId="26303" xr:uid="{9A141F44-0945-4603-9AF3-D302FDE3C5BA}"/>
    <cellStyle name="60% - Énfasis6 33 3 2 2" xfId="56832" xr:uid="{72DE7F52-2638-4EAB-9B48-716619F7B76D}"/>
    <cellStyle name="60% - Énfasis6 33 3 3" xfId="56831" xr:uid="{FC3F7391-BD65-4B0D-B4DF-E0777EB95EAD}"/>
    <cellStyle name="60% - Énfasis6 33 4" xfId="18598" xr:uid="{AE3FE3E6-F8B0-4919-8365-8B7ED80DD0DF}"/>
    <cellStyle name="60% - Énfasis6 33 4 2" xfId="56833" xr:uid="{E6ADEF1B-599C-4853-8D36-C2856A93AC34}"/>
    <cellStyle name="60% - Énfasis6 33 5" xfId="56826" xr:uid="{3595913D-8CE9-4B8C-901E-9B27492C2FEB}"/>
    <cellStyle name="60% - Énfasis6 34" xfId="3199" xr:uid="{A8171911-AB89-4E52-9396-D67A25DF4F99}"/>
    <cellStyle name="60% - Énfasis6 34 2" xfId="6931" xr:uid="{9FAD4E17-5226-4947-8F36-F6406E4A7107}"/>
    <cellStyle name="60% - Énfasis6 34 2 2" xfId="14639" xr:uid="{C9098C44-4126-45CD-A6BF-87C7AEDBBB64}"/>
    <cellStyle name="60% - Énfasis6 34 2 2 2" xfId="30051" xr:uid="{1A5A8CFF-3968-4D27-8CCE-632A8356B0B7}"/>
    <cellStyle name="60% - Énfasis6 34 2 2 2 2" xfId="56837" xr:uid="{EA328C12-BF24-48E0-83C5-099A7E5D1FF7}"/>
    <cellStyle name="60% - Énfasis6 34 2 2 3" xfId="56836" xr:uid="{E837CCEF-C0FB-4FEA-BC98-7FC54DCE2DF2}"/>
    <cellStyle name="60% - Énfasis6 34 2 3" xfId="22346" xr:uid="{3DF71A8F-477D-40F8-95B2-D6E393791CEB}"/>
    <cellStyle name="60% - Énfasis6 34 2 3 2" xfId="56838" xr:uid="{ABF8FAEA-7B7F-405C-88B6-BD83FCB2D326}"/>
    <cellStyle name="60% - Énfasis6 34 2 4" xfId="56835" xr:uid="{D87E6BB3-D0FA-436F-B751-5D679EEBC343}"/>
    <cellStyle name="60% - Énfasis6 34 3" xfId="10910" xr:uid="{5E7FCEE1-0C89-44F5-AE3C-4A4094F5EBC5}"/>
    <cellStyle name="60% - Énfasis6 34 3 2" xfId="26323" xr:uid="{4293B1FD-7A84-4EDA-9AEB-22DE0D2F5326}"/>
    <cellStyle name="60% - Énfasis6 34 3 2 2" xfId="56840" xr:uid="{B342F440-AF60-4510-9DA7-2843ED71939A}"/>
    <cellStyle name="60% - Énfasis6 34 3 3" xfId="56839" xr:uid="{857EDD8E-065F-41E1-B2BE-0AAEEBAC52F5}"/>
    <cellStyle name="60% - Énfasis6 34 4" xfId="18618" xr:uid="{47B75784-F873-48AE-8E3A-81C533DD1D9E}"/>
    <cellStyle name="60% - Énfasis6 34 4 2" xfId="56841" xr:uid="{CA5B18CF-E38E-470D-9433-D6F70DBBA21D}"/>
    <cellStyle name="60% - Énfasis6 34 5" xfId="56834" xr:uid="{DDDC3A7C-A404-4390-B42B-82BA19F0EDA8}"/>
    <cellStyle name="60% - Énfasis6 35" xfId="3219" xr:uid="{7915CD26-E3A1-4491-B628-C5A0D6CA27CC}"/>
    <cellStyle name="60% - Énfasis6 35 2" xfId="6951" xr:uid="{8B7915F8-B246-415F-AFC3-EAD7913E3206}"/>
    <cellStyle name="60% - Énfasis6 35 2 2" xfId="14659" xr:uid="{ACF702AD-D5D0-4245-9B92-0C04F60D7511}"/>
    <cellStyle name="60% - Énfasis6 35 2 2 2" xfId="30071" xr:uid="{EF6980AB-85D4-4E8F-9942-6AD767C1C651}"/>
    <cellStyle name="60% - Énfasis6 35 2 2 2 2" xfId="56845" xr:uid="{7241B8AF-3EB5-4AAB-809A-D2473A2E2C1F}"/>
    <cellStyle name="60% - Énfasis6 35 2 2 3" xfId="56844" xr:uid="{0755883D-F06C-43F2-9E9C-1E370BA09750}"/>
    <cellStyle name="60% - Énfasis6 35 2 3" xfId="22366" xr:uid="{F3C03EDE-8B2A-4AFF-AC28-6A03B90C51D1}"/>
    <cellStyle name="60% - Énfasis6 35 2 3 2" xfId="56846" xr:uid="{EF8298C2-6EF0-4788-A00E-60ABFF7F8FED}"/>
    <cellStyle name="60% - Énfasis6 35 2 4" xfId="56843" xr:uid="{2F68565F-492F-40F8-B518-AA18AEC03D4A}"/>
    <cellStyle name="60% - Énfasis6 35 3" xfId="10930" xr:uid="{FA8E8E4F-D216-4886-A392-9B32F0065EFB}"/>
    <cellStyle name="60% - Énfasis6 35 3 2" xfId="26343" xr:uid="{F80A9A54-8289-4501-8CB3-D88F7D4EE7C9}"/>
    <cellStyle name="60% - Énfasis6 35 3 2 2" xfId="56848" xr:uid="{DD901FF2-D766-4004-AEC4-AFFB9F1BE569}"/>
    <cellStyle name="60% - Énfasis6 35 3 3" xfId="56847" xr:uid="{A27E9B5D-A5FA-415F-B3BC-8E7F995DB9DB}"/>
    <cellStyle name="60% - Énfasis6 35 4" xfId="18638" xr:uid="{31E63F69-0B7C-4BBA-A6A4-7B393977994A}"/>
    <cellStyle name="60% - Énfasis6 35 4 2" xfId="56849" xr:uid="{C9C5EDDB-FC1D-47AD-BBE6-57B7AFAB674A}"/>
    <cellStyle name="60% - Énfasis6 35 5" xfId="56842" xr:uid="{5B2291F4-B7E8-4661-B4F2-8AE8739F958C}"/>
    <cellStyle name="60% - Énfasis6 36" xfId="3239" xr:uid="{4B3581D4-2E39-4069-98C0-B544F1ABFDD7}"/>
    <cellStyle name="60% - Énfasis6 36 2" xfId="6971" xr:uid="{5D70266B-7BCA-46FF-A91A-5DBEEB51F463}"/>
    <cellStyle name="60% - Énfasis6 36 2 2" xfId="14679" xr:uid="{A8B21CD8-2E76-41C1-9052-54E5DC909ADF}"/>
    <cellStyle name="60% - Énfasis6 36 2 2 2" xfId="30091" xr:uid="{5A705552-BCC6-42AA-83D4-8C2537037AD1}"/>
    <cellStyle name="60% - Énfasis6 36 2 2 2 2" xfId="56853" xr:uid="{0876CA2F-1E17-4856-BDF3-10D70B335CFE}"/>
    <cellStyle name="60% - Énfasis6 36 2 2 3" xfId="56852" xr:uid="{3BB0C16E-3BCC-4840-98D0-D299111AAD7F}"/>
    <cellStyle name="60% - Énfasis6 36 2 3" xfId="22386" xr:uid="{8A525A69-F2DB-4761-B718-12E70A297F3F}"/>
    <cellStyle name="60% - Énfasis6 36 2 3 2" xfId="56854" xr:uid="{685A3708-ADBD-42E0-986F-032CCE761336}"/>
    <cellStyle name="60% - Énfasis6 36 2 4" xfId="56851" xr:uid="{51D6DCCD-5C50-4F0A-8905-83D1422C3A05}"/>
    <cellStyle name="60% - Énfasis6 36 3" xfId="10950" xr:uid="{6AE49143-E71D-43E8-B574-45071CCB251A}"/>
    <cellStyle name="60% - Énfasis6 36 3 2" xfId="26363" xr:uid="{DA624D4C-9541-49EF-AE18-13229997975B}"/>
    <cellStyle name="60% - Énfasis6 36 3 2 2" xfId="56856" xr:uid="{BC42DF64-B3B8-444C-84F1-EC3DC32D1849}"/>
    <cellStyle name="60% - Énfasis6 36 3 3" xfId="56855" xr:uid="{6B829526-7026-4BE1-AAF7-661E2D4C0FDB}"/>
    <cellStyle name="60% - Énfasis6 36 4" xfId="18658" xr:uid="{EAEA566B-6339-45BB-A77E-D076A12E8125}"/>
    <cellStyle name="60% - Énfasis6 36 4 2" xfId="56857" xr:uid="{D306C1BB-EA45-418B-BB88-D28EA00E770D}"/>
    <cellStyle name="60% - Énfasis6 36 5" xfId="56850" xr:uid="{F52ED20D-B8D5-4261-8D67-F871EB2E9AA4}"/>
    <cellStyle name="60% - Énfasis6 37" xfId="3259" xr:uid="{0E2DE1AE-3FC9-4283-956D-5E7575C1ABDD}"/>
    <cellStyle name="60% - Énfasis6 37 2" xfId="6991" xr:uid="{89956B1E-1466-4808-ABE1-8B2A4FB5CCB3}"/>
    <cellStyle name="60% - Énfasis6 37 2 2" xfId="14699" xr:uid="{BA8D2B40-1153-4DD2-8595-B24E1E23B3BC}"/>
    <cellStyle name="60% - Énfasis6 37 2 2 2" xfId="30111" xr:uid="{9F032249-ACF3-4C26-8E3C-9AD969C5B886}"/>
    <cellStyle name="60% - Énfasis6 37 2 2 2 2" xfId="56861" xr:uid="{83BAE933-1412-46C5-BA14-CA9EA703F7FD}"/>
    <cellStyle name="60% - Énfasis6 37 2 2 3" xfId="56860" xr:uid="{8F77C15C-1E8F-4D0E-AD8D-1319952884D9}"/>
    <cellStyle name="60% - Énfasis6 37 2 3" xfId="22406" xr:uid="{A4FE789A-B08E-42F1-B345-04F7551D0B8C}"/>
    <cellStyle name="60% - Énfasis6 37 2 3 2" xfId="56862" xr:uid="{00BB860B-E5EF-4449-B530-8D026DD9B9A0}"/>
    <cellStyle name="60% - Énfasis6 37 2 4" xfId="56859" xr:uid="{8967A638-0D2F-4492-8E87-1AB3F3D93FF2}"/>
    <cellStyle name="60% - Énfasis6 37 3" xfId="10970" xr:uid="{0FDFE601-4750-4DC3-BC6A-FD88057E65CF}"/>
    <cellStyle name="60% - Énfasis6 37 3 2" xfId="26383" xr:uid="{41334039-BB7A-408C-93DA-990F50223CA5}"/>
    <cellStyle name="60% - Énfasis6 37 3 2 2" xfId="56864" xr:uid="{A0B44345-2E4A-4FEA-90A4-4A9BC20D189F}"/>
    <cellStyle name="60% - Énfasis6 37 3 3" xfId="56863" xr:uid="{B0D3B078-6A21-4294-9DD4-1B27C745C91E}"/>
    <cellStyle name="60% - Énfasis6 37 4" xfId="18678" xr:uid="{E0C129C9-CCCC-4614-A687-B80EFD01B823}"/>
    <cellStyle name="60% - Énfasis6 37 4 2" xfId="56865" xr:uid="{06D8DA80-648C-4061-9F20-42E2FE4B9596}"/>
    <cellStyle name="60% - Énfasis6 37 5" xfId="56858" xr:uid="{B15D3CC7-0FC0-4922-B95C-8D21305510D7}"/>
    <cellStyle name="60% - Énfasis6 38" xfId="3279" xr:uid="{5EFB87C9-9C1C-4E15-9E55-F7894B41226A}"/>
    <cellStyle name="60% - Énfasis6 38 2" xfId="7011" xr:uid="{21970412-4CFB-4558-94E4-2ED491BDB1B4}"/>
    <cellStyle name="60% - Énfasis6 38 2 2" xfId="14719" xr:uid="{B99DACC8-63AF-44E7-BAC4-F7C06144EA98}"/>
    <cellStyle name="60% - Énfasis6 38 2 2 2" xfId="30131" xr:uid="{1720B7EF-181B-4520-ABFB-2E87DB94C328}"/>
    <cellStyle name="60% - Énfasis6 38 2 2 2 2" xfId="56869" xr:uid="{4102D4F6-5C13-4F43-928B-BE4B48A64ABD}"/>
    <cellStyle name="60% - Énfasis6 38 2 2 3" xfId="56868" xr:uid="{C83CAB08-6593-4F58-B325-E6DE1355ECCB}"/>
    <cellStyle name="60% - Énfasis6 38 2 3" xfId="22426" xr:uid="{57F06C7C-ABB3-4001-B239-BAC503E7B30F}"/>
    <cellStyle name="60% - Énfasis6 38 2 3 2" xfId="56870" xr:uid="{DC3195EF-705E-428C-9372-EE9B14C5BB00}"/>
    <cellStyle name="60% - Énfasis6 38 2 4" xfId="56867" xr:uid="{503A1039-93EF-4FD5-961A-66397D1F17B9}"/>
    <cellStyle name="60% - Énfasis6 38 3" xfId="10990" xr:uid="{B44BC029-35DC-4151-905A-AC8C58D17927}"/>
    <cellStyle name="60% - Énfasis6 38 3 2" xfId="26403" xr:uid="{347E4015-74EB-4D9B-B6D1-07F78CB99E0E}"/>
    <cellStyle name="60% - Énfasis6 38 3 2 2" xfId="56872" xr:uid="{71023A43-9FFC-458B-B0D9-9080D84D9AFE}"/>
    <cellStyle name="60% - Énfasis6 38 3 3" xfId="56871" xr:uid="{FC356D3E-5041-4E06-B45D-DBC938AE017E}"/>
    <cellStyle name="60% - Énfasis6 38 4" xfId="18698" xr:uid="{A67578C7-3F33-48D7-8C4E-60E7DB3E5C07}"/>
    <cellStyle name="60% - Énfasis6 38 4 2" xfId="56873" xr:uid="{F15A7C62-95E1-493D-81C7-D980A6551B14}"/>
    <cellStyle name="60% - Énfasis6 38 5" xfId="56866" xr:uid="{DC60D96A-66B0-46EA-9512-B69B22DFFB46}"/>
    <cellStyle name="60% - Énfasis6 4" xfId="284" xr:uid="{1BE7412D-9D80-4718-B0BD-AD3D10A4E537}"/>
    <cellStyle name="60% - Énfasis6 4 2" xfId="487" xr:uid="{5E1DDE5B-70AA-46B1-A491-D9BC6356CCD4}"/>
    <cellStyle name="60% - Énfasis6 4 2 2" xfId="1148" xr:uid="{21B9DC2E-3DAB-4C91-8505-AEC355025326}"/>
    <cellStyle name="60% - Énfasis6 4 2 2 2" xfId="2616" xr:uid="{6FCADA02-D42F-45D5-857F-912C876C14E4}"/>
    <cellStyle name="60% - Énfasis6 4 2 2 2 2" xfId="6348" xr:uid="{2AC4AB31-2DA3-4C04-AC5A-EC780075C4C2}"/>
    <cellStyle name="60% - Énfasis6 4 2 2 2 2 2" xfId="14056" xr:uid="{E28DE2B5-7905-4FF3-8C1A-40F87DE901EC}"/>
    <cellStyle name="60% - Énfasis6 4 2 2 2 2 2 2" xfId="29468" xr:uid="{695B4516-DB73-4D11-8F3A-4382181D712E}"/>
    <cellStyle name="60% - Énfasis6 4 2 2 2 2 2 2 2" xfId="56880" xr:uid="{09025B27-0FB3-4C28-949A-BDFC8D5E45F2}"/>
    <cellStyle name="60% - Énfasis6 4 2 2 2 2 2 3" xfId="56879" xr:uid="{BB7DC0D9-3B03-4036-9330-CBA94A6BA15A}"/>
    <cellStyle name="60% - Énfasis6 4 2 2 2 2 3" xfId="21763" xr:uid="{FDEB17CC-F26D-4F02-82FA-785178D72E0D}"/>
    <cellStyle name="60% - Énfasis6 4 2 2 2 2 3 2" xfId="56881" xr:uid="{30F4D378-C27E-4D02-98BF-E4A43DEC114F}"/>
    <cellStyle name="60% - Énfasis6 4 2 2 2 2 4" xfId="56878" xr:uid="{94BCCCB2-1A36-44EA-A417-86157D616BD9}"/>
    <cellStyle name="60% - Énfasis6 4 2 2 2 3" xfId="10327" xr:uid="{D2D642D1-C898-4B8A-85DE-35CA4596429F}"/>
    <cellStyle name="60% - Énfasis6 4 2 2 2 3 2" xfId="25740" xr:uid="{956C870F-2BEB-40AC-8FFD-A58E378D4F2F}"/>
    <cellStyle name="60% - Énfasis6 4 2 2 2 3 2 2" xfId="56883" xr:uid="{A773F4FD-7FE7-45BB-9B0D-68A006F9743C}"/>
    <cellStyle name="60% - Énfasis6 4 2 2 2 3 3" xfId="56882" xr:uid="{FB652FE1-25A2-46DF-80F0-5D06628EFE09}"/>
    <cellStyle name="60% - Énfasis6 4 2 2 2 4" xfId="18035" xr:uid="{759CD942-0C7D-4696-AF86-0614E7CBFD2F}"/>
    <cellStyle name="60% - Énfasis6 4 2 2 2 4 2" xfId="56884" xr:uid="{A1D01194-97A7-4EA9-9C75-BE7A01132A2C}"/>
    <cellStyle name="60% - Énfasis6 4 2 2 2 5" xfId="56877" xr:uid="{2DC0E1EC-7C1B-46B9-9D73-4BCFD4A8B5C5}"/>
    <cellStyle name="60% - Énfasis6 4 2 2 3" xfId="4885" xr:uid="{56A524B0-2325-4E19-BCB1-A7B387BA3C8A}"/>
    <cellStyle name="60% - Énfasis6 4 2 2 3 2" xfId="12593" xr:uid="{867B5281-FF7A-4007-88EA-6EA9EEF5E412}"/>
    <cellStyle name="60% - Énfasis6 4 2 2 3 2 2" xfId="28005" xr:uid="{96476B57-8C76-45B5-BC16-7BFFDB6838AD}"/>
    <cellStyle name="60% - Énfasis6 4 2 2 3 2 2 2" xfId="56887" xr:uid="{09DBE906-4244-47C7-B734-EF48BCF91C6E}"/>
    <cellStyle name="60% - Énfasis6 4 2 2 3 2 3" xfId="56886" xr:uid="{61B8782A-41DE-4FF4-9042-0D2520FD72F2}"/>
    <cellStyle name="60% - Énfasis6 4 2 2 3 3" xfId="20300" xr:uid="{6EBF9830-67CF-4F83-800B-53B362CDBF83}"/>
    <cellStyle name="60% - Énfasis6 4 2 2 3 3 2" xfId="56888" xr:uid="{348AD3AD-42DF-424C-BAA8-5B952D3C9FA9}"/>
    <cellStyle name="60% - Énfasis6 4 2 2 3 4" xfId="56885" xr:uid="{1B59990D-FA17-48A8-A0FE-91A0F00AB1E8}"/>
    <cellStyle name="60% - Énfasis6 4 2 2 4" xfId="8868" xr:uid="{A5B893F0-5DBE-48FF-9BD2-B2A6C421C4F9}"/>
    <cellStyle name="60% - Énfasis6 4 2 2 4 2" xfId="24281" xr:uid="{33FD9B41-FE2B-478B-A22F-0B912F239A68}"/>
    <cellStyle name="60% - Énfasis6 4 2 2 4 2 2" xfId="56890" xr:uid="{7DEB012B-3391-4679-A357-04474B596507}"/>
    <cellStyle name="60% - Énfasis6 4 2 2 4 3" xfId="56889" xr:uid="{065CF4AC-B537-45B2-8EF9-885F19BFDABD}"/>
    <cellStyle name="60% - Énfasis6 4 2 2 5" xfId="16576" xr:uid="{2F0BBF66-C7AF-48A1-94D7-398D4EBCAEA2}"/>
    <cellStyle name="60% - Énfasis6 4 2 2 5 2" xfId="56891" xr:uid="{E46ECAD4-167D-42E4-8586-E5D29543AE70}"/>
    <cellStyle name="60% - Énfasis6 4 2 2 6" xfId="56876" xr:uid="{F026D5D1-6D0E-40F2-9E1D-F1AC83E9B216}"/>
    <cellStyle name="60% - Énfasis6 4 2 3" xfId="1978" xr:uid="{8E654DBB-6A15-420C-ADDE-E3AF97EF7F21}"/>
    <cellStyle name="60% - Énfasis6 4 2 3 2" xfId="5710" xr:uid="{29ED80AA-9410-4E79-9B5B-093C8E690387}"/>
    <cellStyle name="60% - Énfasis6 4 2 3 2 2" xfId="13418" xr:uid="{199DC780-8E0C-4E9B-9B0A-88A0C808374D}"/>
    <cellStyle name="60% - Énfasis6 4 2 3 2 2 2" xfId="28830" xr:uid="{4127108E-C5AE-46C6-923F-8416E47B78C0}"/>
    <cellStyle name="60% - Énfasis6 4 2 3 2 2 2 2" xfId="56895" xr:uid="{245F58C6-B5B1-4870-8258-54E7755A2873}"/>
    <cellStyle name="60% - Énfasis6 4 2 3 2 2 3" xfId="56894" xr:uid="{1F8C10B5-CBF3-45BB-8BFD-02B4CC3348A7}"/>
    <cellStyle name="60% - Énfasis6 4 2 3 2 3" xfId="21125" xr:uid="{A7B89B73-3886-4B5C-964E-B54B7688C1DC}"/>
    <cellStyle name="60% - Énfasis6 4 2 3 2 3 2" xfId="56896" xr:uid="{C64B75B1-B9C5-42D0-86D0-129923C17727}"/>
    <cellStyle name="60% - Énfasis6 4 2 3 2 4" xfId="56893" xr:uid="{BFF7DB9F-11DF-4BA8-924C-6FDCD20429B6}"/>
    <cellStyle name="60% - Énfasis6 4 2 3 3" xfId="9689" xr:uid="{FE835CB9-1750-4ADE-8B90-518776C68AC7}"/>
    <cellStyle name="60% - Énfasis6 4 2 3 3 2" xfId="25102" xr:uid="{67BA5D7C-0347-4758-924C-53CA0182074B}"/>
    <cellStyle name="60% - Énfasis6 4 2 3 3 2 2" xfId="56898" xr:uid="{E60B161D-01E3-4AA9-B839-907E404F4E0B}"/>
    <cellStyle name="60% - Énfasis6 4 2 3 3 3" xfId="56897" xr:uid="{5C606654-FFCB-49F2-A287-68D3E888CEC9}"/>
    <cellStyle name="60% - Énfasis6 4 2 3 4" xfId="17397" xr:uid="{3577B534-99CE-4C04-BF88-C55A5000A546}"/>
    <cellStyle name="60% - Énfasis6 4 2 3 4 2" xfId="56899" xr:uid="{C650B1D4-8E0E-46A7-B391-7DC292250833}"/>
    <cellStyle name="60% - Énfasis6 4 2 3 5" xfId="56892" xr:uid="{117DA395-3A9F-4511-A12F-FBFBA96035DD}"/>
    <cellStyle name="60% - Énfasis6 4 2 4" xfId="4233" xr:uid="{AC16F431-1CA2-4442-A7E0-1F97A049ACE9}"/>
    <cellStyle name="60% - Énfasis6 4 2 4 2" xfId="11941" xr:uid="{E2D8E7F0-902F-42D2-9CF9-76CDB8027361}"/>
    <cellStyle name="60% - Énfasis6 4 2 4 2 2" xfId="27353" xr:uid="{FF2BE372-F758-442E-997D-4BE61EC08F9A}"/>
    <cellStyle name="60% - Énfasis6 4 2 4 2 2 2" xfId="56902" xr:uid="{12F0CAB5-940E-4888-92BD-6F9FB898786F}"/>
    <cellStyle name="60% - Énfasis6 4 2 4 2 3" xfId="56901" xr:uid="{516D0A44-8553-41A9-85CD-FC95535F5DF3}"/>
    <cellStyle name="60% - Énfasis6 4 2 4 3" xfId="19648" xr:uid="{2E12897E-7363-493D-AA8B-D96F26795938}"/>
    <cellStyle name="60% - Énfasis6 4 2 4 3 2" xfId="56903" xr:uid="{EB68C499-B873-40D4-9B67-4327ABC2D1BE}"/>
    <cellStyle name="60% - Énfasis6 4 2 4 4" xfId="56900" xr:uid="{7BE345A4-F1D7-413B-A9FA-8B02A1120028}"/>
    <cellStyle name="60% - Énfasis6 4 2 5" xfId="8230" xr:uid="{473821F8-013B-45F7-AB12-D0C90B8604C0}"/>
    <cellStyle name="60% - Énfasis6 4 2 5 2" xfId="23643" xr:uid="{ED269FEE-0282-4112-AA81-F7431786B836}"/>
    <cellStyle name="60% - Énfasis6 4 2 5 2 2" xfId="56905" xr:uid="{DA2A8CF1-7DE4-40D0-8CE7-CFDA98563065}"/>
    <cellStyle name="60% - Énfasis6 4 2 5 3" xfId="56904" xr:uid="{70E9E54F-809D-49DE-B4EA-D2735AF5D973}"/>
    <cellStyle name="60% - Énfasis6 4 2 6" xfId="15938" xr:uid="{B5C0B026-E257-4842-A845-90E213A19120}"/>
    <cellStyle name="60% - Énfasis6 4 2 6 2" xfId="56906" xr:uid="{E834F6D4-2BF4-4761-9F87-8643E1238B97}"/>
    <cellStyle name="60% - Énfasis6 4 2 7" xfId="56875" xr:uid="{A8D6F966-4BCF-4209-A705-B0A2041D817D}"/>
    <cellStyle name="60% - Énfasis6 4 3" xfId="948" xr:uid="{02A01AE0-B340-4DB6-BA5B-B7222075641C}"/>
    <cellStyle name="60% - Énfasis6 4 3 2" xfId="2418" xr:uid="{75C21409-653D-494E-A843-83F788700E07}"/>
    <cellStyle name="60% - Énfasis6 4 3 2 2" xfId="6150" xr:uid="{9A9C122E-DC1E-4792-AA72-6963960B7618}"/>
    <cellStyle name="60% - Énfasis6 4 3 2 2 2" xfId="13858" xr:uid="{5C3E1E4C-6165-4E16-8494-E145AA513CDE}"/>
    <cellStyle name="60% - Énfasis6 4 3 2 2 2 2" xfId="29270" xr:uid="{460B8549-7157-422D-9BFF-5F1ED6CA768B}"/>
    <cellStyle name="60% - Énfasis6 4 3 2 2 2 2 2" xfId="56911" xr:uid="{717BFAD4-88D3-4A6C-B46C-FE282B384269}"/>
    <cellStyle name="60% - Énfasis6 4 3 2 2 2 3" xfId="56910" xr:uid="{77B219D8-9E32-46F8-A02C-8FA0DC1D9447}"/>
    <cellStyle name="60% - Énfasis6 4 3 2 2 3" xfId="21565" xr:uid="{F697690A-7A56-46AF-B157-346025789F70}"/>
    <cellStyle name="60% - Énfasis6 4 3 2 2 3 2" xfId="56912" xr:uid="{15CF0F0F-B966-4E22-991D-C7225CA007C5}"/>
    <cellStyle name="60% - Énfasis6 4 3 2 2 4" xfId="56909" xr:uid="{F015E999-3E70-4A27-B65D-443CC59F1F34}"/>
    <cellStyle name="60% - Énfasis6 4 3 2 3" xfId="10129" xr:uid="{7959AEC9-F85A-4254-B3BF-4775C41174D0}"/>
    <cellStyle name="60% - Énfasis6 4 3 2 3 2" xfId="25542" xr:uid="{D459A4EA-F6E5-4096-BEC3-1A70863086AD}"/>
    <cellStyle name="60% - Énfasis6 4 3 2 3 2 2" xfId="56914" xr:uid="{ECE73082-6809-4413-B49A-C05A855DB746}"/>
    <cellStyle name="60% - Énfasis6 4 3 2 3 3" xfId="56913" xr:uid="{0C1DCEB3-0CE5-49E7-8C97-F51D90D9D10A}"/>
    <cellStyle name="60% - Énfasis6 4 3 2 4" xfId="17837" xr:uid="{7A8B1AFE-4021-4C11-AEA9-14990BACE7DE}"/>
    <cellStyle name="60% - Énfasis6 4 3 2 4 2" xfId="56915" xr:uid="{5875D8A0-9164-4985-9D42-2B6CF57A52D8}"/>
    <cellStyle name="60% - Énfasis6 4 3 2 5" xfId="56908" xr:uid="{35DE9111-804E-407D-B101-0D1F37C3D7F9}"/>
    <cellStyle name="60% - Énfasis6 4 3 3" xfId="4685" xr:uid="{AF768704-4F16-416A-8486-B40387B445FD}"/>
    <cellStyle name="60% - Énfasis6 4 3 3 2" xfId="12393" xr:uid="{8096587F-1506-4F89-8F1F-9FB316F3BDB4}"/>
    <cellStyle name="60% - Énfasis6 4 3 3 2 2" xfId="27805" xr:uid="{E6D8C7E7-AA01-4313-90CA-D299AF4723BF}"/>
    <cellStyle name="60% - Énfasis6 4 3 3 2 2 2" xfId="56918" xr:uid="{F07293E3-95B4-4A51-BAC8-329FFDA53C93}"/>
    <cellStyle name="60% - Énfasis6 4 3 3 2 3" xfId="56917" xr:uid="{5E7DD84F-12AF-4FB6-934D-A532C59A88F3}"/>
    <cellStyle name="60% - Énfasis6 4 3 3 3" xfId="20100" xr:uid="{2F36FD4D-7EF9-45E4-AFB8-095A4F9C352E}"/>
    <cellStyle name="60% - Énfasis6 4 3 3 3 2" xfId="56919" xr:uid="{594970DF-286E-4EB7-967A-D3B13B6A9813}"/>
    <cellStyle name="60% - Énfasis6 4 3 3 4" xfId="56916" xr:uid="{98F6B9D4-37EC-4D6D-9D13-5335EC437855}"/>
    <cellStyle name="60% - Énfasis6 4 3 4" xfId="8670" xr:uid="{0DFC6D18-B150-4DE5-B635-D3EBB84646AA}"/>
    <cellStyle name="60% - Énfasis6 4 3 4 2" xfId="24083" xr:uid="{53A78FFA-1709-435D-8FD0-409444CC6509}"/>
    <cellStyle name="60% - Énfasis6 4 3 4 2 2" xfId="56921" xr:uid="{525DEFA3-A4D1-4C5C-B5DC-CDFCCAE91047}"/>
    <cellStyle name="60% - Énfasis6 4 3 4 3" xfId="56920" xr:uid="{2E2F9D33-E36A-48F7-AAAB-A6E20C9D94E2}"/>
    <cellStyle name="60% - Énfasis6 4 3 5" xfId="16378" xr:uid="{84186187-C298-4704-AD01-5846B3A1594C}"/>
    <cellStyle name="60% - Énfasis6 4 3 5 2" xfId="56922" xr:uid="{B5612CD1-0245-4E75-8D38-657A3841A3E0}"/>
    <cellStyle name="60% - Énfasis6 4 3 6" xfId="56907" xr:uid="{B833236A-F54A-4C96-8D8E-915A50A094FB}"/>
    <cellStyle name="60% - Énfasis6 4 4" xfId="1780" xr:uid="{BC3BD00E-CF48-41A6-B6B2-901D6808EB15}"/>
    <cellStyle name="60% - Énfasis6 4 4 2" xfId="5512" xr:uid="{854CDF21-D144-4354-A992-A495B9C58FB5}"/>
    <cellStyle name="60% - Énfasis6 4 4 2 2" xfId="13220" xr:uid="{B382F1EB-0188-4402-964E-7AF67EA6F968}"/>
    <cellStyle name="60% - Énfasis6 4 4 2 2 2" xfId="28632" xr:uid="{443A3A07-527F-49F8-B01C-A3555421B9FB}"/>
    <cellStyle name="60% - Énfasis6 4 4 2 2 2 2" xfId="56926" xr:uid="{0253244F-E34D-4575-A23E-98A619801558}"/>
    <cellStyle name="60% - Énfasis6 4 4 2 2 3" xfId="56925" xr:uid="{A6762288-8FD8-4822-B20A-CBBE3F8068ED}"/>
    <cellStyle name="60% - Énfasis6 4 4 2 3" xfId="20927" xr:uid="{37C3E279-B1E6-4CC1-9B81-AA45B2174A9C}"/>
    <cellStyle name="60% - Énfasis6 4 4 2 3 2" xfId="56927" xr:uid="{BA3FCE4C-6126-44C2-8328-51D40F04514D}"/>
    <cellStyle name="60% - Énfasis6 4 4 2 4" xfId="56924" xr:uid="{1C9A33FC-A065-47AE-9D34-6638306E4E01}"/>
    <cellStyle name="60% - Énfasis6 4 4 3" xfId="9491" xr:uid="{C3763C62-729A-41BC-92C0-4F54C6B08345}"/>
    <cellStyle name="60% - Énfasis6 4 4 3 2" xfId="24904" xr:uid="{65583ADC-9359-48EB-847A-72A43D6389C2}"/>
    <cellStyle name="60% - Énfasis6 4 4 3 2 2" xfId="56929" xr:uid="{3A8B9593-B1FE-45F6-A190-F1232AC37677}"/>
    <cellStyle name="60% - Énfasis6 4 4 3 3" xfId="56928" xr:uid="{0DCCF7B8-340B-41BF-B887-DA3BCDB351A5}"/>
    <cellStyle name="60% - Énfasis6 4 4 4" xfId="17199" xr:uid="{F9B4885E-CA52-4F1F-A495-8948CD6249AE}"/>
    <cellStyle name="60% - Énfasis6 4 4 4 2" xfId="56930" xr:uid="{27949E82-287C-4982-8744-EE0FEEEC08F2}"/>
    <cellStyle name="60% - Énfasis6 4 4 5" xfId="56923" xr:uid="{409AC207-D93C-4768-8482-2A9B350742DF}"/>
    <cellStyle name="60% - Énfasis6 4 5" xfId="4033" xr:uid="{82FA5665-407B-4955-A72D-4011FC0952C1}"/>
    <cellStyle name="60% - Énfasis6 4 5 2" xfId="11741" xr:uid="{EEFF051D-19B5-456F-A27B-5AA0983B7598}"/>
    <cellStyle name="60% - Énfasis6 4 5 2 2" xfId="27153" xr:uid="{2845E877-8FAE-47CB-AE3C-7210FD6F5368}"/>
    <cellStyle name="60% - Énfasis6 4 5 2 2 2" xfId="56933" xr:uid="{6FA1E8C8-874E-4B96-A44E-D308A0A4247B}"/>
    <cellStyle name="60% - Énfasis6 4 5 2 3" xfId="56932" xr:uid="{4057110F-1893-493E-BBAF-409E25D11392}"/>
    <cellStyle name="60% - Énfasis6 4 5 3" xfId="19448" xr:uid="{19391C06-171D-4219-8E60-2E4044063665}"/>
    <cellStyle name="60% - Énfasis6 4 5 3 2" xfId="56934" xr:uid="{9A3F8273-DD67-4FB0-B663-C6E2B9F8F476}"/>
    <cellStyle name="60% - Énfasis6 4 5 4" xfId="56931" xr:uid="{5F468510-DA63-409A-8EC6-42BD986B59D4}"/>
    <cellStyle name="60% - Énfasis6 4 6" xfId="8032" xr:uid="{0F59A70F-C55C-46A3-B55E-BE971FAA91D2}"/>
    <cellStyle name="60% - Énfasis6 4 6 2" xfId="23445" xr:uid="{846C9DF5-8055-48D5-BDF0-1556A06EA8A1}"/>
    <cellStyle name="60% - Énfasis6 4 6 2 2" xfId="56936" xr:uid="{62601827-5A4D-4ECD-A5F1-D9A4E2EA56A7}"/>
    <cellStyle name="60% - Énfasis6 4 6 3" xfId="56935" xr:uid="{C1F0B6EA-0CEA-4B60-9104-A36BF728794B}"/>
    <cellStyle name="60% - Énfasis6 4 7" xfId="15740" xr:uid="{5B9CCF51-331F-497E-B92F-57161DD10586}"/>
    <cellStyle name="60% - Énfasis6 4 7 2" xfId="56937" xr:uid="{756B73CC-4EA3-4D99-95C1-9EC6100E851E}"/>
    <cellStyle name="60% - Énfasis6 4 8" xfId="56874" xr:uid="{AEB1B8BB-A6CC-4018-B598-DD019D6509AE}"/>
    <cellStyle name="60% - Énfasis6 5" xfId="304" xr:uid="{F6429808-B67E-4B69-AD48-4F0758D3CD37}"/>
    <cellStyle name="60% - Énfasis6 5 2" xfId="507" xr:uid="{D922F3EB-3ACB-4A99-BC0F-9FEFB281AC7E}"/>
    <cellStyle name="60% - Énfasis6 5 2 2" xfId="1168" xr:uid="{31EACFBF-F199-438F-81C9-69427501CBFB}"/>
    <cellStyle name="60% - Énfasis6 5 2 2 2" xfId="2636" xr:uid="{59EE4287-A090-48EA-AE86-96615E881596}"/>
    <cellStyle name="60% - Énfasis6 5 2 2 2 2" xfId="6368" xr:uid="{05769B51-1B94-4C25-BD07-FA9645069826}"/>
    <cellStyle name="60% - Énfasis6 5 2 2 2 2 2" xfId="14076" xr:uid="{CDB35AA7-12C3-45FE-96E0-658E42EEBC13}"/>
    <cellStyle name="60% - Énfasis6 5 2 2 2 2 2 2" xfId="29488" xr:uid="{81A56805-A6F7-4EDF-B4DF-48748852B496}"/>
    <cellStyle name="60% - Énfasis6 5 2 2 2 2 2 2 2" xfId="56944" xr:uid="{D07D24A6-C46E-48B9-B9DE-014F90BFD054}"/>
    <cellStyle name="60% - Énfasis6 5 2 2 2 2 2 3" xfId="56943" xr:uid="{EC72E954-ECB8-4F66-BC0C-074C5DEC5277}"/>
    <cellStyle name="60% - Énfasis6 5 2 2 2 2 3" xfId="21783" xr:uid="{A249CE90-DD63-47DB-96AB-B6EDE42D0B66}"/>
    <cellStyle name="60% - Énfasis6 5 2 2 2 2 3 2" xfId="56945" xr:uid="{0D5C5418-EBFA-49A7-A5FD-349E02AA95CD}"/>
    <cellStyle name="60% - Énfasis6 5 2 2 2 2 4" xfId="56942" xr:uid="{1C1E85E0-9ADA-4A7D-9112-21526E362DCD}"/>
    <cellStyle name="60% - Énfasis6 5 2 2 2 3" xfId="10347" xr:uid="{ED4B1C53-CFD6-463F-AF6B-FF93A51310F8}"/>
    <cellStyle name="60% - Énfasis6 5 2 2 2 3 2" xfId="25760" xr:uid="{787BD139-CA7A-4FB4-ABD4-3AB1DDB50609}"/>
    <cellStyle name="60% - Énfasis6 5 2 2 2 3 2 2" xfId="56947" xr:uid="{2D81FA07-ACCA-4788-9C10-B1EB40164F15}"/>
    <cellStyle name="60% - Énfasis6 5 2 2 2 3 3" xfId="56946" xr:uid="{74A050B6-E43E-4901-843A-227047FDFF18}"/>
    <cellStyle name="60% - Énfasis6 5 2 2 2 4" xfId="18055" xr:uid="{5B693035-F2D5-469D-955E-665A42929133}"/>
    <cellStyle name="60% - Énfasis6 5 2 2 2 4 2" xfId="56948" xr:uid="{72104B28-96CE-4347-8B1A-72DFF4109416}"/>
    <cellStyle name="60% - Énfasis6 5 2 2 2 5" xfId="56941" xr:uid="{84D1E4FF-96DA-4DE6-8E86-8A17E297476C}"/>
    <cellStyle name="60% - Énfasis6 5 2 2 3" xfId="4905" xr:uid="{0AB0A082-A734-4E9E-8310-0418188F48B0}"/>
    <cellStyle name="60% - Énfasis6 5 2 2 3 2" xfId="12613" xr:uid="{37A01929-6ABC-434B-88BA-DB93F00FA83D}"/>
    <cellStyle name="60% - Énfasis6 5 2 2 3 2 2" xfId="28025" xr:uid="{F9862189-D09D-43B7-BCE6-8FAD10D85268}"/>
    <cellStyle name="60% - Énfasis6 5 2 2 3 2 2 2" xfId="56951" xr:uid="{2FCB160B-2D9F-4AF8-B138-B2CC6413C246}"/>
    <cellStyle name="60% - Énfasis6 5 2 2 3 2 3" xfId="56950" xr:uid="{BA41F2FE-197F-4830-A43D-1E699FF3699F}"/>
    <cellStyle name="60% - Énfasis6 5 2 2 3 3" xfId="20320" xr:uid="{912078D3-3BFE-4DF4-895E-91B686DDC934}"/>
    <cellStyle name="60% - Énfasis6 5 2 2 3 3 2" xfId="56952" xr:uid="{05C444CD-15B5-4BE2-B614-0DD4F85D11D7}"/>
    <cellStyle name="60% - Énfasis6 5 2 2 3 4" xfId="56949" xr:uid="{53B52E4B-7DB8-43A7-86BD-2366B66B1F2C}"/>
    <cellStyle name="60% - Énfasis6 5 2 2 4" xfId="8888" xr:uid="{FABBF970-D199-40EF-BD17-3502C83C9D5C}"/>
    <cellStyle name="60% - Énfasis6 5 2 2 4 2" xfId="24301" xr:uid="{9FCC169D-AD9D-4A18-A947-26D732B88695}"/>
    <cellStyle name="60% - Énfasis6 5 2 2 4 2 2" xfId="56954" xr:uid="{B05E4B68-CB01-4D92-B0CB-EA2963B412BA}"/>
    <cellStyle name="60% - Énfasis6 5 2 2 4 3" xfId="56953" xr:uid="{7C29F92D-AF73-4EFA-A4FF-B3DE27008F09}"/>
    <cellStyle name="60% - Énfasis6 5 2 2 5" xfId="16596" xr:uid="{41F0356F-21E2-46A9-89BF-02EA2F961DEB}"/>
    <cellStyle name="60% - Énfasis6 5 2 2 5 2" xfId="56955" xr:uid="{885253A0-734F-4B1F-A195-97EBA4039A96}"/>
    <cellStyle name="60% - Énfasis6 5 2 2 6" xfId="56940" xr:uid="{F0CFFBEE-9B72-4698-8D58-46E80CF887E8}"/>
    <cellStyle name="60% - Énfasis6 5 2 3" xfId="1998" xr:uid="{ADEBF78F-29BE-42C7-B7C7-A21F94AFF78E}"/>
    <cellStyle name="60% - Énfasis6 5 2 3 2" xfId="5730" xr:uid="{9E29D635-D79D-429F-B560-88F823AAD076}"/>
    <cellStyle name="60% - Énfasis6 5 2 3 2 2" xfId="13438" xr:uid="{F2D34862-36FD-4A9D-BB09-01B0DDE6CE1D}"/>
    <cellStyle name="60% - Énfasis6 5 2 3 2 2 2" xfId="28850" xr:uid="{6CB360D4-18F9-4438-BC5A-9CEEF3694F95}"/>
    <cellStyle name="60% - Énfasis6 5 2 3 2 2 2 2" xfId="56959" xr:uid="{9FB3D35F-FCB0-40CF-9D16-8EE8253F3CE9}"/>
    <cellStyle name="60% - Énfasis6 5 2 3 2 2 3" xfId="56958" xr:uid="{40ECB3CB-6C87-4917-BB76-4896CF2CCE87}"/>
    <cellStyle name="60% - Énfasis6 5 2 3 2 3" xfId="21145" xr:uid="{CDD84AE7-76CF-4573-B0CE-80A6ADE30DE0}"/>
    <cellStyle name="60% - Énfasis6 5 2 3 2 3 2" xfId="56960" xr:uid="{E5E3E10A-4D8A-4526-A844-B65EE7A1B296}"/>
    <cellStyle name="60% - Énfasis6 5 2 3 2 4" xfId="56957" xr:uid="{C7A025B0-5159-4614-9A35-0E60C09FE019}"/>
    <cellStyle name="60% - Énfasis6 5 2 3 3" xfId="9709" xr:uid="{89F70E43-4DF8-42F9-A430-A8134B8A69BF}"/>
    <cellStyle name="60% - Énfasis6 5 2 3 3 2" xfId="25122" xr:uid="{2933F432-C465-4CD3-A047-A7A759545330}"/>
    <cellStyle name="60% - Énfasis6 5 2 3 3 2 2" xfId="56962" xr:uid="{96C123F9-EC90-4F5C-A074-CB8E2AC69D41}"/>
    <cellStyle name="60% - Énfasis6 5 2 3 3 3" xfId="56961" xr:uid="{9AF6ACB1-1E8C-41E5-96D5-FD356FC991E1}"/>
    <cellStyle name="60% - Énfasis6 5 2 3 4" xfId="17417" xr:uid="{34D1DADB-91CF-49DF-90C9-73491AA985E2}"/>
    <cellStyle name="60% - Énfasis6 5 2 3 4 2" xfId="56963" xr:uid="{906422F9-1E61-4119-AF8F-DBB7712797C6}"/>
    <cellStyle name="60% - Énfasis6 5 2 3 5" xfId="56956" xr:uid="{0396C8A9-25B7-4A89-9BAC-04DFD7FADC47}"/>
    <cellStyle name="60% - Énfasis6 5 2 4" xfId="4253" xr:uid="{0405C563-FED3-4EC3-8E89-7110ED82F2CD}"/>
    <cellStyle name="60% - Énfasis6 5 2 4 2" xfId="11961" xr:uid="{364D097D-5FC9-4468-9702-BB8104F4C022}"/>
    <cellStyle name="60% - Énfasis6 5 2 4 2 2" xfId="27373" xr:uid="{8BC5029A-AB9C-44C2-A5B8-EE83253FDA37}"/>
    <cellStyle name="60% - Énfasis6 5 2 4 2 2 2" xfId="56966" xr:uid="{28F02909-CD96-46C8-BFF3-F5542EC5442B}"/>
    <cellStyle name="60% - Énfasis6 5 2 4 2 3" xfId="56965" xr:uid="{A893EE02-8FD9-4858-B19A-F126B03AA668}"/>
    <cellStyle name="60% - Énfasis6 5 2 4 3" xfId="19668" xr:uid="{8485921B-039A-48B9-BEA7-295769B7C000}"/>
    <cellStyle name="60% - Énfasis6 5 2 4 3 2" xfId="56967" xr:uid="{C96EF4B6-C366-448B-831A-FD34D35C6309}"/>
    <cellStyle name="60% - Énfasis6 5 2 4 4" xfId="56964" xr:uid="{53640A68-B5C7-40F3-97D4-ABB71CC75C53}"/>
    <cellStyle name="60% - Énfasis6 5 2 5" xfId="8250" xr:uid="{49E9DCCD-3A0F-4611-A5FD-7EFB59EEAC9D}"/>
    <cellStyle name="60% - Énfasis6 5 2 5 2" xfId="23663" xr:uid="{2205CFC5-5C81-41FF-8197-37F3AA105874}"/>
    <cellStyle name="60% - Énfasis6 5 2 5 2 2" xfId="56969" xr:uid="{58CD7E48-0190-4F89-ABA4-C12BB386E470}"/>
    <cellStyle name="60% - Énfasis6 5 2 5 3" xfId="56968" xr:uid="{0D4B6C2B-50E7-47D0-946C-612B44B63D60}"/>
    <cellStyle name="60% - Énfasis6 5 2 6" xfId="15958" xr:uid="{5DF3688E-A635-4037-978D-328606A874B5}"/>
    <cellStyle name="60% - Énfasis6 5 2 6 2" xfId="56970" xr:uid="{EB957139-AE5C-4CA2-A544-1981B697F2ED}"/>
    <cellStyle name="60% - Énfasis6 5 2 7" xfId="56939" xr:uid="{9ACD4126-7867-419E-BA1D-24C7B30A9B08}"/>
    <cellStyle name="60% - Énfasis6 5 3" xfId="968" xr:uid="{E452DF69-60F3-4527-8561-4C2BA79332A1}"/>
    <cellStyle name="60% - Énfasis6 5 3 2" xfId="2438" xr:uid="{A73D010B-8D83-4B66-843F-90FC6309C38D}"/>
    <cellStyle name="60% - Énfasis6 5 3 2 2" xfId="6170" xr:uid="{12E73EEC-86AD-4FA8-8FEB-19DFF6C0BB59}"/>
    <cellStyle name="60% - Énfasis6 5 3 2 2 2" xfId="13878" xr:uid="{176E52D8-9E8F-46D8-B468-B77C060A90A2}"/>
    <cellStyle name="60% - Énfasis6 5 3 2 2 2 2" xfId="29290" xr:uid="{F7936D3C-06B4-43B8-A9FE-63EA5F56A9FA}"/>
    <cellStyle name="60% - Énfasis6 5 3 2 2 2 2 2" xfId="56975" xr:uid="{8C139D64-6E70-43FC-BC00-BA9A3CD65005}"/>
    <cellStyle name="60% - Énfasis6 5 3 2 2 2 3" xfId="56974" xr:uid="{762B5326-D7B5-4C29-AC5E-AFFBEFA93802}"/>
    <cellStyle name="60% - Énfasis6 5 3 2 2 3" xfId="21585" xr:uid="{89C68297-5701-4F23-85E3-93A323DB0348}"/>
    <cellStyle name="60% - Énfasis6 5 3 2 2 3 2" xfId="56976" xr:uid="{B605A50F-018D-44BA-87C9-DC8B5913755C}"/>
    <cellStyle name="60% - Énfasis6 5 3 2 2 4" xfId="56973" xr:uid="{783288AC-B43B-4248-A32E-48B03D8C56E7}"/>
    <cellStyle name="60% - Énfasis6 5 3 2 3" xfId="10149" xr:uid="{F626B608-011C-4CC2-8B1F-58C085D4894B}"/>
    <cellStyle name="60% - Énfasis6 5 3 2 3 2" xfId="25562" xr:uid="{29720A93-6F89-445B-B50F-B23571F018EB}"/>
    <cellStyle name="60% - Énfasis6 5 3 2 3 2 2" xfId="56978" xr:uid="{4FA03192-7B0F-44FC-B135-556FD04CE162}"/>
    <cellStyle name="60% - Énfasis6 5 3 2 3 3" xfId="56977" xr:uid="{D3ED64AD-53BA-42A2-8DA0-F4A7FE797798}"/>
    <cellStyle name="60% - Énfasis6 5 3 2 4" xfId="17857" xr:uid="{ED77E322-7696-4F8B-9DBB-05D14FB50774}"/>
    <cellStyle name="60% - Énfasis6 5 3 2 4 2" xfId="56979" xr:uid="{DBA91398-BA21-423A-9F8B-02C01086D6CD}"/>
    <cellStyle name="60% - Énfasis6 5 3 2 5" xfId="56972" xr:uid="{7934F929-BF77-4235-AC20-78B8ED5DA55C}"/>
    <cellStyle name="60% - Énfasis6 5 3 3" xfId="4705" xr:uid="{EFD76019-95C8-4D21-BE7A-A36CFF57D62C}"/>
    <cellStyle name="60% - Énfasis6 5 3 3 2" xfId="12413" xr:uid="{C0F3998B-1D97-4B09-888C-FCBFB3AB36D6}"/>
    <cellStyle name="60% - Énfasis6 5 3 3 2 2" xfId="27825" xr:uid="{D34A6DEC-7A8A-4DBF-990C-51911398DA70}"/>
    <cellStyle name="60% - Énfasis6 5 3 3 2 2 2" xfId="56982" xr:uid="{A7EFB31B-92B0-4956-AE47-8E1CF1EE5A42}"/>
    <cellStyle name="60% - Énfasis6 5 3 3 2 3" xfId="56981" xr:uid="{FD1D7452-6A19-4C6C-9215-F0330CC9F757}"/>
    <cellStyle name="60% - Énfasis6 5 3 3 3" xfId="20120" xr:uid="{6AA72252-7F36-42F4-A28B-F05EE3CE3F3F}"/>
    <cellStyle name="60% - Énfasis6 5 3 3 3 2" xfId="56983" xr:uid="{B41C013C-6545-4B7A-8977-2C804300E788}"/>
    <cellStyle name="60% - Énfasis6 5 3 3 4" xfId="56980" xr:uid="{C9878315-745F-44AE-8EFC-7383530694B4}"/>
    <cellStyle name="60% - Énfasis6 5 3 4" xfId="8690" xr:uid="{49C54A59-6FDB-41B9-B9F4-A8178D796863}"/>
    <cellStyle name="60% - Énfasis6 5 3 4 2" xfId="24103" xr:uid="{F7ED92CA-7A3E-423F-AF8D-B89EB8E3469F}"/>
    <cellStyle name="60% - Énfasis6 5 3 4 2 2" xfId="56985" xr:uid="{31F4D4BD-3BA3-410E-9C25-0269B70FE117}"/>
    <cellStyle name="60% - Énfasis6 5 3 4 3" xfId="56984" xr:uid="{58E54464-B454-4AA3-A6B7-8AB7C43B98EA}"/>
    <cellStyle name="60% - Énfasis6 5 3 5" xfId="16398" xr:uid="{E49372AD-BDF3-4DEB-9AD9-33D9BAB23A25}"/>
    <cellStyle name="60% - Énfasis6 5 3 5 2" xfId="56986" xr:uid="{DF41278C-70F6-4027-B1D3-19136AA20C2C}"/>
    <cellStyle name="60% - Énfasis6 5 3 6" xfId="56971" xr:uid="{A629AD69-9821-462A-9603-0BE6B9A9D15F}"/>
    <cellStyle name="60% - Énfasis6 5 4" xfId="1800" xr:uid="{638A628A-9324-405B-96E7-A920EA80C772}"/>
    <cellStyle name="60% - Énfasis6 5 4 2" xfId="5532" xr:uid="{85EA274C-C7C1-426F-8322-26A122A33674}"/>
    <cellStyle name="60% - Énfasis6 5 4 2 2" xfId="13240" xr:uid="{84C8A467-6192-4566-BB46-CB448CFB1E2D}"/>
    <cellStyle name="60% - Énfasis6 5 4 2 2 2" xfId="28652" xr:uid="{C6D37EEB-64F4-44A1-9C8B-1038D7BD2135}"/>
    <cellStyle name="60% - Énfasis6 5 4 2 2 2 2" xfId="56990" xr:uid="{5195039C-4830-4F47-85C0-74267C0C7ABA}"/>
    <cellStyle name="60% - Énfasis6 5 4 2 2 3" xfId="56989" xr:uid="{980D8DDC-F5C8-4DC9-9220-05F153305678}"/>
    <cellStyle name="60% - Énfasis6 5 4 2 3" xfId="20947" xr:uid="{36F075FB-590B-474B-BC47-B4379C262840}"/>
    <cellStyle name="60% - Énfasis6 5 4 2 3 2" xfId="56991" xr:uid="{DBAA7096-4498-4B94-A876-8D7C2FCEA897}"/>
    <cellStyle name="60% - Énfasis6 5 4 2 4" xfId="56988" xr:uid="{1CF8FA50-AE75-4D42-8856-6927CBA153F2}"/>
    <cellStyle name="60% - Énfasis6 5 4 3" xfId="9511" xr:uid="{538F7E3E-EE33-4735-A424-E00B61734766}"/>
    <cellStyle name="60% - Énfasis6 5 4 3 2" xfId="24924" xr:uid="{7C50EE7A-1D60-48D0-B6EA-19DC787FFDF4}"/>
    <cellStyle name="60% - Énfasis6 5 4 3 2 2" xfId="56993" xr:uid="{4CAE2E17-962C-4FAF-B4BE-9B5D0D3A4689}"/>
    <cellStyle name="60% - Énfasis6 5 4 3 3" xfId="56992" xr:uid="{77EDDB09-4B04-4CD4-8F56-385793B6A76C}"/>
    <cellStyle name="60% - Énfasis6 5 4 4" xfId="17219" xr:uid="{FF73498E-6F59-4FC1-A118-D2A5F21FC233}"/>
    <cellStyle name="60% - Énfasis6 5 4 4 2" xfId="56994" xr:uid="{65E76833-A046-43CB-924A-6C041F87C44A}"/>
    <cellStyle name="60% - Énfasis6 5 4 5" xfId="56987" xr:uid="{492A676F-FFC1-4134-B8B7-A9234B4456DE}"/>
    <cellStyle name="60% - Énfasis6 5 5" xfId="4053" xr:uid="{10A9F3EF-5535-4B72-A049-9CB0ABCC2DE5}"/>
    <cellStyle name="60% - Énfasis6 5 5 2" xfId="11761" xr:uid="{5E2254A9-2C21-4045-9B92-04CF3E1A12ED}"/>
    <cellStyle name="60% - Énfasis6 5 5 2 2" xfId="27173" xr:uid="{96E2E8A9-5FFD-4CB1-B19A-9C9C418EC5F9}"/>
    <cellStyle name="60% - Énfasis6 5 5 2 2 2" xfId="56997" xr:uid="{ACE2BE63-A65B-4B16-AADF-7455120E9C1B}"/>
    <cellStyle name="60% - Énfasis6 5 5 2 3" xfId="56996" xr:uid="{09F5DC63-A958-423B-B60A-90715C1D45B2}"/>
    <cellStyle name="60% - Énfasis6 5 5 3" xfId="19468" xr:uid="{FD5D15DB-8A62-408D-9402-48AD11E9AA4A}"/>
    <cellStyle name="60% - Énfasis6 5 5 3 2" xfId="56998" xr:uid="{121AF836-7606-403C-AAEB-EAB27B38E1B3}"/>
    <cellStyle name="60% - Énfasis6 5 5 4" xfId="56995" xr:uid="{371E5C80-5052-4E5A-B2B7-13252AE177E8}"/>
    <cellStyle name="60% - Énfasis6 5 6" xfId="8052" xr:uid="{6C09CD5B-C336-4D21-915C-1FBD621C78A1}"/>
    <cellStyle name="60% - Énfasis6 5 6 2" xfId="23465" xr:uid="{058BCD21-E453-43CC-B090-EEAC2883FFF4}"/>
    <cellStyle name="60% - Énfasis6 5 6 2 2" xfId="57000" xr:uid="{A401C4ED-A10F-412F-85B8-1ECB0ED1EFD4}"/>
    <cellStyle name="60% - Énfasis6 5 6 3" xfId="56999" xr:uid="{8919E7F8-8E4A-482D-9E74-0ED72C8287F9}"/>
    <cellStyle name="60% - Énfasis6 5 7" xfId="15760" xr:uid="{A7D5DBF5-B9B5-45E6-B3CD-54806EAD8002}"/>
    <cellStyle name="60% - Énfasis6 5 7 2" xfId="57001" xr:uid="{FDF1804C-DD6A-4F95-B5E0-0C3DBE0A84B3}"/>
    <cellStyle name="60% - Énfasis6 5 8" xfId="56938" xr:uid="{B9265B20-40F6-46B9-84E2-02FC1AECB151}"/>
    <cellStyle name="60% - Énfasis6 6" xfId="527" xr:uid="{0A93BB2F-9DF0-4E0F-A389-B853C021358C}"/>
    <cellStyle name="60% - Énfasis6 6 2" xfId="1188" xr:uid="{B5B31AAF-6CF1-4063-B6A3-4C9CD4160821}"/>
    <cellStyle name="60% - Énfasis6 6 2 2" xfId="2656" xr:uid="{7902D009-2BC8-4B09-AAB5-690C1964BC22}"/>
    <cellStyle name="60% - Énfasis6 6 2 2 2" xfId="6388" xr:uid="{23CE8524-10E5-4DB9-874E-63A4C9D42E33}"/>
    <cellStyle name="60% - Énfasis6 6 2 2 2 2" xfId="14096" xr:uid="{DC98A3B9-090A-483D-B150-61984740B0C3}"/>
    <cellStyle name="60% - Énfasis6 6 2 2 2 2 2" xfId="29508" xr:uid="{83FE5F4D-3990-4115-80D4-8621A445E947}"/>
    <cellStyle name="60% - Énfasis6 6 2 2 2 2 2 2" xfId="57007" xr:uid="{D9E1F40A-C2E4-4383-8AF8-E8D4CE6FE687}"/>
    <cellStyle name="60% - Énfasis6 6 2 2 2 2 3" xfId="57006" xr:uid="{79A8D2FA-E6F8-456F-81CE-542E5D0643DA}"/>
    <cellStyle name="60% - Énfasis6 6 2 2 2 3" xfId="21803" xr:uid="{57BA3F7F-94C8-43B6-A864-AF7FB6EC89E9}"/>
    <cellStyle name="60% - Énfasis6 6 2 2 2 3 2" xfId="57008" xr:uid="{B4651A9B-DEBE-45FD-90E4-8589DAD33B67}"/>
    <cellStyle name="60% - Énfasis6 6 2 2 2 4" xfId="57005" xr:uid="{C385851C-1E6E-4F72-8520-92091C02963F}"/>
    <cellStyle name="60% - Énfasis6 6 2 2 3" xfId="10367" xr:uid="{6BA36DC1-749D-47FF-91C2-84C68591B77F}"/>
    <cellStyle name="60% - Énfasis6 6 2 2 3 2" xfId="25780" xr:uid="{21D01DB2-7269-410A-8DDB-C70E5073838C}"/>
    <cellStyle name="60% - Énfasis6 6 2 2 3 2 2" xfId="57010" xr:uid="{0F17E090-EE9E-4AC1-84EB-4BCFCE1C4BB4}"/>
    <cellStyle name="60% - Énfasis6 6 2 2 3 3" xfId="57009" xr:uid="{6E2CA485-E68C-4089-8ECE-5A8FFB7B2457}"/>
    <cellStyle name="60% - Énfasis6 6 2 2 4" xfId="18075" xr:uid="{F15E663A-A879-46D1-B5BD-41A9CC69CA75}"/>
    <cellStyle name="60% - Énfasis6 6 2 2 4 2" xfId="57011" xr:uid="{B881CC21-96A1-45C7-AE79-2A8DEF0F302E}"/>
    <cellStyle name="60% - Énfasis6 6 2 2 5" xfId="57004" xr:uid="{EF3A7086-52F4-4204-A68F-1525FD48EB21}"/>
    <cellStyle name="60% - Énfasis6 6 2 3" xfId="4925" xr:uid="{4C1E577A-3469-4DE3-BD4E-3533CE2F12B7}"/>
    <cellStyle name="60% - Énfasis6 6 2 3 2" xfId="12633" xr:uid="{A33F6827-041C-4F09-92C1-799AB53BB225}"/>
    <cellStyle name="60% - Énfasis6 6 2 3 2 2" xfId="28045" xr:uid="{235170B3-F16B-4976-811B-A4FCF9922D2F}"/>
    <cellStyle name="60% - Énfasis6 6 2 3 2 2 2" xfId="57014" xr:uid="{63D7ADB9-D703-43B0-841B-032C79FED7A2}"/>
    <cellStyle name="60% - Énfasis6 6 2 3 2 3" xfId="57013" xr:uid="{78593FE0-268A-4ED9-9ACF-05D504A07856}"/>
    <cellStyle name="60% - Énfasis6 6 2 3 3" xfId="20340" xr:uid="{42D1B109-2E49-43C3-8FCE-E07EB1138422}"/>
    <cellStyle name="60% - Énfasis6 6 2 3 3 2" xfId="57015" xr:uid="{FBAB07A3-2E6A-4DCE-BDE0-21BAF4EB4D89}"/>
    <cellStyle name="60% - Énfasis6 6 2 3 4" xfId="57012" xr:uid="{38168B6E-0681-431B-A5C7-678DE339B244}"/>
    <cellStyle name="60% - Énfasis6 6 2 4" xfId="8908" xr:uid="{3CA84C3E-C6A4-450D-83A5-8A6F24CA7E5E}"/>
    <cellStyle name="60% - Énfasis6 6 2 4 2" xfId="24321" xr:uid="{47756EEF-5581-49FE-AECE-D9E8FEB22981}"/>
    <cellStyle name="60% - Énfasis6 6 2 4 2 2" xfId="57017" xr:uid="{721BF01C-F667-48B6-B835-2D7F3EF6F348}"/>
    <cellStyle name="60% - Énfasis6 6 2 4 3" xfId="57016" xr:uid="{E9525F4B-FCE4-4660-8358-D12696BC78CD}"/>
    <cellStyle name="60% - Énfasis6 6 2 5" xfId="16616" xr:uid="{0B0C16BC-AAA9-4854-B657-CEA05AE7BF6D}"/>
    <cellStyle name="60% - Énfasis6 6 2 5 2" xfId="57018" xr:uid="{25C5255A-7403-424D-AF9A-FD0975529BF7}"/>
    <cellStyle name="60% - Énfasis6 6 2 6" xfId="57003" xr:uid="{E9B780AD-65B9-4F43-A509-A45FEEBC5B6F}"/>
    <cellStyle name="60% - Énfasis6 6 3" xfId="2018" xr:uid="{9B5D9BE6-955E-4C85-87F6-CFD400F7B0CE}"/>
    <cellStyle name="60% - Énfasis6 6 3 2" xfId="5750" xr:uid="{8870CA26-449D-4BAD-B524-0E6F47FD50F5}"/>
    <cellStyle name="60% - Énfasis6 6 3 2 2" xfId="13458" xr:uid="{06986326-43BC-4F17-8C11-4351B15F5908}"/>
    <cellStyle name="60% - Énfasis6 6 3 2 2 2" xfId="28870" xr:uid="{D458833D-79CA-4E32-A7C0-F7AE014DCBC6}"/>
    <cellStyle name="60% - Énfasis6 6 3 2 2 2 2" xfId="57022" xr:uid="{FE2316C9-9184-4B91-9BE6-CED55E7A04DD}"/>
    <cellStyle name="60% - Énfasis6 6 3 2 2 3" xfId="57021" xr:uid="{EDEF02B1-0926-49B1-9733-B6EC17735444}"/>
    <cellStyle name="60% - Énfasis6 6 3 2 3" xfId="21165" xr:uid="{DD424BE1-A0CE-4637-822C-6DFD2E737B8F}"/>
    <cellStyle name="60% - Énfasis6 6 3 2 3 2" xfId="57023" xr:uid="{49F026F4-014F-4FA8-A01F-6C86962134C4}"/>
    <cellStyle name="60% - Énfasis6 6 3 2 4" xfId="57020" xr:uid="{CB9E1BA5-AEC0-45C9-B000-76EC1620AF5E}"/>
    <cellStyle name="60% - Énfasis6 6 3 3" xfId="9729" xr:uid="{1703BBD9-1160-4B9C-9A85-7591ACA64B87}"/>
    <cellStyle name="60% - Énfasis6 6 3 3 2" xfId="25142" xr:uid="{A471D6D1-A24B-47F7-AF99-4687003AC730}"/>
    <cellStyle name="60% - Énfasis6 6 3 3 2 2" xfId="57025" xr:uid="{453B181A-0E53-46F4-BE95-13001F34DF07}"/>
    <cellStyle name="60% - Énfasis6 6 3 3 3" xfId="57024" xr:uid="{423FB63C-D03A-451F-86B7-CDC2C809C234}"/>
    <cellStyle name="60% - Énfasis6 6 3 4" xfId="17437" xr:uid="{0222C663-3143-4BA8-94C5-BDFD7871BCE6}"/>
    <cellStyle name="60% - Énfasis6 6 3 4 2" xfId="57026" xr:uid="{DE61B604-8DEF-46A5-9495-9E9E832A0D51}"/>
    <cellStyle name="60% - Énfasis6 6 3 5" xfId="57019" xr:uid="{6583275A-0AB9-41B8-89E5-FB28345F2B90}"/>
    <cellStyle name="60% - Énfasis6 6 4" xfId="4273" xr:uid="{C12675B4-BFF5-49F7-940B-F0A3A96FD2F8}"/>
    <cellStyle name="60% - Énfasis6 6 4 2" xfId="11981" xr:uid="{46E57EF3-ACB5-4A52-9300-66792E43E29B}"/>
    <cellStyle name="60% - Énfasis6 6 4 2 2" xfId="27393" xr:uid="{469687C4-B3AA-4521-87E1-6A1B1E84E8B7}"/>
    <cellStyle name="60% - Énfasis6 6 4 2 2 2" xfId="57029" xr:uid="{44BE5948-E179-408B-8DCF-6CE76A74E76B}"/>
    <cellStyle name="60% - Énfasis6 6 4 2 3" xfId="57028" xr:uid="{D0A941BD-FB8B-4F39-9C35-910B5B88A943}"/>
    <cellStyle name="60% - Énfasis6 6 4 3" xfId="19688" xr:uid="{7A70F1EE-EB36-41E6-8854-E4E695996B00}"/>
    <cellStyle name="60% - Énfasis6 6 4 3 2" xfId="57030" xr:uid="{01A87E72-7728-4361-A37A-58C4B0A6F194}"/>
    <cellStyle name="60% - Énfasis6 6 4 4" xfId="57027" xr:uid="{FF22A54D-A387-427B-991E-69675F0F3235}"/>
    <cellStyle name="60% - Énfasis6 6 5" xfId="8270" xr:uid="{6144EF35-371A-43F0-985C-16A587E01B04}"/>
    <cellStyle name="60% - Énfasis6 6 5 2" xfId="23683" xr:uid="{AC62E488-8073-43DB-9606-885320E7080D}"/>
    <cellStyle name="60% - Énfasis6 6 5 2 2" xfId="57032" xr:uid="{D61C8F69-B039-41E2-BBB4-F5721B9AD768}"/>
    <cellStyle name="60% - Énfasis6 6 5 3" xfId="57031" xr:uid="{3E4CFEB6-68D3-4DDA-B684-CDC5A56879FB}"/>
    <cellStyle name="60% - Énfasis6 6 6" xfId="15978" xr:uid="{2386DC4F-7AF5-4824-AE65-512D1E2973CC}"/>
    <cellStyle name="60% - Énfasis6 6 6 2" xfId="57033" xr:uid="{28D599CF-F17C-4C78-ABCF-0F8E0313D59F}"/>
    <cellStyle name="60% - Énfasis6 6 7" xfId="57002" xr:uid="{8D6EF19B-3875-46F6-84B4-FC9F173FE716}"/>
    <cellStyle name="60% - Énfasis6 7" xfId="547" xr:uid="{ABDA8F17-61F1-456F-99BA-9B1B9CD28C69}"/>
    <cellStyle name="60% - Énfasis6 7 2" xfId="1208" xr:uid="{E385C7D4-52A9-4372-8F03-A59CD6844517}"/>
    <cellStyle name="60% - Énfasis6 7 2 2" xfId="2676" xr:uid="{DA407AA6-5958-4202-872D-57029DFB6B8E}"/>
    <cellStyle name="60% - Énfasis6 7 2 2 2" xfId="6408" xr:uid="{248D63FF-AC3B-4427-B4F9-BBC1B4178113}"/>
    <cellStyle name="60% - Énfasis6 7 2 2 2 2" xfId="14116" xr:uid="{84820F61-CBC5-4C7F-BCDA-16A7DCE347FE}"/>
    <cellStyle name="60% - Énfasis6 7 2 2 2 2 2" xfId="29528" xr:uid="{9593AA70-AA30-4433-AC77-CA3C6FAA945C}"/>
    <cellStyle name="60% - Énfasis6 7 2 2 2 2 2 2" xfId="57039" xr:uid="{03738034-D581-4810-B84B-B295EA6D19D3}"/>
    <cellStyle name="60% - Énfasis6 7 2 2 2 2 3" xfId="57038" xr:uid="{DB1D059A-A84D-4E62-ABBE-AA5465B15AFA}"/>
    <cellStyle name="60% - Énfasis6 7 2 2 2 3" xfId="21823" xr:uid="{6F704AAF-F79E-448D-BCC3-79D77B93C562}"/>
    <cellStyle name="60% - Énfasis6 7 2 2 2 3 2" xfId="57040" xr:uid="{ED19EFFC-AE02-431E-8B3E-1858592642C1}"/>
    <cellStyle name="60% - Énfasis6 7 2 2 2 4" xfId="57037" xr:uid="{B0289340-ACE3-4769-956D-986A64C6E047}"/>
    <cellStyle name="60% - Énfasis6 7 2 2 3" xfId="10387" xr:uid="{ED2B938F-1911-46D3-87CF-C26C7D9A018D}"/>
    <cellStyle name="60% - Énfasis6 7 2 2 3 2" xfId="25800" xr:uid="{6CC8FF51-D296-41D0-8D13-34034CDE850E}"/>
    <cellStyle name="60% - Énfasis6 7 2 2 3 2 2" xfId="57042" xr:uid="{84365AA1-D988-4448-9D26-C15D9D4F3EFF}"/>
    <cellStyle name="60% - Énfasis6 7 2 2 3 3" xfId="57041" xr:uid="{4E4B9087-8273-4235-A97A-C7864AA7DBB8}"/>
    <cellStyle name="60% - Énfasis6 7 2 2 4" xfId="18095" xr:uid="{C0A536AC-4BF4-48F2-859D-778EFEDA7D78}"/>
    <cellStyle name="60% - Énfasis6 7 2 2 4 2" xfId="57043" xr:uid="{53420E64-2020-440F-94AC-B4DFBF948197}"/>
    <cellStyle name="60% - Énfasis6 7 2 2 5" xfId="57036" xr:uid="{5B65D3AE-F591-4B2E-B74B-3BEE4CF464FE}"/>
    <cellStyle name="60% - Énfasis6 7 2 3" xfId="4945" xr:uid="{38D6CE1C-0923-4571-A90A-4649C8BD651E}"/>
    <cellStyle name="60% - Énfasis6 7 2 3 2" xfId="12653" xr:uid="{267F40A5-9CE0-452E-B568-95569C04C38C}"/>
    <cellStyle name="60% - Énfasis6 7 2 3 2 2" xfId="28065" xr:uid="{A7852C20-0D7F-4AF2-9328-1161C5F68187}"/>
    <cellStyle name="60% - Énfasis6 7 2 3 2 2 2" xfId="57046" xr:uid="{94699D5F-96DD-481E-86F3-5921A6E9CAC7}"/>
    <cellStyle name="60% - Énfasis6 7 2 3 2 3" xfId="57045" xr:uid="{2DC5355C-A75F-429E-AA44-C6FCFAA8EC57}"/>
    <cellStyle name="60% - Énfasis6 7 2 3 3" xfId="20360" xr:uid="{0BA4A0E4-0419-4AD3-B862-66BB5A0BBD01}"/>
    <cellStyle name="60% - Énfasis6 7 2 3 3 2" xfId="57047" xr:uid="{7121B818-E724-46A4-83C8-BD957BB76455}"/>
    <cellStyle name="60% - Énfasis6 7 2 3 4" xfId="57044" xr:uid="{B1A00CDA-EE50-4A78-B924-D0911CA6FCFC}"/>
    <cellStyle name="60% - Énfasis6 7 2 4" xfId="8928" xr:uid="{CC1EDEE4-6458-44A6-8BE1-918B27F1EB77}"/>
    <cellStyle name="60% - Énfasis6 7 2 4 2" xfId="24341" xr:uid="{884CED20-30FA-4D2E-AACD-C2EB775EFDAD}"/>
    <cellStyle name="60% - Énfasis6 7 2 4 2 2" xfId="57049" xr:uid="{6CB3F35C-6589-411F-A987-CE8EC1931EA6}"/>
    <cellStyle name="60% - Énfasis6 7 2 4 3" xfId="57048" xr:uid="{62562E7E-A155-4943-B76B-C1849357E61F}"/>
    <cellStyle name="60% - Énfasis6 7 2 5" xfId="16636" xr:uid="{7EA941B8-CABA-4168-8325-43117DEC8C96}"/>
    <cellStyle name="60% - Énfasis6 7 2 5 2" xfId="57050" xr:uid="{CAF24C8E-5024-4671-B08E-E26AAE52508D}"/>
    <cellStyle name="60% - Énfasis6 7 2 6" xfId="57035" xr:uid="{AE8097F5-00EF-4061-BA4E-17EE5335433C}"/>
    <cellStyle name="60% - Énfasis6 7 3" xfId="2038" xr:uid="{1822F52C-D1B9-47D5-895B-335BF4E7E0F7}"/>
    <cellStyle name="60% - Énfasis6 7 3 2" xfId="5770" xr:uid="{B51D5E57-AC78-4317-8E70-A8A0976C1593}"/>
    <cellStyle name="60% - Énfasis6 7 3 2 2" xfId="13478" xr:uid="{02699EFF-9A7E-416C-9AF4-FE7AA2BA7878}"/>
    <cellStyle name="60% - Énfasis6 7 3 2 2 2" xfId="28890" xr:uid="{40BD9C7F-93DF-453A-8108-721FF981665D}"/>
    <cellStyle name="60% - Énfasis6 7 3 2 2 2 2" xfId="57054" xr:uid="{AF1B7F03-7321-4922-9D6E-52A742EA97DE}"/>
    <cellStyle name="60% - Énfasis6 7 3 2 2 3" xfId="57053" xr:uid="{742EBCB8-8859-4CFA-B6F7-4F6467A20580}"/>
    <cellStyle name="60% - Énfasis6 7 3 2 3" xfId="21185" xr:uid="{32D74AC6-25C5-435D-BA2B-CA0190536AEA}"/>
    <cellStyle name="60% - Énfasis6 7 3 2 3 2" xfId="57055" xr:uid="{A2A2185C-F7A9-4E9F-8234-92EA969D4D20}"/>
    <cellStyle name="60% - Énfasis6 7 3 2 4" xfId="57052" xr:uid="{DF5BBB78-2CC4-44CD-9A63-E96382A29F44}"/>
    <cellStyle name="60% - Énfasis6 7 3 3" xfId="9749" xr:uid="{D38E2150-64F0-4FBB-A440-7E919CD2C9C4}"/>
    <cellStyle name="60% - Énfasis6 7 3 3 2" xfId="25162" xr:uid="{5D8BD960-FD0D-42A2-9182-712F43F43651}"/>
    <cellStyle name="60% - Énfasis6 7 3 3 2 2" xfId="57057" xr:uid="{25870FAA-A237-4091-B111-DB69BA4EF722}"/>
    <cellStyle name="60% - Énfasis6 7 3 3 3" xfId="57056" xr:uid="{41CEFABB-AA15-4560-AABC-07295ECE0023}"/>
    <cellStyle name="60% - Énfasis6 7 3 4" xfId="17457" xr:uid="{982BDE28-C970-4886-8FF2-AB6879040E5E}"/>
    <cellStyle name="60% - Énfasis6 7 3 4 2" xfId="57058" xr:uid="{01B9772E-0867-4287-BE64-5188C0827BAA}"/>
    <cellStyle name="60% - Énfasis6 7 3 5" xfId="57051" xr:uid="{78452FBD-CAAE-472E-8731-D98BC139D8BC}"/>
    <cellStyle name="60% - Énfasis6 7 4" xfId="4293" xr:uid="{9BE6911C-74CC-4DEB-9020-3FD97FB192C9}"/>
    <cellStyle name="60% - Énfasis6 7 4 2" xfId="12001" xr:uid="{D732788B-9580-4407-96C2-0BB2A75BAED5}"/>
    <cellStyle name="60% - Énfasis6 7 4 2 2" xfId="27413" xr:uid="{F5F869A0-E4F3-43C3-9269-6FBA77F1817C}"/>
    <cellStyle name="60% - Énfasis6 7 4 2 2 2" xfId="57061" xr:uid="{9B33852B-F6B8-4AF7-A62E-38304D718762}"/>
    <cellStyle name="60% - Énfasis6 7 4 2 3" xfId="57060" xr:uid="{2413DEA3-CF85-4D60-B74A-E32407738F7A}"/>
    <cellStyle name="60% - Énfasis6 7 4 3" xfId="19708" xr:uid="{2C2F6038-7F02-4085-A322-6A6DA46D6A3B}"/>
    <cellStyle name="60% - Énfasis6 7 4 3 2" xfId="57062" xr:uid="{97E0C953-7582-4B7A-8970-5842BCC65BC4}"/>
    <cellStyle name="60% - Énfasis6 7 4 4" xfId="57059" xr:uid="{B02412A0-47EF-4990-8BCE-7014400236FF}"/>
    <cellStyle name="60% - Énfasis6 7 5" xfId="8290" xr:uid="{274EF3FA-B3C5-4927-A100-7EAEB59CF2FF}"/>
    <cellStyle name="60% - Énfasis6 7 5 2" xfId="23703" xr:uid="{BB2D17FA-50F1-4D14-886D-D77933956A9F}"/>
    <cellStyle name="60% - Énfasis6 7 5 2 2" xfId="57064" xr:uid="{6FA25F08-D440-4533-9220-B80EEDDC54F9}"/>
    <cellStyle name="60% - Énfasis6 7 5 3" xfId="57063" xr:uid="{20DFF998-E467-4CD2-8CE6-9F3DBEE0BE7E}"/>
    <cellStyle name="60% - Énfasis6 7 6" xfId="15998" xr:uid="{7D545201-B146-422F-9E3B-F2F187AAC796}"/>
    <cellStyle name="60% - Énfasis6 7 6 2" xfId="57065" xr:uid="{AC73E66F-B41C-4B65-92D7-BBCD9C030925}"/>
    <cellStyle name="60% - Énfasis6 7 7" xfId="57034" xr:uid="{95D9F245-8383-47D3-94C9-BC9AAF29119B}"/>
    <cellStyle name="60% - Énfasis6 8" xfId="567" xr:uid="{BD9F17C9-C041-48B8-8725-340AC0E3E174}"/>
    <cellStyle name="60% - Énfasis6 8 2" xfId="1228" xr:uid="{588F87FA-2B20-4C04-AB48-CFAB778D46E9}"/>
    <cellStyle name="60% - Énfasis6 8 2 2" xfId="2696" xr:uid="{96D9C785-2A2C-45F1-807C-A00658BC112C}"/>
    <cellStyle name="60% - Énfasis6 8 2 2 2" xfId="6428" xr:uid="{E72D1D5E-CC2C-4C07-AB73-B4FDA40F6DD1}"/>
    <cellStyle name="60% - Énfasis6 8 2 2 2 2" xfId="14136" xr:uid="{3DF934A3-0FD4-42C1-871B-CA77FE109776}"/>
    <cellStyle name="60% - Énfasis6 8 2 2 2 2 2" xfId="29548" xr:uid="{9F8B7AA6-10C0-4144-B0FD-4C14FDE3AC3F}"/>
    <cellStyle name="60% - Énfasis6 8 2 2 2 2 2 2" xfId="57071" xr:uid="{CED4D2D5-B59B-4F03-B0A2-67A116A79D8F}"/>
    <cellStyle name="60% - Énfasis6 8 2 2 2 2 3" xfId="57070" xr:uid="{890A34EC-C384-4AE0-9F4E-0B03D50F1843}"/>
    <cellStyle name="60% - Énfasis6 8 2 2 2 3" xfId="21843" xr:uid="{113D00A3-82D3-4EB0-BEC2-B2C3A66AC516}"/>
    <cellStyle name="60% - Énfasis6 8 2 2 2 3 2" xfId="57072" xr:uid="{6A084473-D7B0-47E8-9E99-CA21A8862151}"/>
    <cellStyle name="60% - Énfasis6 8 2 2 2 4" xfId="57069" xr:uid="{F6CE2EC7-1D70-4727-987C-5B1A6A76695B}"/>
    <cellStyle name="60% - Énfasis6 8 2 2 3" xfId="10407" xr:uid="{5BD80282-924A-4E61-A879-B329F4FE19FD}"/>
    <cellStyle name="60% - Énfasis6 8 2 2 3 2" xfId="25820" xr:uid="{C1D394F7-D917-4E37-8243-2861B1A75EE7}"/>
    <cellStyle name="60% - Énfasis6 8 2 2 3 2 2" xfId="57074" xr:uid="{9A6253B1-1F95-4251-99D0-F0AAA712558F}"/>
    <cellStyle name="60% - Énfasis6 8 2 2 3 3" xfId="57073" xr:uid="{0097722B-22EE-4FC7-AEC0-30635D8E4BD8}"/>
    <cellStyle name="60% - Énfasis6 8 2 2 4" xfId="18115" xr:uid="{12824F17-8873-4D29-BBBF-4AFF49C78A01}"/>
    <cellStyle name="60% - Énfasis6 8 2 2 4 2" xfId="57075" xr:uid="{8B78A52D-0825-4C12-A266-93688024825F}"/>
    <cellStyle name="60% - Énfasis6 8 2 2 5" xfId="57068" xr:uid="{4B6765D2-491E-45EB-9111-971D2CE3CC8B}"/>
    <cellStyle name="60% - Énfasis6 8 2 3" xfId="4965" xr:uid="{67AE37FA-B405-4679-82BD-EC206DFDD84F}"/>
    <cellStyle name="60% - Énfasis6 8 2 3 2" xfId="12673" xr:uid="{7B90469D-7909-4CA9-A4B5-B9562F5D152E}"/>
    <cellStyle name="60% - Énfasis6 8 2 3 2 2" xfId="28085" xr:uid="{DCC0081D-1F98-4935-9DEC-AC6A94D3392E}"/>
    <cellStyle name="60% - Énfasis6 8 2 3 2 2 2" xfId="57078" xr:uid="{304B7B94-C457-4282-B62F-C926B2E8C380}"/>
    <cellStyle name="60% - Énfasis6 8 2 3 2 3" xfId="57077" xr:uid="{735359AE-6DB4-48C2-9125-1D50C3BE925D}"/>
    <cellStyle name="60% - Énfasis6 8 2 3 3" xfId="20380" xr:uid="{853C893D-079D-4BFE-95A6-80338FC3B835}"/>
    <cellStyle name="60% - Énfasis6 8 2 3 3 2" xfId="57079" xr:uid="{0F91D06F-6FB9-42B7-B562-C981C5A11274}"/>
    <cellStyle name="60% - Énfasis6 8 2 3 4" xfId="57076" xr:uid="{CFD9CA7E-256F-4CAD-A9EC-2F9EDA75006C}"/>
    <cellStyle name="60% - Énfasis6 8 2 4" xfId="8948" xr:uid="{958FD79D-7E34-406D-A76B-E80BC1741DCE}"/>
    <cellStyle name="60% - Énfasis6 8 2 4 2" xfId="24361" xr:uid="{B05664A5-4593-4426-A57F-08225FF4C44C}"/>
    <cellStyle name="60% - Énfasis6 8 2 4 2 2" xfId="57081" xr:uid="{96EC347A-304E-4F0D-9BA9-4E868915E0B2}"/>
    <cellStyle name="60% - Énfasis6 8 2 4 3" xfId="57080" xr:uid="{1E20DA5E-84EF-4338-B383-10A59557FF5C}"/>
    <cellStyle name="60% - Énfasis6 8 2 5" xfId="16656" xr:uid="{74B00866-0D89-427A-85E7-2F45760E4897}"/>
    <cellStyle name="60% - Énfasis6 8 2 5 2" xfId="57082" xr:uid="{BD9ABF9F-DBB1-4C50-B406-F5AAD3CCBA8F}"/>
    <cellStyle name="60% - Énfasis6 8 2 6" xfId="57067" xr:uid="{28011ED5-DAD3-44A5-8C5E-004C2CBA2E2F}"/>
    <cellStyle name="60% - Énfasis6 8 3" xfId="2058" xr:uid="{2B02E45A-910E-44D3-9155-CC12A135ADCC}"/>
    <cellStyle name="60% - Énfasis6 8 3 2" xfId="5790" xr:uid="{6331E941-7923-4E03-B5AD-79963F3732A9}"/>
    <cellStyle name="60% - Énfasis6 8 3 2 2" xfId="13498" xr:uid="{BF494CC0-B29F-4113-B707-A56243367CAC}"/>
    <cellStyle name="60% - Énfasis6 8 3 2 2 2" xfId="28910" xr:uid="{7A517FD0-9C91-4878-97B3-97FE6364507E}"/>
    <cellStyle name="60% - Énfasis6 8 3 2 2 2 2" xfId="57086" xr:uid="{C115A790-638B-49A0-9885-E04C80F44A5B}"/>
    <cellStyle name="60% - Énfasis6 8 3 2 2 3" xfId="57085" xr:uid="{0EEEE7EF-6DBA-4946-A446-C84EF74DF251}"/>
    <cellStyle name="60% - Énfasis6 8 3 2 3" xfId="21205" xr:uid="{0EB89C44-D347-4B4D-8D3A-FA7710F68E7C}"/>
    <cellStyle name="60% - Énfasis6 8 3 2 3 2" xfId="57087" xr:uid="{FCA8AAB3-7E88-48C6-888A-6BF46060A171}"/>
    <cellStyle name="60% - Énfasis6 8 3 2 4" xfId="57084" xr:uid="{208A5D60-7D28-4D3C-8BAB-13D398831F43}"/>
    <cellStyle name="60% - Énfasis6 8 3 3" xfId="9769" xr:uid="{D1CDC205-60BF-4A3F-8A5B-89C9A7544D0C}"/>
    <cellStyle name="60% - Énfasis6 8 3 3 2" xfId="25182" xr:uid="{93242F54-A575-4DFC-BC09-4F1A6D35FB0C}"/>
    <cellStyle name="60% - Énfasis6 8 3 3 2 2" xfId="57089" xr:uid="{C5966950-73FA-4B71-8A76-79229C1AD4B4}"/>
    <cellStyle name="60% - Énfasis6 8 3 3 3" xfId="57088" xr:uid="{08B9F458-2E82-4CBF-8AC1-35655F3B4623}"/>
    <cellStyle name="60% - Énfasis6 8 3 4" xfId="17477" xr:uid="{4E98F203-4645-4862-859A-49E6E2EC2B0C}"/>
    <cellStyle name="60% - Énfasis6 8 3 4 2" xfId="57090" xr:uid="{68D78AFA-E35C-463D-8631-513ACAC679B5}"/>
    <cellStyle name="60% - Énfasis6 8 3 5" xfId="57083" xr:uid="{B5034076-0A42-4480-9CEE-DC8B95D78997}"/>
    <cellStyle name="60% - Énfasis6 8 4" xfId="4313" xr:uid="{F514048C-E543-44C3-91C9-284B84178BD7}"/>
    <cellStyle name="60% - Énfasis6 8 4 2" xfId="12021" xr:uid="{476130D3-5EF8-461A-910D-FE3FF9116D69}"/>
    <cellStyle name="60% - Énfasis6 8 4 2 2" xfId="27433" xr:uid="{EDA95C3D-3704-4F17-9F3C-8F9499DEE49F}"/>
    <cellStyle name="60% - Énfasis6 8 4 2 2 2" xfId="57093" xr:uid="{1AFB0507-A213-400E-BD57-9B1C5AA777EB}"/>
    <cellStyle name="60% - Énfasis6 8 4 2 3" xfId="57092" xr:uid="{722E40EF-4163-43D7-87BC-0B224D25ED94}"/>
    <cellStyle name="60% - Énfasis6 8 4 3" xfId="19728" xr:uid="{3DDB0EF7-B2A8-49F3-AA7F-D3B48C7288D3}"/>
    <cellStyle name="60% - Énfasis6 8 4 3 2" xfId="57094" xr:uid="{C4202F32-F858-4786-A70D-9B639B3F6D52}"/>
    <cellStyle name="60% - Énfasis6 8 4 4" xfId="57091" xr:uid="{E6482C95-9000-458C-99F1-F67E64B9E223}"/>
    <cellStyle name="60% - Énfasis6 8 5" xfId="8310" xr:uid="{831E7504-4799-4093-BA5A-7BE46CBBE7E1}"/>
    <cellStyle name="60% - Énfasis6 8 5 2" xfId="23723" xr:uid="{0540F558-A959-477D-B583-9CEFF6AE3521}"/>
    <cellStyle name="60% - Énfasis6 8 5 2 2" xfId="57096" xr:uid="{81BA3F23-9FDD-4C15-8E19-D7C235CFF74F}"/>
    <cellStyle name="60% - Énfasis6 8 5 3" xfId="57095" xr:uid="{E7A60BB9-1D95-4541-B0DE-AC03CA3449BB}"/>
    <cellStyle name="60% - Énfasis6 8 6" xfId="16018" xr:uid="{C532DD06-3FC3-4104-8E93-A1C0540A30D4}"/>
    <cellStyle name="60% - Énfasis6 8 6 2" xfId="57097" xr:uid="{3689D6CB-0B55-4F9E-84C6-49D0BA8B9C92}"/>
    <cellStyle name="60% - Énfasis6 8 7" xfId="57066" xr:uid="{14506403-DF55-4122-A7DA-DEF7F03EDE4B}"/>
    <cellStyle name="60% - Énfasis6 9" xfId="587" xr:uid="{B164E1D7-E633-4EFA-A1D6-667F88C0AAEA}"/>
    <cellStyle name="60% - Énfasis6 9 2" xfId="1248" xr:uid="{EBEEB5CB-86D9-4CC5-B1CC-AE85B77A2BFB}"/>
    <cellStyle name="60% - Énfasis6 9 2 2" xfId="2716" xr:uid="{D2A6244B-69B0-4E07-8FB9-ABC686456F8D}"/>
    <cellStyle name="60% - Énfasis6 9 2 2 2" xfId="6448" xr:uid="{96B4A824-F9AD-4043-92D9-1D848D1F494E}"/>
    <cellStyle name="60% - Énfasis6 9 2 2 2 2" xfId="14156" xr:uid="{F1ECEB25-04CE-4A0B-8380-05876751106B}"/>
    <cellStyle name="60% - Énfasis6 9 2 2 2 2 2" xfId="29568" xr:uid="{A60F6D7C-B57F-4F5D-B0F2-6A7DC285F652}"/>
    <cellStyle name="60% - Énfasis6 9 2 2 2 2 2 2" xfId="57103" xr:uid="{8F12A554-E016-469D-8B2A-8D2B872A5782}"/>
    <cellStyle name="60% - Énfasis6 9 2 2 2 2 3" xfId="57102" xr:uid="{EABC8C18-4F3D-444E-95A2-5C258C8ACD0D}"/>
    <cellStyle name="60% - Énfasis6 9 2 2 2 3" xfId="21863" xr:uid="{2C990CCE-01E5-4126-A5F9-417C7DEB26F2}"/>
    <cellStyle name="60% - Énfasis6 9 2 2 2 3 2" xfId="57104" xr:uid="{91645B8E-8116-41C7-AEC9-ACDEE6BC2C58}"/>
    <cellStyle name="60% - Énfasis6 9 2 2 2 4" xfId="57101" xr:uid="{4B5A362D-F257-4AFF-936B-C3F38A5E6E5F}"/>
    <cellStyle name="60% - Énfasis6 9 2 2 3" xfId="10427" xr:uid="{38E51F62-28D5-4BDE-9FE0-E5AAE76A5465}"/>
    <cellStyle name="60% - Énfasis6 9 2 2 3 2" xfId="25840" xr:uid="{06203C2E-9847-4ECA-8DA5-696A6F9F2D54}"/>
    <cellStyle name="60% - Énfasis6 9 2 2 3 2 2" xfId="57106" xr:uid="{A9B66518-34D2-4497-A310-4A1B73CDDE0A}"/>
    <cellStyle name="60% - Énfasis6 9 2 2 3 3" xfId="57105" xr:uid="{AD9BB74D-AB4D-45E1-9C5E-B5F032F66918}"/>
    <cellStyle name="60% - Énfasis6 9 2 2 4" xfId="18135" xr:uid="{DEDBB5BE-3B3F-4420-8D23-DC4E34BB32BA}"/>
    <cellStyle name="60% - Énfasis6 9 2 2 4 2" xfId="57107" xr:uid="{4BCD7D6D-1192-4D81-95D8-68C06D2A00F7}"/>
    <cellStyle name="60% - Énfasis6 9 2 2 5" xfId="57100" xr:uid="{56C01621-4748-4015-B434-FE433DFF57DD}"/>
    <cellStyle name="60% - Énfasis6 9 2 3" xfId="4985" xr:uid="{D4E3C931-A91E-45E6-8E4E-72EAF5B419C3}"/>
    <cellStyle name="60% - Énfasis6 9 2 3 2" xfId="12693" xr:uid="{E49A3820-7FAA-4762-BF41-1E71CF2C0215}"/>
    <cellStyle name="60% - Énfasis6 9 2 3 2 2" xfId="28105" xr:uid="{552133D6-8A4B-402A-B3A2-94341A08718B}"/>
    <cellStyle name="60% - Énfasis6 9 2 3 2 2 2" xfId="57110" xr:uid="{FFB00248-317A-4191-AB84-233790F04B61}"/>
    <cellStyle name="60% - Énfasis6 9 2 3 2 3" xfId="57109" xr:uid="{175C8F24-EFF1-41F5-BCC1-C20173BD13CF}"/>
    <cellStyle name="60% - Énfasis6 9 2 3 3" xfId="20400" xr:uid="{5D6DA32B-826E-4DD0-9092-9DA1EAB08101}"/>
    <cellStyle name="60% - Énfasis6 9 2 3 3 2" xfId="57111" xr:uid="{7EF9D77C-315B-4399-8FBD-B3641C658824}"/>
    <cellStyle name="60% - Énfasis6 9 2 3 4" xfId="57108" xr:uid="{0B04C1AE-250E-49A9-A946-F193D0FEB94C}"/>
    <cellStyle name="60% - Énfasis6 9 2 4" xfId="8968" xr:uid="{E78C6DF1-8892-4926-8AA7-871A4546B81B}"/>
    <cellStyle name="60% - Énfasis6 9 2 4 2" xfId="24381" xr:uid="{E0F7FF76-91C0-4952-8344-4CA4B4D99316}"/>
    <cellStyle name="60% - Énfasis6 9 2 4 2 2" xfId="57113" xr:uid="{1BACCC2C-1BEE-412C-9468-5CE19A14636D}"/>
    <cellStyle name="60% - Énfasis6 9 2 4 3" xfId="57112" xr:uid="{4824572D-B603-4498-8C51-18A7F6D14D89}"/>
    <cellStyle name="60% - Énfasis6 9 2 5" xfId="16676" xr:uid="{42D6BF6B-F6EB-4607-82E4-C2D9CC001C2B}"/>
    <cellStyle name="60% - Énfasis6 9 2 5 2" xfId="57114" xr:uid="{32C20EEF-34E6-4151-B410-FF6FF2DAC6FB}"/>
    <cellStyle name="60% - Énfasis6 9 2 6" xfId="57099" xr:uid="{3B53109F-9361-422E-93BC-EFFEDD70BB58}"/>
    <cellStyle name="60% - Énfasis6 9 3" xfId="2078" xr:uid="{66EB3980-0BD1-4B4F-8144-DF7A409C9F18}"/>
    <cellStyle name="60% - Énfasis6 9 3 2" xfId="5810" xr:uid="{48A69548-C7BE-47CA-8F76-5F2032D2E8DB}"/>
    <cellStyle name="60% - Énfasis6 9 3 2 2" xfId="13518" xr:uid="{A61D060A-9B9B-4580-8F69-7F2030AB9A35}"/>
    <cellStyle name="60% - Énfasis6 9 3 2 2 2" xfId="28930" xr:uid="{DAC6D23E-8FE2-4C29-A4E2-17AAA9D9F313}"/>
    <cellStyle name="60% - Énfasis6 9 3 2 2 2 2" xfId="57118" xr:uid="{69363F26-90A3-439F-BC27-A434E7C5FA6A}"/>
    <cellStyle name="60% - Énfasis6 9 3 2 2 3" xfId="57117" xr:uid="{447D6F32-5696-49D8-B6E4-3CEE94D785B0}"/>
    <cellStyle name="60% - Énfasis6 9 3 2 3" xfId="21225" xr:uid="{82DD709F-75A8-4A31-BEE1-3BB6DC14CC7D}"/>
    <cellStyle name="60% - Énfasis6 9 3 2 3 2" xfId="57119" xr:uid="{78AE8B58-C9EF-4A56-BF28-AF914308BE9D}"/>
    <cellStyle name="60% - Énfasis6 9 3 2 4" xfId="57116" xr:uid="{24211E7D-BEE7-429E-8F3C-13E8EDA616F6}"/>
    <cellStyle name="60% - Énfasis6 9 3 3" xfId="9789" xr:uid="{EC3A1C87-D0C5-417D-8FBD-ADA79AFFD4D4}"/>
    <cellStyle name="60% - Énfasis6 9 3 3 2" xfId="25202" xr:uid="{A009FFBE-F1ED-4CB8-802F-8D583D6574F1}"/>
    <cellStyle name="60% - Énfasis6 9 3 3 2 2" xfId="57121" xr:uid="{D733BF47-E25F-4524-8D89-6E9342A545B1}"/>
    <cellStyle name="60% - Énfasis6 9 3 3 3" xfId="57120" xr:uid="{27D74B70-5390-4E3B-B1D5-188BA6D0717F}"/>
    <cellStyle name="60% - Énfasis6 9 3 4" xfId="17497" xr:uid="{A6A96BFC-3747-4D33-8C74-F89303286E79}"/>
    <cellStyle name="60% - Énfasis6 9 3 4 2" xfId="57122" xr:uid="{A608027A-8B98-42A0-9E21-7A2DF7A65094}"/>
    <cellStyle name="60% - Énfasis6 9 3 5" xfId="57115" xr:uid="{457881EB-7579-436E-86C0-60BAC629AC36}"/>
    <cellStyle name="60% - Énfasis6 9 4" xfId="4333" xr:uid="{C6E1F9F9-4EBD-42F1-9915-89DBCEC6C99F}"/>
    <cellStyle name="60% - Énfasis6 9 4 2" xfId="12041" xr:uid="{0EE940EF-B960-42E9-B1E1-DA1AB41C77C7}"/>
    <cellStyle name="60% - Énfasis6 9 4 2 2" xfId="27453" xr:uid="{11FF7485-0747-46A5-895C-96CD4F80B3B4}"/>
    <cellStyle name="60% - Énfasis6 9 4 2 2 2" xfId="57125" xr:uid="{EED3BD07-70F6-40A7-8C5D-C5D028D7B809}"/>
    <cellStyle name="60% - Énfasis6 9 4 2 3" xfId="57124" xr:uid="{11C00A09-36A9-45CB-95AC-C6F87F6FEE9E}"/>
    <cellStyle name="60% - Énfasis6 9 4 3" xfId="19748" xr:uid="{965E134B-013C-4C05-9B38-15132AA17549}"/>
    <cellStyle name="60% - Énfasis6 9 4 3 2" xfId="57126" xr:uid="{19F6100B-559E-4BBD-8F70-07CB747A7851}"/>
    <cellStyle name="60% - Énfasis6 9 4 4" xfId="57123" xr:uid="{7CE9FE6E-2E58-4E5D-8344-927C3BBB7CCF}"/>
    <cellStyle name="60% - Énfasis6 9 5" xfId="8330" xr:uid="{EBFA0E8D-075B-4D1B-B045-643E70E198F1}"/>
    <cellStyle name="60% - Énfasis6 9 5 2" xfId="23743" xr:uid="{D8898406-8053-443C-9555-1AC2FD1402FB}"/>
    <cellStyle name="60% - Énfasis6 9 5 2 2" xfId="57128" xr:uid="{83E9F929-2282-4953-AB1D-2A77520A5AE7}"/>
    <cellStyle name="60% - Énfasis6 9 5 3" xfId="57127" xr:uid="{9F6A2FAD-01C0-4AE9-85D3-9AFFEEBA3ADC}"/>
    <cellStyle name="60% - Énfasis6 9 6" xfId="16038" xr:uid="{6FAE6EE9-1B5D-4F39-A53C-CDEE21994970}"/>
    <cellStyle name="60% - Énfasis6 9 6 2" xfId="57129" xr:uid="{DA12F412-0A7B-491E-8AA9-B5B2CE86DA95}"/>
    <cellStyle name="60% - Énfasis6 9 7" xfId="57098" xr:uid="{CEBAEC08-0019-40B8-9A44-9E7524B6CCBF}"/>
    <cellStyle name="Accent1" xfId="29" builtinId="29" customBuiltin="1"/>
    <cellStyle name="Accent1 2" xfId="72" xr:uid="{3A011A90-0A76-4EBC-BDD0-3DCE9564D23B}"/>
    <cellStyle name="Accent1 2 2" xfId="57131" xr:uid="{21EC1FC0-755E-4D1E-8B97-243967642BE6}"/>
    <cellStyle name="Accent1 3" xfId="57130" xr:uid="{D728AFD1-030A-4B10-8DD5-650E8F269B8D}"/>
    <cellStyle name="Accent2" xfId="33" builtinId="33" customBuiltin="1"/>
    <cellStyle name="Accent2 2" xfId="73" xr:uid="{188C91DB-2427-471C-B0F1-EF573EFB3B2C}"/>
    <cellStyle name="Accent2 2 2" xfId="57133" xr:uid="{5BA27CFE-A1C4-4471-A29C-9BC1979175B3}"/>
    <cellStyle name="Accent2 3" xfId="57132" xr:uid="{79ECFD18-23C0-4E47-AC4A-E31D1E822C55}"/>
    <cellStyle name="Accent3" xfId="37" builtinId="37" customBuiltin="1"/>
    <cellStyle name="Accent3 2" xfId="74" xr:uid="{EE57DD09-B858-4D85-B81F-4EF52A35D09C}"/>
    <cellStyle name="Accent3 2 2" xfId="57135" xr:uid="{AC442554-CAAC-4149-8B40-C959A80AFB5E}"/>
    <cellStyle name="Accent3 3" xfId="57134" xr:uid="{D6D3E261-A6FA-4556-B709-3AAD42719F5C}"/>
    <cellStyle name="Accent4" xfId="41" builtinId="41" customBuiltin="1"/>
    <cellStyle name="Accent4 2" xfId="75" xr:uid="{EB44D6DA-8D4E-4492-BAC1-2A108F1B8D45}"/>
    <cellStyle name="Accent4 2 2" xfId="57137" xr:uid="{9A07F41F-E812-48E9-A175-0D8656305814}"/>
    <cellStyle name="Accent4 3" xfId="57136" xr:uid="{08003DA7-674C-4F67-963E-F593CFD5A5B1}"/>
    <cellStyle name="Accent5" xfId="45" builtinId="45" customBuiltin="1"/>
    <cellStyle name="Accent5 2" xfId="76" xr:uid="{A04F12F3-A6D0-409F-B313-159358C089B0}"/>
    <cellStyle name="Accent5 2 2" xfId="57139" xr:uid="{357064E8-80CF-42E3-8411-FECF9E737090}"/>
    <cellStyle name="Accent5 3" xfId="57138" xr:uid="{089A2B80-583B-4C09-B77C-A18560829B74}"/>
    <cellStyle name="Accent6" xfId="49" builtinId="49" customBuiltin="1"/>
    <cellStyle name="Accent6 2" xfId="77" xr:uid="{88F8C922-BD7F-457F-BE81-5E90794BADAB}"/>
    <cellStyle name="Accent6 2 2" xfId="57141" xr:uid="{CCA81D97-A218-4BD1-850D-C55C868C39C5}"/>
    <cellStyle name="Accent6 3" xfId="57140" xr:uid="{83182477-3B5E-479B-B95D-F2E77D0FC8AB}"/>
    <cellStyle name="Bad" xfId="18" builtinId="27" customBuiltin="1"/>
    <cellStyle name="Bad 2" xfId="78" xr:uid="{8AF33D00-509B-4BBA-83AB-F36FC9B8DD34}"/>
    <cellStyle name="Bad 2 2" xfId="57142" xr:uid="{0BBA5DC6-9DE7-4EE1-A8EB-C918D08AFACB}"/>
    <cellStyle name="blp_amount" xfId="4" xr:uid="{FBE333A8-2D27-4526-8055-E8FA60493B90}"/>
    <cellStyle name="blp_column_header" xfId="62084" xr:uid="{04C091A2-31C9-42C9-9630-788AF4E7F7C5}"/>
    <cellStyle name="Buena" xfId="79" xr:uid="{E8E5D333-D5AF-4A33-A334-61F14016FD9C}"/>
    <cellStyle name="Buena 2" xfId="57143" xr:uid="{1BDB8061-63BB-4908-8DF5-24DF1286669D}"/>
    <cellStyle name="Calculation" xfId="22" builtinId="22" customBuiltin="1"/>
    <cellStyle name="Calculation 2" xfId="80" xr:uid="{4A02544D-7C49-4D14-97CF-2A8B9AF783F8}"/>
    <cellStyle name="Calculation 2 2" xfId="57144" xr:uid="{C84E9DD2-E96B-44A9-9B50-C8D24EFFEF6B}"/>
    <cellStyle name="Celda de comprobación 2" xfId="150" xr:uid="{EC042EB9-0FBB-4962-A0D8-7E6732D6AFB4}"/>
    <cellStyle name="Celda de comprobación 2 2" xfId="57146" xr:uid="{83D6F6BA-D89B-4417-93E3-EF6259755132}"/>
    <cellStyle name="Celda de comprobación 3" xfId="783" xr:uid="{CEF0D2D7-650B-4FC3-95AA-33C4F64D2F8D}"/>
    <cellStyle name="Celda de comprobación 3 2" xfId="57147" xr:uid="{5FFDD951-81C6-40E6-93BB-18EE75AF7291}"/>
    <cellStyle name="Celda de comprobación 4" xfId="57145" xr:uid="{C81A2F02-D5D8-434E-8476-C4E0B552009E}"/>
    <cellStyle name="Celda de comprobación 5" xfId="62062" xr:uid="{22550331-8B8C-4964-951B-F493497DA559}"/>
    <cellStyle name="Celda vinculada 2" xfId="149" xr:uid="{2F9F99C0-E83D-4EB8-B2F9-9A89C8B33976}"/>
    <cellStyle name="Celda vinculada 2 2" xfId="57149" xr:uid="{EB63AB4C-4AE2-43F6-AB29-78F33FAA6CC4}"/>
    <cellStyle name="Celda vinculada 3" xfId="784" xr:uid="{3127590B-2DBD-46FE-94C4-513CA94BD6BC}"/>
    <cellStyle name="Celda vinculada 3 2" xfId="57150" xr:uid="{696A5665-8165-4133-812E-2CC67133C47E}"/>
    <cellStyle name="Celda vinculada 4" xfId="57148" xr:uid="{B3CB2408-7EE1-49F8-87D7-307D819C661B}"/>
    <cellStyle name="Celda vinculada 5" xfId="62061" xr:uid="{0D641ACA-5DD3-4A5B-B20E-FB3ADE9846F5}"/>
    <cellStyle name="Check Cell" xfId="24" builtinId="23" customBuiltin="1"/>
    <cellStyle name="Check Cell 2" xfId="81" xr:uid="{1973DB7B-E20D-4EEE-A9DE-9B7256585DCA}"/>
    <cellStyle name="Check Cell 2 2" xfId="57151" xr:uid="{614C53F4-1A5D-4059-9E2B-5AB3791D43F3}"/>
    <cellStyle name="Comma" xfId="1" builtinId="3"/>
    <cellStyle name="Comma 10" xfId="57153" xr:uid="{DF15A136-6C71-4693-BE85-5378A3459444}"/>
    <cellStyle name="Comma 11" xfId="57152" xr:uid="{D605CCAB-2001-4E03-A514-35E24FE1DB8D}"/>
    <cellStyle name="Comma 2" xfId="3" xr:uid="{B1FCF0EB-9D3A-457D-88F8-8213DC07ABDF}"/>
    <cellStyle name="Comma 2 2" xfId="6" xr:uid="{74EC96EF-3063-46D7-8714-1C62F9DA4493}"/>
    <cellStyle name="Comma 2 2 2" xfId="9" xr:uid="{0BAD4488-DD86-4D2C-B28E-649BBEDE97CA}"/>
    <cellStyle name="Comma 2 2 2 2" xfId="4584" xr:uid="{68ACE946-35B8-4B6B-91D1-8A16A346C7F4}"/>
    <cellStyle name="Comma 2 2 2 2 2" xfId="12292" xr:uid="{84D3FFB8-4C4A-4480-9EB1-F103073D505B}"/>
    <cellStyle name="Comma 2 2 2 2 2 2" xfId="27704" xr:uid="{EA37CB01-F25A-430C-B796-04A26B4DEAD4}"/>
    <cellStyle name="Comma 2 2 2 2 2 2 2" xfId="57159" xr:uid="{E78C9396-A054-464B-B970-1EA9DF113312}"/>
    <cellStyle name="Comma 2 2 2 2 2 3" xfId="57158" xr:uid="{76C666C5-E5DC-4FE1-842F-ABF771248D4A}"/>
    <cellStyle name="Comma 2 2 2 2 3" xfId="19999" xr:uid="{670515E7-2FB4-49E3-9CB6-AB3DD8F8412F}"/>
    <cellStyle name="Comma 2 2 2 2 3 2" xfId="57160" xr:uid="{45D8F089-37EB-49A8-BFFD-B9B69DDAAD22}"/>
    <cellStyle name="Comma 2 2 2 2 4" xfId="57157" xr:uid="{C91E4476-8DA4-45E6-86C8-55C7BCCDF92C}"/>
    <cellStyle name="Comma 2 2 2 3" xfId="57156" xr:uid="{7D0F814F-FB9A-4CCA-B219-D8B4CC95555D}"/>
    <cellStyle name="Comma 2 2 2 4" xfId="847" xr:uid="{03A8D9E0-1CA3-42CD-B292-0E980CD0A0A1}"/>
    <cellStyle name="Comma 2 2 3" xfId="3932" xr:uid="{8D27A153-121D-4545-8514-E383C454E49C}"/>
    <cellStyle name="Comma 2 2 3 2" xfId="11640" xr:uid="{FBF28CBB-B376-429C-BD65-FCB36483B632}"/>
    <cellStyle name="Comma 2 2 3 2 2" xfId="27052" xr:uid="{09E22BC1-5F45-4454-8542-AF96FE135EA2}"/>
    <cellStyle name="Comma 2 2 3 2 2 2" xfId="57163" xr:uid="{4274B679-2773-467D-8373-9E69F0C64876}"/>
    <cellStyle name="Comma 2 2 3 2 3" xfId="57162" xr:uid="{838161A3-499D-43C3-917C-08E651DF3A02}"/>
    <cellStyle name="Comma 2 2 3 3" xfId="19347" xr:uid="{8290BB11-B530-424D-B70E-AF769A5CE352}"/>
    <cellStyle name="Comma 2 2 3 3 2" xfId="57164" xr:uid="{D415518A-A7BF-409E-AE4E-62DFE0B8FC43}"/>
    <cellStyle name="Comma 2 2 3 4" xfId="57161" xr:uid="{AB9F7409-995E-4815-AE77-7D674FD87919}"/>
    <cellStyle name="Comma 2 2 4" xfId="57155" xr:uid="{3D68C985-512B-459A-AB8E-2B5AF4C27C0A}"/>
    <cellStyle name="Comma 2 2 5" xfId="180" xr:uid="{2110DD05-6065-42EF-9908-8B6CFBFD53CA}"/>
    <cellStyle name="Comma 2 3" xfId="785" xr:uid="{D17D426C-1DBF-4215-B775-E1351D9A4208}"/>
    <cellStyle name="Comma 2 3 2" xfId="4527" xr:uid="{74D0B17A-897F-4A67-BF82-ED00BEE2734F}"/>
    <cellStyle name="Comma 2 3 2 2" xfId="12235" xr:uid="{0BD837E1-A6EF-4BD0-A09D-881C76CD128A}"/>
    <cellStyle name="Comma 2 3 2 2 2" xfId="27647" xr:uid="{727D7968-DC46-47AD-977D-9E4CEBC448A3}"/>
    <cellStyle name="Comma 2 3 2 2 2 2" xfId="57168" xr:uid="{4789A188-10F6-43EF-B4D0-6081FC508AE0}"/>
    <cellStyle name="Comma 2 3 2 2 3" xfId="57167" xr:uid="{DCEC7833-F83A-4D38-A3BC-BD2092FA2CB5}"/>
    <cellStyle name="Comma 2 3 2 3" xfId="19942" xr:uid="{07AC0A95-40D5-4606-A676-97F859EAB98C}"/>
    <cellStyle name="Comma 2 3 2 3 2" xfId="57169" xr:uid="{6BDF72C4-B0FC-4D51-B8F5-2132690D27B9}"/>
    <cellStyle name="Comma 2 3 2 4" xfId="57166" xr:uid="{DD5915E9-9F91-44E0-8046-CF96B7B8095A}"/>
    <cellStyle name="Comma 2 3 3" xfId="57165" xr:uid="{00D1230C-9F27-4B93-96A7-CF9265CEE107}"/>
    <cellStyle name="Comma 2 4" xfId="3874" xr:uid="{476408DC-AA47-4F07-A94D-A0EA1A769586}"/>
    <cellStyle name="Comma 2 4 2" xfId="11583" xr:uid="{D0AA4E8F-9EDF-4F66-B652-761AC87C3381}"/>
    <cellStyle name="Comma 2 4 2 2" xfId="26995" xr:uid="{EF0D066A-70B2-491C-A3E3-CBB8ABFFBEA7}"/>
    <cellStyle name="Comma 2 4 2 2 2" xfId="57172" xr:uid="{106BB9FE-45F8-4A34-AE0E-DCF4E4C50ED0}"/>
    <cellStyle name="Comma 2 4 2 3" xfId="57171" xr:uid="{8859A8D0-2FA6-45CE-AC7A-24D4F822BAC3}"/>
    <cellStyle name="Comma 2 4 3" xfId="19290" xr:uid="{E7C6AEED-A850-45C3-8BFD-0559AE480B8E}"/>
    <cellStyle name="Comma 2 4 3 2" xfId="57173" xr:uid="{0A7E670C-978E-45D2-ABC9-F3F665A18527}"/>
    <cellStyle name="Comma 2 4 4" xfId="57170" xr:uid="{0F931706-E5F6-48E8-AD52-B0FBC2B3BD3B}"/>
    <cellStyle name="Comma 2 5" xfId="57154" xr:uid="{BE5104E3-782A-4849-9653-AE26017570DE}"/>
    <cellStyle name="Comma 2 6" xfId="62058" xr:uid="{E4B10C5A-C4C8-478F-B9A0-DB7202F392DE}"/>
    <cellStyle name="Comma 2 7" xfId="82" xr:uid="{84944E37-C211-44DE-B0CD-53204CE1C5DA}"/>
    <cellStyle name="Comma 3" xfId="5" xr:uid="{0E909CA2-2263-4BB3-AB75-9D3E7F07ACB2}"/>
    <cellStyle name="Comma 3 2" xfId="8" xr:uid="{6B8DBE0F-242E-4C7B-B3D8-309D4DB9D8F5}"/>
    <cellStyle name="Comma 3 2 2" xfId="848" xr:uid="{A0F47F21-874C-4590-B4B6-5F0C1E72D99E}"/>
    <cellStyle name="Comma 3 2 2 2" xfId="4585" xr:uid="{DEF8C8D5-AFEF-41FC-9C4F-FCC0D76868D5}"/>
    <cellStyle name="Comma 3 2 2 2 2" xfId="12293" xr:uid="{AD6DA869-1566-4957-A6C5-A8791C7ED8A8}"/>
    <cellStyle name="Comma 3 2 2 2 2 2" xfId="27705" xr:uid="{C791C60A-0F3F-4A35-AD0B-A8C35E47850B}"/>
    <cellStyle name="Comma 3 2 2 2 2 2 2" xfId="57179" xr:uid="{E330EA41-34AB-42CE-8F0D-7E8D2C0A02AB}"/>
    <cellStyle name="Comma 3 2 2 2 2 3" xfId="57178" xr:uid="{281CE062-948C-4CE9-BAAF-32314B2B26A5}"/>
    <cellStyle name="Comma 3 2 2 2 3" xfId="20000" xr:uid="{1A5AE1EC-1664-43C5-B753-C1768ECEE54D}"/>
    <cellStyle name="Comma 3 2 2 2 3 2" xfId="57180" xr:uid="{ACD537A2-91A0-40C5-821C-3A42E6EBE749}"/>
    <cellStyle name="Comma 3 2 2 2 4" xfId="57177" xr:uid="{9A61ED88-72E1-46DC-BB68-4EDF07EAE066}"/>
    <cellStyle name="Comma 3 2 2 3" xfId="57176" xr:uid="{8A3F2B60-DB79-4AE1-9A79-9AE18A6AB426}"/>
    <cellStyle name="Comma 3 2 3" xfId="3933" xr:uid="{8C9B9FD8-0ADA-49E7-98E2-F7E961B67A9D}"/>
    <cellStyle name="Comma 3 2 3 2" xfId="11641" xr:uid="{A89D85FF-8427-470A-BF95-7BC825BAF23B}"/>
    <cellStyle name="Comma 3 2 3 2 2" xfId="27053" xr:uid="{BEEC7CB8-C8CC-4286-ACD8-8A639C174B1C}"/>
    <cellStyle name="Comma 3 2 3 2 2 2" xfId="57183" xr:uid="{BB13F493-1FEC-4E01-9CB9-140DD0A63EB4}"/>
    <cellStyle name="Comma 3 2 3 2 3" xfId="57182" xr:uid="{6A39362E-E0C4-42BD-9EBF-10349AD928E6}"/>
    <cellStyle name="Comma 3 2 3 3" xfId="19348" xr:uid="{EA8C0A91-6FF2-49FE-9692-EEDCAF7A1EA8}"/>
    <cellStyle name="Comma 3 2 3 3 2" xfId="57184" xr:uid="{851445AB-ECD0-4CC1-AD96-E01007FC29EF}"/>
    <cellStyle name="Comma 3 2 3 4" xfId="57181" xr:uid="{C6307303-FFF3-4645-BE91-3FD6BC44429E}"/>
    <cellStyle name="Comma 3 2 4" xfId="57175" xr:uid="{30A20FFB-FB16-406F-AF21-4D9B854E269B}"/>
    <cellStyle name="Comma 3 2 5" xfId="181" xr:uid="{64F72F83-BDA1-4BA1-90BF-30EA7A5D2967}"/>
    <cellStyle name="Comma 3 3" xfId="786" xr:uid="{0100B68C-1834-4479-BAEA-FA7F2A866FBC}"/>
    <cellStyle name="Comma 3 3 2" xfId="4528" xr:uid="{D645F72E-8CB4-4BF1-B70D-833FFDC4A172}"/>
    <cellStyle name="Comma 3 3 2 2" xfId="12236" xr:uid="{4B8C38D7-1589-4EBC-8283-91C38C2A02A8}"/>
    <cellStyle name="Comma 3 3 2 2 2" xfId="27648" xr:uid="{167C467C-D1F9-4D4F-97C0-F5663CB5CCEA}"/>
    <cellStyle name="Comma 3 3 2 2 2 2" xfId="57188" xr:uid="{F8F8EC21-2D4A-4DE0-88BB-3DCA7E1F5FF6}"/>
    <cellStyle name="Comma 3 3 2 2 3" xfId="57187" xr:uid="{7338E237-C140-4ADE-AE64-61EF62189D73}"/>
    <cellStyle name="Comma 3 3 2 3" xfId="19943" xr:uid="{0DC48070-9C03-4BA4-BAA1-2420019900B9}"/>
    <cellStyle name="Comma 3 3 2 3 2" xfId="57189" xr:uid="{3695056B-A80A-4DB2-9637-ABD710ED8833}"/>
    <cellStyle name="Comma 3 3 2 4" xfId="57186" xr:uid="{E6C39A06-02DF-4A23-A736-44998B24E200}"/>
    <cellStyle name="Comma 3 3 3" xfId="57185" xr:uid="{4896A5B6-DE99-4332-BB77-55666668E66F}"/>
    <cellStyle name="Comma 3 4" xfId="3875" xr:uid="{78848AA1-9F49-4FBA-9878-9BC1683B8534}"/>
    <cellStyle name="Comma 3 4 2" xfId="11584" xr:uid="{BD2DC619-4223-4C41-B0B8-97958C2B7A8F}"/>
    <cellStyle name="Comma 3 4 2 2" xfId="26996" xr:uid="{1BE7E7B5-FFF4-4780-920D-E96CD8C60A74}"/>
    <cellStyle name="Comma 3 4 2 2 2" xfId="57192" xr:uid="{4C771EBD-5C77-4C46-AAC8-0F6B366BCEE8}"/>
    <cellStyle name="Comma 3 4 2 3" xfId="57191" xr:uid="{DFB50A3E-BB62-4EF8-94DD-30D4FFEB49B4}"/>
    <cellStyle name="Comma 3 4 3" xfId="19291" xr:uid="{1CCAF3B7-6EB1-4E82-9B21-0F28060194FB}"/>
    <cellStyle name="Comma 3 4 3 2" xfId="57193" xr:uid="{DFF63489-73E2-4F60-AE3D-33DAACD7AA06}"/>
    <cellStyle name="Comma 3 4 4" xfId="57190" xr:uid="{74F58344-3D5C-442D-AFE9-916CA829F38A}"/>
    <cellStyle name="Comma 3 5" xfId="57174" xr:uid="{CCC44888-CFEB-4A78-B786-E4F402ACBB01}"/>
    <cellStyle name="Comma 3 6" xfId="83" xr:uid="{8B3271D4-E5B5-4046-8AD3-94CB473FCD57}"/>
    <cellStyle name="Comma 4" xfId="84" xr:uid="{EE41E1DF-A6D0-4773-BBED-57BD590D4201}"/>
    <cellStyle name="Comma 4 2" xfId="182" xr:uid="{B1F5A0BF-7E01-4017-9F81-DDC1EACF7EBF}"/>
    <cellStyle name="Comma 4 2 2" xfId="849" xr:uid="{8F7279B9-515F-41B8-BD6A-FA025335BD21}"/>
    <cellStyle name="Comma 4 2 2 2" xfId="4586" xr:uid="{99798C7D-E7F1-4A8A-9F42-CE53A9382EA5}"/>
    <cellStyle name="Comma 4 2 2 2 2" xfId="12294" xr:uid="{8B5953F9-6B83-4DA6-9389-4DF7AAF60CDF}"/>
    <cellStyle name="Comma 4 2 2 2 2 2" xfId="27706" xr:uid="{CAA991D2-0A53-4119-B296-13F63C29E8FE}"/>
    <cellStyle name="Comma 4 2 2 2 2 2 2" xfId="57199" xr:uid="{B53D727D-BAA2-427F-8988-18A7D9F8EE8D}"/>
    <cellStyle name="Comma 4 2 2 2 2 3" xfId="57198" xr:uid="{EA63D8A2-1125-4CD0-A942-0B0C0367C7C9}"/>
    <cellStyle name="Comma 4 2 2 2 3" xfId="20001" xr:uid="{A6D03128-2672-4418-A266-CB6EC8863903}"/>
    <cellStyle name="Comma 4 2 2 2 3 2" xfId="57200" xr:uid="{71C822FA-674F-4E08-859B-9248D5A193A8}"/>
    <cellStyle name="Comma 4 2 2 2 4" xfId="57197" xr:uid="{59610A67-D79A-4B9D-ABFF-39ABF8005E04}"/>
    <cellStyle name="Comma 4 2 2 3" xfId="57196" xr:uid="{E97A1EF0-E0A6-4D19-BDD0-5B8511FAD147}"/>
    <cellStyle name="Comma 4 2 3" xfId="3934" xr:uid="{147068D5-B12E-4406-9A14-31F2A0CEAF0F}"/>
    <cellStyle name="Comma 4 2 3 2" xfId="11642" xr:uid="{358FD0EB-C0CA-426C-95B0-7D65380DE143}"/>
    <cellStyle name="Comma 4 2 3 2 2" xfId="27054" xr:uid="{E29E9E8D-D0C6-46B9-AA03-26C55EAD3A90}"/>
    <cellStyle name="Comma 4 2 3 2 2 2" xfId="57203" xr:uid="{9D30C5B2-65E7-40FC-AAAD-7DDC81A550C3}"/>
    <cellStyle name="Comma 4 2 3 2 3" xfId="57202" xr:uid="{A6ADB5E3-D0F0-4B6F-8E3E-3E33097EF2CB}"/>
    <cellStyle name="Comma 4 2 3 3" xfId="19349" xr:uid="{3AC94A86-5B9E-43BC-826E-69BA7888AFF3}"/>
    <cellStyle name="Comma 4 2 3 3 2" xfId="57204" xr:uid="{2585A5E1-5367-4A7D-8ECC-722EC1522E7A}"/>
    <cellStyle name="Comma 4 2 3 4" xfId="57201" xr:uid="{8D1D0143-09B5-4E8C-A761-CAD27808B8C7}"/>
    <cellStyle name="Comma 4 2 4" xfId="57195" xr:uid="{D1F63455-54F6-4467-A09B-5A01F6E82346}"/>
    <cellStyle name="Comma 4 3" xfId="787" xr:uid="{3D866F21-C305-48AD-89A2-6801D46270F8}"/>
    <cellStyle name="Comma 4 3 2" xfId="4529" xr:uid="{0A007694-F792-4A6A-84F2-F1860FFDD5D4}"/>
    <cellStyle name="Comma 4 3 2 2" xfId="12237" xr:uid="{1E52D098-46AF-4E1E-9018-E4E69A869248}"/>
    <cellStyle name="Comma 4 3 2 2 2" xfId="27649" xr:uid="{9C15F026-6EDB-4EDC-90AF-AD9C3FBDF19D}"/>
    <cellStyle name="Comma 4 3 2 2 2 2" xfId="57208" xr:uid="{2E930EC6-0445-48C5-B150-1BBDF0974F1B}"/>
    <cellStyle name="Comma 4 3 2 2 3" xfId="57207" xr:uid="{544387DA-60BD-4B44-9266-7237FFECC7BB}"/>
    <cellStyle name="Comma 4 3 2 3" xfId="19944" xr:uid="{70E59DDB-1CC8-403F-A9CC-ACD444C23267}"/>
    <cellStyle name="Comma 4 3 2 3 2" xfId="57209" xr:uid="{37FC5B27-2E03-4D57-BAF9-81DCF53E4107}"/>
    <cellStyle name="Comma 4 3 2 4" xfId="57206" xr:uid="{7BA6C584-ADC6-4DFC-8B04-B8374A7CDD3C}"/>
    <cellStyle name="Comma 4 3 3" xfId="57205" xr:uid="{6C52CFD6-28F7-4F5B-9D56-D8F5C474214F}"/>
    <cellStyle name="Comma 4 4" xfId="3876" xr:uid="{573ACA55-0DE2-40BC-946F-B413188B296C}"/>
    <cellStyle name="Comma 4 4 2" xfId="11585" xr:uid="{238D0DCB-8145-4AAD-AF23-C7A75ED79ED9}"/>
    <cellStyle name="Comma 4 4 2 2" xfId="26997" xr:uid="{0196CBDB-8BF0-4F09-8C38-7136DA523B9B}"/>
    <cellStyle name="Comma 4 4 2 2 2" xfId="57212" xr:uid="{B08BA24F-3233-41FA-BBD2-8D3A65BF1642}"/>
    <cellStyle name="Comma 4 4 2 3" xfId="57211" xr:uid="{5BBBFC6C-A576-4338-88E8-67789B1E73E9}"/>
    <cellStyle name="Comma 4 4 3" xfId="19292" xr:uid="{0491A0F5-5D8B-471F-8C30-B2CC48D7BFD4}"/>
    <cellStyle name="Comma 4 4 3 2" xfId="57213" xr:uid="{CC61694C-2C7E-4B2B-9BEE-4C55C142271F}"/>
    <cellStyle name="Comma 4 4 4" xfId="57210" xr:uid="{A20C08CB-D670-438D-8F5B-FEB6AB2E6C54}"/>
    <cellStyle name="Comma 4 5" xfId="57194" xr:uid="{DD41E222-48BD-4A8D-BEA4-998E225E9B04}"/>
    <cellStyle name="Comma 5" xfId="337" xr:uid="{FBE47ECB-4830-44C8-8C0E-EBCDB2983358}"/>
    <cellStyle name="Comma 5 2" xfId="1000" xr:uid="{70D0F62B-8F7B-4983-BFDC-F98A2A7EC9AB}"/>
    <cellStyle name="Comma 5 2 2" xfId="4737" xr:uid="{AE5BE31D-E69E-45CA-88B0-0A9470412813}"/>
    <cellStyle name="Comma 5 2 2 2" xfId="12445" xr:uid="{14676487-2CF8-4837-AB5D-F16AA9E32F7E}"/>
    <cellStyle name="Comma 5 2 2 2 2" xfId="27857" xr:uid="{E5873174-3E29-4965-B222-30AA83C62B95}"/>
    <cellStyle name="Comma 5 2 2 2 2 2" xfId="57218" xr:uid="{8859BD09-FEAA-479F-A28D-03445D683A53}"/>
    <cellStyle name="Comma 5 2 2 2 3" xfId="57217" xr:uid="{158259B6-76F6-4E1F-8FB2-2C09C022241B}"/>
    <cellStyle name="Comma 5 2 2 3" xfId="20152" xr:uid="{A149D8AD-A65F-4AEA-88E4-6D39B4BA7568}"/>
    <cellStyle name="Comma 5 2 2 3 2" xfId="57219" xr:uid="{6E09BC14-9D0C-41DC-BDED-4C6A9AE3A43B}"/>
    <cellStyle name="Comma 5 2 2 4" xfId="57216" xr:uid="{D5E8E9BE-6E9B-420D-BB96-61DC25E78FD4}"/>
    <cellStyle name="Comma 5 2 3" xfId="57215" xr:uid="{AEFC6661-6C85-474A-849D-621341B85249}"/>
    <cellStyle name="Comma 5 3" xfId="4085" xr:uid="{A4BA973D-64B4-47BC-BD99-03245A670BE3}"/>
    <cellStyle name="Comma 5 3 2" xfId="11793" xr:uid="{EB0D5049-A6A5-443E-8B67-215B1DEBB223}"/>
    <cellStyle name="Comma 5 3 2 2" xfId="27205" xr:uid="{9F50AECD-B405-48CA-B881-966AA5E48F32}"/>
    <cellStyle name="Comma 5 3 2 2 2" xfId="57222" xr:uid="{26150C7E-80BC-4C28-9E5B-3E7648376B83}"/>
    <cellStyle name="Comma 5 3 2 3" xfId="57221" xr:uid="{251C3363-7407-48BD-9562-800C738B66AD}"/>
    <cellStyle name="Comma 5 3 3" xfId="19500" xr:uid="{A65234DC-83ED-4608-98C1-DEB4C7BE092B}"/>
    <cellStyle name="Comma 5 3 3 2" xfId="57223" xr:uid="{77F33910-B8B6-44C6-9030-CDD590054EFB}"/>
    <cellStyle name="Comma 5 3 4" xfId="57220" xr:uid="{CD0AC6B7-F9E4-4D45-A1E7-4C452D115A46}"/>
    <cellStyle name="Comma 5 4" xfId="57214" xr:uid="{63F26830-3874-49AA-8685-0454B3280244}"/>
    <cellStyle name="Comma 6" xfId="1631" xr:uid="{0093C91B-A6FB-42AB-9AFF-8B456E147A4A}"/>
    <cellStyle name="Comma 6 2" xfId="5364" xr:uid="{D6C73DDD-EACF-4154-8B71-17DA01BC0658}"/>
    <cellStyle name="Comma 6 2 2" xfId="13072" xr:uid="{D9A8BE79-C998-4B9C-9893-F8492C8E8308}"/>
    <cellStyle name="Comma 6 2 2 2" xfId="28484" xr:uid="{893F1BD7-B7EC-40AA-A48C-FC136A703F97}"/>
    <cellStyle name="Comma 6 2 2 2 2" xfId="57227" xr:uid="{EEF4AADD-B515-49B0-9620-F1C81F5F564B}"/>
    <cellStyle name="Comma 6 2 2 3" xfId="57226" xr:uid="{B408B6C3-49EB-4BE5-86DE-2696E2943C21}"/>
    <cellStyle name="Comma 6 2 3" xfId="20779" xr:uid="{05497718-E5C6-4C1D-954D-23D29C586095}"/>
    <cellStyle name="Comma 6 2 3 2" xfId="57228" xr:uid="{09946461-6281-4692-85D3-FB4DFFF14FCD}"/>
    <cellStyle name="Comma 6 2 4" xfId="57225" xr:uid="{7054F306-680A-4A4A-B08D-00BDD7A8A12D}"/>
    <cellStyle name="Comma 6 3" xfId="57224" xr:uid="{408C7758-1646-4E35-85CB-41CCEBAC5A3D}"/>
    <cellStyle name="Comma 7" xfId="1597" xr:uid="{A081E74A-8A6C-4ECD-839D-5C9C24478096}"/>
    <cellStyle name="Comma 7 2" xfId="5333" xr:uid="{7683299A-A7DC-437F-BCDE-F1C871C25D14}"/>
    <cellStyle name="Comma 7 2 2" xfId="13041" xr:uid="{331075B9-08D5-4CBB-8A39-2C5C3A0DC223}"/>
    <cellStyle name="Comma 7 2 2 2" xfId="28453" xr:uid="{9D87002A-E0D2-4D6C-BD19-46B98F34A9B4}"/>
    <cellStyle name="Comma 7 2 2 2 2" xfId="57232" xr:uid="{FC7E771E-AF09-4BE6-8A5C-634D24D6DCBE}"/>
    <cellStyle name="Comma 7 2 2 3" xfId="57231" xr:uid="{9FC956F4-76B4-41D7-A748-E3487D4F530A}"/>
    <cellStyle name="Comma 7 2 3" xfId="20748" xr:uid="{2A900500-3CDE-491E-8FED-3940F3C66F84}"/>
    <cellStyle name="Comma 7 2 3 2" xfId="57233" xr:uid="{1529B471-5D43-4038-8656-48D6C7BA8555}"/>
    <cellStyle name="Comma 7 2 4" xfId="57230" xr:uid="{6BAAFE6C-898F-4929-9BFF-70A2A0A712AF}"/>
    <cellStyle name="Comma 7 3" xfId="9314" xr:uid="{A0182F75-E617-44C1-BEA7-C8D1EA7BB0C2}"/>
    <cellStyle name="Comma 7 3 2" xfId="24727" xr:uid="{4338424C-CB43-4CAE-87C6-6EABAED5DA34}"/>
    <cellStyle name="Comma 7 3 2 2" xfId="57235" xr:uid="{52147CA6-11B3-4BBF-8F75-FBF53684EB54}"/>
    <cellStyle name="Comma 7 3 3" xfId="57234" xr:uid="{AED87B5D-EB48-451C-BBA4-0B64C70E1617}"/>
    <cellStyle name="Comma 7 4" xfId="17022" xr:uid="{4FE7E1D9-7219-4F45-97EC-4FC264C67774}"/>
    <cellStyle name="Comma 7 4 2" xfId="57236" xr:uid="{137789F5-5718-4F1C-B42D-EDC3168418DF}"/>
    <cellStyle name="Comma 7 5" xfId="57229" xr:uid="{601C11B8-439D-421E-B73D-353FDF48C440}"/>
    <cellStyle name="Comma 8" xfId="3878" xr:uid="{F2AC7466-A933-45E3-BD70-D83DC2EF7747}"/>
    <cellStyle name="Comma 8 2" xfId="11587" xr:uid="{C4911870-3F83-4D82-AE9F-7B46B2C1B6B2}"/>
    <cellStyle name="Comma 8 2 2" xfId="26999" xr:uid="{8F40643C-E7BF-4EDF-AD31-2E8ADDD1EFA9}"/>
    <cellStyle name="Comma 8 2 2 2" xfId="57239" xr:uid="{94B290F1-E2EF-414B-B1F5-187F830E4407}"/>
    <cellStyle name="Comma 8 2 3" xfId="57238" xr:uid="{D2B2F729-6461-4676-AF94-BF0627252FAE}"/>
    <cellStyle name="Comma 8 3" xfId="19294" xr:uid="{9788E424-D622-4D2D-ABBB-0FE76FC47A57}"/>
    <cellStyle name="Comma 8 3 2" xfId="57240" xr:uid="{E8619DE2-E60D-4E4D-8650-653B98104C5A}"/>
    <cellStyle name="Comma 8 4" xfId="57237" xr:uid="{9CD3142D-D764-4B4E-ADB7-CC4E33E36E81}"/>
    <cellStyle name="Comma 9" xfId="7793" xr:uid="{D1032A4A-CFC2-4A1C-AD1C-4C7BA0670286}"/>
    <cellStyle name="Comma 9 2" xfId="15501" xr:uid="{26566E3A-48A0-4BA4-831C-9E1125A04C05}"/>
    <cellStyle name="Comma 9 2 2" xfId="30913" xr:uid="{CF4EF964-37F2-464B-BD41-AE25EF4EF30D}"/>
    <cellStyle name="Comma 9 2 2 2" xfId="57243" xr:uid="{171EB01A-AD56-46A7-8FC3-E6F855BB8031}"/>
    <cellStyle name="Comma 9 2 3" xfId="57242" xr:uid="{3E89AE53-0AE6-4F32-8C5D-B4DFA05C47DD}"/>
    <cellStyle name="Comma 9 3" xfId="23208" xr:uid="{B56AC721-D145-480B-8BEB-049EAC522A65}"/>
    <cellStyle name="Comma 9 3 2" xfId="57244" xr:uid="{42BE5334-789E-493F-AE73-CAB632178D14}"/>
    <cellStyle name="Comma 9 4" xfId="57241" xr:uid="{ED34E617-ABB5-498F-90FF-DCBA28AA1B51}"/>
    <cellStyle name="Currency" xfId="11" builtinId="4"/>
    <cellStyle name="Currency 2" xfId="7" xr:uid="{5CB9B6E9-EC77-4048-B476-694E39F5DC91}"/>
    <cellStyle name="Currency 2 2" xfId="183" xr:uid="{CB31BAB8-5A43-4B86-818C-3452851DC8C2}"/>
    <cellStyle name="Currency 2 2 2" xfId="850" xr:uid="{F444491E-53DE-4D67-89A8-D7CCB3B5F709}"/>
    <cellStyle name="Currency 2 2 2 2" xfId="4587" xr:uid="{F08DA9FD-139B-4AEF-855D-90155C7D8506}"/>
    <cellStyle name="Currency 2 2 2 2 2" xfId="12295" xr:uid="{40F67CA0-2BE1-4421-BA88-D35D7BAE1686}"/>
    <cellStyle name="Currency 2 2 2 2 2 2" xfId="27707" xr:uid="{7143850D-8DE2-44A8-92CD-39E75605E5CA}"/>
    <cellStyle name="Currency 2 2 2 2 2 2 2" xfId="57250" xr:uid="{E5D53025-DE5F-433F-8216-CF041B8C3456}"/>
    <cellStyle name="Currency 2 2 2 2 2 3" xfId="57249" xr:uid="{9935B603-7A81-45BF-8B31-A7875592AD56}"/>
    <cellStyle name="Currency 2 2 2 2 3" xfId="20002" xr:uid="{B21AE19A-339D-49C4-A6D7-E11010FBFC42}"/>
    <cellStyle name="Currency 2 2 2 2 3 2" xfId="57251" xr:uid="{3A6FFD88-207C-4EE2-97B1-214540E4B076}"/>
    <cellStyle name="Currency 2 2 2 2 4" xfId="57248" xr:uid="{BDA410B9-E71A-4B37-BED4-D17ED1307B21}"/>
    <cellStyle name="Currency 2 2 2 3" xfId="57247" xr:uid="{94F71541-3375-46CF-B8E6-0A358464BD5F}"/>
    <cellStyle name="Currency 2 2 3" xfId="3935" xr:uid="{41D253BF-5843-4F60-B7C3-D4AE49433180}"/>
    <cellStyle name="Currency 2 2 3 2" xfId="11643" xr:uid="{EF945F46-C4AB-4FB2-875B-EEFE4FD7909A}"/>
    <cellStyle name="Currency 2 2 3 2 2" xfId="27055" xr:uid="{48E1EDE2-67D9-4A04-923C-8A2159650FBF}"/>
    <cellStyle name="Currency 2 2 3 2 2 2" xfId="57254" xr:uid="{EE58E9BE-1DA1-4E1E-A40D-D7169B4F3F15}"/>
    <cellStyle name="Currency 2 2 3 2 3" xfId="57253" xr:uid="{D9EBCE54-57A9-495C-9217-B83D29C055BE}"/>
    <cellStyle name="Currency 2 2 3 3" xfId="19350" xr:uid="{07F2C78E-A79E-4C90-AB8A-9351355E63A3}"/>
    <cellStyle name="Currency 2 2 3 3 2" xfId="57255" xr:uid="{BE694E68-E2C4-4C18-AC81-01384DDC6B84}"/>
    <cellStyle name="Currency 2 2 3 4" xfId="57252" xr:uid="{935B07AE-680A-4842-994B-1E3AF6349601}"/>
    <cellStyle name="Currency 2 2 4" xfId="57246" xr:uid="{9F56E076-D3D4-49FF-BD4A-AFB85D18F88E}"/>
    <cellStyle name="Currency 2 3" xfId="788" xr:uid="{709CABE1-FF15-4BFD-9EB5-3F79EFC37F43}"/>
    <cellStyle name="Currency 2 3 2" xfId="4530" xr:uid="{400C7ED3-F212-4D7A-959A-E4A2726DF7E1}"/>
    <cellStyle name="Currency 2 3 2 2" xfId="12238" xr:uid="{DB35467B-88B4-47F9-A54D-EBB1BD534B0E}"/>
    <cellStyle name="Currency 2 3 2 2 2" xfId="27650" xr:uid="{63413A9C-4A5F-4D62-A26A-C1280FE9AC08}"/>
    <cellStyle name="Currency 2 3 2 2 2 2" xfId="57259" xr:uid="{6094CDF3-E0C7-46D0-A6F7-CF5BA07960BB}"/>
    <cellStyle name="Currency 2 3 2 2 3" xfId="57258" xr:uid="{31FE3403-5660-42B9-B255-656F990D562A}"/>
    <cellStyle name="Currency 2 3 2 3" xfId="19945" xr:uid="{5C7C5437-55AE-4642-A1F0-404F032FEDA0}"/>
    <cellStyle name="Currency 2 3 2 3 2" xfId="57260" xr:uid="{138B94E6-9AC3-4E61-B983-2AED36AE02FC}"/>
    <cellStyle name="Currency 2 3 2 4" xfId="57257" xr:uid="{C45DA4AD-61C4-4588-942F-2D5838FCB50B}"/>
    <cellStyle name="Currency 2 3 3" xfId="57256" xr:uid="{0D26EFA6-F808-4155-A2D5-ED62FA53A80B}"/>
    <cellStyle name="Currency 2 4" xfId="3877" xr:uid="{6FE1FF8B-E31A-4444-B9C2-1811C5B63B93}"/>
    <cellStyle name="Currency 2 4 2" xfId="11586" xr:uid="{D0414FB6-A99A-4B5E-91B5-DA0E2994D600}"/>
    <cellStyle name="Currency 2 4 2 2" xfId="26998" xr:uid="{3BB6AF31-D736-4BB5-99AA-AB9A55342CD8}"/>
    <cellStyle name="Currency 2 4 2 2 2" xfId="57263" xr:uid="{33F117C6-FB59-485B-A9B6-3DDF088B1011}"/>
    <cellStyle name="Currency 2 4 2 3" xfId="57262" xr:uid="{3FD25E43-8880-4487-91A8-81205B9FB4F3}"/>
    <cellStyle name="Currency 2 4 3" xfId="19293" xr:uid="{120A5C38-E77B-4205-8A5C-C8DB537B90DB}"/>
    <cellStyle name="Currency 2 4 3 2" xfId="57264" xr:uid="{68BD441D-6697-49CF-B15F-9A8FFC140391}"/>
    <cellStyle name="Currency 2 4 4" xfId="57261" xr:uid="{37DF4C60-C8F1-4822-8871-40517EF4AFF9}"/>
    <cellStyle name="Currency 2 5" xfId="57245" xr:uid="{22A43245-196D-4873-AE3F-6C4F22B71402}"/>
    <cellStyle name="Currency 2 6" xfId="85" xr:uid="{1EF60F30-5D11-42F3-95D4-5C84411F9AEC}"/>
    <cellStyle name="Currency 3" xfId="10" xr:uid="{87E05CF4-CFAF-4A5F-8D6F-B683F299F9E9}"/>
    <cellStyle name="Currency 3 2" xfId="1019" xr:uid="{C1A91A01-911B-431C-9AEB-70AEC3D6F28F}"/>
    <cellStyle name="Currency 3 2 2" xfId="4756" xr:uid="{01122DD3-E746-4FA7-BFAA-43A74FFF47AA}"/>
    <cellStyle name="Currency 3 2 2 2" xfId="12464" xr:uid="{C26178B3-6E44-49A8-ADC5-86D0018A026F}"/>
    <cellStyle name="Currency 3 2 2 2 2" xfId="27876" xr:uid="{37DBD003-2877-4145-91B9-BAB64526CF5F}"/>
    <cellStyle name="Currency 3 2 2 2 2 2" xfId="57269" xr:uid="{82D80992-0A64-4F46-991D-55A708844207}"/>
    <cellStyle name="Currency 3 2 2 2 3" xfId="57268" xr:uid="{FD7520F0-1EBB-46FD-89F4-27AD3D40F4E1}"/>
    <cellStyle name="Currency 3 2 2 3" xfId="20171" xr:uid="{7261C4EB-BE57-4BAD-887B-3980EACFB191}"/>
    <cellStyle name="Currency 3 2 2 3 2" xfId="57270" xr:uid="{0BE4536E-AE34-4FAB-8E0B-09DEA59BF85F}"/>
    <cellStyle name="Currency 3 2 2 4" xfId="57267" xr:uid="{CE62DD29-04F3-4948-B58D-E9A0CA19E896}"/>
    <cellStyle name="Currency 3 2 3" xfId="57266" xr:uid="{8276DA82-FD85-49FF-851A-97BC62C49B6E}"/>
    <cellStyle name="Currency 3 3" xfId="4104" xr:uid="{709B9329-3E46-4E00-A223-E5FB5D809C00}"/>
    <cellStyle name="Currency 3 3 2" xfId="11812" xr:uid="{00557C86-AB5C-49A3-B3C7-BC59432D5B0F}"/>
    <cellStyle name="Currency 3 3 2 2" xfId="27224" xr:uid="{8F5A4278-F279-4DE1-AC16-DBCF5C934349}"/>
    <cellStyle name="Currency 3 3 2 2 2" xfId="57273" xr:uid="{11C2390E-B64D-4955-9B72-3A47FDA16D02}"/>
    <cellStyle name="Currency 3 3 2 3" xfId="57272" xr:uid="{01AC7A2C-214C-4A73-93DF-F19C14AE9A6A}"/>
    <cellStyle name="Currency 3 3 3" xfId="19519" xr:uid="{68676A79-2A2C-4F69-8728-D338BF961C20}"/>
    <cellStyle name="Currency 3 3 3 2" xfId="57274" xr:uid="{2F3DB45F-E585-47C6-8AFB-D38F67F93376}"/>
    <cellStyle name="Currency 3 3 4" xfId="57271" xr:uid="{FBC574B8-BF61-450B-89A4-6E460640E6FE}"/>
    <cellStyle name="Currency 3 4" xfId="57265" xr:uid="{9AFAB058-F0A6-464D-99B2-226A1AD520D1}"/>
    <cellStyle name="Currency 3 5" xfId="357" xr:uid="{192C092B-652F-498B-A3D9-14189E7D9380}"/>
    <cellStyle name="Currency 4" xfId="1651" xr:uid="{45A0B79E-0E33-4360-A2C5-DF89BB0031E4}"/>
    <cellStyle name="Currency 4 2" xfId="5383" xr:uid="{4B6DFCB0-FE07-4533-8463-30659B8D03CB}"/>
    <cellStyle name="Currency 4 2 2" xfId="13091" xr:uid="{AAF9361A-BFAF-45CE-8646-F49E7A18BCC8}"/>
    <cellStyle name="Currency 4 2 2 2" xfId="28503" xr:uid="{A9FFF3E5-C23C-4DE0-B7D4-130A07DFECD4}"/>
    <cellStyle name="Currency 4 2 2 2 2" xfId="57278" xr:uid="{1644BDB1-5C26-46ED-85F5-4C61B038EF7C}"/>
    <cellStyle name="Currency 4 2 2 3" xfId="57277" xr:uid="{ACD23F61-C5FB-4D65-8DA7-5C98D9F62854}"/>
    <cellStyle name="Currency 4 2 3" xfId="20798" xr:uid="{11169F29-9ABE-4560-81FE-93226769B926}"/>
    <cellStyle name="Currency 4 2 3 2" xfId="57279" xr:uid="{07DD0017-F448-4EE9-8920-9CE570598BD8}"/>
    <cellStyle name="Currency 4 2 4" xfId="57276" xr:uid="{F62B5FCA-83EF-4FE8-8B80-5682E2876BBE}"/>
    <cellStyle name="Currency 4 3" xfId="57275" xr:uid="{E6C2C022-8F74-4D89-92F0-1C9939CAEED1}"/>
    <cellStyle name="Currency 5" xfId="3899" xr:uid="{175B3937-CA6D-4C0F-B053-73E919E18444}"/>
    <cellStyle name="Currency 5 2" xfId="11607" xr:uid="{B1941134-3AC0-4EA3-9667-420702B9E451}"/>
    <cellStyle name="Currency 5 2 2" xfId="27019" xr:uid="{56DB87D4-8019-4D56-9241-60111C10CADE}"/>
    <cellStyle name="Currency 5 2 2 2" xfId="57282" xr:uid="{04950971-45D1-4BD2-9EEE-6C0045D97F6D}"/>
    <cellStyle name="Currency 5 2 3" xfId="57281" xr:uid="{87776A56-016C-4425-9AE1-96F91E9D8B75}"/>
    <cellStyle name="Currency 5 3" xfId="19314" xr:uid="{8A7757DA-C5BA-4400-A67F-4B1C40CF2B35}"/>
    <cellStyle name="Currency 5 3 2" xfId="57283" xr:uid="{F9A7BB17-116F-4C0B-8B1C-AD688D75EFB2}"/>
    <cellStyle name="Currency 5 4" xfId="57280" xr:uid="{6E1ECE63-56E1-461B-BBC6-29EF7CA85B74}"/>
    <cellStyle name="Encabezado 4 2" xfId="146" xr:uid="{1C1C50C6-DD1C-4316-A5AA-B66F172B3EF2}"/>
    <cellStyle name="Encabezado 4 2 2" xfId="57285" xr:uid="{3A660957-A423-429D-B0AE-E8E16B01EE17}"/>
    <cellStyle name="Encabezado 4 3" xfId="789" xr:uid="{4AF76390-CF70-4A3A-802E-4BFDCD31C343}"/>
    <cellStyle name="Encabezado 4 3 2" xfId="57286" xr:uid="{9A2E68BD-420F-491F-8406-27CF767C0B6F}"/>
    <cellStyle name="Encabezado 4 4" xfId="57284" xr:uid="{0196896A-4BFC-4D54-9977-E5B5EAAB9FF0}"/>
    <cellStyle name="Encabezado 4 5" xfId="62059" xr:uid="{9C2DA908-BD9B-4B49-AFCC-0675F330C1D4}"/>
    <cellStyle name="Entrada 2" xfId="148" xr:uid="{4EC24ABD-5090-425F-AE1C-CADC42881056}"/>
    <cellStyle name="Entrada 2 2" xfId="57288" xr:uid="{6CBAB107-EDFB-45BB-8E46-4BA9CD19D8A3}"/>
    <cellStyle name="Entrada 3" xfId="790" xr:uid="{FB97600B-507A-44A8-AB7C-4E807CE7D69E}"/>
    <cellStyle name="Entrada 3 2" xfId="57289" xr:uid="{B9F56DE1-783B-4DEC-8B95-39F179C85358}"/>
    <cellStyle name="Entrada 4" xfId="57287" xr:uid="{28E33CC1-B996-423F-90C7-A8AC39A6D643}"/>
    <cellStyle name="Entrada 5" xfId="62060" xr:uid="{A2E4E34F-D107-435B-BC29-F1E9DBAED77E}"/>
    <cellStyle name="Explanatory Text" xfId="27" builtinId="53" customBuiltin="1"/>
    <cellStyle name="Explanatory Text 2" xfId="86" xr:uid="{0F778C28-4C3D-4FF0-8215-8F685C7F605D}"/>
    <cellStyle name="Explanatory Text 2 2" xfId="57290" xr:uid="{05ECAF78-F0E0-4AA8-9C95-B3B17DABC25A}"/>
    <cellStyle name="Good" xfId="17" builtinId="26" customBuiltin="1"/>
    <cellStyle name="Good 2" xfId="87" xr:uid="{4F18FE2C-2DFA-4AD0-BAA6-37BA48922DF4}"/>
    <cellStyle name="Good 2 2" xfId="57291" xr:uid="{AD83C499-F639-4D7D-AF01-9B9B3947FE11}"/>
    <cellStyle name="Heading 1" xfId="13" builtinId="16" customBuiltin="1"/>
    <cellStyle name="Heading 1 2" xfId="88" xr:uid="{73BC2214-2850-4B36-A9E1-33587BC1B7FE}"/>
    <cellStyle name="Heading 1 2 2" xfId="57292" xr:uid="{8A037492-50C2-4F04-B73F-A5A01B053CD7}"/>
    <cellStyle name="Heading 2" xfId="14" builtinId="17" customBuiltin="1"/>
    <cellStyle name="Heading 2 2" xfId="89" xr:uid="{826DE911-B57D-4210-9B12-636663D63023}"/>
    <cellStyle name="Heading 2 2 2" xfId="57293" xr:uid="{5E36E7C9-4851-4593-989B-37A377AD544A}"/>
    <cellStyle name="Heading 3" xfId="15" builtinId="18" customBuiltin="1"/>
    <cellStyle name="Heading 3 2" xfId="90" xr:uid="{60E6AD72-958C-459E-98F4-E2A1C38C4A29}"/>
    <cellStyle name="Heading 3 2 2" xfId="57294" xr:uid="{C7A54E2E-CDF0-459D-909B-B5314E34F19F}"/>
    <cellStyle name="Heading 4" xfId="16" builtinId="19" customBuiltin="1"/>
    <cellStyle name="Heading 4 2" xfId="91" xr:uid="{C97024FF-6FE6-4BD6-98A2-2DCC27F3D011}"/>
    <cellStyle name="Heading 4 2 2" xfId="57295" xr:uid="{2ECFEE59-B817-4C7E-A159-F8FF0D97B918}"/>
    <cellStyle name="Hyperlink 2" xfId="92" xr:uid="{5AE141C0-D801-4F6E-94DF-F83E47783319}"/>
    <cellStyle name="Hyperlink 2 2" xfId="57296" xr:uid="{C9D5C951-6B5B-48DA-A7B3-B8911E18A96D}"/>
    <cellStyle name="Hyperlink 3" xfId="1630" xr:uid="{4B96D949-BEB3-496B-945C-4E6C11174305}"/>
    <cellStyle name="Hyperlink 3 2" xfId="57297" xr:uid="{73D9C09C-D158-4AD3-9B49-4C8F6705CF82}"/>
    <cellStyle name="Hyperlink 4" xfId="1598" xr:uid="{30F0E41D-D7A3-436A-B6E1-02D7CB31F657}"/>
    <cellStyle name="Hyperlink 4 2" xfId="57298" xr:uid="{424D3EAB-CAE9-4629-BC37-3BE6A12BCC8D}"/>
    <cellStyle name="Input" xfId="20" builtinId="20" customBuiltin="1"/>
    <cellStyle name="Input 2" xfId="93" xr:uid="{6F76BF09-F202-4E9D-97F5-81E867B552AA}"/>
    <cellStyle name="Input 2 2" xfId="57299" xr:uid="{6ED61757-B557-4798-BF43-317954F7A5D9}"/>
    <cellStyle name="Linked Cell" xfId="23" builtinId="24" customBuiltin="1"/>
    <cellStyle name="Linked Cell 2" xfId="94" xr:uid="{E8B4C3C2-5FEC-4B4C-80A4-D613081B5018}"/>
    <cellStyle name="Linked Cell 2 2" xfId="57300" xr:uid="{CDEB8793-75ED-4709-A78C-5812FE95CE77}"/>
    <cellStyle name="Millares 2" xfId="134" xr:uid="{36CF6E17-7479-4646-AFD4-9EAE9A3820FF}"/>
    <cellStyle name="Millares 2 2" xfId="144" xr:uid="{61C5584C-7D6E-4563-8671-7A9BE906D2CE}"/>
    <cellStyle name="Millares 2 2 2" xfId="206" xr:uid="{C8B38B87-4B65-4158-B25F-AD123B4772E3}"/>
    <cellStyle name="Millares 2 2 2 2" xfId="411" xr:uid="{E66F299A-2ACA-4986-A517-914936746B87}"/>
    <cellStyle name="Millares 2 2 2 2 2" xfId="1073" xr:uid="{9CDC83FB-B249-4667-A7DB-A3EA2FFFAB3B}"/>
    <cellStyle name="Millares 2 2 2 2 2 2" xfId="2541" xr:uid="{EC689CA2-5C28-4CD8-8F53-D85578E59015}"/>
    <cellStyle name="Millares 2 2 2 2 2 2 2" xfId="6273" xr:uid="{8011F8D9-CEC3-4BA9-9DEF-7CB48485699A}"/>
    <cellStyle name="Millares 2 2 2 2 2 2 2 2" xfId="13981" xr:uid="{605C5FF3-AA33-4582-91E8-9AD4EA68DC5E}"/>
    <cellStyle name="Millares 2 2 2 2 2 2 2 2 2" xfId="29393" xr:uid="{47076E69-E926-4500-8A94-6462F46970FF}"/>
    <cellStyle name="Millares 2 2 2 2 2 2 2 2 2 2" xfId="57309" xr:uid="{F08789B3-4A89-45FF-9B07-2BB0827598AB}"/>
    <cellStyle name="Millares 2 2 2 2 2 2 2 2 3" xfId="57308" xr:uid="{40037F2E-6001-498C-B33D-9F2F99FB387A}"/>
    <cellStyle name="Millares 2 2 2 2 2 2 2 3" xfId="21688" xr:uid="{C69D8454-923C-4CD6-8FC6-A3EA0612CFAD}"/>
    <cellStyle name="Millares 2 2 2 2 2 2 2 3 2" xfId="57310" xr:uid="{F31FFDBE-D77E-4561-AB4B-26A69833430F}"/>
    <cellStyle name="Millares 2 2 2 2 2 2 2 4" xfId="57307" xr:uid="{511D2515-E89E-4191-8AB3-F62152B5A678}"/>
    <cellStyle name="Millares 2 2 2 2 2 2 3" xfId="10252" xr:uid="{98786A55-C631-4B9B-B92D-6EEB11DD812F}"/>
    <cellStyle name="Millares 2 2 2 2 2 2 3 2" xfId="25665" xr:uid="{205988BF-D67C-4DF3-AC6C-8C695DF67969}"/>
    <cellStyle name="Millares 2 2 2 2 2 2 3 2 2" xfId="57312" xr:uid="{71CBC390-9FC4-4A14-95A1-E6E67E9EE9A8}"/>
    <cellStyle name="Millares 2 2 2 2 2 2 3 3" xfId="57311" xr:uid="{09BF5AA3-68CA-437E-BD73-0E3B735560B7}"/>
    <cellStyle name="Millares 2 2 2 2 2 2 4" xfId="17960" xr:uid="{0912315A-39A9-442B-9663-D1FCE67217FD}"/>
    <cellStyle name="Millares 2 2 2 2 2 2 4 2" xfId="57313" xr:uid="{6C8002F2-778B-4993-A1CA-414FBB31E70A}"/>
    <cellStyle name="Millares 2 2 2 2 2 2 5" xfId="57306" xr:uid="{5D27CD8E-E327-4C1A-83B2-9BC827AAC251}"/>
    <cellStyle name="Millares 2 2 2 2 2 3" xfId="4810" xr:uid="{52A18CB0-AF60-40BB-A422-2936C5BEDE3A}"/>
    <cellStyle name="Millares 2 2 2 2 2 3 2" xfId="12518" xr:uid="{7C05FCCD-47E8-46DC-9CBA-FCC4B6A77CAC}"/>
    <cellStyle name="Millares 2 2 2 2 2 3 2 2" xfId="27930" xr:uid="{BE1CC1E3-5BB8-428F-B4B3-0BCACABCE09E}"/>
    <cellStyle name="Millares 2 2 2 2 2 3 2 2 2" xfId="57316" xr:uid="{10143E49-1061-4278-A535-C8B38F5B033C}"/>
    <cellStyle name="Millares 2 2 2 2 2 3 2 3" xfId="57315" xr:uid="{57BC47B1-7C49-486A-A7B1-25BC5EF20574}"/>
    <cellStyle name="Millares 2 2 2 2 2 3 3" xfId="20225" xr:uid="{E08E34A5-9B68-4BE6-8D41-DEC28C21B073}"/>
    <cellStyle name="Millares 2 2 2 2 2 3 3 2" xfId="57317" xr:uid="{DA6D5D09-EA03-4B1F-B9ED-12DB259F1AF9}"/>
    <cellStyle name="Millares 2 2 2 2 2 3 4" xfId="57314" xr:uid="{A6B1AEA3-2EA6-49AA-A1BB-C14ED507FF66}"/>
    <cellStyle name="Millares 2 2 2 2 2 4" xfId="8793" xr:uid="{3475A123-B6E0-462E-928F-39118F2F33D2}"/>
    <cellStyle name="Millares 2 2 2 2 2 4 2" xfId="24206" xr:uid="{CC91D398-1DC9-45FC-9020-AA4B4A8B0CB9}"/>
    <cellStyle name="Millares 2 2 2 2 2 4 2 2" xfId="57319" xr:uid="{73FC3D6C-357A-4991-81BB-D67EDA5BA61C}"/>
    <cellStyle name="Millares 2 2 2 2 2 4 3" xfId="57318" xr:uid="{81E06C47-575A-49CE-A3D0-CCD87C77A3E2}"/>
    <cellStyle name="Millares 2 2 2 2 2 5" xfId="16501" xr:uid="{2F766670-1FE6-493C-9436-A8AB1321AC2A}"/>
    <cellStyle name="Millares 2 2 2 2 2 5 2" xfId="57320" xr:uid="{E4D09858-8006-4A1F-8702-630D8F46828D}"/>
    <cellStyle name="Millares 2 2 2 2 2 6" xfId="57305" xr:uid="{553A9CCA-1088-4A18-88AF-E9F8FCF4CFB2}"/>
    <cellStyle name="Millares 2 2 2 2 3" xfId="1903" xr:uid="{F933DCEF-93BB-4F28-A1A6-15641BAB64BE}"/>
    <cellStyle name="Millares 2 2 2 2 3 2" xfId="5635" xr:uid="{B42A3F90-2A30-4C01-88B8-F56041B53BF1}"/>
    <cellStyle name="Millares 2 2 2 2 3 2 2" xfId="13343" xr:uid="{41AF3D67-41FF-464D-B85E-6EBF6A493727}"/>
    <cellStyle name="Millares 2 2 2 2 3 2 2 2" xfId="28755" xr:uid="{0B106408-6450-44C5-BC82-0F5B566DBAC1}"/>
    <cellStyle name="Millares 2 2 2 2 3 2 2 2 2" xfId="57324" xr:uid="{A0E6CB02-99BC-4D47-A515-2013D19857D6}"/>
    <cellStyle name="Millares 2 2 2 2 3 2 2 3" xfId="57323" xr:uid="{AA0D0FD2-5DF3-4291-9A1C-A5E4B7379512}"/>
    <cellStyle name="Millares 2 2 2 2 3 2 3" xfId="21050" xr:uid="{CA7D3AB2-6F3B-4DD6-B2CC-EF94C2FCF1D9}"/>
    <cellStyle name="Millares 2 2 2 2 3 2 3 2" xfId="57325" xr:uid="{7F40D153-1C95-4AB9-A345-42E50104CF6B}"/>
    <cellStyle name="Millares 2 2 2 2 3 2 4" xfId="57322" xr:uid="{EF4BABB3-ECC5-4345-A1B6-812518C1AF8B}"/>
    <cellStyle name="Millares 2 2 2 2 3 3" xfId="9614" xr:uid="{633968F0-362D-463D-AB79-F65583A91F0C}"/>
    <cellStyle name="Millares 2 2 2 2 3 3 2" xfId="25027" xr:uid="{0BC65646-949B-4117-A801-4DA905838335}"/>
    <cellStyle name="Millares 2 2 2 2 3 3 2 2" xfId="57327" xr:uid="{C2155922-D6C8-4384-B44A-D53DB4DE5748}"/>
    <cellStyle name="Millares 2 2 2 2 3 3 3" xfId="57326" xr:uid="{D94F4C90-34B6-4169-828E-B0581A4841E0}"/>
    <cellStyle name="Millares 2 2 2 2 3 4" xfId="17322" xr:uid="{C7602FAA-04D5-4D72-97F1-CAE9CF0A9B47}"/>
    <cellStyle name="Millares 2 2 2 2 3 4 2" xfId="57328" xr:uid="{82A8FD99-1220-49A5-8F05-C91E8C11B65B}"/>
    <cellStyle name="Millares 2 2 2 2 3 5" xfId="57321" xr:uid="{5F024433-BD40-41CD-AF77-E1B208C7AA94}"/>
    <cellStyle name="Millares 2 2 2 2 4" xfId="4158" xr:uid="{BEE8A0EF-20A4-4531-AC5D-3F7F27D7E8C6}"/>
    <cellStyle name="Millares 2 2 2 2 4 2" xfId="11866" xr:uid="{A4735A13-3A82-4961-BEAA-5DECADAFFF91}"/>
    <cellStyle name="Millares 2 2 2 2 4 2 2" xfId="27278" xr:uid="{D4A9256C-5576-482A-B932-AE7322182296}"/>
    <cellStyle name="Millares 2 2 2 2 4 2 2 2" xfId="57331" xr:uid="{3DC520CD-0BE0-4712-9BF2-2048658B2881}"/>
    <cellStyle name="Millares 2 2 2 2 4 2 3" xfId="57330" xr:uid="{225365DA-DB8B-4CE6-BC12-F13542C871A2}"/>
    <cellStyle name="Millares 2 2 2 2 4 3" xfId="19573" xr:uid="{FD577B2A-4057-4576-AC8A-CA472C455EF8}"/>
    <cellStyle name="Millares 2 2 2 2 4 3 2" xfId="57332" xr:uid="{9A28EC6E-1E18-4A68-9D3F-D79BBF6797A3}"/>
    <cellStyle name="Millares 2 2 2 2 4 4" xfId="57329" xr:uid="{52529530-AAC1-4D84-86E2-DCEC158C55F3}"/>
    <cellStyle name="Millares 2 2 2 2 5" xfId="8155" xr:uid="{228474FA-8BB6-401A-A8C0-4BC5F3A962DF}"/>
    <cellStyle name="Millares 2 2 2 2 5 2" xfId="23568" xr:uid="{BE7962F3-D2B8-429C-8396-ED9A613F85AF}"/>
    <cellStyle name="Millares 2 2 2 2 5 2 2" xfId="57334" xr:uid="{629DD591-10BA-47EC-8249-D9FDFA177A0A}"/>
    <cellStyle name="Millares 2 2 2 2 5 3" xfId="57333" xr:uid="{081497D7-23DC-4C99-BA77-C476B00A4017}"/>
    <cellStyle name="Millares 2 2 2 2 6" xfId="15863" xr:uid="{66D10D15-7B34-4B25-A7BE-A30C99C759AE}"/>
    <cellStyle name="Millares 2 2 2 2 6 2" xfId="57335" xr:uid="{A6044277-B0BE-4524-A883-5DA6185DD5BC}"/>
    <cellStyle name="Millares 2 2 2 2 7" xfId="57304" xr:uid="{928EF75C-4821-4540-B8E5-DA8DE168978A}"/>
    <cellStyle name="Millares 2 2 2 3" xfId="873" xr:uid="{377A6B49-B484-47B0-B97B-31E2E69A069D}"/>
    <cellStyle name="Millares 2 2 2 3 2" xfId="2343" xr:uid="{4B5EBC6A-7554-4A47-AECC-1B082B9553EA}"/>
    <cellStyle name="Millares 2 2 2 3 2 2" xfId="6075" xr:uid="{9F43C38E-0AFC-440C-A1DA-43F7C2F73F46}"/>
    <cellStyle name="Millares 2 2 2 3 2 2 2" xfId="13783" xr:uid="{774C4C71-E822-48F6-9792-256115228CFB}"/>
    <cellStyle name="Millares 2 2 2 3 2 2 2 2" xfId="29195" xr:uid="{EAF0294B-4D08-4FBD-BB1C-48F5A79B4642}"/>
    <cellStyle name="Millares 2 2 2 3 2 2 2 2 2" xfId="57340" xr:uid="{892C2F35-B88F-4AD1-AF46-379223548995}"/>
    <cellStyle name="Millares 2 2 2 3 2 2 2 3" xfId="57339" xr:uid="{436E7FA4-85F3-4299-A573-60D81F0DE3D8}"/>
    <cellStyle name="Millares 2 2 2 3 2 2 3" xfId="21490" xr:uid="{9DD67BDD-446E-4089-B878-282AFA21F4C1}"/>
    <cellStyle name="Millares 2 2 2 3 2 2 3 2" xfId="57341" xr:uid="{2E37F7F3-B3AC-447F-9884-61764D9B420E}"/>
    <cellStyle name="Millares 2 2 2 3 2 2 4" xfId="57338" xr:uid="{A38F1A8A-B85B-407C-B3BC-4601E729B682}"/>
    <cellStyle name="Millares 2 2 2 3 2 3" xfId="10054" xr:uid="{0D6A96F3-593B-44E1-AED8-9DB2FDC0F93B}"/>
    <cellStyle name="Millares 2 2 2 3 2 3 2" xfId="25467" xr:uid="{53062EFE-CCAD-4932-B933-4956470CB205}"/>
    <cellStyle name="Millares 2 2 2 3 2 3 2 2" xfId="57343" xr:uid="{6A28EDB2-829E-4F6A-B45C-50F222C7BB39}"/>
    <cellStyle name="Millares 2 2 2 3 2 3 3" xfId="57342" xr:uid="{B00B1923-F181-4D16-A514-BF19744EA4CE}"/>
    <cellStyle name="Millares 2 2 2 3 2 4" xfId="17762" xr:uid="{D93A53D1-1F74-42BA-B549-78884FD0BB6B}"/>
    <cellStyle name="Millares 2 2 2 3 2 4 2" xfId="57344" xr:uid="{459A731F-CB2F-437E-A771-DD419779ABC1}"/>
    <cellStyle name="Millares 2 2 2 3 2 5" xfId="57337" xr:uid="{73AE2AB9-C612-4418-8EFC-01007512BF4C}"/>
    <cellStyle name="Millares 2 2 2 3 3" xfId="4610" xr:uid="{054B6847-0642-46EE-803D-D21FE6F1ABBE}"/>
    <cellStyle name="Millares 2 2 2 3 3 2" xfId="12318" xr:uid="{D4620EC1-D6D0-4386-9009-FC82E0C41661}"/>
    <cellStyle name="Millares 2 2 2 3 3 2 2" xfId="27730" xr:uid="{01AA6CB9-D7D9-4529-88E2-3930EA8508CF}"/>
    <cellStyle name="Millares 2 2 2 3 3 2 2 2" xfId="57347" xr:uid="{F6E1E4B1-7307-492F-825C-FE77A981DE4A}"/>
    <cellStyle name="Millares 2 2 2 3 3 2 3" xfId="57346" xr:uid="{681C1CF2-4958-4D68-9C84-F93382DFE58E}"/>
    <cellStyle name="Millares 2 2 2 3 3 3" xfId="20025" xr:uid="{F630C8B6-DD9B-40E5-9F9B-73DC7184446C}"/>
    <cellStyle name="Millares 2 2 2 3 3 3 2" xfId="57348" xr:uid="{DDA42890-CD5C-419B-92DE-EAC4589318CD}"/>
    <cellStyle name="Millares 2 2 2 3 3 4" xfId="57345" xr:uid="{43CF4217-5C17-47A1-98B8-D386B834AF58}"/>
    <cellStyle name="Millares 2 2 2 3 4" xfId="8595" xr:uid="{51F82AC6-D340-42B7-BB7F-6DB7775BE674}"/>
    <cellStyle name="Millares 2 2 2 3 4 2" xfId="24008" xr:uid="{F0872A6E-FB7F-4E93-B733-371573F28261}"/>
    <cellStyle name="Millares 2 2 2 3 4 2 2" xfId="57350" xr:uid="{B403A795-D7C6-447B-BCD0-015BAC90638C}"/>
    <cellStyle name="Millares 2 2 2 3 4 3" xfId="57349" xr:uid="{320BDAE5-1E2C-4094-9E08-43A0173D5E6C}"/>
    <cellStyle name="Millares 2 2 2 3 5" xfId="16303" xr:uid="{26B8371C-B041-43EE-AF88-EE8F05E4C989}"/>
    <cellStyle name="Millares 2 2 2 3 5 2" xfId="57351" xr:uid="{330D79B7-35A4-4F5E-82E9-F26509094C53}"/>
    <cellStyle name="Millares 2 2 2 3 6" xfId="57336" xr:uid="{95688743-8FA9-4BD6-A41B-99BD19C72654}"/>
    <cellStyle name="Millares 2 2 2 4" xfId="1705" xr:uid="{BA430B6E-FD4B-4802-9F36-BECE12902944}"/>
    <cellStyle name="Millares 2 2 2 4 2" xfId="5437" xr:uid="{8C6DF7B5-E012-4BD6-A169-6924982731A7}"/>
    <cellStyle name="Millares 2 2 2 4 2 2" xfId="13145" xr:uid="{99F20EFF-0424-4D98-BD47-DEB4E2E4C058}"/>
    <cellStyle name="Millares 2 2 2 4 2 2 2" xfId="28557" xr:uid="{571A3A78-7E56-4C45-BEF4-509CE773E825}"/>
    <cellStyle name="Millares 2 2 2 4 2 2 2 2" xfId="57355" xr:uid="{AC6BCBAB-EFE7-4923-B302-71EE662682DA}"/>
    <cellStyle name="Millares 2 2 2 4 2 2 3" xfId="57354" xr:uid="{97DB1639-02B6-41D4-9FBC-6FD6E09FE5C5}"/>
    <cellStyle name="Millares 2 2 2 4 2 3" xfId="20852" xr:uid="{66967DB1-E66B-41F2-9A78-641572DE9971}"/>
    <cellStyle name="Millares 2 2 2 4 2 3 2" xfId="57356" xr:uid="{90A9A67E-2B7B-4E1B-8D7A-19B759B4058B}"/>
    <cellStyle name="Millares 2 2 2 4 2 4" xfId="57353" xr:uid="{3B27568A-5C31-47E8-AD9D-4542F5E2BBAA}"/>
    <cellStyle name="Millares 2 2 2 4 3" xfId="9416" xr:uid="{F31BDF6A-D708-41F5-9A50-5A87B809FDA9}"/>
    <cellStyle name="Millares 2 2 2 4 3 2" xfId="24829" xr:uid="{E3F286DE-355F-4EC6-A645-2B3C78C6005D}"/>
    <cellStyle name="Millares 2 2 2 4 3 2 2" xfId="57358" xr:uid="{A9A91F98-5AF5-4F2D-A2B0-B18E6A65EB23}"/>
    <cellStyle name="Millares 2 2 2 4 3 3" xfId="57357" xr:uid="{2C68C900-3B21-4FB9-89E3-424900EF1500}"/>
    <cellStyle name="Millares 2 2 2 4 4" xfId="17124" xr:uid="{D178C393-F7D4-4020-98FD-3E7862B6BC45}"/>
    <cellStyle name="Millares 2 2 2 4 4 2" xfId="57359" xr:uid="{648D2C87-D3A1-4AE4-BA27-59E8B293D519}"/>
    <cellStyle name="Millares 2 2 2 4 5" xfId="57352" xr:uid="{809DDC79-E3B7-432F-8B05-E2CF38EA7044}"/>
    <cellStyle name="Millares 2 2 2 5" xfId="3958" xr:uid="{E3C8669B-13E1-4D5E-81C8-6D6BB7944FB9}"/>
    <cellStyle name="Millares 2 2 2 5 2" xfId="11666" xr:uid="{B142EEAE-2161-4CA9-975C-8C322F0E4470}"/>
    <cellStyle name="Millares 2 2 2 5 2 2" xfId="27078" xr:uid="{64077136-6BA9-4F0F-AEDF-FE33DCB4A122}"/>
    <cellStyle name="Millares 2 2 2 5 2 2 2" xfId="57362" xr:uid="{F4262330-A81E-4915-9DAB-3276803E65C9}"/>
    <cellStyle name="Millares 2 2 2 5 2 3" xfId="57361" xr:uid="{1442F47A-7A68-491C-BB78-ED6A931287BE}"/>
    <cellStyle name="Millares 2 2 2 5 3" xfId="19373" xr:uid="{0FEE9451-088F-4F62-86EF-61D0BF5930F6}"/>
    <cellStyle name="Millares 2 2 2 5 3 2" xfId="57363" xr:uid="{6DB13869-B1C1-448C-9B75-8EA526384455}"/>
    <cellStyle name="Millares 2 2 2 5 4" xfId="57360" xr:uid="{67FE28A0-B8E1-4390-A859-D0F719236AC9}"/>
    <cellStyle name="Millares 2 2 2 6" xfId="7957" xr:uid="{F6C56382-C9AE-4690-A653-DE70B2412015}"/>
    <cellStyle name="Millares 2 2 2 6 2" xfId="23370" xr:uid="{2AA827F9-2058-47FC-B1CE-5CC99AA668C7}"/>
    <cellStyle name="Millares 2 2 2 6 2 2" xfId="57365" xr:uid="{8CD18ED3-97B0-4500-81D0-5274D642FE49}"/>
    <cellStyle name="Millares 2 2 2 6 3" xfId="57364" xr:uid="{66B3352D-4D96-46E0-9A06-D3166036641C}"/>
    <cellStyle name="Millares 2 2 2 7" xfId="15665" xr:uid="{94E669D8-A533-4979-AA17-4C5CA75B412D}"/>
    <cellStyle name="Millares 2 2 2 7 2" xfId="57366" xr:uid="{61D806A6-A903-4370-961B-0DA78D7490A4}"/>
    <cellStyle name="Millares 2 2 2 8" xfId="57303" xr:uid="{6AF05709-A44A-46CF-B549-0860A350630F}"/>
    <cellStyle name="Millares 2 2 3" xfId="361" xr:uid="{DE3C8B41-2976-4192-8267-FE6A44AF608B}"/>
    <cellStyle name="Millares 2 2 3 2" xfId="1023" xr:uid="{8430A9EB-4F51-4846-8E88-5A41C4DBC7EE}"/>
    <cellStyle name="Millares 2 2 3 2 2" xfId="2491" xr:uid="{3023D4F4-EA40-4694-B86C-08DA4E052B00}"/>
    <cellStyle name="Millares 2 2 3 2 2 2" xfId="6223" xr:uid="{8FD7DC1E-5519-4CE5-870D-69148E67EC72}"/>
    <cellStyle name="Millares 2 2 3 2 2 2 2" xfId="13931" xr:uid="{B03FF06F-55D3-4F60-B61A-7FE0D816D16F}"/>
    <cellStyle name="Millares 2 2 3 2 2 2 2 2" xfId="29343" xr:uid="{8C5C933F-0C94-4A60-9581-D67A802EF72C}"/>
    <cellStyle name="Millares 2 2 3 2 2 2 2 2 2" xfId="57372" xr:uid="{0F95619E-E789-4FCF-9F89-7FDBAE554CC4}"/>
    <cellStyle name="Millares 2 2 3 2 2 2 2 3" xfId="57371" xr:uid="{83867EB1-ACAC-4C13-8320-6F139676A7F4}"/>
    <cellStyle name="Millares 2 2 3 2 2 2 3" xfId="21638" xr:uid="{F6F41190-5D1A-4396-BD91-DEF7D63F1FFB}"/>
    <cellStyle name="Millares 2 2 3 2 2 2 3 2" xfId="57373" xr:uid="{5C6207A6-0846-401F-993B-9ADBC5A4AB23}"/>
    <cellStyle name="Millares 2 2 3 2 2 2 4" xfId="57370" xr:uid="{E574BCEE-C8F6-4EDC-BC3B-7D2E297D8372}"/>
    <cellStyle name="Millares 2 2 3 2 2 3" xfId="10202" xr:uid="{08122348-6FDC-455F-9581-6FD4B17BBB9B}"/>
    <cellStyle name="Millares 2 2 3 2 2 3 2" xfId="25615" xr:uid="{5AA39EDA-48EB-4004-B138-66C5B05B3E6B}"/>
    <cellStyle name="Millares 2 2 3 2 2 3 2 2" xfId="57375" xr:uid="{8CA2913D-4BFC-420B-8957-AE7307C562FB}"/>
    <cellStyle name="Millares 2 2 3 2 2 3 3" xfId="57374" xr:uid="{0656A698-CA9F-48D3-9831-171BCB548102}"/>
    <cellStyle name="Millares 2 2 3 2 2 4" xfId="17910" xr:uid="{815E3CAB-12AE-43CD-87A4-055BD5D46D0C}"/>
    <cellStyle name="Millares 2 2 3 2 2 4 2" xfId="57376" xr:uid="{BA59389F-E457-416D-AE43-F410224CDBDA}"/>
    <cellStyle name="Millares 2 2 3 2 2 5" xfId="57369" xr:uid="{CD847FEF-B23F-4B94-9D0F-BC48980A90AA}"/>
    <cellStyle name="Millares 2 2 3 2 3" xfId="4760" xr:uid="{C1FE0EB8-FCB1-4DA1-B55C-C8E40478DEC1}"/>
    <cellStyle name="Millares 2 2 3 2 3 2" xfId="12468" xr:uid="{619B82B8-AA84-4C70-93E8-8E65F01FA7CF}"/>
    <cellStyle name="Millares 2 2 3 2 3 2 2" xfId="27880" xr:uid="{D3A54092-5430-4FE5-B9DD-4C9BE5D0F757}"/>
    <cellStyle name="Millares 2 2 3 2 3 2 2 2" xfId="57379" xr:uid="{A5D3C131-A8A2-46B0-8CAB-2AE1E0C5D3C8}"/>
    <cellStyle name="Millares 2 2 3 2 3 2 3" xfId="57378" xr:uid="{6ED7CC2C-6EE2-4E42-9986-099ED0CB6254}"/>
    <cellStyle name="Millares 2 2 3 2 3 3" xfId="20175" xr:uid="{47909056-C765-42D2-B516-33B9EBDE727A}"/>
    <cellStyle name="Millares 2 2 3 2 3 3 2" xfId="57380" xr:uid="{591FF0BA-22C2-4ADC-8A70-2CE96FA9DBFF}"/>
    <cellStyle name="Millares 2 2 3 2 3 4" xfId="57377" xr:uid="{547113D1-7DBB-443F-8587-3AD7F7B4EBA8}"/>
    <cellStyle name="Millares 2 2 3 2 4" xfId="8743" xr:uid="{A622832C-3A98-4DA2-9538-7E75009ACEA7}"/>
    <cellStyle name="Millares 2 2 3 2 4 2" xfId="24156" xr:uid="{9BC74559-DD35-46DB-A64D-BB93B1CEBDDB}"/>
    <cellStyle name="Millares 2 2 3 2 4 2 2" xfId="57382" xr:uid="{B814CAC4-2E05-4BA8-BD55-A235C8CFEE8D}"/>
    <cellStyle name="Millares 2 2 3 2 4 3" xfId="57381" xr:uid="{89752799-D9DF-4AF6-90AD-EB0FE301F1D5}"/>
    <cellStyle name="Millares 2 2 3 2 5" xfId="16451" xr:uid="{E3D83D5B-C7FE-4266-AFB4-847CF5BA3E34}"/>
    <cellStyle name="Millares 2 2 3 2 5 2" xfId="57383" xr:uid="{7BC96FEB-A0D7-4A1E-B72D-820ACA4A947F}"/>
    <cellStyle name="Millares 2 2 3 2 6" xfId="57368" xr:uid="{39BAA75C-371A-4CDE-8939-F64EF3E4B132}"/>
    <cellStyle name="Millares 2 2 3 3" xfId="1853" xr:uid="{A6A4BC74-034E-4EC0-AE97-18DADB84F26A}"/>
    <cellStyle name="Millares 2 2 3 3 2" xfId="5585" xr:uid="{DF73C044-BAC0-421F-A2EC-651C1E5C6365}"/>
    <cellStyle name="Millares 2 2 3 3 2 2" xfId="13293" xr:uid="{79193B16-A16D-4102-B927-57EB094EBB00}"/>
    <cellStyle name="Millares 2 2 3 3 2 2 2" xfId="28705" xr:uid="{AAD4C9AD-F534-4D91-9FF9-3836D61DB94A}"/>
    <cellStyle name="Millares 2 2 3 3 2 2 2 2" xfId="57387" xr:uid="{397971DA-990B-4076-AECF-926997491A0B}"/>
    <cellStyle name="Millares 2 2 3 3 2 2 3" xfId="57386" xr:uid="{ABA36D1F-2EBC-4734-B2F8-978E8EB6B6DA}"/>
    <cellStyle name="Millares 2 2 3 3 2 3" xfId="21000" xr:uid="{BC2926C8-052E-4AD6-A2FC-1C5B28CF969C}"/>
    <cellStyle name="Millares 2 2 3 3 2 3 2" xfId="57388" xr:uid="{680B5F2E-9445-46D5-95D8-BE2CEFCBDC9E}"/>
    <cellStyle name="Millares 2 2 3 3 2 4" xfId="57385" xr:uid="{517602C7-E1BB-4E37-B72A-B0550FC752C4}"/>
    <cellStyle name="Millares 2 2 3 3 3" xfId="9564" xr:uid="{32FA0545-ED20-47C3-8696-73BEE3B15386}"/>
    <cellStyle name="Millares 2 2 3 3 3 2" xfId="24977" xr:uid="{3442784D-495B-4BB0-A0A5-2A7F9733200B}"/>
    <cellStyle name="Millares 2 2 3 3 3 2 2" xfId="57390" xr:uid="{1FE749C7-9F1D-4EC3-99A7-BA4FB293D572}"/>
    <cellStyle name="Millares 2 2 3 3 3 3" xfId="57389" xr:uid="{8F44A6F4-DC6B-48B7-910C-1EBD54B46072}"/>
    <cellStyle name="Millares 2 2 3 3 4" xfId="17272" xr:uid="{7D0143B9-EEDB-45F1-B2E8-2CE2D5BFA011}"/>
    <cellStyle name="Millares 2 2 3 3 4 2" xfId="57391" xr:uid="{5FFFAFBB-395A-4040-BD92-14309FB79CCA}"/>
    <cellStyle name="Millares 2 2 3 3 5" xfId="57384" xr:uid="{D0E601AF-CA37-4C09-90F6-5A1A7BC5D021}"/>
    <cellStyle name="Millares 2 2 3 4" xfId="4108" xr:uid="{FAA5B0B6-C025-40AB-AE01-C6554C1A7816}"/>
    <cellStyle name="Millares 2 2 3 4 2" xfId="11816" xr:uid="{F631DF2C-2570-4F15-BAB2-F2554F8250E3}"/>
    <cellStyle name="Millares 2 2 3 4 2 2" xfId="27228" xr:uid="{F71B977E-C02D-4076-B0BE-0C43B6B4AC27}"/>
    <cellStyle name="Millares 2 2 3 4 2 2 2" xfId="57394" xr:uid="{66F4DD69-85C2-4AD8-969A-869DA1EF0992}"/>
    <cellStyle name="Millares 2 2 3 4 2 3" xfId="57393" xr:uid="{365CA8FF-B87D-487A-B04F-444A737C5783}"/>
    <cellStyle name="Millares 2 2 3 4 3" xfId="19523" xr:uid="{0C37062F-6D32-4405-B43A-5BF9B5BBB9D3}"/>
    <cellStyle name="Millares 2 2 3 4 3 2" xfId="57395" xr:uid="{5844549A-B0EB-411E-B13E-DA9986A1D7A8}"/>
    <cellStyle name="Millares 2 2 3 4 4" xfId="57392" xr:uid="{2BF3147A-CBB9-4C95-80B4-F3B28F56BF38}"/>
    <cellStyle name="Millares 2 2 3 5" xfId="8105" xr:uid="{DB7DC2DB-B388-4E28-A715-3A90CAC21E67}"/>
    <cellStyle name="Millares 2 2 3 5 2" xfId="23518" xr:uid="{7E7C6B92-0171-4CA1-8DCC-5515E9E94871}"/>
    <cellStyle name="Millares 2 2 3 5 2 2" xfId="57397" xr:uid="{59AE7434-5439-4444-9FE2-B1EFDF3193B4}"/>
    <cellStyle name="Millares 2 2 3 5 3" xfId="57396" xr:uid="{E173B777-A1C6-42EC-9A09-076E60084681}"/>
    <cellStyle name="Millares 2 2 3 6" xfId="15813" xr:uid="{7974873D-B09F-4B8E-911C-9F77CE33D237}"/>
    <cellStyle name="Millares 2 2 3 6 2" xfId="57398" xr:uid="{A4E14260-17F5-4E9F-B23C-8FB52C3649BA}"/>
    <cellStyle name="Millares 2 2 3 7" xfId="57367" xr:uid="{2FD9D2FA-DDFA-40F1-9D46-F3A870F9DE0C}"/>
    <cellStyle name="Millares 2 2 4" xfId="818" xr:uid="{097A327A-660A-459F-B707-9014C415F999}"/>
    <cellStyle name="Millares 2 2 4 2" xfId="2293" xr:uid="{4CE99685-4022-4946-A975-25E115AB20C0}"/>
    <cellStyle name="Millares 2 2 4 2 2" xfId="6025" xr:uid="{E5AE6C5C-8C88-468E-951C-0F746937BAFF}"/>
    <cellStyle name="Millares 2 2 4 2 2 2" xfId="13733" xr:uid="{BE987E41-23F2-4295-8976-ADBDC4CDB2C4}"/>
    <cellStyle name="Millares 2 2 4 2 2 2 2" xfId="29145" xr:uid="{24E2827D-8837-48CD-8C95-FA3802289179}"/>
    <cellStyle name="Millares 2 2 4 2 2 2 2 2" xfId="57403" xr:uid="{2003A124-E82E-485A-A7D8-E52992A0CD3B}"/>
    <cellStyle name="Millares 2 2 4 2 2 2 3" xfId="57402" xr:uid="{119FC11D-8BE6-4326-B383-2AD0A4088A87}"/>
    <cellStyle name="Millares 2 2 4 2 2 3" xfId="21440" xr:uid="{6BDECE33-B19B-40F9-B880-6ACBBB61EE6E}"/>
    <cellStyle name="Millares 2 2 4 2 2 3 2" xfId="57404" xr:uid="{4FF15C0F-79BB-4175-A5FD-317977E7319B}"/>
    <cellStyle name="Millares 2 2 4 2 2 4" xfId="57401" xr:uid="{6F409231-8237-40C4-9811-DCE4B8BD9EBB}"/>
    <cellStyle name="Millares 2 2 4 2 3" xfId="10004" xr:uid="{AE9568A5-69DC-4B4E-8222-D61F72EDE6E8}"/>
    <cellStyle name="Millares 2 2 4 2 3 2" xfId="25417" xr:uid="{8412D86F-0656-4C5A-B860-3079687D7107}"/>
    <cellStyle name="Millares 2 2 4 2 3 2 2" xfId="57406" xr:uid="{53FA1BC8-575C-464E-8BC5-266980877D3E}"/>
    <cellStyle name="Millares 2 2 4 2 3 3" xfId="57405" xr:uid="{4CD516D8-9932-483F-A4E6-63F4BA4221FF}"/>
    <cellStyle name="Millares 2 2 4 2 4" xfId="17712" xr:uid="{C92E1463-A152-433C-8E83-C4EA1F20B9A3}"/>
    <cellStyle name="Millares 2 2 4 2 4 2" xfId="57407" xr:uid="{AACF31CC-58FB-4A02-A3D3-0B7AAA4318EF}"/>
    <cellStyle name="Millares 2 2 4 2 5" xfId="57400" xr:uid="{8D6B22DF-AE05-418B-B8D9-E081D92650C8}"/>
    <cellStyle name="Millares 2 2 4 3" xfId="4555" xr:uid="{A3D513CB-BFE3-4221-AC8C-372CFB4C3C06}"/>
    <cellStyle name="Millares 2 2 4 3 2" xfId="12263" xr:uid="{43B74D70-CF83-46D2-81F2-921907C53077}"/>
    <cellStyle name="Millares 2 2 4 3 2 2" xfId="27675" xr:uid="{5B9E04F0-D6C1-4124-9ABD-27C638C7E797}"/>
    <cellStyle name="Millares 2 2 4 3 2 2 2" xfId="57410" xr:uid="{7D0FD9A7-D03A-43F8-A2AB-72A09CFB1037}"/>
    <cellStyle name="Millares 2 2 4 3 2 3" xfId="57409" xr:uid="{948E57DB-ABB7-477E-BF1D-14C2EE9974C7}"/>
    <cellStyle name="Millares 2 2 4 3 3" xfId="19970" xr:uid="{A10FDABB-FAB9-46AA-AE42-D62C13EE3692}"/>
    <cellStyle name="Millares 2 2 4 3 3 2" xfId="57411" xr:uid="{F7F533A8-48A3-44EA-AA12-98112EB2A2F4}"/>
    <cellStyle name="Millares 2 2 4 3 4" xfId="57408" xr:uid="{552BC61B-F82C-47B4-857E-B274B805A6CE}"/>
    <cellStyle name="Millares 2 2 4 4" xfId="8545" xr:uid="{A844E748-825B-4261-BB20-E743BA28FFA7}"/>
    <cellStyle name="Millares 2 2 4 4 2" xfId="23958" xr:uid="{27501E45-478C-474C-BF5D-80476056F5FC}"/>
    <cellStyle name="Millares 2 2 4 4 2 2" xfId="57413" xr:uid="{F36B7977-6485-4BA4-BD55-D0A64F3CAF98}"/>
    <cellStyle name="Millares 2 2 4 4 3" xfId="57412" xr:uid="{CB3B72C4-8D62-40F8-9F76-05BEBA7709F6}"/>
    <cellStyle name="Millares 2 2 4 5" xfId="16253" xr:uid="{30C87203-B9C3-4787-8D45-8958201229E0}"/>
    <cellStyle name="Millares 2 2 4 5 2" xfId="57414" xr:uid="{078E18B5-6116-49A2-B5B1-DA5ABBD53826}"/>
    <cellStyle name="Millares 2 2 4 6" xfId="57399" xr:uid="{EAD2F6FF-BE35-4972-AD4F-230A79E21095}"/>
    <cellStyle name="Millares 2 2 5" xfId="1655" xr:uid="{BF5B3A73-C7B0-4DFE-B83B-F61008920C20}"/>
    <cellStyle name="Millares 2 2 5 2" xfId="5387" xr:uid="{223E389B-38FF-4F89-B9B2-3C693BF8F780}"/>
    <cellStyle name="Millares 2 2 5 2 2" xfId="13095" xr:uid="{D21EC222-E81C-4B1C-9C02-CFD9AA6ACA52}"/>
    <cellStyle name="Millares 2 2 5 2 2 2" xfId="28507" xr:uid="{C794B99B-2389-460C-ABB2-7085EF59B9DC}"/>
    <cellStyle name="Millares 2 2 5 2 2 2 2" xfId="57418" xr:uid="{D3CD8D23-2748-4CF4-825C-08BEC9C3D5CC}"/>
    <cellStyle name="Millares 2 2 5 2 2 3" xfId="57417" xr:uid="{7CF4C4C8-D045-4293-BC00-CE4E18232178}"/>
    <cellStyle name="Millares 2 2 5 2 3" xfId="20802" xr:uid="{DFFF556B-7B9F-4983-A9AA-845812E77DBC}"/>
    <cellStyle name="Millares 2 2 5 2 3 2" xfId="57419" xr:uid="{38AD3CD9-7D04-4A94-8394-DEC96DF0F948}"/>
    <cellStyle name="Millares 2 2 5 2 4" xfId="57416" xr:uid="{E37A85EA-441F-487E-9000-6159D9CA72E6}"/>
    <cellStyle name="Millares 2 2 5 3" xfId="9366" xr:uid="{9B80C17A-C164-41C4-9C60-81DD51FC3D8C}"/>
    <cellStyle name="Millares 2 2 5 3 2" xfId="24779" xr:uid="{D8E68E15-3D23-4B90-847D-D0DEF2A17D2F}"/>
    <cellStyle name="Millares 2 2 5 3 2 2" xfId="57421" xr:uid="{23E1973C-35FE-4C7E-B3A2-E5393D431F76}"/>
    <cellStyle name="Millares 2 2 5 3 3" xfId="57420" xr:uid="{65F593DB-C4F8-4EAB-8617-2FA46E5AF842}"/>
    <cellStyle name="Millares 2 2 5 4" xfId="17074" xr:uid="{2E161ED8-C0A5-47E6-979F-7B1F4E485B89}"/>
    <cellStyle name="Millares 2 2 5 4 2" xfId="57422" xr:uid="{6B78CB08-2D66-40AB-8B7C-94BFF4CB5E27}"/>
    <cellStyle name="Millares 2 2 5 5" xfId="57415" xr:uid="{4DA6D3F9-A295-4829-B2C8-411696C1FAAE}"/>
    <cellStyle name="Millares 2 2 6" xfId="3903" xr:uid="{0BF9ACDB-3377-4646-BD6D-B5B3BBAD64F8}"/>
    <cellStyle name="Millares 2 2 6 2" xfId="11611" xr:uid="{6063D9A9-CD37-4482-B9EE-9B0482AB8F07}"/>
    <cellStyle name="Millares 2 2 6 2 2" xfId="27023" xr:uid="{1718BEEC-62A2-4674-BA6D-4566D176B538}"/>
    <cellStyle name="Millares 2 2 6 2 2 2" xfId="57425" xr:uid="{D4F0CBE0-959E-49CF-A5FE-051EBB0A49EF}"/>
    <cellStyle name="Millares 2 2 6 2 3" xfId="57424" xr:uid="{F7533AC4-9DAA-4DFB-A89A-44F573B715D3}"/>
    <cellStyle name="Millares 2 2 6 3" xfId="19318" xr:uid="{4BEFFE43-10ED-4157-8E38-BF200D3B6252}"/>
    <cellStyle name="Millares 2 2 6 3 2" xfId="57426" xr:uid="{14C2517D-44F0-4EB6-ABB2-01B84131C168}"/>
    <cellStyle name="Millares 2 2 6 4" xfId="57423" xr:uid="{ECBDF3A3-C757-4246-BD14-B275718F6E55}"/>
    <cellStyle name="Millares 2 2 7" xfId="7889" xr:uid="{3058AF03-5FB0-44D2-BD45-CA271BB1D069}"/>
    <cellStyle name="Millares 2 2 7 2" xfId="23302" xr:uid="{7F3BA348-28B3-4C0B-B897-D9C2E10B8B16}"/>
    <cellStyle name="Millares 2 2 7 2 2" xfId="57428" xr:uid="{B559C711-55C9-421A-8DFE-73BAF64AB681}"/>
    <cellStyle name="Millares 2 2 7 3" xfId="57427" xr:uid="{11244554-97DF-4C18-B647-A9B20426E0C8}"/>
    <cellStyle name="Millares 2 2 8" xfId="15597" xr:uid="{EFB3390B-E7EC-4B3B-B3CD-087B7904D1DA}"/>
    <cellStyle name="Millares 2 2 8 2" xfId="57429" xr:uid="{0D1F4647-AFE7-411E-98B9-3F0A604804BD}"/>
    <cellStyle name="Millares 2 2 9" xfId="57302" xr:uid="{6184B12F-9F48-4A39-854C-765C1F3BE797}"/>
    <cellStyle name="Millares 2 3" xfId="199" xr:uid="{AEE90AAC-DED4-4B3D-A064-2EB9EC176EFB}"/>
    <cellStyle name="Millares 2 3 2" xfId="866" xr:uid="{5E2B5E8E-A883-4F91-BE29-A43618CF29CE}"/>
    <cellStyle name="Millares 2 3 2 2" xfId="4603" xr:uid="{5DF2E0EA-83F4-4840-A290-E11B44A0AACC}"/>
    <cellStyle name="Millares 2 3 2 2 2" xfId="12311" xr:uid="{8E1A694A-B45E-4686-98DF-CE1AC0F73457}"/>
    <cellStyle name="Millares 2 3 2 2 2 2" xfId="27723" xr:uid="{A844913F-0BF2-4DEB-9EA5-EC121AA97084}"/>
    <cellStyle name="Millares 2 3 2 2 2 2 2" xfId="57434" xr:uid="{893E4530-DD02-4FE7-904B-C55292D36D5C}"/>
    <cellStyle name="Millares 2 3 2 2 2 3" xfId="57433" xr:uid="{2E508BBA-D469-4F63-AB75-69D5C835CC34}"/>
    <cellStyle name="Millares 2 3 2 2 3" xfId="20018" xr:uid="{853D4218-C3B9-46F2-A35E-BEABE4909D76}"/>
    <cellStyle name="Millares 2 3 2 2 3 2" xfId="57435" xr:uid="{E0852062-78EE-4F2F-90DD-2FC14DD7BE04}"/>
    <cellStyle name="Millares 2 3 2 2 4" xfId="57432" xr:uid="{BE42579D-53D4-409D-9B7F-303ADAE753DA}"/>
    <cellStyle name="Millares 2 3 2 3" xfId="57431" xr:uid="{95C2A289-613C-400F-980F-5B7067E06947}"/>
    <cellStyle name="Millares 2 3 3" xfId="3951" xr:uid="{548EB0E8-25E4-4FF5-A3D8-F38E053D14F8}"/>
    <cellStyle name="Millares 2 3 3 2" xfId="11659" xr:uid="{B5770C37-E524-4739-85E7-6B0C9F59612C}"/>
    <cellStyle name="Millares 2 3 3 2 2" xfId="27071" xr:uid="{418C4533-480B-4251-B33F-56164AD071D9}"/>
    <cellStyle name="Millares 2 3 3 2 2 2" xfId="57438" xr:uid="{47857377-0CA7-40AC-9FC0-878E046052FE}"/>
    <cellStyle name="Millares 2 3 3 2 3" xfId="57437" xr:uid="{D5464678-5BB1-47D0-8F24-52D54B763271}"/>
    <cellStyle name="Millares 2 3 3 3" xfId="19366" xr:uid="{C4B502CF-6D86-4689-AF42-6F55D0C8B13B}"/>
    <cellStyle name="Millares 2 3 3 3 2" xfId="57439" xr:uid="{42C00BE0-5A18-45F0-A6F6-395271B0F003}"/>
    <cellStyle name="Millares 2 3 3 4" xfId="57436" xr:uid="{ED38E201-459C-4B01-8318-AAC452B9B69D}"/>
    <cellStyle name="Millares 2 3 4" xfId="57430" xr:uid="{5094CD10-8876-43AB-88B1-FD0EB30B0200}"/>
    <cellStyle name="Millares 2 4" xfId="247" xr:uid="{77D3FD97-213E-4953-AE23-5C282DD5687F}"/>
    <cellStyle name="Millares 2 4 2" xfId="450" xr:uid="{2D2C9179-C332-43D1-BB4B-6012AFC66152}"/>
    <cellStyle name="Millares 2 4 2 2" xfId="1111" xr:uid="{4FCF46B5-6C14-4F30-9FA7-4392D9B0B811}"/>
    <cellStyle name="Millares 2 4 2 2 2" xfId="2579" xr:uid="{D7C44FAE-794F-493D-BF7B-93AC2B3EEF9D}"/>
    <cellStyle name="Millares 2 4 2 2 2 2" xfId="6311" xr:uid="{CAEC8582-5A46-4973-AB9D-FD9216B4AAA4}"/>
    <cellStyle name="Millares 2 4 2 2 2 2 2" xfId="14019" xr:uid="{E8D118B3-29C5-4241-A836-CDD0F90EF1B2}"/>
    <cellStyle name="Millares 2 4 2 2 2 2 2 2" xfId="29431" xr:uid="{DB636167-E892-459E-AD22-2B76F648ABDA}"/>
    <cellStyle name="Millares 2 4 2 2 2 2 2 2 2" xfId="57446" xr:uid="{0C77EFA0-DC2C-4900-B1C2-FBC955FEBA84}"/>
    <cellStyle name="Millares 2 4 2 2 2 2 2 3" xfId="57445" xr:uid="{0444260C-0E0D-4FD4-A067-FD08B30A6E51}"/>
    <cellStyle name="Millares 2 4 2 2 2 2 3" xfId="21726" xr:uid="{513DBC6C-FA3D-4F51-8362-3B681F3B7BAD}"/>
    <cellStyle name="Millares 2 4 2 2 2 2 3 2" xfId="57447" xr:uid="{ED147098-6E13-45D6-AA7A-B3620450D8E6}"/>
    <cellStyle name="Millares 2 4 2 2 2 2 4" xfId="57444" xr:uid="{767D1C1E-DB2C-4FE1-A75E-79385C3A8D08}"/>
    <cellStyle name="Millares 2 4 2 2 2 3" xfId="10290" xr:uid="{90EEC534-6B0B-447C-8221-BE29179C30C3}"/>
    <cellStyle name="Millares 2 4 2 2 2 3 2" xfId="25703" xr:uid="{43617BD2-2266-47A4-8B5B-8DA013D78C2A}"/>
    <cellStyle name="Millares 2 4 2 2 2 3 2 2" xfId="57449" xr:uid="{4A08CC00-E39A-443E-BD04-CAE321801417}"/>
    <cellStyle name="Millares 2 4 2 2 2 3 3" xfId="57448" xr:uid="{182F867D-7F0C-4E1A-BF95-62DECFFDD690}"/>
    <cellStyle name="Millares 2 4 2 2 2 4" xfId="17998" xr:uid="{F6D4F5ED-8752-459B-8C56-0EB509DC6DC7}"/>
    <cellStyle name="Millares 2 4 2 2 2 4 2" xfId="57450" xr:uid="{C5C5ADC8-0ABF-4BD3-9545-68489950ED18}"/>
    <cellStyle name="Millares 2 4 2 2 2 5" xfId="57443" xr:uid="{5EE64F95-EF89-402B-90AF-547F793AAB7C}"/>
    <cellStyle name="Millares 2 4 2 2 3" xfId="4848" xr:uid="{7FD177DC-D574-4C5C-8EDE-A66E3C8CCCCD}"/>
    <cellStyle name="Millares 2 4 2 2 3 2" xfId="12556" xr:uid="{7A6FF0FB-5817-4375-8228-9605F115C689}"/>
    <cellStyle name="Millares 2 4 2 2 3 2 2" xfId="27968" xr:uid="{B2A7EC7D-B982-4004-9E34-99CF605520C4}"/>
    <cellStyle name="Millares 2 4 2 2 3 2 2 2" xfId="57453" xr:uid="{0585A9F3-5669-4AFC-98BE-BD2EE347E161}"/>
    <cellStyle name="Millares 2 4 2 2 3 2 3" xfId="57452" xr:uid="{8BC3FF64-06F5-4EC6-8FD4-80862B1B06AD}"/>
    <cellStyle name="Millares 2 4 2 2 3 3" xfId="20263" xr:uid="{0B048544-DAC9-438C-94B4-2A0D5A3B4196}"/>
    <cellStyle name="Millares 2 4 2 2 3 3 2" xfId="57454" xr:uid="{B525D01D-193A-4E15-A77C-9E4D8421A033}"/>
    <cellStyle name="Millares 2 4 2 2 3 4" xfId="57451" xr:uid="{32B7CC21-3FC1-44C8-AD79-13E53188990E}"/>
    <cellStyle name="Millares 2 4 2 2 4" xfId="8831" xr:uid="{C7386EA7-E8AC-4220-B71B-6B0C878D9E7F}"/>
    <cellStyle name="Millares 2 4 2 2 4 2" xfId="24244" xr:uid="{4BEE3829-C28A-4665-96AC-35B945EBF694}"/>
    <cellStyle name="Millares 2 4 2 2 4 2 2" xfId="57456" xr:uid="{84812788-CBBE-45A7-B67F-C02E534CFCA8}"/>
    <cellStyle name="Millares 2 4 2 2 4 3" xfId="57455" xr:uid="{4192A43D-DEA5-446F-8626-6C9DFFCC651B}"/>
    <cellStyle name="Millares 2 4 2 2 5" xfId="16539" xr:uid="{13E54CA9-4CB9-4232-B541-8C2A59A268AC}"/>
    <cellStyle name="Millares 2 4 2 2 5 2" xfId="57457" xr:uid="{99C08DFF-95B8-4EF3-A11D-EE4375E53E7F}"/>
    <cellStyle name="Millares 2 4 2 2 6" xfId="57442" xr:uid="{9C4DEB40-706F-471E-8684-FDB9B54B24F8}"/>
    <cellStyle name="Millares 2 4 2 3" xfId="1941" xr:uid="{2F6E5ED8-E553-4D20-8BC7-49273E5E278B}"/>
    <cellStyle name="Millares 2 4 2 3 2" xfId="5673" xr:uid="{AE6E53A4-0925-461D-972D-617B32E1BF17}"/>
    <cellStyle name="Millares 2 4 2 3 2 2" xfId="13381" xr:uid="{8FE0A167-5B83-4EE2-A8BC-AD8F8DDFEE69}"/>
    <cellStyle name="Millares 2 4 2 3 2 2 2" xfId="28793" xr:uid="{7CCBDC2B-659A-41A3-BED4-A1F4E87F28E5}"/>
    <cellStyle name="Millares 2 4 2 3 2 2 2 2" xfId="57461" xr:uid="{6BEBAA9E-4770-4514-992B-D83EA9CB36D8}"/>
    <cellStyle name="Millares 2 4 2 3 2 2 3" xfId="57460" xr:uid="{495607E1-CE16-43E5-B024-1B9B0B05FE65}"/>
    <cellStyle name="Millares 2 4 2 3 2 3" xfId="21088" xr:uid="{D79E7299-6EF2-4E9E-B306-110B20590BDF}"/>
    <cellStyle name="Millares 2 4 2 3 2 3 2" xfId="57462" xr:uid="{00AE2F56-BF70-4818-924C-71F61D10F05D}"/>
    <cellStyle name="Millares 2 4 2 3 2 4" xfId="57459" xr:uid="{34B41F26-A9BD-4D64-8D9A-63F08B7F182C}"/>
    <cellStyle name="Millares 2 4 2 3 3" xfId="9652" xr:uid="{20FBABAA-294C-40B6-9FB3-DE21158D46DA}"/>
    <cellStyle name="Millares 2 4 2 3 3 2" xfId="25065" xr:uid="{B73785FA-A097-4536-B663-F0E8135F3B0A}"/>
    <cellStyle name="Millares 2 4 2 3 3 2 2" xfId="57464" xr:uid="{55FA29AF-C01D-4FCF-B419-2FC25851C87A}"/>
    <cellStyle name="Millares 2 4 2 3 3 3" xfId="57463" xr:uid="{B1418C63-4837-4115-A228-F0C814811D0F}"/>
    <cellStyle name="Millares 2 4 2 3 4" xfId="17360" xr:uid="{C3DB21FE-AC1D-47F4-A5D7-B270FD11B9A5}"/>
    <cellStyle name="Millares 2 4 2 3 4 2" xfId="57465" xr:uid="{CE002D96-5793-4BAE-AFC3-DE89E33BDB22}"/>
    <cellStyle name="Millares 2 4 2 3 5" xfId="57458" xr:uid="{65800B1B-FBE2-431E-896C-6F38D1BF2AE3}"/>
    <cellStyle name="Millares 2 4 2 4" xfId="4196" xr:uid="{108B2A69-9E7E-40BA-B213-9A6F0145F6EE}"/>
    <cellStyle name="Millares 2 4 2 4 2" xfId="11904" xr:uid="{4C2AA047-47FD-4AAB-A414-7D84B57FB919}"/>
    <cellStyle name="Millares 2 4 2 4 2 2" xfId="27316" xr:uid="{E9090527-24B0-4EAE-BFB8-A833DABAAF36}"/>
    <cellStyle name="Millares 2 4 2 4 2 2 2" xfId="57468" xr:uid="{2D551071-A353-455F-A2C6-042F60C82D84}"/>
    <cellStyle name="Millares 2 4 2 4 2 3" xfId="57467" xr:uid="{B4795B02-8F3C-4728-AAB3-B8797B9A72A9}"/>
    <cellStyle name="Millares 2 4 2 4 3" xfId="19611" xr:uid="{54AD84D8-4B47-4DB3-9807-FBEEBE9BA826}"/>
    <cellStyle name="Millares 2 4 2 4 3 2" xfId="57469" xr:uid="{ECC992ED-06BD-4A2C-AD4F-2450CA1AE158}"/>
    <cellStyle name="Millares 2 4 2 4 4" xfId="57466" xr:uid="{B70E8265-D659-4E93-B878-1E1D8FA1F512}"/>
    <cellStyle name="Millares 2 4 2 5" xfId="8193" xr:uid="{D62891D9-6723-4FBA-987F-4282ED19615F}"/>
    <cellStyle name="Millares 2 4 2 5 2" xfId="23606" xr:uid="{EEABEFA5-6083-4800-80EF-10E666562695}"/>
    <cellStyle name="Millares 2 4 2 5 2 2" xfId="57471" xr:uid="{6C3BECBC-EE8F-48A6-8AFD-1289885506B4}"/>
    <cellStyle name="Millares 2 4 2 5 3" xfId="57470" xr:uid="{B0FB28B3-10C6-40A8-A6C0-66FF0295FF5E}"/>
    <cellStyle name="Millares 2 4 2 6" xfId="15901" xr:uid="{5DB32679-E181-4DEA-AF18-67E0EB8E9B39}"/>
    <cellStyle name="Millares 2 4 2 6 2" xfId="57472" xr:uid="{BAC5816C-97F6-4CB7-90C8-2A3F86975675}"/>
    <cellStyle name="Millares 2 4 2 7" xfId="57441" xr:uid="{98FD83FF-35C9-4998-BD46-3E5F0012E115}"/>
    <cellStyle name="Millares 2 4 3" xfId="911" xr:uid="{3D03E6A1-1AE9-4A21-92D1-284DE40F63F5}"/>
    <cellStyle name="Millares 2 4 3 2" xfId="2381" xr:uid="{7C15FB4C-E4EF-4D67-A7D6-D02ACE9C7C07}"/>
    <cellStyle name="Millares 2 4 3 2 2" xfId="6113" xr:uid="{5B5D13D5-67F6-49FA-AC64-5586A8F433EA}"/>
    <cellStyle name="Millares 2 4 3 2 2 2" xfId="13821" xr:uid="{FBBE0FE6-B425-4747-9F8B-C4ADFBA02253}"/>
    <cellStyle name="Millares 2 4 3 2 2 2 2" xfId="29233" xr:uid="{BC2595F1-1EDE-42F7-9C17-05A185D6D81F}"/>
    <cellStyle name="Millares 2 4 3 2 2 2 2 2" xfId="57477" xr:uid="{6556822C-A506-476C-858F-2BC92C7FE9CD}"/>
    <cellStyle name="Millares 2 4 3 2 2 2 3" xfId="57476" xr:uid="{CAAAA0F2-A01C-418F-BEA9-896C3AE86257}"/>
    <cellStyle name="Millares 2 4 3 2 2 3" xfId="21528" xr:uid="{A61CC99A-1A0D-4A60-B9A6-D4928F977E7D}"/>
    <cellStyle name="Millares 2 4 3 2 2 3 2" xfId="57478" xr:uid="{F6B28823-4A9B-4C71-8756-42A8349240C2}"/>
    <cellStyle name="Millares 2 4 3 2 2 4" xfId="57475" xr:uid="{FD2B0F1F-4018-47FD-B172-42B67FC74D8C}"/>
    <cellStyle name="Millares 2 4 3 2 3" xfId="10092" xr:uid="{0AD1491A-A858-4065-9016-3993D966B26B}"/>
    <cellStyle name="Millares 2 4 3 2 3 2" xfId="25505" xr:uid="{791A1C75-F6F0-4607-B278-E3224F8C42A4}"/>
    <cellStyle name="Millares 2 4 3 2 3 2 2" xfId="57480" xr:uid="{581E376E-9CC1-48A2-928A-6EDE07A6104F}"/>
    <cellStyle name="Millares 2 4 3 2 3 3" xfId="57479" xr:uid="{6D15A3B7-EE3B-4B4F-BA3F-353AB32B8D00}"/>
    <cellStyle name="Millares 2 4 3 2 4" xfId="17800" xr:uid="{B08814CF-01D0-4687-A399-D922ED4281AD}"/>
    <cellStyle name="Millares 2 4 3 2 4 2" xfId="57481" xr:uid="{294F3857-82BD-4CF0-9061-11DF5E1444C8}"/>
    <cellStyle name="Millares 2 4 3 2 5" xfId="57474" xr:uid="{C3D26A30-E565-4F5C-94C1-BFD53FAAC32E}"/>
    <cellStyle name="Millares 2 4 3 3" xfId="4648" xr:uid="{DAB618E7-37FB-493C-A045-EC5633830660}"/>
    <cellStyle name="Millares 2 4 3 3 2" xfId="12356" xr:uid="{CABCBB72-6FD4-41AF-9301-E893CDB5B6A6}"/>
    <cellStyle name="Millares 2 4 3 3 2 2" xfId="27768" xr:uid="{ACAF4065-0586-44BB-9B67-3B8D8ADB7F95}"/>
    <cellStyle name="Millares 2 4 3 3 2 2 2" xfId="57484" xr:uid="{D0367AF2-3D5F-4952-9AA1-D742A9191DD3}"/>
    <cellStyle name="Millares 2 4 3 3 2 3" xfId="57483" xr:uid="{E4129957-E6BA-45F4-963E-C6FF4D48B583}"/>
    <cellStyle name="Millares 2 4 3 3 3" xfId="20063" xr:uid="{928B88F4-EDF7-49D1-A915-74970F3E4CC3}"/>
    <cellStyle name="Millares 2 4 3 3 3 2" xfId="57485" xr:uid="{125601BC-1192-4F5F-9D46-85C9D5C0B788}"/>
    <cellStyle name="Millares 2 4 3 3 4" xfId="57482" xr:uid="{1DFEAC58-51FC-4572-B371-B9C13518B9B2}"/>
    <cellStyle name="Millares 2 4 3 4" xfId="8633" xr:uid="{F02B494B-1937-47A5-ACDC-1C692B76EE54}"/>
    <cellStyle name="Millares 2 4 3 4 2" xfId="24046" xr:uid="{4E7D4670-9DFE-47BA-ADB2-A085CC982E1E}"/>
    <cellStyle name="Millares 2 4 3 4 2 2" xfId="57487" xr:uid="{7DDC08E3-EA3A-4B34-8001-F5F0ED4EA367}"/>
    <cellStyle name="Millares 2 4 3 4 3" xfId="57486" xr:uid="{FFBB07E8-EB9F-454C-95B6-5AB723E7160D}"/>
    <cellStyle name="Millares 2 4 3 5" xfId="16341" xr:uid="{9D16CEE7-9728-49C9-B0E9-C181C99FCDC2}"/>
    <cellStyle name="Millares 2 4 3 5 2" xfId="57488" xr:uid="{2FAECD93-BC67-443C-84B9-17CCC9814191}"/>
    <cellStyle name="Millares 2 4 3 6" xfId="57473" xr:uid="{F7EC7A29-1970-415E-AD3C-5B7ED95196C6}"/>
    <cellStyle name="Millares 2 4 4" xfId="1743" xr:uid="{AA52D66B-5AD6-4418-B366-85D96AEABDAA}"/>
    <cellStyle name="Millares 2 4 4 2" xfId="5475" xr:uid="{81C97199-DE4A-44A8-81C3-772E92A11FC5}"/>
    <cellStyle name="Millares 2 4 4 2 2" xfId="13183" xr:uid="{394FA835-4ED4-484D-8A39-6B02E4DDF644}"/>
    <cellStyle name="Millares 2 4 4 2 2 2" xfId="28595" xr:uid="{DB2C09AD-4E1E-466E-B22E-7F22D215643D}"/>
    <cellStyle name="Millares 2 4 4 2 2 2 2" xfId="57492" xr:uid="{0452CD80-AD25-4555-9F4D-819BEF22E25B}"/>
    <cellStyle name="Millares 2 4 4 2 2 3" xfId="57491" xr:uid="{612A7DD4-3198-456B-8505-3D4284C5B0AB}"/>
    <cellStyle name="Millares 2 4 4 2 3" xfId="20890" xr:uid="{C3065A88-EEDB-4A97-8A1E-E5CD981250D6}"/>
    <cellStyle name="Millares 2 4 4 2 3 2" xfId="57493" xr:uid="{7B1E4B19-3118-4B3C-B1F6-C1FA24D618EF}"/>
    <cellStyle name="Millares 2 4 4 2 4" xfId="57490" xr:uid="{D5EBFE59-97FE-447D-B38B-C238DC147626}"/>
    <cellStyle name="Millares 2 4 4 3" xfId="9454" xr:uid="{F73FAE5A-D9B9-4A7E-8CF5-F41D99D54DDC}"/>
    <cellStyle name="Millares 2 4 4 3 2" xfId="24867" xr:uid="{C677B5B3-378C-4ABA-8263-E1FF9903E881}"/>
    <cellStyle name="Millares 2 4 4 3 2 2" xfId="57495" xr:uid="{39F311E8-AAA6-4765-9E93-1EE4758D1449}"/>
    <cellStyle name="Millares 2 4 4 3 3" xfId="57494" xr:uid="{78EE131B-0295-409B-84A1-93F6731D21AA}"/>
    <cellStyle name="Millares 2 4 4 4" xfId="17162" xr:uid="{8EF075E0-0D29-4D85-8FF8-26F0B4181880}"/>
    <cellStyle name="Millares 2 4 4 4 2" xfId="57496" xr:uid="{CB931F41-05DE-448B-ABD6-CD4FC3039BAC}"/>
    <cellStyle name="Millares 2 4 4 5" xfId="57489" xr:uid="{129226CA-8CFD-4232-9BDA-883ABAD17E2F}"/>
    <cellStyle name="Millares 2 4 5" xfId="3996" xr:uid="{03A37860-9759-4F16-9FFC-18A50B102EDB}"/>
    <cellStyle name="Millares 2 4 5 2" xfId="11704" xr:uid="{7F366951-AC9C-4EBC-B628-BACF846C0986}"/>
    <cellStyle name="Millares 2 4 5 2 2" xfId="27116" xr:uid="{F9A60CBF-D8BC-4E39-9B03-E1C5D1FEF950}"/>
    <cellStyle name="Millares 2 4 5 2 2 2" xfId="57499" xr:uid="{262A68B4-ED7B-4C86-A25F-0FCB41C8378B}"/>
    <cellStyle name="Millares 2 4 5 2 3" xfId="57498" xr:uid="{DA204B7F-B118-4143-93A6-A5DECF7381C7}"/>
    <cellStyle name="Millares 2 4 5 3" xfId="19411" xr:uid="{ABEB8D67-CCD9-49BD-8052-D0D3DE968D7F}"/>
    <cellStyle name="Millares 2 4 5 3 2" xfId="57500" xr:uid="{AE1B0E1B-8207-4095-9F0C-E4D787624361}"/>
    <cellStyle name="Millares 2 4 5 4" xfId="57497" xr:uid="{83BBEB7F-9B17-4CC7-B27A-109395FF21A3}"/>
    <cellStyle name="Millares 2 4 6" xfId="7995" xr:uid="{E1D410EC-982A-424C-97ED-1E93E473F280}"/>
    <cellStyle name="Millares 2 4 6 2" xfId="23408" xr:uid="{13FB28B1-7478-4FC3-AE8C-2E5F2E23C18F}"/>
    <cellStyle name="Millares 2 4 6 2 2" xfId="57502" xr:uid="{6E1A7542-CC00-4F7A-B9E3-C680E171056E}"/>
    <cellStyle name="Millares 2 4 6 3" xfId="57501" xr:uid="{0654F0D3-B7BC-43ED-A283-607ACF889A83}"/>
    <cellStyle name="Millares 2 4 7" xfId="15703" xr:uid="{2BA1A15D-9580-4F97-8ED2-716A62153227}"/>
    <cellStyle name="Millares 2 4 7 2" xfId="57503" xr:uid="{9A3B7186-22DB-4B15-992D-AC680203FFF4}"/>
    <cellStyle name="Millares 2 4 8" xfId="57440" xr:uid="{6A4BE6FF-1910-4895-9219-70029E3F7F0D}"/>
    <cellStyle name="Millares 2 5" xfId="810" xr:uid="{D5074568-DA36-482C-B65A-04D09EA0FB0B}"/>
    <cellStyle name="Millares 2 5 2" xfId="4547" xr:uid="{366384F4-F7E8-4BD7-BA07-919813809471}"/>
    <cellStyle name="Millares 2 5 2 2" xfId="12255" xr:uid="{C042077A-DFFF-4921-8352-0D339629D429}"/>
    <cellStyle name="Millares 2 5 2 2 2" xfId="27667" xr:uid="{B448164D-CBF6-41E2-8CC9-0742F9B63A64}"/>
    <cellStyle name="Millares 2 5 2 2 2 2" xfId="57507" xr:uid="{37F9FE5C-FB4C-4322-8EFB-F4EE0FF8F7B4}"/>
    <cellStyle name="Millares 2 5 2 2 3" xfId="57506" xr:uid="{734A3328-A3EA-44F3-A3D7-9921EF29785B}"/>
    <cellStyle name="Millares 2 5 2 3" xfId="19962" xr:uid="{A4FA64BA-F9C5-40B7-8A29-1CD318944B7A}"/>
    <cellStyle name="Millares 2 5 2 3 2" xfId="57508" xr:uid="{70B99C73-6BDF-4442-9543-43A8074B13F7}"/>
    <cellStyle name="Millares 2 5 2 4" xfId="57505" xr:uid="{D2C380DF-1059-45DD-A3D1-603097D63B75}"/>
    <cellStyle name="Millares 2 5 3" xfId="57504" xr:uid="{62773D09-2627-416D-8CD7-8B6EA2822DC2}"/>
    <cellStyle name="Millares 2 6" xfId="3895" xr:uid="{4437E76A-72F1-4F2E-B637-F187201CF5FB}"/>
    <cellStyle name="Millares 2 6 2" xfId="11603" xr:uid="{FC89ECC1-701C-4B80-AC4C-BB6118F1F422}"/>
    <cellStyle name="Millares 2 6 2 2" xfId="27015" xr:uid="{BBF98218-BA13-43E8-980D-5D0E2099DB3B}"/>
    <cellStyle name="Millares 2 6 2 2 2" xfId="57511" xr:uid="{ADE846A3-2BAE-4CA5-853D-BF33093A28A9}"/>
    <cellStyle name="Millares 2 6 2 3" xfId="57510" xr:uid="{1D84CA4B-3489-4EC8-B7B0-4A3784D82600}"/>
    <cellStyle name="Millares 2 6 3" xfId="19310" xr:uid="{AAA4C59D-0B3C-46A0-B3BF-B70524DE5305}"/>
    <cellStyle name="Millares 2 6 3 2" xfId="57512" xr:uid="{86250142-BFF3-443D-83DA-357997948780}"/>
    <cellStyle name="Millares 2 6 4" xfId="57509" xr:uid="{FA5C4D40-49C0-4D66-B7E3-087168C4C1B9}"/>
    <cellStyle name="Millares 2 7" xfId="57301" xr:uid="{86FEA79F-E5C6-476D-AD56-2BAA100D7927}"/>
    <cellStyle name="Millares 3" xfId="141" xr:uid="{C40028B3-6775-479A-8404-33ED4B44F868}"/>
    <cellStyle name="Millares 3 2" xfId="204" xr:uid="{A22BE915-3F38-41AD-B657-5ED0CCF48F76}"/>
    <cellStyle name="Millares 3 2 2" xfId="409" xr:uid="{5FFBBFEC-67D6-4EC7-8EF9-7400C9CBAC44}"/>
    <cellStyle name="Millares 3 2 2 2" xfId="1071" xr:uid="{B07D0B7D-EC7D-4FF3-9B28-CFA2B08D23AD}"/>
    <cellStyle name="Millares 3 2 2 2 2" xfId="2539" xr:uid="{ED3C54DE-16AD-41DA-B3F0-245160706735}"/>
    <cellStyle name="Millares 3 2 2 2 2 2" xfId="6271" xr:uid="{3F50AD8A-C097-4540-B46D-8922FB12B1B3}"/>
    <cellStyle name="Millares 3 2 2 2 2 2 2" xfId="13979" xr:uid="{C4F48EDB-B993-407D-AEED-E445D1BB2007}"/>
    <cellStyle name="Millares 3 2 2 2 2 2 2 2" xfId="29391" xr:uid="{DA0D8FB3-AF2A-43D3-BAE4-C64D6C5D2EF6}"/>
    <cellStyle name="Millares 3 2 2 2 2 2 2 2 2" xfId="57520" xr:uid="{7000830E-E184-47A5-9901-B62A247B7CD8}"/>
    <cellStyle name="Millares 3 2 2 2 2 2 2 3" xfId="57519" xr:uid="{5352C2DF-409A-4701-9FE1-3719433D882D}"/>
    <cellStyle name="Millares 3 2 2 2 2 2 3" xfId="21686" xr:uid="{27055D43-7377-4FE6-910E-43365ABD2D72}"/>
    <cellStyle name="Millares 3 2 2 2 2 2 3 2" xfId="57521" xr:uid="{4A054EF9-30DB-4038-9E7F-805DCB558F70}"/>
    <cellStyle name="Millares 3 2 2 2 2 2 4" xfId="57518" xr:uid="{B6CA0F7A-F8B5-4A1D-BA7A-98F2A7D57FC2}"/>
    <cellStyle name="Millares 3 2 2 2 2 3" xfId="10250" xr:uid="{D403A4AF-BDD2-4DB5-855F-BC8882B121BB}"/>
    <cellStyle name="Millares 3 2 2 2 2 3 2" xfId="25663" xr:uid="{D2E7E1EB-0A30-4441-BC56-B149A6F35E5B}"/>
    <cellStyle name="Millares 3 2 2 2 2 3 2 2" xfId="57523" xr:uid="{54E90E51-0C55-4A8A-B572-B81339424C08}"/>
    <cellStyle name="Millares 3 2 2 2 2 3 3" xfId="57522" xr:uid="{168F2E5D-2D9A-42EE-9ECD-08605AE6365F}"/>
    <cellStyle name="Millares 3 2 2 2 2 4" xfId="17958" xr:uid="{BD315A01-0A40-48F0-9A22-2F0EF796280C}"/>
    <cellStyle name="Millares 3 2 2 2 2 4 2" xfId="57524" xr:uid="{57E51A14-9B48-4903-9C51-04792C36B48A}"/>
    <cellStyle name="Millares 3 2 2 2 2 5" xfId="57517" xr:uid="{C660EE00-718F-45D1-9336-AFE54007708A}"/>
    <cellStyle name="Millares 3 2 2 2 3" xfId="4808" xr:uid="{F5AFB3D8-8A9F-4775-A26A-0CAF63CE938C}"/>
    <cellStyle name="Millares 3 2 2 2 3 2" xfId="12516" xr:uid="{4D5AB8E5-4AA4-41BE-AE12-E3D278D988D7}"/>
    <cellStyle name="Millares 3 2 2 2 3 2 2" xfId="27928" xr:uid="{55416647-966B-4C49-B1E0-DD8342828DAB}"/>
    <cellStyle name="Millares 3 2 2 2 3 2 2 2" xfId="57527" xr:uid="{388C326C-B2BB-4504-9656-9C9ED9FF671F}"/>
    <cellStyle name="Millares 3 2 2 2 3 2 3" xfId="57526" xr:uid="{0EEAEA41-F387-4D01-8B3E-FE2E04AD4D42}"/>
    <cellStyle name="Millares 3 2 2 2 3 3" xfId="20223" xr:uid="{0664ABED-97FE-40F3-97FB-22EEEA1D3626}"/>
    <cellStyle name="Millares 3 2 2 2 3 3 2" xfId="57528" xr:uid="{297E1802-6305-482B-AB8B-365132A63105}"/>
    <cellStyle name="Millares 3 2 2 2 3 4" xfId="57525" xr:uid="{32BA61D6-34AC-4665-966D-4B63FABB94AB}"/>
    <cellStyle name="Millares 3 2 2 2 4" xfId="8791" xr:uid="{0E802D71-088D-4C66-8C97-B94E1921C62C}"/>
    <cellStyle name="Millares 3 2 2 2 4 2" xfId="24204" xr:uid="{AD6A30B1-582E-475D-8E96-4067F976C735}"/>
    <cellStyle name="Millares 3 2 2 2 4 2 2" xfId="57530" xr:uid="{97131CBE-D56A-4E97-9C9D-3F412DAF20F6}"/>
    <cellStyle name="Millares 3 2 2 2 4 3" xfId="57529" xr:uid="{A3F2E49C-4473-4824-ABE2-8CD786F997AA}"/>
    <cellStyle name="Millares 3 2 2 2 5" xfId="16499" xr:uid="{D3C7105F-6AAE-485B-A895-21FD989C9EC0}"/>
    <cellStyle name="Millares 3 2 2 2 5 2" xfId="57531" xr:uid="{596645C3-9A82-4D59-84BF-0F90D763E701}"/>
    <cellStyle name="Millares 3 2 2 2 6" xfId="57516" xr:uid="{3C37CFB6-B8C8-493F-AB47-9CAEE372264B}"/>
    <cellStyle name="Millares 3 2 2 3" xfId="1901" xr:uid="{EB940B67-A53C-43E0-A9BF-A043A4D05CCE}"/>
    <cellStyle name="Millares 3 2 2 3 2" xfId="5633" xr:uid="{DB68EADC-635E-4F59-9CD5-2BAACE1456BA}"/>
    <cellStyle name="Millares 3 2 2 3 2 2" xfId="13341" xr:uid="{D096AAD1-B0AF-46AA-9D38-76B7A069DA0B}"/>
    <cellStyle name="Millares 3 2 2 3 2 2 2" xfId="28753" xr:uid="{83CD58BB-A4A1-43E5-A22F-91880FECB89C}"/>
    <cellStyle name="Millares 3 2 2 3 2 2 2 2" xfId="57535" xr:uid="{3569F426-2392-4359-8439-F9FBB06A675D}"/>
    <cellStyle name="Millares 3 2 2 3 2 2 3" xfId="57534" xr:uid="{7A8A1D86-1FB3-4746-AF94-7C3756A1AF27}"/>
    <cellStyle name="Millares 3 2 2 3 2 3" xfId="21048" xr:uid="{D77B0048-F98A-4544-A6F7-71AD66751687}"/>
    <cellStyle name="Millares 3 2 2 3 2 3 2" xfId="57536" xr:uid="{A2692F09-EDB2-4636-AE54-A8A35A061AFE}"/>
    <cellStyle name="Millares 3 2 2 3 2 4" xfId="57533" xr:uid="{26D42ACA-3E65-4FAA-9B51-F1333B6D98C8}"/>
    <cellStyle name="Millares 3 2 2 3 3" xfId="9612" xr:uid="{73B0FB69-C358-4E76-868E-B978BC46F3FF}"/>
    <cellStyle name="Millares 3 2 2 3 3 2" xfId="25025" xr:uid="{74F9638D-8611-459F-AC6B-C4D6C44729DB}"/>
    <cellStyle name="Millares 3 2 2 3 3 2 2" xfId="57538" xr:uid="{79CE70BA-2143-4F5E-9FAC-45B0AF8142D4}"/>
    <cellStyle name="Millares 3 2 2 3 3 3" xfId="57537" xr:uid="{B4A26B14-2B66-4235-BB9E-40354724EF78}"/>
    <cellStyle name="Millares 3 2 2 3 4" xfId="17320" xr:uid="{00F665DF-B129-42F4-A9D3-174ACC461999}"/>
    <cellStyle name="Millares 3 2 2 3 4 2" xfId="57539" xr:uid="{E7887908-120E-4A3E-8853-6BE3E21114E5}"/>
    <cellStyle name="Millares 3 2 2 3 5" xfId="57532" xr:uid="{F34D37E8-0884-4CD9-803E-99B37F51A4EA}"/>
    <cellStyle name="Millares 3 2 2 4" xfId="4156" xr:uid="{3084DF3C-E0CD-48A2-AC50-90509BFE9D87}"/>
    <cellStyle name="Millares 3 2 2 4 2" xfId="11864" xr:uid="{7B0F6C55-2C26-4A87-AA26-054F9DB709EE}"/>
    <cellStyle name="Millares 3 2 2 4 2 2" xfId="27276" xr:uid="{1B78FD27-03CA-4E60-A0AE-3100A709BBB0}"/>
    <cellStyle name="Millares 3 2 2 4 2 2 2" xfId="57542" xr:uid="{563A0E3F-FECB-40D6-867C-A259C08C6FBF}"/>
    <cellStyle name="Millares 3 2 2 4 2 3" xfId="57541" xr:uid="{EF69BB86-C686-44BF-A77E-8EF4C95AFBB7}"/>
    <cellStyle name="Millares 3 2 2 4 3" xfId="19571" xr:uid="{85DD3DCC-590B-464E-92CE-DA6B0E79C044}"/>
    <cellStyle name="Millares 3 2 2 4 3 2" xfId="57543" xr:uid="{68ECC448-BAF9-428C-8328-9C1E56BA712C}"/>
    <cellStyle name="Millares 3 2 2 4 4" xfId="57540" xr:uid="{75E45120-8E48-44CD-BC0E-89223EE964DA}"/>
    <cellStyle name="Millares 3 2 2 5" xfId="8153" xr:uid="{06DF97CE-CB6E-4C77-B20C-293BCF9EA6F2}"/>
    <cellStyle name="Millares 3 2 2 5 2" xfId="23566" xr:uid="{CADFA056-2079-45D9-9FB4-CC5D1880D812}"/>
    <cellStyle name="Millares 3 2 2 5 2 2" xfId="57545" xr:uid="{4548E841-DD3F-4424-95BE-007AA15D7F2E}"/>
    <cellStyle name="Millares 3 2 2 5 3" xfId="57544" xr:uid="{4521FF6F-7A15-451A-A736-8EC3A03234D6}"/>
    <cellStyle name="Millares 3 2 2 6" xfId="15861" xr:uid="{52C8ABE5-7CA1-4972-BF72-85926BD351A7}"/>
    <cellStyle name="Millares 3 2 2 6 2" xfId="57546" xr:uid="{3E677A12-2B32-4D59-8A9D-4780E488E6C8}"/>
    <cellStyle name="Millares 3 2 2 7" xfId="57515" xr:uid="{9EDA2DE4-6211-4840-A4C8-A066ED56E051}"/>
    <cellStyle name="Millares 3 2 3" xfId="871" xr:uid="{ABFB9444-952F-4713-A18C-C76391B5572D}"/>
    <cellStyle name="Millares 3 2 3 2" xfId="2341" xr:uid="{6750CD9C-8704-44B4-9E5F-2BA8B704FE0B}"/>
    <cellStyle name="Millares 3 2 3 2 2" xfId="6073" xr:uid="{057D308A-BD3A-4EF1-9D92-FCFD559AFA78}"/>
    <cellStyle name="Millares 3 2 3 2 2 2" xfId="13781" xr:uid="{948040CD-D110-44C2-9285-DA76375CAA15}"/>
    <cellStyle name="Millares 3 2 3 2 2 2 2" xfId="29193" xr:uid="{01B20B6F-FA0A-473A-B388-8ABC86797802}"/>
    <cellStyle name="Millares 3 2 3 2 2 2 2 2" xfId="57551" xr:uid="{F5129307-3823-4681-8E73-F533328A6CBF}"/>
    <cellStyle name="Millares 3 2 3 2 2 2 3" xfId="57550" xr:uid="{9AC39AE1-74C6-4DEA-BE5D-D55591C2F1D3}"/>
    <cellStyle name="Millares 3 2 3 2 2 3" xfId="21488" xr:uid="{C4031250-AAA4-4D79-B31C-46F531CB7DDD}"/>
    <cellStyle name="Millares 3 2 3 2 2 3 2" xfId="57552" xr:uid="{8FA66608-8314-4CA2-8AD6-2126F474D0C9}"/>
    <cellStyle name="Millares 3 2 3 2 2 4" xfId="57549" xr:uid="{9CF44D5C-C83D-450E-A643-8A344120A610}"/>
    <cellStyle name="Millares 3 2 3 2 3" xfId="10052" xr:uid="{210EFFCC-5D4A-4C31-8BC8-DB929AEB2335}"/>
    <cellStyle name="Millares 3 2 3 2 3 2" xfId="25465" xr:uid="{11C5B7F9-42C1-4F3F-AB1B-6585C4F5E2DD}"/>
    <cellStyle name="Millares 3 2 3 2 3 2 2" xfId="57554" xr:uid="{7305B4E0-40FD-4205-A2F7-EB0FEC2E5147}"/>
    <cellStyle name="Millares 3 2 3 2 3 3" xfId="57553" xr:uid="{FF9297CD-988A-4E99-8BDA-A1627D5E49B0}"/>
    <cellStyle name="Millares 3 2 3 2 4" xfId="17760" xr:uid="{65C5F8AD-DAEA-481D-B0E3-9196E5BD6A8C}"/>
    <cellStyle name="Millares 3 2 3 2 4 2" xfId="57555" xr:uid="{3CA46042-8123-49DF-9DB6-E4290870FFF8}"/>
    <cellStyle name="Millares 3 2 3 2 5" xfId="57548" xr:uid="{0E9C05E6-F98E-47A5-88C7-30242E513D4B}"/>
    <cellStyle name="Millares 3 2 3 3" xfId="4608" xr:uid="{8262F7D3-606B-4271-B01A-00E3C8436592}"/>
    <cellStyle name="Millares 3 2 3 3 2" xfId="12316" xr:uid="{2FE601DF-AE3B-4C3B-80B6-97C3E0743FD6}"/>
    <cellStyle name="Millares 3 2 3 3 2 2" xfId="27728" xr:uid="{CEB9AE64-678F-439D-83D0-C467926A930B}"/>
    <cellStyle name="Millares 3 2 3 3 2 2 2" xfId="57558" xr:uid="{34E6DD43-3AD7-4736-8AD7-12C8C9A4E077}"/>
    <cellStyle name="Millares 3 2 3 3 2 3" xfId="57557" xr:uid="{A850BECE-8A22-422C-B5BB-C0A1FF408DB9}"/>
    <cellStyle name="Millares 3 2 3 3 3" xfId="20023" xr:uid="{4FBC2623-E858-4136-8F01-6D6394A2C4CF}"/>
    <cellStyle name="Millares 3 2 3 3 3 2" xfId="57559" xr:uid="{99B379EB-FE35-4C1A-BA03-61587FF2FC84}"/>
    <cellStyle name="Millares 3 2 3 3 4" xfId="57556" xr:uid="{63B9E0D3-76B4-4B80-94EF-C25E58C45E57}"/>
    <cellStyle name="Millares 3 2 3 4" xfId="8593" xr:uid="{C1D229EA-BF12-45D7-B277-3C4CD49B72DA}"/>
    <cellStyle name="Millares 3 2 3 4 2" xfId="24006" xr:uid="{88359D4B-A02D-46C2-89BD-75776162CB73}"/>
    <cellStyle name="Millares 3 2 3 4 2 2" xfId="57561" xr:uid="{2FBB30DE-397A-45A3-BE64-8AFBEB1D73B1}"/>
    <cellStyle name="Millares 3 2 3 4 3" xfId="57560" xr:uid="{F43B42F3-CC7E-45F4-B277-5B265F581100}"/>
    <cellStyle name="Millares 3 2 3 5" xfId="16301" xr:uid="{657B90F5-86E5-4B8C-95EE-2B5C62296DB8}"/>
    <cellStyle name="Millares 3 2 3 5 2" xfId="57562" xr:uid="{FE99DA95-876A-435C-975C-D26E87133E73}"/>
    <cellStyle name="Millares 3 2 3 6" xfId="57547" xr:uid="{BD05C207-91ED-41BB-ADC9-223F3F28275A}"/>
    <cellStyle name="Millares 3 2 4" xfId="1703" xr:uid="{5CDFC985-7360-4B19-A234-155B84E9DD99}"/>
    <cellStyle name="Millares 3 2 4 2" xfId="5435" xr:uid="{70D962BA-CA69-41FF-87A2-A0371A471270}"/>
    <cellStyle name="Millares 3 2 4 2 2" xfId="13143" xr:uid="{D4E240C9-62E3-45DD-8210-D37F4626207D}"/>
    <cellStyle name="Millares 3 2 4 2 2 2" xfId="28555" xr:uid="{D4CC19D6-983B-4915-B118-09DE1685C5E2}"/>
    <cellStyle name="Millares 3 2 4 2 2 2 2" xfId="57566" xr:uid="{7D67E183-EB93-4A1D-A853-FB06F228443A}"/>
    <cellStyle name="Millares 3 2 4 2 2 3" xfId="57565" xr:uid="{CA5D9820-B808-41EB-A618-373A89375E77}"/>
    <cellStyle name="Millares 3 2 4 2 3" xfId="20850" xr:uid="{32C234BD-5274-4F6C-8A4E-697B2448E825}"/>
    <cellStyle name="Millares 3 2 4 2 3 2" xfId="57567" xr:uid="{C7EF9379-5512-4681-85A7-80B7B6F1D5F8}"/>
    <cellStyle name="Millares 3 2 4 2 4" xfId="57564" xr:uid="{A74AF94F-4C94-43ED-8900-6FF92746A368}"/>
    <cellStyle name="Millares 3 2 4 3" xfId="9414" xr:uid="{C9208801-6833-465E-8829-BB1C9F3A20BC}"/>
    <cellStyle name="Millares 3 2 4 3 2" xfId="24827" xr:uid="{97821305-5874-47C3-A807-A7DB37A9ED2D}"/>
    <cellStyle name="Millares 3 2 4 3 2 2" xfId="57569" xr:uid="{33D7E90A-FA2D-4695-832D-8456FD42C1E1}"/>
    <cellStyle name="Millares 3 2 4 3 3" xfId="57568" xr:uid="{C3F66EE9-7A33-44BB-9982-BC38636CF377}"/>
    <cellStyle name="Millares 3 2 4 4" xfId="17122" xr:uid="{8A119DBE-FED8-4274-88C5-5334AD40BCCA}"/>
    <cellStyle name="Millares 3 2 4 4 2" xfId="57570" xr:uid="{0B336B61-6AD0-4122-B906-733457191D0A}"/>
    <cellStyle name="Millares 3 2 4 5" xfId="57563" xr:uid="{E5AB56BA-DFD9-4264-A129-186D783E6894}"/>
    <cellStyle name="Millares 3 2 5" xfId="3956" xr:uid="{457264D4-7553-4116-81BA-5ADE22383F1E}"/>
    <cellStyle name="Millares 3 2 5 2" xfId="11664" xr:uid="{99651403-E6DF-4710-8ADF-CCEB80EB7424}"/>
    <cellStyle name="Millares 3 2 5 2 2" xfId="27076" xr:uid="{9B5AB6D0-D9BC-41FC-B1B8-D8F439AFA902}"/>
    <cellStyle name="Millares 3 2 5 2 2 2" xfId="57573" xr:uid="{D2B40AC2-D346-4905-8DFF-1DFAE28AE34B}"/>
    <cellStyle name="Millares 3 2 5 2 3" xfId="57572" xr:uid="{A136C089-65DB-4363-B465-6151074A8F81}"/>
    <cellStyle name="Millares 3 2 5 3" xfId="19371" xr:uid="{BDBBC947-9085-4BDD-863C-1EC106351686}"/>
    <cellStyle name="Millares 3 2 5 3 2" xfId="57574" xr:uid="{2E17855A-02BD-470B-8B12-C2A7740D9428}"/>
    <cellStyle name="Millares 3 2 5 4" xfId="57571" xr:uid="{195A9CEA-B328-4775-953C-FD90B80DF0E7}"/>
    <cellStyle name="Millares 3 2 6" xfId="7955" xr:uid="{A6F950C8-1511-442B-A7C4-DA2ED1F988A8}"/>
    <cellStyle name="Millares 3 2 6 2" xfId="23368" xr:uid="{6B79328F-AD43-40B8-A004-C657743910B0}"/>
    <cellStyle name="Millares 3 2 6 2 2" xfId="57576" xr:uid="{3F068515-6D5B-47B5-B6B9-CCFE59858E52}"/>
    <cellStyle name="Millares 3 2 6 3" xfId="57575" xr:uid="{11033B64-C7CA-43CC-94C4-8C6B2F2DDCF8}"/>
    <cellStyle name="Millares 3 2 7" xfId="15663" xr:uid="{5BE370A2-6B6C-4BC2-8CF5-ED1E17D030A7}"/>
    <cellStyle name="Millares 3 2 7 2" xfId="57577" xr:uid="{5B1335A2-3271-4DF7-86F3-CF16E4D85894}"/>
    <cellStyle name="Millares 3 2 8" xfId="57514" xr:uid="{616880D7-F403-4427-8508-9104FC9F758E}"/>
    <cellStyle name="Millares 3 3" xfId="359" xr:uid="{714960F9-AD9F-47DF-B522-B8AE23F6D08F}"/>
    <cellStyle name="Millares 3 3 2" xfId="1021" xr:uid="{A86FEF0F-D9CB-47C6-BC73-FF5B4C9A6413}"/>
    <cellStyle name="Millares 3 3 2 2" xfId="2489" xr:uid="{5736E377-BBE8-42A1-9397-C97AB116A027}"/>
    <cellStyle name="Millares 3 3 2 2 2" xfId="6221" xr:uid="{D528C06D-4FBB-4472-BC54-3FA0040D3DE9}"/>
    <cellStyle name="Millares 3 3 2 2 2 2" xfId="13929" xr:uid="{42772679-BF43-4636-89A7-3001CCD03EEC}"/>
    <cellStyle name="Millares 3 3 2 2 2 2 2" xfId="29341" xr:uid="{B108396B-4DA6-4EB8-9B99-234AEC612A14}"/>
    <cellStyle name="Millares 3 3 2 2 2 2 2 2" xfId="57583" xr:uid="{B1CC117D-6D16-4F0B-B9C3-F598D02BEFF2}"/>
    <cellStyle name="Millares 3 3 2 2 2 2 3" xfId="57582" xr:uid="{153C0837-EE6B-44FE-805E-179BE5BA3AC3}"/>
    <cellStyle name="Millares 3 3 2 2 2 3" xfId="21636" xr:uid="{063B93B0-1A6A-40A5-B19F-BC0E7694239E}"/>
    <cellStyle name="Millares 3 3 2 2 2 3 2" xfId="57584" xr:uid="{0A6A08D9-41EC-4046-AB9C-346548878B5A}"/>
    <cellStyle name="Millares 3 3 2 2 2 4" xfId="57581" xr:uid="{D3AF8961-054A-4900-BB83-A3A5E9964B78}"/>
    <cellStyle name="Millares 3 3 2 2 3" xfId="10200" xr:uid="{AA97F1A2-E189-420F-9E91-1CC69495897D}"/>
    <cellStyle name="Millares 3 3 2 2 3 2" xfId="25613" xr:uid="{9C974DEC-FB2D-4CD9-9F1A-E0D3708490DB}"/>
    <cellStyle name="Millares 3 3 2 2 3 2 2" xfId="57586" xr:uid="{6F7F7D73-9F93-46D7-BEC5-5B8B30990ABC}"/>
    <cellStyle name="Millares 3 3 2 2 3 3" xfId="57585" xr:uid="{80A284C3-04D5-42DD-BB82-FDEA14CD8843}"/>
    <cellStyle name="Millares 3 3 2 2 4" xfId="17908" xr:uid="{0AAB0D4C-401C-4713-91D3-61299D122093}"/>
    <cellStyle name="Millares 3 3 2 2 4 2" xfId="57587" xr:uid="{25A2F01E-D6C3-46AC-9A69-4B7290D4991E}"/>
    <cellStyle name="Millares 3 3 2 2 5" xfId="57580" xr:uid="{0CA59FB9-F99A-4FEA-B856-134528AD373B}"/>
    <cellStyle name="Millares 3 3 2 3" xfId="4758" xr:uid="{996650E2-9A9E-4D56-B003-8B621023B0E7}"/>
    <cellStyle name="Millares 3 3 2 3 2" xfId="12466" xr:uid="{400053C8-458B-46CD-91DC-8DF0EB831F59}"/>
    <cellStyle name="Millares 3 3 2 3 2 2" xfId="27878" xr:uid="{122D6576-18CB-44F6-AB90-3AD9211EC8F6}"/>
    <cellStyle name="Millares 3 3 2 3 2 2 2" xfId="57590" xr:uid="{330B0524-C11F-4F11-8248-92E283F28944}"/>
    <cellStyle name="Millares 3 3 2 3 2 3" xfId="57589" xr:uid="{C3D3439B-1FB0-4695-8EEB-436D7A369E5D}"/>
    <cellStyle name="Millares 3 3 2 3 3" xfId="20173" xr:uid="{37078F6E-37DC-49DB-B4ED-C67A50D5F918}"/>
    <cellStyle name="Millares 3 3 2 3 3 2" xfId="57591" xr:uid="{A5F79751-23DD-4CC3-82F3-B6D81A2DB4E5}"/>
    <cellStyle name="Millares 3 3 2 3 4" xfId="57588" xr:uid="{086F2C79-7299-429F-BBA2-EFAEFC0FF4FA}"/>
    <cellStyle name="Millares 3 3 2 4" xfId="8741" xr:uid="{5F88CC92-7268-492F-98AE-42752685C317}"/>
    <cellStyle name="Millares 3 3 2 4 2" xfId="24154" xr:uid="{030A5B75-284A-48CC-8500-A03E447CE1CC}"/>
    <cellStyle name="Millares 3 3 2 4 2 2" xfId="57593" xr:uid="{973F510A-CBA9-4626-AC20-B36FBA262ABF}"/>
    <cellStyle name="Millares 3 3 2 4 3" xfId="57592" xr:uid="{80E9FE6E-311F-4A32-88B1-664E721C96E7}"/>
    <cellStyle name="Millares 3 3 2 5" xfId="16449" xr:uid="{3466D15C-93BC-408D-980C-74AF28A351AE}"/>
    <cellStyle name="Millares 3 3 2 5 2" xfId="57594" xr:uid="{F698AF23-6D8A-45B8-826D-F17B25FEA4EA}"/>
    <cellStyle name="Millares 3 3 2 6" xfId="57579" xr:uid="{3921265F-D67F-4C5D-A927-FF670AF2E49E}"/>
    <cellStyle name="Millares 3 3 3" xfId="1851" xr:uid="{BF9D9A8A-A0F7-493F-87E5-4A100C903F5D}"/>
    <cellStyle name="Millares 3 3 3 2" xfId="5583" xr:uid="{5D677998-C315-452B-AECD-7FFEFA6CCA6B}"/>
    <cellStyle name="Millares 3 3 3 2 2" xfId="13291" xr:uid="{DB6F0206-2381-430D-9E18-E65D593FCD68}"/>
    <cellStyle name="Millares 3 3 3 2 2 2" xfId="28703" xr:uid="{81C6C24D-14D1-419A-8550-CB20A5320B28}"/>
    <cellStyle name="Millares 3 3 3 2 2 2 2" xfId="57598" xr:uid="{CC508CCA-EA68-4993-81A7-D1DBFCA2E548}"/>
    <cellStyle name="Millares 3 3 3 2 2 3" xfId="57597" xr:uid="{792014E4-333B-46D9-AFF6-1778D95A2B03}"/>
    <cellStyle name="Millares 3 3 3 2 3" xfId="20998" xr:uid="{961478AF-A45A-4C79-BF60-2F0C6B6FAA29}"/>
    <cellStyle name="Millares 3 3 3 2 3 2" xfId="57599" xr:uid="{05B0F915-7F6E-4279-B146-CBF9F3ED3320}"/>
    <cellStyle name="Millares 3 3 3 2 4" xfId="57596" xr:uid="{3E130BC4-05DB-46FE-BAC8-F0B10B27CC8E}"/>
    <cellStyle name="Millares 3 3 3 3" xfId="9562" xr:uid="{BF4F05B6-2B65-44E5-851A-4A6E200005A1}"/>
    <cellStyle name="Millares 3 3 3 3 2" xfId="24975" xr:uid="{00CA66E8-E8F8-46B7-859D-5933D8B5F654}"/>
    <cellStyle name="Millares 3 3 3 3 2 2" xfId="57601" xr:uid="{B1679839-84E0-4721-9EDC-726714EFA7F9}"/>
    <cellStyle name="Millares 3 3 3 3 3" xfId="57600" xr:uid="{C70EE904-5532-4C71-BE92-6AEA21FB80CC}"/>
    <cellStyle name="Millares 3 3 3 4" xfId="17270" xr:uid="{7DEBA740-1494-41AC-B5BF-1290789EEB69}"/>
    <cellStyle name="Millares 3 3 3 4 2" xfId="57602" xr:uid="{583AD2D2-BFF7-460C-8A42-3B3ACF361C9A}"/>
    <cellStyle name="Millares 3 3 3 5" xfId="57595" xr:uid="{B9A8978A-5B08-4979-840F-5876B4FA47C1}"/>
    <cellStyle name="Millares 3 3 4" xfId="4106" xr:uid="{A19EA767-3A04-4677-AB5E-B011BDCBDE48}"/>
    <cellStyle name="Millares 3 3 4 2" xfId="11814" xr:uid="{2880CF6F-6A24-4DBD-8281-803819C768F1}"/>
    <cellStyle name="Millares 3 3 4 2 2" xfId="27226" xr:uid="{A1F2D82C-73E9-4D00-877C-01C9BE3DA2EC}"/>
    <cellStyle name="Millares 3 3 4 2 2 2" xfId="57605" xr:uid="{5DD4658E-1AC5-4AA4-A33E-9FAB49C5E3AF}"/>
    <cellStyle name="Millares 3 3 4 2 3" xfId="57604" xr:uid="{7C60566F-35B3-42D4-BEDD-51AB9CB98353}"/>
    <cellStyle name="Millares 3 3 4 3" xfId="19521" xr:uid="{8649762C-A626-4944-B8B0-608088E06137}"/>
    <cellStyle name="Millares 3 3 4 3 2" xfId="57606" xr:uid="{CF6B90E4-C8BF-46AA-8C8F-C2E80F8FBFBB}"/>
    <cellStyle name="Millares 3 3 4 4" xfId="57603" xr:uid="{D8ED7F39-2B03-49AB-B92E-7609E6423310}"/>
    <cellStyle name="Millares 3 3 5" xfId="8103" xr:uid="{1AA60B18-DB8C-4E71-B718-B9062BD8BEC5}"/>
    <cellStyle name="Millares 3 3 5 2" xfId="23516" xr:uid="{A7E3F899-C29A-4277-8BEC-67D8F9703D60}"/>
    <cellStyle name="Millares 3 3 5 2 2" xfId="57608" xr:uid="{66412E40-3F6B-4C35-A914-47338793C59F}"/>
    <cellStyle name="Millares 3 3 5 3" xfId="57607" xr:uid="{388706DA-CEAB-4D14-B00A-6BBA0DDBED00}"/>
    <cellStyle name="Millares 3 3 6" xfId="15811" xr:uid="{8B9230A1-8428-48DE-95C8-A29206CE5B33}"/>
    <cellStyle name="Millares 3 3 6 2" xfId="57609" xr:uid="{18FFE2CF-E965-45B8-B938-1D9E6B460FA3}"/>
    <cellStyle name="Millares 3 3 7" xfId="57578" xr:uid="{EB00022F-A8D8-43FC-80FE-B8B7B53DE2A3}"/>
    <cellStyle name="Millares 3 4" xfId="816" xr:uid="{476C8218-20F4-4F72-BBF6-7BF0E0DB3ED5}"/>
    <cellStyle name="Millares 3 4 2" xfId="2291" xr:uid="{C3DA3530-0182-4E9D-8235-E53CAB9CC387}"/>
    <cellStyle name="Millares 3 4 2 2" xfId="6023" xr:uid="{BF96124B-9B47-41BE-98CB-5EFDE6FD6627}"/>
    <cellStyle name="Millares 3 4 2 2 2" xfId="13731" xr:uid="{9BAB9234-AD34-4145-9CCC-B6FF2D35872F}"/>
    <cellStyle name="Millares 3 4 2 2 2 2" xfId="29143" xr:uid="{82E4DDA2-1712-4DF0-BBE6-CA14D32B6BEB}"/>
    <cellStyle name="Millares 3 4 2 2 2 2 2" xfId="57614" xr:uid="{1F3E4D72-5E5A-401F-BB11-17C472D187AB}"/>
    <cellStyle name="Millares 3 4 2 2 2 3" xfId="57613" xr:uid="{0C892DFF-FC77-4BBD-9E9A-3DE3C6C1BEA6}"/>
    <cellStyle name="Millares 3 4 2 2 3" xfId="21438" xr:uid="{AA60C9F0-A2AF-4F46-88D0-7D3707D401E5}"/>
    <cellStyle name="Millares 3 4 2 2 3 2" xfId="57615" xr:uid="{006E15CF-66A1-4340-B513-21B3893E62DA}"/>
    <cellStyle name="Millares 3 4 2 2 4" xfId="57612" xr:uid="{5B91F189-69F1-465A-BF75-7965BF736D5B}"/>
    <cellStyle name="Millares 3 4 2 3" xfId="10002" xr:uid="{FB2459E3-CAE8-447E-8A25-2E0B65FE1211}"/>
    <cellStyle name="Millares 3 4 2 3 2" xfId="25415" xr:uid="{A84EF573-DD04-4594-B408-B2AEF4439891}"/>
    <cellStyle name="Millares 3 4 2 3 2 2" xfId="57617" xr:uid="{AAC506F9-A6BC-4B85-AD97-295CF2BFA9D5}"/>
    <cellStyle name="Millares 3 4 2 3 3" xfId="57616" xr:uid="{7BD76AFE-2A94-4644-97B4-56EA305A2B0E}"/>
    <cellStyle name="Millares 3 4 2 4" xfId="17710" xr:uid="{993FCD48-B43D-40F0-A5AF-6B20AEB15C3E}"/>
    <cellStyle name="Millares 3 4 2 4 2" xfId="57618" xr:uid="{8648521F-9971-434D-850B-061FF20E86E9}"/>
    <cellStyle name="Millares 3 4 2 5" xfId="57611" xr:uid="{D429FFB7-52C2-49F4-8DE8-B0065FAF5410}"/>
    <cellStyle name="Millares 3 4 3" xfId="4553" xr:uid="{5543B9DE-B6B2-4820-B60A-96DFEED15CCB}"/>
    <cellStyle name="Millares 3 4 3 2" xfId="12261" xr:uid="{93999122-470A-4C28-8848-1FBD6CCBBEDD}"/>
    <cellStyle name="Millares 3 4 3 2 2" xfId="27673" xr:uid="{D2B95101-4285-4D89-9BD4-923C62C8C1A8}"/>
    <cellStyle name="Millares 3 4 3 2 2 2" xfId="57621" xr:uid="{30565420-C24E-4093-BF51-084F9F4E5B66}"/>
    <cellStyle name="Millares 3 4 3 2 3" xfId="57620" xr:uid="{74541021-1FDA-4F60-BA86-D0CB0624E27E}"/>
    <cellStyle name="Millares 3 4 3 3" xfId="19968" xr:uid="{9A5F41FD-9655-4DF9-8273-A70045CBF71C}"/>
    <cellStyle name="Millares 3 4 3 3 2" xfId="57622" xr:uid="{1CE108B7-BE2D-4F8F-A85A-2E9BD5E1CF64}"/>
    <cellStyle name="Millares 3 4 3 4" xfId="57619" xr:uid="{4D2A7AD3-3E19-4099-A9C0-1D35D93F6BEB}"/>
    <cellStyle name="Millares 3 4 4" xfId="8543" xr:uid="{F4193F1A-F4DE-49AA-9BE4-D2077224B7EC}"/>
    <cellStyle name="Millares 3 4 4 2" xfId="23956" xr:uid="{F9888DE5-D046-4399-9EA5-4F7BFF53069D}"/>
    <cellStyle name="Millares 3 4 4 2 2" xfId="57624" xr:uid="{EE2EBA1D-77FF-433A-8BD7-22EECCF86E83}"/>
    <cellStyle name="Millares 3 4 4 3" xfId="57623" xr:uid="{C7B9EE90-0D23-4537-9E52-F4C7DBB9B96F}"/>
    <cellStyle name="Millares 3 4 5" xfId="16251" xr:uid="{50BF49B8-AC1D-492F-B819-3387AB4B6119}"/>
    <cellStyle name="Millares 3 4 5 2" xfId="57625" xr:uid="{437CCB39-E564-4C57-953E-9C5FD90BAD94}"/>
    <cellStyle name="Millares 3 4 6" xfId="57610" xr:uid="{4F682345-FF90-4AB1-8617-070F34773DA6}"/>
    <cellStyle name="Millares 3 5" xfId="1653" xr:uid="{E6FCC369-8E87-45B8-A3B8-68402B7EC777}"/>
    <cellStyle name="Millares 3 5 2" xfId="5385" xr:uid="{6D70ED69-2BA9-4D5F-8869-DA8E132289D4}"/>
    <cellStyle name="Millares 3 5 2 2" xfId="13093" xr:uid="{DAB5BA5B-1597-4367-A6A0-189D11FFB648}"/>
    <cellStyle name="Millares 3 5 2 2 2" xfId="28505" xr:uid="{26E99CD5-1513-4096-98E0-D1BD620BCD10}"/>
    <cellStyle name="Millares 3 5 2 2 2 2" xfId="57629" xr:uid="{94086FA9-4036-4205-B6FC-F8C507BB9BA7}"/>
    <cellStyle name="Millares 3 5 2 2 3" xfId="57628" xr:uid="{2C6C3A82-9316-4394-8937-0D6844936BEB}"/>
    <cellStyle name="Millares 3 5 2 3" xfId="20800" xr:uid="{7A5540EF-253F-47AA-A5AE-682C62076207}"/>
    <cellStyle name="Millares 3 5 2 3 2" xfId="57630" xr:uid="{703A15C4-1D7F-4735-A6D8-14B14EC12B4D}"/>
    <cellStyle name="Millares 3 5 2 4" xfId="57627" xr:uid="{80B282EC-FB38-4A5C-A08F-5073D8066759}"/>
    <cellStyle name="Millares 3 5 3" xfId="9364" xr:uid="{E537B364-69F7-42F6-97D6-17248EC13CB4}"/>
    <cellStyle name="Millares 3 5 3 2" xfId="24777" xr:uid="{00093DE3-BFC7-4645-8949-CFFAAED67813}"/>
    <cellStyle name="Millares 3 5 3 2 2" xfId="57632" xr:uid="{7891005A-1A5A-455E-913F-F8BC066EB794}"/>
    <cellStyle name="Millares 3 5 3 3" xfId="57631" xr:uid="{E7A015CB-C54A-490F-92A5-7B42889F63E5}"/>
    <cellStyle name="Millares 3 5 4" xfId="17072" xr:uid="{C34ADB1B-FCA8-461A-9A4F-82ABF45461F6}"/>
    <cellStyle name="Millares 3 5 4 2" xfId="57633" xr:uid="{441C30E1-07C6-4958-A510-FE93E8CE742B}"/>
    <cellStyle name="Millares 3 5 5" xfId="57626" xr:uid="{F063A0CA-FA74-4DDA-AAFB-24823BC0A435}"/>
    <cellStyle name="Millares 3 6" xfId="3901" xr:uid="{7C754280-2BC5-4677-BBBA-25B79FB61F21}"/>
    <cellStyle name="Millares 3 6 2" xfId="11609" xr:uid="{D5BC89A8-9FB8-4B3A-9B79-863CBC3379CA}"/>
    <cellStyle name="Millares 3 6 2 2" xfId="27021" xr:uid="{40ED8EB7-6A0A-4EF1-BAAB-E0EC079783F0}"/>
    <cellStyle name="Millares 3 6 2 2 2" xfId="57636" xr:uid="{908D8A5A-5C28-4081-9103-30B3FAAB5573}"/>
    <cellStyle name="Millares 3 6 2 3" xfId="57635" xr:uid="{3B8A5092-0FC0-438D-B55E-50676E2C5EB6}"/>
    <cellStyle name="Millares 3 6 3" xfId="19316" xr:uid="{043C3698-03A0-42F4-BB8B-34E525A2C7A1}"/>
    <cellStyle name="Millares 3 6 3 2" xfId="57637" xr:uid="{5CCA9BB1-ABBB-412E-8E0E-FDB8B40CCB05}"/>
    <cellStyle name="Millares 3 6 4" xfId="57634" xr:uid="{1B1E17AA-D9AA-49D8-ABAD-0782D1200A38}"/>
    <cellStyle name="Millares 3 7" xfId="7887" xr:uid="{96F42CD9-8019-4D0A-A381-968DEBD68E04}"/>
    <cellStyle name="Millares 3 7 2" xfId="23300" xr:uid="{A3D46A0D-1040-4430-B9CF-6FA357B3313B}"/>
    <cellStyle name="Millares 3 7 2 2" xfId="57639" xr:uid="{00EF7AF9-9591-4EAA-99F4-DC56E30B95EC}"/>
    <cellStyle name="Millares 3 7 3" xfId="57638" xr:uid="{5137B731-F51E-4AB3-94C0-D17CCF317AF4}"/>
    <cellStyle name="Millares 3 8" xfId="15595" xr:uid="{96D61109-F8B3-4DB1-B4B7-6FE5CB721F64}"/>
    <cellStyle name="Millares 3 8 2" xfId="57640" xr:uid="{4BEC0AA0-A651-4E80-9007-694785D9D8AB}"/>
    <cellStyle name="Millares 3 9" xfId="57513" xr:uid="{401B288F-167E-4242-BFD1-7D6717DA9EDA}"/>
    <cellStyle name="Millares 4" xfId="219" xr:uid="{11D9D583-5F45-4698-8479-E1292DE0AFBE}"/>
    <cellStyle name="Millares 4 2" xfId="422" xr:uid="{814CAC7B-2F53-4D02-8FC1-871510AD01EC}"/>
    <cellStyle name="Millares 4 2 2" xfId="1084" xr:uid="{DB4216E3-5AA2-448A-BCB1-7729E8D04733}"/>
    <cellStyle name="Millares 4 2 2 2" xfId="2552" xr:uid="{45C59A68-D705-4682-AC99-32B354021440}"/>
    <cellStyle name="Millares 4 2 2 2 2" xfId="6284" xr:uid="{6DB9BFA4-170D-4752-AB24-9C015453EDB7}"/>
    <cellStyle name="Millares 4 2 2 2 2 2" xfId="13992" xr:uid="{7EE6E9DB-2B72-48EC-8B55-9CC4C17A077E}"/>
    <cellStyle name="Millares 4 2 2 2 2 2 2" xfId="29404" xr:uid="{B45AA679-4098-42E7-AE49-35A63ED533C9}"/>
    <cellStyle name="Millares 4 2 2 2 2 2 2 2" xfId="57647" xr:uid="{0146E931-8621-45CC-B939-A9EA95A50E0E}"/>
    <cellStyle name="Millares 4 2 2 2 2 2 3" xfId="57646" xr:uid="{CDBFAF12-BDE5-4757-9CC0-24DBCD900734}"/>
    <cellStyle name="Millares 4 2 2 2 2 3" xfId="21699" xr:uid="{F92B3E83-9FEE-49AC-B3EE-F4BB75E5E2C6}"/>
    <cellStyle name="Millares 4 2 2 2 2 3 2" xfId="57648" xr:uid="{9DF459BE-81C2-40B1-A00A-D7624D999DAD}"/>
    <cellStyle name="Millares 4 2 2 2 2 4" xfId="57645" xr:uid="{7C85DA19-E1B6-47E3-84FB-6866364AC4CC}"/>
    <cellStyle name="Millares 4 2 2 2 3" xfId="10263" xr:uid="{E6E09315-0C1C-4241-8D55-9DBAD47AB325}"/>
    <cellStyle name="Millares 4 2 2 2 3 2" xfId="25676" xr:uid="{80AD62FF-0615-47C7-B5D6-0B1254544305}"/>
    <cellStyle name="Millares 4 2 2 2 3 2 2" xfId="57650" xr:uid="{2FE78940-D6A5-4F8C-B68C-FB9FC2964A8C}"/>
    <cellStyle name="Millares 4 2 2 2 3 3" xfId="57649" xr:uid="{BD35D22B-54DD-4B40-92D6-EC80B77AA008}"/>
    <cellStyle name="Millares 4 2 2 2 4" xfId="17971" xr:uid="{4FBE837B-6BB0-4309-9402-AF2DE67C8494}"/>
    <cellStyle name="Millares 4 2 2 2 4 2" xfId="57651" xr:uid="{F27ED4C3-0001-4E8D-B509-2E6EF2FE3791}"/>
    <cellStyle name="Millares 4 2 2 2 5" xfId="57644" xr:uid="{462DF247-3757-4C82-BB99-03FED4AC6DFF}"/>
    <cellStyle name="Millares 4 2 2 3" xfId="4821" xr:uid="{5D2B903F-3F11-4E19-8A2B-A45F0C90912C}"/>
    <cellStyle name="Millares 4 2 2 3 2" xfId="12529" xr:uid="{440E8E8B-7ED0-477D-AC7D-A4D8E7514573}"/>
    <cellStyle name="Millares 4 2 2 3 2 2" xfId="27941" xr:uid="{1D44E4BF-B20B-4C01-9C28-B41650495BEB}"/>
    <cellStyle name="Millares 4 2 2 3 2 2 2" xfId="57654" xr:uid="{84C0EC73-C590-4B5D-B461-FA4B5030F8BE}"/>
    <cellStyle name="Millares 4 2 2 3 2 3" xfId="57653" xr:uid="{EF1060AA-D479-40DE-9A9B-5A51C384EB57}"/>
    <cellStyle name="Millares 4 2 2 3 3" xfId="20236" xr:uid="{4B0594D3-42D3-415D-BEDB-9FA4D75A6D27}"/>
    <cellStyle name="Millares 4 2 2 3 3 2" xfId="57655" xr:uid="{BD367D21-A077-4EF8-A35D-9B155486D3BD}"/>
    <cellStyle name="Millares 4 2 2 3 4" xfId="57652" xr:uid="{155BC782-32BF-435C-BDD7-E03D735FEC4E}"/>
    <cellStyle name="Millares 4 2 2 4" xfId="8804" xr:uid="{B30EF856-BC15-4E06-9EA6-556E0E45ACF6}"/>
    <cellStyle name="Millares 4 2 2 4 2" xfId="24217" xr:uid="{B43223A8-6078-40A8-877A-6796EE9D6357}"/>
    <cellStyle name="Millares 4 2 2 4 2 2" xfId="57657" xr:uid="{BCFE4BC9-64FA-4404-9E75-8F66F4CA83CD}"/>
    <cellStyle name="Millares 4 2 2 4 3" xfId="57656" xr:uid="{C2EB545D-8880-462E-AC20-EE2DF08DBEF4}"/>
    <cellStyle name="Millares 4 2 2 5" xfId="16512" xr:uid="{2FCC2BEF-7685-41D4-A00C-E37F5CFA7DFB}"/>
    <cellStyle name="Millares 4 2 2 5 2" xfId="57658" xr:uid="{21B7FE4F-31EB-45E7-822A-8EE942257A52}"/>
    <cellStyle name="Millares 4 2 2 6" xfId="57643" xr:uid="{F6011E02-57B9-4074-B7BB-9235B5469B62}"/>
    <cellStyle name="Millares 4 2 3" xfId="1914" xr:uid="{9CA6096A-59BB-44A2-A4B6-EA5051B1F5DC}"/>
    <cellStyle name="Millares 4 2 3 2" xfId="5646" xr:uid="{4090F8AB-2ACE-4971-BCDF-70CB44BECC38}"/>
    <cellStyle name="Millares 4 2 3 2 2" xfId="13354" xr:uid="{94E22F86-A5FD-41A2-AE2C-020156650616}"/>
    <cellStyle name="Millares 4 2 3 2 2 2" xfId="28766" xr:uid="{C2A0C8C9-3837-47EC-AAD2-D31C3A994355}"/>
    <cellStyle name="Millares 4 2 3 2 2 2 2" xfId="57662" xr:uid="{2ECB8E2B-24FE-45BB-B8D7-C79CAD1433E5}"/>
    <cellStyle name="Millares 4 2 3 2 2 3" xfId="57661" xr:uid="{C5D0F1E9-8818-4DB7-A2DC-D7F34CCBA118}"/>
    <cellStyle name="Millares 4 2 3 2 3" xfId="21061" xr:uid="{48553009-2F80-4D46-A7F8-63D340B0FCF9}"/>
    <cellStyle name="Millares 4 2 3 2 3 2" xfId="57663" xr:uid="{61FF9AE5-2781-4D73-A98B-BCF7EAF67B83}"/>
    <cellStyle name="Millares 4 2 3 2 4" xfId="57660" xr:uid="{44F888D9-490C-428A-A60B-623A640C0E4E}"/>
    <cellStyle name="Millares 4 2 3 3" xfId="9625" xr:uid="{65A0184A-480F-455C-BAEC-B29FFA0CAEA6}"/>
    <cellStyle name="Millares 4 2 3 3 2" xfId="25038" xr:uid="{EC5FC6AE-0270-439F-B10A-EFFB7CCEE560}"/>
    <cellStyle name="Millares 4 2 3 3 2 2" xfId="57665" xr:uid="{19B7D1AE-ADAD-4C1C-8806-23CD8FEB72A1}"/>
    <cellStyle name="Millares 4 2 3 3 3" xfId="57664" xr:uid="{C2366E8D-B584-46E8-BBE1-8D9D8C10BA08}"/>
    <cellStyle name="Millares 4 2 3 4" xfId="17333" xr:uid="{D3008100-D010-44D2-8547-7131B0300906}"/>
    <cellStyle name="Millares 4 2 3 4 2" xfId="57666" xr:uid="{3C039ADE-3376-4A01-8CF0-1D904C3784F8}"/>
    <cellStyle name="Millares 4 2 3 5" xfId="57659" xr:uid="{F93995C4-4365-4C63-8E45-F1B69F3E53EF}"/>
    <cellStyle name="Millares 4 2 4" xfId="4169" xr:uid="{00FA0352-ED07-4633-B7EE-82A9E2A983D4}"/>
    <cellStyle name="Millares 4 2 4 2" xfId="11877" xr:uid="{61317AC1-E359-45FE-B759-B64678D6EC99}"/>
    <cellStyle name="Millares 4 2 4 2 2" xfId="27289" xr:uid="{C3FF69C5-7E62-46C4-A011-00FC760C07BE}"/>
    <cellStyle name="Millares 4 2 4 2 2 2" xfId="57669" xr:uid="{34EEC93D-64D7-46CB-B583-8049E9BDE842}"/>
    <cellStyle name="Millares 4 2 4 2 3" xfId="57668" xr:uid="{C5FC140C-754C-42D4-AD5A-CF43FF57CDEA}"/>
    <cellStyle name="Millares 4 2 4 3" xfId="19584" xr:uid="{4E040676-85A8-490F-A78D-410A48800F8B}"/>
    <cellStyle name="Millares 4 2 4 3 2" xfId="57670" xr:uid="{381C3EA3-97EB-4BD8-BC83-7F6210097AA6}"/>
    <cellStyle name="Millares 4 2 4 4" xfId="57667" xr:uid="{AB9C0D64-BDA1-48BE-9E28-E64AB1A1DB63}"/>
    <cellStyle name="Millares 4 2 5" xfId="8166" xr:uid="{5C2B0182-56E1-41F3-9BC0-5B851B9D4D24}"/>
    <cellStyle name="Millares 4 2 5 2" xfId="23579" xr:uid="{9B8CAFFF-2BD4-40CA-B306-723B9ABE188A}"/>
    <cellStyle name="Millares 4 2 5 2 2" xfId="57672" xr:uid="{AEA964EB-C8BC-41E5-9A62-5DC16B3671A6}"/>
    <cellStyle name="Millares 4 2 5 3" xfId="57671" xr:uid="{69B35723-DC7C-4335-80D4-CA5DD5B3D75E}"/>
    <cellStyle name="Millares 4 2 6" xfId="15874" xr:uid="{B53055CF-B2E9-4911-9821-466971EA4F99}"/>
    <cellStyle name="Millares 4 2 6 2" xfId="57673" xr:uid="{2119ECDE-3D6A-40C0-9912-9289F2E2FE7E}"/>
    <cellStyle name="Millares 4 2 7" xfId="57642" xr:uid="{11177D07-DED9-474B-B628-099C298E162C}"/>
    <cellStyle name="Millares 4 3" xfId="884" xr:uid="{C6DE5874-9D9D-4C73-B51C-C8DE5F02E344}"/>
    <cellStyle name="Millares 4 3 2" xfId="2354" xr:uid="{72B25D44-9A38-408B-907F-438FCD5E8237}"/>
    <cellStyle name="Millares 4 3 2 2" xfId="6086" xr:uid="{523F7D64-9803-481F-9095-492752360A4F}"/>
    <cellStyle name="Millares 4 3 2 2 2" xfId="13794" xr:uid="{29F63504-7859-4852-8A73-1D8ECDF51435}"/>
    <cellStyle name="Millares 4 3 2 2 2 2" xfId="29206" xr:uid="{8D505FD7-D982-44B3-B97F-9248754666F5}"/>
    <cellStyle name="Millares 4 3 2 2 2 2 2" xfId="57678" xr:uid="{4C0D2BC9-3DAE-496A-871C-016DD277A709}"/>
    <cellStyle name="Millares 4 3 2 2 2 3" xfId="57677" xr:uid="{65572C93-0627-4B5D-9B39-B5BA66710867}"/>
    <cellStyle name="Millares 4 3 2 2 3" xfId="21501" xr:uid="{61A76C16-73B2-47BD-828B-6FBE00A4BD40}"/>
    <cellStyle name="Millares 4 3 2 2 3 2" xfId="57679" xr:uid="{34AE5BCF-DB93-4A4F-8E91-ED7D0B70B7B2}"/>
    <cellStyle name="Millares 4 3 2 2 4" xfId="57676" xr:uid="{A3D0D910-50F9-4530-8993-45270DC4D8E8}"/>
    <cellStyle name="Millares 4 3 2 3" xfId="10065" xr:uid="{AB6861EE-EE07-40BF-9586-B2864D0155F6}"/>
    <cellStyle name="Millares 4 3 2 3 2" xfId="25478" xr:uid="{59F48135-0303-4CC3-8FEE-C66D24AADC23}"/>
    <cellStyle name="Millares 4 3 2 3 2 2" xfId="57681" xr:uid="{C5AC713B-6B7F-4C30-9826-15CBC370DDA6}"/>
    <cellStyle name="Millares 4 3 2 3 3" xfId="57680" xr:uid="{ED65D063-0569-45DF-8B42-7A98773F36FD}"/>
    <cellStyle name="Millares 4 3 2 4" xfId="17773" xr:uid="{2C203E05-C91D-4638-979E-3493DEB03A7E}"/>
    <cellStyle name="Millares 4 3 2 4 2" xfId="57682" xr:uid="{C5EB8D6A-21C4-436F-BBAD-93FC787FBC0F}"/>
    <cellStyle name="Millares 4 3 2 5" xfId="57675" xr:uid="{7D29467C-3F61-4C58-80A0-EFB03FA429AF}"/>
    <cellStyle name="Millares 4 3 3" xfId="4621" xr:uid="{5FB949F9-37BB-4A0A-AFF4-09DD6B190F76}"/>
    <cellStyle name="Millares 4 3 3 2" xfId="12329" xr:uid="{607A2856-B06E-4046-BFDE-175DAC66D03A}"/>
    <cellStyle name="Millares 4 3 3 2 2" xfId="27741" xr:uid="{313E0A98-940C-4EBE-B37C-C6CF904C8539}"/>
    <cellStyle name="Millares 4 3 3 2 2 2" xfId="57685" xr:uid="{78C05A29-F3C5-4D90-8572-D9B57001D0AF}"/>
    <cellStyle name="Millares 4 3 3 2 3" xfId="57684" xr:uid="{48A356AA-3251-48D3-B057-27B962E21351}"/>
    <cellStyle name="Millares 4 3 3 3" xfId="20036" xr:uid="{19016B17-BF83-4525-B567-EA850EF6EB85}"/>
    <cellStyle name="Millares 4 3 3 3 2" xfId="57686" xr:uid="{BB16C2BC-12E8-4050-9084-BF0E2149F8A1}"/>
    <cellStyle name="Millares 4 3 3 4" xfId="57683" xr:uid="{C1BF6F51-F740-4166-A374-BBCC43291A14}"/>
    <cellStyle name="Millares 4 3 4" xfId="8606" xr:uid="{CAA81E11-7366-49D1-B80B-4797E6D1787D}"/>
    <cellStyle name="Millares 4 3 4 2" xfId="24019" xr:uid="{64BE9F77-9823-4AF2-BE63-2B5D737DE9DD}"/>
    <cellStyle name="Millares 4 3 4 2 2" xfId="57688" xr:uid="{15D709A0-E4BA-4336-A9D1-48DC64E1164D}"/>
    <cellStyle name="Millares 4 3 4 3" xfId="57687" xr:uid="{B11F22E4-0DC7-49CC-937C-A26DA864D30C}"/>
    <cellStyle name="Millares 4 3 5" xfId="16314" xr:uid="{90492A87-5C0D-46AD-BBE8-86CD9103A880}"/>
    <cellStyle name="Millares 4 3 5 2" xfId="57689" xr:uid="{E7EA59B5-B8BB-478B-AA1C-418AC461C47F}"/>
    <cellStyle name="Millares 4 3 6" xfId="57674" xr:uid="{19BD93C5-4FC2-442F-A9B9-BFA5D742BB35}"/>
    <cellStyle name="Millares 4 4" xfId="1716" xr:uid="{FC46AE51-EBE2-4BD5-B36E-B5E0AACE1C9C}"/>
    <cellStyle name="Millares 4 4 2" xfId="5448" xr:uid="{1B9ADBD4-A381-4EA3-9B9E-422813DB1D2B}"/>
    <cellStyle name="Millares 4 4 2 2" xfId="13156" xr:uid="{7E8C0E87-738A-412D-AA4D-0B593EE85F9E}"/>
    <cellStyle name="Millares 4 4 2 2 2" xfId="28568" xr:uid="{E1542CF4-C637-488C-B19C-9D8BF5ED44AD}"/>
    <cellStyle name="Millares 4 4 2 2 2 2" xfId="57693" xr:uid="{D20B5634-4812-44EB-BA22-636E6614093D}"/>
    <cellStyle name="Millares 4 4 2 2 3" xfId="57692" xr:uid="{4095420D-638F-4745-8DAB-645A8193E831}"/>
    <cellStyle name="Millares 4 4 2 3" xfId="20863" xr:uid="{63A24F31-370F-4208-BD05-1212C3A75351}"/>
    <cellStyle name="Millares 4 4 2 3 2" xfId="57694" xr:uid="{95FC6032-70AB-4EF1-8050-2AC699206A1C}"/>
    <cellStyle name="Millares 4 4 2 4" xfId="57691" xr:uid="{2B24E1DF-4674-4BCA-A0AE-0D09CB4512B8}"/>
    <cellStyle name="Millares 4 4 3" xfId="9427" xr:uid="{AC30BA9E-43C3-4AD6-BA3C-0EA2BB356590}"/>
    <cellStyle name="Millares 4 4 3 2" xfId="24840" xr:uid="{7F79F90A-F157-4A22-8E59-B5B9AA4E0228}"/>
    <cellStyle name="Millares 4 4 3 2 2" xfId="57696" xr:uid="{4E01A14B-F66B-4CFF-826C-5D47820029B6}"/>
    <cellStyle name="Millares 4 4 3 3" xfId="57695" xr:uid="{75800E46-7F20-40C4-A5EE-BDAD50D3332A}"/>
    <cellStyle name="Millares 4 4 4" xfId="17135" xr:uid="{AE16027C-782B-481D-95BF-C9CF43ED8770}"/>
    <cellStyle name="Millares 4 4 4 2" xfId="57697" xr:uid="{03698178-02CE-44C7-B6EA-D2468BB2A2F1}"/>
    <cellStyle name="Millares 4 4 5" xfId="57690" xr:uid="{3FB826BC-FE99-401C-A7A3-D66CCC77AE2E}"/>
    <cellStyle name="Millares 4 5" xfId="3969" xr:uid="{79C8D1D9-B77A-4040-A097-2C46870008E6}"/>
    <cellStyle name="Millares 4 5 2" xfId="11677" xr:uid="{1E896736-21CD-45D2-A895-07825C70C573}"/>
    <cellStyle name="Millares 4 5 2 2" xfId="27089" xr:uid="{DC0D38A3-DA1B-4AB2-8D82-875A1A808109}"/>
    <cellStyle name="Millares 4 5 2 2 2" xfId="57700" xr:uid="{9DDFDAFF-2C65-4D90-9F97-721BAED2F336}"/>
    <cellStyle name="Millares 4 5 2 3" xfId="57699" xr:uid="{92FE7217-DD8A-422E-96DC-7C91BA41D1F3}"/>
    <cellStyle name="Millares 4 5 3" xfId="19384" xr:uid="{A6E9A52A-BF34-48A4-8668-5B8B563A2D80}"/>
    <cellStyle name="Millares 4 5 3 2" xfId="57701" xr:uid="{E0C6F03B-21B3-4A1E-84CD-E7CE909655F2}"/>
    <cellStyle name="Millares 4 5 4" xfId="57698" xr:uid="{696A3391-4D13-4996-8D81-9D8B37650BED}"/>
    <cellStyle name="Millares 4 6" xfId="7968" xr:uid="{FF989CCE-0CE1-4534-A9CF-25154709B477}"/>
    <cellStyle name="Millares 4 6 2" xfId="23381" xr:uid="{3875F669-D14A-40A0-86FD-2C673CE3FECD}"/>
    <cellStyle name="Millares 4 6 2 2" xfId="57703" xr:uid="{5BA8371C-CD62-4A5C-B014-8E8ED9E1B5C9}"/>
    <cellStyle name="Millares 4 6 3" xfId="57702" xr:uid="{0927F5C9-303F-4839-8CE1-4219DAC1FF08}"/>
    <cellStyle name="Millares 4 7" xfId="15676" xr:uid="{E8877710-AC22-4B97-9332-405F9BB5170F}"/>
    <cellStyle name="Millares 4 7 2" xfId="57704" xr:uid="{25F126C2-47E6-45BD-86E9-C1ED1905BA98}"/>
    <cellStyle name="Millares 4 8" xfId="57641" xr:uid="{2341FE82-993C-443C-870D-FD84A499F14E}"/>
    <cellStyle name="Millares 5" xfId="242" xr:uid="{6E3CC13F-D244-476B-BB07-6F6420CE81D1}"/>
    <cellStyle name="Millares 5 2" xfId="445" xr:uid="{191CE151-5F19-4470-AE1A-B508526CF36F}"/>
    <cellStyle name="Millares 5 2 2" xfId="1106" xr:uid="{7BAD1988-E3AF-4569-B68F-20EB9F2A52A6}"/>
    <cellStyle name="Millares 5 2 2 2" xfId="2574" xr:uid="{D16132B7-38DA-4C10-8B84-6198521F38E1}"/>
    <cellStyle name="Millares 5 2 2 2 2" xfId="6306" xr:uid="{C4F4E7DD-5782-48A1-B5D9-45A09DB79A35}"/>
    <cellStyle name="Millares 5 2 2 2 2 2" xfId="14014" xr:uid="{725AFD47-6FA2-4556-B64C-301EF92AFD69}"/>
    <cellStyle name="Millares 5 2 2 2 2 2 2" xfId="29426" xr:uid="{FE9C9D2D-18DA-4A9B-BBC0-A68C511040E1}"/>
    <cellStyle name="Millares 5 2 2 2 2 2 2 2" xfId="57711" xr:uid="{1E850231-F1EB-47CF-AC5C-8B66234BE483}"/>
    <cellStyle name="Millares 5 2 2 2 2 2 3" xfId="57710" xr:uid="{FBB111EB-75F1-4BB9-9F57-17BE4737FB6E}"/>
    <cellStyle name="Millares 5 2 2 2 2 3" xfId="21721" xr:uid="{6175AF56-5537-4270-A661-9D854769F1C7}"/>
    <cellStyle name="Millares 5 2 2 2 2 3 2" xfId="57712" xr:uid="{9F41A72D-9F35-4782-B079-B428516ACAE7}"/>
    <cellStyle name="Millares 5 2 2 2 2 4" xfId="57709" xr:uid="{CD6A95AC-806C-4C82-A3AF-DEA83826F74F}"/>
    <cellStyle name="Millares 5 2 2 2 3" xfId="10285" xr:uid="{45B56F07-760D-4216-A485-D52C228B79CE}"/>
    <cellStyle name="Millares 5 2 2 2 3 2" xfId="25698" xr:uid="{7BFF9894-149B-4739-B772-6E48B7E87442}"/>
    <cellStyle name="Millares 5 2 2 2 3 2 2" xfId="57714" xr:uid="{0326225C-CAD8-43E5-9317-1B606DF42951}"/>
    <cellStyle name="Millares 5 2 2 2 3 3" xfId="57713" xr:uid="{36F01360-85FB-4107-9528-7253724686F2}"/>
    <cellStyle name="Millares 5 2 2 2 4" xfId="17993" xr:uid="{8234A0D8-D4A6-4301-B6B1-01A524DCCA93}"/>
    <cellStyle name="Millares 5 2 2 2 4 2" xfId="57715" xr:uid="{05AA7F26-AC18-45CD-B49D-549210B43C8F}"/>
    <cellStyle name="Millares 5 2 2 2 5" xfId="57708" xr:uid="{FB9FC780-D334-492A-8A5D-89DB14BDB04F}"/>
    <cellStyle name="Millares 5 2 2 3" xfId="4843" xr:uid="{B5A620E3-E5CD-4B1E-A88E-75AEDD00AB99}"/>
    <cellStyle name="Millares 5 2 2 3 2" xfId="12551" xr:uid="{75751E19-0710-4975-ADCE-28D6B434CC83}"/>
    <cellStyle name="Millares 5 2 2 3 2 2" xfId="27963" xr:uid="{0F8A96F7-7B02-4509-A251-4235DCE8D220}"/>
    <cellStyle name="Millares 5 2 2 3 2 2 2" xfId="57718" xr:uid="{34ECE3DB-0E8B-4220-B816-D8B7E153435B}"/>
    <cellStyle name="Millares 5 2 2 3 2 3" xfId="57717" xr:uid="{78231A40-2E44-4FA9-AB2D-47338093FBB8}"/>
    <cellStyle name="Millares 5 2 2 3 3" xfId="20258" xr:uid="{632AD01A-9096-4221-A491-E9D428E58E27}"/>
    <cellStyle name="Millares 5 2 2 3 3 2" xfId="57719" xr:uid="{02D50E78-2AC9-4978-A8E3-8082BE625099}"/>
    <cellStyle name="Millares 5 2 2 3 4" xfId="57716" xr:uid="{01E5EFF5-20F1-4AB3-A6A5-9496E4CB02C9}"/>
    <cellStyle name="Millares 5 2 2 4" xfId="8826" xr:uid="{4BE371B9-8472-477A-8C53-E86C9A0E1575}"/>
    <cellStyle name="Millares 5 2 2 4 2" xfId="24239" xr:uid="{0E3151B8-69BA-4EFB-BA8D-9DD711C33F01}"/>
    <cellStyle name="Millares 5 2 2 4 2 2" xfId="57721" xr:uid="{46064017-05BC-414F-8056-5C141991D0CB}"/>
    <cellStyle name="Millares 5 2 2 4 3" xfId="57720" xr:uid="{F5824F32-E1E1-4EDB-A68D-E071DC22A5E9}"/>
    <cellStyle name="Millares 5 2 2 5" xfId="16534" xr:uid="{53CEC73D-7269-467E-9CA9-0ABA0943F1A6}"/>
    <cellStyle name="Millares 5 2 2 5 2" xfId="57722" xr:uid="{D5248078-68EA-4574-B8D8-C6036FFD74B4}"/>
    <cellStyle name="Millares 5 2 2 6" xfId="57707" xr:uid="{2FB760CC-99E1-40D7-B037-79DCBFCD45CE}"/>
    <cellStyle name="Millares 5 2 3" xfId="1936" xr:uid="{4DDC0130-2A05-4360-9012-8CA7CC3E6782}"/>
    <cellStyle name="Millares 5 2 3 2" xfId="5668" xr:uid="{AE7EAEBB-F68E-4FF2-8F7D-9D56C8118CB7}"/>
    <cellStyle name="Millares 5 2 3 2 2" xfId="13376" xr:uid="{16435290-890E-45E7-BED7-B052B3A040DA}"/>
    <cellStyle name="Millares 5 2 3 2 2 2" xfId="28788" xr:uid="{CD92C69F-7135-4604-AF41-F18E212FCDE9}"/>
    <cellStyle name="Millares 5 2 3 2 2 2 2" xfId="57726" xr:uid="{CFDFD58C-5307-485A-90B9-C8993059D612}"/>
    <cellStyle name="Millares 5 2 3 2 2 3" xfId="57725" xr:uid="{36F20C3F-5A90-4B10-A067-CFD64778C740}"/>
    <cellStyle name="Millares 5 2 3 2 3" xfId="21083" xr:uid="{CAF18B1E-ACED-4396-9F31-E736365D448B}"/>
    <cellStyle name="Millares 5 2 3 2 3 2" xfId="57727" xr:uid="{7E6F30D1-51C4-41B7-950D-45A8524769A7}"/>
    <cellStyle name="Millares 5 2 3 2 4" xfId="57724" xr:uid="{936422C7-B154-460A-9017-6ED373D6BA16}"/>
    <cellStyle name="Millares 5 2 3 3" xfId="9647" xr:uid="{7FBB39FE-CEC7-46F6-8F15-16FE45140EE3}"/>
    <cellStyle name="Millares 5 2 3 3 2" xfId="25060" xr:uid="{8049C16A-30C7-4494-AA81-9A8FE157EA47}"/>
    <cellStyle name="Millares 5 2 3 3 2 2" xfId="57729" xr:uid="{D8394DE5-6088-4915-996B-5A4608A2260F}"/>
    <cellStyle name="Millares 5 2 3 3 3" xfId="57728" xr:uid="{7934D4F2-9E56-485C-ACFE-D3E2DF60F077}"/>
    <cellStyle name="Millares 5 2 3 4" xfId="17355" xr:uid="{BB37AF3F-73EC-4DC5-B8DB-FA7D0DFC2E65}"/>
    <cellStyle name="Millares 5 2 3 4 2" xfId="57730" xr:uid="{289E8E4F-9E2E-47F6-AC7B-249ABFD887EB}"/>
    <cellStyle name="Millares 5 2 3 5" xfId="57723" xr:uid="{7DE06BF7-C8D7-4678-A6DC-570F23EAA0B1}"/>
    <cellStyle name="Millares 5 2 4" xfId="4191" xr:uid="{F33CDBF0-4555-4F48-9BE8-B0F4C162C3BC}"/>
    <cellStyle name="Millares 5 2 4 2" xfId="11899" xr:uid="{8B3F955D-46E1-4421-BEB1-05A3A7153161}"/>
    <cellStyle name="Millares 5 2 4 2 2" xfId="27311" xr:uid="{3BB4996D-08AF-4BBE-9E7A-F103785B780A}"/>
    <cellStyle name="Millares 5 2 4 2 2 2" xfId="57733" xr:uid="{BFB992FF-710C-4D8C-9E39-15427983A9C0}"/>
    <cellStyle name="Millares 5 2 4 2 3" xfId="57732" xr:uid="{FF9E1EE0-35DB-4159-8474-A8C541DFBE09}"/>
    <cellStyle name="Millares 5 2 4 3" xfId="19606" xr:uid="{86DC7631-75ED-40AC-8CA2-9E0D9EA58E63}"/>
    <cellStyle name="Millares 5 2 4 3 2" xfId="57734" xr:uid="{319C234B-9932-4DB0-8B3E-F2BD9AEDAFF3}"/>
    <cellStyle name="Millares 5 2 4 4" xfId="57731" xr:uid="{2A572572-E954-4CB8-8EF2-5F3B9B6B9460}"/>
    <cellStyle name="Millares 5 2 5" xfId="8188" xr:uid="{A462B247-3792-4E85-B3EB-D00EFF842BCA}"/>
    <cellStyle name="Millares 5 2 5 2" xfId="23601" xr:uid="{5B6458AA-B1D1-4146-BDFE-5A0E1C100D88}"/>
    <cellStyle name="Millares 5 2 5 2 2" xfId="57736" xr:uid="{2954A56C-4BE4-4D87-94AD-F714137593BA}"/>
    <cellStyle name="Millares 5 2 5 3" xfId="57735" xr:uid="{A59C4B64-5598-41CD-8C2B-DF2F640A2431}"/>
    <cellStyle name="Millares 5 2 6" xfId="15896" xr:uid="{82580809-4024-41D8-96FD-406787D63028}"/>
    <cellStyle name="Millares 5 2 6 2" xfId="57737" xr:uid="{3D51A4C7-2803-4A5A-AC52-EEA9C97EC35A}"/>
    <cellStyle name="Millares 5 2 7" xfId="57706" xr:uid="{DE96DB09-4377-44F6-AC42-0268BF7D2C51}"/>
    <cellStyle name="Millares 5 3" xfId="906" xr:uid="{58369A7F-4F8D-476F-A877-BFC21951DD2D}"/>
    <cellStyle name="Millares 5 3 2" xfId="2376" xr:uid="{5C9619B4-6603-464F-ABBE-2C8D3367F047}"/>
    <cellStyle name="Millares 5 3 2 2" xfId="6108" xr:uid="{0A388C54-D4F1-4B69-A118-B551A4156687}"/>
    <cellStyle name="Millares 5 3 2 2 2" xfId="13816" xr:uid="{5D0942E4-C728-4F56-B1EE-BFD23C21716D}"/>
    <cellStyle name="Millares 5 3 2 2 2 2" xfId="29228" xr:uid="{6407EB29-1744-4D2C-A6B8-127C911049BE}"/>
    <cellStyle name="Millares 5 3 2 2 2 2 2" xfId="57742" xr:uid="{7ED7E680-227C-45C4-9FB2-0D3E5C0F2BCB}"/>
    <cellStyle name="Millares 5 3 2 2 2 3" xfId="57741" xr:uid="{9D95DCFD-590A-4C80-933D-3A6022808288}"/>
    <cellStyle name="Millares 5 3 2 2 3" xfId="21523" xr:uid="{F5D8D725-A9CF-4A06-B7DB-61536E4617AA}"/>
    <cellStyle name="Millares 5 3 2 2 3 2" xfId="57743" xr:uid="{A478FBF0-4976-4DB7-A30F-7A0B0CECA543}"/>
    <cellStyle name="Millares 5 3 2 2 4" xfId="57740" xr:uid="{151864D4-4600-489D-A9D1-3FCB65C1A998}"/>
    <cellStyle name="Millares 5 3 2 3" xfId="10087" xr:uid="{F577014E-19A0-4AD9-9355-73B29C51FCB6}"/>
    <cellStyle name="Millares 5 3 2 3 2" xfId="25500" xr:uid="{8F64B4E8-4A35-4214-8942-66C4BFB403A4}"/>
    <cellStyle name="Millares 5 3 2 3 2 2" xfId="57745" xr:uid="{23DBFC0C-41A1-4189-B1B9-AFFFEF23733F}"/>
    <cellStyle name="Millares 5 3 2 3 3" xfId="57744" xr:uid="{2000865F-10ED-419F-A014-BF0C4C4110C0}"/>
    <cellStyle name="Millares 5 3 2 4" xfId="17795" xr:uid="{4C52D36B-CBD8-47EA-94D6-2702A6486B03}"/>
    <cellStyle name="Millares 5 3 2 4 2" xfId="57746" xr:uid="{B60E1EBE-F68F-4242-B53C-91475CBE3A83}"/>
    <cellStyle name="Millares 5 3 2 5" xfId="57739" xr:uid="{8D599B89-DB66-4BF5-A8F4-983F0AA2BE12}"/>
    <cellStyle name="Millares 5 3 3" xfId="4643" xr:uid="{9C8D5D75-E524-4088-8C4D-67F81F804961}"/>
    <cellStyle name="Millares 5 3 3 2" xfId="12351" xr:uid="{925EB1D4-95CC-4F6E-A11D-24F28B9A64D0}"/>
    <cellStyle name="Millares 5 3 3 2 2" xfId="27763" xr:uid="{9FB7FC42-D42C-4F2A-8638-6E5B47B43092}"/>
    <cellStyle name="Millares 5 3 3 2 2 2" xfId="57749" xr:uid="{547C860C-F61E-42DC-8DB5-563698C10442}"/>
    <cellStyle name="Millares 5 3 3 2 3" xfId="57748" xr:uid="{FFE1696E-CBB6-4771-8856-5D42F887E79E}"/>
    <cellStyle name="Millares 5 3 3 3" xfId="20058" xr:uid="{5B36A143-A542-49C0-BDAE-D9D2ECBADC66}"/>
    <cellStyle name="Millares 5 3 3 3 2" xfId="57750" xr:uid="{9EA3C455-5772-4A1A-B4C7-3266E2154625}"/>
    <cellStyle name="Millares 5 3 3 4" xfId="57747" xr:uid="{5DDFF7D9-E68B-41F4-8D06-65160F7AC64D}"/>
    <cellStyle name="Millares 5 3 4" xfId="8628" xr:uid="{47338975-843D-4FFF-8342-A428E1944536}"/>
    <cellStyle name="Millares 5 3 4 2" xfId="24041" xr:uid="{16D85DB6-887E-42FB-A05D-201DA134B77B}"/>
    <cellStyle name="Millares 5 3 4 2 2" xfId="57752" xr:uid="{0BE21849-8DCF-4643-B141-5E8236B400E5}"/>
    <cellStyle name="Millares 5 3 4 3" xfId="57751" xr:uid="{F95DD3E3-A86D-43A9-BE8E-5C37E6440D4A}"/>
    <cellStyle name="Millares 5 3 5" xfId="16336" xr:uid="{089893CB-23D6-4B89-8081-3DA9BE55B41B}"/>
    <cellStyle name="Millares 5 3 5 2" xfId="57753" xr:uid="{7F3C3A9F-E7E2-4844-9464-7D5CBF6B9F3B}"/>
    <cellStyle name="Millares 5 3 6" xfId="57738" xr:uid="{6A1EA408-EB00-49BD-8EF3-107E00E578DA}"/>
    <cellStyle name="Millares 5 4" xfId="1738" xr:uid="{27C45969-4967-484B-B416-52A20E3A3D1F}"/>
    <cellStyle name="Millares 5 4 2" xfId="5470" xr:uid="{815408DD-02AF-424E-8D19-FE8DE4E6984D}"/>
    <cellStyle name="Millares 5 4 2 2" xfId="13178" xr:uid="{51CBF96A-6082-49FA-A45B-B314FA45318C}"/>
    <cellStyle name="Millares 5 4 2 2 2" xfId="28590" xr:uid="{D6C0D976-4174-4A6A-B87C-3C52738ACDB5}"/>
    <cellStyle name="Millares 5 4 2 2 2 2" xfId="57757" xr:uid="{A8800F43-9ED2-4035-A002-E9E0ABAF3DF1}"/>
    <cellStyle name="Millares 5 4 2 2 3" xfId="57756" xr:uid="{58C0661A-98D8-422B-979C-8EC11ED159CE}"/>
    <cellStyle name="Millares 5 4 2 3" xfId="20885" xr:uid="{80032022-819E-4A61-AA1B-1B968A068723}"/>
    <cellStyle name="Millares 5 4 2 3 2" xfId="57758" xr:uid="{085DB52C-E77F-4B1B-8770-373B40EDE90A}"/>
    <cellStyle name="Millares 5 4 2 4" xfId="57755" xr:uid="{8E3E17F0-DF63-4B5A-A2C1-1B963C459262}"/>
    <cellStyle name="Millares 5 4 3" xfId="9449" xr:uid="{9C021625-F50B-4A97-86A8-988F96CBBBF9}"/>
    <cellStyle name="Millares 5 4 3 2" xfId="24862" xr:uid="{F10B8F87-6CD0-4CC0-AEDE-9602A0129501}"/>
    <cellStyle name="Millares 5 4 3 2 2" xfId="57760" xr:uid="{DE0F04C7-6E38-4D4D-A269-0EC326D56812}"/>
    <cellStyle name="Millares 5 4 3 3" xfId="57759" xr:uid="{243D88DC-B977-42D8-A4A1-27B31B372EE2}"/>
    <cellStyle name="Millares 5 4 4" xfId="17157" xr:uid="{B568AC43-CF2E-4FE1-9A8C-BFB4016C23E4}"/>
    <cellStyle name="Millares 5 4 4 2" xfId="57761" xr:uid="{0912F68D-F08C-4C63-90C1-D62D812B0AF8}"/>
    <cellStyle name="Millares 5 4 5" xfId="57754" xr:uid="{EF58A007-6A06-4DE4-A214-D5F94FA98070}"/>
    <cellStyle name="Millares 5 5" xfId="3991" xr:uid="{860EF33B-9E22-4B4D-A8BC-3CA6442A357A}"/>
    <cellStyle name="Millares 5 5 2" xfId="11699" xr:uid="{A70A3524-DB3B-42DF-9DFF-8DD7A1FCE036}"/>
    <cellStyle name="Millares 5 5 2 2" xfId="27111" xr:uid="{DFBC3F91-1568-4E33-A4D7-505FCFA5E0DC}"/>
    <cellStyle name="Millares 5 5 2 2 2" xfId="57764" xr:uid="{C833678D-EDAC-452C-B647-4DD15A49A21A}"/>
    <cellStyle name="Millares 5 5 2 3" xfId="57763" xr:uid="{D2D6B436-1FD5-4A38-92CE-DA91E595A4FF}"/>
    <cellStyle name="Millares 5 5 3" xfId="19406" xr:uid="{69D99E59-3F96-4A44-9A08-0B3DF5209C59}"/>
    <cellStyle name="Millares 5 5 3 2" xfId="57765" xr:uid="{BF45D00B-E672-448F-84EA-CA4A5C50294F}"/>
    <cellStyle name="Millares 5 5 4" xfId="57762" xr:uid="{4DE5B23B-35A8-4D6A-B4DF-C5D4ED313357}"/>
    <cellStyle name="Millares 5 6" xfId="7990" xr:uid="{C0712B1D-742E-428E-9D2A-39D9F0006A7B}"/>
    <cellStyle name="Millares 5 6 2" xfId="23403" xr:uid="{03F64A9C-ED97-45D8-A586-7A34E3736894}"/>
    <cellStyle name="Millares 5 6 2 2" xfId="57767" xr:uid="{435D78C8-B1CD-4931-ADAD-7911214DBC39}"/>
    <cellStyle name="Millares 5 6 3" xfId="57766" xr:uid="{44193D1C-574C-4062-927D-B85F5F29FFA8}"/>
    <cellStyle name="Millares 5 7" xfId="15698" xr:uid="{4CE49579-EB5E-4C1A-826A-5D4BDD27D9B6}"/>
    <cellStyle name="Millares 5 7 2" xfId="57768" xr:uid="{15BB26C6-7A68-48C7-A2E7-9C4D28DC85BA}"/>
    <cellStyle name="Millares 5 8" xfId="57705" xr:uid="{FE47AB7B-6A04-4DB9-B027-39AE6163E2A8}"/>
    <cellStyle name="Millares 6" xfId="791" xr:uid="{4C1AFEFB-DA1C-4893-BE16-C57321E2B9CC}"/>
    <cellStyle name="Millares 6 2" xfId="1412" xr:uid="{AB5DEC68-083D-4B43-9AE2-F2F6E2C6CC48}"/>
    <cellStyle name="Millares 6 2 2" xfId="5148" xr:uid="{B447E3F5-C887-4B9A-B2B3-BEC9A8C475C8}"/>
    <cellStyle name="Millares 6 2 2 2" xfId="12856" xr:uid="{3C847AAB-1A69-4E9C-93FD-6EBC701391E7}"/>
    <cellStyle name="Millares 6 2 2 2 2" xfId="28268" xr:uid="{D7655C54-6903-468D-98D6-0A9A6BE27A31}"/>
    <cellStyle name="Millares 6 2 2 2 2 2" xfId="57773" xr:uid="{A2BA1D48-07F2-45C1-B6A1-5C1EEC7929F4}"/>
    <cellStyle name="Millares 6 2 2 2 3" xfId="57772" xr:uid="{8D746E76-889A-4C5B-B0E7-199CE2EA2491}"/>
    <cellStyle name="Millares 6 2 2 3" xfId="20563" xr:uid="{BB977E15-5ED0-4546-AA3F-645AF46D466D}"/>
    <cellStyle name="Millares 6 2 2 3 2" xfId="57774" xr:uid="{526516C5-C451-47C7-9753-B63047D23B9C}"/>
    <cellStyle name="Millares 6 2 2 4" xfId="57771" xr:uid="{5F977256-3A7F-489D-B6C6-E30DC52C66D9}"/>
    <cellStyle name="Millares 6 2 3" xfId="57770" xr:uid="{5DF2AA20-1F7C-436B-AE07-70084F7C6296}"/>
    <cellStyle name="Millares 6 3" xfId="4531" xr:uid="{29B45547-3A23-40A7-B173-6985FDB2EE7E}"/>
    <cellStyle name="Millares 6 3 2" xfId="12239" xr:uid="{1EBC66DA-8B09-4E1B-825A-F7C69398F184}"/>
    <cellStyle name="Millares 6 3 2 2" xfId="27651" xr:uid="{5231A0CF-07CC-472F-873C-5BEF58CC4D25}"/>
    <cellStyle name="Millares 6 3 2 2 2" xfId="57777" xr:uid="{6CE96325-2A61-427F-B8A1-E5B556AE40AD}"/>
    <cellStyle name="Millares 6 3 2 3" xfId="57776" xr:uid="{DFAF4C6C-814A-4CB5-9EBC-72F8D0A53610}"/>
    <cellStyle name="Millares 6 3 3" xfId="19946" xr:uid="{8CDA386F-D2E2-41AE-8468-37F7499D201D}"/>
    <cellStyle name="Millares 6 3 3 2" xfId="57778" xr:uid="{7E5DAAA8-2BA3-4872-A3FA-DBC8C21D780C}"/>
    <cellStyle name="Millares 6 3 4" xfId="57775" xr:uid="{BE83150A-EA58-4E4D-8581-9A29862DC606}"/>
    <cellStyle name="Millares 6 4" xfId="57769" xr:uid="{CA111BFA-36C0-4F34-AFE0-07208EAD318A}"/>
    <cellStyle name="Millares 7" xfId="62037" xr:uid="{95BAFB29-E3E6-46B4-8ED9-E882383FA0C4}"/>
    <cellStyle name="Millares 8" xfId="95" xr:uid="{34E339A5-DF5C-4348-85A7-32273DC178F4}"/>
    <cellStyle name="Moneda 2" xfId="246" xr:uid="{9B2AB0B6-DE46-4230-8E1E-9E728E42F85D}"/>
    <cellStyle name="Moneda 2 2" xfId="449" xr:uid="{D9E2FE85-1175-4AF9-BD51-446C0AC36A08}"/>
    <cellStyle name="Moneda 2 2 2" xfId="1110" xr:uid="{4ABA79B8-9E06-41B4-A5A3-32E841E9DFEF}"/>
    <cellStyle name="Moneda 2 2 2 2" xfId="2578" xr:uid="{7008D853-EA8F-4452-A30C-6DB21E9E35F6}"/>
    <cellStyle name="Moneda 2 2 2 2 2" xfId="6310" xr:uid="{1FCD390E-174A-4088-9B52-4A913D51841E}"/>
    <cellStyle name="Moneda 2 2 2 2 2 2" xfId="14018" xr:uid="{40162A0D-8063-497D-83CF-1E856E186B86}"/>
    <cellStyle name="Moneda 2 2 2 2 2 2 2" xfId="29430" xr:uid="{198FE448-FEE9-45DC-B1B8-FF57EB974693}"/>
    <cellStyle name="Moneda 2 2 2 2 2 2 2 2" xfId="57785" xr:uid="{A37B69BF-F1F5-4250-AE78-22F42D34565B}"/>
    <cellStyle name="Moneda 2 2 2 2 2 2 3" xfId="57784" xr:uid="{DA6CE2FD-F075-482D-9C15-0C8B20B8EF7D}"/>
    <cellStyle name="Moneda 2 2 2 2 2 3" xfId="21725" xr:uid="{525A5FF3-F214-441A-8CD2-833AD16A6736}"/>
    <cellStyle name="Moneda 2 2 2 2 2 3 2" xfId="57786" xr:uid="{B19B9588-62D1-4F09-8FA0-49B079BC330D}"/>
    <cellStyle name="Moneda 2 2 2 2 2 4" xfId="57783" xr:uid="{86F567F7-28DD-4ADC-A7D9-D1184E2FC861}"/>
    <cellStyle name="Moneda 2 2 2 2 3" xfId="10289" xr:uid="{56D35C15-5EDB-47A6-9157-DCBEEC3D9131}"/>
    <cellStyle name="Moneda 2 2 2 2 3 2" xfId="25702" xr:uid="{E20CED9E-C004-4F4F-B623-68B7821C223B}"/>
    <cellStyle name="Moneda 2 2 2 2 3 2 2" xfId="57788" xr:uid="{79C3B481-04F8-4E2B-8FD2-FCC5C15C0AA2}"/>
    <cellStyle name="Moneda 2 2 2 2 3 3" xfId="57787" xr:uid="{F4DA968F-EB8E-472F-94E1-FBA54C83B476}"/>
    <cellStyle name="Moneda 2 2 2 2 4" xfId="17997" xr:uid="{B4185242-F055-4F90-BBC4-7F8A16D5DCC6}"/>
    <cellStyle name="Moneda 2 2 2 2 4 2" xfId="57789" xr:uid="{D86A9D40-86E7-4073-9C53-821FBBBD74BA}"/>
    <cellStyle name="Moneda 2 2 2 2 5" xfId="57782" xr:uid="{615DB676-CF51-46B8-9EF0-983028DAD8F4}"/>
    <cellStyle name="Moneda 2 2 2 3" xfId="4847" xr:uid="{9EBBC4F8-90D2-481F-BC01-0B67F08AA1B2}"/>
    <cellStyle name="Moneda 2 2 2 3 2" xfId="12555" xr:uid="{93697F33-3793-4DFE-A1C7-250CAE38F784}"/>
    <cellStyle name="Moneda 2 2 2 3 2 2" xfId="27967" xr:uid="{45F3E9A5-7006-40FD-9DE8-BB7A91F48A81}"/>
    <cellStyle name="Moneda 2 2 2 3 2 2 2" xfId="57792" xr:uid="{5C0289CE-0611-42A2-BF83-E48834D9A52D}"/>
    <cellStyle name="Moneda 2 2 2 3 2 3" xfId="57791" xr:uid="{F9D2736F-1ADE-49E8-8AAB-326CE2F4984B}"/>
    <cellStyle name="Moneda 2 2 2 3 3" xfId="20262" xr:uid="{4DA3C9BE-BD22-4648-9510-6BBC3D9FB08F}"/>
    <cellStyle name="Moneda 2 2 2 3 3 2" xfId="57793" xr:uid="{6DE91E4F-EB0C-4732-ABA9-596A0420C318}"/>
    <cellStyle name="Moneda 2 2 2 3 4" xfId="57790" xr:uid="{B143E5D3-CE66-4BE3-89DA-709FAB31CC55}"/>
    <cellStyle name="Moneda 2 2 2 4" xfId="8830" xr:uid="{5F2B8FDD-ED51-484C-A253-12F330ADE939}"/>
    <cellStyle name="Moneda 2 2 2 4 2" xfId="24243" xr:uid="{34F9B5BF-532D-401A-AD1B-93BB55461B02}"/>
    <cellStyle name="Moneda 2 2 2 4 2 2" xfId="57795" xr:uid="{4B16504B-8E3C-49CD-838B-4569789F683E}"/>
    <cellStyle name="Moneda 2 2 2 4 3" xfId="57794" xr:uid="{F3FECD81-5307-43C2-A567-31253B347637}"/>
    <cellStyle name="Moneda 2 2 2 5" xfId="16538" xr:uid="{546E6D1D-5A83-4665-9CF8-CE123DB54BB2}"/>
    <cellStyle name="Moneda 2 2 2 5 2" xfId="57796" xr:uid="{21FE5A2D-22CD-474F-8FF9-AEBD45704B68}"/>
    <cellStyle name="Moneda 2 2 2 6" xfId="57781" xr:uid="{04507B10-5753-4500-B820-E22DB3EDE89A}"/>
    <cellStyle name="Moneda 2 2 3" xfId="1940" xr:uid="{A340608B-FD12-4210-8377-C86E6284D04E}"/>
    <cellStyle name="Moneda 2 2 3 2" xfId="5672" xr:uid="{22AE6AE5-97D2-47D5-905F-7461704E7B8E}"/>
    <cellStyle name="Moneda 2 2 3 2 2" xfId="13380" xr:uid="{EEC2BECA-AF37-4C1B-8E1B-6C1869B448F3}"/>
    <cellStyle name="Moneda 2 2 3 2 2 2" xfId="28792" xr:uid="{24F21163-EA5E-44F7-80B8-A98CD2B4DFC0}"/>
    <cellStyle name="Moneda 2 2 3 2 2 2 2" xfId="57800" xr:uid="{A42CB96A-801E-4987-A14A-DEA5DFEAE7B2}"/>
    <cellStyle name="Moneda 2 2 3 2 2 3" xfId="57799" xr:uid="{4F8BFF21-1EF8-4573-9143-D8BEC0F9C9FD}"/>
    <cellStyle name="Moneda 2 2 3 2 3" xfId="21087" xr:uid="{236C7742-9D8F-4C4D-8D12-F10C9D6C2F59}"/>
    <cellStyle name="Moneda 2 2 3 2 3 2" xfId="57801" xr:uid="{499844C2-78CF-45B5-8A38-489A98CA0941}"/>
    <cellStyle name="Moneda 2 2 3 2 4" xfId="57798" xr:uid="{DCE68294-6021-4EF8-AE22-D644C29BA81D}"/>
    <cellStyle name="Moneda 2 2 3 3" xfId="9651" xr:uid="{5BDA019C-5291-41C9-9A0A-05D105132A27}"/>
    <cellStyle name="Moneda 2 2 3 3 2" xfId="25064" xr:uid="{3091A447-48A6-4508-BBE9-F6A33920A354}"/>
    <cellStyle name="Moneda 2 2 3 3 2 2" xfId="57803" xr:uid="{D70268DB-1737-4CAF-AABB-455B5CF249C2}"/>
    <cellStyle name="Moneda 2 2 3 3 3" xfId="57802" xr:uid="{09E35C61-4F6D-478F-AEA6-2AD5048FCA1C}"/>
    <cellStyle name="Moneda 2 2 3 4" xfId="17359" xr:uid="{A16C704B-9AC2-479C-BD91-053EF105EF1A}"/>
    <cellStyle name="Moneda 2 2 3 4 2" xfId="57804" xr:uid="{16FDEECE-ECCA-4E62-97D2-342158F330AF}"/>
    <cellStyle name="Moneda 2 2 3 5" xfId="57797" xr:uid="{FA6875CE-F894-4C6E-BB60-18C35C933146}"/>
    <cellStyle name="Moneda 2 2 4" xfId="4195" xr:uid="{7A0068E3-8143-4DE6-BE74-2CB201383DFC}"/>
    <cellStyle name="Moneda 2 2 4 2" xfId="11903" xr:uid="{31DA0841-1651-4A9A-A0E4-C485B44A6CFA}"/>
    <cellStyle name="Moneda 2 2 4 2 2" xfId="27315" xr:uid="{88EDD750-2E2C-4CF8-8C1F-FBC5E55A52B3}"/>
    <cellStyle name="Moneda 2 2 4 2 2 2" xfId="57807" xr:uid="{F1DDA464-148A-4CBF-A600-EA30AA02673F}"/>
    <cellStyle name="Moneda 2 2 4 2 3" xfId="57806" xr:uid="{83D0178D-FF64-4701-A824-0EB1213767ED}"/>
    <cellStyle name="Moneda 2 2 4 3" xfId="19610" xr:uid="{06D97937-DC96-43B6-A9C8-4588D4768414}"/>
    <cellStyle name="Moneda 2 2 4 3 2" xfId="57808" xr:uid="{F443E108-8029-432A-8709-B6F0A7694E5A}"/>
    <cellStyle name="Moneda 2 2 4 4" xfId="57805" xr:uid="{50260FCD-C716-4624-BDF5-E9078E284C9C}"/>
    <cellStyle name="Moneda 2 2 5" xfId="8192" xr:uid="{20CF9382-8EC2-4E2D-9ECC-CC21F8C49EC2}"/>
    <cellStyle name="Moneda 2 2 5 2" xfId="23605" xr:uid="{00A24425-28AD-420E-909D-6CAD402915DF}"/>
    <cellStyle name="Moneda 2 2 5 2 2" xfId="57810" xr:uid="{2A7B3686-F212-4D25-AC91-CF43FB7911FE}"/>
    <cellStyle name="Moneda 2 2 5 3" xfId="57809" xr:uid="{63B138D5-E21F-42B7-9B7E-3AF7CFE05D79}"/>
    <cellStyle name="Moneda 2 2 6" xfId="15900" xr:uid="{D95CB3F2-8C16-4587-996F-A44F777EF62F}"/>
    <cellStyle name="Moneda 2 2 6 2" xfId="57811" xr:uid="{50084067-8039-4315-B793-AB25944C1CA7}"/>
    <cellStyle name="Moneda 2 2 7" xfId="57780" xr:uid="{528245F2-D8E0-442D-ACEF-F3F476AB795D}"/>
    <cellStyle name="Moneda 2 3" xfId="910" xr:uid="{FF9F3D0F-6501-48DE-B3B9-6C75172CAA1C}"/>
    <cellStyle name="Moneda 2 3 2" xfId="2380" xr:uid="{2F6B5D03-B8E6-4642-A0AC-707105E7FF7F}"/>
    <cellStyle name="Moneda 2 3 2 2" xfId="6112" xr:uid="{D5E59F6A-A40B-43D4-8147-E1CF8A5EC11F}"/>
    <cellStyle name="Moneda 2 3 2 2 2" xfId="13820" xr:uid="{123DEB96-95FF-438B-8864-616BFA94F561}"/>
    <cellStyle name="Moneda 2 3 2 2 2 2" xfId="29232" xr:uid="{83D2D11E-42CA-41B8-8E1A-CBD4981B511A}"/>
    <cellStyle name="Moneda 2 3 2 2 2 2 2" xfId="57816" xr:uid="{F790D13F-8F54-4AA0-AF35-1242905C5C54}"/>
    <cellStyle name="Moneda 2 3 2 2 2 3" xfId="57815" xr:uid="{B4003BAC-856B-4268-A13A-8A244EE9BAE2}"/>
    <cellStyle name="Moneda 2 3 2 2 3" xfId="21527" xr:uid="{ED5AED0E-5A19-4E81-9504-952053D8C945}"/>
    <cellStyle name="Moneda 2 3 2 2 3 2" xfId="57817" xr:uid="{078B287A-392A-4B53-97A0-92FE43D95E57}"/>
    <cellStyle name="Moneda 2 3 2 2 4" xfId="57814" xr:uid="{57EA50D3-E31A-419E-87D2-C44D3F4D7429}"/>
    <cellStyle name="Moneda 2 3 2 3" xfId="10091" xr:uid="{D1C5F08F-2B1F-4939-A30A-9C00101E241D}"/>
    <cellStyle name="Moneda 2 3 2 3 2" xfId="25504" xr:uid="{7187AA0D-5931-4A48-B700-56FEDCCC3795}"/>
    <cellStyle name="Moneda 2 3 2 3 2 2" xfId="57819" xr:uid="{F325F196-FAB9-44DD-8D6D-D5761D68C2C2}"/>
    <cellStyle name="Moneda 2 3 2 3 3" xfId="57818" xr:uid="{315156E2-D042-48C2-89E8-EFB9DCF4ACA5}"/>
    <cellStyle name="Moneda 2 3 2 4" xfId="17799" xr:uid="{B7A192EC-C885-4F81-B670-DA018AD76B8D}"/>
    <cellStyle name="Moneda 2 3 2 4 2" xfId="57820" xr:uid="{ADA6CD2E-3669-417D-B396-CEAF8802B41E}"/>
    <cellStyle name="Moneda 2 3 2 5" xfId="57813" xr:uid="{E2144F59-12D3-4887-9811-85B44868B728}"/>
    <cellStyle name="Moneda 2 3 3" xfId="4647" xr:uid="{73025AD5-61F6-4987-82D5-38BB0F5F87B6}"/>
    <cellStyle name="Moneda 2 3 3 2" xfId="12355" xr:uid="{D740DF68-733F-42DD-838F-16EEB247372E}"/>
    <cellStyle name="Moneda 2 3 3 2 2" xfId="27767" xr:uid="{8764B7B5-F1DF-445D-BF6C-30DDB61B2AE3}"/>
    <cellStyle name="Moneda 2 3 3 2 2 2" xfId="57823" xr:uid="{A8A62F85-917D-4D24-94B5-CAAC504291C3}"/>
    <cellStyle name="Moneda 2 3 3 2 3" xfId="57822" xr:uid="{96FBE06A-3036-4724-8C6F-112BE791CF46}"/>
    <cellStyle name="Moneda 2 3 3 3" xfId="20062" xr:uid="{AE79EF56-7D2A-4188-8985-BC9DC2594F4A}"/>
    <cellStyle name="Moneda 2 3 3 3 2" xfId="57824" xr:uid="{E8BCA26B-4068-4A7A-A997-34CB364F49E7}"/>
    <cellStyle name="Moneda 2 3 3 4" xfId="57821" xr:uid="{0865BC6E-B57B-4210-9E25-C5AE0B73378F}"/>
    <cellStyle name="Moneda 2 3 4" xfId="8632" xr:uid="{C89FBAE2-67E4-4472-AAFB-946C099A6F1C}"/>
    <cellStyle name="Moneda 2 3 4 2" xfId="24045" xr:uid="{D71BD609-7E8D-42A4-919C-CAF429B41987}"/>
    <cellStyle name="Moneda 2 3 4 2 2" xfId="57826" xr:uid="{B20C05FE-0576-4489-8600-FCC3F7FF4BCA}"/>
    <cellStyle name="Moneda 2 3 4 3" xfId="57825" xr:uid="{F374ABA5-29CA-4FCB-860F-7D61913158D3}"/>
    <cellStyle name="Moneda 2 3 5" xfId="16340" xr:uid="{5414E0B7-57F3-4E27-B54E-0F14B23720B7}"/>
    <cellStyle name="Moneda 2 3 5 2" xfId="57827" xr:uid="{43641BCE-E30C-43F4-BF5B-F4957A4DF85F}"/>
    <cellStyle name="Moneda 2 3 6" xfId="57812" xr:uid="{DCC6FE55-300A-4F76-8FEF-1DF9568F6613}"/>
    <cellStyle name="Moneda 2 4" xfId="1742" xr:uid="{1E81FBFE-8617-436A-87C0-BCBCD6CDB2A8}"/>
    <cellStyle name="Moneda 2 4 2" xfId="5474" xr:uid="{3705E9CF-800C-4017-BE57-515769EF7379}"/>
    <cellStyle name="Moneda 2 4 2 2" xfId="13182" xr:uid="{D57FBC98-0449-4C60-8978-A5F6453D33B7}"/>
    <cellStyle name="Moneda 2 4 2 2 2" xfId="28594" xr:uid="{C4ACC0C8-CE6A-4BCD-AF01-CEF1886194AC}"/>
    <cellStyle name="Moneda 2 4 2 2 2 2" xfId="57831" xr:uid="{2A684F9D-31A3-401E-9597-8FE9D86CE5C4}"/>
    <cellStyle name="Moneda 2 4 2 2 3" xfId="57830" xr:uid="{E15A6298-3378-4C64-853E-4DE93C87533C}"/>
    <cellStyle name="Moneda 2 4 2 3" xfId="20889" xr:uid="{8D1551DC-F6C1-4B5C-BE45-96719DC926C6}"/>
    <cellStyle name="Moneda 2 4 2 3 2" xfId="57832" xr:uid="{FCFB0A4E-05B6-4C3F-BD25-6238A394F0B8}"/>
    <cellStyle name="Moneda 2 4 2 4" xfId="57829" xr:uid="{A6B62F09-31EB-444B-A11E-06FA2C179FDE}"/>
    <cellStyle name="Moneda 2 4 3" xfId="9453" xr:uid="{DF77A6FF-C495-4D36-A643-7F430DAAFE3E}"/>
    <cellStyle name="Moneda 2 4 3 2" xfId="24866" xr:uid="{82745803-B322-48FE-AA3F-0C38BC7B2706}"/>
    <cellStyle name="Moneda 2 4 3 2 2" xfId="57834" xr:uid="{2205D8D3-FA38-4986-8BF6-8BFA3BE89912}"/>
    <cellStyle name="Moneda 2 4 3 3" xfId="57833" xr:uid="{AF751B16-A094-4012-83D7-80C2B1C30470}"/>
    <cellStyle name="Moneda 2 4 4" xfId="17161" xr:uid="{89229420-690B-4FF0-B8AB-981227F91591}"/>
    <cellStyle name="Moneda 2 4 4 2" xfId="57835" xr:uid="{863496D4-0E9A-4A63-88D1-804B2CCDBB57}"/>
    <cellStyle name="Moneda 2 4 5" xfId="57828" xr:uid="{0A26969D-E084-4241-B447-5C8BF1F90E62}"/>
    <cellStyle name="Moneda 2 5" xfId="3995" xr:uid="{72B161D8-6EEB-4854-9EB6-CD500968844B}"/>
    <cellStyle name="Moneda 2 5 2" xfId="11703" xr:uid="{B655D7DC-B3B7-449D-A0B0-6929A3D1127B}"/>
    <cellStyle name="Moneda 2 5 2 2" xfId="27115" xr:uid="{8803F89B-1971-403E-A623-A3C47E7F1232}"/>
    <cellStyle name="Moneda 2 5 2 2 2" xfId="57838" xr:uid="{87395C64-CA1C-4292-ACA9-826709D6437C}"/>
    <cellStyle name="Moneda 2 5 2 3" xfId="57837" xr:uid="{6F096C39-3ABC-4FC5-88E2-D363395329A2}"/>
    <cellStyle name="Moneda 2 5 3" xfId="19410" xr:uid="{4C9C2ED9-3548-41F4-BA6B-536A5C9411B8}"/>
    <cellStyle name="Moneda 2 5 3 2" xfId="57839" xr:uid="{AD376589-0B2B-4A8A-9E1E-985C8EC11440}"/>
    <cellStyle name="Moneda 2 5 4" xfId="57836" xr:uid="{0C899DA1-F073-4787-8DCD-88518ACDBF6B}"/>
    <cellStyle name="Moneda 2 6" xfId="7994" xr:uid="{DF87EFB7-C0EA-4D62-BCE5-F353F0233A25}"/>
    <cellStyle name="Moneda 2 6 2" xfId="23407" xr:uid="{D6EE4D5A-CED1-4037-A2E7-755B6649367C}"/>
    <cellStyle name="Moneda 2 6 2 2" xfId="57841" xr:uid="{88A7F487-819B-496B-8115-29AD8C5C9081}"/>
    <cellStyle name="Moneda 2 6 3" xfId="57840" xr:uid="{C57F420B-AAEF-4A02-9562-162C9C8B3968}"/>
    <cellStyle name="Moneda 2 7" xfId="15702" xr:uid="{53AB7B58-B23F-42F6-8657-F10A3C293A93}"/>
    <cellStyle name="Moneda 2 7 2" xfId="57842" xr:uid="{B53C685B-C6BA-4F42-B265-31351DFC55F1}"/>
    <cellStyle name="Moneda 2 8" xfId="57779" xr:uid="{5AE753C4-BA25-4E4F-ADCB-6475B63CFFCA}"/>
    <cellStyle name="Moneda 3" xfId="814" xr:uid="{A1EE01F7-C42F-4E43-B9F1-95B5FE03FB20}"/>
    <cellStyle name="Moneda 3 2" xfId="1413" xr:uid="{D73A6724-9794-4555-94D0-BD7C3621C0BE}"/>
    <cellStyle name="Moneda 3 2 2" xfId="5149" xr:uid="{65F5936F-0F52-4445-84AD-582DD19890F9}"/>
    <cellStyle name="Moneda 3 2 2 2" xfId="12857" xr:uid="{626C0BE9-700C-4871-963A-91B13BDE7866}"/>
    <cellStyle name="Moneda 3 2 2 2 2" xfId="28269" xr:uid="{C04CBF51-FEA4-426C-AC8E-02FA09B7BCCB}"/>
    <cellStyle name="Moneda 3 2 2 2 2 2" xfId="57847" xr:uid="{578FD05B-6789-43AA-A150-8AA176722D7D}"/>
    <cellStyle name="Moneda 3 2 2 2 3" xfId="57846" xr:uid="{FAF3C7C6-2CA3-43B0-9695-5CCCF01B8043}"/>
    <cellStyle name="Moneda 3 2 2 3" xfId="20564" xr:uid="{6BBA5EC2-362C-4865-B5ED-0255188A5C33}"/>
    <cellStyle name="Moneda 3 2 2 3 2" xfId="57848" xr:uid="{A6AF7DD0-9233-4EEB-9B41-0E194140202C}"/>
    <cellStyle name="Moneda 3 2 2 4" xfId="57845" xr:uid="{468A712C-31D7-4AFC-A0E7-C0DC886F3FEA}"/>
    <cellStyle name="Moneda 3 2 3" xfId="57844" xr:uid="{6F04DD24-A57D-41DF-81B7-8FC743B90651}"/>
    <cellStyle name="Moneda 3 3" xfId="4551" xr:uid="{2E97B4B3-0352-4F56-B1D2-28FDB20C4EBC}"/>
    <cellStyle name="Moneda 3 3 2" xfId="12259" xr:uid="{0FAE9CAF-B8EC-4C7F-A537-892F6BCB11B4}"/>
    <cellStyle name="Moneda 3 3 2 2" xfId="27671" xr:uid="{38EE2580-D9A7-44A3-BFAF-404CCFFAE933}"/>
    <cellStyle name="Moneda 3 3 2 2 2" xfId="57851" xr:uid="{174D578D-B7B1-4DF9-B85B-BBFD8D3FF877}"/>
    <cellStyle name="Moneda 3 3 2 3" xfId="57850" xr:uid="{4E7C28AA-EA48-48EE-A09F-2C72385B4499}"/>
    <cellStyle name="Moneda 3 3 3" xfId="19966" xr:uid="{ADDEEB2C-6283-48F7-A38E-D9B3D48FAF2E}"/>
    <cellStyle name="Moneda 3 3 3 2" xfId="57852" xr:uid="{3D7D7129-C535-4463-A9B0-99E9BE495BB2}"/>
    <cellStyle name="Moneda 3 3 4" xfId="57849" xr:uid="{2C5121D5-48A7-498E-AB2D-3FC25982EE7D}"/>
    <cellStyle name="Moneda 3 4" xfId="57843" xr:uid="{5BFF98CF-D466-414A-AD03-133C61D01B63}"/>
    <cellStyle name="Moneda 4" xfId="139" xr:uid="{C6BE6DAE-6650-466E-ACC0-61A3C7826F78}"/>
    <cellStyle name="Neutral" xfId="19" builtinId="28" customBuiltin="1"/>
    <cellStyle name="Neutral 2" xfId="96" xr:uid="{2F4C6129-71A0-4F31-A7A5-B066CF4A254C}"/>
    <cellStyle name="Neutral 2 2" xfId="57853" xr:uid="{9D261DC6-9098-4CCF-98DD-16C2A948E0DE}"/>
    <cellStyle name="Neutral 3" xfId="207" xr:uid="{6387C061-DF0A-4679-AF3A-2A082A063B50}"/>
    <cellStyle name="Neutral 3 2" xfId="57854" xr:uid="{22FF733D-E34B-4911-82D1-336B2BAA926B}"/>
    <cellStyle name="Normal" xfId="0" builtinId="0"/>
    <cellStyle name="Normal 10" xfId="97" xr:uid="{E3551344-AD26-4BA4-A1A0-8F3220F25414}"/>
    <cellStyle name="Normal 10 10" xfId="57855" xr:uid="{903EC7E1-E7E4-4187-A49A-55F601EF68D3}"/>
    <cellStyle name="Normal 10 2" xfId="135" xr:uid="{EBC5A407-693A-48DD-BBBE-29F4ACC9483B}"/>
    <cellStyle name="Normal 10 2 2" xfId="200" xr:uid="{9AEEFC5C-922F-40B3-89E3-85A45098E0F4}"/>
    <cellStyle name="Normal 10 2 2 2" xfId="405" xr:uid="{EAD9EE69-9D31-4630-B05E-73444E68891C}"/>
    <cellStyle name="Normal 10 2 2 2 2" xfId="1067" xr:uid="{0FC9D6F7-CE4C-477C-B26E-2AE6917CA985}"/>
    <cellStyle name="Normal 10 2 2 2 2 2" xfId="2535" xr:uid="{FED84057-49EA-4E31-8641-BD99688B0326}"/>
    <cellStyle name="Normal 10 2 2 2 2 2 2" xfId="6267" xr:uid="{DF25E4FA-7BA0-4C14-A5BD-34397002359A}"/>
    <cellStyle name="Normal 10 2 2 2 2 2 2 2" xfId="13975" xr:uid="{A92ABB81-A636-4A42-8A0D-3788D9A28E74}"/>
    <cellStyle name="Normal 10 2 2 2 2 2 2 2 2" xfId="29387" xr:uid="{8461F505-EA93-4B79-9138-F8B74BFC623F}"/>
    <cellStyle name="Normal 10 2 2 2 2 2 2 2 2 2" xfId="57863" xr:uid="{8710BB1C-6A6F-4E9A-A696-AE29D4E33DBA}"/>
    <cellStyle name="Normal 10 2 2 2 2 2 2 2 3" xfId="57862" xr:uid="{DE352E61-3E24-4EED-B4C8-0D5A8A6E35C4}"/>
    <cellStyle name="Normal 10 2 2 2 2 2 2 3" xfId="21682" xr:uid="{16258AE9-5C45-45B8-A103-4B5D54A484AA}"/>
    <cellStyle name="Normal 10 2 2 2 2 2 2 3 2" xfId="57864" xr:uid="{88BDDD4F-0641-4157-9868-6E8266DC53BD}"/>
    <cellStyle name="Normal 10 2 2 2 2 2 2 4" xfId="57861" xr:uid="{79769F10-16D7-4DFD-A0ED-A169E30B7C95}"/>
    <cellStyle name="Normal 10 2 2 2 2 2 3" xfId="10246" xr:uid="{54D299F5-AD6D-4A49-8A45-D12545F7E447}"/>
    <cellStyle name="Normal 10 2 2 2 2 2 3 2" xfId="25659" xr:uid="{0BF79C45-5EA1-4BC0-B0E1-9DD9442098DB}"/>
    <cellStyle name="Normal 10 2 2 2 2 2 3 2 2" xfId="57866" xr:uid="{04D0551A-62A2-4360-B6A6-8EB5DCADBBDF}"/>
    <cellStyle name="Normal 10 2 2 2 2 2 3 3" xfId="57865" xr:uid="{7DB434C5-726E-432E-8572-5C55E7D60290}"/>
    <cellStyle name="Normal 10 2 2 2 2 2 4" xfId="17954" xr:uid="{56DA7E89-DCA4-4C26-B01D-8F511237C781}"/>
    <cellStyle name="Normal 10 2 2 2 2 2 4 2" xfId="57867" xr:uid="{77AD48EA-1CD5-42EB-9FCC-74350E63B2F7}"/>
    <cellStyle name="Normal 10 2 2 2 2 2 5" xfId="57860" xr:uid="{2F687CAD-B899-4F70-8F0E-7001E260E552}"/>
    <cellStyle name="Normal 10 2 2 2 2 3" xfId="4804" xr:uid="{2D3481E8-A867-4D0D-A85A-A67B21F2F1DC}"/>
    <cellStyle name="Normal 10 2 2 2 2 3 2" xfId="12512" xr:uid="{2FB163D7-84D3-4082-A7D9-5CB24A47687C}"/>
    <cellStyle name="Normal 10 2 2 2 2 3 2 2" xfId="27924" xr:uid="{5C4BA24D-EF2E-4B95-AE13-734FCC690D9B}"/>
    <cellStyle name="Normal 10 2 2 2 2 3 2 2 2" xfId="57870" xr:uid="{A4C2C7D1-7460-420F-9AAC-5EC92502AB23}"/>
    <cellStyle name="Normal 10 2 2 2 2 3 2 3" xfId="57869" xr:uid="{A5C24FA1-0AE9-40FF-99D8-A432F7DBBD91}"/>
    <cellStyle name="Normal 10 2 2 2 2 3 3" xfId="20219" xr:uid="{D74BD528-B11C-4117-AE30-D1755DED5F39}"/>
    <cellStyle name="Normal 10 2 2 2 2 3 3 2" xfId="57871" xr:uid="{AEF90DFD-0CB9-4455-8003-A759755C3BDB}"/>
    <cellStyle name="Normal 10 2 2 2 2 3 4" xfId="57868" xr:uid="{86EA8AC0-BAAE-4408-9FDA-34C2CCE9F8ED}"/>
    <cellStyle name="Normal 10 2 2 2 2 4" xfId="8787" xr:uid="{98B27359-EEFF-4166-89CD-EFD7A1FCC18E}"/>
    <cellStyle name="Normal 10 2 2 2 2 4 2" xfId="24200" xr:uid="{A367D3A1-93DE-4EFD-8C7B-EB3E458E8A2B}"/>
    <cellStyle name="Normal 10 2 2 2 2 4 2 2" xfId="57873" xr:uid="{39ADEFFB-3B5F-4B5D-AE72-1B6C17B41E3C}"/>
    <cellStyle name="Normal 10 2 2 2 2 4 3" xfId="57872" xr:uid="{ACD50EAD-1DDD-4716-B02C-A33523FD2983}"/>
    <cellStyle name="Normal 10 2 2 2 2 5" xfId="16495" xr:uid="{0DC6264C-8907-40E4-8076-D7931C53192D}"/>
    <cellStyle name="Normal 10 2 2 2 2 5 2" xfId="57874" xr:uid="{AD0758B0-8DDD-4902-862A-CDDC76D6B19A}"/>
    <cellStyle name="Normal 10 2 2 2 2 6" xfId="57859" xr:uid="{EDFC1E74-B163-4F24-8EDE-99616CC4D9F6}"/>
    <cellStyle name="Normal 10 2 2 2 3" xfId="1897" xr:uid="{8621C928-ACF1-44CE-B69A-F47984E67E3D}"/>
    <cellStyle name="Normal 10 2 2 2 3 2" xfId="5629" xr:uid="{170B9F76-727C-4462-BDF6-13AEB7949525}"/>
    <cellStyle name="Normal 10 2 2 2 3 2 2" xfId="13337" xr:uid="{41845045-F4C7-484C-B79B-99298BD16070}"/>
    <cellStyle name="Normal 10 2 2 2 3 2 2 2" xfId="28749" xr:uid="{75FF4585-970C-45EB-841A-30D920382EE0}"/>
    <cellStyle name="Normal 10 2 2 2 3 2 2 2 2" xfId="57878" xr:uid="{1BFB86D3-A560-42E8-AD98-43740AC4D313}"/>
    <cellStyle name="Normal 10 2 2 2 3 2 2 3" xfId="57877" xr:uid="{CF9DAB98-77AC-4C2A-9E22-E767D1DECBC6}"/>
    <cellStyle name="Normal 10 2 2 2 3 2 3" xfId="21044" xr:uid="{4C725987-8BA1-4D28-A987-E2C687C3E6F4}"/>
    <cellStyle name="Normal 10 2 2 2 3 2 3 2" xfId="57879" xr:uid="{D5FB1F9C-2A9C-46A1-BE36-28F548C13B33}"/>
    <cellStyle name="Normal 10 2 2 2 3 2 4" xfId="57876" xr:uid="{C6CFB625-4725-4893-B56C-F779CDBFB8EA}"/>
    <cellStyle name="Normal 10 2 2 2 3 3" xfId="9608" xr:uid="{B8A5A3BF-D8E3-46FD-AE81-AE263E42FA02}"/>
    <cellStyle name="Normal 10 2 2 2 3 3 2" xfId="25021" xr:uid="{380AF3BC-FFEE-489D-9020-1043E170DEF4}"/>
    <cellStyle name="Normal 10 2 2 2 3 3 2 2" xfId="57881" xr:uid="{FF37F2CB-C157-4E8C-9B71-7890A619DC1D}"/>
    <cellStyle name="Normal 10 2 2 2 3 3 3" xfId="57880" xr:uid="{15718790-EE8B-40EA-BA39-6C01C42D4C7E}"/>
    <cellStyle name="Normal 10 2 2 2 3 4" xfId="17316" xr:uid="{1114227F-75AF-4B43-8E33-80C392AD3BE9}"/>
    <cellStyle name="Normal 10 2 2 2 3 4 2" xfId="57882" xr:uid="{26E16B27-4F66-4E1D-BDA4-824C692CF6D1}"/>
    <cellStyle name="Normal 10 2 2 2 3 5" xfId="57875" xr:uid="{C410FE89-C8FB-46DB-9C09-623E26588EAE}"/>
    <cellStyle name="Normal 10 2 2 2 4" xfId="4152" xr:uid="{4A849D69-E3B2-4DAA-86FF-C3370C456E1B}"/>
    <cellStyle name="Normal 10 2 2 2 4 2" xfId="11860" xr:uid="{CBDCF4F7-4253-438A-946A-B7E179D5D32D}"/>
    <cellStyle name="Normal 10 2 2 2 4 2 2" xfId="27272" xr:uid="{1DA12744-5356-44D1-B36E-5924CA604036}"/>
    <cellStyle name="Normal 10 2 2 2 4 2 2 2" xfId="57885" xr:uid="{CCEFCB65-FC1F-4F37-9A70-5077DD638048}"/>
    <cellStyle name="Normal 10 2 2 2 4 2 3" xfId="57884" xr:uid="{91056A7E-D241-4123-9B4E-498CDC0425FA}"/>
    <cellStyle name="Normal 10 2 2 2 4 3" xfId="19567" xr:uid="{6FD49B12-19D4-4CDC-A93D-5B1882891194}"/>
    <cellStyle name="Normal 10 2 2 2 4 3 2" xfId="57886" xr:uid="{A2177AD4-8E33-4B54-9FD9-68662C7C713A}"/>
    <cellStyle name="Normal 10 2 2 2 4 4" xfId="57883" xr:uid="{8EAB80A7-A48A-4201-BADB-EB4A7C4FD243}"/>
    <cellStyle name="Normal 10 2 2 2 5" xfId="8149" xr:uid="{AB5C89F1-B2B4-431F-B5A3-EFB3E1E4201E}"/>
    <cellStyle name="Normal 10 2 2 2 5 2" xfId="23562" xr:uid="{3FD6B711-C54E-4B4A-B5B7-AD66CCCB008D}"/>
    <cellStyle name="Normal 10 2 2 2 5 2 2" xfId="57888" xr:uid="{0494E760-D6B5-4245-89C0-912944FC51BC}"/>
    <cellStyle name="Normal 10 2 2 2 5 3" xfId="57887" xr:uid="{067D6C1D-5DEF-4203-B89E-9495D16ECB1A}"/>
    <cellStyle name="Normal 10 2 2 2 6" xfId="15857" xr:uid="{D52A01E0-A5F0-4FEA-B952-C2F00337CA01}"/>
    <cellStyle name="Normal 10 2 2 2 6 2" xfId="57889" xr:uid="{7F86E555-7CC9-4790-83B1-4FF267E6F564}"/>
    <cellStyle name="Normal 10 2 2 2 7" xfId="57858" xr:uid="{CBF82B36-C283-45B5-8C62-AEBD88C134C4}"/>
    <cellStyle name="Normal 10 2 2 3" xfId="867" xr:uid="{E600BDD9-CA70-4D3F-9035-FA4B86709085}"/>
    <cellStyle name="Normal 10 2 2 3 2" xfId="2337" xr:uid="{B7F11A48-448C-44E3-B8F0-B4152B979DD2}"/>
    <cellStyle name="Normal 10 2 2 3 2 2" xfId="6069" xr:uid="{11123ED7-5117-455A-B159-AC576389E999}"/>
    <cellStyle name="Normal 10 2 2 3 2 2 2" xfId="13777" xr:uid="{F6E95FE6-27D0-444F-A0C6-BB50831BE601}"/>
    <cellStyle name="Normal 10 2 2 3 2 2 2 2" xfId="29189" xr:uid="{EB1A16BE-C8A9-44DB-8982-A63800ED46EF}"/>
    <cellStyle name="Normal 10 2 2 3 2 2 2 2 2" xfId="57894" xr:uid="{66B0346D-7754-4F93-9DA4-D63E9058CC90}"/>
    <cellStyle name="Normal 10 2 2 3 2 2 2 3" xfId="57893" xr:uid="{522BCBC4-487D-4D10-9291-0067AE77B920}"/>
    <cellStyle name="Normal 10 2 2 3 2 2 3" xfId="21484" xr:uid="{F8ACAE29-65DB-4B54-BA31-CCB56C361D65}"/>
    <cellStyle name="Normal 10 2 2 3 2 2 3 2" xfId="57895" xr:uid="{9486D455-9A9F-4DF5-962E-F7B21D015E6A}"/>
    <cellStyle name="Normal 10 2 2 3 2 2 4" xfId="57892" xr:uid="{BFD44CD9-3994-4A6A-8390-7052CAB92F43}"/>
    <cellStyle name="Normal 10 2 2 3 2 3" xfId="10048" xr:uid="{E138DFD6-1F0F-47F7-ACEB-F1F026E9D549}"/>
    <cellStyle name="Normal 10 2 2 3 2 3 2" xfId="25461" xr:uid="{AD00BCB5-0F2A-42EF-8C50-0E8E1F91C2E7}"/>
    <cellStyle name="Normal 10 2 2 3 2 3 2 2" xfId="57897" xr:uid="{36628E93-34A2-48C8-AB8B-153DDBCBC1FF}"/>
    <cellStyle name="Normal 10 2 2 3 2 3 3" xfId="57896" xr:uid="{6EB09887-9102-487C-8BC2-4BAB96C2C47D}"/>
    <cellStyle name="Normal 10 2 2 3 2 4" xfId="17756" xr:uid="{9A3C53BD-FC64-47F9-B680-07972AD8B4DC}"/>
    <cellStyle name="Normal 10 2 2 3 2 4 2" xfId="57898" xr:uid="{FB80EE27-CA73-4098-836C-A10C90981F80}"/>
    <cellStyle name="Normal 10 2 2 3 2 5" xfId="57891" xr:uid="{A069D342-81F6-4A2E-85AE-B34B9B5B936E}"/>
    <cellStyle name="Normal 10 2 2 3 3" xfId="4604" xr:uid="{88DF4B51-B051-4CD4-BB9C-592436649545}"/>
    <cellStyle name="Normal 10 2 2 3 3 2" xfId="12312" xr:uid="{D884417B-E5C6-42B8-A2D2-C287B6B3BF67}"/>
    <cellStyle name="Normal 10 2 2 3 3 2 2" xfId="27724" xr:uid="{97CDD0C5-ACBC-4AFC-8411-8F2B8CD91D5E}"/>
    <cellStyle name="Normal 10 2 2 3 3 2 2 2" xfId="57901" xr:uid="{4847A3C8-40DE-44F1-813B-83A7C75097F4}"/>
    <cellStyle name="Normal 10 2 2 3 3 2 3" xfId="57900" xr:uid="{621754C2-D2D9-412B-90FF-C66A3A1D3BC2}"/>
    <cellStyle name="Normal 10 2 2 3 3 3" xfId="20019" xr:uid="{0C23D51B-C8DC-48E7-9531-B1EA20272549}"/>
    <cellStyle name="Normal 10 2 2 3 3 3 2" xfId="57902" xr:uid="{8743EB6A-E1E3-4318-8997-A8812E37ED84}"/>
    <cellStyle name="Normal 10 2 2 3 3 4" xfId="57899" xr:uid="{747D6515-A2A4-46D2-8A1E-B0D1E353A388}"/>
    <cellStyle name="Normal 10 2 2 3 4" xfId="8589" xr:uid="{3644E718-F79D-43D8-A718-AD9C1FE4469A}"/>
    <cellStyle name="Normal 10 2 2 3 4 2" xfId="24002" xr:uid="{12A843D8-E67F-4D8E-BA8C-BBBF4E9992FF}"/>
    <cellStyle name="Normal 10 2 2 3 4 2 2" xfId="57904" xr:uid="{4EE22F00-959D-452A-AAD8-7862647C6ECF}"/>
    <cellStyle name="Normal 10 2 2 3 4 3" xfId="57903" xr:uid="{015D79D5-A101-47B6-A7E5-FDAEF1E920C7}"/>
    <cellStyle name="Normal 10 2 2 3 5" xfId="16297" xr:uid="{99FFDA09-CE56-47EB-B0AA-9178D6EDE88D}"/>
    <cellStyle name="Normal 10 2 2 3 5 2" xfId="57905" xr:uid="{5D8EC4EE-2D47-4350-B014-FCC866F34529}"/>
    <cellStyle name="Normal 10 2 2 3 6" xfId="57890" xr:uid="{8199EAEE-395C-491D-8947-C848F3B2EB56}"/>
    <cellStyle name="Normal 10 2 2 4" xfId="1699" xr:uid="{80DA2BAD-A5DA-46AF-A45A-31D16ABA2361}"/>
    <cellStyle name="Normal 10 2 2 4 2" xfId="5431" xr:uid="{621947AE-F9AE-4AAF-B422-ACE68034F07A}"/>
    <cellStyle name="Normal 10 2 2 4 2 2" xfId="13139" xr:uid="{BC5E4D4B-235C-4722-9C0C-1A3F4A0279FE}"/>
    <cellStyle name="Normal 10 2 2 4 2 2 2" xfId="28551" xr:uid="{E4DEECD5-8367-46EE-AAD3-6EE4C3570F55}"/>
    <cellStyle name="Normal 10 2 2 4 2 2 2 2" xfId="57909" xr:uid="{F86B59E7-3AEE-43C7-8F24-B4D874BE8CF5}"/>
    <cellStyle name="Normal 10 2 2 4 2 2 3" xfId="57908" xr:uid="{FD031419-C1CA-45E3-8577-CF768610D070}"/>
    <cellStyle name="Normal 10 2 2 4 2 3" xfId="20846" xr:uid="{0A4A49FF-D53D-4E20-810A-D7660B8CDBE4}"/>
    <cellStyle name="Normal 10 2 2 4 2 3 2" xfId="57910" xr:uid="{F312910E-7076-427F-91E4-613F7A72F8C6}"/>
    <cellStyle name="Normal 10 2 2 4 2 4" xfId="57907" xr:uid="{DC4810D2-8ABE-4025-9204-BFC5482346AF}"/>
    <cellStyle name="Normal 10 2 2 4 3" xfId="9410" xr:uid="{51E3709F-3E5A-4EC5-B5AA-11A893AF9185}"/>
    <cellStyle name="Normal 10 2 2 4 3 2" xfId="24823" xr:uid="{DFD59DA0-7C4A-43B2-A533-6797E4395E43}"/>
    <cellStyle name="Normal 10 2 2 4 3 2 2" xfId="57912" xr:uid="{0FE57B34-F381-44A2-889D-2AE824BE0135}"/>
    <cellStyle name="Normal 10 2 2 4 3 3" xfId="57911" xr:uid="{906900ED-D64B-4090-8F4D-B871A52EF0B1}"/>
    <cellStyle name="Normal 10 2 2 4 4" xfId="17118" xr:uid="{4DC7553D-318B-4954-91E6-12F764FA7DBF}"/>
    <cellStyle name="Normal 10 2 2 4 4 2" xfId="57913" xr:uid="{E1B6802D-D3A3-4A38-A6FC-F8698217FAE1}"/>
    <cellStyle name="Normal 10 2 2 4 5" xfId="57906" xr:uid="{BD0EA315-0544-42E3-BF6F-9BDF28E4927B}"/>
    <cellStyle name="Normal 10 2 2 5" xfId="3952" xr:uid="{2E131204-DF60-409D-9B0E-18CD6B7A4EDC}"/>
    <cellStyle name="Normal 10 2 2 5 2" xfId="11660" xr:uid="{867BB02B-D32E-441A-89D2-E3DEF52A6CD8}"/>
    <cellStyle name="Normal 10 2 2 5 2 2" xfId="27072" xr:uid="{5CF8B168-54CA-440D-B4B2-7C676B5CDB8D}"/>
    <cellStyle name="Normal 10 2 2 5 2 2 2" xfId="57916" xr:uid="{3E65DAA3-5C3C-4EDE-883B-0D4D545B7E60}"/>
    <cellStyle name="Normal 10 2 2 5 2 3" xfId="57915" xr:uid="{C8AF05DA-4FC2-4A77-AE2A-1F86EC69FDA7}"/>
    <cellStyle name="Normal 10 2 2 5 3" xfId="19367" xr:uid="{A9E18276-5222-49BD-A2FB-5A327407EB7F}"/>
    <cellStyle name="Normal 10 2 2 5 3 2" xfId="57917" xr:uid="{989D3C9F-E53C-46C0-A280-882BE860E55A}"/>
    <cellStyle name="Normal 10 2 2 5 4" xfId="57914" xr:uid="{930C805B-365F-4BC0-8F09-517AA38577EA}"/>
    <cellStyle name="Normal 10 2 2 6" xfId="7951" xr:uid="{15F425D9-3917-40BF-938B-D05C4BFC0821}"/>
    <cellStyle name="Normal 10 2 2 6 2" xfId="23364" xr:uid="{24A4485D-81C3-4319-BDB9-E37864F60E02}"/>
    <cellStyle name="Normal 10 2 2 6 2 2" xfId="57919" xr:uid="{9EADFBF6-874B-4F54-AEA7-AA0E59879989}"/>
    <cellStyle name="Normal 10 2 2 6 3" xfId="57918" xr:uid="{5CA40979-6848-42E2-A68A-10643E7BEDC9}"/>
    <cellStyle name="Normal 10 2 2 7" xfId="15659" xr:uid="{FFCB21F2-973D-4B82-B7B4-AAE7FEBE9D09}"/>
    <cellStyle name="Normal 10 2 2 7 2" xfId="57920" xr:uid="{3D58E352-8ED8-426C-BFC3-E1F211503514}"/>
    <cellStyle name="Normal 10 2 2 8" xfId="57857" xr:uid="{90D26087-8D72-4395-9E36-8DAB7A50AFD0}"/>
    <cellStyle name="Normal 10 2 3" xfId="354" xr:uid="{99B1CAAB-40A4-42DE-BA01-170CF5FFE9B6}"/>
    <cellStyle name="Normal 10 2 3 2" xfId="1016" xr:uid="{6F0F1128-2467-46CD-BC3B-4784F031E281}"/>
    <cellStyle name="Normal 10 2 3 2 2" xfId="2485" xr:uid="{08585B1E-EFD1-40D1-8593-472EE5CEC0F5}"/>
    <cellStyle name="Normal 10 2 3 2 2 2" xfId="6217" xr:uid="{F445E369-6C3A-497B-AD48-D2D1C276A356}"/>
    <cellStyle name="Normal 10 2 3 2 2 2 2" xfId="13925" xr:uid="{20618504-00F2-4BCA-B8C4-F9B1DE9D7051}"/>
    <cellStyle name="Normal 10 2 3 2 2 2 2 2" xfId="29337" xr:uid="{3DB01CC0-98F4-4847-8F6B-CB232DF3A008}"/>
    <cellStyle name="Normal 10 2 3 2 2 2 2 2 2" xfId="57926" xr:uid="{CF8D088E-8DBE-410A-B223-70D61666F710}"/>
    <cellStyle name="Normal 10 2 3 2 2 2 2 3" xfId="57925" xr:uid="{C314D936-AF32-46BD-A9FD-C8ABCC82413D}"/>
    <cellStyle name="Normal 10 2 3 2 2 2 3" xfId="21632" xr:uid="{12E270CB-0F3A-43FC-BCBD-0315A1079D3A}"/>
    <cellStyle name="Normal 10 2 3 2 2 2 3 2" xfId="57927" xr:uid="{BE01AE67-B94F-471A-981B-A76937B01436}"/>
    <cellStyle name="Normal 10 2 3 2 2 2 4" xfId="57924" xr:uid="{1AAAE3A4-9879-4344-B1A4-79C75BF81825}"/>
    <cellStyle name="Normal 10 2 3 2 2 3" xfId="10196" xr:uid="{B0C1542B-6AA9-422F-928B-D710457E5C23}"/>
    <cellStyle name="Normal 10 2 3 2 2 3 2" xfId="25609" xr:uid="{141AC950-3E00-48D3-B1E0-6928FFA4A061}"/>
    <cellStyle name="Normal 10 2 3 2 2 3 2 2" xfId="57929" xr:uid="{4C3CD21A-25E6-4156-8C13-7460BA81F02D}"/>
    <cellStyle name="Normal 10 2 3 2 2 3 3" xfId="57928" xr:uid="{D4028F81-1A87-4B99-87E1-D2AD1ACC9FCE}"/>
    <cellStyle name="Normal 10 2 3 2 2 4" xfId="17904" xr:uid="{B27EC2A8-1214-427A-94E3-89A2C38B36AA}"/>
    <cellStyle name="Normal 10 2 3 2 2 4 2" xfId="57930" xr:uid="{6B5927E4-013E-43AE-81B2-138DA07E63A8}"/>
    <cellStyle name="Normal 10 2 3 2 2 5" xfId="57923" xr:uid="{727AF13C-6F68-488B-B643-0C2953D1481B}"/>
    <cellStyle name="Normal 10 2 3 2 3" xfId="4753" xr:uid="{45D913C9-DBD0-40EE-89CA-EE5353CA050B}"/>
    <cellStyle name="Normal 10 2 3 2 3 2" xfId="12461" xr:uid="{D862195B-82E6-4F15-9916-D76FCBC8C749}"/>
    <cellStyle name="Normal 10 2 3 2 3 2 2" xfId="27873" xr:uid="{AA96B93C-ACEB-42E0-8C5C-8F8C422057A8}"/>
    <cellStyle name="Normal 10 2 3 2 3 2 2 2" xfId="57933" xr:uid="{4D4FA411-A9ED-4E16-AEBA-394697B10BEE}"/>
    <cellStyle name="Normal 10 2 3 2 3 2 3" xfId="57932" xr:uid="{BA884A32-63E1-4CB3-A30A-BBE5D86E2EDB}"/>
    <cellStyle name="Normal 10 2 3 2 3 3" xfId="20168" xr:uid="{EB07B452-0F4F-4F90-9C92-EDE592D7FB4C}"/>
    <cellStyle name="Normal 10 2 3 2 3 3 2" xfId="57934" xr:uid="{4EFF8C7F-803F-421F-9AA6-0607BAD45524}"/>
    <cellStyle name="Normal 10 2 3 2 3 4" xfId="57931" xr:uid="{A3020D38-1313-46EB-9EC1-D022B801F5ED}"/>
    <cellStyle name="Normal 10 2 3 2 4" xfId="8737" xr:uid="{560A95C5-100E-40FA-8D73-F4E88187526A}"/>
    <cellStyle name="Normal 10 2 3 2 4 2" xfId="24150" xr:uid="{36368961-5479-48CF-9E31-7A2025AB8C30}"/>
    <cellStyle name="Normal 10 2 3 2 4 2 2" xfId="57936" xr:uid="{BB8D209F-705D-4378-81D2-F3C8CFAC7D9B}"/>
    <cellStyle name="Normal 10 2 3 2 4 3" xfId="57935" xr:uid="{959FAD5C-9E57-4C7E-B60E-D1A6F1BF6760}"/>
    <cellStyle name="Normal 10 2 3 2 5" xfId="16445" xr:uid="{04063EE1-9AF2-4B69-A2B8-4158B2AF4E23}"/>
    <cellStyle name="Normal 10 2 3 2 5 2" xfId="57937" xr:uid="{B3D97073-5389-4F73-8CE0-861483648967}"/>
    <cellStyle name="Normal 10 2 3 2 6" xfId="57922" xr:uid="{2679B2A5-1104-40F3-AF41-A43A41511F81}"/>
    <cellStyle name="Normal 10 2 3 3" xfId="1847" xr:uid="{369382C8-57E8-4042-A931-A32CB5355967}"/>
    <cellStyle name="Normal 10 2 3 3 2" xfId="5579" xr:uid="{447F2B20-4C94-49BD-96FC-202A19543BFD}"/>
    <cellStyle name="Normal 10 2 3 3 2 2" xfId="13287" xr:uid="{A2B8575B-86E5-48CD-BA03-57C8E6C47E00}"/>
    <cellStyle name="Normal 10 2 3 3 2 2 2" xfId="28699" xr:uid="{2A70231A-76DC-4287-A25C-CF43C7A4B0EF}"/>
    <cellStyle name="Normal 10 2 3 3 2 2 2 2" xfId="57941" xr:uid="{41FF4155-F152-4DFA-B5E5-1A3C99E4BA9A}"/>
    <cellStyle name="Normal 10 2 3 3 2 2 3" xfId="57940" xr:uid="{41D8AE2E-3125-47EB-87AE-74724FEE5B6D}"/>
    <cellStyle name="Normal 10 2 3 3 2 3" xfId="20994" xr:uid="{F85AD8D9-CDEA-4115-A7B4-FCE5CBF7D56E}"/>
    <cellStyle name="Normal 10 2 3 3 2 3 2" xfId="57942" xr:uid="{C52EB710-79F4-4BBD-9A85-98711BB038D4}"/>
    <cellStyle name="Normal 10 2 3 3 2 4" xfId="57939" xr:uid="{D4D7C6F6-2E05-4095-BD74-C5CEB7973D1A}"/>
    <cellStyle name="Normal 10 2 3 3 3" xfId="9558" xr:uid="{919DED1A-DDD4-45D3-AB91-68CB09A52AAC}"/>
    <cellStyle name="Normal 10 2 3 3 3 2" xfId="24971" xr:uid="{E6E856A7-DA2D-42B4-88FC-F7F254F50487}"/>
    <cellStyle name="Normal 10 2 3 3 3 2 2" xfId="57944" xr:uid="{909EF485-A6B2-4E20-98C5-046DB1958ED2}"/>
    <cellStyle name="Normal 10 2 3 3 3 3" xfId="57943" xr:uid="{4213D2A6-394D-4204-8C45-8B406E8B5485}"/>
    <cellStyle name="Normal 10 2 3 3 4" xfId="17266" xr:uid="{760FBFBE-6269-4700-ADEB-8FE38E6B9E89}"/>
    <cellStyle name="Normal 10 2 3 3 4 2" xfId="57945" xr:uid="{69AEC825-2AC8-4EEF-B312-80DFBEB0AB65}"/>
    <cellStyle name="Normal 10 2 3 3 5" xfId="57938" xr:uid="{977223E4-6A38-4DFD-A239-14F22AB422E4}"/>
    <cellStyle name="Normal 10 2 3 4" xfId="4101" xr:uid="{4ECA63E9-9EA4-4797-A553-8F84ABB4BAB0}"/>
    <cellStyle name="Normal 10 2 3 4 2" xfId="11809" xr:uid="{563461EC-7675-4686-B9CF-22E4C888B5A6}"/>
    <cellStyle name="Normal 10 2 3 4 2 2" xfId="27221" xr:uid="{7AEBFCFB-6AA1-4EC1-9513-DAF41B66984C}"/>
    <cellStyle name="Normal 10 2 3 4 2 2 2" xfId="57948" xr:uid="{51CA029F-7D8E-4279-96FD-17851D40B53B}"/>
    <cellStyle name="Normal 10 2 3 4 2 3" xfId="57947" xr:uid="{7126B7AB-9405-4400-A45E-1AB4AE177B20}"/>
    <cellStyle name="Normal 10 2 3 4 3" xfId="19516" xr:uid="{5A673128-D6CD-4015-9B22-0238202CCDEA}"/>
    <cellStyle name="Normal 10 2 3 4 3 2" xfId="57949" xr:uid="{6714FD5F-474E-48B0-89AC-889BF03F3C83}"/>
    <cellStyle name="Normal 10 2 3 4 4" xfId="57946" xr:uid="{D3E9BEAE-F2C9-400E-B00F-A936DED7EAD4}"/>
    <cellStyle name="Normal 10 2 3 5" xfId="8099" xr:uid="{6D5D5A3E-820E-4503-8556-3322065DD809}"/>
    <cellStyle name="Normal 10 2 3 5 2" xfId="23512" xr:uid="{26C95E6D-4B4F-4300-B9B5-CC9C33C35061}"/>
    <cellStyle name="Normal 10 2 3 5 2 2" xfId="57951" xr:uid="{4855C365-79A0-4467-942D-53D1C629B98F}"/>
    <cellStyle name="Normal 10 2 3 5 3" xfId="57950" xr:uid="{0102750A-40B9-4547-B427-6B144BF3B94A}"/>
    <cellStyle name="Normal 10 2 3 6" xfId="15807" xr:uid="{2E3B83B7-8F0E-4BA1-99FA-4EA19692C425}"/>
    <cellStyle name="Normal 10 2 3 6 2" xfId="57952" xr:uid="{30370D91-4818-4659-A060-D25C96649E9E}"/>
    <cellStyle name="Normal 10 2 3 7" xfId="57921" xr:uid="{E95F6128-D5E6-498F-94AC-E8BFC177FB6E}"/>
    <cellStyle name="Normal 10 2 4" xfId="811" xr:uid="{964CECD6-13CB-40C6-8562-D5C0582E5576}"/>
    <cellStyle name="Normal 10 2 4 2" xfId="2287" xr:uid="{AD2253FF-E2FD-4A91-B1C1-F74213B6B4BB}"/>
    <cellStyle name="Normal 10 2 4 2 2" xfId="6019" xr:uid="{CDCC27AF-8D83-41FD-B9A6-046552E5B5E7}"/>
    <cellStyle name="Normal 10 2 4 2 2 2" xfId="13727" xr:uid="{E024CEB1-6B90-444B-9A6B-DF15B9F48B7E}"/>
    <cellStyle name="Normal 10 2 4 2 2 2 2" xfId="29139" xr:uid="{8EEE5BB6-9162-4DFD-9B97-35D0E197227F}"/>
    <cellStyle name="Normal 10 2 4 2 2 2 2 2" xfId="57957" xr:uid="{3766F518-BB23-4049-BBC7-BE572B655318}"/>
    <cellStyle name="Normal 10 2 4 2 2 2 3" xfId="57956" xr:uid="{1478ABC3-64BB-4EEE-90AA-5A3EAE18B974}"/>
    <cellStyle name="Normal 10 2 4 2 2 3" xfId="21434" xr:uid="{339AD404-5D34-4549-A941-B696014534CE}"/>
    <cellStyle name="Normal 10 2 4 2 2 3 2" xfId="57958" xr:uid="{DC20A663-841B-463F-B52B-915D986C4644}"/>
    <cellStyle name="Normal 10 2 4 2 2 4" xfId="57955" xr:uid="{EE9C1829-74C4-4EE7-9A82-3A51688BB0DB}"/>
    <cellStyle name="Normal 10 2 4 2 3" xfId="9998" xr:uid="{7E99271D-4BF0-42C4-8FCD-243BFDD73379}"/>
    <cellStyle name="Normal 10 2 4 2 3 2" xfId="25411" xr:uid="{45E537F6-F875-45A2-AC73-2D6588D15984}"/>
    <cellStyle name="Normal 10 2 4 2 3 2 2" xfId="57960" xr:uid="{42E286C2-AD38-43DF-899E-4D91A4F4F8B5}"/>
    <cellStyle name="Normal 10 2 4 2 3 3" xfId="57959" xr:uid="{D007DCC3-0129-4842-B8BE-38E1A463C36D}"/>
    <cellStyle name="Normal 10 2 4 2 4" xfId="17706" xr:uid="{5237E3F3-EDA0-4FD2-AC96-E9B255D80A3B}"/>
    <cellStyle name="Normal 10 2 4 2 4 2" xfId="57961" xr:uid="{784104EF-E216-4F3E-B39A-44CD8E3ABB1F}"/>
    <cellStyle name="Normal 10 2 4 2 5" xfId="57954" xr:uid="{9B11D6B5-2A02-42FB-B24C-76FD3AC80A35}"/>
    <cellStyle name="Normal 10 2 4 3" xfId="4548" xr:uid="{913647DD-86E8-440F-90D2-74C3129A339B}"/>
    <cellStyle name="Normal 10 2 4 3 2" xfId="12256" xr:uid="{69C19E8C-4E62-45F0-A131-0B1A0F301AA7}"/>
    <cellStyle name="Normal 10 2 4 3 2 2" xfId="27668" xr:uid="{4CC93401-A973-4954-B761-77930EBC7352}"/>
    <cellStyle name="Normal 10 2 4 3 2 2 2" xfId="57964" xr:uid="{E9FABE39-D271-42B1-9DB5-5AC1A4B02612}"/>
    <cellStyle name="Normal 10 2 4 3 2 3" xfId="57963" xr:uid="{480B94C9-A699-4A9F-B302-EE6A99BB603D}"/>
    <cellStyle name="Normal 10 2 4 3 3" xfId="19963" xr:uid="{53F4B1BF-A5A4-427C-B137-097D1E2AF2FA}"/>
    <cellStyle name="Normal 10 2 4 3 3 2" xfId="57965" xr:uid="{532D0B67-6610-4C78-834B-60BD7C54C222}"/>
    <cellStyle name="Normal 10 2 4 3 4" xfId="57962" xr:uid="{FD49DC15-2A74-43D8-9FFE-E1EAC1376254}"/>
    <cellStyle name="Normal 10 2 4 4" xfId="8539" xr:uid="{4432E69F-8B25-4F57-A308-0443C709D4B3}"/>
    <cellStyle name="Normal 10 2 4 4 2" xfId="23952" xr:uid="{9A6CAEA4-2B5A-483B-AB83-617F2B15B142}"/>
    <cellStyle name="Normal 10 2 4 4 2 2" xfId="57967" xr:uid="{01877D00-EE8F-4650-9F06-DB411C304B54}"/>
    <cellStyle name="Normal 10 2 4 4 3" xfId="57966" xr:uid="{B5CE8B8B-E0F1-4798-AF8F-4B81FF8D519F}"/>
    <cellStyle name="Normal 10 2 4 5" xfId="16247" xr:uid="{A9622F98-989E-4A4E-9D5E-065D4F1BC67E}"/>
    <cellStyle name="Normal 10 2 4 5 2" xfId="57968" xr:uid="{CF96F80B-AF9A-4FFB-8765-A9713C35686B}"/>
    <cellStyle name="Normal 10 2 4 6" xfId="57953" xr:uid="{A1BFDAD3-38D3-4099-AC8D-20B065F00CEA}"/>
    <cellStyle name="Normal 10 2 5" xfId="1648" xr:uid="{CDED41A2-AC67-4E47-96F7-233A1DF75DE5}"/>
    <cellStyle name="Normal 10 2 5 2" xfId="5380" xr:uid="{6607F7BE-E9E0-4006-B0FC-27B11239591E}"/>
    <cellStyle name="Normal 10 2 5 2 2" xfId="13088" xr:uid="{39A34B14-585D-437C-8E43-A146CDC7A05E}"/>
    <cellStyle name="Normal 10 2 5 2 2 2" xfId="28500" xr:uid="{A055B99C-37A2-4304-B9CE-B18945C4BB7F}"/>
    <cellStyle name="Normal 10 2 5 2 2 2 2" xfId="57972" xr:uid="{507B1724-98BB-417E-8AD2-2BD020F5E494}"/>
    <cellStyle name="Normal 10 2 5 2 2 3" xfId="57971" xr:uid="{3F690ADE-414B-4636-8000-A46AD1EC26ED}"/>
    <cellStyle name="Normal 10 2 5 2 3" xfId="20795" xr:uid="{7CD679FF-4518-4F16-8971-DA6CCA166732}"/>
    <cellStyle name="Normal 10 2 5 2 3 2" xfId="57973" xr:uid="{3A7EB823-12D9-4B2C-BFCF-FB34973878F4}"/>
    <cellStyle name="Normal 10 2 5 2 4" xfId="57970" xr:uid="{CFA70169-7A59-4388-ACD8-69337E68D1B0}"/>
    <cellStyle name="Normal 10 2 5 3" xfId="9360" xr:uid="{898522A7-F2E4-46E7-8839-380F014A7DDD}"/>
    <cellStyle name="Normal 10 2 5 3 2" xfId="24773" xr:uid="{FDF7BF6B-9A7E-4A03-8AE2-B647FC31E898}"/>
    <cellStyle name="Normal 10 2 5 3 2 2" xfId="57975" xr:uid="{C81D26BC-2A15-4E97-A806-B38823E1BD31}"/>
    <cellStyle name="Normal 10 2 5 3 3" xfId="57974" xr:uid="{2087069C-7733-4978-8BE7-DDB10124F206}"/>
    <cellStyle name="Normal 10 2 5 4" xfId="17068" xr:uid="{AEA6C6BC-A01A-43E3-96C3-2859547C1CD9}"/>
    <cellStyle name="Normal 10 2 5 4 2" xfId="57976" xr:uid="{D70E81A3-5417-4C11-A4C7-63EBEA57353D}"/>
    <cellStyle name="Normal 10 2 5 5" xfId="57969" xr:uid="{4A1F031D-42F2-4353-9F51-DD9A2388291D}"/>
    <cellStyle name="Normal 10 2 6" xfId="3896" xr:uid="{B0103FFC-65C5-484B-8121-B6F8CF82809A}"/>
    <cellStyle name="Normal 10 2 6 2" xfId="11604" xr:uid="{B4B1F225-AE3B-4CA5-ABDD-2D047F698192}"/>
    <cellStyle name="Normal 10 2 6 2 2" xfId="27016" xr:uid="{5424A138-F01B-4A1B-BED2-32E51DD2A93A}"/>
    <cellStyle name="Normal 10 2 6 2 2 2" xfId="57979" xr:uid="{2E7D5D46-43F8-43E2-ADAC-2D1D6F5A999C}"/>
    <cellStyle name="Normal 10 2 6 2 3" xfId="57978" xr:uid="{9456B119-B963-41EC-B9F4-67671FBE516E}"/>
    <cellStyle name="Normal 10 2 6 3" xfId="19311" xr:uid="{7336C7B1-2C78-4D97-9259-EF43716BC1C1}"/>
    <cellStyle name="Normal 10 2 6 3 2" xfId="57980" xr:uid="{DFECFED5-F64B-44EE-AC8D-04596FB49B8F}"/>
    <cellStyle name="Normal 10 2 6 4" xfId="57977" xr:uid="{C5B63A04-6BF9-4992-BAA9-099112402A82}"/>
    <cellStyle name="Normal 10 2 7" xfId="7883" xr:uid="{15757BA9-8EC3-410E-BC39-94F1FA5A65A8}"/>
    <cellStyle name="Normal 10 2 7 2" xfId="23296" xr:uid="{21F64D79-DD8D-4FD6-9E35-98FF335F627B}"/>
    <cellStyle name="Normal 10 2 7 2 2" xfId="57982" xr:uid="{01E56A36-6A30-4DAE-9CDE-7CDD5E8EABD4}"/>
    <cellStyle name="Normal 10 2 7 3" xfId="57981" xr:uid="{7FE7C4EC-2910-46C5-9038-20467F5D1B07}"/>
    <cellStyle name="Normal 10 2 8" xfId="15591" xr:uid="{71C13245-045A-4710-B365-EE3D5A1BB197}"/>
    <cellStyle name="Normal 10 2 8 2" xfId="57983" xr:uid="{DA703D3A-9E92-45D9-8DAC-3D5556589B99}"/>
    <cellStyle name="Normal 10 2 9" xfId="57856" xr:uid="{6FB9DFD9-7CF2-4DBD-80B5-8B4EB949C244}"/>
    <cellStyle name="Normal 10 3" xfId="184" xr:uid="{B948AFFB-7559-4BBA-A772-FDE678AA5B3B}"/>
    <cellStyle name="Normal 10 3 2" xfId="390" xr:uid="{83FEED9D-6246-4B9B-8FF1-FD636E0B57F2}"/>
    <cellStyle name="Normal 10 3 2 2" xfId="1052" xr:uid="{BA6589B2-D972-4354-A6C9-7952FBCCF59E}"/>
    <cellStyle name="Normal 10 3 2 2 2" xfId="2520" xr:uid="{17A24078-8E8C-4396-A7D3-F448D78CAFB4}"/>
    <cellStyle name="Normal 10 3 2 2 2 2" xfId="6252" xr:uid="{98E5A7E4-83A4-4119-B2EA-8666053BBE4C}"/>
    <cellStyle name="Normal 10 3 2 2 2 2 2" xfId="13960" xr:uid="{8E7161A3-C3E8-4747-8ED2-9E4B864FF358}"/>
    <cellStyle name="Normal 10 3 2 2 2 2 2 2" xfId="29372" xr:uid="{952DA985-96D4-46D9-B59D-9BD869BF9925}"/>
    <cellStyle name="Normal 10 3 2 2 2 2 2 2 2" xfId="57990" xr:uid="{ED070314-CA32-489A-9EDF-73F4DC8F82C5}"/>
    <cellStyle name="Normal 10 3 2 2 2 2 2 3" xfId="57989" xr:uid="{9B51AF6F-2A5E-4CBE-A4A2-859557EF1AE3}"/>
    <cellStyle name="Normal 10 3 2 2 2 2 3" xfId="21667" xr:uid="{9203D33D-CA04-4F83-83E8-EAB565DC9754}"/>
    <cellStyle name="Normal 10 3 2 2 2 2 3 2" xfId="57991" xr:uid="{721496B7-F572-4D0D-B63A-63EAAC902273}"/>
    <cellStyle name="Normal 10 3 2 2 2 2 4" xfId="57988" xr:uid="{F00678BF-BE2A-4853-AFBB-848A34F74736}"/>
    <cellStyle name="Normal 10 3 2 2 2 3" xfId="10231" xr:uid="{3F393CCF-299B-4A39-AC7D-76931B1DDFEC}"/>
    <cellStyle name="Normal 10 3 2 2 2 3 2" xfId="25644" xr:uid="{DACC28E0-3D0E-4760-BDDA-47A544AC98A9}"/>
    <cellStyle name="Normal 10 3 2 2 2 3 2 2" xfId="57993" xr:uid="{5F23D06B-9AE4-4558-B8DA-C825E39F8F25}"/>
    <cellStyle name="Normal 10 3 2 2 2 3 3" xfId="57992" xr:uid="{586412A7-1D76-449B-9477-1F349B9FE767}"/>
    <cellStyle name="Normal 10 3 2 2 2 4" xfId="17939" xr:uid="{7D3DE44E-9EE0-4A20-93A6-2E18B0759869}"/>
    <cellStyle name="Normal 10 3 2 2 2 4 2" xfId="57994" xr:uid="{0D2B006E-F9B6-4786-84F7-6197B4284914}"/>
    <cellStyle name="Normal 10 3 2 2 2 5" xfId="57987" xr:uid="{375D5061-CAF5-44A6-B8FD-D798CA44CC64}"/>
    <cellStyle name="Normal 10 3 2 2 3" xfId="4789" xr:uid="{E3FBABB2-E399-4B82-A2FC-718D92CBA6D3}"/>
    <cellStyle name="Normal 10 3 2 2 3 2" xfId="12497" xr:uid="{E25321B5-B6A6-45AB-AE73-65125B57186B}"/>
    <cellStyle name="Normal 10 3 2 2 3 2 2" xfId="27909" xr:uid="{92AA288B-1251-44D9-AF4B-3864FCEFBCE6}"/>
    <cellStyle name="Normal 10 3 2 2 3 2 2 2" xfId="57997" xr:uid="{A8D9D985-C017-48B8-8866-225420C8C149}"/>
    <cellStyle name="Normal 10 3 2 2 3 2 3" xfId="57996" xr:uid="{1EFB7B70-F18F-406B-AB55-0D1E1B230202}"/>
    <cellStyle name="Normal 10 3 2 2 3 3" xfId="20204" xr:uid="{FCE81BAC-0F99-488E-B383-3F74E8E78E78}"/>
    <cellStyle name="Normal 10 3 2 2 3 3 2" xfId="57998" xr:uid="{75E1B537-5868-48E3-89AB-401B246D1177}"/>
    <cellStyle name="Normal 10 3 2 2 3 4" xfId="57995" xr:uid="{44AE6B4E-8CDF-4E14-AE04-0BA77E36F0F7}"/>
    <cellStyle name="Normal 10 3 2 2 4" xfId="8772" xr:uid="{8659E7D7-C619-4D70-BA44-6C099454CC5D}"/>
    <cellStyle name="Normal 10 3 2 2 4 2" xfId="24185" xr:uid="{25089DF9-0CDD-457A-BD77-69B1BEE92928}"/>
    <cellStyle name="Normal 10 3 2 2 4 2 2" xfId="58000" xr:uid="{B5725AFF-4C81-412E-860D-1BE33CE65922}"/>
    <cellStyle name="Normal 10 3 2 2 4 3" xfId="57999" xr:uid="{1401FB96-AA62-46D1-ADDB-004BB98A9176}"/>
    <cellStyle name="Normal 10 3 2 2 5" xfId="16480" xr:uid="{79809C87-1C58-46F1-A5E7-9243E147A47A}"/>
    <cellStyle name="Normal 10 3 2 2 5 2" xfId="58001" xr:uid="{2D359F29-DAF3-4987-B521-12AE3A0C13A7}"/>
    <cellStyle name="Normal 10 3 2 2 6" xfId="57986" xr:uid="{8E4E5570-AD61-4E5E-B4F0-DED8A329868E}"/>
    <cellStyle name="Normal 10 3 2 3" xfId="1882" xr:uid="{68304932-DF51-4C69-962C-3A13050428BE}"/>
    <cellStyle name="Normal 10 3 2 3 2" xfId="5614" xr:uid="{E3F185CF-2AB5-42ED-A83D-22AA88FB4C74}"/>
    <cellStyle name="Normal 10 3 2 3 2 2" xfId="13322" xr:uid="{B76CB18A-7606-4567-A3BB-3C4D6EDD3A5E}"/>
    <cellStyle name="Normal 10 3 2 3 2 2 2" xfId="28734" xr:uid="{1998B6A2-B1DF-4B16-ACE3-91780CFB11FC}"/>
    <cellStyle name="Normal 10 3 2 3 2 2 2 2" xfId="58005" xr:uid="{63221C2C-2F4A-4D9C-8E35-AB3634BE5BB9}"/>
    <cellStyle name="Normal 10 3 2 3 2 2 3" xfId="58004" xr:uid="{69421DE2-9F02-4318-9C3E-BCD9F77A16ED}"/>
    <cellStyle name="Normal 10 3 2 3 2 3" xfId="21029" xr:uid="{3441F107-AADC-4F8E-B72F-BE9732AC8D1B}"/>
    <cellStyle name="Normal 10 3 2 3 2 3 2" xfId="58006" xr:uid="{BCEED06D-B1AD-46ED-A2CC-4CB6F2D82897}"/>
    <cellStyle name="Normal 10 3 2 3 2 4" xfId="58003" xr:uid="{BF176002-138C-46C8-A25E-C76EE287F0FF}"/>
    <cellStyle name="Normal 10 3 2 3 3" xfId="9593" xr:uid="{BDCE5005-A4D3-4D57-BCC6-A1F9FAA142FB}"/>
    <cellStyle name="Normal 10 3 2 3 3 2" xfId="25006" xr:uid="{3CB78D3F-3A97-48C4-883A-84F607A7CFEA}"/>
    <cellStyle name="Normal 10 3 2 3 3 2 2" xfId="58008" xr:uid="{626A14E4-D681-4737-B7AC-F64255574087}"/>
    <cellStyle name="Normal 10 3 2 3 3 3" xfId="58007" xr:uid="{9A239C98-902B-43AF-B6A1-7DE0D39FDA7C}"/>
    <cellStyle name="Normal 10 3 2 3 4" xfId="17301" xr:uid="{DE7B14EA-CA9C-47C8-BAA6-44D2CCA2AE7E}"/>
    <cellStyle name="Normal 10 3 2 3 4 2" xfId="58009" xr:uid="{10AE64F2-AB42-4AA3-BBE3-16127AD00E85}"/>
    <cellStyle name="Normal 10 3 2 3 5" xfId="58002" xr:uid="{18416821-6CAD-4184-8FE1-7D514350D96D}"/>
    <cellStyle name="Normal 10 3 2 4" xfId="4137" xr:uid="{8A7F8B7A-B74F-4A91-8571-F0C22A9BF0CE}"/>
    <cellStyle name="Normal 10 3 2 4 2" xfId="11845" xr:uid="{CF10148E-5667-417E-82CD-06163CF51203}"/>
    <cellStyle name="Normal 10 3 2 4 2 2" xfId="27257" xr:uid="{606BE5BE-CA72-4C8F-93AE-6A271437AD58}"/>
    <cellStyle name="Normal 10 3 2 4 2 2 2" xfId="58012" xr:uid="{D25FD10A-9847-4AE2-B8D3-752004E7BD62}"/>
    <cellStyle name="Normal 10 3 2 4 2 3" xfId="58011" xr:uid="{F831E9B5-39DD-44B8-BF37-20F7C273D54B}"/>
    <cellStyle name="Normal 10 3 2 4 3" xfId="19552" xr:uid="{2D077102-5253-4625-B53D-21AD19AAD718}"/>
    <cellStyle name="Normal 10 3 2 4 3 2" xfId="58013" xr:uid="{8A2B3F82-7D7F-4341-8E40-0D4391408C8A}"/>
    <cellStyle name="Normal 10 3 2 4 4" xfId="58010" xr:uid="{27D3063F-6BB0-4CD4-878C-A25AD2E40AA8}"/>
    <cellStyle name="Normal 10 3 2 5" xfId="8134" xr:uid="{81963CF7-59FE-4EF3-B50A-EAEFEE0FA64C}"/>
    <cellStyle name="Normal 10 3 2 5 2" xfId="23547" xr:uid="{E2C1D6BC-7D39-47B5-B4DD-4BA730434D5F}"/>
    <cellStyle name="Normal 10 3 2 5 2 2" xfId="58015" xr:uid="{3C0CD3CA-E2CC-4238-9F77-0E752B915E7D}"/>
    <cellStyle name="Normal 10 3 2 5 3" xfId="58014" xr:uid="{A7FE59D1-C1E3-47B1-9F2E-AD4060E572CB}"/>
    <cellStyle name="Normal 10 3 2 6" xfId="15842" xr:uid="{F1C75C65-9D7D-4AB1-BE40-C4A921B9227D}"/>
    <cellStyle name="Normal 10 3 2 6 2" xfId="58016" xr:uid="{ED6017CE-5BB0-448B-8A94-629D31C5C4DB}"/>
    <cellStyle name="Normal 10 3 2 7" xfId="57985" xr:uid="{6982D840-ED26-48D3-BA20-DD036567D423}"/>
    <cellStyle name="Normal 10 3 3" xfId="851" xr:uid="{968159E0-67A7-4F2D-83DA-0609BA35B126}"/>
    <cellStyle name="Normal 10 3 3 2" xfId="2322" xr:uid="{89676DAE-8D4A-498A-91C8-80F7227C1435}"/>
    <cellStyle name="Normal 10 3 3 2 2" xfId="6054" xr:uid="{13EE05A4-B997-4505-A4C9-50668EA605FA}"/>
    <cellStyle name="Normal 10 3 3 2 2 2" xfId="13762" xr:uid="{E1E013B6-B039-4264-902E-53A9E1C73775}"/>
    <cellStyle name="Normal 10 3 3 2 2 2 2" xfId="29174" xr:uid="{7329BE5C-1C9F-4D34-9037-ED70CE504373}"/>
    <cellStyle name="Normal 10 3 3 2 2 2 2 2" xfId="58021" xr:uid="{5DB94BC5-DE87-40A3-818A-55B27DBC48CD}"/>
    <cellStyle name="Normal 10 3 3 2 2 2 3" xfId="58020" xr:uid="{6F2D5998-C132-4363-BD11-D74B9AE201F8}"/>
    <cellStyle name="Normal 10 3 3 2 2 3" xfId="21469" xr:uid="{889D9793-7984-4615-B49E-95C03078CEA8}"/>
    <cellStyle name="Normal 10 3 3 2 2 3 2" xfId="58022" xr:uid="{D29D4310-E1F7-4732-A7F8-88313D5E6ED6}"/>
    <cellStyle name="Normal 10 3 3 2 2 4" xfId="58019" xr:uid="{7E51692E-03F5-4A57-A144-1F74030E2BBC}"/>
    <cellStyle name="Normal 10 3 3 2 3" xfId="10033" xr:uid="{DD19B885-C7EE-4F12-B485-DEEC42500557}"/>
    <cellStyle name="Normal 10 3 3 2 3 2" xfId="25446" xr:uid="{5381ADF7-EAA2-42FC-81C9-C5D5F12682B9}"/>
    <cellStyle name="Normal 10 3 3 2 3 2 2" xfId="58024" xr:uid="{6FA6F386-4D68-447B-BECC-2D4CDC90E8FC}"/>
    <cellStyle name="Normal 10 3 3 2 3 3" xfId="58023" xr:uid="{7337C9FB-C8C4-4CA7-8782-92CE4D5A940A}"/>
    <cellStyle name="Normal 10 3 3 2 4" xfId="17741" xr:uid="{BE37FDB3-6F20-4ADF-A562-3C5548BEDD58}"/>
    <cellStyle name="Normal 10 3 3 2 4 2" xfId="58025" xr:uid="{7B866441-9350-49F5-93FB-5AC85E6C17B3}"/>
    <cellStyle name="Normal 10 3 3 2 5" xfId="58018" xr:uid="{1AAB7D21-01E8-467F-B804-17AA4EF2D6A6}"/>
    <cellStyle name="Normal 10 3 3 3" xfId="4588" xr:uid="{C2186679-EB78-4496-BADE-20EC787598EE}"/>
    <cellStyle name="Normal 10 3 3 3 2" xfId="12296" xr:uid="{8D43C889-F7D2-4F89-AD74-68C95DCDC864}"/>
    <cellStyle name="Normal 10 3 3 3 2 2" xfId="27708" xr:uid="{9D773159-1B69-44E4-9001-DC4C9F0FE7BE}"/>
    <cellStyle name="Normal 10 3 3 3 2 2 2" xfId="58028" xr:uid="{8B96086C-5223-499E-B975-503CFA40D0B7}"/>
    <cellStyle name="Normal 10 3 3 3 2 3" xfId="58027" xr:uid="{513849A0-9B06-4C59-9FDD-D4215D355723}"/>
    <cellStyle name="Normal 10 3 3 3 3" xfId="20003" xr:uid="{1C2B8A9C-4FF6-46A7-898D-68FCF3607521}"/>
    <cellStyle name="Normal 10 3 3 3 3 2" xfId="58029" xr:uid="{2E134D1B-3B09-4748-B591-2E123AAA3E05}"/>
    <cellStyle name="Normal 10 3 3 3 4" xfId="58026" xr:uid="{E074C3F9-B7DF-4C6C-A698-C78B70AEC46C}"/>
    <cellStyle name="Normal 10 3 3 4" xfId="8574" xr:uid="{35635A30-8E4E-43D7-8651-762DDA474ACE}"/>
    <cellStyle name="Normal 10 3 3 4 2" xfId="23987" xr:uid="{51AD11E6-61DA-4756-A967-3E28D03C5F8D}"/>
    <cellStyle name="Normal 10 3 3 4 2 2" xfId="58031" xr:uid="{B21E9E31-B0B6-461D-96A5-B243862FAF10}"/>
    <cellStyle name="Normal 10 3 3 4 3" xfId="58030" xr:uid="{DD8BBBD6-F0C2-4988-9FB4-BA70A08942EA}"/>
    <cellStyle name="Normal 10 3 3 5" xfId="16282" xr:uid="{194F1452-081E-4ADC-A251-EE11EE2ECBDE}"/>
    <cellStyle name="Normal 10 3 3 5 2" xfId="58032" xr:uid="{890C95E7-0CE0-416C-9536-375331E74746}"/>
    <cellStyle name="Normal 10 3 3 6" xfId="58017" xr:uid="{748EE86A-FE07-4CB2-AAF7-E4792D03E9FE}"/>
    <cellStyle name="Normal 10 3 4" xfId="1684" xr:uid="{BEC55390-6F27-457A-B386-B12E8E0A0622}"/>
    <cellStyle name="Normal 10 3 4 2" xfId="5416" xr:uid="{FEE0110D-44B4-46D1-B8A5-950E6001226D}"/>
    <cellStyle name="Normal 10 3 4 2 2" xfId="13124" xr:uid="{7FE520AF-1D43-4256-BE08-61DBDA506588}"/>
    <cellStyle name="Normal 10 3 4 2 2 2" xfId="28536" xr:uid="{7E4EDE68-8CFA-4756-A53F-EED5DD8FB77F}"/>
    <cellStyle name="Normal 10 3 4 2 2 2 2" xfId="58036" xr:uid="{38B26CE7-E81F-4FF1-BB60-CECB5A194658}"/>
    <cellStyle name="Normal 10 3 4 2 2 3" xfId="58035" xr:uid="{9719272C-9698-4D34-9658-71B6666B1476}"/>
    <cellStyle name="Normal 10 3 4 2 3" xfId="20831" xr:uid="{027670D0-7EA8-4E4C-BC13-0EF7D8EEDDD3}"/>
    <cellStyle name="Normal 10 3 4 2 3 2" xfId="58037" xr:uid="{E9CE4420-46A6-47BE-9DC7-3EF76A1E9606}"/>
    <cellStyle name="Normal 10 3 4 2 4" xfId="58034" xr:uid="{6FEBA721-110E-45E7-8C95-821F2E0F8E65}"/>
    <cellStyle name="Normal 10 3 4 3" xfId="9395" xr:uid="{A83F399C-9175-4026-8B29-E1F410CAB1CD}"/>
    <cellStyle name="Normal 10 3 4 3 2" xfId="24808" xr:uid="{010E38F4-9B05-4CDE-9F05-84D52A51A603}"/>
    <cellStyle name="Normal 10 3 4 3 2 2" xfId="58039" xr:uid="{0130F4F9-6F7E-4AB0-895F-EF3A02B0BC39}"/>
    <cellStyle name="Normal 10 3 4 3 3" xfId="58038" xr:uid="{F0824721-1010-4C07-B772-88314951C59F}"/>
    <cellStyle name="Normal 10 3 4 4" xfId="17103" xr:uid="{4BCB5F42-D748-4819-B8E0-11BE1C84514A}"/>
    <cellStyle name="Normal 10 3 4 4 2" xfId="58040" xr:uid="{48CC392A-E77B-415E-B457-478CE97A7989}"/>
    <cellStyle name="Normal 10 3 4 5" xfId="58033" xr:uid="{00EA8276-D210-4F9A-B4BD-AF0305FC2C26}"/>
    <cellStyle name="Normal 10 3 5" xfId="3936" xr:uid="{5404DC3F-A19F-4170-8150-3EDB332A375F}"/>
    <cellStyle name="Normal 10 3 5 2" xfId="11644" xr:uid="{627F1BA1-0717-420F-805C-49E204A9EEEB}"/>
    <cellStyle name="Normal 10 3 5 2 2" xfId="27056" xr:uid="{D7FCC7CC-F660-42B7-ACF0-11ECFA82CAE2}"/>
    <cellStyle name="Normal 10 3 5 2 2 2" xfId="58043" xr:uid="{92860F99-23FB-4E18-B712-F729B450081F}"/>
    <cellStyle name="Normal 10 3 5 2 3" xfId="58042" xr:uid="{25BE3D05-823D-4CB3-87D7-F2B8C58A3945}"/>
    <cellStyle name="Normal 10 3 5 3" xfId="19351" xr:uid="{643A8D2E-8B09-4949-9598-AFFE93BA03B1}"/>
    <cellStyle name="Normal 10 3 5 3 2" xfId="58044" xr:uid="{90D8D2EF-A2D1-45E1-9019-CDA054C5CF8E}"/>
    <cellStyle name="Normal 10 3 5 4" xfId="58041" xr:uid="{C8805887-2304-4F9B-A3DD-BFC57D0F75CF}"/>
    <cellStyle name="Normal 10 3 6" xfId="7936" xr:uid="{6D289836-5C9C-4ABD-BC50-CDCA8B3235B4}"/>
    <cellStyle name="Normal 10 3 6 2" xfId="23349" xr:uid="{C9F4E1A8-06C2-4349-9AFC-616D1C1070E0}"/>
    <cellStyle name="Normal 10 3 6 2 2" xfId="58046" xr:uid="{9CD84766-4503-463B-B07C-9F13E4A918D7}"/>
    <cellStyle name="Normal 10 3 6 3" xfId="58045" xr:uid="{2B4CCB96-6CEC-46E9-90DB-BB9E996095DD}"/>
    <cellStyle name="Normal 10 3 7" xfId="15644" xr:uid="{3CD04BBF-F4D7-4091-B589-B9843D6D64B5}"/>
    <cellStyle name="Normal 10 3 7 2" xfId="58047" xr:uid="{D0AE7393-DD2E-42F5-B9C2-7813149E3155}"/>
    <cellStyle name="Normal 10 3 8" xfId="57984" xr:uid="{84AC4D14-BAC3-49CB-A893-2F261D1CBCE3}"/>
    <cellStyle name="Normal 10 4" xfId="338" xr:uid="{8386BCBF-3DCC-4E95-BFC8-F1EFD5A7ACF4}"/>
    <cellStyle name="Normal 10 4 2" xfId="1001" xr:uid="{AC2D5594-C479-4C35-BDAA-540A0184BB3E}"/>
    <cellStyle name="Normal 10 4 2 2" xfId="2470" xr:uid="{315E190F-16DC-413F-ADC5-5EE5D3B7856A}"/>
    <cellStyle name="Normal 10 4 2 2 2" xfId="6202" xr:uid="{20258C11-C772-4C04-B3E5-97984DD8E671}"/>
    <cellStyle name="Normal 10 4 2 2 2 2" xfId="13910" xr:uid="{ED363473-C798-4F3B-AC95-69D370A701D5}"/>
    <cellStyle name="Normal 10 4 2 2 2 2 2" xfId="29322" xr:uid="{217F93C4-E951-4408-95B7-D22F7F4C44ED}"/>
    <cellStyle name="Normal 10 4 2 2 2 2 2 2" xfId="58053" xr:uid="{FE64D024-5CBA-4F57-BF4A-7B71DDB863F3}"/>
    <cellStyle name="Normal 10 4 2 2 2 2 3" xfId="58052" xr:uid="{F3DC23AF-F359-4D21-871F-FA9EDD48A48B}"/>
    <cellStyle name="Normal 10 4 2 2 2 3" xfId="21617" xr:uid="{ED11DB2F-F0DD-448B-B3B3-1DF79CEB5EAB}"/>
    <cellStyle name="Normal 10 4 2 2 2 3 2" xfId="58054" xr:uid="{C93095C1-FF18-4A19-AAB8-E42DB7E37431}"/>
    <cellStyle name="Normal 10 4 2 2 2 4" xfId="58051" xr:uid="{B3D1360D-2C37-425B-9E87-9405EDDAB32F}"/>
    <cellStyle name="Normal 10 4 2 2 3" xfId="10181" xr:uid="{03A50C48-E7CF-46FF-805A-F0354A257216}"/>
    <cellStyle name="Normal 10 4 2 2 3 2" xfId="25594" xr:uid="{4B8772DC-DBD7-4740-8173-18AAA6E4D19D}"/>
    <cellStyle name="Normal 10 4 2 2 3 2 2" xfId="58056" xr:uid="{5C74BD14-FBC1-4595-9D39-7C1355E6FB3A}"/>
    <cellStyle name="Normal 10 4 2 2 3 3" xfId="58055" xr:uid="{69B5B8FF-E9FB-4806-BEDE-0A9870310FCC}"/>
    <cellStyle name="Normal 10 4 2 2 4" xfId="17889" xr:uid="{AD5CE1C1-CD07-45EE-A356-DD40FD52641F}"/>
    <cellStyle name="Normal 10 4 2 2 4 2" xfId="58057" xr:uid="{231A8C28-8936-4620-AE5D-54474F064A2D}"/>
    <cellStyle name="Normal 10 4 2 2 5" xfId="58050" xr:uid="{1D46836E-67EF-422E-9D74-39CD7225249F}"/>
    <cellStyle name="Normal 10 4 2 3" xfId="4738" xr:uid="{77130BE9-0CE2-4D78-A42D-8837BA0E0862}"/>
    <cellStyle name="Normal 10 4 2 3 2" xfId="12446" xr:uid="{B669D293-C404-41F9-9EB4-DE9C4BB837DD}"/>
    <cellStyle name="Normal 10 4 2 3 2 2" xfId="27858" xr:uid="{666142FF-5656-4352-81B4-C5A25BC1AE0A}"/>
    <cellStyle name="Normal 10 4 2 3 2 2 2" xfId="58060" xr:uid="{B76F3CA7-D20E-418E-AD26-39BC0296AEF3}"/>
    <cellStyle name="Normal 10 4 2 3 2 3" xfId="58059" xr:uid="{6301183A-215C-4717-B42A-A8152D776BB7}"/>
    <cellStyle name="Normal 10 4 2 3 3" xfId="20153" xr:uid="{8FE9D990-381F-4627-8E99-E59003859436}"/>
    <cellStyle name="Normal 10 4 2 3 3 2" xfId="58061" xr:uid="{EE898E79-C592-45DD-B3EC-5A800F729411}"/>
    <cellStyle name="Normal 10 4 2 3 4" xfId="58058" xr:uid="{2EE47F54-775C-4EB6-8CBC-F6D3452D142D}"/>
    <cellStyle name="Normal 10 4 2 4" xfId="8722" xr:uid="{52FC18AD-EB26-4CD6-B732-0EB89212BD6C}"/>
    <cellStyle name="Normal 10 4 2 4 2" xfId="24135" xr:uid="{1F4ABC10-7DD8-4FFB-9B42-68D070E01B8B}"/>
    <cellStyle name="Normal 10 4 2 4 2 2" xfId="58063" xr:uid="{E44E9076-6DD5-4B8C-A5CB-8CD26B9817DA}"/>
    <cellStyle name="Normal 10 4 2 4 3" xfId="58062" xr:uid="{D1516F56-4825-4A6C-BE6E-4966CDB90D59}"/>
    <cellStyle name="Normal 10 4 2 5" xfId="16430" xr:uid="{AA9E1016-6FF2-40F4-852B-F741DE77B64A}"/>
    <cellStyle name="Normal 10 4 2 5 2" xfId="58064" xr:uid="{16C80B58-A6C6-4826-96DB-731C497B72E2}"/>
    <cellStyle name="Normal 10 4 2 6" xfId="58049" xr:uid="{8DCEBF8A-55CD-4241-8D69-149845696631}"/>
    <cellStyle name="Normal 10 4 3" xfId="1832" xr:uid="{C25E4E26-09EC-4DE5-8942-56B3F5F28624}"/>
    <cellStyle name="Normal 10 4 3 2" xfId="5564" xr:uid="{80A573DE-B8C1-4B5B-8D99-BF18C4E5DD40}"/>
    <cellStyle name="Normal 10 4 3 2 2" xfId="13272" xr:uid="{E2058D2C-C9A0-44AC-AE7F-22659BB1FF8B}"/>
    <cellStyle name="Normal 10 4 3 2 2 2" xfId="28684" xr:uid="{488E6B55-D8D9-418E-A5B6-D0FFC45AC44C}"/>
    <cellStyle name="Normal 10 4 3 2 2 2 2" xfId="58068" xr:uid="{8D11A3E3-ED9A-49FB-9423-D98384E655D7}"/>
    <cellStyle name="Normal 10 4 3 2 2 3" xfId="58067" xr:uid="{2D686D95-EDCA-4620-A985-35DE4C69DC4A}"/>
    <cellStyle name="Normal 10 4 3 2 3" xfId="20979" xr:uid="{649DDC00-AA75-4DFE-BB30-C8491AAA264B}"/>
    <cellStyle name="Normal 10 4 3 2 3 2" xfId="58069" xr:uid="{2F70737F-813A-4CDB-A46B-691BF80FC935}"/>
    <cellStyle name="Normal 10 4 3 2 4" xfId="58066" xr:uid="{69539781-4DC6-4F77-BC1E-08A0FBBBEE94}"/>
    <cellStyle name="Normal 10 4 3 3" xfId="9543" xr:uid="{B7CB5FEA-8269-4D0B-8F8D-33F6E6ED898E}"/>
    <cellStyle name="Normal 10 4 3 3 2" xfId="24956" xr:uid="{B127248D-9528-45FE-AABA-16A6EEFC42F6}"/>
    <cellStyle name="Normal 10 4 3 3 2 2" xfId="58071" xr:uid="{B8A2AD12-A044-4373-998C-3995AC663641}"/>
    <cellStyle name="Normal 10 4 3 3 3" xfId="58070" xr:uid="{220CB749-93D9-4BB1-A9ED-724E3EE1D6A9}"/>
    <cellStyle name="Normal 10 4 3 4" xfId="17251" xr:uid="{FA170F2C-888C-441E-9F4F-0034FE787100}"/>
    <cellStyle name="Normal 10 4 3 4 2" xfId="58072" xr:uid="{90FFC624-D863-478C-8B62-760D19709FC7}"/>
    <cellStyle name="Normal 10 4 3 5" xfId="58065" xr:uid="{41FA8941-7B74-4229-B727-B831D9BCD7D4}"/>
    <cellStyle name="Normal 10 4 4" xfId="4086" xr:uid="{33E35AEF-6803-432F-A417-E76456604DD4}"/>
    <cellStyle name="Normal 10 4 4 2" xfId="11794" xr:uid="{D22D23E8-491F-4D10-A04F-0BFDC3A9D004}"/>
    <cellStyle name="Normal 10 4 4 2 2" xfId="27206" xr:uid="{EA3E0E0C-0DD8-4B00-BE91-9B9D4F88431A}"/>
    <cellStyle name="Normal 10 4 4 2 2 2" xfId="58075" xr:uid="{AEE519AA-C38F-4C11-A590-943894FB0F19}"/>
    <cellStyle name="Normal 10 4 4 2 3" xfId="58074" xr:uid="{FF047861-93C8-4032-A5FF-01E183717934}"/>
    <cellStyle name="Normal 10 4 4 3" xfId="19501" xr:uid="{A0DABF9A-4C6C-45A9-8E52-432A19FC20CC}"/>
    <cellStyle name="Normal 10 4 4 3 2" xfId="58076" xr:uid="{61E32CF3-837D-420D-A98E-2C3EEA3EB1C7}"/>
    <cellStyle name="Normal 10 4 4 4" xfId="58073" xr:uid="{6DEF2388-5FD9-4642-9CF0-1CC665E8E5F7}"/>
    <cellStyle name="Normal 10 4 5" xfId="8084" xr:uid="{5E369FAE-423C-4A68-ADA8-7C11B4D24B88}"/>
    <cellStyle name="Normal 10 4 5 2" xfId="23497" xr:uid="{D8390F4F-7BBC-4440-8495-991580777A53}"/>
    <cellStyle name="Normal 10 4 5 2 2" xfId="58078" xr:uid="{B6436585-2595-4E28-A02A-88F55DA986C7}"/>
    <cellStyle name="Normal 10 4 5 3" xfId="58077" xr:uid="{720B50F0-15C0-4F62-AD7F-668FBFFFEC52}"/>
    <cellStyle name="Normal 10 4 6" xfId="15792" xr:uid="{81462861-5642-4BFA-A983-AB3C67F41142}"/>
    <cellStyle name="Normal 10 4 6 2" xfId="58079" xr:uid="{E9FA9681-5505-4F09-80F8-08D8E5BAADD8}"/>
    <cellStyle name="Normal 10 4 7" xfId="58048" xr:uid="{144277DA-2DE6-46FF-BAAE-7C2A87EB4CC1}"/>
    <cellStyle name="Normal 10 5" xfId="792" xr:uid="{36B4BFC8-764B-4F3D-B593-8D572DFC2625}"/>
    <cellStyle name="Normal 10 5 2" xfId="2272" xr:uid="{8954DF93-FEB5-4279-A016-B4494B428A9C}"/>
    <cellStyle name="Normal 10 5 2 2" xfId="6004" xr:uid="{32D25B60-36BD-4625-B0B8-6262E1DAEE29}"/>
    <cellStyle name="Normal 10 5 2 2 2" xfId="13712" xr:uid="{B0B121C9-FF38-4D5E-B5E9-03F299D88880}"/>
    <cellStyle name="Normal 10 5 2 2 2 2" xfId="29124" xr:uid="{44A3F324-C432-43A4-BBE5-FA6512F0A8E0}"/>
    <cellStyle name="Normal 10 5 2 2 2 2 2" xfId="58084" xr:uid="{AA52F41D-9553-44E9-A400-3CA9AA6B0AC5}"/>
    <cellStyle name="Normal 10 5 2 2 2 3" xfId="58083" xr:uid="{9576B2E6-BD75-4D4A-BF89-4D49013F7369}"/>
    <cellStyle name="Normal 10 5 2 2 3" xfId="21419" xr:uid="{BA5C5094-D927-4CF5-9D4A-F4A60E226176}"/>
    <cellStyle name="Normal 10 5 2 2 3 2" xfId="58085" xr:uid="{5CA70F10-8775-458B-A940-9C0979CD7098}"/>
    <cellStyle name="Normal 10 5 2 2 4" xfId="58082" xr:uid="{D710D490-5DFF-4FFE-91D3-B48460A434B0}"/>
    <cellStyle name="Normal 10 5 2 3" xfId="9983" xr:uid="{D70E41A1-E97B-4635-A3EB-B73A72535C3E}"/>
    <cellStyle name="Normal 10 5 2 3 2" xfId="25396" xr:uid="{90671596-2E94-4888-AA79-D833CA1C8A38}"/>
    <cellStyle name="Normal 10 5 2 3 2 2" xfId="58087" xr:uid="{B2116F48-205E-4DAC-8593-91FB42AF9E6D}"/>
    <cellStyle name="Normal 10 5 2 3 3" xfId="58086" xr:uid="{28F912FC-9589-4DAA-804F-5E28EAB58FBD}"/>
    <cellStyle name="Normal 10 5 2 4" xfId="17691" xr:uid="{CA2FA1C0-5163-4EFD-8B0E-B055ED0DE844}"/>
    <cellStyle name="Normal 10 5 2 4 2" xfId="58088" xr:uid="{58BE4C7A-D821-4F81-B52B-E4C3623ED614}"/>
    <cellStyle name="Normal 10 5 2 5" xfId="58081" xr:uid="{DB456C46-2B3A-487C-B2C6-C1369046E9D8}"/>
    <cellStyle name="Normal 10 5 3" xfId="4532" xr:uid="{36853A46-F588-4AB0-896A-AF58EA05003E}"/>
    <cellStyle name="Normal 10 5 3 2" xfId="12240" xr:uid="{1A700337-F6B7-4535-B0D4-AE62C43D1413}"/>
    <cellStyle name="Normal 10 5 3 2 2" xfId="27652" xr:uid="{D5D1C569-A986-4C4C-A26F-D63365BF1877}"/>
    <cellStyle name="Normal 10 5 3 2 2 2" xfId="58091" xr:uid="{93D1E307-C28A-41B0-9B34-7F8704116D8A}"/>
    <cellStyle name="Normal 10 5 3 2 3" xfId="58090" xr:uid="{BECFFB98-29F9-4FC4-B45A-BA4626DA3F69}"/>
    <cellStyle name="Normal 10 5 3 3" xfId="19947" xr:uid="{02083AAE-9B39-40FA-8E46-5C78DE997F10}"/>
    <cellStyle name="Normal 10 5 3 3 2" xfId="58092" xr:uid="{848EDE11-F1C7-4C2E-8135-7009EA3AE75A}"/>
    <cellStyle name="Normal 10 5 3 4" xfId="58089" xr:uid="{D3C41CA1-95C7-499B-A56F-6FC5C68179A7}"/>
    <cellStyle name="Normal 10 5 4" xfId="8524" xr:uid="{428AF360-FF90-4360-B4EE-064AF416A91A}"/>
    <cellStyle name="Normal 10 5 4 2" xfId="23937" xr:uid="{DB0E381B-E643-4CAD-AA2B-B7F2935E4E19}"/>
    <cellStyle name="Normal 10 5 4 2 2" xfId="58094" xr:uid="{3799B965-6800-4785-BCEF-248F58B5D744}"/>
    <cellStyle name="Normal 10 5 4 3" xfId="58093" xr:uid="{890EF0A5-A557-4ED2-AB0A-ED23776F28FB}"/>
    <cellStyle name="Normal 10 5 5" xfId="16232" xr:uid="{C2D52313-6787-4147-A90A-49FF4A695B85}"/>
    <cellStyle name="Normal 10 5 5 2" xfId="58095" xr:uid="{2C75C860-2571-4FAB-A664-6432CE47D406}"/>
    <cellStyle name="Normal 10 5 6" xfId="58080" xr:uid="{ED8F1E55-8E99-4D7D-9B4B-4D310BEE1245}"/>
    <cellStyle name="Normal 10 6" xfId="1632" xr:uid="{D86066A0-74A9-43A2-A750-2E134B723B79}"/>
    <cellStyle name="Normal 10 6 2" xfId="5365" xr:uid="{A82D8B54-F062-48C8-89BE-14A37FED8D77}"/>
    <cellStyle name="Normal 10 6 2 2" xfId="13073" xr:uid="{F06BD91F-8ABF-40C1-BF4D-E9555732A17D}"/>
    <cellStyle name="Normal 10 6 2 2 2" xfId="28485" xr:uid="{C776CF85-4C26-4D80-B56E-CEC323E7C6DD}"/>
    <cellStyle name="Normal 10 6 2 2 2 2" xfId="58099" xr:uid="{49E40711-1BC0-4E81-8171-5DDF65A01AA4}"/>
    <cellStyle name="Normal 10 6 2 2 3" xfId="58098" xr:uid="{0D1DAE31-05EF-438F-A5C1-EC06B96674A7}"/>
    <cellStyle name="Normal 10 6 2 3" xfId="20780" xr:uid="{C0BAA669-9618-458A-9AA3-2E26BBC628C5}"/>
    <cellStyle name="Normal 10 6 2 3 2" xfId="58100" xr:uid="{F04150A8-17F0-46E7-B8D0-92D2958738B5}"/>
    <cellStyle name="Normal 10 6 2 4" xfId="58097" xr:uid="{92D3119F-0ED7-4580-AD71-587E385CD2DC}"/>
    <cellStyle name="Normal 10 6 3" xfId="9345" xr:uid="{C6B40B57-62EE-4B4F-9730-1BFB47B3BD86}"/>
    <cellStyle name="Normal 10 6 3 2" xfId="24758" xr:uid="{DE2F9EEC-4848-4AE1-BD55-094E5B152EF3}"/>
    <cellStyle name="Normal 10 6 3 2 2" xfId="58102" xr:uid="{739135CD-B3B7-4C16-91B9-A3BCB5EE680A}"/>
    <cellStyle name="Normal 10 6 3 3" xfId="58101" xr:uid="{0C20CCF2-3466-42BF-92C8-03976F6332B1}"/>
    <cellStyle name="Normal 10 6 4" xfId="17053" xr:uid="{EDA6D370-3068-4356-8FC0-DE33EA55ABAD}"/>
    <cellStyle name="Normal 10 6 4 2" xfId="58103" xr:uid="{9BD91238-9493-4C1A-8A13-0E392DBCECB7}"/>
    <cellStyle name="Normal 10 6 5" xfId="58096" xr:uid="{A4BB5E30-29D1-4FF0-893C-05D0BDBF1306}"/>
    <cellStyle name="Normal 10 7" xfId="3879" xr:uid="{465D8542-979E-4BB6-BD96-C2050D2343A6}"/>
    <cellStyle name="Normal 10 7 2" xfId="11588" xr:uid="{50B2C05E-95C5-4A2D-976A-5942AC0F2D70}"/>
    <cellStyle name="Normal 10 7 2 2" xfId="27000" xr:uid="{7D26684A-A273-441F-A674-0DAEDE1CFCCB}"/>
    <cellStyle name="Normal 10 7 2 2 2" xfId="58106" xr:uid="{FA599423-950A-4121-8967-35D8E3042C05}"/>
    <cellStyle name="Normal 10 7 2 3" xfId="58105" xr:uid="{69E7CCCB-C85E-4E5D-8B59-52F2DC47A0E4}"/>
    <cellStyle name="Normal 10 7 3" xfId="19295" xr:uid="{299EB377-95E4-429F-A1BC-3D15460C5780}"/>
    <cellStyle name="Normal 10 7 3 2" xfId="58107" xr:uid="{DE7D2EAA-951C-411B-8089-4D6E7FCB0CCC}"/>
    <cellStyle name="Normal 10 7 4" xfId="58104" xr:uid="{F4542789-0802-46E6-B5C5-38CFBFE6938B}"/>
    <cellStyle name="Normal 10 8" xfId="7868" xr:uid="{0200CE74-5593-4B47-B31F-8F4A9D0916B5}"/>
    <cellStyle name="Normal 10 8 2" xfId="23281" xr:uid="{6771062B-7468-4B4A-9B33-2B1673F1F657}"/>
    <cellStyle name="Normal 10 8 2 2" xfId="58109" xr:uid="{7DC0EA21-75D2-4966-865A-77B14FD54BC7}"/>
    <cellStyle name="Normal 10 8 3" xfId="58108" xr:uid="{21938D53-B2D8-417E-AC0F-01FBF5114E86}"/>
    <cellStyle name="Normal 10 9" xfId="15576" xr:uid="{10F05646-B6CA-4050-9CF0-4C038033270A}"/>
    <cellStyle name="Normal 10 9 2" xfId="58110" xr:uid="{A8D11D29-94A5-4748-81A1-F65A3D72B912}"/>
    <cellStyle name="Normal 100" xfId="7612" xr:uid="{9D685623-F49B-4969-BB6E-EF03AC322385}"/>
    <cellStyle name="Normal 100 2" xfId="15320" xr:uid="{52F6EBFF-95C5-4033-A337-432A8AEA63FA}"/>
    <cellStyle name="Normal 100 2 2" xfId="30732" xr:uid="{396A095A-046E-4F94-8548-1A6A23C9C1F1}"/>
    <cellStyle name="Normal 100 2 2 2" xfId="58113" xr:uid="{EFD0C70D-7767-4624-927C-8B2F7F68E998}"/>
    <cellStyle name="Normal 100 2 3" xfId="58112" xr:uid="{CE877D58-A47F-45AE-8556-680B21BD3FBC}"/>
    <cellStyle name="Normal 100 3" xfId="23027" xr:uid="{4B2802BF-F388-4C59-B4DA-1F1C06CB22D8}"/>
    <cellStyle name="Normal 100 3 2" xfId="58114" xr:uid="{2573F25A-61AC-4F0F-95DB-8F81810734A9}"/>
    <cellStyle name="Normal 100 4" xfId="58111" xr:uid="{5F5166A4-DCF1-4AC8-90C7-8A1CF1CC37DF}"/>
    <cellStyle name="Normal 101" xfId="7632" xr:uid="{41100FBE-C096-4BC7-8BAD-EE122E444BEE}"/>
    <cellStyle name="Normal 101 2" xfId="15340" xr:uid="{7A8BCD36-F189-47A8-BFE1-1E6E67FD1B10}"/>
    <cellStyle name="Normal 101 2 2" xfId="30752" xr:uid="{017A20D7-5EE7-4D63-AD01-02485DD2A389}"/>
    <cellStyle name="Normal 101 2 2 2" xfId="58117" xr:uid="{45D9C1D7-363C-42BE-8E04-A6C25C3BF073}"/>
    <cellStyle name="Normal 101 2 3" xfId="58116" xr:uid="{9C79E8C5-C085-4180-8E92-56E394F8273F}"/>
    <cellStyle name="Normal 101 3" xfId="23047" xr:uid="{3AB0DA23-7444-457D-805D-3EEDCA15A126}"/>
    <cellStyle name="Normal 101 3 2" xfId="58118" xr:uid="{87CB26B2-9F03-442C-A8D8-CC3570778F8F}"/>
    <cellStyle name="Normal 101 4" xfId="58115" xr:uid="{EF745D8E-44A3-4124-93FF-962DBCE2B6EB}"/>
    <cellStyle name="Normal 102" xfId="7652" xr:uid="{3AB8E087-A743-46D5-808C-7CE33C88638D}"/>
    <cellStyle name="Normal 102 2" xfId="15360" xr:uid="{F842C8E2-0D6D-4870-A940-C34AE3C22895}"/>
    <cellStyle name="Normal 102 2 2" xfId="30772" xr:uid="{86DCD4D6-6947-464C-B2AF-13C9BCE734F6}"/>
    <cellStyle name="Normal 102 2 2 2" xfId="58121" xr:uid="{B1F98C75-FB3F-4C0E-9AB1-906E84A144D2}"/>
    <cellStyle name="Normal 102 2 3" xfId="58120" xr:uid="{5AA33481-C748-4391-B78B-85016AFCE92B}"/>
    <cellStyle name="Normal 102 3" xfId="23067" xr:uid="{8C299274-1A0C-4159-8D50-3D6C592C69A4}"/>
    <cellStyle name="Normal 102 3 2" xfId="58122" xr:uid="{4178216B-57CC-45CF-A13D-BE809076C51A}"/>
    <cellStyle name="Normal 102 4" xfId="58119" xr:uid="{0A2B3E11-549E-4BFA-B19C-F5016A5C86B2}"/>
    <cellStyle name="Normal 103" xfId="7672" xr:uid="{AAF74FF1-8DEB-40C4-9894-7EB4E59291F1}"/>
    <cellStyle name="Normal 103 2" xfId="15380" xr:uid="{B4564A1C-B3AD-4E0F-BB4D-A6789DB8AE81}"/>
    <cellStyle name="Normal 103 2 2" xfId="30792" xr:uid="{92FE6247-2D1B-4509-A676-F4682ACF90B1}"/>
    <cellStyle name="Normal 103 2 2 2" xfId="58125" xr:uid="{63FDB867-D3D5-426E-89ED-575EE5EF004B}"/>
    <cellStyle name="Normal 103 2 3" xfId="58124" xr:uid="{D72EAE62-2D86-49C8-BBBB-44FA24F005BB}"/>
    <cellStyle name="Normal 103 3" xfId="23087" xr:uid="{CB1480BE-C96F-4C7F-AF69-F60B8432E68B}"/>
    <cellStyle name="Normal 103 3 2" xfId="58126" xr:uid="{72576C40-52D0-4324-8EAC-66F8379D9B56}"/>
    <cellStyle name="Normal 103 4" xfId="58123" xr:uid="{1021C337-240B-49CE-8D98-D77F40A2CFFF}"/>
    <cellStyle name="Normal 104" xfId="7692" xr:uid="{4B709CF1-9468-494C-B56E-4D986E810513}"/>
    <cellStyle name="Normal 104 2" xfId="15400" xr:uid="{5016F6AE-9E6E-4AAE-91A0-8425EAE0953A}"/>
    <cellStyle name="Normal 104 2 2" xfId="30812" xr:uid="{7AFF53A5-348C-4FE0-8156-C4750D8BBB07}"/>
    <cellStyle name="Normal 104 2 2 2" xfId="58129" xr:uid="{79D4FF62-3398-447C-BD57-6ED0D08197AE}"/>
    <cellStyle name="Normal 104 2 3" xfId="58128" xr:uid="{C794B07F-6B9B-4E1B-8EA7-A03BF61EBF26}"/>
    <cellStyle name="Normal 104 3" xfId="23107" xr:uid="{4F272EC4-F074-4626-B40E-C7C2C74D60FE}"/>
    <cellStyle name="Normal 104 3 2" xfId="58130" xr:uid="{F6FC3538-2DFC-43FD-8951-EF3305EC3C55}"/>
    <cellStyle name="Normal 104 4" xfId="58127" xr:uid="{1ED2707F-65D2-44E3-9C8A-2E76CA4B90E4}"/>
    <cellStyle name="Normal 105" xfId="7712" xr:uid="{288A5717-01EA-4CE9-A8D8-49913570B382}"/>
    <cellStyle name="Normal 105 2" xfId="15420" xr:uid="{FE27755B-AA12-4DF1-B461-3D323B9E6446}"/>
    <cellStyle name="Normal 105 2 2" xfId="30832" xr:uid="{EAC5B14B-1BDB-44EC-9B64-708A981122A8}"/>
    <cellStyle name="Normal 105 2 2 2" xfId="58133" xr:uid="{E2F5E3EE-D2C2-4138-8F08-53142A173930}"/>
    <cellStyle name="Normal 105 2 3" xfId="58132" xr:uid="{184FCD54-B2DA-463C-989B-5B787006B81A}"/>
    <cellStyle name="Normal 105 3" xfId="23127" xr:uid="{4F5E6E47-860F-40ED-999B-F4EDA744A242}"/>
    <cellStyle name="Normal 105 3 2" xfId="58134" xr:uid="{6012C3BE-F40C-4865-98B4-5B9083E359C7}"/>
    <cellStyle name="Normal 105 4" xfId="58131" xr:uid="{F61DA06A-7BD7-4678-A27E-84B24B26B083}"/>
    <cellStyle name="Normal 106" xfId="7732" xr:uid="{84D25596-0D0C-4364-8FC8-D2AEDBB25D99}"/>
    <cellStyle name="Normal 106 2" xfId="15440" xr:uid="{6E3D5DBD-F161-4E0F-A4DA-ACB94431E67C}"/>
    <cellStyle name="Normal 106 2 2" xfId="30852" xr:uid="{08235C8C-DC82-4B72-95EC-53AAC72E20FC}"/>
    <cellStyle name="Normal 106 2 2 2" xfId="58137" xr:uid="{8B80AC3E-FFE3-4729-8488-14AA5ED19AEF}"/>
    <cellStyle name="Normal 106 2 3" xfId="58136" xr:uid="{223E1457-BEDE-48A6-95A7-3889B3705980}"/>
    <cellStyle name="Normal 106 3" xfId="23147" xr:uid="{625D1057-B824-4763-87EF-6ED808BC504B}"/>
    <cellStyle name="Normal 106 3 2" xfId="58138" xr:uid="{2DB98025-CA25-4E83-BF54-F8BFD8037527}"/>
    <cellStyle name="Normal 106 4" xfId="58135" xr:uid="{5B22B7CA-632D-46AC-BEE4-A6A8740B4E0E}"/>
    <cellStyle name="Normal 107" xfId="7752" xr:uid="{71FCDB33-44DD-4018-8022-202209847AA1}"/>
    <cellStyle name="Normal 107 2" xfId="15460" xr:uid="{905726EB-F2AE-4850-8741-5DF973559EAD}"/>
    <cellStyle name="Normal 107 2 2" xfId="30872" xr:uid="{C98AE457-465F-4D7B-BB9B-7DBA85BE4864}"/>
    <cellStyle name="Normal 107 2 2 2" xfId="58141" xr:uid="{8832D301-EA26-4F96-8A90-B0F7DD31DE70}"/>
    <cellStyle name="Normal 107 2 3" xfId="58140" xr:uid="{55DCC37F-18D4-4462-8D80-65C4F5C97855}"/>
    <cellStyle name="Normal 107 3" xfId="23167" xr:uid="{276F7333-DC5F-438B-A1A3-A60C77B1611F}"/>
    <cellStyle name="Normal 107 3 2" xfId="58142" xr:uid="{B2117417-95A7-4B94-A50C-B8A2C016B91B}"/>
    <cellStyle name="Normal 107 4" xfId="58139" xr:uid="{299732E5-1870-45CD-93FF-930A849BA298}"/>
    <cellStyle name="Normal 108" xfId="7772" xr:uid="{0E9F4120-2EC6-4144-B872-FD996281DAFA}"/>
    <cellStyle name="Normal 108 2" xfId="15480" xr:uid="{BEE31F2B-5837-483B-8EF1-56759FC5B4D7}"/>
    <cellStyle name="Normal 108 2 2" xfId="30892" xr:uid="{3AA360AB-8A33-4C63-AAA8-443C7616C44D}"/>
    <cellStyle name="Normal 108 2 2 2" xfId="58145" xr:uid="{CA7BA4A0-7E87-4646-8273-0527E5E0A020}"/>
    <cellStyle name="Normal 108 2 3" xfId="58144" xr:uid="{5EFF8AC0-E2ED-435C-8A50-9DAF1F61EED0}"/>
    <cellStyle name="Normal 108 3" xfId="23187" xr:uid="{20E1A7E7-5DB1-4676-A63E-74EE0914F956}"/>
    <cellStyle name="Normal 108 3 2" xfId="58146" xr:uid="{528C454A-598D-49C3-B8D2-4B6C3F78C2A4}"/>
    <cellStyle name="Normal 108 4" xfId="58143" xr:uid="{78FB5C85-1E5E-4CE0-8896-C75079BD58D0}"/>
    <cellStyle name="Normal 109" xfId="7792" xr:uid="{5AF3C378-7420-4105-9D1C-BAE4484DC1F9}"/>
    <cellStyle name="Normal 109 2" xfId="15500" xr:uid="{923A328F-7715-4877-86D1-234865B789C6}"/>
    <cellStyle name="Normal 109 2 2" xfId="30912" xr:uid="{22FDD473-3DD8-44EC-94A4-F7711BE8BAA7}"/>
    <cellStyle name="Normal 109 2 2 2" xfId="58149" xr:uid="{DB4A1D8A-C0DD-449D-BA0B-2BD811D2B963}"/>
    <cellStyle name="Normal 109 2 3" xfId="58148" xr:uid="{522EAB5D-2E32-4BD2-9CDC-20E099EC2C77}"/>
    <cellStyle name="Normal 109 3" xfId="23207" xr:uid="{A9083D64-D73A-4F35-834A-6613A10AD2C6}"/>
    <cellStyle name="Normal 109 3 2" xfId="58150" xr:uid="{1368A401-7E08-4A83-ABE3-FCF47D5DEA54}"/>
    <cellStyle name="Normal 109 4" xfId="58147" xr:uid="{E6243413-1642-4E14-88F6-49752F1E9A0E}"/>
    <cellStyle name="Normal 11" xfId="98" xr:uid="{3B5588FA-812C-4B8F-8BF8-089C32C11DDE}"/>
    <cellStyle name="Normal 11 2" xfId="99" xr:uid="{2CDE5811-1882-4ABE-ACD0-A6F04636EEB9}"/>
    <cellStyle name="Normal 11 2 2" xfId="58152" xr:uid="{806F2D2B-65CB-4A56-BB9F-9F9DE3182458}"/>
    <cellStyle name="Normal 11 3" xfId="58151" xr:uid="{CF12020D-D046-406A-89DC-F2E12445C4D7}"/>
    <cellStyle name="Normal 110" xfId="7794" xr:uid="{22886C6B-63C7-454C-A95F-E8814918BEF1}"/>
    <cellStyle name="Normal 110 2" xfId="15502" xr:uid="{53F38270-F49C-44BF-B5AA-4D6B92B14E1E}"/>
    <cellStyle name="Normal 110 2 2" xfId="30914" xr:uid="{F7CD78B6-E376-4ACB-A004-0613C7CDE1C5}"/>
    <cellStyle name="Normal 110 2 2 2" xfId="58155" xr:uid="{B93357A2-46BA-4A81-9B6A-ED8A3470334D}"/>
    <cellStyle name="Normal 110 2 3" xfId="58154" xr:uid="{B17F904A-67CC-451C-9EE9-4A4BAE1C3F74}"/>
    <cellStyle name="Normal 110 3" xfId="23209" xr:uid="{2C5064EE-E5B0-4E30-B171-32F9839EE229}"/>
    <cellStyle name="Normal 110 3 2" xfId="58156" xr:uid="{D79C2EC6-647F-4834-B1B6-22D8B47AF516}"/>
    <cellStyle name="Normal 110 4" xfId="58153" xr:uid="{C0DDE03F-3EDF-4377-BBB9-29107CC9B52F}"/>
    <cellStyle name="Normal 111" xfId="7814" xr:uid="{3EAAB013-E38E-489E-B4C8-251233DF596A}"/>
    <cellStyle name="Normal 111 2" xfId="15522" xr:uid="{482CFF18-49BF-4FE0-A8C1-7BB87E69FE74}"/>
    <cellStyle name="Normal 111 2 2" xfId="58158" xr:uid="{0760366E-D9D6-450B-AFAE-82D67036B8C6}"/>
    <cellStyle name="Normal 111 3" xfId="58157" xr:uid="{44249B21-B264-4EE3-8D27-E25F27129BF1}"/>
    <cellStyle name="Normal 112" xfId="7815" xr:uid="{AF02B4A9-75C6-4FDD-879D-CD43ED7689BD}"/>
    <cellStyle name="Normal 112 2" xfId="15523" xr:uid="{F0162A79-716A-4174-9EA1-98308C09B596}"/>
    <cellStyle name="Normal 112 2 2" xfId="30934" xr:uid="{FFDC8A55-F9C7-4E8C-9EC8-A5F7D362B23B}"/>
    <cellStyle name="Normal 112 2 2 2" xfId="58161" xr:uid="{9BD052EA-7D9E-4508-BD15-30257A1EE103}"/>
    <cellStyle name="Normal 112 2 3" xfId="58160" xr:uid="{9271E0B4-CAF1-4703-9E8A-9D47F5EF28DD}"/>
    <cellStyle name="Normal 112 3" xfId="23229" xr:uid="{A60D8666-0A53-439E-98E9-94E3F0470F3B}"/>
    <cellStyle name="Normal 112 3 2" xfId="58162" xr:uid="{68C9F0EC-2E68-4377-BC4A-CC8831CD7211}"/>
    <cellStyle name="Normal 112 4" xfId="58159" xr:uid="{F9F829EF-8E7E-46B9-B444-134F0327B560}"/>
    <cellStyle name="Normal 113" xfId="7835" xr:uid="{25A8B1F8-FD64-41CD-B697-B7C6B90A2184}"/>
    <cellStyle name="Normal 113 2" xfId="15543" xr:uid="{1F2C9497-98DB-4D43-8C3E-FF4D4D711DF6}"/>
    <cellStyle name="Normal 113 2 2" xfId="30954" xr:uid="{21923543-3CE5-4207-9A1D-D3CCD0F38078}"/>
    <cellStyle name="Normal 113 2 2 2" xfId="58165" xr:uid="{4CD1072E-BE50-432C-9CD2-03C89252D6C8}"/>
    <cellStyle name="Normal 113 2 3" xfId="58164" xr:uid="{D9851277-DC3D-48A2-AD72-04D8BC21FA9A}"/>
    <cellStyle name="Normal 113 3" xfId="23249" xr:uid="{63A4F81E-95CD-4A19-B845-9830DCD88F7C}"/>
    <cellStyle name="Normal 113 3 2" xfId="58166" xr:uid="{608E89AE-AF37-4C1A-B731-F047C601A743}"/>
    <cellStyle name="Normal 113 4" xfId="58163" xr:uid="{5D2C802F-9348-4CBD-9FE9-E63B47E6C433}"/>
    <cellStyle name="Normal 114" xfId="7855" xr:uid="{D50536EA-BCD3-46F4-9307-D832F62CB714}"/>
    <cellStyle name="Normal 114 2" xfId="15563" xr:uid="{25B7A532-536D-409F-B5AC-6FA0FA2A6538}"/>
    <cellStyle name="Normal 114 2 2" xfId="58168" xr:uid="{B6306984-B31D-421A-B760-49BA0D8AFE6D}"/>
    <cellStyle name="Normal 114 3" xfId="58167" xr:uid="{92AF8A6F-AD8C-4CA5-9E93-6F831E4EFA0F}"/>
    <cellStyle name="Normal 115" xfId="30974" xr:uid="{CF27D756-82E9-45C7-8EBC-CF72C6710833}"/>
    <cellStyle name="Normal 115 2" xfId="58169" xr:uid="{CD6D7727-0D0B-4819-97C9-37CFB96599DA}"/>
    <cellStyle name="Normal 116" xfId="60316" xr:uid="{F5506D86-A029-4235-8FF7-07E644703A55}"/>
    <cellStyle name="Normal 117" xfId="61974" xr:uid="{ACA8ADF4-3C7A-44DE-A7EB-91FC92B5262B}"/>
    <cellStyle name="Normal 118" xfId="61994" xr:uid="{0FE2A20C-469A-495B-952B-D9C8132EF82E}"/>
    <cellStyle name="Normal 119" xfId="62014" xr:uid="{2B6E6ABA-9EBF-47E6-B955-E2B081BAF519}"/>
    <cellStyle name="Normal 12" xfId="140" xr:uid="{871BB6D4-1D41-499F-8150-30026D38DA71}"/>
    <cellStyle name="Normal 12 2" xfId="203" xr:uid="{22618116-A01E-42C9-BE89-FB3B7FD2B200}"/>
    <cellStyle name="Normal 12 2 2" xfId="408" xr:uid="{4FB8F2BE-8BA0-470E-BDF2-F82BB79550A8}"/>
    <cellStyle name="Normal 12 2 2 2" xfId="1070" xr:uid="{8253381E-646F-46E7-9346-B5D0C2F53749}"/>
    <cellStyle name="Normal 12 2 2 2 2" xfId="2538" xr:uid="{ABF25426-68A8-484F-A19B-327C4E1C95B0}"/>
    <cellStyle name="Normal 12 2 2 2 2 2" xfId="6270" xr:uid="{1C54C295-AC63-4196-AB2A-4A54950B6247}"/>
    <cellStyle name="Normal 12 2 2 2 2 2 2" xfId="13978" xr:uid="{ECA40AB2-11E0-4B94-9110-873E7729385C}"/>
    <cellStyle name="Normal 12 2 2 2 2 2 2 2" xfId="29390" xr:uid="{887B8985-D282-4B18-A1FA-29606BFCDF24}"/>
    <cellStyle name="Normal 12 2 2 2 2 2 2 2 2" xfId="58177" xr:uid="{D4DC7101-77F5-4E1F-9056-A238F41E7473}"/>
    <cellStyle name="Normal 12 2 2 2 2 2 2 3" xfId="58176" xr:uid="{0FC21A96-12A3-493B-B531-E5381365E1D3}"/>
    <cellStyle name="Normal 12 2 2 2 2 2 3" xfId="21685" xr:uid="{503B973F-D64D-4088-959E-EA678CE50D5E}"/>
    <cellStyle name="Normal 12 2 2 2 2 2 3 2" xfId="58178" xr:uid="{B61B0E0B-675F-4707-AA99-269B5992A3A7}"/>
    <cellStyle name="Normal 12 2 2 2 2 2 4" xfId="58175" xr:uid="{CC13751D-CB05-4641-94C7-4B4BD3FFF5A2}"/>
    <cellStyle name="Normal 12 2 2 2 2 3" xfId="10249" xr:uid="{9206B161-B367-4CAA-A653-8CA420D00D51}"/>
    <cellStyle name="Normal 12 2 2 2 2 3 2" xfId="25662" xr:uid="{15553AFF-3012-4AB6-87BF-47E16628BC69}"/>
    <cellStyle name="Normal 12 2 2 2 2 3 2 2" xfId="58180" xr:uid="{D08F6DCF-B139-45CE-AA48-204D0D4CBDD3}"/>
    <cellStyle name="Normal 12 2 2 2 2 3 3" xfId="58179" xr:uid="{B9D6DEE0-7623-41AC-A7DC-059527ECD061}"/>
    <cellStyle name="Normal 12 2 2 2 2 4" xfId="17957" xr:uid="{55DB0D19-574D-49CE-9B55-9C7505B0FB52}"/>
    <cellStyle name="Normal 12 2 2 2 2 4 2" xfId="58181" xr:uid="{E19C4811-AF85-495C-B5F0-E533AC473127}"/>
    <cellStyle name="Normal 12 2 2 2 2 5" xfId="58174" xr:uid="{DF0FEA15-1431-488B-8556-E3CD958E9090}"/>
    <cellStyle name="Normal 12 2 2 2 3" xfId="4807" xr:uid="{B4EBD5DB-6CA9-4A9A-AA95-7D351C80A296}"/>
    <cellStyle name="Normal 12 2 2 2 3 2" xfId="12515" xr:uid="{E0C85A7D-0D4B-4820-A7FA-77752A8549EB}"/>
    <cellStyle name="Normal 12 2 2 2 3 2 2" xfId="27927" xr:uid="{FC3AF586-ABFB-486A-84A2-C403A5E82661}"/>
    <cellStyle name="Normal 12 2 2 2 3 2 2 2" xfId="58184" xr:uid="{24B54092-36BF-4A90-A138-A9178AA013FC}"/>
    <cellStyle name="Normal 12 2 2 2 3 2 3" xfId="58183" xr:uid="{B89B5E00-814F-464F-9670-5779917C96F9}"/>
    <cellStyle name="Normal 12 2 2 2 3 3" xfId="20222" xr:uid="{CF64BDE2-200C-4F76-9215-09AC4B930C99}"/>
    <cellStyle name="Normal 12 2 2 2 3 3 2" xfId="58185" xr:uid="{9A78D9D6-CB6B-4631-A634-ADF6A1CD2DEA}"/>
    <cellStyle name="Normal 12 2 2 2 3 4" xfId="58182" xr:uid="{1D417B7E-F9B3-40D5-927B-76D2098C8191}"/>
    <cellStyle name="Normal 12 2 2 2 4" xfId="8790" xr:uid="{825A5132-A5DF-4E18-A796-854189337CFA}"/>
    <cellStyle name="Normal 12 2 2 2 4 2" xfId="24203" xr:uid="{BF57DE6A-39EF-4979-AF99-39FFF87DF0F8}"/>
    <cellStyle name="Normal 12 2 2 2 4 2 2" xfId="58187" xr:uid="{D9959407-2415-40A8-8EA2-EC0D9CDD00C4}"/>
    <cellStyle name="Normal 12 2 2 2 4 3" xfId="58186" xr:uid="{BC0BC338-A224-4DC4-8034-4D48DACBB863}"/>
    <cellStyle name="Normal 12 2 2 2 5" xfId="16498" xr:uid="{137BB7D7-7A00-4FFB-995C-1D20CCD0F7BB}"/>
    <cellStyle name="Normal 12 2 2 2 5 2" xfId="58188" xr:uid="{6E9A9798-1C3E-46F6-A7AB-71303B061ADF}"/>
    <cellStyle name="Normal 12 2 2 2 6" xfId="58173" xr:uid="{9E465DF0-70A4-4B27-9886-7C1943B6E7BC}"/>
    <cellStyle name="Normal 12 2 2 3" xfId="1900" xr:uid="{D3B5FADE-1768-460F-8DCC-8465D80030E0}"/>
    <cellStyle name="Normal 12 2 2 3 2" xfId="5632" xr:uid="{A2D2F196-218E-4E3E-A89F-56A3224E4D2C}"/>
    <cellStyle name="Normal 12 2 2 3 2 2" xfId="13340" xr:uid="{F82C99EC-4405-4655-BDFF-B895F4880A78}"/>
    <cellStyle name="Normal 12 2 2 3 2 2 2" xfId="28752" xr:uid="{AFBB4974-CDAE-4EFF-B579-4688B78B2767}"/>
    <cellStyle name="Normal 12 2 2 3 2 2 2 2" xfId="58192" xr:uid="{7CC2C48D-BF35-44A8-AE65-44E1E4244291}"/>
    <cellStyle name="Normal 12 2 2 3 2 2 3" xfId="58191" xr:uid="{121AC46C-2D7C-46CA-8499-F15ADA6F2C8B}"/>
    <cellStyle name="Normal 12 2 2 3 2 3" xfId="21047" xr:uid="{33A6334C-5624-4490-A530-49CBB13314BD}"/>
    <cellStyle name="Normal 12 2 2 3 2 3 2" xfId="58193" xr:uid="{158DE6B1-B847-4651-B921-76A6728510C7}"/>
    <cellStyle name="Normal 12 2 2 3 2 4" xfId="58190" xr:uid="{85F10161-4199-48B0-976E-177D8C93EDAA}"/>
    <cellStyle name="Normal 12 2 2 3 3" xfId="9611" xr:uid="{158B6BEB-ABBB-46AC-8D50-80E058189140}"/>
    <cellStyle name="Normal 12 2 2 3 3 2" xfId="25024" xr:uid="{827C57C4-24BC-4878-B064-F3C8359FBC1E}"/>
    <cellStyle name="Normal 12 2 2 3 3 2 2" xfId="58195" xr:uid="{0FDBBE35-A748-40D0-B22F-79A64A5CBFBA}"/>
    <cellStyle name="Normal 12 2 2 3 3 3" xfId="58194" xr:uid="{70478E23-108C-4BE9-888C-529FA2D7908D}"/>
    <cellStyle name="Normal 12 2 2 3 4" xfId="17319" xr:uid="{6E638AF9-67B4-445E-BA47-75BB730B1D5B}"/>
    <cellStyle name="Normal 12 2 2 3 4 2" xfId="58196" xr:uid="{62B3D6AC-34B3-4FB9-97F1-22EF07B46768}"/>
    <cellStyle name="Normal 12 2 2 3 5" xfId="58189" xr:uid="{55556873-C94E-4465-BA5F-A5AFF8E8F8EC}"/>
    <cellStyle name="Normal 12 2 2 4" xfId="4155" xr:uid="{768B637D-4D0E-4A2D-888C-DAB5A3961FF5}"/>
    <cellStyle name="Normal 12 2 2 4 2" xfId="11863" xr:uid="{D082BF6E-0904-4AAB-B399-3A287A486E6D}"/>
    <cellStyle name="Normal 12 2 2 4 2 2" xfId="27275" xr:uid="{11E4DFF7-211E-4A70-B74E-84D658742578}"/>
    <cellStyle name="Normal 12 2 2 4 2 2 2" xfId="58199" xr:uid="{13E31DEE-0424-4013-AF37-353822E015E8}"/>
    <cellStyle name="Normal 12 2 2 4 2 3" xfId="58198" xr:uid="{19E871DA-495A-4CC1-95F2-29623710B856}"/>
    <cellStyle name="Normal 12 2 2 4 3" xfId="19570" xr:uid="{C53324B8-722B-4AE7-A55B-B63CB87C571E}"/>
    <cellStyle name="Normal 12 2 2 4 3 2" xfId="58200" xr:uid="{C5DF4122-2F12-4172-A54C-5D555D456B63}"/>
    <cellStyle name="Normal 12 2 2 4 4" xfId="58197" xr:uid="{5395C51B-AD85-4742-B97F-99CB1B9A8759}"/>
    <cellStyle name="Normal 12 2 2 5" xfId="8152" xr:uid="{C3759C0D-EEF2-4B56-B16E-30EAB092AEF8}"/>
    <cellStyle name="Normal 12 2 2 5 2" xfId="23565" xr:uid="{95824F54-208E-4E5C-BD1D-90A4E7F8E211}"/>
    <cellStyle name="Normal 12 2 2 5 2 2" xfId="58202" xr:uid="{5BF8AF83-467C-4C25-A435-54BA19AD767E}"/>
    <cellStyle name="Normal 12 2 2 5 3" xfId="58201" xr:uid="{AF4C3689-C8D6-43FE-A950-170A19EE747A}"/>
    <cellStyle name="Normal 12 2 2 6" xfId="15860" xr:uid="{676E4431-98EE-4DCB-8ED1-D6EDFFB5833F}"/>
    <cellStyle name="Normal 12 2 2 6 2" xfId="58203" xr:uid="{01578434-7FD2-4CF0-B12E-6BDEA512A648}"/>
    <cellStyle name="Normal 12 2 2 7" xfId="58172" xr:uid="{F30D1EB7-8FC8-45A1-BE19-49EFBFE19994}"/>
    <cellStyle name="Normal 12 2 3" xfId="870" xr:uid="{73CAAC9A-4DA4-421B-A50D-59DD48F5041C}"/>
    <cellStyle name="Normal 12 2 3 2" xfId="2340" xr:uid="{5DD6F39E-FB0D-4B21-9654-B4C9FCDE2F60}"/>
    <cellStyle name="Normal 12 2 3 2 2" xfId="6072" xr:uid="{2A3FF3B1-65C1-4D63-A468-B47A8E24284E}"/>
    <cellStyle name="Normal 12 2 3 2 2 2" xfId="13780" xr:uid="{E3D581AF-D513-4043-B657-0A7F214CB82F}"/>
    <cellStyle name="Normal 12 2 3 2 2 2 2" xfId="29192" xr:uid="{C2F7254F-36BE-4ACD-B336-6BFF5ABF5C42}"/>
    <cellStyle name="Normal 12 2 3 2 2 2 2 2" xfId="58208" xr:uid="{75165931-B889-42D4-A58C-008211021750}"/>
    <cellStyle name="Normal 12 2 3 2 2 2 3" xfId="58207" xr:uid="{4B791AEA-964A-443A-B838-1CB9B13B5535}"/>
    <cellStyle name="Normal 12 2 3 2 2 3" xfId="21487" xr:uid="{28D6D865-4706-44EA-B754-BA73CC49C2DB}"/>
    <cellStyle name="Normal 12 2 3 2 2 3 2" xfId="58209" xr:uid="{43162C4F-D1B9-4908-96CA-70497F027C54}"/>
    <cellStyle name="Normal 12 2 3 2 2 4" xfId="58206" xr:uid="{9AC44D99-B8F6-435B-9707-B5BDD1EF5EAD}"/>
    <cellStyle name="Normal 12 2 3 2 3" xfId="10051" xr:uid="{5ED49883-90CB-4E73-9572-EEE599BB8FF9}"/>
    <cellStyle name="Normal 12 2 3 2 3 2" xfId="25464" xr:uid="{E4853766-BD77-4969-9222-3B37A1C81163}"/>
    <cellStyle name="Normal 12 2 3 2 3 2 2" xfId="58211" xr:uid="{D5E279C6-5E8F-47BF-A3E7-8ED75C3DACEA}"/>
    <cellStyle name="Normal 12 2 3 2 3 3" xfId="58210" xr:uid="{AC550363-58D9-49A8-8AC4-AE53BD38754C}"/>
    <cellStyle name="Normal 12 2 3 2 4" xfId="17759" xr:uid="{1CB4BA80-D177-46DC-B299-D892452FBAE5}"/>
    <cellStyle name="Normal 12 2 3 2 4 2" xfId="58212" xr:uid="{E2A6A574-122E-4FC9-8599-5A742A9FEF58}"/>
    <cellStyle name="Normal 12 2 3 2 5" xfId="58205" xr:uid="{C32053AE-012C-4CBE-A445-DCD5DD97D4C2}"/>
    <cellStyle name="Normal 12 2 3 3" xfId="4607" xr:uid="{9DC95A63-89AC-4E3D-83B3-4DC0A3A7EA32}"/>
    <cellStyle name="Normal 12 2 3 3 2" xfId="12315" xr:uid="{54E1EF41-A345-46A2-BB7D-B780F70B992B}"/>
    <cellStyle name="Normal 12 2 3 3 2 2" xfId="27727" xr:uid="{CC9192EB-EE4E-4C19-8631-3605C76F2068}"/>
    <cellStyle name="Normal 12 2 3 3 2 2 2" xfId="58215" xr:uid="{4DFF5766-6EB0-4667-A266-5978DEEF3449}"/>
    <cellStyle name="Normal 12 2 3 3 2 3" xfId="58214" xr:uid="{E1BE61A6-2D17-45CD-AFE3-D60CB57EB6C9}"/>
    <cellStyle name="Normal 12 2 3 3 3" xfId="20022" xr:uid="{D58A6D25-6EAF-46BC-8CEE-9B344BB3AB6B}"/>
    <cellStyle name="Normal 12 2 3 3 3 2" xfId="58216" xr:uid="{BCE246B7-92CA-447E-807A-A3A817EA5A07}"/>
    <cellStyle name="Normal 12 2 3 3 4" xfId="58213" xr:uid="{8D6B1591-A971-4B02-94F6-59E3A37FF3E2}"/>
    <cellStyle name="Normal 12 2 3 4" xfId="8592" xr:uid="{F6652BCA-587C-46D2-9A2D-1FFEE74AB855}"/>
    <cellStyle name="Normal 12 2 3 4 2" xfId="24005" xr:uid="{559B60FD-F14C-4B96-9866-BE5B7748C5DC}"/>
    <cellStyle name="Normal 12 2 3 4 2 2" xfId="58218" xr:uid="{3BF37D8E-79B6-445E-906E-B2FCE7A1E715}"/>
    <cellStyle name="Normal 12 2 3 4 3" xfId="58217" xr:uid="{0E248E8F-AB2C-4B11-9009-F677E9B2BEA4}"/>
    <cellStyle name="Normal 12 2 3 5" xfId="16300" xr:uid="{59724651-8188-4D05-945C-73F4AFE90188}"/>
    <cellStyle name="Normal 12 2 3 5 2" xfId="58219" xr:uid="{761A90B1-F1A0-48DD-9041-4E498716A972}"/>
    <cellStyle name="Normal 12 2 3 6" xfId="58204" xr:uid="{95D93327-99A8-47E8-A376-7EF442B572F8}"/>
    <cellStyle name="Normal 12 2 4" xfId="1702" xr:uid="{0A6984FF-B538-4663-B491-D9277EB748E6}"/>
    <cellStyle name="Normal 12 2 4 2" xfId="5434" xr:uid="{0BECB2C7-665E-4696-A245-F929EAA765B8}"/>
    <cellStyle name="Normal 12 2 4 2 2" xfId="13142" xr:uid="{1A9B9D4E-DFF4-439E-A3BD-08D3273AD5E0}"/>
    <cellStyle name="Normal 12 2 4 2 2 2" xfId="28554" xr:uid="{42D0E6E1-7297-42AE-8B4F-E9B465315118}"/>
    <cellStyle name="Normal 12 2 4 2 2 2 2" xfId="58223" xr:uid="{671CF965-AD95-42F3-819A-242658ED70A3}"/>
    <cellStyle name="Normal 12 2 4 2 2 3" xfId="58222" xr:uid="{327632EF-AB60-4D46-AF05-A7358E56204A}"/>
    <cellStyle name="Normal 12 2 4 2 3" xfId="20849" xr:uid="{D42DA249-97F7-4F73-A22F-D7606DCF3A6F}"/>
    <cellStyle name="Normal 12 2 4 2 3 2" xfId="58224" xr:uid="{0B5CF352-88D9-4693-9953-6D6B9D0091EB}"/>
    <cellStyle name="Normal 12 2 4 2 4" xfId="58221" xr:uid="{827840FF-9839-473F-BCDC-3DF252BCE8C1}"/>
    <cellStyle name="Normal 12 2 4 3" xfId="9413" xr:uid="{41E4CDA5-E97E-480C-80BD-25328A3331D9}"/>
    <cellStyle name="Normal 12 2 4 3 2" xfId="24826" xr:uid="{0E456F73-85DF-43BF-A8E3-46DD425CCBE8}"/>
    <cellStyle name="Normal 12 2 4 3 2 2" xfId="58226" xr:uid="{B1761594-3366-4F80-A17E-55E8D5823E00}"/>
    <cellStyle name="Normal 12 2 4 3 3" xfId="58225" xr:uid="{D2F57B1C-F87C-4187-B666-8A42CC22E710}"/>
    <cellStyle name="Normal 12 2 4 4" xfId="17121" xr:uid="{F648891A-1AAA-4AAE-A2E2-B5B74C673195}"/>
    <cellStyle name="Normal 12 2 4 4 2" xfId="58227" xr:uid="{9909A68A-12AF-4096-A329-326CC2B95C48}"/>
    <cellStyle name="Normal 12 2 4 5" xfId="58220" xr:uid="{8D07362F-4D35-431F-B121-B6F119B0A71F}"/>
    <cellStyle name="Normal 12 2 5" xfId="3955" xr:uid="{8EF5F271-F214-4529-9764-32DE2A89E4DB}"/>
    <cellStyle name="Normal 12 2 5 2" xfId="11663" xr:uid="{C0404831-4DC7-42C0-BBA9-AF68F5DC2E79}"/>
    <cellStyle name="Normal 12 2 5 2 2" xfId="27075" xr:uid="{A0986900-786C-4BEF-A44E-B5142AB55017}"/>
    <cellStyle name="Normal 12 2 5 2 2 2" xfId="58230" xr:uid="{17BCC6B7-E6AA-47BA-84B5-273B82DEC4B1}"/>
    <cellStyle name="Normal 12 2 5 2 3" xfId="58229" xr:uid="{B22163CE-FC90-4F4B-95A8-EA297149B2E2}"/>
    <cellStyle name="Normal 12 2 5 3" xfId="19370" xr:uid="{95AC12A8-A16C-4EE7-86C1-6953B52DF4A4}"/>
    <cellStyle name="Normal 12 2 5 3 2" xfId="58231" xr:uid="{52DD2AD8-2E0A-4313-8C21-E7B24795DAB1}"/>
    <cellStyle name="Normal 12 2 5 4" xfId="58228" xr:uid="{7B5CEFDB-7B44-4CBE-B44A-0E43F28FEEC3}"/>
    <cellStyle name="Normal 12 2 6" xfId="7954" xr:uid="{BBCE02A3-E11F-4EC5-B281-15B384D37951}"/>
    <cellStyle name="Normal 12 2 6 2" xfId="23367" xr:uid="{448E73BC-3727-4233-AE32-CDF27E2C6BAA}"/>
    <cellStyle name="Normal 12 2 6 2 2" xfId="58233" xr:uid="{A66659D7-228E-4D5B-9019-77207D1CEAF6}"/>
    <cellStyle name="Normal 12 2 6 3" xfId="58232" xr:uid="{064D252A-8404-4BEA-88F1-CD8B3B1D4220}"/>
    <cellStyle name="Normal 12 2 7" xfId="15662" xr:uid="{ABBCF480-32B3-4284-A608-7F22844E8F14}"/>
    <cellStyle name="Normal 12 2 7 2" xfId="58234" xr:uid="{7AC69A29-C4B0-4470-B3DD-055029A62A3D}"/>
    <cellStyle name="Normal 12 2 8" xfId="58171" xr:uid="{B0238524-77AC-4BAC-946B-DD9F9ED378BA}"/>
    <cellStyle name="Normal 12 3" xfId="358" xr:uid="{5CF3DD46-A69B-47CB-90C8-E7494AA635D8}"/>
    <cellStyle name="Normal 12 3 2" xfId="1020" xr:uid="{500AF623-2AE9-42E9-B285-DFE5C9F1127A}"/>
    <cellStyle name="Normal 12 3 2 2" xfId="2488" xr:uid="{23A13515-93E6-45D8-8699-5EE6423F4118}"/>
    <cellStyle name="Normal 12 3 2 2 2" xfId="6220" xr:uid="{905E5CBA-1D74-4621-842A-F76EC7E99106}"/>
    <cellStyle name="Normal 12 3 2 2 2 2" xfId="13928" xr:uid="{7FBA871B-7F39-476E-B3C5-1F5794CF270D}"/>
    <cellStyle name="Normal 12 3 2 2 2 2 2" xfId="29340" xr:uid="{979BF906-73AC-4273-8573-5C86F163000D}"/>
    <cellStyle name="Normal 12 3 2 2 2 2 2 2" xfId="58240" xr:uid="{27594910-BFD3-4873-B8D1-618E943FB205}"/>
    <cellStyle name="Normal 12 3 2 2 2 2 3" xfId="58239" xr:uid="{A11FBF2D-9DEC-4FEF-AF84-FD86ED80927A}"/>
    <cellStyle name="Normal 12 3 2 2 2 3" xfId="21635" xr:uid="{9F6A96CB-96FA-4DB4-BD1E-396A68B8CF23}"/>
    <cellStyle name="Normal 12 3 2 2 2 3 2" xfId="58241" xr:uid="{DFFBB467-5644-482A-9B59-AD19E713F310}"/>
    <cellStyle name="Normal 12 3 2 2 2 4" xfId="58238" xr:uid="{EE678037-AA5B-4EAA-9230-59899930EDFB}"/>
    <cellStyle name="Normal 12 3 2 2 3" xfId="10199" xr:uid="{DEB27503-17E9-4B58-80BA-EDA788205301}"/>
    <cellStyle name="Normal 12 3 2 2 3 2" xfId="25612" xr:uid="{3E23C4DE-F296-48FA-9424-A34DD170EA64}"/>
    <cellStyle name="Normal 12 3 2 2 3 2 2" xfId="58243" xr:uid="{864067B0-D749-496D-A642-653832837C94}"/>
    <cellStyle name="Normal 12 3 2 2 3 3" xfId="58242" xr:uid="{B90D0F21-618D-430B-A10D-E6A086423F11}"/>
    <cellStyle name="Normal 12 3 2 2 4" xfId="17907" xr:uid="{95EF5F35-ACB6-4686-99C5-7CDCEEA7A8BF}"/>
    <cellStyle name="Normal 12 3 2 2 4 2" xfId="58244" xr:uid="{7185935B-DCBD-4D7A-B8B3-AA9A9D6446A4}"/>
    <cellStyle name="Normal 12 3 2 2 5" xfId="58237" xr:uid="{4D3443C2-0532-48B3-A373-1DAB82A8D737}"/>
    <cellStyle name="Normal 12 3 2 3" xfId="4757" xr:uid="{321F7000-EC4F-4071-BD9F-944036D24B16}"/>
    <cellStyle name="Normal 12 3 2 3 2" xfId="12465" xr:uid="{1C6A075D-5582-4E74-966A-D75CC51E46C3}"/>
    <cellStyle name="Normal 12 3 2 3 2 2" xfId="27877" xr:uid="{8AD9F445-62CF-47D3-924E-91013838739F}"/>
    <cellStyle name="Normal 12 3 2 3 2 2 2" xfId="58247" xr:uid="{5215185B-7562-45C2-8032-9E65215538AC}"/>
    <cellStyle name="Normal 12 3 2 3 2 3" xfId="58246" xr:uid="{1BFBEBAA-C681-4D1E-AA19-579C0807692A}"/>
    <cellStyle name="Normal 12 3 2 3 3" xfId="20172" xr:uid="{90FF74F7-859D-445A-A94D-5E62F844BA37}"/>
    <cellStyle name="Normal 12 3 2 3 3 2" xfId="58248" xr:uid="{0DDA333B-448E-43C5-8512-E7DF49600737}"/>
    <cellStyle name="Normal 12 3 2 3 4" xfId="58245" xr:uid="{117E4693-863A-4D15-B435-701E1B7E1A1E}"/>
    <cellStyle name="Normal 12 3 2 4" xfId="8740" xr:uid="{4BEBE58D-103F-45D7-BA89-53DB0154021D}"/>
    <cellStyle name="Normal 12 3 2 4 2" xfId="24153" xr:uid="{8055372B-6C8F-459D-BAD4-BD9E7DF62268}"/>
    <cellStyle name="Normal 12 3 2 4 2 2" xfId="58250" xr:uid="{4EE6F9F0-6421-4D02-885B-4680940D8BCF}"/>
    <cellStyle name="Normal 12 3 2 4 3" xfId="58249" xr:uid="{394366B8-7BAD-4B81-A2A1-9A58AFE89862}"/>
    <cellStyle name="Normal 12 3 2 5" xfId="16448" xr:uid="{E3CD1864-6CED-47D2-ADF5-0578EE922E4B}"/>
    <cellStyle name="Normal 12 3 2 5 2" xfId="58251" xr:uid="{0FFC4478-3F2A-4B04-B878-C70AA8A39327}"/>
    <cellStyle name="Normal 12 3 2 6" xfId="58236" xr:uid="{55E7E82E-15C9-4FBA-ABD7-6BFB649C56AA}"/>
    <cellStyle name="Normal 12 3 3" xfId="1850" xr:uid="{0A66B3B1-DD5F-4BAB-B883-16C29F9EDDBC}"/>
    <cellStyle name="Normal 12 3 3 2" xfId="5582" xr:uid="{2C777028-2F92-405C-87F5-244E9DB81EE7}"/>
    <cellStyle name="Normal 12 3 3 2 2" xfId="13290" xr:uid="{D4206187-8B67-4D53-8F71-791AA0033457}"/>
    <cellStyle name="Normal 12 3 3 2 2 2" xfId="28702" xr:uid="{BF4A785F-0AE2-4EED-B1B4-040193C33294}"/>
    <cellStyle name="Normal 12 3 3 2 2 2 2" xfId="58255" xr:uid="{72699192-17B6-4ADC-B335-DF69974C7744}"/>
    <cellStyle name="Normal 12 3 3 2 2 3" xfId="58254" xr:uid="{20358144-C8D2-4F98-A8D5-B62D2546DE1C}"/>
    <cellStyle name="Normal 12 3 3 2 3" xfId="20997" xr:uid="{79959236-7009-4E2C-945F-7F087F70EB74}"/>
    <cellStyle name="Normal 12 3 3 2 3 2" xfId="58256" xr:uid="{27D68603-14AC-4617-8110-8E242E57B6AC}"/>
    <cellStyle name="Normal 12 3 3 2 4" xfId="58253" xr:uid="{6B2BE179-DDDE-4606-97F5-4927D808EBE2}"/>
    <cellStyle name="Normal 12 3 3 3" xfId="9561" xr:uid="{A407EA6D-CD3D-48B8-9DFF-0139BA9C8FA2}"/>
    <cellStyle name="Normal 12 3 3 3 2" xfId="24974" xr:uid="{0BCE2E67-7F7C-4398-8036-DC3359F209B0}"/>
    <cellStyle name="Normal 12 3 3 3 2 2" xfId="58258" xr:uid="{317DBA12-A5DB-471F-A260-D80DFEB735C3}"/>
    <cellStyle name="Normal 12 3 3 3 3" xfId="58257" xr:uid="{6F9E2136-5331-44F3-A6C4-2BE4E19DC49B}"/>
    <cellStyle name="Normal 12 3 3 4" xfId="17269" xr:uid="{469B2B0E-BDFA-4477-80B3-55F3F13745F9}"/>
    <cellStyle name="Normal 12 3 3 4 2" xfId="58259" xr:uid="{B3850EC6-41A0-47BF-A23D-3CF1EB5C308B}"/>
    <cellStyle name="Normal 12 3 3 5" xfId="58252" xr:uid="{F8FFEB32-9EDE-49D8-AB26-3360E3ED4D90}"/>
    <cellStyle name="Normal 12 3 4" xfId="4105" xr:uid="{5A54080E-3208-49D3-BB19-3CB4DEB4653B}"/>
    <cellStyle name="Normal 12 3 4 2" xfId="11813" xr:uid="{1AAE9B94-B3D2-4A2C-B47B-B330FE17578A}"/>
    <cellStyle name="Normal 12 3 4 2 2" xfId="27225" xr:uid="{D389C4B7-06F0-4ACA-AB42-E805E80A1EFE}"/>
    <cellStyle name="Normal 12 3 4 2 2 2" xfId="58262" xr:uid="{A393AAE7-0A6A-4BB9-9D8A-A05522333DF6}"/>
    <cellStyle name="Normal 12 3 4 2 3" xfId="58261" xr:uid="{198FF8FC-02E5-472D-9CA5-BF2CC1D48F2F}"/>
    <cellStyle name="Normal 12 3 4 3" xfId="19520" xr:uid="{BC11D86B-76A3-4712-B0C5-1FCF92FC4C85}"/>
    <cellStyle name="Normal 12 3 4 3 2" xfId="58263" xr:uid="{F93D0608-145E-4939-8489-023A51DE0AAE}"/>
    <cellStyle name="Normal 12 3 4 4" xfId="58260" xr:uid="{AD671672-8BF2-4BBD-863B-C73977852D09}"/>
    <cellStyle name="Normal 12 3 5" xfId="8102" xr:uid="{18148058-C071-425E-AC4B-D976A082D254}"/>
    <cellStyle name="Normal 12 3 5 2" xfId="23515" xr:uid="{688348A4-4B55-4110-904A-BDADCF03E721}"/>
    <cellStyle name="Normal 12 3 5 2 2" xfId="58265" xr:uid="{2B24F76B-72BF-468B-9045-1C2844CD91A5}"/>
    <cellStyle name="Normal 12 3 5 3" xfId="58264" xr:uid="{FADDA3F1-E88F-41D8-BBDA-279C91C0D617}"/>
    <cellStyle name="Normal 12 3 6" xfId="15810" xr:uid="{A75F374B-F47C-47FA-AB86-431C741D4BB9}"/>
    <cellStyle name="Normal 12 3 6 2" xfId="58266" xr:uid="{0C7624F6-A765-41E0-967E-78A3CA00ABF3}"/>
    <cellStyle name="Normal 12 3 7" xfId="58235" xr:uid="{A29F8D66-8B58-4898-90C0-30DA5B4931F5}"/>
    <cellStyle name="Normal 12 4" xfId="815" xr:uid="{52D39897-4C1D-475C-8AED-89B462E87A67}"/>
    <cellStyle name="Normal 12 4 2" xfId="2290" xr:uid="{0EE9FECE-B7AE-4103-B244-C68496ED8605}"/>
    <cellStyle name="Normal 12 4 2 2" xfId="6022" xr:uid="{345FBE9F-5153-4C8B-BA91-09B4F3E5CEF0}"/>
    <cellStyle name="Normal 12 4 2 2 2" xfId="13730" xr:uid="{640CC453-C7DF-4F69-88F7-2019D67F033F}"/>
    <cellStyle name="Normal 12 4 2 2 2 2" xfId="29142" xr:uid="{26A473F6-88A8-45E4-A5EA-8D2C44A0C51A}"/>
    <cellStyle name="Normal 12 4 2 2 2 2 2" xfId="58271" xr:uid="{3BD23F6C-C4CE-40BF-AFEB-2254DFABED34}"/>
    <cellStyle name="Normal 12 4 2 2 2 3" xfId="58270" xr:uid="{5B5EF9B5-F114-462D-8717-46E08D696043}"/>
    <cellStyle name="Normal 12 4 2 2 3" xfId="21437" xr:uid="{C7B0FB40-8BB7-4387-9018-6A2BD0F91AAB}"/>
    <cellStyle name="Normal 12 4 2 2 3 2" xfId="58272" xr:uid="{1F82D0CE-9C6C-4133-9C4B-C45DA63AE47E}"/>
    <cellStyle name="Normal 12 4 2 2 4" xfId="58269" xr:uid="{8906DC6C-02AF-4D14-9243-0F5E836222AD}"/>
    <cellStyle name="Normal 12 4 2 3" xfId="10001" xr:uid="{EA56A736-97AA-4E2A-AC47-72BBC1492C1E}"/>
    <cellStyle name="Normal 12 4 2 3 2" xfId="25414" xr:uid="{8B567B5C-879A-4306-AA01-BA7FAD18BAF5}"/>
    <cellStyle name="Normal 12 4 2 3 2 2" xfId="58274" xr:uid="{17A5627F-DD10-4804-8CAE-658B127973D8}"/>
    <cellStyle name="Normal 12 4 2 3 3" xfId="58273" xr:uid="{3719C2D1-874D-44F0-B3F1-86FC579149AA}"/>
    <cellStyle name="Normal 12 4 2 4" xfId="17709" xr:uid="{06F88706-094F-4170-8006-524EC86963D1}"/>
    <cellStyle name="Normal 12 4 2 4 2" xfId="58275" xr:uid="{E007BCFA-0C15-403B-BB0B-3B5B91874F11}"/>
    <cellStyle name="Normal 12 4 2 5" xfId="58268" xr:uid="{4560FED4-ACF9-4ECB-B8B6-70395020F433}"/>
    <cellStyle name="Normal 12 4 3" xfId="4552" xr:uid="{AEF57B4A-6C47-49E3-8840-261CEEFA1AD7}"/>
    <cellStyle name="Normal 12 4 3 2" xfId="12260" xr:uid="{4079AA57-A7ED-41B3-9191-9C18B6E9D1E2}"/>
    <cellStyle name="Normal 12 4 3 2 2" xfId="27672" xr:uid="{9565BF7E-B428-4AB8-BFF8-FF9AF7CA96FC}"/>
    <cellStyle name="Normal 12 4 3 2 2 2" xfId="58278" xr:uid="{FC416308-37EA-44B8-801A-070AA917754B}"/>
    <cellStyle name="Normal 12 4 3 2 3" xfId="58277" xr:uid="{88265572-9C49-451E-9CC6-CD3C5F7139F2}"/>
    <cellStyle name="Normal 12 4 3 3" xfId="19967" xr:uid="{8720B379-2529-48AA-9920-E4BA65455B08}"/>
    <cellStyle name="Normal 12 4 3 3 2" xfId="58279" xr:uid="{0FD444B4-CAB3-49AB-B1BA-9144E8409B70}"/>
    <cellStyle name="Normal 12 4 3 4" xfId="58276" xr:uid="{50866323-706B-4C3B-91EC-25C7CE5E2F3C}"/>
    <cellStyle name="Normal 12 4 4" xfId="8542" xr:uid="{DBFB8DF1-9C99-4CC8-B389-FBA23A03B36E}"/>
    <cellStyle name="Normal 12 4 4 2" xfId="23955" xr:uid="{B6D92716-7849-461D-B302-747097C0B332}"/>
    <cellStyle name="Normal 12 4 4 2 2" xfId="58281" xr:uid="{B2CFA75B-A4F7-4221-99E1-73E87B0C50BA}"/>
    <cellStyle name="Normal 12 4 4 3" xfId="58280" xr:uid="{9597C375-3857-46A1-92CE-B8ACB9607D3A}"/>
    <cellStyle name="Normal 12 4 5" xfId="16250" xr:uid="{9241FB8C-870E-463F-9056-087F41D65549}"/>
    <cellStyle name="Normal 12 4 5 2" xfId="58282" xr:uid="{D43CE0DB-5C09-4010-AD0E-7C98B51F6F3C}"/>
    <cellStyle name="Normal 12 4 6" xfId="58267" xr:uid="{F66B2609-8242-4263-A437-D28AF8B959A3}"/>
    <cellStyle name="Normal 12 5" xfId="1652" xr:uid="{50C3AFB2-D09A-42FF-874B-50073F50A333}"/>
    <cellStyle name="Normal 12 5 2" xfId="5384" xr:uid="{AFF78D23-C377-4622-B702-114DB20F1CA7}"/>
    <cellStyle name="Normal 12 5 2 2" xfId="13092" xr:uid="{463C17F2-C0D7-439D-AF92-F3A81AD0E7AA}"/>
    <cellStyle name="Normal 12 5 2 2 2" xfId="28504" xr:uid="{317F6ED5-5275-4DBB-B9DD-993BF274BBBC}"/>
    <cellStyle name="Normal 12 5 2 2 2 2" xfId="58286" xr:uid="{ED05549D-F35C-49CF-9495-046BA75230EB}"/>
    <cellStyle name="Normal 12 5 2 2 3" xfId="58285" xr:uid="{E4DD9266-7050-42DB-B7E9-67C4D562BE26}"/>
    <cellStyle name="Normal 12 5 2 3" xfId="20799" xr:uid="{4BFF3CFE-8C36-4379-8C2B-FA17E1BF94EA}"/>
    <cellStyle name="Normal 12 5 2 3 2" xfId="58287" xr:uid="{59EE6883-F09A-4445-81DE-08D5D4E3EA99}"/>
    <cellStyle name="Normal 12 5 2 4" xfId="58284" xr:uid="{7C212185-411F-4BE8-BF1F-0BB68DC7AC51}"/>
    <cellStyle name="Normal 12 5 3" xfId="9363" xr:uid="{42765C7D-8F0B-49E3-AC98-2A83CC4B4638}"/>
    <cellStyle name="Normal 12 5 3 2" xfId="24776" xr:uid="{06D63869-D899-43FB-844F-DD2163E28D67}"/>
    <cellStyle name="Normal 12 5 3 2 2" xfId="58289" xr:uid="{56B0C2C3-37D1-4350-8EDB-0E40E5FA9DEA}"/>
    <cellStyle name="Normal 12 5 3 3" xfId="58288" xr:uid="{30AB057C-AA6B-431E-9820-04EFB2793E58}"/>
    <cellStyle name="Normal 12 5 4" xfId="17071" xr:uid="{CBCEC80B-19BC-448F-8B43-FA0BFE87DA42}"/>
    <cellStyle name="Normal 12 5 4 2" xfId="58290" xr:uid="{EB1A16AD-604C-43E7-BE1E-DCCCDCCF3912}"/>
    <cellStyle name="Normal 12 5 5" xfId="58283" xr:uid="{EF0A45A6-19DA-4D60-89E2-A082AA4C7CD7}"/>
    <cellStyle name="Normal 12 6" xfId="3900" xr:uid="{31029BD7-4A90-40D6-BB86-5F46125D4030}"/>
    <cellStyle name="Normal 12 6 2" xfId="11608" xr:uid="{00515E8E-5F3F-41FF-91FA-E8D81340A4AA}"/>
    <cellStyle name="Normal 12 6 2 2" xfId="27020" xr:uid="{421459E4-294D-4DDB-A703-0971F8033999}"/>
    <cellStyle name="Normal 12 6 2 2 2" xfId="58293" xr:uid="{6C05AC47-8524-4232-9272-6A24EFB6E90D}"/>
    <cellStyle name="Normal 12 6 2 3" xfId="58292" xr:uid="{21900CA6-D867-47E3-9DB6-CF47E6DD4250}"/>
    <cellStyle name="Normal 12 6 3" xfId="19315" xr:uid="{E0EE1D78-B341-42B4-A7F4-342FE898D37C}"/>
    <cellStyle name="Normal 12 6 3 2" xfId="58294" xr:uid="{D672748D-6E58-4666-84CC-328A56622D45}"/>
    <cellStyle name="Normal 12 6 4" xfId="58291" xr:uid="{0CD8EC07-8D6D-4DD3-85B1-7F9F61ACF639}"/>
    <cellStyle name="Normal 12 7" xfId="7886" xr:uid="{8D313E8A-AD51-48C2-AA32-91F3957B65F1}"/>
    <cellStyle name="Normal 12 7 2" xfId="23299" xr:uid="{75FCAEC5-09C0-47D3-B414-891D427E5A9B}"/>
    <cellStyle name="Normal 12 7 2 2" xfId="58296" xr:uid="{52D31BBE-9401-42F9-9B27-7D99663ED0A1}"/>
    <cellStyle name="Normal 12 7 3" xfId="58295" xr:uid="{058E403A-A477-4B9F-AA83-22E6A33884B1}"/>
    <cellStyle name="Normal 12 8" xfId="15594" xr:uid="{A89A519C-9F54-492B-A478-99120D85375C}"/>
    <cellStyle name="Normal 12 8 2" xfId="58297" xr:uid="{E50157FA-21FE-4CB3-A95B-D8474E3E4BC5}"/>
    <cellStyle name="Normal 12 9" xfId="58170" xr:uid="{6E71E9BF-7E4D-4D11-8326-431E70495951}"/>
    <cellStyle name="Normal 120" xfId="62033" xr:uid="{E47089D6-3CCA-4A79-9523-F604BA89B0EF}"/>
    <cellStyle name="Normal 121" xfId="62035" xr:uid="{2CE1B043-8F63-4AFE-86E1-6886D541A767}"/>
    <cellStyle name="Normal 122" xfId="62036" xr:uid="{94D07B31-83FF-4534-8B24-99FD7F3E4A29}"/>
    <cellStyle name="Normal 123" xfId="62056" xr:uid="{5D87518D-55C3-4021-8C01-411AD11E9ABB}"/>
    <cellStyle name="Normal 124" xfId="62064" xr:uid="{C28BD180-C249-4995-B261-7D17BB11D582}"/>
    <cellStyle name="Normal 125" xfId="53" xr:uid="{240A126A-F372-4636-8B9B-108650831C4A}"/>
    <cellStyle name="Normal 13" xfId="145" xr:uid="{8E8DB8A6-2404-4BBA-AA9D-74CA53176A6A}"/>
    <cellStyle name="Normal 13 2" xfId="214" xr:uid="{B64615BF-4D4E-4431-9FAE-BCBAC3D62FA5}"/>
    <cellStyle name="Normal 13 2 2" xfId="418" xr:uid="{DDEEEFE3-51A0-431B-8CBB-0A738AE8B72F}"/>
    <cellStyle name="Normal 13 2 2 2" xfId="1080" xr:uid="{776A1200-9FAC-42AD-A120-7C4B9BF80F79}"/>
    <cellStyle name="Normal 13 2 2 2 2" xfId="2548" xr:uid="{9236B6D2-78CF-4A92-A6C8-A0A1E3236405}"/>
    <cellStyle name="Normal 13 2 2 2 2 2" xfId="6280" xr:uid="{78709739-E9C8-4A34-B009-047FFE9CFE2B}"/>
    <cellStyle name="Normal 13 2 2 2 2 2 2" xfId="13988" xr:uid="{B65CBA91-A588-4C8D-A4EE-8B9F03D8C55C}"/>
    <cellStyle name="Normal 13 2 2 2 2 2 2 2" xfId="29400" xr:uid="{F142CE3C-ABE4-4F82-8814-29E4E85C220F}"/>
    <cellStyle name="Normal 13 2 2 2 2 2 2 2 2" xfId="58305" xr:uid="{D2FBAD39-EDC5-4255-B397-101B3B1A4B27}"/>
    <cellStyle name="Normal 13 2 2 2 2 2 2 3" xfId="58304" xr:uid="{6365D666-1297-4FBD-9E92-134FA2BAFED0}"/>
    <cellStyle name="Normal 13 2 2 2 2 2 3" xfId="21695" xr:uid="{56188A58-651A-4449-A6A8-CB801B5C2D1D}"/>
    <cellStyle name="Normal 13 2 2 2 2 2 3 2" xfId="58306" xr:uid="{5B6FF32B-2378-4216-A248-1B7CCC37A8CC}"/>
    <cellStyle name="Normal 13 2 2 2 2 2 4" xfId="58303" xr:uid="{54AC7E07-71E4-47D8-8E02-1FC4C525D61E}"/>
    <cellStyle name="Normal 13 2 2 2 2 3" xfId="10259" xr:uid="{8F05524F-28B2-4ECE-8409-6679E3477798}"/>
    <cellStyle name="Normal 13 2 2 2 2 3 2" xfId="25672" xr:uid="{9B0295D7-BE72-415C-88B7-7D2338063CF9}"/>
    <cellStyle name="Normal 13 2 2 2 2 3 2 2" xfId="58308" xr:uid="{4EF00657-0053-49C1-BF6D-92D2DD7E9236}"/>
    <cellStyle name="Normal 13 2 2 2 2 3 3" xfId="58307" xr:uid="{6D5C6BCB-D082-4B63-89C2-D4E1B1FAC49B}"/>
    <cellStyle name="Normal 13 2 2 2 2 4" xfId="17967" xr:uid="{10617256-5F2E-4273-B4C7-7DE6E4903757}"/>
    <cellStyle name="Normal 13 2 2 2 2 4 2" xfId="58309" xr:uid="{706FC8E4-2A83-4A0B-AB02-F72E7BC817A4}"/>
    <cellStyle name="Normal 13 2 2 2 2 5" xfId="58302" xr:uid="{953D8733-37E4-4833-B138-72DB8F596907}"/>
    <cellStyle name="Normal 13 2 2 2 3" xfId="4817" xr:uid="{3DDBE26F-8435-4E0D-BD47-0B567EEF34E0}"/>
    <cellStyle name="Normal 13 2 2 2 3 2" xfId="12525" xr:uid="{D772B3C7-BEA2-4704-B1CC-8E5D23C35828}"/>
    <cellStyle name="Normal 13 2 2 2 3 2 2" xfId="27937" xr:uid="{6E6D76F9-3A6B-4663-A13A-9787ACFA8F10}"/>
    <cellStyle name="Normal 13 2 2 2 3 2 2 2" xfId="58312" xr:uid="{8B7D87CA-33C5-48A5-BCB6-EE8C436E8655}"/>
    <cellStyle name="Normal 13 2 2 2 3 2 3" xfId="58311" xr:uid="{77535046-43F6-466F-B080-8E07E4678CEE}"/>
    <cellStyle name="Normal 13 2 2 2 3 3" xfId="20232" xr:uid="{493DB949-F967-4383-AE32-9556D915D42E}"/>
    <cellStyle name="Normal 13 2 2 2 3 3 2" xfId="58313" xr:uid="{9CB70A5A-FB3B-46B9-B17E-C9E831EA357B}"/>
    <cellStyle name="Normal 13 2 2 2 3 4" xfId="58310" xr:uid="{67951CB4-C2F1-45A2-B943-93C6DB1E0C3B}"/>
    <cellStyle name="Normal 13 2 2 2 4" xfId="8800" xr:uid="{A91E5C9E-A3A5-4B32-A8DE-20418F4DB22A}"/>
    <cellStyle name="Normal 13 2 2 2 4 2" xfId="24213" xr:uid="{B20393AC-9773-4104-A396-0880DE2E24C1}"/>
    <cellStyle name="Normal 13 2 2 2 4 2 2" xfId="58315" xr:uid="{331FC115-14E9-4F7C-9A95-8938B186E082}"/>
    <cellStyle name="Normal 13 2 2 2 4 3" xfId="58314" xr:uid="{9C751205-180E-427B-81EF-D78A6510119B}"/>
    <cellStyle name="Normal 13 2 2 2 5" xfId="16508" xr:uid="{D7BD4C16-B7FE-4B51-8467-97763E7CBE8C}"/>
    <cellStyle name="Normal 13 2 2 2 5 2" xfId="58316" xr:uid="{CBA37046-7AB7-4732-86D1-A1FEB1BDEDDD}"/>
    <cellStyle name="Normal 13 2 2 2 6" xfId="58301" xr:uid="{A60ED242-9076-4D02-BB0B-4DE30F74A473}"/>
    <cellStyle name="Normal 13 2 2 3" xfId="1910" xr:uid="{208F930F-C4AB-433C-999A-FED812CBFFE6}"/>
    <cellStyle name="Normal 13 2 2 3 2" xfId="5642" xr:uid="{D7F417E1-7F83-4025-B789-8B9DA5371D46}"/>
    <cellStyle name="Normal 13 2 2 3 2 2" xfId="13350" xr:uid="{FF938342-76B7-49FD-99EF-8198CD37F220}"/>
    <cellStyle name="Normal 13 2 2 3 2 2 2" xfId="28762" xr:uid="{713130CB-9482-45A9-919D-798273DDC77F}"/>
    <cellStyle name="Normal 13 2 2 3 2 2 2 2" xfId="58320" xr:uid="{F4D18BEF-9067-4B6D-B754-27FA0950B043}"/>
    <cellStyle name="Normal 13 2 2 3 2 2 3" xfId="58319" xr:uid="{DB28440C-D4B6-4677-9BE5-ACDCBD19DA0A}"/>
    <cellStyle name="Normal 13 2 2 3 2 3" xfId="21057" xr:uid="{198C5A44-E23D-4D40-99D6-1BB7B1ABC5E7}"/>
    <cellStyle name="Normal 13 2 2 3 2 3 2" xfId="58321" xr:uid="{0ED9ECDE-3ECD-4BA1-8B3D-4F27375A9D1D}"/>
    <cellStyle name="Normal 13 2 2 3 2 4" xfId="58318" xr:uid="{DFC77302-6685-4B2B-A85A-78398836FD98}"/>
    <cellStyle name="Normal 13 2 2 3 3" xfId="9621" xr:uid="{56A522A4-48E5-42F7-9081-A226B633EA18}"/>
    <cellStyle name="Normal 13 2 2 3 3 2" xfId="25034" xr:uid="{476E0B77-5333-41EC-8B6A-4BFF0E82110D}"/>
    <cellStyle name="Normal 13 2 2 3 3 2 2" xfId="58323" xr:uid="{115DAE47-78D7-4B9F-9AA1-91498B526424}"/>
    <cellStyle name="Normal 13 2 2 3 3 3" xfId="58322" xr:uid="{D97E879D-A57A-4544-8969-C6455BCAF8E4}"/>
    <cellStyle name="Normal 13 2 2 3 4" xfId="17329" xr:uid="{3F5D5C97-C5DB-4093-89E7-7CBBE3EC41EE}"/>
    <cellStyle name="Normal 13 2 2 3 4 2" xfId="58324" xr:uid="{94173F30-D3C0-4D0D-8A54-AA9516AC3D4D}"/>
    <cellStyle name="Normal 13 2 2 3 5" xfId="58317" xr:uid="{2BE475A9-5764-4893-BB73-349B18264418}"/>
    <cellStyle name="Normal 13 2 2 4" xfId="4165" xr:uid="{63888DAC-FE06-4AE4-89B6-CD9B3AB7FFA5}"/>
    <cellStyle name="Normal 13 2 2 4 2" xfId="11873" xr:uid="{748595FD-5FEA-4168-B4CF-45FD64CAE45E}"/>
    <cellStyle name="Normal 13 2 2 4 2 2" xfId="27285" xr:uid="{CFBC116A-26D3-4C8E-AB1B-2238A97265D9}"/>
    <cellStyle name="Normal 13 2 2 4 2 2 2" xfId="58327" xr:uid="{D7C1B1ED-21ED-47BF-82FC-ECCFE26F2CB7}"/>
    <cellStyle name="Normal 13 2 2 4 2 3" xfId="58326" xr:uid="{EAAF605D-6518-4A7A-A902-7372720C6430}"/>
    <cellStyle name="Normal 13 2 2 4 3" xfId="19580" xr:uid="{9195EB56-1951-4D36-A2CC-54FFB59D81A0}"/>
    <cellStyle name="Normal 13 2 2 4 3 2" xfId="58328" xr:uid="{820B481E-9988-4164-A86A-AA18C3102CBC}"/>
    <cellStyle name="Normal 13 2 2 4 4" xfId="58325" xr:uid="{620F9BF4-F3E8-439A-81D1-01EADA27C5EE}"/>
    <cellStyle name="Normal 13 2 2 5" xfId="8162" xr:uid="{8E2B291B-A1A7-4FAA-BECA-855D9FD0B5A0}"/>
    <cellStyle name="Normal 13 2 2 5 2" xfId="23575" xr:uid="{39CF870D-9ECB-430D-9A18-C88E10D1BE75}"/>
    <cellStyle name="Normal 13 2 2 5 2 2" xfId="58330" xr:uid="{120CC9EA-BB99-4BB4-89FD-341803434292}"/>
    <cellStyle name="Normal 13 2 2 5 3" xfId="58329" xr:uid="{7E88EB85-C865-4EAE-BD69-A6CAAEA0B004}"/>
    <cellStyle name="Normal 13 2 2 6" xfId="15870" xr:uid="{1E3FD6C3-1322-433C-B985-3430E85FDF32}"/>
    <cellStyle name="Normal 13 2 2 6 2" xfId="58331" xr:uid="{D2CEBC28-3771-4BD6-8A45-984B54FAFAAD}"/>
    <cellStyle name="Normal 13 2 2 7" xfId="58300" xr:uid="{D0044DB5-4E30-48DD-8568-ACD93DA5D0FC}"/>
    <cellStyle name="Normal 13 2 3" xfId="880" xr:uid="{0FAC1853-DB6D-46EC-BF49-7D0B21D6F2CB}"/>
    <cellStyle name="Normal 13 2 3 2" xfId="2350" xr:uid="{66E395C8-5E73-44B1-9478-B7FA17762DFF}"/>
    <cellStyle name="Normal 13 2 3 2 2" xfId="6082" xr:uid="{EC27AF59-D5D2-446C-B1F6-1602FDD4F329}"/>
    <cellStyle name="Normal 13 2 3 2 2 2" xfId="13790" xr:uid="{B6631556-498C-4468-9C64-B63A81B28FA4}"/>
    <cellStyle name="Normal 13 2 3 2 2 2 2" xfId="29202" xr:uid="{2F6CC0F2-E71D-463E-A998-A4A356889F1C}"/>
    <cellStyle name="Normal 13 2 3 2 2 2 2 2" xfId="58336" xr:uid="{F6E5126E-B7E5-4BFE-B376-7EB63EF34A75}"/>
    <cellStyle name="Normal 13 2 3 2 2 2 3" xfId="58335" xr:uid="{4FC14F1B-5F8D-40D9-8515-8126FCD63F41}"/>
    <cellStyle name="Normal 13 2 3 2 2 3" xfId="21497" xr:uid="{C4006AAF-F558-4F0C-809A-7DC38A6FB090}"/>
    <cellStyle name="Normal 13 2 3 2 2 3 2" xfId="58337" xr:uid="{9A47419D-DFED-4515-A878-96DB8BF720B9}"/>
    <cellStyle name="Normal 13 2 3 2 2 4" xfId="58334" xr:uid="{3B79FF19-3D58-4BBC-A050-402B9354886D}"/>
    <cellStyle name="Normal 13 2 3 2 3" xfId="10061" xr:uid="{0BEB98A4-17F7-47C0-AFC9-9908D15638C2}"/>
    <cellStyle name="Normal 13 2 3 2 3 2" xfId="25474" xr:uid="{5BBE09D4-C2BB-47A7-B2DC-6F6B249C1A71}"/>
    <cellStyle name="Normal 13 2 3 2 3 2 2" xfId="58339" xr:uid="{9C064D9B-4B27-4376-B4D1-450213348C6B}"/>
    <cellStyle name="Normal 13 2 3 2 3 3" xfId="58338" xr:uid="{CD146C7E-B5F4-4AF9-9DDD-63151897B5A9}"/>
    <cellStyle name="Normal 13 2 3 2 4" xfId="17769" xr:uid="{1135FFE5-FE87-4520-8A68-F808A4ADFBAF}"/>
    <cellStyle name="Normal 13 2 3 2 4 2" xfId="58340" xr:uid="{3BEE9652-9FF4-459D-BC69-F498B9152A42}"/>
    <cellStyle name="Normal 13 2 3 2 5" xfId="58333" xr:uid="{E88EDC96-01BF-410A-A7A7-289CD8FD3AFC}"/>
    <cellStyle name="Normal 13 2 3 3" xfId="4617" xr:uid="{29DA17BC-CBC4-4E60-8751-04F860E75511}"/>
    <cellStyle name="Normal 13 2 3 3 2" xfId="12325" xr:uid="{C0F7C9BA-0E37-40EC-9116-F4B9AE476394}"/>
    <cellStyle name="Normal 13 2 3 3 2 2" xfId="27737" xr:uid="{B61E725F-D719-45AB-BEF0-56461A2581C2}"/>
    <cellStyle name="Normal 13 2 3 3 2 2 2" xfId="58343" xr:uid="{E1F0A303-154C-4EFB-8FEB-8BE35F5D7486}"/>
    <cellStyle name="Normal 13 2 3 3 2 3" xfId="58342" xr:uid="{F5996AE9-F3BA-455F-8B3B-12DA5E57DFB4}"/>
    <cellStyle name="Normal 13 2 3 3 3" xfId="20032" xr:uid="{3DA363DE-2397-4343-8E80-BB9C51B8B1FD}"/>
    <cellStyle name="Normal 13 2 3 3 3 2" xfId="58344" xr:uid="{93845E89-01A4-45A1-B552-6CEE91983436}"/>
    <cellStyle name="Normal 13 2 3 3 4" xfId="58341" xr:uid="{BA70433B-1DE2-4C55-8FB3-4FD6C8F87066}"/>
    <cellStyle name="Normal 13 2 3 4" xfId="8602" xr:uid="{590FA80D-1D78-4C29-B25C-EF9E0201BFB5}"/>
    <cellStyle name="Normal 13 2 3 4 2" xfId="24015" xr:uid="{58ADE76F-DC05-4251-BF09-982F69D37376}"/>
    <cellStyle name="Normal 13 2 3 4 2 2" xfId="58346" xr:uid="{BC699E70-8131-464F-8565-7F944A697A9C}"/>
    <cellStyle name="Normal 13 2 3 4 3" xfId="58345" xr:uid="{3CA0B98B-39EC-468F-B62B-F1D65AF3CC69}"/>
    <cellStyle name="Normal 13 2 3 5" xfId="16310" xr:uid="{ECAF5400-A680-47D6-B726-3993FA64D972}"/>
    <cellStyle name="Normal 13 2 3 5 2" xfId="58347" xr:uid="{2A9B3127-868A-4486-9B5B-032A2B524754}"/>
    <cellStyle name="Normal 13 2 3 6" xfId="58332" xr:uid="{BA744CCC-4331-4B33-A9DC-1865C58C254B}"/>
    <cellStyle name="Normal 13 2 4" xfId="1712" xr:uid="{EA41DB6A-FDD4-4BA7-92A2-CC6FF5BF1816}"/>
    <cellStyle name="Normal 13 2 4 2" xfId="5444" xr:uid="{C38B7686-55FA-4B08-AAA3-89B628331487}"/>
    <cellStyle name="Normal 13 2 4 2 2" xfId="13152" xr:uid="{107E1EBD-BAAD-4BE5-B68A-8D7BBE9A40AB}"/>
    <cellStyle name="Normal 13 2 4 2 2 2" xfId="28564" xr:uid="{58B480A0-33DE-415E-B10C-F4528646D8C6}"/>
    <cellStyle name="Normal 13 2 4 2 2 2 2" xfId="58351" xr:uid="{4E5D73F4-2C46-4F41-8670-802352E079AE}"/>
    <cellStyle name="Normal 13 2 4 2 2 3" xfId="58350" xr:uid="{9E9E6878-9244-49A7-AC78-1B98EE060516}"/>
    <cellStyle name="Normal 13 2 4 2 3" xfId="20859" xr:uid="{6B70EEA2-0F1A-427A-A718-36A555DCA7CD}"/>
    <cellStyle name="Normal 13 2 4 2 3 2" xfId="58352" xr:uid="{223EFFE4-CCE4-4D8E-BFAA-CF303E9A5D8C}"/>
    <cellStyle name="Normal 13 2 4 2 4" xfId="58349" xr:uid="{68C5FEB3-DF2D-419E-968F-947F37C2E7A8}"/>
    <cellStyle name="Normal 13 2 4 3" xfId="9423" xr:uid="{A002AED3-01C3-41C2-A1D3-10549B962FAF}"/>
    <cellStyle name="Normal 13 2 4 3 2" xfId="24836" xr:uid="{7EF9E0F8-89C0-4630-A49C-138DC124BB6E}"/>
    <cellStyle name="Normal 13 2 4 3 2 2" xfId="58354" xr:uid="{DF20FD3A-FE47-494E-9EC6-78BEBB95439D}"/>
    <cellStyle name="Normal 13 2 4 3 3" xfId="58353" xr:uid="{DC75600C-4D5D-4EFA-9A32-C64180B96126}"/>
    <cellStyle name="Normal 13 2 4 4" xfId="17131" xr:uid="{FD752E4F-6F35-4523-BD15-FF0FFA933B2E}"/>
    <cellStyle name="Normal 13 2 4 4 2" xfId="58355" xr:uid="{DF8288E1-A55C-414F-AB9D-ECCA64A616DB}"/>
    <cellStyle name="Normal 13 2 4 5" xfId="58348" xr:uid="{8F22C86F-3EBB-43A7-9A33-C5BE593C7192}"/>
    <cellStyle name="Normal 13 2 5" xfId="3965" xr:uid="{41CC7E58-B1F2-4F23-A9AC-EB35530D327E}"/>
    <cellStyle name="Normal 13 2 5 2" xfId="11673" xr:uid="{A4ECB5EC-E8DE-4858-8822-D9D6BBF64525}"/>
    <cellStyle name="Normal 13 2 5 2 2" xfId="27085" xr:uid="{36747D2F-528B-4665-91EC-F64DA83D5DE3}"/>
    <cellStyle name="Normal 13 2 5 2 2 2" xfId="58358" xr:uid="{B75176B5-5320-4656-8595-C501E140E3D2}"/>
    <cellStyle name="Normal 13 2 5 2 3" xfId="58357" xr:uid="{0771E8EA-5B1A-4378-9392-B8765CA3FFA3}"/>
    <cellStyle name="Normal 13 2 5 3" xfId="19380" xr:uid="{5F700E61-9E51-4480-93D7-AB122D99B35D}"/>
    <cellStyle name="Normal 13 2 5 3 2" xfId="58359" xr:uid="{67E28AE0-782F-4029-A318-721B59F1A4D0}"/>
    <cellStyle name="Normal 13 2 5 4" xfId="58356" xr:uid="{8B868F81-D379-46B6-8B40-8DBE9F9BC6F9}"/>
    <cellStyle name="Normal 13 2 6" xfId="7964" xr:uid="{80B76E78-FDAC-4E51-B15E-FCA6D74B85CE}"/>
    <cellStyle name="Normal 13 2 6 2" xfId="23377" xr:uid="{761403A9-0FF4-443C-8D91-E2C9F239BA28}"/>
    <cellStyle name="Normal 13 2 6 2 2" xfId="58361" xr:uid="{44F92853-99A9-4E54-9337-2EA282BF9261}"/>
    <cellStyle name="Normal 13 2 6 3" xfId="58360" xr:uid="{FC7BE4F0-21E5-499B-9FA4-B550DA83067A}"/>
    <cellStyle name="Normal 13 2 7" xfId="15672" xr:uid="{6652BBE1-F905-476E-9E41-F9E9C98B2B72}"/>
    <cellStyle name="Normal 13 2 7 2" xfId="58362" xr:uid="{4C201F1D-52E2-4F0D-A933-5AE6E7C87983}"/>
    <cellStyle name="Normal 13 2 8" xfId="58299" xr:uid="{8114F5F3-0B81-48A7-A866-F772F3F0FBA1}"/>
    <cellStyle name="Normal 13 3" xfId="362" xr:uid="{6F55B715-EAD5-418D-BA46-BBD1FB8C8886}"/>
    <cellStyle name="Normal 13 3 2" xfId="1024" xr:uid="{E75693CE-B0D2-48E2-B043-79F712D6F3A6}"/>
    <cellStyle name="Normal 13 3 2 2" xfId="2492" xr:uid="{58A75B43-1166-44EC-8B4A-5AAF93B37906}"/>
    <cellStyle name="Normal 13 3 2 2 2" xfId="6224" xr:uid="{6FA6BA4F-4EE7-4400-90D3-5E53DE106D0E}"/>
    <cellStyle name="Normal 13 3 2 2 2 2" xfId="13932" xr:uid="{8C1F953F-AA45-4DDC-81F8-8D17E46FC1B1}"/>
    <cellStyle name="Normal 13 3 2 2 2 2 2" xfId="29344" xr:uid="{B462222C-F0B1-4D63-B341-5E24B0F7E85F}"/>
    <cellStyle name="Normal 13 3 2 2 2 2 2 2" xfId="58368" xr:uid="{B7BC14C3-7099-4475-8B8C-649E466AF515}"/>
    <cellStyle name="Normal 13 3 2 2 2 2 3" xfId="58367" xr:uid="{D6D7E982-CD16-47B1-9C91-79D734F18B83}"/>
    <cellStyle name="Normal 13 3 2 2 2 3" xfId="21639" xr:uid="{17F20EF5-86BA-4A9C-8B5C-2E6D40E6398E}"/>
    <cellStyle name="Normal 13 3 2 2 2 3 2" xfId="58369" xr:uid="{BD2DFD15-7C46-4048-8402-D03A52250577}"/>
    <cellStyle name="Normal 13 3 2 2 2 4" xfId="58366" xr:uid="{780BD458-BF3D-4275-9FC2-8D0639951F09}"/>
    <cellStyle name="Normal 13 3 2 2 3" xfId="10203" xr:uid="{4BCBFB27-3645-40D8-8F8E-A477F48C9C0D}"/>
    <cellStyle name="Normal 13 3 2 2 3 2" xfId="25616" xr:uid="{0C39892F-1F4C-438E-9CC6-6532A9404D1F}"/>
    <cellStyle name="Normal 13 3 2 2 3 2 2" xfId="58371" xr:uid="{72914DF3-C560-465D-8CF8-F30CB5023621}"/>
    <cellStyle name="Normal 13 3 2 2 3 3" xfId="58370" xr:uid="{7932B715-A751-4EF0-9BCF-0918830ECC9D}"/>
    <cellStyle name="Normal 13 3 2 2 4" xfId="17911" xr:uid="{B81D8216-14FE-4102-8F1E-CD21D131E44A}"/>
    <cellStyle name="Normal 13 3 2 2 4 2" xfId="58372" xr:uid="{A80660C9-1FFD-4EEB-ACC0-EEFA919E3C10}"/>
    <cellStyle name="Normal 13 3 2 2 5" xfId="58365" xr:uid="{75D4C92C-C1D6-4565-84C5-5B328796B57D}"/>
    <cellStyle name="Normal 13 3 2 3" xfId="4761" xr:uid="{DEAA9859-9469-4684-80DF-8C10EFB1A80F}"/>
    <cellStyle name="Normal 13 3 2 3 2" xfId="12469" xr:uid="{48FF541D-9AA4-415C-9967-823FBE9F2E43}"/>
    <cellStyle name="Normal 13 3 2 3 2 2" xfId="27881" xr:uid="{0FD3CBAA-B5EC-4AF6-8574-8F31A25DBB01}"/>
    <cellStyle name="Normal 13 3 2 3 2 2 2" xfId="58375" xr:uid="{32E2307C-B40E-4C67-91A4-DBC9602E42A6}"/>
    <cellStyle name="Normal 13 3 2 3 2 3" xfId="58374" xr:uid="{305C85D8-B951-4876-A155-87CD47AC0522}"/>
    <cellStyle name="Normal 13 3 2 3 3" xfId="20176" xr:uid="{89EFF0E3-A09C-4644-A5CB-7F133FF33292}"/>
    <cellStyle name="Normal 13 3 2 3 3 2" xfId="58376" xr:uid="{FC7E822A-423E-4BC7-AA45-C8C953CDC77A}"/>
    <cellStyle name="Normal 13 3 2 3 4" xfId="58373" xr:uid="{2C1919FA-E140-4EF4-8798-32F9203D5F30}"/>
    <cellStyle name="Normal 13 3 2 4" xfId="8744" xr:uid="{B504CCA7-C4A1-46AB-9317-D3865007413C}"/>
    <cellStyle name="Normal 13 3 2 4 2" xfId="24157" xr:uid="{A3A6CA0E-47E6-48B8-B393-F1D273396DCF}"/>
    <cellStyle name="Normal 13 3 2 4 2 2" xfId="58378" xr:uid="{7C44ED99-D452-415B-804A-20B610A5A906}"/>
    <cellStyle name="Normal 13 3 2 4 3" xfId="58377" xr:uid="{1EFC8727-D8C0-4DA6-A95C-8C086E6D812E}"/>
    <cellStyle name="Normal 13 3 2 5" xfId="16452" xr:uid="{C374BE18-8483-4C24-AF59-5E3F5A660EEE}"/>
    <cellStyle name="Normal 13 3 2 5 2" xfId="58379" xr:uid="{8CA422CA-0E74-4DE6-9772-17D3C29D0074}"/>
    <cellStyle name="Normal 13 3 2 6" xfId="58364" xr:uid="{39C1FFEF-3154-4E5B-A5FC-2D610F229B8C}"/>
    <cellStyle name="Normal 13 3 3" xfId="1854" xr:uid="{5B882269-B179-48EB-8C59-73EED13A69BD}"/>
    <cellStyle name="Normal 13 3 3 2" xfId="5586" xr:uid="{7046AEE4-EFFF-491A-8345-3E3706E722B9}"/>
    <cellStyle name="Normal 13 3 3 2 2" xfId="13294" xr:uid="{E1A8E119-F785-40F7-AD34-7F6C55B7D508}"/>
    <cellStyle name="Normal 13 3 3 2 2 2" xfId="28706" xr:uid="{867F6A27-52EF-4216-AAFE-7FBF2C401659}"/>
    <cellStyle name="Normal 13 3 3 2 2 2 2" xfId="58383" xr:uid="{A8ED9BD3-AD70-49B8-8099-FE36AFF8A8E0}"/>
    <cellStyle name="Normal 13 3 3 2 2 3" xfId="58382" xr:uid="{0965175D-5407-41A1-9DF0-9DD016A9870C}"/>
    <cellStyle name="Normal 13 3 3 2 3" xfId="21001" xr:uid="{DA8AFF46-276A-4CD1-8F98-AF525726AEC1}"/>
    <cellStyle name="Normal 13 3 3 2 3 2" xfId="58384" xr:uid="{78F65E13-89BA-488A-853B-D62A66A5C13C}"/>
    <cellStyle name="Normal 13 3 3 2 4" xfId="58381" xr:uid="{B94DA3F6-67D5-4205-9E1D-85ECFCDCCDE5}"/>
    <cellStyle name="Normal 13 3 3 3" xfId="9565" xr:uid="{7EE90A80-DE35-494B-9F5B-EC8FF6EEF3A9}"/>
    <cellStyle name="Normal 13 3 3 3 2" xfId="24978" xr:uid="{DD0CCE64-D93A-4269-AC68-338EA47839D3}"/>
    <cellStyle name="Normal 13 3 3 3 2 2" xfId="58386" xr:uid="{57D867F9-3637-46E1-B868-EC2BEBF8ECD8}"/>
    <cellStyle name="Normal 13 3 3 3 3" xfId="58385" xr:uid="{03919C5A-D73C-4B0F-9BD2-C585EAF459F9}"/>
    <cellStyle name="Normal 13 3 3 4" xfId="17273" xr:uid="{7B7EE7BC-84F6-4FA6-BE4C-61169FBA7785}"/>
    <cellStyle name="Normal 13 3 3 4 2" xfId="58387" xr:uid="{1944E756-0BDB-4A28-84CF-3852AAB97E7F}"/>
    <cellStyle name="Normal 13 3 3 5" xfId="58380" xr:uid="{74EA4499-1A39-45DE-9E47-522A6A5078E1}"/>
    <cellStyle name="Normal 13 3 4" xfId="4109" xr:uid="{F3770A78-5D96-42B6-B709-009B17FB8BC5}"/>
    <cellStyle name="Normal 13 3 4 2" xfId="11817" xr:uid="{FC412E73-A77D-4D58-9162-42CA0532B561}"/>
    <cellStyle name="Normal 13 3 4 2 2" xfId="27229" xr:uid="{AB333C6C-28C7-4A58-B251-C7F11BC99E9B}"/>
    <cellStyle name="Normal 13 3 4 2 2 2" xfId="58390" xr:uid="{D5C90AEF-3BCE-443E-8963-57E55EFA89ED}"/>
    <cellStyle name="Normal 13 3 4 2 3" xfId="58389" xr:uid="{15E9E90F-CC3A-4DF0-AC74-CBF856F52173}"/>
    <cellStyle name="Normal 13 3 4 3" xfId="19524" xr:uid="{8E3C327A-A219-4E5D-BE63-80228F490CC8}"/>
    <cellStyle name="Normal 13 3 4 3 2" xfId="58391" xr:uid="{2DC119B9-1F61-45DD-8798-6D3116643811}"/>
    <cellStyle name="Normal 13 3 4 4" xfId="58388" xr:uid="{8C8D8EB8-CC99-483D-93E1-42FD99D7EA27}"/>
    <cellStyle name="Normal 13 3 5" xfId="8106" xr:uid="{B9BB818C-4E4E-496E-9086-B409A243BA8A}"/>
    <cellStyle name="Normal 13 3 5 2" xfId="23519" xr:uid="{A76FFC11-5BBC-4E67-9E95-AFD77AD5EA72}"/>
    <cellStyle name="Normal 13 3 5 2 2" xfId="58393" xr:uid="{1079ED88-52A7-4D59-830A-75ED431AD5B5}"/>
    <cellStyle name="Normal 13 3 5 3" xfId="58392" xr:uid="{6AD29FEF-256F-46B2-A5CA-E8AD89B604F2}"/>
    <cellStyle name="Normal 13 3 6" xfId="15814" xr:uid="{899DE9CF-A550-44AB-8361-6DC4792841D3}"/>
    <cellStyle name="Normal 13 3 6 2" xfId="58394" xr:uid="{0D6D90E5-9881-4D3F-AECD-2937F11BB0E7}"/>
    <cellStyle name="Normal 13 3 7" xfId="58363" xr:uid="{5D720D91-2309-4CA4-A125-E3ACBB705681}"/>
    <cellStyle name="Normal 13 4" xfId="819" xr:uid="{7A342422-7AA0-4887-AAAB-7950700D51F0}"/>
    <cellStyle name="Normal 13 4 2" xfId="2294" xr:uid="{25C76A78-1C97-42A9-BC4D-2EE20A57C618}"/>
    <cellStyle name="Normal 13 4 2 2" xfId="6026" xr:uid="{3A03232E-FE0F-4271-8FE3-F96631BE73F1}"/>
    <cellStyle name="Normal 13 4 2 2 2" xfId="13734" xr:uid="{C4E5A775-B1CF-41F2-B2F7-86FED93D9998}"/>
    <cellStyle name="Normal 13 4 2 2 2 2" xfId="29146" xr:uid="{C7B51222-248D-440A-8FC2-041831E0B7C5}"/>
    <cellStyle name="Normal 13 4 2 2 2 2 2" xfId="58399" xr:uid="{179FA013-2795-445E-AD4F-A36EAE563CC7}"/>
    <cellStyle name="Normal 13 4 2 2 2 3" xfId="58398" xr:uid="{2836A97B-B6C8-4A31-B2D9-333CC0945ACE}"/>
    <cellStyle name="Normal 13 4 2 2 3" xfId="21441" xr:uid="{4680BFE6-BF35-4739-BE34-E1FB56F4F5F4}"/>
    <cellStyle name="Normal 13 4 2 2 3 2" xfId="58400" xr:uid="{F714DA12-3949-45BD-B3B7-C8C3246F4A7B}"/>
    <cellStyle name="Normal 13 4 2 2 4" xfId="58397" xr:uid="{9C800899-F13B-497A-9458-DCC874BFA670}"/>
    <cellStyle name="Normal 13 4 2 3" xfId="10005" xr:uid="{5EEFEFDC-6AB0-4624-94D4-411CA14AB10C}"/>
    <cellStyle name="Normal 13 4 2 3 2" xfId="25418" xr:uid="{AB42E72E-1BB2-46DD-B678-21F41344867A}"/>
    <cellStyle name="Normal 13 4 2 3 2 2" xfId="58402" xr:uid="{F62091AB-37EE-4C38-90ED-8045719C5D27}"/>
    <cellStyle name="Normal 13 4 2 3 3" xfId="58401" xr:uid="{1150D870-D541-4CD2-8C8E-BCA4B91C94CF}"/>
    <cellStyle name="Normal 13 4 2 4" xfId="17713" xr:uid="{43A6B5CE-E736-4ED5-920B-5E4B03CF4BAC}"/>
    <cellStyle name="Normal 13 4 2 4 2" xfId="58403" xr:uid="{32C5ED55-73C2-433D-A512-027FA97E7E37}"/>
    <cellStyle name="Normal 13 4 2 5" xfId="58396" xr:uid="{55DD02D0-015C-4A3F-98DE-DE17B8CFA8BD}"/>
    <cellStyle name="Normal 13 4 3" xfId="4556" xr:uid="{947F4776-0E07-4702-BB9C-9DD3ABA89AFB}"/>
    <cellStyle name="Normal 13 4 3 2" xfId="12264" xr:uid="{29E48999-FDB2-4403-9D70-4CF3BFC5E401}"/>
    <cellStyle name="Normal 13 4 3 2 2" xfId="27676" xr:uid="{063B9CA0-D4F8-488F-A89E-F236470976CF}"/>
    <cellStyle name="Normal 13 4 3 2 2 2" xfId="58406" xr:uid="{DEC6CE22-0C7F-4F0E-88FE-426850489088}"/>
    <cellStyle name="Normal 13 4 3 2 3" xfId="58405" xr:uid="{58E35758-6DEF-42B6-B4AA-CAD81A99D9CD}"/>
    <cellStyle name="Normal 13 4 3 3" xfId="19971" xr:uid="{98BA752C-1435-496C-B470-8EC8A3960B64}"/>
    <cellStyle name="Normal 13 4 3 3 2" xfId="58407" xr:uid="{D5B99B1E-F81D-4788-8EE8-0301BCCE79FE}"/>
    <cellStyle name="Normal 13 4 3 4" xfId="58404" xr:uid="{867A2632-20E1-41EE-9165-B9246699B17B}"/>
    <cellStyle name="Normal 13 4 4" xfId="8546" xr:uid="{E55BCA44-5FE7-46AD-9BB9-B45C27655B0D}"/>
    <cellStyle name="Normal 13 4 4 2" xfId="23959" xr:uid="{1EF82FA9-C1EC-4304-A3AA-FAD42E627CC4}"/>
    <cellStyle name="Normal 13 4 4 2 2" xfId="58409" xr:uid="{83EDC6D0-C107-4E82-B8D9-609C8986825E}"/>
    <cellStyle name="Normal 13 4 4 3" xfId="58408" xr:uid="{E47F06F1-691D-4BD8-AF0C-6F44834F5129}"/>
    <cellStyle name="Normal 13 4 5" xfId="16254" xr:uid="{1098BD21-2ADB-411C-9ABA-5B9702D7689E}"/>
    <cellStyle name="Normal 13 4 5 2" xfId="58410" xr:uid="{89CBE344-76D5-411F-B84B-74215F914DB6}"/>
    <cellStyle name="Normal 13 4 6" xfId="58395" xr:uid="{69A74ED8-5254-40AC-92AC-43A26AD6C029}"/>
    <cellStyle name="Normal 13 5" xfId="1656" xr:uid="{A79E76ED-7623-478D-9797-4159D9F5F3D8}"/>
    <cellStyle name="Normal 13 5 2" xfId="5388" xr:uid="{FCA740F3-4BF2-4D10-8647-0CECCE735511}"/>
    <cellStyle name="Normal 13 5 2 2" xfId="13096" xr:uid="{84D42AF1-6762-4549-8417-260FCCA7E740}"/>
    <cellStyle name="Normal 13 5 2 2 2" xfId="28508" xr:uid="{65E8797C-A89D-4C16-8346-2A62E088AF68}"/>
    <cellStyle name="Normal 13 5 2 2 2 2" xfId="58414" xr:uid="{44725810-F30B-4A10-870A-714D4125E076}"/>
    <cellStyle name="Normal 13 5 2 2 3" xfId="58413" xr:uid="{1276067D-9B90-4D16-B9F4-1A3547B02287}"/>
    <cellStyle name="Normal 13 5 2 3" xfId="20803" xr:uid="{E4526D7A-AC68-4B38-B93D-6454FF020959}"/>
    <cellStyle name="Normal 13 5 2 3 2" xfId="58415" xr:uid="{686BE082-6D87-41A7-BFA5-C7DFEF4B3124}"/>
    <cellStyle name="Normal 13 5 2 4" xfId="58412" xr:uid="{E38AB5B9-BF96-43C8-B574-9D9BD4587881}"/>
    <cellStyle name="Normal 13 5 3" xfId="9367" xr:uid="{2F54E364-D1DB-4E18-BE68-A13074F811C4}"/>
    <cellStyle name="Normal 13 5 3 2" xfId="24780" xr:uid="{248F983B-8342-4CC1-8B4C-549F889233B2}"/>
    <cellStyle name="Normal 13 5 3 2 2" xfId="58417" xr:uid="{EE7F4970-2EE4-4A17-A25F-DAE8AD827C17}"/>
    <cellStyle name="Normal 13 5 3 3" xfId="58416" xr:uid="{263754F7-3BFC-405C-B4BA-4BFFB985A892}"/>
    <cellStyle name="Normal 13 5 4" xfId="17075" xr:uid="{227726DA-0319-4149-9ECE-251AB56D19C4}"/>
    <cellStyle name="Normal 13 5 4 2" xfId="58418" xr:uid="{3AA538D4-486A-4854-A16B-A1CA0F7A9068}"/>
    <cellStyle name="Normal 13 5 5" xfId="58411" xr:uid="{6AAFE746-9C0A-41B0-BB5F-699EF7ADE859}"/>
    <cellStyle name="Normal 13 6" xfId="3904" xr:uid="{07CF9E21-9809-4561-93C3-F6A6430533F3}"/>
    <cellStyle name="Normal 13 6 2" xfId="11612" xr:uid="{DC7327E7-A829-4DD0-B686-E472D16816E3}"/>
    <cellStyle name="Normal 13 6 2 2" xfId="27024" xr:uid="{87FE7171-905D-4F00-9ACF-4A27482090D4}"/>
    <cellStyle name="Normal 13 6 2 2 2" xfId="58421" xr:uid="{C8AC59FD-9114-42A5-AF0A-1D27EEAAFC7A}"/>
    <cellStyle name="Normal 13 6 2 3" xfId="58420" xr:uid="{68FCCDCC-3A83-4AF2-84E6-A2669FEAD314}"/>
    <cellStyle name="Normal 13 6 3" xfId="19319" xr:uid="{324795D3-BA2C-40CF-97C7-AE4E72515A5A}"/>
    <cellStyle name="Normal 13 6 3 2" xfId="58422" xr:uid="{46A7D912-4827-49CA-BA67-6CFB6B42064E}"/>
    <cellStyle name="Normal 13 6 4" xfId="58419" xr:uid="{E1D3AA68-0B64-4183-8E9E-B70BCB1D1A22}"/>
    <cellStyle name="Normal 13 7" xfId="7908" xr:uid="{76CEB700-6812-4363-993E-B36E54BEDACE}"/>
    <cellStyle name="Normal 13 7 2" xfId="23321" xr:uid="{F45A9E9E-7B61-44A3-85C2-AD7068CABDA7}"/>
    <cellStyle name="Normal 13 7 2 2" xfId="58424" xr:uid="{FD965549-BCF5-4404-BEE3-289F832E7E28}"/>
    <cellStyle name="Normal 13 7 3" xfId="58423" xr:uid="{3427A3FA-3B8D-4D3A-896E-4F66F4AF6CB4}"/>
    <cellStyle name="Normal 13 8" xfId="15616" xr:uid="{1EB9D680-72C2-4F29-A562-250C42841DAF}"/>
    <cellStyle name="Normal 13 8 2" xfId="58425" xr:uid="{D5F697D4-20A0-4DD8-B5B5-806B95143AC8}"/>
    <cellStyle name="Normal 13 9" xfId="58298" xr:uid="{FFBFBAEC-85A3-4CEA-A92E-E9001F6DEA41}"/>
    <cellStyle name="Normal 14" xfId="147" xr:uid="{BB3E2E77-EF91-4846-B0FB-421299508D47}"/>
    <cellStyle name="Normal 14 2" xfId="215" xr:uid="{6BBB4C71-37C0-4B44-BF07-537E4ADB5104}"/>
    <cellStyle name="Normal 14 2 2" xfId="58427" xr:uid="{EA14B5C0-7260-42CA-850D-A495CD94B6C8}"/>
    <cellStyle name="Normal 14 3" xfId="58426" xr:uid="{A99283FC-EE6B-4C81-B4C6-053F913B34EE}"/>
    <cellStyle name="Normal 15" xfId="153" xr:uid="{0093B899-CD38-4151-8D36-541C7D21A337}"/>
    <cellStyle name="Normal 15 2" xfId="217" xr:uid="{813802DF-360C-4F94-967E-7A8F14571D1C}"/>
    <cellStyle name="Normal 15 2 2" xfId="420" xr:uid="{5BF34CF5-4934-4BCB-B2B1-651FDFD52269}"/>
    <cellStyle name="Normal 15 2 2 2" xfId="1082" xr:uid="{E7C67127-BE5B-47C4-AFA6-296D90D96FA9}"/>
    <cellStyle name="Normal 15 2 2 2 2" xfId="2550" xr:uid="{82DA3656-3E06-4C05-8D16-3B644DE68ED1}"/>
    <cellStyle name="Normal 15 2 2 2 2 2" xfId="6282" xr:uid="{E4C4BD26-B120-4964-AC3F-D6878F8EA668}"/>
    <cellStyle name="Normal 15 2 2 2 2 2 2" xfId="13990" xr:uid="{1D106D4E-B057-4BC7-B197-38512283568E}"/>
    <cellStyle name="Normal 15 2 2 2 2 2 2 2" xfId="29402" xr:uid="{4A0D0F58-21AC-4841-A325-4DBFCF0A3B2A}"/>
    <cellStyle name="Normal 15 2 2 2 2 2 2 2 2" xfId="58435" xr:uid="{08175E6C-EEAC-40AD-ABD7-C416CC5A2238}"/>
    <cellStyle name="Normal 15 2 2 2 2 2 2 3" xfId="58434" xr:uid="{4034A68A-BFE6-4A09-8637-840DC5F7551E}"/>
    <cellStyle name="Normal 15 2 2 2 2 2 3" xfId="21697" xr:uid="{EE30F30E-9232-4622-A651-C52C72E41B4C}"/>
    <cellStyle name="Normal 15 2 2 2 2 2 3 2" xfId="58436" xr:uid="{275DE91A-98FA-4458-A196-E4022D0AEA68}"/>
    <cellStyle name="Normal 15 2 2 2 2 2 4" xfId="58433" xr:uid="{BD566812-86B4-4597-A826-E108A468F41E}"/>
    <cellStyle name="Normal 15 2 2 2 2 3" xfId="10261" xr:uid="{F41A79D0-596C-4497-B2BC-3BF1B4D32540}"/>
    <cellStyle name="Normal 15 2 2 2 2 3 2" xfId="25674" xr:uid="{E2BE68FB-83D8-4F97-B048-4854F5FC8E6A}"/>
    <cellStyle name="Normal 15 2 2 2 2 3 2 2" xfId="58438" xr:uid="{DD55A843-5F3B-4811-9094-D27B5086E4AA}"/>
    <cellStyle name="Normal 15 2 2 2 2 3 3" xfId="58437" xr:uid="{636F020A-BE42-4B7C-B0EA-F865B29C12FF}"/>
    <cellStyle name="Normal 15 2 2 2 2 4" xfId="17969" xr:uid="{40FF6973-60C6-47D0-86FC-3DE6A04E7867}"/>
    <cellStyle name="Normal 15 2 2 2 2 4 2" xfId="58439" xr:uid="{A3C93DCC-87F4-47F4-B85B-A5ACA5E1DD86}"/>
    <cellStyle name="Normal 15 2 2 2 2 5" xfId="58432" xr:uid="{1D39070E-06F0-4E11-9F29-83BA74B4B06E}"/>
    <cellStyle name="Normal 15 2 2 2 3" xfId="4819" xr:uid="{092B4124-28B2-4485-8B6C-E0A5EC0DA206}"/>
    <cellStyle name="Normal 15 2 2 2 3 2" xfId="12527" xr:uid="{87FC5943-A4DC-48E6-B0D9-DF4E97598003}"/>
    <cellStyle name="Normal 15 2 2 2 3 2 2" xfId="27939" xr:uid="{136896C9-C971-40E7-9FC6-A531A454A561}"/>
    <cellStyle name="Normal 15 2 2 2 3 2 2 2" xfId="58442" xr:uid="{53F59F12-DBD7-421E-B28E-8A41C607212E}"/>
    <cellStyle name="Normal 15 2 2 2 3 2 3" xfId="58441" xr:uid="{3273B34C-6A3E-4F5D-87F9-DE252A258B94}"/>
    <cellStyle name="Normal 15 2 2 2 3 3" xfId="20234" xr:uid="{8096C444-45D2-425E-A069-DC6272DA84C6}"/>
    <cellStyle name="Normal 15 2 2 2 3 3 2" xfId="58443" xr:uid="{CB6B4AD2-AB22-49DA-A34C-C35C0E4832C7}"/>
    <cellStyle name="Normal 15 2 2 2 3 4" xfId="58440" xr:uid="{07E00211-020D-403C-891C-0DA5781EB28F}"/>
    <cellStyle name="Normal 15 2 2 2 4" xfId="8802" xr:uid="{2C1BF6CC-6C71-4858-9D46-2E1CE4E7B4C3}"/>
    <cellStyle name="Normal 15 2 2 2 4 2" xfId="24215" xr:uid="{B005BA4D-FC59-47BA-9B6D-9438E2C28A37}"/>
    <cellStyle name="Normal 15 2 2 2 4 2 2" xfId="58445" xr:uid="{401448AD-FD62-49CF-909B-10A3A6526FC9}"/>
    <cellStyle name="Normal 15 2 2 2 4 3" xfId="58444" xr:uid="{461FA91F-4D17-4CFD-8EC1-47113DE288EC}"/>
    <cellStyle name="Normal 15 2 2 2 5" xfId="16510" xr:uid="{53D900FD-7619-48CE-9F52-260CBAD88591}"/>
    <cellStyle name="Normal 15 2 2 2 5 2" xfId="58446" xr:uid="{EFB12EA4-A2E8-416C-8CD7-B908034228DF}"/>
    <cellStyle name="Normal 15 2 2 2 6" xfId="58431" xr:uid="{EFA874B9-6A56-4439-B8E1-F79C4168C255}"/>
    <cellStyle name="Normal 15 2 2 3" xfId="1912" xr:uid="{A783B446-01DF-4DAC-AA99-2DA337287B0D}"/>
    <cellStyle name="Normal 15 2 2 3 2" xfId="5644" xr:uid="{DC17D593-8E86-4E4F-BF81-3DFEE0154EFF}"/>
    <cellStyle name="Normal 15 2 2 3 2 2" xfId="13352" xr:uid="{0CA0FD86-3822-4744-BD5E-3FA83C7E557E}"/>
    <cellStyle name="Normal 15 2 2 3 2 2 2" xfId="28764" xr:uid="{E794D0FA-2869-4D25-8EA3-1F87E8EF3136}"/>
    <cellStyle name="Normal 15 2 2 3 2 2 2 2" xfId="58450" xr:uid="{1681829F-5825-49A1-A902-B47153600DB5}"/>
    <cellStyle name="Normal 15 2 2 3 2 2 3" xfId="58449" xr:uid="{29B3BD3A-0DBC-4DC4-9C6E-F7B1E46D2DBA}"/>
    <cellStyle name="Normal 15 2 2 3 2 3" xfId="21059" xr:uid="{172BCBB5-F75D-4436-B04B-516B6CCF72CC}"/>
    <cellStyle name="Normal 15 2 2 3 2 3 2" xfId="58451" xr:uid="{3998BB3A-A954-4697-9374-6C59257D45DB}"/>
    <cellStyle name="Normal 15 2 2 3 2 4" xfId="58448" xr:uid="{2BEDA579-16CC-41B5-B20D-1A0A0680EF16}"/>
    <cellStyle name="Normal 15 2 2 3 3" xfId="9623" xr:uid="{0FE1C8BE-A7D7-4CBF-9B62-40F3761BF4F6}"/>
    <cellStyle name="Normal 15 2 2 3 3 2" xfId="25036" xr:uid="{4EEB424A-D5E1-49FA-876D-56834562C436}"/>
    <cellStyle name="Normal 15 2 2 3 3 2 2" xfId="58453" xr:uid="{0849C857-773A-4AEC-BFCC-E7B1911FA94A}"/>
    <cellStyle name="Normal 15 2 2 3 3 3" xfId="58452" xr:uid="{B0B8814C-2F3F-455C-83A5-D3A8E7695A05}"/>
    <cellStyle name="Normal 15 2 2 3 4" xfId="17331" xr:uid="{A7A9112D-55B9-40EA-A433-975082DE91FA}"/>
    <cellStyle name="Normal 15 2 2 3 4 2" xfId="58454" xr:uid="{E83DA8FB-6CA7-4020-8B39-F34A24923C3B}"/>
    <cellStyle name="Normal 15 2 2 3 5" xfId="58447" xr:uid="{0C091840-C1A7-466B-A6F7-E24267BD341A}"/>
    <cellStyle name="Normal 15 2 2 4" xfId="4167" xr:uid="{12F8B72B-E13F-465D-BDF8-0F87E470F157}"/>
    <cellStyle name="Normal 15 2 2 4 2" xfId="11875" xr:uid="{54C32BE4-0A44-4EAF-8974-102AF152A9B7}"/>
    <cellStyle name="Normal 15 2 2 4 2 2" xfId="27287" xr:uid="{2BF0B774-1899-4DA6-85EF-F262DDCDD048}"/>
    <cellStyle name="Normal 15 2 2 4 2 2 2" xfId="58457" xr:uid="{CD4F2597-173F-4027-B0F8-D2BAE83D982C}"/>
    <cellStyle name="Normal 15 2 2 4 2 3" xfId="58456" xr:uid="{B810E00E-B28B-480B-9E41-5EC528102DA2}"/>
    <cellStyle name="Normal 15 2 2 4 3" xfId="19582" xr:uid="{A5B550E9-4406-4BA4-96F0-91BF5B60800A}"/>
    <cellStyle name="Normal 15 2 2 4 3 2" xfId="58458" xr:uid="{4FB3971C-C5BC-40D9-A8A7-9E5FD8F451C2}"/>
    <cellStyle name="Normal 15 2 2 4 4" xfId="58455" xr:uid="{D50CCF62-6C49-4146-83D5-0BA7EAF3E3FA}"/>
    <cellStyle name="Normal 15 2 2 5" xfId="8164" xr:uid="{A41CCC94-036C-404B-8CAE-CA2160DCC25D}"/>
    <cellStyle name="Normal 15 2 2 5 2" xfId="23577" xr:uid="{E1FEAF5B-9EBF-4963-BFC1-A3D4D596D54E}"/>
    <cellStyle name="Normal 15 2 2 5 2 2" xfId="58460" xr:uid="{7DB0B55A-2FA8-4C0B-AF62-C71FD267CF58}"/>
    <cellStyle name="Normal 15 2 2 5 3" xfId="58459" xr:uid="{443A7E8E-DEC6-4F68-B22D-BBF4815E6573}"/>
    <cellStyle name="Normal 15 2 2 6" xfId="15872" xr:uid="{8890BC98-12E4-4392-8798-CA6827022C1F}"/>
    <cellStyle name="Normal 15 2 2 6 2" xfId="58461" xr:uid="{36183340-8549-430D-A6BF-6BF4CA4B87B0}"/>
    <cellStyle name="Normal 15 2 2 7" xfId="58430" xr:uid="{FB43ABFD-B16F-48D1-81BD-03BC61A1C467}"/>
    <cellStyle name="Normal 15 2 3" xfId="882" xr:uid="{410B90F7-2076-47DA-8519-A42D848B9420}"/>
    <cellStyle name="Normal 15 2 3 2" xfId="2352" xr:uid="{333EA7EB-9231-479F-B326-02A00CC36B20}"/>
    <cellStyle name="Normal 15 2 3 2 2" xfId="6084" xr:uid="{CED0CA92-82F7-4DF9-A7FA-D42DDC78C10A}"/>
    <cellStyle name="Normal 15 2 3 2 2 2" xfId="13792" xr:uid="{59AEECC2-CEB8-4F92-851B-A42F82A7E7CC}"/>
    <cellStyle name="Normal 15 2 3 2 2 2 2" xfId="29204" xr:uid="{181E512D-54DD-4C6B-8A6C-8610EE1FD949}"/>
    <cellStyle name="Normal 15 2 3 2 2 2 2 2" xfId="58466" xr:uid="{89CD543D-564E-4002-9A9C-4748BC005D94}"/>
    <cellStyle name="Normal 15 2 3 2 2 2 3" xfId="58465" xr:uid="{64B357C5-7603-471C-9E45-290A39CE6C11}"/>
    <cellStyle name="Normal 15 2 3 2 2 3" xfId="21499" xr:uid="{76A11AAB-FA26-4BAE-97FD-C6DA0D2CCC42}"/>
    <cellStyle name="Normal 15 2 3 2 2 3 2" xfId="58467" xr:uid="{AE0EF0A5-ACF9-44EF-930F-7EDDE22CDCAE}"/>
    <cellStyle name="Normal 15 2 3 2 2 4" xfId="58464" xr:uid="{072743DC-35B1-445F-BF1A-1E26AA3B29E3}"/>
    <cellStyle name="Normal 15 2 3 2 3" xfId="10063" xr:uid="{45AB4A81-D290-438D-8789-3DFC5AE8E64C}"/>
    <cellStyle name="Normal 15 2 3 2 3 2" xfId="25476" xr:uid="{C327372B-AA6B-46B1-8CEC-4CF62B7748F3}"/>
    <cellStyle name="Normal 15 2 3 2 3 2 2" xfId="58469" xr:uid="{18CF410E-8245-44AB-A7F2-AFD103A9F71D}"/>
    <cellStyle name="Normal 15 2 3 2 3 3" xfId="58468" xr:uid="{FD38823D-BAF3-4EE0-8049-C08C0B978508}"/>
    <cellStyle name="Normal 15 2 3 2 4" xfId="17771" xr:uid="{141864BC-4B50-4987-8BED-1A9AA0AF642F}"/>
    <cellStyle name="Normal 15 2 3 2 4 2" xfId="58470" xr:uid="{E36C78F2-8467-4546-8EF8-E254A5AD74F4}"/>
    <cellStyle name="Normal 15 2 3 2 5" xfId="58463" xr:uid="{73BF7C2A-BA83-40B9-BD77-CC6E3EB54D99}"/>
    <cellStyle name="Normal 15 2 3 3" xfId="4619" xr:uid="{CA9EE982-72AB-42DF-8DE8-C9D3B6844E31}"/>
    <cellStyle name="Normal 15 2 3 3 2" xfId="12327" xr:uid="{5BE429C9-4987-4E1B-A5B5-DBC3082C5E02}"/>
    <cellStyle name="Normal 15 2 3 3 2 2" xfId="27739" xr:uid="{CA065975-8376-4C8A-ADB7-97E901C95958}"/>
    <cellStyle name="Normal 15 2 3 3 2 2 2" xfId="58473" xr:uid="{A3C19E76-5609-4FC0-88C7-11B817CA0D37}"/>
    <cellStyle name="Normal 15 2 3 3 2 3" xfId="58472" xr:uid="{0E1C55E2-F8EE-4AF4-A1DE-47116D623D8D}"/>
    <cellStyle name="Normal 15 2 3 3 3" xfId="20034" xr:uid="{83E95FBF-5B8F-41A0-AF08-43E742389CDF}"/>
    <cellStyle name="Normal 15 2 3 3 3 2" xfId="58474" xr:uid="{D0742A52-6DA7-4C4F-B850-B8E8C07CAE10}"/>
    <cellStyle name="Normal 15 2 3 3 4" xfId="58471" xr:uid="{EC691D7A-B91E-478B-84DF-17E96DB9101F}"/>
    <cellStyle name="Normal 15 2 3 4" xfId="8604" xr:uid="{D959BD44-414F-4F99-8E61-D874A1E19409}"/>
    <cellStyle name="Normal 15 2 3 4 2" xfId="24017" xr:uid="{FBFE1749-6644-4DD4-A29B-75E96C14BCC4}"/>
    <cellStyle name="Normal 15 2 3 4 2 2" xfId="58476" xr:uid="{92A8A7BF-A136-409C-8842-0AE280CEB6FC}"/>
    <cellStyle name="Normal 15 2 3 4 3" xfId="58475" xr:uid="{C571A51E-93BB-4CFA-A3A0-FECDEF097738}"/>
    <cellStyle name="Normal 15 2 3 5" xfId="16312" xr:uid="{BA093BD4-D388-438A-A66F-89DFD98C384C}"/>
    <cellStyle name="Normal 15 2 3 5 2" xfId="58477" xr:uid="{5B04BEED-27BA-4A7B-9C8C-D0C049FD2715}"/>
    <cellStyle name="Normal 15 2 3 6" xfId="58462" xr:uid="{DDA2399B-504D-47F9-97E8-2BAF4D0B1E97}"/>
    <cellStyle name="Normal 15 2 4" xfId="1714" xr:uid="{F7E1E4A3-B905-48EF-97FD-28A46D6D9228}"/>
    <cellStyle name="Normal 15 2 4 2" xfId="5446" xr:uid="{E0484881-ED48-48FB-A66D-1932ECB23994}"/>
    <cellStyle name="Normal 15 2 4 2 2" xfId="13154" xr:uid="{D64C8437-650B-4FFF-B902-9D8C399D69C2}"/>
    <cellStyle name="Normal 15 2 4 2 2 2" xfId="28566" xr:uid="{ED5821E7-C078-434B-B385-3EE64C7A60E1}"/>
    <cellStyle name="Normal 15 2 4 2 2 2 2" xfId="58481" xr:uid="{93C8D5C5-DF4A-4DBC-B2F6-5C098D53F390}"/>
    <cellStyle name="Normal 15 2 4 2 2 3" xfId="58480" xr:uid="{2C36C429-D047-45BE-BC84-BF217B815927}"/>
    <cellStyle name="Normal 15 2 4 2 3" xfId="20861" xr:uid="{827DD890-4EDC-4067-9F69-0CC3E30B4FEB}"/>
    <cellStyle name="Normal 15 2 4 2 3 2" xfId="58482" xr:uid="{301A6368-AF5D-46AB-9445-DFB2C49275BB}"/>
    <cellStyle name="Normal 15 2 4 2 4" xfId="58479" xr:uid="{B5186551-0796-45F7-BD1D-DC19EDC16945}"/>
    <cellStyle name="Normal 15 2 4 3" xfId="9425" xr:uid="{F4B16412-21FB-4092-A90B-B65C2306A869}"/>
    <cellStyle name="Normal 15 2 4 3 2" xfId="24838" xr:uid="{608BAFC6-6503-4E85-A39E-A6BBBF3AB541}"/>
    <cellStyle name="Normal 15 2 4 3 2 2" xfId="58484" xr:uid="{FA8BAC20-8662-4EC6-8A63-DA1F31E89132}"/>
    <cellStyle name="Normal 15 2 4 3 3" xfId="58483" xr:uid="{7A1F4D5E-E731-4BAF-9344-BC09E253A880}"/>
    <cellStyle name="Normal 15 2 4 4" xfId="17133" xr:uid="{D14A71EB-B125-4E60-83AF-FAD33CBA5151}"/>
    <cellStyle name="Normal 15 2 4 4 2" xfId="58485" xr:uid="{2FEEA828-C6C3-4AAD-B7A8-894A28FADA9B}"/>
    <cellStyle name="Normal 15 2 4 5" xfId="58478" xr:uid="{B7160E2C-0F71-4A7A-895C-9FD7DF681605}"/>
    <cellStyle name="Normal 15 2 5" xfId="3967" xr:uid="{91856A78-9E93-45E6-AA51-E89AF066757D}"/>
    <cellStyle name="Normal 15 2 5 2" xfId="11675" xr:uid="{4E32C71B-9D60-4782-A624-6DE2807B7C42}"/>
    <cellStyle name="Normal 15 2 5 2 2" xfId="27087" xr:uid="{CA345C68-8BD0-4A20-BB12-189488EA041A}"/>
    <cellStyle name="Normal 15 2 5 2 2 2" xfId="58488" xr:uid="{1B4BD16E-6249-40EB-80AE-682C8216634E}"/>
    <cellStyle name="Normal 15 2 5 2 3" xfId="58487" xr:uid="{A59E8A01-18DB-4006-8646-D58378465AC4}"/>
    <cellStyle name="Normal 15 2 5 3" xfId="19382" xr:uid="{83942271-D0C4-4DA5-9903-A297EBF0144D}"/>
    <cellStyle name="Normal 15 2 5 3 2" xfId="58489" xr:uid="{612D279F-3785-4DCB-9FAD-2E7098D79701}"/>
    <cellStyle name="Normal 15 2 5 4" xfId="58486" xr:uid="{EC1A57E9-0D05-4EDA-863A-A4E37E4C69A7}"/>
    <cellStyle name="Normal 15 2 6" xfId="7966" xr:uid="{3864A925-C07A-499F-A512-8280FB7BDBBE}"/>
    <cellStyle name="Normal 15 2 6 2" xfId="23379" xr:uid="{7E67C546-5619-4016-880C-8CF37BB83B1E}"/>
    <cellStyle name="Normal 15 2 6 2 2" xfId="58491" xr:uid="{C6D0DE7E-7B86-4CEC-876F-78232434A9E2}"/>
    <cellStyle name="Normal 15 2 6 3" xfId="58490" xr:uid="{C52239A2-BDB8-4E54-BD92-D21B64A3B2DF}"/>
    <cellStyle name="Normal 15 2 7" xfId="15674" xr:uid="{774901D5-0BC3-4BFA-9292-6EA685EFC7A3}"/>
    <cellStyle name="Normal 15 2 7 2" xfId="58492" xr:uid="{F482088B-5F1F-46FB-BD90-950F5424B8FA}"/>
    <cellStyle name="Normal 15 2 8" xfId="58429" xr:uid="{610B6C4E-18BE-47FA-96E3-2AD501EF7C5F}"/>
    <cellStyle name="Normal 15 3" xfId="364" xr:uid="{27515FE1-6C86-41F1-AEEB-32E9A4FE8751}"/>
    <cellStyle name="Normal 15 3 2" xfId="1026" xr:uid="{34603649-A353-4F41-910D-34586F586315}"/>
    <cellStyle name="Normal 15 3 2 2" xfId="2494" xr:uid="{5B64FF21-DEF5-43FB-9783-702FA4523549}"/>
    <cellStyle name="Normal 15 3 2 2 2" xfId="6226" xr:uid="{A2841F1B-E875-4CDF-9D7B-08BFFB8B0FB2}"/>
    <cellStyle name="Normal 15 3 2 2 2 2" xfId="13934" xr:uid="{5C5B1DF7-D4C3-409B-9FDD-A61ECD8435FD}"/>
    <cellStyle name="Normal 15 3 2 2 2 2 2" xfId="29346" xr:uid="{9FE6680E-37D0-4AE1-BC89-658ADDF3C6D8}"/>
    <cellStyle name="Normal 15 3 2 2 2 2 2 2" xfId="58498" xr:uid="{8C8F3119-7B90-42E0-BA1B-F823378DBA52}"/>
    <cellStyle name="Normal 15 3 2 2 2 2 3" xfId="58497" xr:uid="{E2BD760C-721F-4D90-947B-B559E531C1E9}"/>
    <cellStyle name="Normal 15 3 2 2 2 3" xfId="21641" xr:uid="{D6DDF2C6-6B1F-48AB-93AA-F0E950D60B1B}"/>
    <cellStyle name="Normal 15 3 2 2 2 3 2" xfId="58499" xr:uid="{B6B40AC8-AF10-41AB-A265-0A7FAC338398}"/>
    <cellStyle name="Normal 15 3 2 2 2 4" xfId="58496" xr:uid="{B39E0987-6FC3-487C-9CE7-795104E9B77E}"/>
    <cellStyle name="Normal 15 3 2 2 3" xfId="10205" xr:uid="{CF470FAE-8BC3-4AE5-A5C8-6AF105EDD889}"/>
    <cellStyle name="Normal 15 3 2 2 3 2" xfId="25618" xr:uid="{9073DCF6-7BBC-44C9-B527-9D4463F72DB0}"/>
    <cellStyle name="Normal 15 3 2 2 3 2 2" xfId="58501" xr:uid="{0C56F0F5-88D3-406E-869F-EE10DBD304AB}"/>
    <cellStyle name="Normal 15 3 2 2 3 3" xfId="58500" xr:uid="{742A5FDD-C271-44F8-8A0E-43F64CD6A82C}"/>
    <cellStyle name="Normal 15 3 2 2 4" xfId="17913" xr:uid="{ECC7F4F4-2496-40D7-A374-6CB9D0708318}"/>
    <cellStyle name="Normal 15 3 2 2 4 2" xfId="58502" xr:uid="{0EB19BBF-68E1-4BBE-B8EB-17594FAD9E45}"/>
    <cellStyle name="Normal 15 3 2 2 5" xfId="58495" xr:uid="{E34A99B6-F2F1-4FD5-823B-F8EE35BC70D1}"/>
    <cellStyle name="Normal 15 3 2 3" xfId="4763" xr:uid="{428450BF-96C5-4F84-B390-420193AF3362}"/>
    <cellStyle name="Normal 15 3 2 3 2" xfId="12471" xr:uid="{9D0513EB-8BC9-4D5B-8D9E-854BF05DFD0C}"/>
    <cellStyle name="Normal 15 3 2 3 2 2" xfId="27883" xr:uid="{1528113F-79B5-4AEC-B896-BB4B7491AE02}"/>
    <cellStyle name="Normal 15 3 2 3 2 2 2" xfId="58505" xr:uid="{B8192924-D216-4C1B-879E-E81BEA4F8EAB}"/>
    <cellStyle name="Normal 15 3 2 3 2 3" xfId="58504" xr:uid="{AB37E91A-E3F9-4D72-8F58-777A06B10B6E}"/>
    <cellStyle name="Normal 15 3 2 3 3" xfId="20178" xr:uid="{18F2C256-74AB-49B9-8325-36A7F8A46CD7}"/>
    <cellStyle name="Normal 15 3 2 3 3 2" xfId="58506" xr:uid="{E65B69C0-A5A6-4E95-B06C-71793D6EAD9F}"/>
    <cellStyle name="Normal 15 3 2 3 4" xfId="58503" xr:uid="{CFC8469D-DA0D-400B-AFCA-BC3522682333}"/>
    <cellStyle name="Normal 15 3 2 4" xfId="8746" xr:uid="{3FD6C706-0D2E-4BE5-8065-ED637A553CED}"/>
    <cellStyle name="Normal 15 3 2 4 2" xfId="24159" xr:uid="{473657E5-52A1-462C-9117-3D9844B6BF3E}"/>
    <cellStyle name="Normal 15 3 2 4 2 2" xfId="58508" xr:uid="{AE6B7EE3-D090-4445-893B-625173E0FF10}"/>
    <cellStyle name="Normal 15 3 2 4 3" xfId="58507" xr:uid="{BDF212BD-9781-4621-91E4-0B296E54BB62}"/>
    <cellStyle name="Normal 15 3 2 5" xfId="16454" xr:uid="{B560A0D0-F1A2-494D-88F3-FF9373A55FC8}"/>
    <cellStyle name="Normal 15 3 2 5 2" xfId="58509" xr:uid="{D5370808-F8B0-400C-AC7D-BAAD02B8AE50}"/>
    <cellStyle name="Normal 15 3 2 6" xfId="58494" xr:uid="{3705E19F-7972-49A5-A6FA-BBCF89B74211}"/>
    <cellStyle name="Normal 15 3 3" xfId="1856" xr:uid="{7A2F79C9-F334-410C-A4DB-093E1F2E9C23}"/>
    <cellStyle name="Normal 15 3 3 2" xfId="5588" xr:uid="{BEA2F3E2-977B-401F-A09C-A638378C1781}"/>
    <cellStyle name="Normal 15 3 3 2 2" xfId="13296" xr:uid="{C3EB17EF-63DB-4B64-9A59-C45974CF58BB}"/>
    <cellStyle name="Normal 15 3 3 2 2 2" xfId="28708" xr:uid="{092A0641-0910-4E71-BDB2-9148C1CC1875}"/>
    <cellStyle name="Normal 15 3 3 2 2 2 2" xfId="58513" xr:uid="{62AD409C-10D9-4C39-9597-7FD9070CBC0F}"/>
    <cellStyle name="Normal 15 3 3 2 2 3" xfId="58512" xr:uid="{B367EC3B-3B60-42F6-BE25-0C5AC07E315B}"/>
    <cellStyle name="Normal 15 3 3 2 3" xfId="21003" xr:uid="{76C6E9F6-DA0E-4A9D-9717-1F3FCEF60226}"/>
    <cellStyle name="Normal 15 3 3 2 3 2" xfId="58514" xr:uid="{8B69DDEC-56C2-45DB-A6CE-92AC2AEE2E98}"/>
    <cellStyle name="Normal 15 3 3 2 4" xfId="58511" xr:uid="{FC798388-5DCF-4F48-B316-19C4B0ACA6E1}"/>
    <cellStyle name="Normal 15 3 3 3" xfId="9567" xr:uid="{FF8DCA88-4A60-45CF-BE71-9018778FF41C}"/>
    <cellStyle name="Normal 15 3 3 3 2" xfId="24980" xr:uid="{A5164B2B-56EF-4A83-B352-BC98348B6757}"/>
    <cellStyle name="Normal 15 3 3 3 2 2" xfId="58516" xr:uid="{B58EC8B1-AC19-4CF1-978A-B58763C0ABC4}"/>
    <cellStyle name="Normal 15 3 3 3 3" xfId="58515" xr:uid="{47CB7C38-FD23-4502-94D6-9171B618583D}"/>
    <cellStyle name="Normal 15 3 3 4" xfId="17275" xr:uid="{2608C0B0-FC7B-4733-A43B-FEE675B73428}"/>
    <cellStyle name="Normal 15 3 3 4 2" xfId="58517" xr:uid="{223E6AE0-2873-4C3D-9B5D-D9B5BF84578E}"/>
    <cellStyle name="Normal 15 3 3 5" xfId="58510" xr:uid="{0EC1BAB2-C2F8-4138-808E-08A73F8F44BE}"/>
    <cellStyle name="Normal 15 3 4" xfId="4111" xr:uid="{D35E8A17-AD81-4339-870B-4D7BFB0B7F3A}"/>
    <cellStyle name="Normal 15 3 4 2" xfId="11819" xr:uid="{6A494DCF-76BB-47F0-888C-C8C71E989233}"/>
    <cellStyle name="Normal 15 3 4 2 2" xfId="27231" xr:uid="{07E18981-972F-4AC2-A872-5170759547A1}"/>
    <cellStyle name="Normal 15 3 4 2 2 2" xfId="58520" xr:uid="{3E12DAD0-876F-4C83-BE28-8F174FAC5E82}"/>
    <cellStyle name="Normal 15 3 4 2 3" xfId="58519" xr:uid="{26D77A16-EAF0-4C6B-9B8E-9B342C9E5D72}"/>
    <cellStyle name="Normal 15 3 4 3" xfId="19526" xr:uid="{790143E5-EA1F-408D-B45C-E8F765E982F9}"/>
    <cellStyle name="Normal 15 3 4 3 2" xfId="58521" xr:uid="{9D055CE7-D52D-4776-8DC2-26D44F40D8A6}"/>
    <cellStyle name="Normal 15 3 4 4" xfId="58518" xr:uid="{190D74E6-E70F-4D04-BD70-6D82EAB85C86}"/>
    <cellStyle name="Normal 15 3 5" xfId="8108" xr:uid="{56E8EF01-1E16-461B-8368-0E9924687DEF}"/>
    <cellStyle name="Normal 15 3 5 2" xfId="23521" xr:uid="{13AC0271-E3AF-44FA-95F6-CD3E2456E8E7}"/>
    <cellStyle name="Normal 15 3 5 2 2" xfId="58523" xr:uid="{A659EC3D-5B31-4869-96DB-48835913F3A8}"/>
    <cellStyle name="Normal 15 3 5 3" xfId="58522" xr:uid="{2B697958-BD10-4614-98E7-C9F20371B07B}"/>
    <cellStyle name="Normal 15 3 6" xfId="15816" xr:uid="{80CB8EAE-0251-4555-8A0A-FEAE25E4C0F8}"/>
    <cellStyle name="Normal 15 3 6 2" xfId="58524" xr:uid="{1FC2626A-918A-4E26-B6C6-D87954042091}"/>
    <cellStyle name="Normal 15 3 7" xfId="58493" xr:uid="{34219AD9-FCEC-49B0-AB91-F165A5174B5A}"/>
    <cellStyle name="Normal 15 4" xfId="821" xr:uid="{6A1F36F8-93DE-4C7D-98A9-81CA06808069}"/>
    <cellStyle name="Normal 15 4 2" xfId="2296" xr:uid="{38A701CC-8F3E-4B9A-903A-18FB44C46E5A}"/>
    <cellStyle name="Normal 15 4 2 2" xfId="6028" xr:uid="{D0F3012A-4B35-4D3E-8D35-B9C9604865A5}"/>
    <cellStyle name="Normal 15 4 2 2 2" xfId="13736" xr:uid="{26DEE586-F662-4845-BE93-24011D9C0DAA}"/>
    <cellStyle name="Normal 15 4 2 2 2 2" xfId="29148" xr:uid="{DE598687-8AE3-4149-96C5-1B955EE17471}"/>
    <cellStyle name="Normal 15 4 2 2 2 2 2" xfId="58529" xr:uid="{428EAA8D-69BB-47F8-83BA-B22BA57CDE90}"/>
    <cellStyle name="Normal 15 4 2 2 2 3" xfId="58528" xr:uid="{F3844004-D293-48E6-B2D2-6CAB19FBD9A9}"/>
    <cellStyle name="Normal 15 4 2 2 3" xfId="21443" xr:uid="{58D81DD6-AB8A-48AD-96ED-D90977DDB50A}"/>
    <cellStyle name="Normal 15 4 2 2 3 2" xfId="58530" xr:uid="{9C7255B6-8F7D-4753-9745-01DC5C4096B5}"/>
    <cellStyle name="Normal 15 4 2 2 4" xfId="58527" xr:uid="{0B534408-8C66-4E74-BB67-FD7B2BA93CFA}"/>
    <cellStyle name="Normal 15 4 2 3" xfId="10007" xr:uid="{D1E598D8-BD1E-49A8-B65C-7221BB434FA8}"/>
    <cellStyle name="Normal 15 4 2 3 2" xfId="25420" xr:uid="{4319E0D7-CAA1-42E3-AD11-1608012577EA}"/>
    <cellStyle name="Normal 15 4 2 3 2 2" xfId="58532" xr:uid="{4F4ECD4B-9679-4A46-AB96-9C4789F780A6}"/>
    <cellStyle name="Normal 15 4 2 3 3" xfId="58531" xr:uid="{8207B51F-FE2B-4BC4-8159-EAD0676D328B}"/>
    <cellStyle name="Normal 15 4 2 4" xfId="17715" xr:uid="{B72411B5-6CCE-49F6-ACFB-E1AFB74626ED}"/>
    <cellStyle name="Normal 15 4 2 4 2" xfId="58533" xr:uid="{035DA0DF-9177-4E57-B5CD-8A59DFCFC132}"/>
    <cellStyle name="Normal 15 4 2 5" xfId="58526" xr:uid="{C26B1FEB-FA91-4819-9EB8-E3DD48E54EAC}"/>
    <cellStyle name="Normal 15 4 3" xfId="4558" xr:uid="{B2E04689-E5E6-4625-AA75-23B3A2C5F5CB}"/>
    <cellStyle name="Normal 15 4 3 2" xfId="12266" xr:uid="{501094D9-1F23-4DF0-808F-C1163C4B9396}"/>
    <cellStyle name="Normal 15 4 3 2 2" xfId="27678" xr:uid="{A35E2E4A-F2AE-46E0-A6BF-3FD18B6B566C}"/>
    <cellStyle name="Normal 15 4 3 2 2 2" xfId="58536" xr:uid="{3CF3602B-F029-471A-BF18-1EB9D9207FC4}"/>
    <cellStyle name="Normal 15 4 3 2 3" xfId="58535" xr:uid="{E66F66EC-9DE5-4AF7-B7BF-93B3F82EF599}"/>
    <cellStyle name="Normal 15 4 3 3" xfId="19973" xr:uid="{A950611B-08E4-4FF0-8025-97BCDD5BC029}"/>
    <cellStyle name="Normal 15 4 3 3 2" xfId="58537" xr:uid="{D057CEAE-9B2E-4975-BC56-BC75A1E096E7}"/>
    <cellStyle name="Normal 15 4 3 4" xfId="58534" xr:uid="{DAB62350-30F4-4298-816E-08F18D99A269}"/>
    <cellStyle name="Normal 15 4 4" xfId="8548" xr:uid="{2614B19A-E944-4888-810C-C2E7742A144F}"/>
    <cellStyle name="Normal 15 4 4 2" xfId="23961" xr:uid="{71A2471D-5EF4-4972-80D3-139611A65499}"/>
    <cellStyle name="Normal 15 4 4 2 2" xfId="58539" xr:uid="{92041213-7119-4C86-9FB1-DBE1DDF5EFEF}"/>
    <cellStyle name="Normal 15 4 4 3" xfId="58538" xr:uid="{CB002112-5007-4D2B-80C7-3FA281AF3FA9}"/>
    <cellStyle name="Normal 15 4 5" xfId="16256" xr:uid="{0BBB1FEA-E8DA-432C-9C8B-C2D9C3DC7529}"/>
    <cellStyle name="Normal 15 4 5 2" xfId="58540" xr:uid="{92AFA1EE-12AC-4F22-B540-6A6D31CB30AA}"/>
    <cellStyle name="Normal 15 4 6" xfId="58525" xr:uid="{24665798-8E37-44A5-8EDF-9B58D0059D60}"/>
    <cellStyle name="Normal 15 5" xfId="1658" xr:uid="{120330C2-CC61-4E04-BF24-E8B82BDCC653}"/>
    <cellStyle name="Normal 15 5 2" xfId="5390" xr:uid="{4C7D7691-2D3D-48B5-8CFA-031C0BED32FF}"/>
    <cellStyle name="Normal 15 5 2 2" xfId="13098" xr:uid="{6DD3B798-3880-4549-8682-64866C57D267}"/>
    <cellStyle name="Normal 15 5 2 2 2" xfId="28510" xr:uid="{DB4A2348-5DB6-4BD7-BCFC-B899FC1C4D4D}"/>
    <cellStyle name="Normal 15 5 2 2 2 2" xfId="58544" xr:uid="{882015EA-928C-4BB0-ACC1-D808061592A8}"/>
    <cellStyle name="Normal 15 5 2 2 3" xfId="58543" xr:uid="{644E61FE-2F42-41C2-9C5D-305742ED03B8}"/>
    <cellStyle name="Normal 15 5 2 3" xfId="20805" xr:uid="{57F6A5B2-7AE7-4BE9-B9AF-AF7DD96805B0}"/>
    <cellStyle name="Normal 15 5 2 3 2" xfId="58545" xr:uid="{2851B71D-17FD-4F0C-AE06-A4AB295A3AEE}"/>
    <cellStyle name="Normal 15 5 2 4" xfId="58542" xr:uid="{108D2F16-D9AE-42F7-998C-FB20B31FEFCD}"/>
    <cellStyle name="Normal 15 5 3" xfId="9369" xr:uid="{13E584AD-2176-42D4-B4FF-1A2A2B22D029}"/>
    <cellStyle name="Normal 15 5 3 2" xfId="24782" xr:uid="{AAE0F0A3-3E14-434F-85E2-785C4176063B}"/>
    <cellStyle name="Normal 15 5 3 2 2" xfId="58547" xr:uid="{D5DFD371-5A44-44CA-8DA7-0F1403F7A3AB}"/>
    <cellStyle name="Normal 15 5 3 3" xfId="58546" xr:uid="{31EDB606-3D0D-4179-B89E-B60829E60313}"/>
    <cellStyle name="Normal 15 5 4" xfId="17077" xr:uid="{45F87E86-28C0-4314-9DB8-D04336C5E675}"/>
    <cellStyle name="Normal 15 5 4 2" xfId="58548" xr:uid="{848C9B82-33F3-466F-8C7A-BECF85C3B20A}"/>
    <cellStyle name="Normal 15 5 5" xfId="58541" xr:uid="{BA4E9445-733F-446E-860C-E3E262C8CA9C}"/>
    <cellStyle name="Normal 15 6" xfId="3906" xr:uid="{6B4E38A1-E8F3-4E98-B50F-399EFE1F107E}"/>
    <cellStyle name="Normal 15 6 2" xfId="11614" xr:uid="{D9454AFE-FBA5-4DDA-9C60-170BDCBC76F8}"/>
    <cellStyle name="Normal 15 6 2 2" xfId="27026" xr:uid="{C6AD374E-44CC-45AE-A69D-E34E036070F3}"/>
    <cellStyle name="Normal 15 6 2 2 2" xfId="58551" xr:uid="{6CD0F764-D0E2-4EF5-BB86-4BEE789DE0D2}"/>
    <cellStyle name="Normal 15 6 2 3" xfId="58550" xr:uid="{C1997CC0-8D77-4B67-B2D6-2CE38B25C2D8}"/>
    <cellStyle name="Normal 15 6 3" xfId="19321" xr:uid="{71FEB794-D62E-434E-B36D-76D12BCFFA54}"/>
    <cellStyle name="Normal 15 6 3 2" xfId="58552" xr:uid="{97226EA8-969C-4944-BA04-844D80F55B13}"/>
    <cellStyle name="Normal 15 6 4" xfId="58549" xr:uid="{8956C6B0-2269-494E-8012-196A24E8F29F}"/>
    <cellStyle name="Normal 15 7" xfId="7910" xr:uid="{7C8BA236-A7CB-4B3A-80C9-B063C9A1D96A}"/>
    <cellStyle name="Normal 15 7 2" xfId="23323" xr:uid="{D3AA9F85-BC44-4593-BFD2-54B3AED3418D}"/>
    <cellStyle name="Normal 15 7 2 2" xfId="58554" xr:uid="{4A2B2FFC-6522-4290-ACFE-E451462F04D8}"/>
    <cellStyle name="Normal 15 7 3" xfId="58553" xr:uid="{A50EEDBD-4E04-4CCF-83DA-D0D96A4F5500}"/>
    <cellStyle name="Normal 15 8" xfId="15618" xr:uid="{001A1CE7-4C27-41A1-8AA9-744A7D476A72}"/>
    <cellStyle name="Normal 15 8 2" xfId="58555" xr:uid="{596580F2-B524-453E-80FE-AC21FDCBFF0E}"/>
    <cellStyle name="Normal 15 9" xfId="58428" xr:uid="{B07F8D10-A91E-40E5-AB75-8712C373732C}"/>
    <cellStyle name="Normal 16" xfId="167" xr:uid="{7004A0BC-222B-40C7-BE46-7B3B23AEF065}"/>
    <cellStyle name="Normal 17" xfId="154" xr:uid="{46690571-5B75-4982-B508-60E2C2E00A40}"/>
    <cellStyle name="Normal 17 2" xfId="365" xr:uid="{D4780850-9533-45C8-9F2D-BF31598DED30}"/>
    <cellStyle name="Normal 17 2 2" xfId="1027" xr:uid="{EF6F16BD-533A-4D2B-8493-79F1152E7CA8}"/>
    <cellStyle name="Normal 17 2 2 2" xfId="2495" xr:uid="{423269C5-8712-4964-AB6D-23F240CBD7B1}"/>
    <cellStyle name="Normal 17 2 2 2 2" xfId="6227" xr:uid="{142585C2-C1F0-4676-8E5F-55434053889F}"/>
    <cellStyle name="Normal 17 2 2 2 2 2" xfId="13935" xr:uid="{28F5A997-64B7-45CF-8C12-346BE110E360}"/>
    <cellStyle name="Normal 17 2 2 2 2 2 2" xfId="29347" xr:uid="{573E33F3-9136-48B1-BB87-85C481C1BE8B}"/>
    <cellStyle name="Normal 17 2 2 2 2 2 2 2" xfId="58562" xr:uid="{5C051B46-B356-4D48-84B0-0BBA5E752E6C}"/>
    <cellStyle name="Normal 17 2 2 2 2 2 3" xfId="58561" xr:uid="{BDEE0489-EC30-4A2A-9EB6-0FA0FB219F6B}"/>
    <cellStyle name="Normal 17 2 2 2 2 3" xfId="21642" xr:uid="{AB1EC682-65FE-4A24-B367-ABE0B39C92E9}"/>
    <cellStyle name="Normal 17 2 2 2 2 3 2" xfId="58563" xr:uid="{D914ADC5-A73C-4707-80A8-4E7CEBB36EFA}"/>
    <cellStyle name="Normal 17 2 2 2 2 4" xfId="58560" xr:uid="{5DB5CED9-814C-442F-9AC3-C1B545784994}"/>
    <cellStyle name="Normal 17 2 2 2 3" xfId="10206" xr:uid="{12766959-750C-4BDD-AEF7-2F931714EB86}"/>
    <cellStyle name="Normal 17 2 2 2 3 2" xfId="25619" xr:uid="{0368AEE3-0716-40C5-A4E5-0380199975E6}"/>
    <cellStyle name="Normal 17 2 2 2 3 2 2" xfId="58565" xr:uid="{666C0DFB-C4F0-4657-9E74-F4BC2A8276F0}"/>
    <cellStyle name="Normal 17 2 2 2 3 3" xfId="58564" xr:uid="{9812D5C0-4BFC-452D-B113-9A3D3A504B96}"/>
    <cellStyle name="Normal 17 2 2 2 4" xfId="17914" xr:uid="{385DA1A6-A30D-4DBB-9897-041CB5EA3E1E}"/>
    <cellStyle name="Normal 17 2 2 2 4 2" xfId="58566" xr:uid="{662DAE78-D4C8-4DBB-A725-39145AD9F394}"/>
    <cellStyle name="Normal 17 2 2 2 5" xfId="58559" xr:uid="{9933AF89-8812-4D3F-88E2-8CFCF6CAC61B}"/>
    <cellStyle name="Normal 17 2 2 3" xfId="4764" xr:uid="{EC9BE4E8-E11E-463E-A835-8ECDAF2E3BFA}"/>
    <cellStyle name="Normal 17 2 2 3 2" xfId="12472" xr:uid="{8FE48276-0832-4090-BA2C-2B0B0EBD880E}"/>
    <cellStyle name="Normal 17 2 2 3 2 2" xfId="27884" xr:uid="{6B1642CF-0075-46A7-8B52-F1ED63FADA03}"/>
    <cellStyle name="Normal 17 2 2 3 2 2 2" xfId="58569" xr:uid="{F7AF11FE-2934-4EE2-B759-F3CF3C0DE598}"/>
    <cellStyle name="Normal 17 2 2 3 2 3" xfId="58568" xr:uid="{20DA19EF-A07F-4C5B-A5D4-9DFEA37C9822}"/>
    <cellStyle name="Normal 17 2 2 3 3" xfId="20179" xr:uid="{89F6CC54-26F7-4372-A56D-86AC1DE1F31C}"/>
    <cellStyle name="Normal 17 2 2 3 3 2" xfId="58570" xr:uid="{28AA1D8D-F3C3-4E57-BDC9-4120C8E86C91}"/>
    <cellStyle name="Normal 17 2 2 3 4" xfId="58567" xr:uid="{B48472D4-B61E-4B57-9827-8272701A4668}"/>
    <cellStyle name="Normal 17 2 2 4" xfId="8747" xr:uid="{9F0724B5-7627-4F51-8C61-F44BBCF048D2}"/>
    <cellStyle name="Normal 17 2 2 4 2" xfId="24160" xr:uid="{7C1C0C74-C676-4242-8802-358F4BE56E6F}"/>
    <cellStyle name="Normal 17 2 2 4 2 2" xfId="58572" xr:uid="{F748E66B-2211-441D-A4C3-BCAD5BED30E7}"/>
    <cellStyle name="Normal 17 2 2 4 3" xfId="58571" xr:uid="{D7932AA2-F631-46E9-AD2D-BA740D5672B1}"/>
    <cellStyle name="Normal 17 2 2 5" xfId="16455" xr:uid="{BEDA27FF-FC9E-44DB-BD7D-2B15344713A5}"/>
    <cellStyle name="Normal 17 2 2 5 2" xfId="58573" xr:uid="{E599B774-2C2A-4A8C-B4B2-EFCC73C519DE}"/>
    <cellStyle name="Normal 17 2 2 6" xfId="58558" xr:uid="{286E6ED1-7400-4EC3-AD7B-13F242EAECA5}"/>
    <cellStyle name="Normal 17 2 3" xfId="1857" xr:uid="{EE481DB0-0046-49D5-A687-82F73BCD5FC1}"/>
    <cellStyle name="Normal 17 2 3 2" xfId="5589" xr:uid="{D082973D-33DF-417A-A608-10B4370F6E21}"/>
    <cellStyle name="Normal 17 2 3 2 2" xfId="13297" xr:uid="{23F47CF0-B416-4507-9913-E6BA978AACD8}"/>
    <cellStyle name="Normal 17 2 3 2 2 2" xfId="28709" xr:uid="{3D2F4DE5-AED2-4F40-8F63-B1C836323B05}"/>
    <cellStyle name="Normal 17 2 3 2 2 2 2" xfId="58577" xr:uid="{C63CAB8F-E348-4D70-A818-AC3C992B4941}"/>
    <cellStyle name="Normal 17 2 3 2 2 3" xfId="58576" xr:uid="{9936F5C2-29B1-4DD2-ADBF-2465123C2135}"/>
    <cellStyle name="Normal 17 2 3 2 3" xfId="21004" xr:uid="{3E1C926A-CD73-403C-A29C-674FB1E9B744}"/>
    <cellStyle name="Normal 17 2 3 2 3 2" xfId="58578" xr:uid="{C9186DBB-E0A8-4FA2-B2ED-59610C989C19}"/>
    <cellStyle name="Normal 17 2 3 2 4" xfId="58575" xr:uid="{FBE73F16-69A0-4345-9FBD-61E3E75B2FF9}"/>
    <cellStyle name="Normal 17 2 3 3" xfId="9568" xr:uid="{48B79BCA-071B-408C-AD86-D08844D89E78}"/>
    <cellStyle name="Normal 17 2 3 3 2" xfId="24981" xr:uid="{EF525DCB-0B32-4A5D-AF39-75327791976D}"/>
    <cellStyle name="Normal 17 2 3 3 2 2" xfId="58580" xr:uid="{3C44CC31-BEA3-4D58-B0D5-35B2E547CB8F}"/>
    <cellStyle name="Normal 17 2 3 3 3" xfId="58579" xr:uid="{ED240D20-860B-46A2-BDC8-61B0BDEE39AC}"/>
    <cellStyle name="Normal 17 2 3 4" xfId="17276" xr:uid="{22150F62-B653-4E52-96BB-2C1583D6FD54}"/>
    <cellStyle name="Normal 17 2 3 4 2" xfId="58581" xr:uid="{9507877A-B7BE-4222-B9A1-FB1024D59BC0}"/>
    <cellStyle name="Normal 17 2 3 5" xfId="58574" xr:uid="{88370B72-F798-497A-B0F8-79DE69C14D1F}"/>
    <cellStyle name="Normal 17 2 4" xfId="4112" xr:uid="{20BBDF6A-271A-42C5-8636-BDA09973311F}"/>
    <cellStyle name="Normal 17 2 4 2" xfId="11820" xr:uid="{52525AFA-4C4F-4567-8131-8C2FDE7B0F93}"/>
    <cellStyle name="Normal 17 2 4 2 2" xfId="27232" xr:uid="{312FF862-B8F7-4132-B433-0440B851838F}"/>
    <cellStyle name="Normal 17 2 4 2 2 2" xfId="58584" xr:uid="{AC6F302C-5C05-4FE3-8A56-63E9225320AD}"/>
    <cellStyle name="Normal 17 2 4 2 3" xfId="58583" xr:uid="{A2228CB5-FF69-4E2E-8090-DF16A7C0D566}"/>
    <cellStyle name="Normal 17 2 4 3" xfId="19527" xr:uid="{1F43B598-9243-4E40-9167-58E198396E6F}"/>
    <cellStyle name="Normal 17 2 4 3 2" xfId="58585" xr:uid="{4EF9E4A1-BFDC-4DD0-8742-A32265B92D3E}"/>
    <cellStyle name="Normal 17 2 4 4" xfId="58582" xr:uid="{0228A7D7-0489-43DD-A0C7-B052BAAAC0B8}"/>
    <cellStyle name="Normal 17 2 5" xfId="8109" xr:uid="{9B139107-9416-493A-8FDA-90E0D33560C3}"/>
    <cellStyle name="Normal 17 2 5 2" xfId="23522" xr:uid="{F76C5483-BEA5-442B-B0E9-C7CE7EC193FE}"/>
    <cellStyle name="Normal 17 2 5 2 2" xfId="58587" xr:uid="{E9B8FA69-0E1E-45B4-B67F-BC24006D0854}"/>
    <cellStyle name="Normal 17 2 5 3" xfId="58586" xr:uid="{98C70118-E915-4B64-A498-884BAE5F433F}"/>
    <cellStyle name="Normal 17 2 6" xfId="15817" xr:uid="{9047F7DC-4AA5-4042-A327-DF9DA2C09E4A}"/>
    <cellStyle name="Normal 17 2 6 2" xfId="58588" xr:uid="{865A3426-EC1F-410A-AECD-9EDF00E7D042}"/>
    <cellStyle name="Normal 17 2 7" xfId="58557" xr:uid="{C923D6C2-7316-4CBA-B96A-A86F893CBB28}"/>
    <cellStyle name="Normal 17 3" xfId="822" xr:uid="{BBCFE667-6DF0-4286-B5A4-1D97F299D218}"/>
    <cellStyle name="Normal 17 3 2" xfId="2297" xr:uid="{1C971C73-BD9D-46D5-B5F8-F854F22F8029}"/>
    <cellStyle name="Normal 17 3 2 2" xfId="6029" xr:uid="{1FE5D0BC-1E65-49CC-8F64-D173BCEC8C10}"/>
    <cellStyle name="Normal 17 3 2 2 2" xfId="13737" xr:uid="{251344E0-6BD3-466F-8FF0-7E67A26132B5}"/>
    <cellStyle name="Normal 17 3 2 2 2 2" xfId="29149" xr:uid="{5685A961-73A4-4B65-9D78-265010B2059C}"/>
    <cellStyle name="Normal 17 3 2 2 2 2 2" xfId="58593" xr:uid="{DC79F57B-EE03-4DE5-8E66-6F7663726940}"/>
    <cellStyle name="Normal 17 3 2 2 2 3" xfId="58592" xr:uid="{719A0766-C4AF-4F4C-B338-C5F3B57BCE7E}"/>
    <cellStyle name="Normal 17 3 2 2 3" xfId="21444" xr:uid="{82D5A682-CB1B-43F7-BCBD-54E04D139EB1}"/>
    <cellStyle name="Normal 17 3 2 2 3 2" xfId="58594" xr:uid="{60129492-036E-42FD-A139-B952933C49AB}"/>
    <cellStyle name="Normal 17 3 2 2 4" xfId="58591" xr:uid="{72E1C8FB-0440-4ED6-80C2-BBF5BD5CD650}"/>
    <cellStyle name="Normal 17 3 2 3" xfId="10008" xr:uid="{0B5B2DBF-E7D7-4104-BA57-2EC1BF348453}"/>
    <cellStyle name="Normal 17 3 2 3 2" xfId="25421" xr:uid="{C63F7750-2330-40B1-955A-C8019782E0B6}"/>
    <cellStyle name="Normal 17 3 2 3 2 2" xfId="58596" xr:uid="{9998ECE8-C1C9-4C5E-9C16-2468765C059C}"/>
    <cellStyle name="Normal 17 3 2 3 3" xfId="58595" xr:uid="{7B840A1D-7DA3-4387-B347-032DDADE577C}"/>
    <cellStyle name="Normal 17 3 2 4" xfId="17716" xr:uid="{AD67C92E-BDB7-43C4-8DD8-6ADE301EE1B4}"/>
    <cellStyle name="Normal 17 3 2 4 2" xfId="58597" xr:uid="{CCB914A5-8954-4EDE-87E4-0AD6359437D5}"/>
    <cellStyle name="Normal 17 3 2 5" xfId="58590" xr:uid="{2F664856-D813-425C-9C6C-8207A564F299}"/>
    <cellStyle name="Normal 17 3 3" xfId="4559" xr:uid="{032E2807-38A3-431A-B02E-66CABE311538}"/>
    <cellStyle name="Normal 17 3 3 2" xfId="12267" xr:uid="{72A75BAA-3243-4382-8B89-68C62C79F7F9}"/>
    <cellStyle name="Normal 17 3 3 2 2" xfId="27679" xr:uid="{EAE833EF-85FE-4480-8837-779F20D2AE71}"/>
    <cellStyle name="Normal 17 3 3 2 2 2" xfId="58600" xr:uid="{CA8E751C-AA32-4BA1-868C-215865250D46}"/>
    <cellStyle name="Normal 17 3 3 2 3" xfId="58599" xr:uid="{DB7A9488-8635-4BE2-8B48-8AC7BAAA3672}"/>
    <cellStyle name="Normal 17 3 3 3" xfId="19974" xr:uid="{53BAC71D-DC19-4B74-B03A-63C94E3CED0C}"/>
    <cellStyle name="Normal 17 3 3 3 2" xfId="58601" xr:uid="{EF3BD028-4F4A-4828-933B-E6069BB71162}"/>
    <cellStyle name="Normal 17 3 3 4" xfId="58598" xr:uid="{473F0FE8-C482-4A24-B05A-2DB1FDAEBEEC}"/>
    <cellStyle name="Normal 17 3 4" xfId="8549" xr:uid="{9EAA55CC-90A4-4FFA-99D6-576247FDAA51}"/>
    <cellStyle name="Normal 17 3 4 2" xfId="23962" xr:uid="{89280484-FF34-49E0-BA05-89C98C462991}"/>
    <cellStyle name="Normal 17 3 4 2 2" xfId="58603" xr:uid="{3BF44FB1-DA2D-4D76-A312-4895D30151CA}"/>
    <cellStyle name="Normal 17 3 4 3" xfId="58602" xr:uid="{5ADFD202-7D9E-4CB6-AB3C-D04A67450DA1}"/>
    <cellStyle name="Normal 17 3 5" xfId="16257" xr:uid="{0735BCEB-1FDF-47B9-B30B-473A1C4C60D1}"/>
    <cellStyle name="Normal 17 3 5 2" xfId="58604" xr:uid="{2B09BA99-C6A4-49A1-82F8-BDAC3413FFED}"/>
    <cellStyle name="Normal 17 3 6" xfId="58589" xr:uid="{D9F663CA-F5A6-477F-85B4-AE4FBEF49AA0}"/>
    <cellStyle name="Normal 17 4" xfId="1659" xr:uid="{DFB86FCC-7723-4E27-9B0F-3CC1A42B641C}"/>
    <cellStyle name="Normal 17 4 2" xfId="5391" xr:uid="{42D797E4-0946-4F26-8258-EF926477A2A5}"/>
    <cellStyle name="Normal 17 4 2 2" xfId="13099" xr:uid="{D58215BE-79B5-40EB-A7B8-E1ADEF9CCB81}"/>
    <cellStyle name="Normal 17 4 2 2 2" xfId="28511" xr:uid="{4447D285-14A8-40C7-86A7-B58EE5FB2828}"/>
    <cellStyle name="Normal 17 4 2 2 2 2" xfId="58608" xr:uid="{1AD85842-F218-490A-9DC8-933AE5ECAB36}"/>
    <cellStyle name="Normal 17 4 2 2 3" xfId="58607" xr:uid="{07BC27CF-F9B4-430B-8ADE-5A94A5266D8E}"/>
    <cellStyle name="Normal 17 4 2 3" xfId="20806" xr:uid="{1520C8A5-0015-471A-9822-4BF293AC443D}"/>
    <cellStyle name="Normal 17 4 2 3 2" xfId="58609" xr:uid="{DEC4A3D5-EE38-4711-8414-09B66D9439E7}"/>
    <cellStyle name="Normal 17 4 2 4" xfId="58606" xr:uid="{F78B5662-7125-4448-8A1A-33CF57D369B4}"/>
    <cellStyle name="Normal 17 4 3" xfId="9370" xr:uid="{5979369C-9123-4342-A264-CE8CAB0DBE2A}"/>
    <cellStyle name="Normal 17 4 3 2" xfId="24783" xr:uid="{1C3083AE-2346-41CF-AB43-E51144780C8D}"/>
    <cellStyle name="Normal 17 4 3 2 2" xfId="58611" xr:uid="{0DCA1A1C-6371-4EA7-AC64-16BABC20E8FF}"/>
    <cellStyle name="Normal 17 4 3 3" xfId="58610" xr:uid="{78BC3AE8-7F43-484F-B3F5-5E478C789F4B}"/>
    <cellStyle name="Normal 17 4 4" xfId="17078" xr:uid="{C4AC4792-8B52-4CE5-A24D-809AB2451E37}"/>
    <cellStyle name="Normal 17 4 4 2" xfId="58612" xr:uid="{1E551097-0E87-48A5-A3B4-5C0B103724E4}"/>
    <cellStyle name="Normal 17 4 5" xfId="58605" xr:uid="{99DF0E74-CF66-437E-9053-CDBD21D3D238}"/>
    <cellStyle name="Normal 17 5" xfId="3907" xr:uid="{5543FE51-53B7-4858-A6E5-FE811FA638E8}"/>
    <cellStyle name="Normal 17 5 2" xfId="11615" xr:uid="{DBCE8969-F809-476C-9564-FEE70AE2D69A}"/>
    <cellStyle name="Normal 17 5 2 2" xfId="27027" xr:uid="{659C61A9-8C5B-4615-9416-9510990AEF08}"/>
    <cellStyle name="Normal 17 5 2 2 2" xfId="58615" xr:uid="{B8B65072-9571-4123-9FF9-E1AC38419A8D}"/>
    <cellStyle name="Normal 17 5 2 3" xfId="58614" xr:uid="{3931BA71-E4FE-4CDE-93EF-A05A65DB6CF2}"/>
    <cellStyle name="Normal 17 5 3" xfId="19322" xr:uid="{F5BB7350-E5A2-41AC-B920-47F72681429B}"/>
    <cellStyle name="Normal 17 5 3 2" xfId="58616" xr:uid="{9D3CA5BB-4735-4835-A6BB-261BAA9DEAB6}"/>
    <cellStyle name="Normal 17 5 4" xfId="58613" xr:uid="{75F59EFE-72F0-41D4-B4FB-A4D1B57B0CCC}"/>
    <cellStyle name="Normal 17 6" xfId="7911" xr:uid="{38215E90-335D-4A12-907B-A852ABAAF0F0}"/>
    <cellStyle name="Normal 17 6 2" xfId="23324" xr:uid="{0C01F242-0F04-4A38-830B-058B6FB03D1D}"/>
    <cellStyle name="Normal 17 6 2 2" xfId="58618" xr:uid="{F34B4E28-DD5C-4F49-9F59-C43A14A39D30}"/>
    <cellStyle name="Normal 17 6 3" xfId="58617" xr:uid="{117CC682-6621-47CC-8A7E-E94A39BF460B}"/>
    <cellStyle name="Normal 17 7" xfId="15619" xr:uid="{4DCAB3D7-4B67-48BF-9344-BB9C4F031D8A}"/>
    <cellStyle name="Normal 17 7 2" xfId="58619" xr:uid="{393E0020-E20F-4BD8-AF56-5E20E5E7C0EB}"/>
    <cellStyle name="Normal 17 8" xfId="58556" xr:uid="{3FA20E88-5651-4649-A706-578EC4476193}"/>
    <cellStyle name="Normal 18" xfId="218" xr:uid="{C9259819-BF1B-462B-B73C-1E6815D0F56F}"/>
    <cellStyle name="Normal 18 2" xfId="421" xr:uid="{A692BF32-4BFD-4BA5-BCB8-50F635152ACF}"/>
    <cellStyle name="Normal 18 2 2" xfId="1083" xr:uid="{FB64C49A-004D-4EE4-9A95-661FC187D0B6}"/>
    <cellStyle name="Normal 18 2 2 2" xfId="2551" xr:uid="{D0ADA6BC-E8B4-4FDD-BB19-C14F29870601}"/>
    <cellStyle name="Normal 18 2 2 2 2" xfId="6283" xr:uid="{E37449E0-EE66-4CA8-B7B9-28A92F53A1F7}"/>
    <cellStyle name="Normal 18 2 2 2 2 2" xfId="13991" xr:uid="{874F7369-7E5F-43AF-80DF-DCE1F2862629}"/>
    <cellStyle name="Normal 18 2 2 2 2 2 2" xfId="29403" xr:uid="{378B8AD4-B419-4DB5-951E-C3506C75EDFB}"/>
    <cellStyle name="Normal 18 2 2 2 2 2 2 2" xfId="58626" xr:uid="{56E94DBD-5CBF-4089-97A3-F779BF5A06FD}"/>
    <cellStyle name="Normal 18 2 2 2 2 2 3" xfId="58625" xr:uid="{55225F7F-1A9C-4069-BF0D-81891C3C1509}"/>
    <cellStyle name="Normal 18 2 2 2 2 3" xfId="21698" xr:uid="{DADB7829-A4EF-463D-BC48-83AE1A1EBDB9}"/>
    <cellStyle name="Normal 18 2 2 2 2 3 2" xfId="58627" xr:uid="{BFDC98C4-6323-4C40-B82D-CDA2A7681D3D}"/>
    <cellStyle name="Normal 18 2 2 2 2 4" xfId="58624" xr:uid="{5EA7633A-4317-4659-8370-805722D9388E}"/>
    <cellStyle name="Normal 18 2 2 2 3" xfId="10262" xr:uid="{82B57818-867D-451F-834E-BD272063F5CF}"/>
    <cellStyle name="Normal 18 2 2 2 3 2" xfId="25675" xr:uid="{DE64D04C-3709-4515-8E60-5EB7E7AABC83}"/>
    <cellStyle name="Normal 18 2 2 2 3 2 2" xfId="58629" xr:uid="{88009BB7-88A2-49B8-9989-A2369DB77AF9}"/>
    <cellStyle name="Normal 18 2 2 2 3 3" xfId="58628" xr:uid="{156D7303-B9CF-494D-9936-63842EEA2066}"/>
    <cellStyle name="Normal 18 2 2 2 4" xfId="17970" xr:uid="{567A1198-B516-4ABA-8E81-7462C2F4D5DB}"/>
    <cellStyle name="Normal 18 2 2 2 4 2" xfId="58630" xr:uid="{4CC596A7-8AD5-4AF2-BAD9-EF55385C6823}"/>
    <cellStyle name="Normal 18 2 2 2 5" xfId="58623" xr:uid="{317A6B50-0DDB-417E-A1A6-103E4921A103}"/>
    <cellStyle name="Normal 18 2 2 3" xfId="4820" xr:uid="{C658F8BA-DE8D-4A30-92E5-2A174A9EB523}"/>
    <cellStyle name="Normal 18 2 2 3 2" xfId="12528" xr:uid="{78DC6670-5F5C-4702-AB39-822FC3A38796}"/>
    <cellStyle name="Normal 18 2 2 3 2 2" xfId="27940" xr:uid="{768E1937-4273-4050-AE7F-ECBD0AD260F2}"/>
    <cellStyle name="Normal 18 2 2 3 2 2 2" xfId="58633" xr:uid="{D29D1AA3-6EEA-4F1E-9C61-D6FC8F6D2992}"/>
    <cellStyle name="Normal 18 2 2 3 2 3" xfId="58632" xr:uid="{49A3D5D8-F549-4A88-944A-CA07003A9D9E}"/>
    <cellStyle name="Normal 18 2 2 3 3" xfId="20235" xr:uid="{BB896A1D-03F0-4948-B496-F79F48018EB8}"/>
    <cellStyle name="Normal 18 2 2 3 3 2" xfId="58634" xr:uid="{8DFDA871-0AAF-41D9-B190-CF4BF94E07C2}"/>
    <cellStyle name="Normal 18 2 2 3 4" xfId="58631" xr:uid="{AFA81D6A-382B-4B24-9218-50F650362269}"/>
    <cellStyle name="Normal 18 2 2 4" xfId="8803" xr:uid="{C76CFFB5-9414-481D-B313-5BD999909175}"/>
    <cellStyle name="Normal 18 2 2 4 2" xfId="24216" xr:uid="{3C8B4DBF-BAE6-44FA-8AB3-AA6E66E729B0}"/>
    <cellStyle name="Normal 18 2 2 4 2 2" xfId="58636" xr:uid="{A359DF19-0DB5-442D-B125-0F97FB9121C8}"/>
    <cellStyle name="Normal 18 2 2 4 3" xfId="58635" xr:uid="{E6A3D45F-44E7-457A-8DA6-375956E0F812}"/>
    <cellStyle name="Normal 18 2 2 5" xfId="16511" xr:uid="{60DF764D-F45A-4ABA-A303-A332B218A304}"/>
    <cellStyle name="Normal 18 2 2 5 2" xfId="58637" xr:uid="{65A4CACC-2C83-460F-881E-5A2B711174EE}"/>
    <cellStyle name="Normal 18 2 2 6" xfId="58622" xr:uid="{D3801826-2CE2-4703-8E15-6FC6D3C2755C}"/>
    <cellStyle name="Normal 18 2 3" xfId="1913" xr:uid="{99500504-8FCC-407D-AF07-F5E05352064C}"/>
    <cellStyle name="Normal 18 2 3 2" xfId="5645" xr:uid="{19A8E821-650E-4D77-A767-C84C84D1B90E}"/>
    <cellStyle name="Normal 18 2 3 2 2" xfId="13353" xr:uid="{B03448A3-7B3A-4C83-93D8-F3CC882C442E}"/>
    <cellStyle name="Normal 18 2 3 2 2 2" xfId="28765" xr:uid="{C2132B2A-2222-4D69-8719-087870D89811}"/>
    <cellStyle name="Normal 18 2 3 2 2 2 2" xfId="58641" xr:uid="{7D2E212E-AC30-4DE0-AED4-FABCC2DE1790}"/>
    <cellStyle name="Normal 18 2 3 2 2 3" xfId="58640" xr:uid="{D926C5C8-9F05-41B3-A7AD-9028BCDC6A5D}"/>
    <cellStyle name="Normal 18 2 3 2 3" xfId="21060" xr:uid="{709ADE3C-0B23-48C9-BBDC-5B2FB1C93777}"/>
    <cellStyle name="Normal 18 2 3 2 3 2" xfId="58642" xr:uid="{EB0E737D-5EB5-4D9B-B949-F85CBC7FB8FA}"/>
    <cellStyle name="Normal 18 2 3 2 4" xfId="58639" xr:uid="{4C48A483-5596-41A9-B7C0-99B29216B642}"/>
    <cellStyle name="Normal 18 2 3 3" xfId="9624" xr:uid="{4DA56A14-FCBF-4FB6-84C8-E1C2066A80E0}"/>
    <cellStyle name="Normal 18 2 3 3 2" xfId="25037" xr:uid="{C074E305-F069-4C78-B564-D828E19A595D}"/>
    <cellStyle name="Normal 18 2 3 3 2 2" xfId="58644" xr:uid="{5484BC40-15B8-4828-8437-63FA888E81E4}"/>
    <cellStyle name="Normal 18 2 3 3 3" xfId="58643" xr:uid="{B81B0CFF-63BC-48F6-8BC4-099927DD3886}"/>
    <cellStyle name="Normal 18 2 3 4" xfId="17332" xr:uid="{C84635AE-60FC-499B-8659-2D45523A0465}"/>
    <cellStyle name="Normal 18 2 3 4 2" xfId="58645" xr:uid="{75F032D6-2B59-4DC4-A7CC-DAE6BDF6BE3C}"/>
    <cellStyle name="Normal 18 2 3 5" xfId="58638" xr:uid="{D475C4D1-EED2-4C75-9F9D-9401AB8D6922}"/>
    <cellStyle name="Normal 18 2 4" xfId="4168" xr:uid="{85284981-0384-4715-824A-E460B0147101}"/>
    <cellStyle name="Normal 18 2 4 2" xfId="11876" xr:uid="{62DB0C0D-ECA8-4AFA-A05E-41ACB4CE958A}"/>
    <cellStyle name="Normal 18 2 4 2 2" xfId="27288" xr:uid="{10381C26-2408-4392-B8E1-C30ED2B70990}"/>
    <cellStyle name="Normal 18 2 4 2 2 2" xfId="58648" xr:uid="{70A2FF41-BFB0-4E27-AC56-2414E90C1E40}"/>
    <cellStyle name="Normal 18 2 4 2 3" xfId="58647" xr:uid="{50187F2C-B207-4BD5-AE74-6EB8D25D1332}"/>
    <cellStyle name="Normal 18 2 4 3" xfId="19583" xr:uid="{96A5EA7A-0384-41D9-9E61-7F467008F50D}"/>
    <cellStyle name="Normal 18 2 4 3 2" xfId="58649" xr:uid="{5913BF46-7ABE-4842-9A60-177E2A2F87C1}"/>
    <cellStyle name="Normal 18 2 4 4" xfId="58646" xr:uid="{F2D8E676-16F7-4C69-A314-5193C5DAF085}"/>
    <cellStyle name="Normal 18 2 5" xfId="8165" xr:uid="{FC76DDBC-4EC6-4718-9CF1-E323C1F727AB}"/>
    <cellStyle name="Normal 18 2 5 2" xfId="23578" xr:uid="{36A8E520-2F33-4D58-A700-428677550A69}"/>
    <cellStyle name="Normal 18 2 5 2 2" xfId="58651" xr:uid="{0CDAE1AD-78A2-4C2E-A071-C9E8764764B2}"/>
    <cellStyle name="Normal 18 2 5 3" xfId="58650" xr:uid="{3EF75C81-4D0D-451C-AFF3-FB76A753E411}"/>
    <cellStyle name="Normal 18 2 6" xfId="15873" xr:uid="{B5E871E5-5A98-43C1-913F-A1B686FA1126}"/>
    <cellStyle name="Normal 18 2 6 2" xfId="58652" xr:uid="{DF9A5EA8-0B50-441C-9CBA-00DF8016D271}"/>
    <cellStyle name="Normal 18 2 7" xfId="58621" xr:uid="{25075618-9717-4DDC-AE08-2DC5E0A8F312}"/>
    <cellStyle name="Normal 18 3" xfId="883" xr:uid="{E3B4E456-32FF-48B5-BB5A-353217DD0CD4}"/>
    <cellStyle name="Normal 18 3 2" xfId="2353" xr:uid="{6E54C0CA-2223-46D3-94A9-5BD931F951ED}"/>
    <cellStyle name="Normal 18 3 2 2" xfId="6085" xr:uid="{22F764AD-DD1C-4259-AB85-FEDE689A112F}"/>
    <cellStyle name="Normal 18 3 2 2 2" xfId="13793" xr:uid="{DE8B565C-9772-4C4C-8DEE-39A3CE970B42}"/>
    <cellStyle name="Normal 18 3 2 2 2 2" xfId="29205" xr:uid="{AEF0E906-EF7F-4F17-913F-82B462FCAB51}"/>
    <cellStyle name="Normal 18 3 2 2 2 2 2" xfId="58657" xr:uid="{8081F17F-90DF-48EA-821C-3583CC8833F3}"/>
    <cellStyle name="Normal 18 3 2 2 2 3" xfId="58656" xr:uid="{FDE70AFF-3382-4AA3-A39F-C9A1DF65A43F}"/>
    <cellStyle name="Normal 18 3 2 2 3" xfId="21500" xr:uid="{0A8E049C-3581-47B7-9CD4-606D626DD754}"/>
    <cellStyle name="Normal 18 3 2 2 3 2" xfId="58658" xr:uid="{199D0A78-2953-4716-80A8-E9B94562053B}"/>
    <cellStyle name="Normal 18 3 2 2 4" xfId="58655" xr:uid="{9FB1D00D-DD03-446B-A054-C44555A016BA}"/>
    <cellStyle name="Normal 18 3 2 3" xfId="10064" xr:uid="{689977FC-FC25-4511-98EA-616AC4D6B616}"/>
    <cellStyle name="Normal 18 3 2 3 2" xfId="25477" xr:uid="{322FF160-9597-4045-B926-82E94907C9A0}"/>
    <cellStyle name="Normal 18 3 2 3 2 2" xfId="58660" xr:uid="{6F160836-780E-44F3-B666-9C6041655030}"/>
    <cellStyle name="Normal 18 3 2 3 3" xfId="58659" xr:uid="{D1B15D60-E73D-4413-B3B5-048564C9357F}"/>
    <cellStyle name="Normal 18 3 2 4" xfId="17772" xr:uid="{259C995E-9FF7-4F06-A9F2-FCD40AC792CB}"/>
    <cellStyle name="Normal 18 3 2 4 2" xfId="58661" xr:uid="{AD8B1697-8457-4AF1-A0A6-01CEE400D614}"/>
    <cellStyle name="Normal 18 3 2 5" xfId="58654" xr:uid="{813D36F1-FB8C-4A3B-A398-DEC4AB8A6F84}"/>
    <cellStyle name="Normal 18 3 3" xfId="4620" xr:uid="{C8FC51E5-7942-4264-8944-E1463481E852}"/>
    <cellStyle name="Normal 18 3 3 2" xfId="12328" xr:uid="{69FC4179-8591-46A0-91FB-0ECF55375ECD}"/>
    <cellStyle name="Normal 18 3 3 2 2" xfId="27740" xr:uid="{94E58DBD-74E6-4A9E-973F-CF8EA62D88C6}"/>
    <cellStyle name="Normal 18 3 3 2 2 2" xfId="58664" xr:uid="{B1D84348-3C3B-44E9-947B-951D9ADCA803}"/>
    <cellStyle name="Normal 18 3 3 2 3" xfId="58663" xr:uid="{397C8E52-D88F-49D9-85CD-EF0F7E4CB5F3}"/>
    <cellStyle name="Normal 18 3 3 3" xfId="20035" xr:uid="{A49364D4-CE65-4CD1-BB3D-9D6CB6917E8F}"/>
    <cellStyle name="Normal 18 3 3 3 2" xfId="58665" xr:uid="{C22E7366-71AB-480C-AD97-1F0AA72103EC}"/>
    <cellStyle name="Normal 18 3 3 4" xfId="58662" xr:uid="{12F0FB01-6B06-4872-B76A-B809C100FACC}"/>
    <cellStyle name="Normal 18 3 4" xfId="8605" xr:uid="{A6830E3A-086F-431D-B6CD-D571C0589F80}"/>
    <cellStyle name="Normal 18 3 4 2" xfId="24018" xr:uid="{2F7EBFBC-3C0D-4A87-9418-9731B991ADAF}"/>
    <cellStyle name="Normal 18 3 4 2 2" xfId="58667" xr:uid="{0B0D1E16-41E8-4138-B52A-360CD87C8B49}"/>
    <cellStyle name="Normal 18 3 4 3" xfId="58666" xr:uid="{7B13B7D4-7ACD-410C-A280-559FA463A650}"/>
    <cellStyle name="Normal 18 3 5" xfId="16313" xr:uid="{66D5E746-21BA-4A5C-B745-2DCA25DEE3D1}"/>
    <cellStyle name="Normal 18 3 5 2" xfId="58668" xr:uid="{A43E5093-55F5-4218-93C5-1673B2619112}"/>
    <cellStyle name="Normal 18 3 6" xfId="58653" xr:uid="{0E86FCC9-2140-41FC-B336-54CBCC8EFCFA}"/>
    <cellStyle name="Normal 18 4" xfId="1715" xr:uid="{D540C7B8-C039-4407-893E-6CA32BD03100}"/>
    <cellStyle name="Normal 18 4 2" xfId="5447" xr:uid="{A406AE32-E667-40EE-96A8-26EB361D7901}"/>
    <cellStyle name="Normal 18 4 2 2" xfId="13155" xr:uid="{33B4E51F-4B0C-4E27-B767-013263E55329}"/>
    <cellStyle name="Normal 18 4 2 2 2" xfId="28567" xr:uid="{EFA32E6A-1357-47E0-84ED-525B1FD18243}"/>
    <cellStyle name="Normal 18 4 2 2 2 2" xfId="58672" xr:uid="{EECCD96C-2EC0-4F86-ABDD-34C397C01E0C}"/>
    <cellStyle name="Normal 18 4 2 2 3" xfId="58671" xr:uid="{B86EBDEA-2804-4D01-ABD9-77FE2F91084B}"/>
    <cellStyle name="Normal 18 4 2 3" xfId="20862" xr:uid="{0D4036C5-EAE0-4D56-B3FA-C9A1D88BCAF1}"/>
    <cellStyle name="Normal 18 4 2 3 2" xfId="58673" xr:uid="{1EF076CB-5D59-4624-9789-3BCD1135C8BA}"/>
    <cellStyle name="Normal 18 4 2 4" xfId="58670" xr:uid="{D6E658A2-8A55-4CF1-AD8E-C552BE780959}"/>
    <cellStyle name="Normal 18 4 3" xfId="9426" xr:uid="{3A21A07E-48A6-4479-8044-0CA8B9000FAE}"/>
    <cellStyle name="Normal 18 4 3 2" xfId="24839" xr:uid="{E48456C4-0142-4AC4-80C5-06869969C22C}"/>
    <cellStyle name="Normal 18 4 3 2 2" xfId="58675" xr:uid="{B5686AB0-920F-4533-93D3-477EDBA5E263}"/>
    <cellStyle name="Normal 18 4 3 3" xfId="58674" xr:uid="{0A7773EF-72FD-4393-8235-5A26AEEF606D}"/>
    <cellStyle name="Normal 18 4 4" xfId="17134" xr:uid="{1516B75D-DEBA-49DC-8660-427B7F27B9FD}"/>
    <cellStyle name="Normal 18 4 4 2" xfId="58676" xr:uid="{E2F31698-1C6A-4E82-817C-F106808B4FAD}"/>
    <cellStyle name="Normal 18 4 5" xfId="58669" xr:uid="{275196A6-7F88-4792-8DCC-D776493C71E0}"/>
    <cellStyle name="Normal 18 5" xfId="3968" xr:uid="{F2868ED8-3A2D-4D52-A4F9-58DC191830BE}"/>
    <cellStyle name="Normal 18 5 2" xfId="11676" xr:uid="{C76E425C-608D-4BA1-9AA2-7B017B8A57C8}"/>
    <cellStyle name="Normal 18 5 2 2" xfId="27088" xr:uid="{30C004FF-7670-4AE4-A553-B96994EEDA83}"/>
    <cellStyle name="Normal 18 5 2 2 2" xfId="58679" xr:uid="{3BDCCCB0-D556-4D51-93C8-46872EF65E80}"/>
    <cellStyle name="Normal 18 5 2 3" xfId="58678" xr:uid="{A07FE321-6F02-47A5-81AB-D33E34844CFB}"/>
    <cellStyle name="Normal 18 5 3" xfId="19383" xr:uid="{479C8FE3-488C-45BD-BCBC-0B6819DDD485}"/>
    <cellStyle name="Normal 18 5 3 2" xfId="58680" xr:uid="{58C2E05A-A5EA-459E-983A-6F4829E76281}"/>
    <cellStyle name="Normal 18 5 4" xfId="58677" xr:uid="{F4073193-8247-488C-965D-3E53163AC5D2}"/>
    <cellStyle name="Normal 18 6" xfId="7967" xr:uid="{28684C17-5177-47DE-86BF-F1616BE2FBAF}"/>
    <cellStyle name="Normal 18 6 2" xfId="23380" xr:uid="{455B0D9B-F1D2-4785-B9D4-5DE6611D6613}"/>
    <cellStyle name="Normal 18 6 2 2" xfId="58682" xr:uid="{8C1D5A8F-0C6B-44EB-A730-3A9F526F6B11}"/>
    <cellStyle name="Normal 18 6 3" xfId="58681" xr:uid="{3D59CC38-6227-4D99-8FA5-92983B4AF48C}"/>
    <cellStyle name="Normal 18 7" xfId="15675" xr:uid="{432B17B8-B392-4D93-8D35-D2CE5DED7F06}"/>
    <cellStyle name="Normal 18 7 2" xfId="58683" xr:uid="{31C1D42E-D648-47FA-8D62-C18F30EDBEC4}"/>
    <cellStyle name="Normal 18 8" xfId="58620" xr:uid="{11923D8F-3B07-448A-91DF-64FA5B2E662E}"/>
    <cellStyle name="Normal 19" xfId="220" xr:uid="{EF9962CC-05CE-4C2D-8379-C9E02EBA0823}"/>
    <cellStyle name="Normal 19 2" xfId="423" xr:uid="{A50D4CBE-24DA-45EE-87A6-6AE83983279D}"/>
    <cellStyle name="Normal 19 2 2" xfId="58685" xr:uid="{416740C9-5F0D-4D64-99D5-E64588EBC91D}"/>
    <cellStyle name="Normal 19 3" xfId="58684" xr:uid="{1FC782F6-582D-4FF7-A899-6439A93E73F9}"/>
    <cellStyle name="Normal 2" xfId="100" xr:uid="{9C67D2E4-CBE1-4A35-ADFE-24726AF810CE}"/>
    <cellStyle name="Normal 2 2" xfId="101" xr:uid="{890091AB-D5BC-4257-8313-DFA96342B2E5}"/>
    <cellStyle name="Normal 2 2 2" xfId="58686" xr:uid="{08EF5202-1BD6-4A6E-818C-8BD5EFBF5820}"/>
    <cellStyle name="Normal 2 3" xfId="142" xr:uid="{328BCC13-3B91-4B47-B221-2AC8C54C9FA1}"/>
    <cellStyle name="Normal 2 3 2" xfId="205" xr:uid="{F2D40100-C614-4652-B423-83560A86F032}"/>
    <cellStyle name="Normal 2 3 2 2" xfId="410" xr:uid="{957534D0-302C-49EA-BC08-5E781D96D25B}"/>
    <cellStyle name="Normal 2 3 2 2 2" xfId="1072" xr:uid="{6B86B7D9-AF53-4006-8957-7F216FBDE093}"/>
    <cellStyle name="Normal 2 3 2 2 2 2" xfId="2540" xr:uid="{83E7CC29-1525-45AD-85F9-16E3F58A7F12}"/>
    <cellStyle name="Normal 2 3 2 2 2 2 2" xfId="6272" xr:uid="{909776FE-8603-4C50-B322-1ACF5A52D4C8}"/>
    <cellStyle name="Normal 2 3 2 2 2 2 2 2" xfId="13980" xr:uid="{98C3A5DB-4458-495B-9590-A33684526519}"/>
    <cellStyle name="Normal 2 3 2 2 2 2 2 2 2" xfId="29392" xr:uid="{782C0BFF-A17E-4172-999F-C85240F4806F}"/>
    <cellStyle name="Normal 2 3 2 2 2 2 2 2 2 2" xfId="58694" xr:uid="{8681B695-594E-4C93-A769-9DC6B91AE139}"/>
    <cellStyle name="Normal 2 3 2 2 2 2 2 2 3" xfId="58693" xr:uid="{77A78742-0267-4B35-B55E-336147C7796B}"/>
    <cellStyle name="Normal 2 3 2 2 2 2 2 3" xfId="21687" xr:uid="{46667399-8C3E-4F68-9B18-C822E2FFE0E0}"/>
    <cellStyle name="Normal 2 3 2 2 2 2 2 3 2" xfId="58695" xr:uid="{E5136E47-0CBA-46D3-92F8-2C632F575EED}"/>
    <cellStyle name="Normal 2 3 2 2 2 2 2 4" xfId="58692" xr:uid="{30823D76-8E46-4FD3-8CA5-D1C4C34DC05C}"/>
    <cellStyle name="Normal 2 3 2 2 2 2 3" xfId="10251" xr:uid="{FCD640EB-C6F0-4602-9F3F-505BCDEC2DB0}"/>
    <cellStyle name="Normal 2 3 2 2 2 2 3 2" xfId="25664" xr:uid="{524CC5FE-0CFB-46C0-A678-8052B432CC53}"/>
    <cellStyle name="Normal 2 3 2 2 2 2 3 2 2" xfId="58697" xr:uid="{19A4F6E8-3D2E-4C0D-9B8C-C2CCD457537B}"/>
    <cellStyle name="Normal 2 3 2 2 2 2 3 3" xfId="58696" xr:uid="{DD303043-F19C-4E15-AB90-C40D6272C1E4}"/>
    <cellStyle name="Normal 2 3 2 2 2 2 4" xfId="17959" xr:uid="{340D4001-3912-4123-AA4F-3D83F184BB80}"/>
    <cellStyle name="Normal 2 3 2 2 2 2 4 2" xfId="58698" xr:uid="{96D563D3-0040-4C4F-99E9-1F7CFF4FE81C}"/>
    <cellStyle name="Normal 2 3 2 2 2 2 5" xfId="58691" xr:uid="{BDBC436E-A573-4F52-8F9F-E0D1C2F4BA8F}"/>
    <cellStyle name="Normal 2 3 2 2 2 3" xfId="4809" xr:uid="{58723A07-878A-4F2B-9DAF-A9F08D009073}"/>
    <cellStyle name="Normal 2 3 2 2 2 3 2" xfId="12517" xr:uid="{DD189BE9-0358-4CD2-A160-07B2F494D831}"/>
    <cellStyle name="Normal 2 3 2 2 2 3 2 2" xfId="27929" xr:uid="{E54D49AE-C49A-48CE-A626-988FA49B7CFF}"/>
    <cellStyle name="Normal 2 3 2 2 2 3 2 2 2" xfId="58701" xr:uid="{1AB6F0B2-7F27-4510-AA25-A47A861C40ED}"/>
    <cellStyle name="Normal 2 3 2 2 2 3 2 3" xfId="58700" xr:uid="{C8ABD966-F118-4367-9D2E-BA44E52C0E3F}"/>
    <cellStyle name="Normal 2 3 2 2 2 3 3" xfId="20224" xr:uid="{00FCD262-4395-4A30-BDF5-AD027C89C9CB}"/>
    <cellStyle name="Normal 2 3 2 2 2 3 3 2" xfId="58702" xr:uid="{B1BDBED3-641D-47C2-895C-67AFB560A29D}"/>
    <cellStyle name="Normal 2 3 2 2 2 3 4" xfId="58699" xr:uid="{D096BBF4-0F21-49B8-9CE2-7D33039E8D3B}"/>
    <cellStyle name="Normal 2 3 2 2 2 4" xfId="8792" xr:uid="{93966B4B-0C43-468E-8783-53E093954A88}"/>
    <cellStyle name="Normal 2 3 2 2 2 4 2" xfId="24205" xr:uid="{2A46282F-F593-4664-8063-90C9E9D5C2CB}"/>
    <cellStyle name="Normal 2 3 2 2 2 4 2 2" xfId="58704" xr:uid="{FB4F3FF3-BBC2-4395-8C76-51D45B25FBDD}"/>
    <cellStyle name="Normal 2 3 2 2 2 4 3" xfId="58703" xr:uid="{512688F4-7179-4859-B281-0176D91ABFE6}"/>
    <cellStyle name="Normal 2 3 2 2 2 5" xfId="16500" xr:uid="{1F7AF220-EEA9-430D-A990-F19BB5A8A06E}"/>
    <cellStyle name="Normal 2 3 2 2 2 5 2" xfId="58705" xr:uid="{0453B3F4-860A-48E3-9D24-703AEFEFCABA}"/>
    <cellStyle name="Normal 2 3 2 2 2 6" xfId="58690" xr:uid="{A0FC1D7E-2B5D-49CC-88BB-2550B3F52481}"/>
    <cellStyle name="Normal 2 3 2 2 3" xfId="1902" xr:uid="{F981E5F6-E013-4200-8AA3-6E3212F14CB9}"/>
    <cellStyle name="Normal 2 3 2 2 3 2" xfId="5634" xr:uid="{B5493754-614C-4E23-A0EC-276075AA23DF}"/>
    <cellStyle name="Normal 2 3 2 2 3 2 2" xfId="13342" xr:uid="{81D84A7E-E798-4FF1-ADA3-58E655733FA3}"/>
    <cellStyle name="Normal 2 3 2 2 3 2 2 2" xfId="28754" xr:uid="{C2E87FF9-E457-4965-8C4F-B1C6A5C59EE6}"/>
    <cellStyle name="Normal 2 3 2 2 3 2 2 2 2" xfId="58709" xr:uid="{7A8021A4-4360-417F-A1B4-5C600D5862AC}"/>
    <cellStyle name="Normal 2 3 2 2 3 2 2 3" xfId="58708" xr:uid="{364DF488-9689-4ED8-A93F-1A615D8BF778}"/>
    <cellStyle name="Normal 2 3 2 2 3 2 3" xfId="21049" xr:uid="{C215441E-BBAE-4273-8B98-80F09817D589}"/>
    <cellStyle name="Normal 2 3 2 2 3 2 3 2" xfId="58710" xr:uid="{0C7B1E8D-B022-48A6-82B3-94C0E7977E75}"/>
    <cellStyle name="Normal 2 3 2 2 3 2 4" xfId="58707" xr:uid="{EF0F29A2-C01B-4BB3-BFBB-1B7AAB556220}"/>
    <cellStyle name="Normal 2 3 2 2 3 3" xfId="9613" xr:uid="{87D936BF-0C23-42AA-8159-E5B57FDD2E93}"/>
    <cellStyle name="Normal 2 3 2 2 3 3 2" xfId="25026" xr:uid="{15DB8A3D-4FF9-4F31-A2AB-A4D5B7796286}"/>
    <cellStyle name="Normal 2 3 2 2 3 3 2 2" xfId="58712" xr:uid="{484DB6B9-CACC-4BF2-B5DF-B146A622789E}"/>
    <cellStyle name="Normal 2 3 2 2 3 3 3" xfId="58711" xr:uid="{AB8683E2-652C-4A4F-B947-3DCE3758C547}"/>
    <cellStyle name="Normal 2 3 2 2 3 4" xfId="17321" xr:uid="{92ECF597-6A7E-46E2-ABB3-16D0A73AEF86}"/>
    <cellStyle name="Normal 2 3 2 2 3 4 2" xfId="58713" xr:uid="{12E35430-0E13-4046-A245-1BAB3C7ED80B}"/>
    <cellStyle name="Normal 2 3 2 2 3 5" xfId="58706" xr:uid="{CDEBDC55-C0B1-4570-92E8-93DF7DCCFC7E}"/>
    <cellStyle name="Normal 2 3 2 2 4" xfId="4157" xr:uid="{3108B96C-DF0E-4EDA-B50F-AA5BFFF71DFC}"/>
    <cellStyle name="Normal 2 3 2 2 4 2" xfId="11865" xr:uid="{CB1F69AD-4F64-4364-93B6-4F819DD5E142}"/>
    <cellStyle name="Normal 2 3 2 2 4 2 2" xfId="27277" xr:uid="{309AAE73-166F-4914-AB85-BD4834AFE059}"/>
    <cellStyle name="Normal 2 3 2 2 4 2 2 2" xfId="58716" xr:uid="{949583C7-56F7-4B0C-9D69-A58490F3D9CD}"/>
    <cellStyle name="Normal 2 3 2 2 4 2 3" xfId="58715" xr:uid="{98425B79-A617-4CDE-B90C-58A6E279B436}"/>
    <cellStyle name="Normal 2 3 2 2 4 3" xfId="19572" xr:uid="{25FE1EF8-51A1-4DC7-A578-5BF9E6BFF766}"/>
    <cellStyle name="Normal 2 3 2 2 4 3 2" xfId="58717" xr:uid="{5530A27E-DB90-4C11-AEDD-0A52BC8807B6}"/>
    <cellStyle name="Normal 2 3 2 2 4 4" xfId="58714" xr:uid="{A13DABE9-D4B0-42A4-892F-1F832BCAA88F}"/>
    <cellStyle name="Normal 2 3 2 2 5" xfId="8154" xr:uid="{6FE6DEBD-4BCD-4B59-B432-2E4EB7F5F3E0}"/>
    <cellStyle name="Normal 2 3 2 2 5 2" xfId="23567" xr:uid="{C61F14D4-4D48-47C0-9662-36ECB4114488}"/>
    <cellStyle name="Normal 2 3 2 2 5 2 2" xfId="58719" xr:uid="{7979B73F-46B5-41D0-A2FF-0F67571AE599}"/>
    <cellStyle name="Normal 2 3 2 2 5 3" xfId="58718" xr:uid="{58E49ED3-E2FB-4759-903A-2093F9C2D8E7}"/>
    <cellStyle name="Normal 2 3 2 2 6" xfId="15862" xr:uid="{96757988-F921-4049-B1B5-3A576ED0E1EE}"/>
    <cellStyle name="Normal 2 3 2 2 6 2" xfId="58720" xr:uid="{0FC97485-2448-4AA8-9145-88E662815774}"/>
    <cellStyle name="Normal 2 3 2 2 7" xfId="58689" xr:uid="{29C9DFC6-4025-4128-B484-29E02FE63586}"/>
    <cellStyle name="Normal 2 3 2 3" xfId="872" xr:uid="{4CBF8743-A003-4CD6-874A-88CB58CECE34}"/>
    <cellStyle name="Normal 2 3 2 3 2" xfId="2342" xr:uid="{12E93E52-D6B8-41CA-BDA5-ABE8A51429C2}"/>
    <cellStyle name="Normal 2 3 2 3 2 2" xfId="6074" xr:uid="{90A0CBF0-9064-4762-ACBD-4A386DCF7A83}"/>
    <cellStyle name="Normal 2 3 2 3 2 2 2" xfId="13782" xr:uid="{BE5AA446-501B-44E7-B2AC-704CEEE76BF7}"/>
    <cellStyle name="Normal 2 3 2 3 2 2 2 2" xfId="29194" xr:uid="{0F28F6DB-0B5F-452E-9744-B1E606208FDB}"/>
    <cellStyle name="Normal 2 3 2 3 2 2 2 2 2" xfId="58725" xr:uid="{5A0F76A5-A5B6-40F0-83CF-17ADCC528CB2}"/>
    <cellStyle name="Normal 2 3 2 3 2 2 2 3" xfId="58724" xr:uid="{925A77AB-EB61-4060-9BCF-7B48CC65EF7E}"/>
    <cellStyle name="Normal 2 3 2 3 2 2 3" xfId="21489" xr:uid="{0182F7E1-3D29-4E75-8CA4-4FA7B0F5EF92}"/>
    <cellStyle name="Normal 2 3 2 3 2 2 3 2" xfId="58726" xr:uid="{998BBC16-8681-45F6-A8C1-1025382D0175}"/>
    <cellStyle name="Normal 2 3 2 3 2 2 4" xfId="58723" xr:uid="{90376255-64FA-44F1-B425-B27DE90032F8}"/>
    <cellStyle name="Normal 2 3 2 3 2 3" xfId="10053" xr:uid="{F96E9692-7DDF-44B8-AA2A-5B25C50A1078}"/>
    <cellStyle name="Normal 2 3 2 3 2 3 2" xfId="25466" xr:uid="{994AD0D3-BDC1-41CE-94D4-8E1AF536E97F}"/>
    <cellStyle name="Normal 2 3 2 3 2 3 2 2" xfId="58728" xr:uid="{DB4BBD41-723B-4E1F-94A8-CA5001109E0A}"/>
    <cellStyle name="Normal 2 3 2 3 2 3 3" xfId="58727" xr:uid="{249C74B0-DDC6-44B8-91BC-FAE58D6CAEF4}"/>
    <cellStyle name="Normal 2 3 2 3 2 4" xfId="17761" xr:uid="{39FAFEF0-B533-4E09-AC7D-537133E288CD}"/>
    <cellStyle name="Normal 2 3 2 3 2 4 2" xfId="58729" xr:uid="{EBF04468-03BE-4CC6-8609-AF236AE27185}"/>
    <cellStyle name="Normal 2 3 2 3 2 5" xfId="58722" xr:uid="{3DFC526F-95BB-4601-9D9C-DFEEDE8469E7}"/>
    <cellStyle name="Normal 2 3 2 3 3" xfId="4609" xr:uid="{EB89A596-568C-48C9-9450-DBAAB0274707}"/>
    <cellStyle name="Normal 2 3 2 3 3 2" xfId="12317" xr:uid="{14C2D988-E421-461B-989F-65EF0E2D7CB5}"/>
    <cellStyle name="Normal 2 3 2 3 3 2 2" xfId="27729" xr:uid="{B3F18F1E-4E59-4301-8801-F8031D36037B}"/>
    <cellStyle name="Normal 2 3 2 3 3 2 2 2" xfId="58732" xr:uid="{56E650B3-6D13-4831-893A-5814ED21E4DA}"/>
    <cellStyle name="Normal 2 3 2 3 3 2 3" xfId="58731" xr:uid="{EBE50474-1C8F-4F2D-8321-2DF466DA6C9A}"/>
    <cellStyle name="Normal 2 3 2 3 3 3" xfId="20024" xr:uid="{E754E53A-7D63-4D21-AAB9-2AFFFA7249DD}"/>
    <cellStyle name="Normal 2 3 2 3 3 3 2" xfId="58733" xr:uid="{02F92159-A17F-4EC1-9B7E-CFD7CE2FA5BE}"/>
    <cellStyle name="Normal 2 3 2 3 3 4" xfId="58730" xr:uid="{147D0528-B135-4C18-879C-609493786A54}"/>
    <cellStyle name="Normal 2 3 2 3 4" xfId="8594" xr:uid="{ED111347-4654-4C74-9F1D-F9858D14C292}"/>
    <cellStyle name="Normal 2 3 2 3 4 2" xfId="24007" xr:uid="{82E9B146-28C2-4DE5-822B-AEAB111A64DD}"/>
    <cellStyle name="Normal 2 3 2 3 4 2 2" xfId="58735" xr:uid="{6BEB5ADF-E514-4BCD-AEF4-F510845555F6}"/>
    <cellStyle name="Normal 2 3 2 3 4 3" xfId="58734" xr:uid="{935DA325-2B94-4635-858D-3BB7B7CD4881}"/>
    <cellStyle name="Normal 2 3 2 3 5" xfId="16302" xr:uid="{AE400325-8784-4B63-88D0-C04207661D29}"/>
    <cellStyle name="Normal 2 3 2 3 5 2" xfId="58736" xr:uid="{552F3208-F3F7-488A-B277-A9F796F8A08A}"/>
    <cellStyle name="Normal 2 3 2 3 6" xfId="58721" xr:uid="{12E85833-41E2-42F1-8589-3991B5CC4470}"/>
    <cellStyle name="Normal 2 3 2 4" xfId="1704" xr:uid="{4B29DEE9-2A03-47A2-AAB4-8FA87709F41F}"/>
    <cellStyle name="Normal 2 3 2 4 2" xfId="5436" xr:uid="{A00859B4-93AA-4283-A89F-CE650CCAB84B}"/>
    <cellStyle name="Normal 2 3 2 4 2 2" xfId="13144" xr:uid="{9F944773-F0AD-4FA8-B58E-630EDE9F4EE4}"/>
    <cellStyle name="Normal 2 3 2 4 2 2 2" xfId="28556" xr:uid="{C820E101-E58B-4628-95B5-B8FE6B12A433}"/>
    <cellStyle name="Normal 2 3 2 4 2 2 2 2" xfId="58740" xr:uid="{542EC211-C006-4E1B-8BE3-291D105AD743}"/>
    <cellStyle name="Normal 2 3 2 4 2 2 3" xfId="58739" xr:uid="{972E21B8-4675-45ED-8798-93083A49280B}"/>
    <cellStyle name="Normal 2 3 2 4 2 3" xfId="20851" xr:uid="{88C13E1B-3878-4AA5-817F-7AF538D7F959}"/>
    <cellStyle name="Normal 2 3 2 4 2 3 2" xfId="58741" xr:uid="{0CA98A0F-3E09-44E0-BDB1-FDE12A1EFF20}"/>
    <cellStyle name="Normal 2 3 2 4 2 4" xfId="58738" xr:uid="{BFD89E9B-7162-4448-8ADE-1D93F1B148FC}"/>
    <cellStyle name="Normal 2 3 2 4 3" xfId="9415" xr:uid="{CF5420B4-1DEE-4131-9CCD-7954183794E4}"/>
    <cellStyle name="Normal 2 3 2 4 3 2" xfId="24828" xr:uid="{78EDF44E-D6AC-4CF3-84BC-D334D59DCAC7}"/>
    <cellStyle name="Normal 2 3 2 4 3 2 2" xfId="58743" xr:uid="{B7DF4826-AAA3-4E29-BDF6-810A0FACE1F3}"/>
    <cellStyle name="Normal 2 3 2 4 3 3" xfId="58742" xr:uid="{17C0890F-815B-423F-95D6-78AB4130371A}"/>
    <cellStyle name="Normal 2 3 2 4 4" xfId="17123" xr:uid="{F6250E4E-2063-4505-BA31-E47E2C436039}"/>
    <cellStyle name="Normal 2 3 2 4 4 2" xfId="58744" xr:uid="{FA66F714-18A7-4135-BD4F-841B3E14CB9C}"/>
    <cellStyle name="Normal 2 3 2 4 5" xfId="58737" xr:uid="{82B60EDD-324A-42C2-8D5D-5FFF4A0E71F8}"/>
    <cellStyle name="Normal 2 3 2 5" xfId="3957" xr:uid="{F0B02BFA-57E5-4914-9862-BE9CD302880D}"/>
    <cellStyle name="Normal 2 3 2 5 2" xfId="11665" xr:uid="{6816D5CE-3810-4F7E-981D-3CF658C5207F}"/>
    <cellStyle name="Normal 2 3 2 5 2 2" xfId="27077" xr:uid="{C8E45F61-3300-4493-B40A-4EBA391081CC}"/>
    <cellStyle name="Normal 2 3 2 5 2 2 2" xfId="58747" xr:uid="{47F1CAB6-DF38-4222-9950-040CE9558561}"/>
    <cellStyle name="Normal 2 3 2 5 2 3" xfId="58746" xr:uid="{7E7E4073-F64C-43F1-9374-8AD5203B1532}"/>
    <cellStyle name="Normal 2 3 2 5 3" xfId="19372" xr:uid="{6E2D1D63-DE01-40C0-89DD-410F0E12CB24}"/>
    <cellStyle name="Normal 2 3 2 5 3 2" xfId="58748" xr:uid="{C5E43E87-C784-4F52-BE7D-509F0ECE25CC}"/>
    <cellStyle name="Normal 2 3 2 5 4" xfId="58745" xr:uid="{DE1FD176-C7D4-4D37-A67C-D541F64AC7CC}"/>
    <cellStyle name="Normal 2 3 2 6" xfId="7956" xr:uid="{DEE0E0C1-BA3A-4700-AE11-C7AB01D35385}"/>
    <cellStyle name="Normal 2 3 2 6 2" xfId="23369" xr:uid="{25DA5754-E64F-4434-BD00-9F0EF0FA95C1}"/>
    <cellStyle name="Normal 2 3 2 6 2 2" xfId="58750" xr:uid="{3BD11D4C-DD44-4ECC-A899-5153090D6006}"/>
    <cellStyle name="Normal 2 3 2 6 3" xfId="58749" xr:uid="{8C9DB70D-4ECA-4D5A-907A-1A2D90A363DF}"/>
    <cellStyle name="Normal 2 3 2 7" xfId="15664" xr:uid="{3D5247F3-426F-43C1-B1D6-3006C6703729}"/>
    <cellStyle name="Normal 2 3 2 7 2" xfId="58751" xr:uid="{A0AD68CE-0AEA-4FFE-A967-4F66FF8038B3}"/>
    <cellStyle name="Normal 2 3 2 8" xfId="58688" xr:uid="{AD0A4C83-5C8D-49DC-A2E1-71D73AAAB788}"/>
    <cellStyle name="Normal 2 3 3" xfId="360" xr:uid="{22AA33F6-51C0-45F0-80BF-B657864FC0A2}"/>
    <cellStyle name="Normal 2 3 3 2" xfId="1022" xr:uid="{DAAB301A-BA01-4522-9DED-CA4015D793A1}"/>
    <cellStyle name="Normal 2 3 3 2 2" xfId="2490" xr:uid="{10913507-0073-4B9A-8CF1-C4FB88D94F37}"/>
    <cellStyle name="Normal 2 3 3 2 2 2" xfId="6222" xr:uid="{CE4B0E01-CB15-4C4F-A92F-10435A41B551}"/>
    <cellStyle name="Normal 2 3 3 2 2 2 2" xfId="13930" xr:uid="{CB969171-8D62-4EC7-821C-C283313447AA}"/>
    <cellStyle name="Normal 2 3 3 2 2 2 2 2" xfId="29342" xr:uid="{F0985A39-D9E2-4316-848F-A18B82075CB8}"/>
    <cellStyle name="Normal 2 3 3 2 2 2 2 2 2" xfId="58757" xr:uid="{83D3ABA9-CC21-41C7-BA68-548A6A2E2592}"/>
    <cellStyle name="Normal 2 3 3 2 2 2 2 3" xfId="58756" xr:uid="{AA88CE95-6BE7-410B-9643-564F0EE13262}"/>
    <cellStyle name="Normal 2 3 3 2 2 2 3" xfId="21637" xr:uid="{FADC1183-218A-4C2F-9F19-EA45CACFA50C}"/>
    <cellStyle name="Normal 2 3 3 2 2 2 3 2" xfId="58758" xr:uid="{4601793C-8720-4F84-A755-8C77467787A5}"/>
    <cellStyle name="Normal 2 3 3 2 2 2 4" xfId="58755" xr:uid="{B6C3D906-D253-49B9-8714-D897A927EC69}"/>
    <cellStyle name="Normal 2 3 3 2 2 3" xfId="10201" xr:uid="{D72EBE8E-2BAB-4D1C-8CEC-766137022535}"/>
    <cellStyle name="Normal 2 3 3 2 2 3 2" xfId="25614" xr:uid="{18EE462C-7665-43D4-869C-BE9D58925F59}"/>
    <cellStyle name="Normal 2 3 3 2 2 3 2 2" xfId="58760" xr:uid="{936E5DD8-FBF8-4F7C-A4A8-12BC1A41A560}"/>
    <cellStyle name="Normal 2 3 3 2 2 3 3" xfId="58759" xr:uid="{65C24D2D-B410-48C8-9E89-B84B862139E6}"/>
    <cellStyle name="Normal 2 3 3 2 2 4" xfId="17909" xr:uid="{DBF5F37A-B507-4586-B4A3-70FB73745F8B}"/>
    <cellStyle name="Normal 2 3 3 2 2 4 2" xfId="58761" xr:uid="{D66AB8B9-CF31-48C2-9FAF-0D3466C0534F}"/>
    <cellStyle name="Normal 2 3 3 2 2 5" xfId="58754" xr:uid="{51DFB884-E0C8-45E8-B019-5183AD21B712}"/>
    <cellStyle name="Normal 2 3 3 2 3" xfId="4759" xr:uid="{67813FFD-EEF6-4CDD-9920-AAF9F4ACBB51}"/>
    <cellStyle name="Normal 2 3 3 2 3 2" xfId="12467" xr:uid="{C007D8F5-1413-44C0-AA6F-BAD63C5F792E}"/>
    <cellStyle name="Normal 2 3 3 2 3 2 2" xfId="27879" xr:uid="{387DA406-9880-4D0A-964A-952D9B07E733}"/>
    <cellStyle name="Normal 2 3 3 2 3 2 2 2" xfId="58764" xr:uid="{FF0692A6-680F-4FCF-93B4-2DB08E3F6F14}"/>
    <cellStyle name="Normal 2 3 3 2 3 2 3" xfId="58763" xr:uid="{6613992D-A387-4E71-B1E0-57038FE3FCBA}"/>
    <cellStyle name="Normal 2 3 3 2 3 3" xfId="20174" xr:uid="{267501D2-7969-4E90-A215-A639555C3E42}"/>
    <cellStyle name="Normal 2 3 3 2 3 3 2" xfId="58765" xr:uid="{C1ABD05B-3F85-4E2D-ACFE-EA1CDC717E8E}"/>
    <cellStyle name="Normal 2 3 3 2 3 4" xfId="58762" xr:uid="{0EBBA567-81D2-4F63-A184-E5B504987BE3}"/>
    <cellStyle name="Normal 2 3 3 2 4" xfId="8742" xr:uid="{367150DE-20A6-4578-BBC0-BDE9CB47C5DB}"/>
    <cellStyle name="Normal 2 3 3 2 4 2" xfId="24155" xr:uid="{54A5DD82-F26E-4E68-9DDE-59606E3D269A}"/>
    <cellStyle name="Normal 2 3 3 2 4 2 2" xfId="58767" xr:uid="{F2D7BD6D-53E8-496E-B73A-DE3647B6C578}"/>
    <cellStyle name="Normal 2 3 3 2 4 3" xfId="58766" xr:uid="{8099885D-6EEE-41C4-9B54-D0FB36167FE6}"/>
    <cellStyle name="Normal 2 3 3 2 5" xfId="16450" xr:uid="{BA390B53-F93E-4F7C-8356-A9DA11A86483}"/>
    <cellStyle name="Normal 2 3 3 2 5 2" xfId="58768" xr:uid="{ED599704-6B42-466A-AB17-D2092F8090DE}"/>
    <cellStyle name="Normal 2 3 3 2 6" xfId="58753" xr:uid="{1745D22B-7633-4CF1-8754-ABDA2FACC789}"/>
    <cellStyle name="Normal 2 3 3 3" xfId="1852" xr:uid="{2AF88596-996B-47BB-A371-BAAFAA0431A0}"/>
    <cellStyle name="Normal 2 3 3 3 2" xfId="5584" xr:uid="{70B92BE7-5632-4FF7-B8BE-111232848E06}"/>
    <cellStyle name="Normal 2 3 3 3 2 2" xfId="13292" xr:uid="{B2AC2DE4-5BC6-47C2-AF68-B14351870305}"/>
    <cellStyle name="Normal 2 3 3 3 2 2 2" xfId="28704" xr:uid="{DB6FDC26-9C26-4B8B-A935-C51995286E09}"/>
    <cellStyle name="Normal 2 3 3 3 2 2 2 2" xfId="58772" xr:uid="{45DD2F09-C035-419A-AB11-866127293B43}"/>
    <cellStyle name="Normal 2 3 3 3 2 2 3" xfId="58771" xr:uid="{7DE93A62-6E27-440F-813D-7459F5569D2F}"/>
    <cellStyle name="Normal 2 3 3 3 2 3" xfId="20999" xr:uid="{5C2CF67C-AC41-4525-B08B-021D77FAF385}"/>
    <cellStyle name="Normal 2 3 3 3 2 3 2" xfId="58773" xr:uid="{7A08A134-9428-434C-BB7E-2DEBBC2FD47F}"/>
    <cellStyle name="Normal 2 3 3 3 2 4" xfId="58770" xr:uid="{5CD42C3D-6B2C-49DA-BE7C-3A10ECFC36F5}"/>
    <cellStyle name="Normal 2 3 3 3 3" xfId="9563" xr:uid="{8EA01FA6-CF59-43A5-8BEE-C65EBE094FAB}"/>
    <cellStyle name="Normal 2 3 3 3 3 2" xfId="24976" xr:uid="{778073DA-6ADE-4346-806B-AA3FDD854258}"/>
    <cellStyle name="Normal 2 3 3 3 3 2 2" xfId="58775" xr:uid="{37C0E4B0-0DE1-4869-8A45-9FF494D2FA31}"/>
    <cellStyle name="Normal 2 3 3 3 3 3" xfId="58774" xr:uid="{E04EE879-D22A-44FA-BCA2-C0F9021F24FF}"/>
    <cellStyle name="Normal 2 3 3 3 4" xfId="17271" xr:uid="{A0868B87-212B-46FA-8C8E-A2180376DCF6}"/>
    <cellStyle name="Normal 2 3 3 3 4 2" xfId="58776" xr:uid="{6FCD42EB-66B6-4AAC-9DB7-E6CCFA9B1D5E}"/>
    <cellStyle name="Normal 2 3 3 3 5" xfId="58769" xr:uid="{4D12F92E-E15A-409F-9EE9-609593109B95}"/>
    <cellStyle name="Normal 2 3 3 4" xfId="4107" xr:uid="{49A1EF92-B9EA-4A96-B380-78904A79B116}"/>
    <cellStyle name="Normal 2 3 3 4 2" xfId="11815" xr:uid="{C96321E1-A440-4F4C-928C-21E2366FFF0E}"/>
    <cellStyle name="Normal 2 3 3 4 2 2" xfId="27227" xr:uid="{433F73BC-21EB-4B30-908B-6B34E071B2B5}"/>
    <cellStyle name="Normal 2 3 3 4 2 2 2" xfId="58779" xr:uid="{E9D9904C-155C-462C-8AEB-F6E6CB6B8699}"/>
    <cellStyle name="Normal 2 3 3 4 2 3" xfId="58778" xr:uid="{EF4B6050-352F-418A-B468-BE5AC84E3B3E}"/>
    <cellStyle name="Normal 2 3 3 4 3" xfId="19522" xr:uid="{64573034-7B18-437A-887B-82F5E7445AC3}"/>
    <cellStyle name="Normal 2 3 3 4 3 2" xfId="58780" xr:uid="{47ABE53F-5875-4428-8023-88F3D5ECBF84}"/>
    <cellStyle name="Normal 2 3 3 4 4" xfId="58777" xr:uid="{F20498A3-0546-470D-8BDE-807959B007F2}"/>
    <cellStyle name="Normal 2 3 3 5" xfId="8104" xr:uid="{2C684C24-7AD7-4DD6-8C78-3DF46CE6CB9F}"/>
    <cellStyle name="Normal 2 3 3 5 2" xfId="23517" xr:uid="{33C48660-D72E-4C63-A644-3FD313B973AD}"/>
    <cellStyle name="Normal 2 3 3 5 2 2" xfId="58782" xr:uid="{FDA320C3-7A55-4012-895F-D1E77F6A586F}"/>
    <cellStyle name="Normal 2 3 3 5 3" xfId="58781" xr:uid="{6C1F5769-A001-4755-A2C6-E6244B655B99}"/>
    <cellStyle name="Normal 2 3 3 6" xfId="15812" xr:uid="{1CBFE570-B8AD-4EA3-886E-40EF75B95400}"/>
    <cellStyle name="Normal 2 3 3 6 2" xfId="58783" xr:uid="{8ACFA3C0-6FFB-4747-9824-AED50083AE80}"/>
    <cellStyle name="Normal 2 3 3 7" xfId="58752" xr:uid="{A45E9B7D-F875-473B-B23C-A3D6AF68E9DC}"/>
    <cellStyle name="Normal 2 3 4" xfId="817" xr:uid="{E24BB718-55D2-4E47-BAE9-CE1971D8AA03}"/>
    <cellStyle name="Normal 2 3 4 2" xfId="2292" xr:uid="{F544C395-CFF1-4FA7-828E-3BB02041FBEE}"/>
    <cellStyle name="Normal 2 3 4 2 2" xfId="6024" xr:uid="{DD061D91-56A5-4715-B035-7AED9DC4E49B}"/>
    <cellStyle name="Normal 2 3 4 2 2 2" xfId="13732" xr:uid="{8A242D7E-FBD1-4D16-AD00-F126250EAADE}"/>
    <cellStyle name="Normal 2 3 4 2 2 2 2" xfId="29144" xr:uid="{A7E9057B-4BD2-4C46-BC71-3F48607FDC4F}"/>
    <cellStyle name="Normal 2 3 4 2 2 2 2 2" xfId="58788" xr:uid="{C569C7E7-0661-4B43-BF81-555DED65C883}"/>
    <cellStyle name="Normal 2 3 4 2 2 2 3" xfId="58787" xr:uid="{B3E73939-59C5-419F-A247-4995CB55FEE5}"/>
    <cellStyle name="Normal 2 3 4 2 2 3" xfId="21439" xr:uid="{71A5B8C0-56E2-438D-B338-8373BBAB099E}"/>
    <cellStyle name="Normal 2 3 4 2 2 3 2" xfId="58789" xr:uid="{E37C80BE-E952-4AF5-BBCA-2481FB6F664C}"/>
    <cellStyle name="Normal 2 3 4 2 2 4" xfId="58786" xr:uid="{075D5920-251D-4469-887B-915FBFEEDBC6}"/>
    <cellStyle name="Normal 2 3 4 2 3" xfId="10003" xr:uid="{1CBE9CE2-B8CD-4BF8-8C76-3F8CEEB20796}"/>
    <cellStyle name="Normal 2 3 4 2 3 2" xfId="25416" xr:uid="{D22193EE-E564-4268-80A5-FF3446613BA2}"/>
    <cellStyle name="Normal 2 3 4 2 3 2 2" xfId="58791" xr:uid="{489F8626-96E1-4B65-BA16-BC7577F22D28}"/>
    <cellStyle name="Normal 2 3 4 2 3 3" xfId="58790" xr:uid="{A3B89F11-C6D5-40DA-B545-03C49BD784FE}"/>
    <cellStyle name="Normal 2 3 4 2 4" xfId="17711" xr:uid="{755F4DF8-EEA6-4C60-8F10-7A11EABC809E}"/>
    <cellStyle name="Normal 2 3 4 2 4 2" xfId="58792" xr:uid="{8C303F7F-B103-45B5-8A96-00B7732B0416}"/>
    <cellStyle name="Normal 2 3 4 2 5" xfId="58785" xr:uid="{3B48D0A6-C9D0-42AB-A14A-AFFF7B145FFC}"/>
    <cellStyle name="Normal 2 3 4 3" xfId="4554" xr:uid="{CF77A97E-F73B-4CFE-8B15-2C61AE555081}"/>
    <cellStyle name="Normal 2 3 4 3 2" xfId="12262" xr:uid="{27D8BB70-F45E-49D5-A74D-46F215FE20A4}"/>
    <cellStyle name="Normal 2 3 4 3 2 2" xfId="27674" xr:uid="{D0ABC77A-A9DB-4CA5-AD6B-5594483C707F}"/>
    <cellStyle name="Normal 2 3 4 3 2 2 2" xfId="58795" xr:uid="{D8C3F79E-E3E7-4D03-B938-6E271DD5FEAD}"/>
    <cellStyle name="Normal 2 3 4 3 2 3" xfId="58794" xr:uid="{07580B51-BBB9-4CC5-8BF9-FDA817D237E1}"/>
    <cellStyle name="Normal 2 3 4 3 3" xfId="19969" xr:uid="{2E13CC0E-E8EF-48B2-B7A0-9895FFB6781F}"/>
    <cellStyle name="Normal 2 3 4 3 3 2" xfId="58796" xr:uid="{92E8CB29-83CF-4A62-9533-2A698CFE16D0}"/>
    <cellStyle name="Normal 2 3 4 3 4" xfId="58793" xr:uid="{AFB15F85-520F-4603-AAE2-DD88F07739AF}"/>
    <cellStyle name="Normal 2 3 4 4" xfId="8544" xr:uid="{8A1CC7B5-3964-4677-8FC0-B90DE98CB9BA}"/>
    <cellStyle name="Normal 2 3 4 4 2" xfId="23957" xr:uid="{81141B11-1156-435E-A135-15C5246A8DA3}"/>
    <cellStyle name="Normal 2 3 4 4 2 2" xfId="58798" xr:uid="{1A99613F-9EB8-4605-A603-49391D732DDA}"/>
    <cellStyle name="Normal 2 3 4 4 3" xfId="58797" xr:uid="{111F285E-3320-4B6E-B65B-0651C5A31175}"/>
    <cellStyle name="Normal 2 3 4 5" xfId="16252" xr:uid="{D9107F02-DB33-4EA8-9EA0-3F8C52A02A7B}"/>
    <cellStyle name="Normal 2 3 4 5 2" xfId="58799" xr:uid="{846C015A-651C-40DD-8E45-720824D565AC}"/>
    <cellStyle name="Normal 2 3 4 6" xfId="58784" xr:uid="{D9D35075-9A07-47B5-8A4B-277EADC14025}"/>
    <cellStyle name="Normal 2 3 5" xfId="1654" xr:uid="{BEAA7B75-EF71-483F-926C-9C680D7CD962}"/>
    <cellStyle name="Normal 2 3 5 2" xfId="5386" xr:uid="{26844716-0808-49ED-BA1D-3617EBBC18FD}"/>
    <cellStyle name="Normal 2 3 5 2 2" xfId="13094" xr:uid="{09F7B1E5-0559-4F46-AD2A-A07267DD19FD}"/>
    <cellStyle name="Normal 2 3 5 2 2 2" xfId="28506" xr:uid="{4A31A12E-E8DA-463E-B588-EEB60861C4AD}"/>
    <cellStyle name="Normal 2 3 5 2 2 2 2" xfId="58803" xr:uid="{8DA09C83-B440-41AE-A2A1-D26001638D27}"/>
    <cellStyle name="Normal 2 3 5 2 2 3" xfId="58802" xr:uid="{B12852D4-8F15-4244-A004-1A8121F58231}"/>
    <cellStyle name="Normal 2 3 5 2 3" xfId="20801" xr:uid="{CE74DA3A-51E7-42D3-BDC3-31D89758F6D6}"/>
    <cellStyle name="Normal 2 3 5 2 3 2" xfId="58804" xr:uid="{1F624A5B-8111-4E92-A586-D1E00186EF76}"/>
    <cellStyle name="Normal 2 3 5 2 4" xfId="58801" xr:uid="{062B5116-707E-4BE1-AA02-DB2BBD7196D5}"/>
    <cellStyle name="Normal 2 3 5 3" xfId="9365" xr:uid="{98897E82-1B71-4B0C-92DC-6DE8024F7E34}"/>
    <cellStyle name="Normal 2 3 5 3 2" xfId="24778" xr:uid="{2C64D216-B1DA-4F93-A410-9B6DE273C2AB}"/>
    <cellStyle name="Normal 2 3 5 3 2 2" xfId="58806" xr:uid="{FDBED6C4-8555-4223-9579-07C5A61B39D7}"/>
    <cellStyle name="Normal 2 3 5 3 3" xfId="58805" xr:uid="{2B414A60-E9B9-4F22-8AA2-E3ACA6097722}"/>
    <cellStyle name="Normal 2 3 5 4" xfId="17073" xr:uid="{9390C327-7803-4180-8519-8E27A709AA0B}"/>
    <cellStyle name="Normal 2 3 5 4 2" xfId="58807" xr:uid="{BB92163C-3DC6-4E9B-A635-A3FD85E67813}"/>
    <cellStyle name="Normal 2 3 5 5" xfId="58800" xr:uid="{57C7A30E-710B-4656-9AF0-4FD77966870C}"/>
    <cellStyle name="Normal 2 3 6" xfId="3902" xr:uid="{1D398413-F78B-4EE8-9C7B-6D0365ED793E}"/>
    <cellStyle name="Normal 2 3 6 2" xfId="11610" xr:uid="{DED85170-1D3C-47BC-AEBB-305D21811BEB}"/>
    <cellStyle name="Normal 2 3 6 2 2" xfId="27022" xr:uid="{75204BCA-2AC8-4806-9EBB-78879BC1A4E8}"/>
    <cellStyle name="Normal 2 3 6 2 2 2" xfId="58810" xr:uid="{F1A0D9CC-E901-485D-AD78-3FB8F3FDD5FF}"/>
    <cellStyle name="Normal 2 3 6 2 3" xfId="58809" xr:uid="{3D8CE57D-12BB-4A1B-8698-0E0C414E7084}"/>
    <cellStyle name="Normal 2 3 6 3" xfId="19317" xr:uid="{F6153FCE-9983-49A0-ACFE-0494FB004203}"/>
    <cellStyle name="Normal 2 3 6 3 2" xfId="58811" xr:uid="{E1120EE9-A5D0-437D-9D2F-B7A28DF9A451}"/>
    <cellStyle name="Normal 2 3 6 4" xfId="58808" xr:uid="{159133C1-7C18-4F56-982C-C346365A2439}"/>
    <cellStyle name="Normal 2 3 7" xfId="7888" xr:uid="{C678AF60-58AD-4B3D-97E7-3ED3E09189C8}"/>
    <cellStyle name="Normal 2 3 7 2" xfId="23301" xr:uid="{C24BD440-DD2D-427A-80D6-1452345C4F7F}"/>
    <cellStyle name="Normal 2 3 7 2 2" xfId="58813" xr:uid="{DC3EB21A-2541-4323-AC0A-E90DB4C0E098}"/>
    <cellStyle name="Normal 2 3 7 3" xfId="58812" xr:uid="{7DF3033A-F4E7-4545-BB0F-F93C5A633330}"/>
    <cellStyle name="Normal 2 3 8" xfId="15596" xr:uid="{1A445B3A-4B36-49C3-B4D1-7F32BEE1BAD1}"/>
    <cellStyle name="Normal 2 3 8 2" xfId="58814" xr:uid="{3BC49823-D13A-4DD7-AB3D-43E41E32264C}"/>
    <cellStyle name="Normal 2 3 9" xfId="58687" xr:uid="{3CF64C45-0EEE-4988-9A15-F310EE028188}"/>
    <cellStyle name="Normal 20" xfId="221" xr:uid="{D48F5E63-AC8C-4009-9355-9F3AD9FF833F}"/>
    <cellStyle name="Normal 20 2" xfId="424" xr:uid="{382925AA-D6CA-4465-8629-36B82611569A}"/>
    <cellStyle name="Normal 20 2 2" xfId="1085" xr:uid="{321A43C7-DF13-43FD-91FE-4CF2F5D50452}"/>
    <cellStyle name="Normal 20 2 2 2" xfId="2553" xr:uid="{07E63E8B-359D-43CA-B072-3D461B44BB54}"/>
    <cellStyle name="Normal 20 2 2 2 2" xfId="6285" xr:uid="{4B6B1FD6-ECCA-42AF-A59D-2EC27FBF04B7}"/>
    <cellStyle name="Normal 20 2 2 2 2 2" xfId="13993" xr:uid="{98B8C2A7-7DFE-457E-9989-23B281DC14B7}"/>
    <cellStyle name="Normal 20 2 2 2 2 2 2" xfId="29405" xr:uid="{CFE60533-D82F-463E-9875-097760D56314}"/>
    <cellStyle name="Normal 20 2 2 2 2 2 2 2" xfId="58821" xr:uid="{78E200F9-48CD-48C7-B632-9D14441251C6}"/>
    <cellStyle name="Normal 20 2 2 2 2 2 3" xfId="58820" xr:uid="{721E38EB-3F75-4A1D-B821-D00D927E1BE3}"/>
    <cellStyle name="Normal 20 2 2 2 2 3" xfId="21700" xr:uid="{9F0F08FB-1AAD-4E1A-8778-99276D43BC0B}"/>
    <cellStyle name="Normal 20 2 2 2 2 3 2" xfId="58822" xr:uid="{DED02459-8D1C-44AC-8738-EE4B6556C1E9}"/>
    <cellStyle name="Normal 20 2 2 2 2 4" xfId="58819" xr:uid="{C4D954DA-4220-434F-8219-615D575856EA}"/>
    <cellStyle name="Normal 20 2 2 2 3" xfId="10264" xr:uid="{E1BB9FA6-5D94-4312-B3AF-65839D1E8DC1}"/>
    <cellStyle name="Normal 20 2 2 2 3 2" xfId="25677" xr:uid="{3F9AEE8D-010D-401E-A0F0-CF02C64E8243}"/>
    <cellStyle name="Normal 20 2 2 2 3 2 2" xfId="58824" xr:uid="{0869FA58-FFEE-4D6D-BFAC-72D52591819C}"/>
    <cellStyle name="Normal 20 2 2 2 3 3" xfId="58823" xr:uid="{A454676C-21C4-4BF5-AE87-6C5F2BED34EA}"/>
    <cellStyle name="Normal 20 2 2 2 4" xfId="17972" xr:uid="{AB8ED6CC-089D-4E35-AFAA-85DD8ACC153A}"/>
    <cellStyle name="Normal 20 2 2 2 4 2" xfId="58825" xr:uid="{264C44AB-091F-4011-AA13-BC396DD6024B}"/>
    <cellStyle name="Normal 20 2 2 2 5" xfId="58818" xr:uid="{F5012FDF-6250-4F61-82B5-D7526633C48A}"/>
    <cellStyle name="Normal 20 2 2 3" xfId="4822" xr:uid="{C80F2CDD-57DF-4A4F-88B2-AA1F7636C611}"/>
    <cellStyle name="Normal 20 2 2 3 2" xfId="12530" xr:uid="{0E9B4FD9-C0B8-4EA5-B73C-3888105B0DF3}"/>
    <cellStyle name="Normal 20 2 2 3 2 2" xfId="27942" xr:uid="{1340CEF7-9018-4C19-A924-9266D538E6BF}"/>
    <cellStyle name="Normal 20 2 2 3 2 2 2" xfId="58828" xr:uid="{9404630A-F095-4CE0-82D6-764DAA5E16A6}"/>
    <cellStyle name="Normal 20 2 2 3 2 3" xfId="58827" xr:uid="{ED833DED-4E59-4367-9E07-C45674E74D01}"/>
    <cellStyle name="Normal 20 2 2 3 3" xfId="20237" xr:uid="{D19B555D-D851-4D92-B2F7-9BB9FBD026CD}"/>
    <cellStyle name="Normal 20 2 2 3 3 2" xfId="58829" xr:uid="{D4442106-C6F4-476C-8CBD-F257A44B3987}"/>
    <cellStyle name="Normal 20 2 2 3 4" xfId="58826" xr:uid="{362A388B-124B-47FC-B955-2607623959A5}"/>
    <cellStyle name="Normal 20 2 2 4" xfId="8805" xr:uid="{C5B44409-A976-4473-8A17-D1AB2C2ECEC6}"/>
    <cellStyle name="Normal 20 2 2 4 2" xfId="24218" xr:uid="{02BA1746-46A1-4309-B9DA-E54EA471BECE}"/>
    <cellStyle name="Normal 20 2 2 4 2 2" xfId="58831" xr:uid="{48C1A55F-951C-42C4-9D2B-31E242734643}"/>
    <cellStyle name="Normal 20 2 2 4 3" xfId="58830" xr:uid="{869A41F2-E349-4535-9C51-66BD12723849}"/>
    <cellStyle name="Normal 20 2 2 5" xfId="16513" xr:uid="{E5DEC9B1-F296-436F-93C4-61998E8B9920}"/>
    <cellStyle name="Normal 20 2 2 5 2" xfId="58832" xr:uid="{98FD0175-F5B9-493B-9B46-E7116802633B}"/>
    <cellStyle name="Normal 20 2 2 6" xfId="58817" xr:uid="{4021C130-F117-46C8-A5DB-FBDDEEF386A1}"/>
    <cellStyle name="Normal 20 2 3" xfId="1915" xr:uid="{53564115-DD89-437F-B2B1-171FE0AB0369}"/>
    <cellStyle name="Normal 20 2 3 2" xfId="5647" xr:uid="{C3F1B73E-4E98-4A18-B24A-7E12EDB4FA01}"/>
    <cellStyle name="Normal 20 2 3 2 2" xfId="13355" xr:uid="{05219F95-BF54-453E-937C-744E1E0F1963}"/>
    <cellStyle name="Normal 20 2 3 2 2 2" xfId="28767" xr:uid="{424E916F-DFDD-447E-BDE9-6C2D3B8450DE}"/>
    <cellStyle name="Normal 20 2 3 2 2 2 2" xfId="58836" xr:uid="{7F6F85D0-4924-4E15-91E0-156952C847DA}"/>
    <cellStyle name="Normal 20 2 3 2 2 3" xfId="58835" xr:uid="{2144AC73-D7A0-4554-AC6A-0FEB1D6A65A1}"/>
    <cellStyle name="Normal 20 2 3 2 3" xfId="21062" xr:uid="{29A64FC7-BD8F-417D-A099-66E849EEE5BE}"/>
    <cellStyle name="Normal 20 2 3 2 3 2" xfId="58837" xr:uid="{B6EF1F77-7DE8-4CF6-BDB3-D6E746973526}"/>
    <cellStyle name="Normal 20 2 3 2 4" xfId="58834" xr:uid="{3FAE027E-1B17-43D5-B18F-1CB375E7ADD5}"/>
    <cellStyle name="Normal 20 2 3 3" xfId="9626" xr:uid="{0B7391B3-091B-4806-87DA-5C6A7AB23DAD}"/>
    <cellStyle name="Normal 20 2 3 3 2" xfId="25039" xr:uid="{AD6AE585-F7B1-4E36-A78A-274FAA3A86AC}"/>
    <cellStyle name="Normal 20 2 3 3 2 2" xfId="58839" xr:uid="{E883AB21-26C5-4A39-95DD-71D114C14E32}"/>
    <cellStyle name="Normal 20 2 3 3 3" xfId="58838" xr:uid="{4D3590B3-F250-4B3C-B55F-042577E25352}"/>
    <cellStyle name="Normal 20 2 3 4" xfId="17334" xr:uid="{E8DFD32A-6CD0-404D-86EC-79C8C28618EC}"/>
    <cellStyle name="Normal 20 2 3 4 2" xfId="58840" xr:uid="{B6DCB102-BA41-4A77-801F-46F3B2CD3343}"/>
    <cellStyle name="Normal 20 2 3 5" xfId="58833" xr:uid="{779C9620-AA2C-45E1-8C3C-6D842ECA6039}"/>
    <cellStyle name="Normal 20 2 4" xfId="4170" xr:uid="{3DAF1A85-F2BD-4597-994A-AFFD3A8D2600}"/>
    <cellStyle name="Normal 20 2 4 2" xfId="11878" xr:uid="{9D94BBD7-B220-462B-BDFB-4FB7DC7B4F5F}"/>
    <cellStyle name="Normal 20 2 4 2 2" xfId="27290" xr:uid="{69966248-FCDA-4A3A-AB16-88E19A6E433A}"/>
    <cellStyle name="Normal 20 2 4 2 2 2" xfId="58843" xr:uid="{CECF32D2-A790-4515-ACC2-F72539CE24A5}"/>
    <cellStyle name="Normal 20 2 4 2 3" xfId="58842" xr:uid="{15845F77-FD4F-4AA5-A6A2-4E67399AF4D8}"/>
    <cellStyle name="Normal 20 2 4 3" xfId="19585" xr:uid="{CDE597E7-22F0-480D-ABFA-35FEFEBD7E01}"/>
    <cellStyle name="Normal 20 2 4 3 2" xfId="58844" xr:uid="{38FE940B-766B-4064-A1AF-963D01AD876C}"/>
    <cellStyle name="Normal 20 2 4 4" xfId="58841" xr:uid="{419940F7-7ED2-4FF8-BE14-9E311A9FA29B}"/>
    <cellStyle name="Normal 20 2 5" xfId="8167" xr:uid="{A906DDED-EC15-4AD8-98C0-EFA302DFFA15}"/>
    <cellStyle name="Normal 20 2 5 2" xfId="23580" xr:uid="{1A3F74EB-A38A-419A-B938-C8DCE797C6EB}"/>
    <cellStyle name="Normal 20 2 5 2 2" xfId="58846" xr:uid="{16DBD288-ABBA-4994-8409-B2756D3ACEDA}"/>
    <cellStyle name="Normal 20 2 5 3" xfId="58845" xr:uid="{793FF10C-7EAD-4162-BF36-18B740617296}"/>
    <cellStyle name="Normal 20 2 6" xfId="15875" xr:uid="{1922BDAE-B5D3-48FA-9D81-D586A5951D63}"/>
    <cellStyle name="Normal 20 2 6 2" xfId="58847" xr:uid="{8732F316-9769-477B-BEB0-57EFD344BA04}"/>
    <cellStyle name="Normal 20 2 7" xfId="58816" xr:uid="{D09AD919-1CF1-45B2-B962-D26A1F0FBD19}"/>
    <cellStyle name="Normal 20 3" xfId="885" xr:uid="{6277438F-13A5-4F3F-A837-6732BB85F453}"/>
    <cellStyle name="Normal 20 3 2" xfId="2355" xr:uid="{75E981BF-75E0-4776-ADBF-C8A727F7DFA9}"/>
    <cellStyle name="Normal 20 3 2 2" xfId="6087" xr:uid="{5C36E48F-F277-48FA-AD28-C6CD619A25F5}"/>
    <cellStyle name="Normal 20 3 2 2 2" xfId="13795" xr:uid="{A8BE0061-845D-4319-8504-3BDE70501AC9}"/>
    <cellStyle name="Normal 20 3 2 2 2 2" xfId="29207" xr:uid="{613494FF-7692-4EF0-AFBB-D5667C267208}"/>
    <cellStyle name="Normal 20 3 2 2 2 2 2" xfId="58852" xr:uid="{841C028D-D053-4BAE-B2BE-3597C002C5DA}"/>
    <cellStyle name="Normal 20 3 2 2 2 3" xfId="58851" xr:uid="{8A3BC226-D316-4E08-BAFB-60AD177FCD76}"/>
    <cellStyle name="Normal 20 3 2 2 3" xfId="21502" xr:uid="{6334BA78-6D21-4426-80A2-35F90495E804}"/>
    <cellStyle name="Normal 20 3 2 2 3 2" xfId="58853" xr:uid="{E558C4AD-5E93-4D5C-8FCE-9A1536FB6B33}"/>
    <cellStyle name="Normal 20 3 2 2 4" xfId="58850" xr:uid="{D64FE9E6-D648-4C4D-AC63-25F00F4C880B}"/>
    <cellStyle name="Normal 20 3 2 3" xfId="10066" xr:uid="{1631BD0B-A1E7-4481-A17C-E084C7D24FCF}"/>
    <cellStyle name="Normal 20 3 2 3 2" xfId="25479" xr:uid="{17049864-1230-4B0C-9451-D1DAB79D709F}"/>
    <cellStyle name="Normal 20 3 2 3 2 2" xfId="58855" xr:uid="{915814CE-60AE-414C-AD96-DCD2B627FE8C}"/>
    <cellStyle name="Normal 20 3 2 3 3" xfId="58854" xr:uid="{0D607C25-9A5E-43A5-9828-B737F04D5195}"/>
    <cellStyle name="Normal 20 3 2 4" xfId="17774" xr:uid="{40EE0A12-2E22-406F-A48B-54792502B7FD}"/>
    <cellStyle name="Normal 20 3 2 4 2" xfId="58856" xr:uid="{ACBCA3E5-49DD-4C0A-A8F8-BEDC2FA96250}"/>
    <cellStyle name="Normal 20 3 2 5" xfId="58849" xr:uid="{41555D2D-6AEE-404B-AACA-8E01D5BA601C}"/>
    <cellStyle name="Normal 20 3 3" xfId="4622" xr:uid="{7FAD4A7C-72E8-462F-8B57-31F0854BDBBC}"/>
    <cellStyle name="Normal 20 3 3 2" xfId="12330" xr:uid="{9ED17796-B965-413D-920F-2C48149D2F0F}"/>
    <cellStyle name="Normal 20 3 3 2 2" xfId="27742" xr:uid="{B672313F-ADBE-4319-A628-551147815697}"/>
    <cellStyle name="Normal 20 3 3 2 2 2" xfId="58859" xr:uid="{EBC5A3D9-138C-463A-BA36-59C20CC0AFB4}"/>
    <cellStyle name="Normal 20 3 3 2 3" xfId="58858" xr:uid="{F5C49E83-5CD7-4E19-9085-38B10851AC4D}"/>
    <cellStyle name="Normal 20 3 3 3" xfId="20037" xr:uid="{358BF148-7E29-4E88-85A3-5F8F16603919}"/>
    <cellStyle name="Normal 20 3 3 3 2" xfId="58860" xr:uid="{318D2BF7-8253-4CA8-9C34-C798B15D22F5}"/>
    <cellStyle name="Normal 20 3 3 4" xfId="58857" xr:uid="{D06321DB-780B-456A-B0D6-ACF8B772F702}"/>
    <cellStyle name="Normal 20 3 4" xfId="8607" xr:uid="{B71460D0-1BD6-4718-B78D-34F028B5E33E}"/>
    <cellStyle name="Normal 20 3 4 2" xfId="24020" xr:uid="{3BFB0858-1728-467D-8630-3473338B997C}"/>
    <cellStyle name="Normal 20 3 4 2 2" xfId="58862" xr:uid="{00BAF088-B36C-44D7-9A35-D94CC52C041B}"/>
    <cellStyle name="Normal 20 3 4 3" xfId="58861" xr:uid="{BA83E0A8-6A81-4CDD-A021-C97FF73788C2}"/>
    <cellStyle name="Normal 20 3 5" xfId="16315" xr:uid="{FB2AB7FE-B0EF-4D23-B172-809EC25E264A}"/>
    <cellStyle name="Normal 20 3 5 2" xfId="58863" xr:uid="{7402280B-DEED-4D02-B729-82CACC381316}"/>
    <cellStyle name="Normal 20 3 6" xfId="58848" xr:uid="{011A0EE2-A679-4D9A-ACD6-85180A439C5C}"/>
    <cellStyle name="Normal 20 4" xfId="1717" xr:uid="{90649ACE-65BC-480C-ABD6-E17F2AA99104}"/>
    <cellStyle name="Normal 20 4 2" xfId="5449" xr:uid="{ACF07435-052D-41A8-94FF-2A6C48862488}"/>
    <cellStyle name="Normal 20 4 2 2" xfId="13157" xr:uid="{4955B352-F58A-41AA-BF4B-ABCF999E6B85}"/>
    <cellStyle name="Normal 20 4 2 2 2" xfId="28569" xr:uid="{CEFE14AC-BE59-4F18-AC7C-ECFDB0D34004}"/>
    <cellStyle name="Normal 20 4 2 2 2 2" xfId="58867" xr:uid="{C0C17442-B061-4C2B-97FA-889376269DE5}"/>
    <cellStyle name="Normal 20 4 2 2 3" xfId="58866" xr:uid="{8517EC7D-512A-4020-955B-8DAF39C56D9D}"/>
    <cellStyle name="Normal 20 4 2 3" xfId="20864" xr:uid="{913BD405-2A1E-4AAC-B506-7C232591D412}"/>
    <cellStyle name="Normal 20 4 2 3 2" xfId="58868" xr:uid="{26FD1305-41BB-4E20-A6B5-B575DA787142}"/>
    <cellStyle name="Normal 20 4 2 4" xfId="58865" xr:uid="{9414C543-6B0D-4CF7-A644-0260D91F18D7}"/>
    <cellStyle name="Normal 20 4 3" xfId="9428" xr:uid="{9E10FA7F-889E-468E-B85C-00B579EC59E2}"/>
    <cellStyle name="Normal 20 4 3 2" xfId="24841" xr:uid="{4C521490-DE20-49A3-925E-0DFA350DE315}"/>
    <cellStyle name="Normal 20 4 3 2 2" xfId="58870" xr:uid="{CB8071B3-5C63-49BF-A1F5-399B37805E7A}"/>
    <cellStyle name="Normal 20 4 3 3" xfId="58869" xr:uid="{74BD89C3-03E9-4717-9A74-5F97D4E87DCA}"/>
    <cellStyle name="Normal 20 4 4" xfId="17136" xr:uid="{142DA58B-72B1-46E7-B9F5-1897A6039727}"/>
    <cellStyle name="Normal 20 4 4 2" xfId="58871" xr:uid="{0D75C410-6760-44AF-935F-82F72BE4B854}"/>
    <cellStyle name="Normal 20 4 5" xfId="58864" xr:uid="{C2D7F4DE-12CF-4771-862F-3AAE5A2A0042}"/>
    <cellStyle name="Normal 20 5" xfId="3970" xr:uid="{38899054-6ACF-4CDD-8D35-F367F1523C25}"/>
    <cellStyle name="Normal 20 5 2" xfId="11678" xr:uid="{7C5E1E7B-3DFF-429E-BD4D-BB4D18430974}"/>
    <cellStyle name="Normal 20 5 2 2" xfId="27090" xr:uid="{4BAC31F5-03E0-4C90-9A83-B6C93A393456}"/>
    <cellStyle name="Normal 20 5 2 2 2" xfId="58874" xr:uid="{3865A01C-E5F5-447D-9C0D-4F43D496A658}"/>
    <cellStyle name="Normal 20 5 2 3" xfId="58873" xr:uid="{AEDB1739-8A37-4E6A-B0F4-9013EA6D4846}"/>
    <cellStyle name="Normal 20 5 3" xfId="19385" xr:uid="{8D6C9BF8-A35C-41BC-93EE-2B66436BBB5A}"/>
    <cellStyle name="Normal 20 5 3 2" xfId="58875" xr:uid="{7F5142C1-7916-4F58-AB3B-20351D749ACD}"/>
    <cellStyle name="Normal 20 5 4" xfId="58872" xr:uid="{8E022EB0-CB12-49E9-BBD5-6F322DE2A88E}"/>
    <cellStyle name="Normal 20 6" xfId="7969" xr:uid="{9C506ECF-E01C-4739-8E67-1CFD491BE9FD}"/>
    <cellStyle name="Normal 20 6 2" xfId="23382" xr:uid="{EED614B8-F117-4424-A1E3-7E359705A0DF}"/>
    <cellStyle name="Normal 20 6 2 2" xfId="58877" xr:uid="{736E25D1-D483-49B0-BD6D-0A31096B55E4}"/>
    <cellStyle name="Normal 20 6 3" xfId="58876" xr:uid="{E4FF942C-7F40-43F7-82F3-04E513E2E951}"/>
    <cellStyle name="Normal 20 7" xfId="15677" xr:uid="{922832DF-2FB6-4A46-9C9D-A3028AC4CD12}"/>
    <cellStyle name="Normal 20 7 2" xfId="58878" xr:uid="{0FECC988-9B48-4B7C-9884-932305CF0893}"/>
    <cellStyle name="Normal 20 8" xfId="58815" xr:uid="{2B947D81-F563-4828-87BA-5AA74F823BAC}"/>
    <cellStyle name="Normal 21" xfId="241" xr:uid="{DDB6C506-023E-43CE-9880-91A357F7A8CC}"/>
    <cellStyle name="Normal 21 2" xfId="444" xr:uid="{DE525446-85D0-4C63-AE91-653CDC1136D1}"/>
    <cellStyle name="Normal 21 2 2" xfId="1105" xr:uid="{1A8A2C5D-9A5D-4AD0-A9F2-EE22D8DC10FD}"/>
    <cellStyle name="Normal 21 2 2 2" xfId="2573" xr:uid="{B2C65DBA-AE22-4F6A-8D0F-CA32ADCA4C77}"/>
    <cellStyle name="Normal 21 2 2 2 2" xfId="6305" xr:uid="{2B295EF7-BE2D-4C1D-9B14-BC68AC358446}"/>
    <cellStyle name="Normal 21 2 2 2 2 2" xfId="14013" xr:uid="{FC6BEA5F-60C4-4903-8E17-C705EBC11B66}"/>
    <cellStyle name="Normal 21 2 2 2 2 2 2" xfId="29425" xr:uid="{A2825C5B-9FFE-47B6-9CEE-98C182F4382E}"/>
    <cellStyle name="Normal 21 2 2 2 2 2 2 2" xfId="58885" xr:uid="{2128EBEC-C3F3-4A41-A6E2-D35E04081BBF}"/>
    <cellStyle name="Normal 21 2 2 2 2 2 3" xfId="58884" xr:uid="{B16D33A2-18F7-4AFF-8C5A-50D2B021514B}"/>
    <cellStyle name="Normal 21 2 2 2 2 3" xfId="21720" xr:uid="{6D5ED87C-F4B2-4248-96FE-CF485C8A2778}"/>
    <cellStyle name="Normal 21 2 2 2 2 3 2" xfId="58886" xr:uid="{766B5C32-EECC-4493-B9AF-7581E219B8C3}"/>
    <cellStyle name="Normal 21 2 2 2 2 4" xfId="58883" xr:uid="{2C7A030C-0BE5-47AD-8260-390C05C53095}"/>
    <cellStyle name="Normal 21 2 2 2 3" xfId="10284" xr:uid="{02F29B20-B513-4FE5-A0ED-519CBB5587FE}"/>
    <cellStyle name="Normal 21 2 2 2 3 2" xfId="25697" xr:uid="{46637C14-8278-4316-B050-8C8EB120929A}"/>
    <cellStyle name="Normal 21 2 2 2 3 2 2" xfId="58888" xr:uid="{7C848ED1-AF89-4B0A-A404-10B25DE4BD5F}"/>
    <cellStyle name="Normal 21 2 2 2 3 3" xfId="58887" xr:uid="{B9941639-A629-4B70-BF5B-346E2CBA94A3}"/>
    <cellStyle name="Normal 21 2 2 2 4" xfId="17992" xr:uid="{E2F3F0E4-3235-4A07-A876-2811471BB490}"/>
    <cellStyle name="Normal 21 2 2 2 4 2" xfId="58889" xr:uid="{E88ED650-9A93-4776-992F-90B39497E0ED}"/>
    <cellStyle name="Normal 21 2 2 2 5" xfId="58882" xr:uid="{B77BB359-A7BA-48FA-8B13-C4F566E3D532}"/>
    <cellStyle name="Normal 21 2 2 3" xfId="4842" xr:uid="{D5ADAC48-ABE5-48ED-BF66-859D96230E46}"/>
    <cellStyle name="Normal 21 2 2 3 2" xfId="12550" xr:uid="{69CA9ABC-EFD2-4AE1-93FF-55855B33E78A}"/>
    <cellStyle name="Normal 21 2 2 3 2 2" xfId="27962" xr:uid="{682D809B-851D-4008-A0AF-577D0CB6F993}"/>
    <cellStyle name="Normal 21 2 2 3 2 2 2" xfId="58892" xr:uid="{F8F98299-AB4E-48C6-8370-7EA2A0F6AA98}"/>
    <cellStyle name="Normal 21 2 2 3 2 3" xfId="58891" xr:uid="{159A8666-67F2-445C-AD1B-7388543A4853}"/>
    <cellStyle name="Normal 21 2 2 3 3" xfId="20257" xr:uid="{BCDACA58-2FD4-46B3-9178-45934FB585ED}"/>
    <cellStyle name="Normal 21 2 2 3 3 2" xfId="58893" xr:uid="{4793E8AE-45AB-4DC4-9085-F4DA2258E181}"/>
    <cellStyle name="Normal 21 2 2 3 4" xfId="58890" xr:uid="{58CE5176-FDAB-4509-9C42-0AD0BEE8293B}"/>
    <cellStyle name="Normal 21 2 2 4" xfId="8825" xr:uid="{56033DC2-6A11-48DF-BC4E-317746AE647A}"/>
    <cellStyle name="Normal 21 2 2 4 2" xfId="24238" xr:uid="{ADDAEDC5-1C46-4D2B-8CD6-F83BA37913D6}"/>
    <cellStyle name="Normal 21 2 2 4 2 2" xfId="58895" xr:uid="{DE43498D-0AB6-4D30-8F0F-02FC2A90ABD5}"/>
    <cellStyle name="Normal 21 2 2 4 3" xfId="58894" xr:uid="{FE1321B5-4015-4F53-B5BB-A3B29E41A3D6}"/>
    <cellStyle name="Normal 21 2 2 5" xfId="16533" xr:uid="{20B467FC-2B2B-4476-907F-71AD769A9839}"/>
    <cellStyle name="Normal 21 2 2 5 2" xfId="58896" xr:uid="{1A919438-DC60-45A6-BA2F-9E617C43084A}"/>
    <cellStyle name="Normal 21 2 2 6" xfId="58881" xr:uid="{3905E21F-BEBB-4F3D-8B80-2FB1CD72BA95}"/>
    <cellStyle name="Normal 21 2 3" xfId="1935" xr:uid="{0EF3C6B7-AFBC-48AF-8B8E-6DA71792C48A}"/>
    <cellStyle name="Normal 21 2 3 2" xfId="5667" xr:uid="{FD6132BA-6E7A-4907-A04D-5178F5914459}"/>
    <cellStyle name="Normal 21 2 3 2 2" xfId="13375" xr:uid="{22DFA5A9-8929-4568-82D2-C6F4FDEFA165}"/>
    <cellStyle name="Normal 21 2 3 2 2 2" xfId="28787" xr:uid="{C7E0592F-673C-427E-A62E-E36F5D9B3B42}"/>
    <cellStyle name="Normal 21 2 3 2 2 2 2" xfId="58900" xr:uid="{2CD6E776-982D-4878-A2A7-413B4ECF042F}"/>
    <cellStyle name="Normal 21 2 3 2 2 3" xfId="58899" xr:uid="{7462BAE4-4DD1-4BD8-811E-240911B87B29}"/>
    <cellStyle name="Normal 21 2 3 2 3" xfId="21082" xr:uid="{691A524B-9145-4121-8522-B3E8463D7E47}"/>
    <cellStyle name="Normal 21 2 3 2 3 2" xfId="58901" xr:uid="{93BF093A-92CF-446B-BA0C-DEC6BEBAD57D}"/>
    <cellStyle name="Normal 21 2 3 2 4" xfId="58898" xr:uid="{9C385D8D-F122-43F4-8D6F-E429182C172A}"/>
    <cellStyle name="Normal 21 2 3 3" xfId="9646" xr:uid="{C1275F91-3178-43BA-A6EA-53100D4A13C0}"/>
    <cellStyle name="Normal 21 2 3 3 2" xfId="25059" xr:uid="{E50517CE-DDC4-48E9-B709-1FA1F0282E3F}"/>
    <cellStyle name="Normal 21 2 3 3 2 2" xfId="58903" xr:uid="{C01D3DF1-5F9C-4ABB-806D-3B6C3C6DDF55}"/>
    <cellStyle name="Normal 21 2 3 3 3" xfId="58902" xr:uid="{D1CF8605-0154-4A99-A8D8-381F81022B3F}"/>
    <cellStyle name="Normal 21 2 3 4" xfId="17354" xr:uid="{A295DA4B-6E4F-4FEF-8F04-D2E7BE8F356E}"/>
    <cellStyle name="Normal 21 2 3 4 2" xfId="58904" xr:uid="{0EDAAEDE-4DF8-4651-B94D-1187A3C3B3EC}"/>
    <cellStyle name="Normal 21 2 3 5" xfId="58897" xr:uid="{61A71BC6-B593-4CED-9AAF-CB64ECDB24ED}"/>
    <cellStyle name="Normal 21 2 4" xfId="4190" xr:uid="{EF5ABFD3-4F79-4AD5-A124-C3AEBD7266D2}"/>
    <cellStyle name="Normal 21 2 4 2" xfId="11898" xr:uid="{4F78AC9C-E45F-4AC8-BED2-A449A2839CAA}"/>
    <cellStyle name="Normal 21 2 4 2 2" xfId="27310" xr:uid="{AE682F05-64F4-4BBC-8807-81495CBD09B8}"/>
    <cellStyle name="Normal 21 2 4 2 2 2" xfId="58907" xr:uid="{553B5374-4FD6-47B8-B8C4-DD7CA98D3D2E}"/>
    <cellStyle name="Normal 21 2 4 2 3" xfId="58906" xr:uid="{6EBDFC35-DDB8-4EC0-A4B8-6AF40AC12739}"/>
    <cellStyle name="Normal 21 2 4 3" xfId="19605" xr:uid="{E5E20A8E-25E8-4B4F-B0D8-A1B6178E0762}"/>
    <cellStyle name="Normal 21 2 4 3 2" xfId="58908" xr:uid="{D77AC5FE-FB94-4A43-8B25-D496EB63C5DB}"/>
    <cellStyle name="Normal 21 2 4 4" xfId="58905" xr:uid="{BFF09D95-E8FA-4CE3-8B4D-DE4DACB7117A}"/>
    <cellStyle name="Normal 21 2 5" xfId="8187" xr:uid="{37A2123D-1B75-4524-8AC7-F303FB4F57E4}"/>
    <cellStyle name="Normal 21 2 5 2" xfId="23600" xr:uid="{CA98723D-966C-4F24-B6A8-EC784DFF0DD6}"/>
    <cellStyle name="Normal 21 2 5 2 2" xfId="58910" xr:uid="{D9911C62-0D49-45FF-BFB0-164EF56D6A5E}"/>
    <cellStyle name="Normal 21 2 5 3" xfId="58909" xr:uid="{98BFD12E-D261-4B26-A472-BA79E96EC97A}"/>
    <cellStyle name="Normal 21 2 6" xfId="15895" xr:uid="{890896FC-E62B-412E-BCBE-B375BADDA557}"/>
    <cellStyle name="Normal 21 2 6 2" xfId="58911" xr:uid="{F05AE0F8-1E49-4E9F-AC70-A7E7A65A5EA2}"/>
    <cellStyle name="Normal 21 2 7" xfId="58880" xr:uid="{AC3BEC97-D309-402A-854C-23E43922299C}"/>
    <cellStyle name="Normal 21 3" xfId="905" xr:uid="{622326EE-7F04-45B3-9037-A05019812A0A}"/>
    <cellStyle name="Normal 21 3 2" xfId="2375" xr:uid="{38BB3EDE-2979-482F-86DB-FEFD4D62497A}"/>
    <cellStyle name="Normal 21 3 2 2" xfId="6107" xr:uid="{2C292847-0CFC-43BB-B3B6-84D1CFEAAC51}"/>
    <cellStyle name="Normal 21 3 2 2 2" xfId="13815" xr:uid="{0F653E36-B28F-46BD-8A48-3D7A22CCAD1E}"/>
    <cellStyle name="Normal 21 3 2 2 2 2" xfId="29227" xr:uid="{20B9D3C1-3833-4D28-BC0F-6F4EF2D709B4}"/>
    <cellStyle name="Normal 21 3 2 2 2 2 2" xfId="58916" xr:uid="{FE1EDAFF-A6F6-4FFE-9757-C60529F1A6FB}"/>
    <cellStyle name="Normal 21 3 2 2 2 3" xfId="58915" xr:uid="{64CFADE6-61A2-4B96-ABB3-75C84A93E4E5}"/>
    <cellStyle name="Normal 21 3 2 2 3" xfId="21522" xr:uid="{1EB90363-ACD4-4CAE-BFED-73BEE3AB594D}"/>
    <cellStyle name="Normal 21 3 2 2 3 2" xfId="58917" xr:uid="{53FE9CA1-282B-46CB-BBB0-A26DC703D1A5}"/>
    <cellStyle name="Normal 21 3 2 2 4" xfId="58914" xr:uid="{EA8DA326-A4CC-44F8-9CCF-7985DE85E9A7}"/>
    <cellStyle name="Normal 21 3 2 3" xfId="10086" xr:uid="{182230E7-C618-420C-8E90-D8501D99FD6B}"/>
    <cellStyle name="Normal 21 3 2 3 2" xfId="25499" xr:uid="{0190E8E8-9CC2-4EC9-A711-B9ACD86FE10B}"/>
    <cellStyle name="Normal 21 3 2 3 2 2" xfId="58919" xr:uid="{4F07CA7C-9BC4-44F1-90A8-0E5A8E78BD78}"/>
    <cellStyle name="Normal 21 3 2 3 3" xfId="58918" xr:uid="{7FACC396-4FE2-42F2-BF7D-F1302CEAAB55}"/>
    <cellStyle name="Normal 21 3 2 4" xfId="17794" xr:uid="{2DCE7775-DBA0-490F-BEC3-E959BC8BBA8B}"/>
    <cellStyle name="Normal 21 3 2 4 2" xfId="58920" xr:uid="{CFA15024-3906-402E-8010-4206F5A8E922}"/>
    <cellStyle name="Normal 21 3 2 5" xfId="58913" xr:uid="{B10967DC-C0F8-4076-B73A-5AF1BEB4EB56}"/>
    <cellStyle name="Normal 21 3 3" xfId="4642" xr:uid="{85E7F257-4C0F-49A1-A955-85EB17C7AFA0}"/>
    <cellStyle name="Normal 21 3 3 2" xfId="12350" xr:uid="{9BCD9216-18CC-4745-A47C-D8E67160ABF0}"/>
    <cellStyle name="Normal 21 3 3 2 2" xfId="27762" xr:uid="{9634AF7A-5453-4593-AC86-1AB44A6495BD}"/>
    <cellStyle name="Normal 21 3 3 2 2 2" xfId="58923" xr:uid="{27368278-A9A9-42AD-9FB6-0B11814FD381}"/>
    <cellStyle name="Normal 21 3 3 2 3" xfId="58922" xr:uid="{A80E3442-1C94-4CB3-82C9-FE38B65AF4AA}"/>
    <cellStyle name="Normal 21 3 3 3" xfId="20057" xr:uid="{3F2ED3EC-BA36-4C28-8CED-60189FEB39AC}"/>
    <cellStyle name="Normal 21 3 3 3 2" xfId="58924" xr:uid="{A4EAC51A-346B-43F9-B0B6-3BACC9AF131D}"/>
    <cellStyle name="Normal 21 3 3 4" xfId="58921" xr:uid="{6A6CF963-DB0E-44A3-9014-76A33F261C7E}"/>
    <cellStyle name="Normal 21 3 4" xfId="8627" xr:uid="{EE38AECE-E818-4191-BE5E-A70A55A30042}"/>
    <cellStyle name="Normal 21 3 4 2" xfId="24040" xr:uid="{2D1D8A4B-C0F7-416E-83BE-533977969112}"/>
    <cellStyle name="Normal 21 3 4 2 2" xfId="58926" xr:uid="{772B450B-1F9B-4197-8826-A07298A39A07}"/>
    <cellStyle name="Normal 21 3 4 3" xfId="58925" xr:uid="{D14C9CDF-A4F1-4894-B9F7-EF6F2BDB8CB0}"/>
    <cellStyle name="Normal 21 3 5" xfId="16335" xr:uid="{3EA7E5DE-CD4D-4340-BF4B-C0B065B8CDE0}"/>
    <cellStyle name="Normal 21 3 5 2" xfId="58927" xr:uid="{E5C05238-8A96-4F83-8537-41F42A1D14F3}"/>
    <cellStyle name="Normal 21 3 6" xfId="58912" xr:uid="{9F2683C6-A270-45B7-A54A-AC082D315C86}"/>
    <cellStyle name="Normal 21 4" xfId="1737" xr:uid="{2F44C2E1-95FF-4356-B167-B3A859357C89}"/>
    <cellStyle name="Normal 21 4 2" xfId="5469" xr:uid="{B20ADDFB-F83D-4D2E-9166-1AE792F334E7}"/>
    <cellStyle name="Normal 21 4 2 2" xfId="13177" xr:uid="{E2262294-2CFA-44A5-86BA-FF15865A677D}"/>
    <cellStyle name="Normal 21 4 2 2 2" xfId="28589" xr:uid="{74941708-AC47-4E07-B1BA-943D9CCA0DC8}"/>
    <cellStyle name="Normal 21 4 2 2 2 2" xfId="58931" xr:uid="{A53E10AE-62F7-4516-8EA2-6531A822A37F}"/>
    <cellStyle name="Normal 21 4 2 2 3" xfId="58930" xr:uid="{B2C2FAA9-9409-4F83-8192-813CFECA9F8A}"/>
    <cellStyle name="Normal 21 4 2 3" xfId="20884" xr:uid="{BC59D004-CCB5-4EA1-AC3D-62CDC4EC2457}"/>
    <cellStyle name="Normal 21 4 2 3 2" xfId="58932" xr:uid="{DFD4E85F-2BA4-4346-A479-2059615196FD}"/>
    <cellStyle name="Normal 21 4 2 4" xfId="58929" xr:uid="{8EDA0FCD-10F1-4B26-91BE-97635B3DB057}"/>
    <cellStyle name="Normal 21 4 3" xfId="9448" xr:uid="{2D88F039-8229-4FDE-BF9B-6CCBB8167FFD}"/>
    <cellStyle name="Normal 21 4 3 2" xfId="24861" xr:uid="{2C5EE1F8-9A0B-43C1-92A0-680C1606C2A4}"/>
    <cellStyle name="Normal 21 4 3 2 2" xfId="58934" xr:uid="{19020E03-F5FE-4F83-BF8B-F98EC0BC5863}"/>
    <cellStyle name="Normal 21 4 3 3" xfId="58933" xr:uid="{A822BC9E-5148-4C41-89EB-0DE5AE91DA21}"/>
    <cellStyle name="Normal 21 4 4" xfId="17156" xr:uid="{A945B29A-952F-49F9-8FA7-A90E061006D7}"/>
    <cellStyle name="Normal 21 4 4 2" xfId="58935" xr:uid="{306119BE-B254-48AF-9A71-4BD6A5550A45}"/>
    <cellStyle name="Normal 21 4 5" xfId="58928" xr:uid="{811E2283-5302-4550-BD0D-0CDD1987FADE}"/>
    <cellStyle name="Normal 21 5" xfId="3990" xr:uid="{4D6FBE00-30F2-4414-A4B9-E4812602710F}"/>
    <cellStyle name="Normal 21 5 2" xfId="11698" xr:uid="{AEB060B2-215B-476A-A9A6-52778817D8EA}"/>
    <cellStyle name="Normal 21 5 2 2" xfId="27110" xr:uid="{71DD4990-DBC6-45F7-9B8A-998E9C37FCDE}"/>
    <cellStyle name="Normal 21 5 2 2 2" xfId="58938" xr:uid="{F962E49E-2790-4A20-BA17-86FC54549019}"/>
    <cellStyle name="Normal 21 5 2 3" xfId="58937" xr:uid="{FF9605F0-23EC-439A-9769-E0290F82EEF4}"/>
    <cellStyle name="Normal 21 5 3" xfId="19405" xr:uid="{C3AA36D8-5C46-4808-A042-F5A3DFB86190}"/>
    <cellStyle name="Normal 21 5 3 2" xfId="58939" xr:uid="{B7F4A222-FCE0-44DB-AEA1-2518AE8AD362}"/>
    <cellStyle name="Normal 21 5 4" xfId="58936" xr:uid="{0933A47C-9522-4969-91B1-B7C019EDB011}"/>
    <cellStyle name="Normal 21 6" xfId="7989" xr:uid="{500D4496-337A-484A-8E43-3D1BF1FFD31A}"/>
    <cellStyle name="Normal 21 6 2" xfId="23402" xr:uid="{3CFF13D4-06A8-44FC-A09D-D5239B93B154}"/>
    <cellStyle name="Normal 21 6 2 2" xfId="58941" xr:uid="{C162947D-274C-480B-9BA1-F813172788CC}"/>
    <cellStyle name="Normal 21 6 3" xfId="58940" xr:uid="{98600AA9-1C22-4FC6-9BE8-07B0E76193B5}"/>
    <cellStyle name="Normal 21 7" xfId="15697" xr:uid="{40EDF4E4-DE20-4D8E-846A-35A5E503A099}"/>
    <cellStyle name="Normal 21 7 2" xfId="58942" xr:uid="{5D8E7C7F-DFC2-4872-8201-30E10FED2D4C}"/>
    <cellStyle name="Normal 21 8" xfId="58879" xr:uid="{11571053-7793-4B5C-9DA3-67900050DC81}"/>
    <cellStyle name="Normal 22" xfId="265" xr:uid="{3B8ACCD4-F4D9-4ACD-B3F2-5DEA7EB3E4DB}"/>
    <cellStyle name="Normal 22 2" xfId="468" xr:uid="{6FCBEFD1-5BCB-42FF-A455-812C33C8BFA9}"/>
    <cellStyle name="Normal 22 2 2" xfId="1129" xr:uid="{2C3B4C6F-110C-459F-931C-E5CA52ECE729}"/>
    <cellStyle name="Normal 22 2 2 2" xfId="2597" xr:uid="{7C801205-EEC4-4618-A5EE-DEC894D945FB}"/>
    <cellStyle name="Normal 22 2 2 2 2" xfId="6329" xr:uid="{541B8A2D-859A-4F49-B53C-FE404A8104E9}"/>
    <cellStyle name="Normal 22 2 2 2 2 2" xfId="14037" xr:uid="{19CA8AF3-A15E-4C42-AAE1-4FF0A9182F7F}"/>
    <cellStyle name="Normal 22 2 2 2 2 2 2" xfId="29449" xr:uid="{340E86EA-37DA-43D9-8179-B6D545A763FB}"/>
    <cellStyle name="Normal 22 2 2 2 2 2 2 2" xfId="58949" xr:uid="{8847D7E9-B13B-41F0-88AE-9B3DDC29D909}"/>
    <cellStyle name="Normal 22 2 2 2 2 2 3" xfId="58948" xr:uid="{4F08487C-CB41-402F-B735-F7CD442B7720}"/>
    <cellStyle name="Normal 22 2 2 2 2 3" xfId="21744" xr:uid="{E9E402B6-57F7-417E-A2BA-C8805C0EE996}"/>
    <cellStyle name="Normal 22 2 2 2 2 3 2" xfId="58950" xr:uid="{EBDB2CEF-5451-4E61-82FD-15FF812CE27A}"/>
    <cellStyle name="Normal 22 2 2 2 2 4" xfId="58947" xr:uid="{0088C431-9F7F-490B-9FEF-278522D1E6CD}"/>
    <cellStyle name="Normal 22 2 2 2 3" xfId="10308" xr:uid="{EF2F8C9A-1FFE-4834-9F35-796E0D6548A2}"/>
    <cellStyle name="Normal 22 2 2 2 3 2" xfId="25721" xr:uid="{CBA74A29-312F-451C-B00A-7BD90CDCE0BB}"/>
    <cellStyle name="Normal 22 2 2 2 3 2 2" xfId="58952" xr:uid="{2519220C-598D-4160-8554-E1742EEFB5C0}"/>
    <cellStyle name="Normal 22 2 2 2 3 3" xfId="58951" xr:uid="{ADA59938-7F88-440A-8719-F9E3C8934EAB}"/>
    <cellStyle name="Normal 22 2 2 2 4" xfId="18016" xr:uid="{EA9A5C75-CBA0-4D1F-9238-7E0E75F8D68C}"/>
    <cellStyle name="Normal 22 2 2 2 4 2" xfId="58953" xr:uid="{BC55D733-956C-400B-A467-89C845F335B0}"/>
    <cellStyle name="Normal 22 2 2 2 5" xfId="58946" xr:uid="{E25A5652-5AF4-4451-8F15-E624D28688FB}"/>
    <cellStyle name="Normal 22 2 2 3" xfId="4866" xr:uid="{903CB8D1-E1A7-4326-BDFA-6DB8EC2DB7BC}"/>
    <cellStyle name="Normal 22 2 2 3 2" xfId="12574" xr:uid="{3A2A9E3C-09DA-4B34-9ED6-B47FC92EB34C}"/>
    <cellStyle name="Normal 22 2 2 3 2 2" xfId="27986" xr:uid="{F77199C2-D2EB-46A9-AD8A-1037CC4C06CA}"/>
    <cellStyle name="Normal 22 2 2 3 2 2 2" xfId="58956" xr:uid="{EEC4298E-7A5C-410B-84FB-E1AF632B4696}"/>
    <cellStyle name="Normal 22 2 2 3 2 3" xfId="58955" xr:uid="{2B64BDAB-6369-4E86-8F6D-A0E195736D71}"/>
    <cellStyle name="Normal 22 2 2 3 3" xfId="20281" xr:uid="{8E141EFC-C05D-4ECA-BB05-1AF20AD1C52C}"/>
    <cellStyle name="Normal 22 2 2 3 3 2" xfId="58957" xr:uid="{891B2113-94D9-4D3F-9476-D37AE6D62471}"/>
    <cellStyle name="Normal 22 2 2 3 4" xfId="58954" xr:uid="{C77CF228-09A2-4204-8FA3-44139AF29362}"/>
    <cellStyle name="Normal 22 2 2 4" xfId="8849" xr:uid="{F559618D-6726-4C92-97B7-4E7049F343E9}"/>
    <cellStyle name="Normal 22 2 2 4 2" xfId="24262" xr:uid="{33983664-42E1-46EE-819F-28A127276296}"/>
    <cellStyle name="Normal 22 2 2 4 2 2" xfId="58959" xr:uid="{28A5D966-943D-4FE6-9944-0F2888C6E87C}"/>
    <cellStyle name="Normal 22 2 2 4 3" xfId="58958" xr:uid="{047351A5-1A22-4DF8-BA9D-CBAB2E5FA1CC}"/>
    <cellStyle name="Normal 22 2 2 5" xfId="16557" xr:uid="{D9A48140-1E4D-4779-ABBC-9BF6868C31DB}"/>
    <cellStyle name="Normal 22 2 2 5 2" xfId="58960" xr:uid="{B5CBE2B7-BBB3-44C0-8B49-5CF3580A3C18}"/>
    <cellStyle name="Normal 22 2 2 6" xfId="58945" xr:uid="{F20F8D4D-7169-47DD-811B-E47B5EBBC397}"/>
    <cellStyle name="Normal 22 2 3" xfId="1959" xr:uid="{2B927122-4CC8-43C5-A32A-26BA3A2B9F30}"/>
    <cellStyle name="Normal 22 2 3 2" xfId="5691" xr:uid="{BF24758A-870E-4164-83ED-E5CA9EDC85F1}"/>
    <cellStyle name="Normal 22 2 3 2 2" xfId="13399" xr:uid="{74AA0611-A7FB-4308-9B6E-A75529641FF2}"/>
    <cellStyle name="Normal 22 2 3 2 2 2" xfId="28811" xr:uid="{70A4B11D-3653-429C-9E5B-476FC7297B55}"/>
    <cellStyle name="Normal 22 2 3 2 2 2 2" xfId="58964" xr:uid="{5417C31B-580D-49A0-8928-0B4EAAEDEAA3}"/>
    <cellStyle name="Normal 22 2 3 2 2 3" xfId="58963" xr:uid="{65A664D1-7DEA-4925-9D84-4DEB6534251E}"/>
    <cellStyle name="Normal 22 2 3 2 3" xfId="21106" xr:uid="{55175350-C35A-452F-A82B-726F45C1FA1E}"/>
    <cellStyle name="Normal 22 2 3 2 3 2" xfId="58965" xr:uid="{636A42C1-0349-4A2E-B99D-C536F632A04A}"/>
    <cellStyle name="Normal 22 2 3 2 4" xfId="58962" xr:uid="{942F4545-5185-4EC9-AE11-2B705491154D}"/>
    <cellStyle name="Normal 22 2 3 3" xfId="9670" xr:uid="{1875D438-BEE9-4627-ABF4-F109616108B8}"/>
    <cellStyle name="Normal 22 2 3 3 2" xfId="25083" xr:uid="{5CB19E59-EF52-4455-A75A-F013DCCD75ED}"/>
    <cellStyle name="Normal 22 2 3 3 2 2" xfId="58967" xr:uid="{98880F6E-6312-4D1E-94C5-D845D0A163D9}"/>
    <cellStyle name="Normal 22 2 3 3 3" xfId="58966" xr:uid="{B25DD1EE-5FB9-4373-8416-59361A9ECEF4}"/>
    <cellStyle name="Normal 22 2 3 4" xfId="17378" xr:uid="{240B7173-8517-44E7-8441-7FA9A5DA8954}"/>
    <cellStyle name="Normal 22 2 3 4 2" xfId="58968" xr:uid="{EC180F2F-D41A-423F-8655-1D3861B2FEA6}"/>
    <cellStyle name="Normal 22 2 3 5" xfId="58961" xr:uid="{601625FA-0E4A-4E96-A3F4-E12A9E22283C}"/>
    <cellStyle name="Normal 22 2 4" xfId="4214" xr:uid="{20B2DD71-4D73-458A-914C-018227AF0C2B}"/>
    <cellStyle name="Normal 22 2 4 2" xfId="11922" xr:uid="{FBB11836-6AD8-4E7A-A96E-F44C093EA10F}"/>
    <cellStyle name="Normal 22 2 4 2 2" xfId="27334" xr:uid="{8E961502-55D3-4507-B854-7B92EFBFE13B}"/>
    <cellStyle name="Normal 22 2 4 2 2 2" xfId="58971" xr:uid="{28A24DA1-9637-4721-AC2C-203A686E9B9E}"/>
    <cellStyle name="Normal 22 2 4 2 3" xfId="58970" xr:uid="{16C2C5CF-AD14-42BA-B1AE-649172C10B3E}"/>
    <cellStyle name="Normal 22 2 4 3" xfId="19629" xr:uid="{3048A28A-B879-4761-BF69-8DD1A78D1268}"/>
    <cellStyle name="Normal 22 2 4 3 2" xfId="58972" xr:uid="{CE9CD6E2-10C0-4719-9E69-DFC79A2DE5EA}"/>
    <cellStyle name="Normal 22 2 4 4" xfId="58969" xr:uid="{0B3FDEEB-B0D2-4F6D-8EC6-60FFBE4668D4}"/>
    <cellStyle name="Normal 22 2 5" xfId="8211" xr:uid="{79A8BF91-5ADC-4C37-AE3A-6928E69C4B51}"/>
    <cellStyle name="Normal 22 2 5 2" xfId="23624" xr:uid="{147301ED-CBA5-498D-A06D-634A62A0A313}"/>
    <cellStyle name="Normal 22 2 5 2 2" xfId="58974" xr:uid="{1DF039A3-E5F7-4835-A7A0-2F8BE5677B29}"/>
    <cellStyle name="Normal 22 2 5 3" xfId="58973" xr:uid="{59955964-9757-4B03-9F64-0EBB3115E85B}"/>
    <cellStyle name="Normal 22 2 6" xfId="15919" xr:uid="{77E78617-387F-4A97-85CD-41F676D22F6E}"/>
    <cellStyle name="Normal 22 2 6 2" xfId="58975" xr:uid="{7712C0F8-648B-45B5-94CD-28BAFC2FAD9D}"/>
    <cellStyle name="Normal 22 2 7" xfId="58944" xr:uid="{2FE6769F-545E-41DC-8D4D-18E13207A594}"/>
    <cellStyle name="Normal 22 3" xfId="929" xr:uid="{5976F003-71F2-4508-BFBC-F46F11A4763E}"/>
    <cellStyle name="Normal 22 3 2" xfId="2399" xr:uid="{C75F1362-571B-4247-93A6-ECA465ACC90A}"/>
    <cellStyle name="Normal 22 3 2 2" xfId="6131" xr:uid="{DFF05AAA-DE4E-442B-A11C-917367177907}"/>
    <cellStyle name="Normal 22 3 2 2 2" xfId="13839" xr:uid="{D92877CA-8507-4542-A6F8-AA3CD2DC98E9}"/>
    <cellStyle name="Normal 22 3 2 2 2 2" xfId="29251" xr:uid="{2C708EDC-2C26-4257-9A4C-807BEC1C9286}"/>
    <cellStyle name="Normal 22 3 2 2 2 2 2" xfId="58980" xr:uid="{E3A6D336-823E-4E0E-AD1E-C52E144E7D2C}"/>
    <cellStyle name="Normal 22 3 2 2 2 3" xfId="58979" xr:uid="{3FB88C90-E784-4C4D-9C01-8ABB2E37062D}"/>
    <cellStyle name="Normal 22 3 2 2 3" xfId="21546" xr:uid="{A7B3F2B9-58DA-48EB-BC06-372FFFF590D4}"/>
    <cellStyle name="Normal 22 3 2 2 3 2" xfId="58981" xr:uid="{5FF1645E-ED30-488A-863C-F9A2437461CB}"/>
    <cellStyle name="Normal 22 3 2 2 4" xfId="58978" xr:uid="{EE4A15A0-866E-4FCB-99B2-4EF46C25E29D}"/>
    <cellStyle name="Normal 22 3 2 3" xfId="10110" xr:uid="{D363B8CE-702C-473C-BBC1-D7AA4698430E}"/>
    <cellStyle name="Normal 22 3 2 3 2" xfId="25523" xr:uid="{DDA427CF-5556-4C8A-943D-99EFB324ADFC}"/>
    <cellStyle name="Normal 22 3 2 3 2 2" xfId="58983" xr:uid="{D0227763-E5D8-4B9E-B560-B1C4EB3B44ED}"/>
    <cellStyle name="Normal 22 3 2 3 3" xfId="58982" xr:uid="{53114AAC-DFF0-417E-BB87-C11108964AF0}"/>
    <cellStyle name="Normal 22 3 2 4" xfId="17818" xr:uid="{06BC0BD4-3705-4C1B-AC17-AA3849188A4A}"/>
    <cellStyle name="Normal 22 3 2 4 2" xfId="58984" xr:uid="{8CFE2220-F208-4013-86A4-19040BB8D205}"/>
    <cellStyle name="Normal 22 3 2 5" xfId="58977" xr:uid="{C269D13E-0DF0-4A4F-BE7C-44468DB4A447}"/>
    <cellStyle name="Normal 22 3 3" xfId="4666" xr:uid="{CAA45342-CE62-4781-9ED3-3C76310653FE}"/>
    <cellStyle name="Normal 22 3 3 2" xfId="12374" xr:uid="{F6FF8709-5CB9-4CF9-AFE5-12692CF324A4}"/>
    <cellStyle name="Normal 22 3 3 2 2" xfId="27786" xr:uid="{47E85976-05B4-48DE-86F3-DC5EA7A8AD1D}"/>
    <cellStyle name="Normal 22 3 3 2 2 2" xfId="58987" xr:uid="{4D5CDD48-FB14-4343-9088-1708FFC296B6}"/>
    <cellStyle name="Normal 22 3 3 2 3" xfId="58986" xr:uid="{E5D5D8A0-16B6-4DAA-9675-1D9BA8E4AC9D}"/>
    <cellStyle name="Normal 22 3 3 3" xfId="20081" xr:uid="{5BC19F98-EA4A-43A4-9CC6-A310B46A17A1}"/>
    <cellStyle name="Normal 22 3 3 3 2" xfId="58988" xr:uid="{D4CDF833-E4F0-422C-BFF7-E458CCF2EB7E}"/>
    <cellStyle name="Normal 22 3 3 4" xfId="58985" xr:uid="{24F45FF4-EA52-47FA-8BAC-7F6BA9B36EB7}"/>
    <cellStyle name="Normal 22 3 4" xfId="8651" xr:uid="{B4F0810E-0C96-434C-857E-3F40B12A98B7}"/>
    <cellStyle name="Normal 22 3 4 2" xfId="24064" xr:uid="{93A38A39-1F31-417C-9CE3-A8734C3B2E76}"/>
    <cellStyle name="Normal 22 3 4 2 2" xfId="58990" xr:uid="{EA8B2CE4-0D2A-436E-8384-7EED4CB915D9}"/>
    <cellStyle name="Normal 22 3 4 3" xfId="58989" xr:uid="{7F5E8488-9161-421E-8DC8-C214F2E5453E}"/>
    <cellStyle name="Normal 22 3 5" xfId="16359" xr:uid="{EC80261B-71E7-487B-BB8F-61C6806DDC68}"/>
    <cellStyle name="Normal 22 3 5 2" xfId="58991" xr:uid="{87981920-FA83-4EED-AD65-2BDA293F2233}"/>
    <cellStyle name="Normal 22 3 6" xfId="58976" xr:uid="{F47384DE-A920-4A70-B489-9BE1F76BC735}"/>
    <cellStyle name="Normal 22 4" xfId="1761" xr:uid="{0B2E33C6-7B7F-463C-9A22-D309A56B9280}"/>
    <cellStyle name="Normal 22 4 2" xfId="5493" xr:uid="{28385F4A-329B-4174-B537-23EE02BEF079}"/>
    <cellStyle name="Normal 22 4 2 2" xfId="13201" xr:uid="{A76AC7CF-5185-472E-8F77-6DF43305F814}"/>
    <cellStyle name="Normal 22 4 2 2 2" xfId="28613" xr:uid="{2FA0437F-F60C-4810-8DED-B95162DAA429}"/>
    <cellStyle name="Normal 22 4 2 2 2 2" xfId="58995" xr:uid="{863EA224-BE67-4D0B-885A-7409058E6667}"/>
    <cellStyle name="Normal 22 4 2 2 3" xfId="58994" xr:uid="{6A37941E-480C-44EA-8C3F-A5D423D47532}"/>
    <cellStyle name="Normal 22 4 2 3" xfId="20908" xr:uid="{7962BBB7-D19E-47D4-BA8A-B88DB1644938}"/>
    <cellStyle name="Normal 22 4 2 3 2" xfId="58996" xr:uid="{DE066B21-4427-401D-AD68-669FE4CB978D}"/>
    <cellStyle name="Normal 22 4 2 4" xfId="58993" xr:uid="{3B7CF21F-0949-4FF6-B399-AFBBB3023A13}"/>
    <cellStyle name="Normal 22 4 3" xfId="9472" xr:uid="{7FDB8F83-9CF5-45BF-A30A-E53CDF50D1A0}"/>
    <cellStyle name="Normal 22 4 3 2" xfId="24885" xr:uid="{2F381FD4-47E7-4249-A309-00F5240C321E}"/>
    <cellStyle name="Normal 22 4 3 2 2" xfId="58998" xr:uid="{5E3B1B9D-6A83-4FE6-9C01-8E2917266B2C}"/>
    <cellStyle name="Normal 22 4 3 3" xfId="58997" xr:uid="{00F90927-F999-4E1B-8F04-E7EB19F6A2D6}"/>
    <cellStyle name="Normal 22 4 4" xfId="17180" xr:uid="{59727E17-F5A8-4BE5-A8E5-810E056EA920}"/>
    <cellStyle name="Normal 22 4 4 2" xfId="58999" xr:uid="{E230EC9E-A19A-40BA-B8BA-4288A21617F6}"/>
    <cellStyle name="Normal 22 4 5" xfId="58992" xr:uid="{20853C02-341D-4842-B603-19554A6B5E78}"/>
    <cellStyle name="Normal 22 5" xfId="4014" xr:uid="{66EF13E3-FEA5-40B9-8957-66945C9ACFAB}"/>
    <cellStyle name="Normal 22 5 2" xfId="11722" xr:uid="{98787327-81C4-4A68-8A5E-FDA3B80E62F8}"/>
    <cellStyle name="Normal 22 5 2 2" xfId="27134" xr:uid="{91EC1F7B-A66B-461F-9991-3C9BD8990367}"/>
    <cellStyle name="Normal 22 5 2 2 2" xfId="59002" xr:uid="{0A18373D-3B8B-4730-BD04-7182006C1F2C}"/>
    <cellStyle name="Normal 22 5 2 3" xfId="59001" xr:uid="{13C389B4-9972-4FE9-BF81-23BBA289EC60}"/>
    <cellStyle name="Normal 22 5 3" xfId="19429" xr:uid="{3A00B373-D2B3-499F-9C38-F3873FECE60D}"/>
    <cellStyle name="Normal 22 5 3 2" xfId="59003" xr:uid="{B89A3186-B37D-4314-A3B0-A94833B2FB6E}"/>
    <cellStyle name="Normal 22 5 4" xfId="59000" xr:uid="{0A020F5C-84F2-41AA-8FD1-EF581039E92D}"/>
    <cellStyle name="Normal 22 6" xfId="8013" xr:uid="{5775D93A-E4A4-4F80-97D9-5B3264EFE369}"/>
    <cellStyle name="Normal 22 6 2" xfId="23426" xr:uid="{662F43F2-8384-4644-9477-36DC4F2FC823}"/>
    <cellStyle name="Normal 22 6 2 2" xfId="59005" xr:uid="{8FE300C4-8F9D-496E-B7AB-F30B6C8A7763}"/>
    <cellStyle name="Normal 22 6 3" xfId="59004" xr:uid="{E59F9ECD-9A45-4956-A08D-802C250EA83B}"/>
    <cellStyle name="Normal 22 7" xfId="15721" xr:uid="{E2D65308-5DEB-440C-B162-81B285912D51}"/>
    <cellStyle name="Normal 22 7 2" xfId="59006" xr:uid="{477FF914-F599-42C1-B9E5-B390D5ABD371}"/>
    <cellStyle name="Normal 22 8" xfId="58943" xr:uid="{59A01A93-CC00-42E0-9464-6DA7C534F71F}"/>
    <cellStyle name="Normal 23" xfId="285" xr:uid="{9ECBED61-518C-4480-A4F0-37C0BF288735}"/>
    <cellStyle name="Normal 23 2" xfId="488" xr:uid="{B3EA45E8-EB79-434E-931D-54C3301847CC}"/>
    <cellStyle name="Normal 23 2 2" xfId="1149" xr:uid="{A602CE91-56EC-40BC-B981-8BBE81B15F9A}"/>
    <cellStyle name="Normal 23 2 2 2" xfId="2617" xr:uid="{4230A254-20C9-4879-BD24-C66E0EBD2FB0}"/>
    <cellStyle name="Normal 23 2 2 2 2" xfId="6349" xr:uid="{064EDC5D-CE73-4FBF-B457-CBBD8045A4FE}"/>
    <cellStyle name="Normal 23 2 2 2 2 2" xfId="14057" xr:uid="{BBE9FA1D-DDE8-430D-AC1F-0DE5CEB1FD77}"/>
    <cellStyle name="Normal 23 2 2 2 2 2 2" xfId="29469" xr:uid="{5277281B-EDAE-4BAB-893C-F1EC9B930B80}"/>
    <cellStyle name="Normal 23 2 2 2 2 2 2 2" xfId="59013" xr:uid="{644DBBDE-D8DC-4F95-9EAA-452EC85A341F}"/>
    <cellStyle name="Normal 23 2 2 2 2 2 3" xfId="59012" xr:uid="{97E90275-A10D-44FB-81A0-3827AECF3AE5}"/>
    <cellStyle name="Normal 23 2 2 2 2 3" xfId="21764" xr:uid="{C77F8DE9-BD5D-46DF-B4C1-6293208CB412}"/>
    <cellStyle name="Normal 23 2 2 2 2 3 2" xfId="59014" xr:uid="{77857BEA-41F6-4B4A-8343-E22A01D572CE}"/>
    <cellStyle name="Normal 23 2 2 2 2 4" xfId="59011" xr:uid="{BE3C7C38-60E4-4DD7-9DC0-C52059E79A79}"/>
    <cellStyle name="Normal 23 2 2 2 3" xfId="10328" xr:uid="{929324CA-CBD7-4BCD-B437-7D764A3A9619}"/>
    <cellStyle name="Normal 23 2 2 2 3 2" xfId="25741" xr:uid="{6FBD6089-5A47-418C-A547-B9AEFF53D4C4}"/>
    <cellStyle name="Normal 23 2 2 2 3 2 2" xfId="59016" xr:uid="{BB834CCC-FF7A-4587-9481-5A4C78484896}"/>
    <cellStyle name="Normal 23 2 2 2 3 3" xfId="59015" xr:uid="{26C41DCE-7243-4D9C-B04E-B55050CA0281}"/>
    <cellStyle name="Normal 23 2 2 2 4" xfId="18036" xr:uid="{E4CF9035-2A67-44BD-9A3B-4C4D66F62B08}"/>
    <cellStyle name="Normal 23 2 2 2 4 2" xfId="59017" xr:uid="{8E6519FB-2CF0-480E-87A4-DAF2E2630025}"/>
    <cellStyle name="Normal 23 2 2 2 5" xfId="59010" xr:uid="{9E74BD20-9746-42A0-9682-45FB14C54B9E}"/>
    <cellStyle name="Normal 23 2 2 3" xfId="4886" xr:uid="{1B7F4101-F881-497A-A27B-5F6741EF6681}"/>
    <cellStyle name="Normal 23 2 2 3 2" xfId="12594" xr:uid="{8E230D9B-6C2F-4308-BE89-E96D955ABA47}"/>
    <cellStyle name="Normal 23 2 2 3 2 2" xfId="28006" xr:uid="{F6388C9E-DB98-4AF7-9A91-12B54ECF38BF}"/>
    <cellStyle name="Normal 23 2 2 3 2 2 2" xfId="59020" xr:uid="{5F7D125D-002D-4541-99DE-0E890DAE94D8}"/>
    <cellStyle name="Normal 23 2 2 3 2 3" xfId="59019" xr:uid="{F689C317-FE5F-462C-9369-643C764279C8}"/>
    <cellStyle name="Normal 23 2 2 3 3" xfId="20301" xr:uid="{300FA83E-62BC-4153-94A6-59CE16C1A0AF}"/>
    <cellStyle name="Normal 23 2 2 3 3 2" xfId="59021" xr:uid="{C3E0D792-8269-4E09-8AE7-BA294FAA7C05}"/>
    <cellStyle name="Normal 23 2 2 3 4" xfId="59018" xr:uid="{E3A72B0C-AC5C-463D-8806-FC56B8B6BDB3}"/>
    <cellStyle name="Normal 23 2 2 4" xfId="8869" xr:uid="{4F3C62B1-C6F9-497A-816E-79189B6AE50E}"/>
    <cellStyle name="Normal 23 2 2 4 2" xfId="24282" xr:uid="{87F3A486-4657-44B4-A242-C29AE4C8A4C0}"/>
    <cellStyle name="Normal 23 2 2 4 2 2" xfId="59023" xr:uid="{A4BF9CFD-C603-4C21-A2FB-9CA93E279F4C}"/>
    <cellStyle name="Normal 23 2 2 4 3" xfId="59022" xr:uid="{FC34851D-8446-4BC5-B890-71456CE1405A}"/>
    <cellStyle name="Normal 23 2 2 5" xfId="16577" xr:uid="{58DAD8E5-7F55-4DC7-8D9D-47E0567BE93F}"/>
    <cellStyle name="Normal 23 2 2 5 2" xfId="59024" xr:uid="{D032CB3C-EE72-477C-B06E-230CBDB43577}"/>
    <cellStyle name="Normal 23 2 2 6" xfId="59009" xr:uid="{8BA1CA90-F527-4FA6-931E-F37A61778A02}"/>
    <cellStyle name="Normal 23 2 3" xfId="1979" xr:uid="{6582819F-936A-4035-8CB1-D86BAF0C2F39}"/>
    <cellStyle name="Normal 23 2 3 2" xfId="5711" xr:uid="{C767A3D3-903B-4803-A486-95903B3FDDD8}"/>
    <cellStyle name="Normal 23 2 3 2 2" xfId="13419" xr:uid="{FDA6EE47-F7FC-4947-8DA2-B08D133C9B35}"/>
    <cellStyle name="Normal 23 2 3 2 2 2" xfId="28831" xr:uid="{5D71ADA6-6DB4-4735-BF10-CFC8E562764E}"/>
    <cellStyle name="Normal 23 2 3 2 2 2 2" xfId="59028" xr:uid="{A2E0A4E0-ECD2-4DE1-AAA6-718D1CE69052}"/>
    <cellStyle name="Normal 23 2 3 2 2 3" xfId="59027" xr:uid="{D70E4DA2-A2F1-4F85-98A4-F248AEC9255D}"/>
    <cellStyle name="Normal 23 2 3 2 3" xfId="21126" xr:uid="{12FD52C9-1D34-469D-A424-8701CF7D096A}"/>
    <cellStyle name="Normal 23 2 3 2 3 2" xfId="59029" xr:uid="{7E3B2584-563A-47DC-AFAA-9E2CE93E0B8D}"/>
    <cellStyle name="Normal 23 2 3 2 4" xfId="59026" xr:uid="{E1CEC5EF-F131-455D-8B56-8F9B9EB0B652}"/>
    <cellStyle name="Normal 23 2 3 3" xfId="9690" xr:uid="{5042D53D-5BD4-4509-9124-20F231E92748}"/>
    <cellStyle name="Normal 23 2 3 3 2" xfId="25103" xr:uid="{0D0AE424-8962-405C-A2E6-A0E14B5895FB}"/>
    <cellStyle name="Normal 23 2 3 3 2 2" xfId="59031" xr:uid="{59ACEBFE-E828-4C61-AEB2-D279174338E2}"/>
    <cellStyle name="Normal 23 2 3 3 3" xfId="59030" xr:uid="{D3FC244B-F76D-46BB-A454-53DEF809526F}"/>
    <cellStyle name="Normal 23 2 3 4" xfId="17398" xr:uid="{A8639FA5-846F-41C0-AAA3-51FA278B2BE5}"/>
    <cellStyle name="Normal 23 2 3 4 2" xfId="59032" xr:uid="{37CD94BE-B971-4E6A-805E-893716027812}"/>
    <cellStyle name="Normal 23 2 3 5" xfId="59025" xr:uid="{44B18248-45D0-41F0-AD21-6CAECD882AE7}"/>
    <cellStyle name="Normal 23 2 4" xfId="4234" xr:uid="{9AD2ECB2-EDD6-4B9C-9F77-354F9FF0E3E8}"/>
    <cellStyle name="Normal 23 2 4 2" xfId="11942" xr:uid="{AE71614B-96DB-4CAA-A1C5-846B42936D31}"/>
    <cellStyle name="Normal 23 2 4 2 2" xfId="27354" xr:uid="{E14DBE90-86BB-4DAC-BA14-35BC7C28815C}"/>
    <cellStyle name="Normal 23 2 4 2 2 2" xfId="59035" xr:uid="{0B863266-7655-436B-9BDD-5FA270EB3297}"/>
    <cellStyle name="Normal 23 2 4 2 3" xfId="59034" xr:uid="{A186C749-90C3-40FD-AAD7-737B9754F2DD}"/>
    <cellStyle name="Normal 23 2 4 3" xfId="19649" xr:uid="{21FD8AF3-7400-4F9D-BDF5-78B3BD864933}"/>
    <cellStyle name="Normal 23 2 4 3 2" xfId="59036" xr:uid="{FD990F80-14FF-4843-AD75-B209E30763EC}"/>
    <cellStyle name="Normal 23 2 4 4" xfId="59033" xr:uid="{2584876E-341B-47BF-82D0-F9F6A5D831E1}"/>
    <cellStyle name="Normal 23 2 5" xfId="8231" xr:uid="{E9CD5D5F-CB05-4974-B18A-D17FF121D142}"/>
    <cellStyle name="Normal 23 2 5 2" xfId="23644" xr:uid="{756586C6-262F-459A-B362-870A2BDB1FEA}"/>
    <cellStyle name="Normal 23 2 5 2 2" xfId="59038" xr:uid="{EF8C6AA1-BB76-4011-89D2-D07610BC0E0F}"/>
    <cellStyle name="Normal 23 2 5 3" xfId="59037" xr:uid="{41839E92-0EFF-403E-8FF7-A598C87E2267}"/>
    <cellStyle name="Normal 23 2 6" xfId="15939" xr:uid="{FB25FB6A-9DC4-4B03-BC6C-1CEF175AB870}"/>
    <cellStyle name="Normal 23 2 6 2" xfId="59039" xr:uid="{060735BC-B94D-401D-8AF0-0295EF3DA47E}"/>
    <cellStyle name="Normal 23 2 7" xfId="59008" xr:uid="{125A334D-4F93-4743-9738-77FE8AE4881E}"/>
    <cellStyle name="Normal 23 3" xfId="949" xr:uid="{58768473-3FBD-45F6-9C89-79B1ECEBE23F}"/>
    <cellStyle name="Normal 23 3 2" xfId="2419" xr:uid="{8780ACC7-1DEC-4ACC-9298-296423F31D3D}"/>
    <cellStyle name="Normal 23 3 2 2" xfId="6151" xr:uid="{C0CC0C50-6E0D-42D7-A5BE-483EDC827ABF}"/>
    <cellStyle name="Normal 23 3 2 2 2" xfId="13859" xr:uid="{C232619D-5871-493A-9AC9-D0CD379D8AE9}"/>
    <cellStyle name="Normal 23 3 2 2 2 2" xfId="29271" xr:uid="{DC4121BE-EB19-4740-BC41-9BC325957792}"/>
    <cellStyle name="Normal 23 3 2 2 2 2 2" xfId="59044" xr:uid="{8C2E5530-DAE0-4A72-86E8-99B8EFE4DED1}"/>
    <cellStyle name="Normal 23 3 2 2 2 3" xfId="59043" xr:uid="{755E8BF3-AD42-4B0F-92C9-92B6165CA761}"/>
    <cellStyle name="Normal 23 3 2 2 3" xfId="21566" xr:uid="{E62805C1-8606-401B-80C6-E18952DC397C}"/>
    <cellStyle name="Normal 23 3 2 2 3 2" xfId="59045" xr:uid="{2588701A-A85F-49C7-B1A7-1F99157E86E8}"/>
    <cellStyle name="Normal 23 3 2 2 4" xfId="59042" xr:uid="{81AF54FF-56F8-44CE-9EDB-A9EC3B2BBAED}"/>
    <cellStyle name="Normal 23 3 2 3" xfId="10130" xr:uid="{DFB5BDA4-8E2C-47A9-B93C-60E11812D227}"/>
    <cellStyle name="Normal 23 3 2 3 2" xfId="25543" xr:uid="{AA2E8495-956C-48FF-BA60-B5A377B8814D}"/>
    <cellStyle name="Normal 23 3 2 3 2 2" xfId="59047" xr:uid="{31F51640-770B-4353-9C81-CEC7109C5F4E}"/>
    <cellStyle name="Normal 23 3 2 3 3" xfId="59046" xr:uid="{82CAB8DC-AC6D-472A-95B0-3DC82EA8F3CE}"/>
    <cellStyle name="Normal 23 3 2 4" xfId="17838" xr:uid="{553F1764-42D8-4B34-9621-0DFA3D030688}"/>
    <cellStyle name="Normal 23 3 2 4 2" xfId="59048" xr:uid="{8FF069AE-E079-423A-BFE2-23B2D505A8CD}"/>
    <cellStyle name="Normal 23 3 2 5" xfId="59041" xr:uid="{EBCB914F-8EF4-4163-B4B1-3A83FEAA2A4D}"/>
    <cellStyle name="Normal 23 3 3" xfId="4686" xr:uid="{0507E149-17F4-4A17-BCCA-8D7AF2B0B765}"/>
    <cellStyle name="Normal 23 3 3 2" xfId="12394" xr:uid="{E11BA12C-ACE2-4DE8-B837-0F54FC311DDC}"/>
    <cellStyle name="Normal 23 3 3 2 2" xfId="27806" xr:uid="{51D5CA09-D3CA-4DA1-9388-6BF76BEAEB0D}"/>
    <cellStyle name="Normal 23 3 3 2 2 2" xfId="59051" xr:uid="{D1237984-5A50-44D0-97C2-9AD112F585E9}"/>
    <cellStyle name="Normal 23 3 3 2 3" xfId="59050" xr:uid="{A60907CD-C9A9-4863-8705-D911BF38D42E}"/>
    <cellStyle name="Normal 23 3 3 3" xfId="20101" xr:uid="{46C77831-F6BA-4C7F-B15A-B0959E4934A6}"/>
    <cellStyle name="Normal 23 3 3 3 2" xfId="59052" xr:uid="{3F6FCD30-8B14-4D8F-87A6-D1336454E717}"/>
    <cellStyle name="Normal 23 3 3 4" xfId="59049" xr:uid="{23B0E2CA-F541-4CD5-8418-6D2ADB83F08D}"/>
    <cellStyle name="Normal 23 3 4" xfId="8671" xr:uid="{5095AFDF-E6A0-42BE-B91C-0B7FFF8194B5}"/>
    <cellStyle name="Normal 23 3 4 2" xfId="24084" xr:uid="{9F2C140C-B2E2-4903-AEF4-6E1F5F6547D8}"/>
    <cellStyle name="Normal 23 3 4 2 2" xfId="59054" xr:uid="{D166FB9C-35DA-4E4E-8F9A-0F690D617363}"/>
    <cellStyle name="Normal 23 3 4 3" xfId="59053" xr:uid="{117B2715-3CC2-44D9-8071-1DB32E943A6A}"/>
    <cellStyle name="Normal 23 3 5" xfId="16379" xr:uid="{F3977B60-C7F6-4638-83C3-94325C5F3E72}"/>
    <cellStyle name="Normal 23 3 5 2" xfId="59055" xr:uid="{991F867B-CD13-4AC5-B8BE-47E7FDE666AC}"/>
    <cellStyle name="Normal 23 3 6" xfId="59040" xr:uid="{B548EED2-988E-4878-8A79-01A53CCC26AF}"/>
    <cellStyle name="Normal 23 4" xfId="1781" xr:uid="{14F0005C-2A90-4E06-8882-3D3F73CF1C3B}"/>
    <cellStyle name="Normal 23 4 2" xfId="5513" xr:uid="{F277422D-5535-4EA5-98A7-717871647BA5}"/>
    <cellStyle name="Normal 23 4 2 2" xfId="13221" xr:uid="{AD9D275C-336F-4CD5-97BB-E20124DA0EFB}"/>
    <cellStyle name="Normal 23 4 2 2 2" xfId="28633" xr:uid="{0440008D-8B5D-4984-B48A-1B851AD94E58}"/>
    <cellStyle name="Normal 23 4 2 2 2 2" xfId="59059" xr:uid="{BF682A46-2F8F-4B77-9F40-46334554C1E4}"/>
    <cellStyle name="Normal 23 4 2 2 3" xfId="59058" xr:uid="{D9E8080E-4665-49FF-90FC-56AA5C1B5BE2}"/>
    <cellStyle name="Normal 23 4 2 3" xfId="20928" xr:uid="{82BE1FEC-2067-48CC-A0A9-B43981CFA6BA}"/>
    <cellStyle name="Normal 23 4 2 3 2" xfId="59060" xr:uid="{3F2B98B2-A7F6-402F-8588-2010C527BC20}"/>
    <cellStyle name="Normal 23 4 2 4" xfId="59057" xr:uid="{89D65652-75CD-43D9-A987-696972CF43B4}"/>
    <cellStyle name="Normal 23 4 3" xfId="9492" xr:uid="{8B644E10-021E-4720-AD18-221039A8B94C}"/>
    <cellStyle name="Normal 23 4 3 2" xfId="24905" xr:uid="{E238FFA3-DCE8-48D9-92BC-51037EE0B404}"/>
    <cellStyle name="Normal 23 4 3 2 2" xfId="59062" xr:uid="{EF8C8D8C-49E8-4EAE-9BD7-9671DF3E2DAB}"/>
    <cellStyle name="Normal 23 4 3 3" xfId="59061" xr:uid="{E677D605-6B09-46F9-AEF1-A7915E336FA6}"/>
    <cellStyle name="Normal 23 4 4" xfId="17200" xr:uid="{D86F0A77-EDDF-455C-94AD-5348ED08A8AD}"/>
    <cellStyle name="Normal 23 4 4 2" xfId="59063" xr:uid="{5D8A7E1D-89C7-4571-89C0-974238AE1973}"/>
    <cellStyle name="Normal 23 4 5" xfId="59056" xr:uid="{AB02B9D3-4C45-484E-B143-909AE0EFD946}"/>
    <cellStyle name="Normal 23 5" xfId="4034" xr:uid="{F7A2D1CA-6904-41C8-9DCA-DB65EFD69320}"/>
    <cellStyle name="Normal 23 5 2" xfId="11742" xr:uid="{81D67B1C-2C5F-4396-AD3F-BF3FE62BD193}"/>
    <cellStyle name="Normal 23 5 2 2" xfId="27154" xr:uid="{94B2B8DB-FA35-4750-A092-CBAAD9E6AFF8}"/>
    <cellStyle name="Normal 23 5 2 2 2" xfId="59066" xr:uid="{C36EFBE8-7EDA-42BD-BE89-55C2639C001E}"/>
    <cellStyle name="Normal 23 5 2 3" xfId="59065" xr:uid="{BB557FAC-5F61-4878-8B65-DDE30BBD959C}"/>
    <cellStyle name="Normal 23 5 3" xfId="19449" xr:uid="{7D4C3A24-ECAB-4C0B-8282-D8E92907088D}"/>
    <cellStyle name="Normal 23 5 3 2" xfId="59067" xr:uid="{158354D6-F69C-4726-B5A2-33674CDC12A6}"/>
    <cellStyle name="Normal 23 5 4" xfId="59064" xr:uid="{DFB03134-4B7B-4A79-A9EB-B33AF6ED0729}"/>
    <cellStyle name="Normal 23 6" xfId="8033" xr:uid="{C89F2925-A272-4F67-8D55-0988AE5BA998}"/>
    <cellStyle name="Normal 23 6 2" xfId="23446" xr:uid="{D36DE9E7-2811-4F02-B428-304C2DAF3AD6}"/>
    <cellStyle name="Normal 23 6 2 2" xfId="59069" xr:uid="{3091D6EF-F5CD-40F1-9245-5C9533088E57}"/>
    <cellStyle name="Normal 23 6 3" xfId="59068" xr:uid="{2318DB99-6C33-4A51-94D5-8A7B6054C7B4}"/>
    <cellStyle name="Normal 23 7" xfId="15741" xr:uid="{12DF1334-D05C-4177-9455-FCFFC8A65418}"/>
    <cellStyle name="Normal 23 7 2" xfId="59070" xr:uid="{3E3B3403-5585-42DD-B4C2-A326E46A3151}"/>
    <cellStyle name="Normal 23 8" xfId="59007" xr:uid="{F5F9D017-89A3-4FB6-9259-93735D455ADA}"/>
    <cellStyle name="Normal 24" xfId="324" xr:uid="{994E6527-60A8-43BB-AF76-1448DAAB9B8B}"/>
    <cellStyle name="Normal 25" xfId="305" xr:uid="{298E5B5A-00D0-456A-8263-3E064E7CCBDA}"/>
    <cellStyle name="Normal 25 2" xfId="969" xr:uid="{B064F32E-71D9-437C-9BA3-718986D83456}"/>
    <cellStyle name="Normal 25 2 2" xfId="2439" xr:uid="{79B2EABC-3441-4783-A6B9-9CD488E84F22}"/>
    <cellStyle name="Normal 25 2 2 2" xfId="6171" xr:uid="{D0FB582A-0760-4211-8375-24E89F6C6E4A}"/>
    <cellStyle name="Normal 25 2 2 2 2" xfId="13879" xr:uid="{FC108A90-EDB6-46BA-9FA0-6A0E3B2FC7D4}"/>
    <cellStyle name="Normal 25 2 2 2 2 2" xfId="29291" xr:uid="{D15B0E8E-B213-4831-88DA-9362FD6337F0}"/>
    <cellStyle name="Normal 25 2 2 2 2 2 2" xfId="59076" xr:uid="{492C34F4-8083-4C64-B0F1-BF53339F86F2}"/>
    <cellStyle name="Normal 25 2 2 2 2 3" xfId="59075" xr:uid="{85C12342-EDDE-4D42-95D2-F5AC88F99BDE}"/>
    <cellStyle name="Normal 25 2 2 2 3" xfId="21586" xr:uid="{0E83260F-0FA5-4363-A34F-E0D6601D46AE}"/>
    <cellStyle name="Normal 25 2 2 2 3 2" xfId="59077" xr:uid="{9D59615B-107F-4AAA-8E32-0FEAB9150B38}"/>
    <cellStyle name="Normal 25 2 2 2 4" xfId="59074" xr:uid="{E18D5A43-6EEB-4055-97F5-206E45232350}"/>
    <cellStyle name="Normal 25 2 2 3" xfId="10150" xr:uid="{624F8B8E-E725-4EAC-8CF8-10281BD500A5}"/>
    <cellStyle name="Normal 25 2 2 3 2" xfId="25563" xr:uid="{E01C1750-786C-4AA6-87C6-506A3A87739F}"/>
    <cellStyle name="Normal 25 2 2 3 2 2" xfId="59079" xr:uid="{A95B1F46-331B-4912-A4DC-A832541845FA}"/>
    <cellStyle name="Normal 25 2 2 3 3" xfId="59078" xr:uid="{FD7892B7-0174-4969-AFA6-7ECED1D5F30B}"/>
    <cellStyle name="Normal 25 2 2 4" xfId="17858" xr:uid="{481B6819-3128-49C0-A63E-448C4E1EED8F}"/>
    <cellStyle name="Normal 25 2 2 4 2" xfId="59080" xr:uid="{C385CE90-E6A7-4EE9-8E48-EAE4EA2785D8}"/>
    <cellStyle name="Normal 25 2 2 5" xfId="59073" xr:uid="{7AABF2BD-90F8-4B92-87BB-84D0D8C8C89A}"/>
    <cellStyle name="Normal 25 2 3" xfId="4706" xr:uid="{9D45E432-693A-484F-A34F-2C58227C6238}"/>
    <cellStyle name="Normal 25 2 3 2" xfId="12414" xr:uid="{B7FB27AA-84DD-42F6-9BFA-44966C97F176}"/>
    <cellStyle name="Normal 25 2 3 2 2" xfId="27826" xr:uid="{5CE3D9A3-D45D-4523-8F20-23A283FF1F1B}"/>
    <cellStyle name="Normal 25 2 3 2 2 2" xfId="59083" xr:uid="{EC9BB708-24CA-430A-A1CC-4089DA0DBDAE}"/>
    <cellStyle name="Normal 25 2 3 2 3" xfId="59082" xr:uid="{B987F8AD-444A-4462-B06B-31B1564914BA}"/>
    <cellStyle name="Normal 25 2 3 3" xfId="20121" xr:uid="{1C019841-6B11-41F4-B1A5-D6787BE32265}"/>
    <cellStyle name="Normal 25 2 3 3 2" xfId="59084" xr:uid="{77C49F2A-4A28-4096-B6FC-2C680FFE1BB4}"/>
    <cellStyle name="Normal 25 2 3 4" xfId="59081" xr:uid="{0F7A7060-FCD5-4120-BB91-3EE9DA2954F7}"/>
    <cellStyle name="Normal 25 2 4" xfId="8691" xr:uid="{C34D8066-E5C0-4354-8414-7AE5A52BA056}"/>
    <cellStyle name="Normal 25 2 4 2" xfId="24104" xr:uid="{3E81F00F-8B92-4968-9069-2BCEAF796005}"/>
    <cellStyle name="Normal 25 2 4 2 2" xfId="59086" xr:uid="{D2562BAD-A97E-48F9-A1B8-9F5465F526DF}"/>
    <cellStyle name="Normal 25 2 4 3" xfId="59085" xr:uid="{2320F44E-56B2-4A0E-81BC-C40CFC5490CF}"/>
    <cellStyle name="Normal 25 2 5" xfId="16399" xr:uid="{9C08BA45-5EC1-42B9-8223-57B85ECE8AC1}"/>
    <cellStyle name="Normal 25 2 5 2" xfId="59087" xr:uid="{50525E76-944C-44E0-9829-AA48EB2C8EDB}"/>
    <cellStyle name="Normal 25 2 6" xfId="59072" xr:uid="{A703A85E-C364-44CA-90CE-119CC231884A}"/>
    <cellStyle name="Normal 25 3" xfId="1801" xr:uid="{2C13B8A2-BBD0-4F0C-8127-9C992E73A752}"/>
    <cellStyle name="Normal 25 3 2" xfId="5533" xr:uid="{9BC4DB79-03DB-4711-90E5-1A31D07F098C}"/>
    <cellStyle name="Normal 25 3 2 2" xfId="13241" xr:uid="{A46767F8-4E6D-4EB2-A541-8FA78C937A24}"/>
    <cellStyle name="Normal 25 3 2 2 2" xfId="28653" xr:uid="{B664650E-898D-4B91-81FC-D538CDBD6837}"/>
    <cellStyle name="Normal 25 3 2 2 2 2" xfId="59091" xr:uid="{E67D16D9-C30B-4CF2-8C7D-48F1F0A07722}"/>
    <cellStyle name="Normal 25 3 2 2 3" xfId="59090" xr:uid="{7F289152-AAA6-4781-B8C3-758C583C8115}"/>
    <cellStyle name="Normal 25 3 2 3" xfId="20948" xr:uid="{4492C48D-A0DD-4E32-B9B3-629C8DFC70A2}"/>
    <cellStyle name="Normal 25 3 2 3 2" xfId="59092" xr:uid="{BA669F8D-A0D1-4AC3-9ED0-368F24407DA9}"/>
    <cellStyle name="Normal 25 3 2 4" xfId="59089" xr:uid="{6AFCADDB-012C-49EB-B09A-AB7F46D9D79F}"/>
    <cellStyle name="Normal 25 3 3" xfId="9512" xr:uid="{8CDDA15A-7CFC-455D-82C0-7D8FE9B5778D}"/>
    <cellStyle name="Normal 25 3 3 2" xfId="24925" xr:uid="{A16F5480-5FDB-4E05-820A-EF6A5EF92C67}"/>
    <cellStyle name="Normal 25 3 3 2 2" xfId="59094" xr:uid="{C45E5272-A985-4573-8639-662F65C244C6}"/>
    <cellStyle name="Normal 25 3 3 3" xfId="59093" xr:uid="{482F5C66-5CAF-4832-AC1B-22CF3419E043}"/>
    <cellStyle name="Normal 25 3 4" xfId="17220" xr:uid="{0EF8B07D-0CE0-43AE-8FE1-11BE28765947}"/>
    <cellStyle name="Normal 25 3 4 2" xfId="59095" xr:uid="{518637E0-01F6-44DF-A728-24EDBB8545B8}"/>
    <cellStyle name="Normal 25 3 5" xfId="59088" xr:uid="{4E92EB19-337F-4906-A71A-6FAD7ED15A07}"/>
    <cellStyle name="Normal 25 4" xfId="4054" xr:uid="{69F1BA9D-BF60-4309-84C0-787B7203712E}"/>
    <cellStyle name="Normal 25 4 2" xfId="11762" xr:uid="{A84D5289-49E9-43B8-953D-C7A6E8B8DA20}"/>
    <cellStyle name="Normal 25 4 2 2" xfId="27174" xr:uid="{9055F6D8-ADF9-4720-B288-645DA803D8C8}"/>
    <cellStyle name="Normal 25 4 2 2 2" xfId="59098" xr:uid="{4A6F40FF-9961-42EB-9828-FBB3B33E024D}"/>
    <cellStyle name="Normal 25 4 2 3" xfId="59097" xr:uid="{5369C25D-3FC5-4225-AF00-EF9055AC3F96}"/>
    <cellStyle name="Normal 25 4 3" xfId="19469" xr:uid="{E58F10E5-6022-4871-9A7D-39788C3D6FA5}"/>
    <cellStyle name="Normal 25 4 3 2" xfId="59099" xr:uid="{3032C678-D1D9-4935-946A-A6B513475C10}"/>
    <cellStyle name="Normal 25 4 4" xfId="59096" xr:uid="{A62A8504-B9A0-475A-8263-E0C0802E7F65}"/>
    <cellStyle name="Normal 25 5" xfId="8053" xr:uid="{D1BEBD2F-F9A1-4C0F-91C4-6C21F5FB4F42}"/>
    <cellStyle name="Normal 25 5 2" xfId="23466" xr:uid="{17E1C398-D140-42C5-8D87-A88B67398215}"/>
    <cellStyle name="Normal 25 5 2 2" xfId="59101" xr:uid="{F5F71209-EC49-45F2-8C00-F130BAC7E2B3}"/>
    <cellStyle name="Normal 25 5 3" xfId="59100" xr:uid="{1F8159A1-9967-4A15-AA17-12D0AEC3C4E6}"/>
    <cellStyle name="Normal 25 6" xfId="15761" xr:uid="{BFAD75F4-D8FB-4F4D-91D2-1210504FD8D3}"/>
    <cellStyle name="Normal 25 6 2" xfId="59102" xr:uid="{7EAC1A16-68E8-4E7F-8BC9-8C04E64EB339}"/>
    <cellStyle name="Normal 25 7" xfId="59071" xr:uid="{134C3DF5-B745-4968-AB88-D7873876A17A}"/>
    <cellStyle name="Normal 26" xfId="508" xr:uid="{9E51DFB2-3EF2-4AFD-A2B6-FA7013A08797}"/>
    <cellStyle name="Normal 26 2" xfId="1169" xr:uid="{17873F0B-5DF0-43C5-9B41-9585E82191F8}"/>
    <cellStyle name="Normal 26 2 2" xfId="2637" xr:uid="{3208D0CB-C861-4DC3-BC98-002BBF8BE2EC}"/>
    <cellStyle name="Normal 26 2 2 2" xfId="6369" xr:uid="{FCE6BA1A-B35B-4A00-97F7-6FFAD914F2BD}"/>
    <cellStyle name="Normal 26 2 2 2 2" xfId="14077" xr:uid="{1D8EFB5B-9350-4A25-823A-12842A26847E}"/>
    <cellStyle name="Normal 26 2 2 2 2 2" xfId="29489" xr:uid="{445B98D3-6A43-4F2A-9BE0-C103F5E33353}"/>
    <cellStyle name="Normal 26 2 2 2 2 2 2" xfId="59108" xr:uid="{C0071A13-CB49-4796-9A79-0B5D1BB12A46}"/>
    <cellStyle name="Normal 26 2 2 2 2 3" xfId="59107" xr:uid="{16D97385-0501-4CBC-A16F-EC7BB73A2BD4}"/>
    <cellStyle name="Normal 26 2 2 2 3" xfId="21784" xr:uid="{B6D194AE-9B16-4F1B-9782-8D7208D57CAC}"/>
    <cellStyle name="Normal 26 2 2 2 3 2" xfId="59109" xr:uid="{CE76304B-6D3B-4EE0-A293-B584A5C0BAA0}"/>
    <cellStyle name="Normal 26 2 2 2 4" xfId="59106" xr:uid="{5516FA85-7688-4ED4-839C-6FC5FAAD9981}"/>
    <cellStyle name="Normal 26 2 2 3" xfId="10348" xr:uid="{451AE978-5920-426E-9E04-17BDB35C43AF}"/>
    <cellStyle name="Normal 26 2 2 3 2" xfId="25761" xr:uid="{B2370933-10D9-4477-815A-55D2C11CEEDD}"/>
    <cellStyle name="Normal 26 2 2 3 2 2" xfId="59111" xr:uid="{D6757A90-8F2F-4926-B7FA-392626DB450E}"/>
    <cellStyle name="Normal 26 2 2 3 3" xfId="59110" xr:uid="{002B4BCB-688B-4DDE-A787-3E6637D78202}"/>
    <cellStyle name="Normal 26 2 2 4" xfId="18056" xr:uid="{A717041F-69B0-43EF-97A9-BFDF84AC5D6F}"/>
    <cellStyle name="Normal 26 2 2 4 2" xfId="59112" xr:uid="{E22A9E6A-6F11-4D83-BEC1-E6AA7621FBF1}"/>
    <cellStyle name="Normal 26 2 2 5" xfId="59105" xr:uid="{53624946-82A0-4C3C-A212-996070B16C0B}"/>
    <cellStyle name="Normal 26 2 3" xfId="4906" xr:uid="{82E5EA7E-5666-47E2-B776-6354057D56BA}"/>
    <cellStyle name="Normal 26 2 3 2" xfId="12614" xr:uid="{31662ADD-A93E-46B2-A997-B53BE223DE1A}"/>
    <cellStyle name="Normal 26 2 3 2 2" xfId="28026" xr:uid="{7B5BAABD-B751-4155-9D50-B573140CF6B6}"/>
    <cellStyle name="Normal 26 2 3 2 2 2" xfId="59115" xr:uid="{D46C223D-62BC-4FEB-86D9-6B0C06618016}"/>
    <cellStyle name="Normal 26 2 3 2 3" xfId="59114" xr:uid="{09342D24-F272-4D72-87E2-A78ACDDB0FF2}"/>
    <cellStyle name="Normal 26 2 3 3" xfId="20321" xr:uid="{EC1E0660-DF0B-44C9-A7AB-7456C76C1CC4}"/>
    <cellStyle name="Normal 26 2 3 3 2" xfId="59116" xr:uid="{30691AC1-E476-4C1C-BB4F-9536D3340534}"/>
    <cellStyle name="Normal 26 2 3 4" xfId="59113" xr:uid="{608738DC-1424-4E9F-8993-4FE27FA65434}"/>
    <cellStyle name="Normal 26 2 4" xfId="8889" xr:uid="{2965B55B-6B26-4F79-AC66-3AF473C8AFB1}"/>
    <cellStyle name="Normal 26 2 4 2" xfId="24302" xr:uid="{5D7B03A9-A10E-4590-8E64-9E32CB35141D}"/>
    <cellStyle name="Normal 26 2 4 2 2" xfId="59118" xr:uid="{DEBA7F43-990E-485C-B34F-F884024B9A1C}"/>
    <cellStyle name="Normal 26 2 4 3" xfId="59117" xr:uid="{ACD43176-1D57-44F8-904E-9626D9AEDE88}"/>
    <cellStyle name="Normal 26 2 5" xfId="16597" xr:uid="{535F731C-CD5C-4939-9DC4-17A9EB6126CE}"/>
    <cellStyle name="Normal 26 2 5 2" xfId="59119" xr:uid="{1249E14D-FCE0-4141-A4E8-541D3CF7ED08}"/>
    <cellStyle name="Normal 26 2 6" xfId="59104" xr:uid="{004C68B8-2E30-484F-AB58-88DA84EA1EF0}"/>
    <cellStyle name="Normal 26 3" xfId="1999" xr:uid="{B4A90D6F-BE97-4387-B9C5-CF807AD91FAF}"/>
    <cellStyle name="Normal 26 3 2" xfId="5731" xr:uid="{8B29E72B-9AB5-47BC-B0FF-95C8E5B14235}"/>
    <cellStyle name="Normal 26 3 2 2" xfId="13439" xr:uid="{724DF7BA-4EFD-436D-BE3C-CD1855DDF46A}"/>
    <cellStyle name="Normal 26 3 2 2 2" xfId="28851" xr:uid="{63199075-487C-4BB9-AB71-849633A0148C}"/>
    <cellStyle name="Normal 26 3 2 2 2 2" xfId="59123" xr:uid="{A51FF21E-4F50-4D01-A503-8E8921202EAF}"/>
    <cellStyle name="Normal 26 3 2 2 3" xfId="59122" xr:uid="{5A19BD92-F739-4F81-BC22-BB3C374AC6E8}"/>
    <cellStyle name="Normal 26 3 2 3" xfId="21146" xr:uid="{73BA69ED-1564-4F07-BAA1-FC6A97951E4E}"/>
    <cellStyle name="Normal 26 3 2 3 2" xfId="59124" xr:uid="{FE0327B2-93EE-4B5E-8E88-70D6D47D4C86}"/>
    <cellStyle name="Normal 26 3 2 4" xfId="59121" xr:uid="{39689048-5AD0-4A12-AA86-150383D66DC8}"/>
    <cellStyle name="Normal 26 3 3" xfId="9710" xr:uid="{F97765C3-6DD1-4592-BFDB-EBA1AD03593A}"/>
    <cellStyle name="Normal 26 3 3 2" xfId="25123" xr:uid="{44D82209-61DB-41D7-AC19-2DCE626E4981}"/>
    <cellStyle name="Normal 26 3 3 2 2" xfId="59126" xr:uid="{C3218C44-D8D3-432A-8F82-EBE4DCFD7DB8}"/>
    <cellStyle name="Normal 26 3 3 3" xfId="59125" xr:uid="{2DE7EBA7-1027-4B95-92AE-B61B49F64138}"/>
    <cellStyle name="Normal 26 3 4" xfId="17418" xr:uid="{08AE03CE-1861-40F4-ACA3-EC9D32F9CF3A}"/>
    <cellStyle name="Normal 26 3 4 2" xfId="59127" xr:uid="{B58948A6-B851-4BA8-BBF9-D9E0EB78E1F4}"/>
    <cellStyle name="Normal 26 3 5" xfId="59120" xr:uid="{E222C661-3F09-48C2-852C-64903270D642}"/>
    <cellStyle name="Normal 26 4" xfId="4254" xr:uid="{09DD589F-78C9-4CFE-AB69-3D599DC5BE6C}"/>
    <cellStyle name="Normal 26 4 2" xfId="11962" xr:uid="{4CB9E17C-1FE9-4AEC-BCED-CB32FBE5C847}"/>
    <cellStyle name="Normal 26 4 2 2" xfId="27374" xr:uid="{9DEEFCEB-D4AB-4C64-B877-8DD0B31402A7}"/>
    <cellStyle name="Normal 26 4 2 2 2" xfId="59130" xr:uid="{89DCB616-8640-473F-B749-9882A26BA80A}"/>
    <cellStyle name="Normal 26 4 2 3" xfId="59129" xr:uid="{96C4489B-5FDA-46BB-A658-2F6FA391E8F0}"/>
    <cellStyle name="Normal 26 4 3" xfId="19669" xr:uid="{B7175250-D19A-4279-BA3D-30774270C23C}"/>
    <cellStyle name="Normal 26 4 3 2" xfId="59131" xr:uid="{6E6884FB-647F-4CBC-A0B4-47CEF98E9F8E}"/>
    <cellStyle name="Normal 26 4 4" xfId="59128" xr:uid="{1F93D268-57F8-4BEA-A681-28D6E0FBDED9}"/>
    <cellStyle name="Normal 26 5" xfId="8251" xr:uid="{B8CCAFD8-E2DD-435D-9DF4-78FE86C6C592}"/>
    <cellStyle name="Normal 26 5 2" xfId="23664" xr:uid="{96F8FEA3-5676-45F1-B7DB-9AD77A48DCAB}"/>
    <cellStyle name="Normal 26 5 2 2" xfId="59133" xr:uid="{A4ED0226-3467-4656-88F5-22EE649B2239}"/>
    <cellStyle name="Normal 26 5 3" xfId="59132" xr:uid="{969DBF0B-90C4-439E-8FBD-B9F0A45E9F22}"/>
    <cellStyle name="Normal 26 6" xfId="15959" xr:uid="{3E8F686F-C9D5-4530-B3F9-13B264309331}"/>
    <cellStyle name="Normal 26 6 2" xfId="59134" xr:uid="{11238797-120D-41A6-8F23-F3C52CE49D3B}"/>
    <cellStyle name="Normal 26 7" xfId="59103" xr:uid="{FC7CDF83-16A4-40BC-840E-E8C7114EED9C}"/>
    <cellStyle name="Normal 27" xfId="528" xr:uid="{B66397DC-4B7E-4FFD-B555-F33478CBCB0D}"/>
    <cellStyle name="Normal 27 2" xfId="1189" xr:uid="{FFA97C61-331E-4E10-A674-2847EB2885B7}"/>
    <cellStyle name="Normal 27 2 2" xfId="2657" xr:uid="{A16A5D95-8431-44C6-BF70-82F2FBF5E0FE}"/>
    <cellStyle name="Normal 27 2 2 2" xfId="6389" xr:uid="{4753EFE8-41FF-4492-B346-776CED2567F3}"/>
    <cellStyle name="Normal 27 2 2 2 2" xfId="14097" xr:uid="{E60FEB5E-D80A-44C9-9E00-20C12CD4248A}"/>
    <cellStyle name="Normal 27 2 2 2 2 2" xfId="29509" xr:uid="{1650A4EB-2073-432B-9188-A29D48F7C718}"/>
    <cellStyle name="Normal 27 2 2 2 2 2 2" xfId="59140" xr:uid="{76592E51-91F4-4AA9-B784-42B7F3E549DB}"/>
    <cellStyle name="Normal 27 2 2 2 2 3" xfId="59139" xr:uid="{F6E2EB00-A1FA-475F-8771-7A34C1FEB2C5}"/>
    <cellStyle name="Normal 27 2 2 2 3" xfId="21804" xr:uid="{82E57A27-CEBC-4ACC-9E20-51B467FD9468}"/>
    <cellStyle name="Normal 27 2 2 2 3 2" xfId="59141" xr:uid="{5A671787-993A-4593-9907-56FEB8B506F5}"/>
    <cellStyle name="Normal 27 2 2 2 4" xfId="59138" xr:uid="{B2387DB0-DD56-4FE8-9AB2-72D856D8E90A}"/>
    <cellStyle name="Normal 27 2 2 3" xfId="10368" xr:uid="{FD78B091-66AF-4A62-B163-3D8BC0E724BF}"/>
    <cellStyle name="Normal 27 2 2 3 2" xfId="25781" xr:uid="{E1330ACE-211E-440E-AC46-2E8EAFF83BB8}"/>
    <cellStyle name="Normal 27 2 2 3 2 2" xfId="59143" xr:uid="{FD038F88-4C4B-4B2B-AAEA-C150B033C860}"/>
    <cellStyle name="Normal 27 2 2 3 3" xfId="59142" xr:uid="{D899681A-6CC3-4270-B7FF-FD691F300902}"/>
    <cellStyle name="Normal 27 2 2 4" xfId="18076" xr:uid="{88AB3677-14E4-44E6-89EF-4887EB79E1C4}"/>
    <cellStyle name="Normal 27 2 2 4 2" xfId="59144" xr:uid="{7441E398-1837-493E-8CCF-F7D30C1A2CBD}"/>
    <cellStyle name="Normal 27 2 2 5" xfId="59137" xr:uid="{62DA2BEC-0B8D-4FA7-B507-8A1F9D645F93}"/>
    <cellStyle name="Normal 27 2 3" xfId="4926" xr:uid="{28688871-EC0A-452A-9FAC-890832582D78}"/>
    <cellStyle name="Normal 27 2 3 2" xfId="12634" xr:uid="{1E6E1084-245F-448B-882F-C66840785378}"/>
    <cellStyle name="Normal 27 2 3 2 2" xfId="28046" xr:uid="{01068763-4690-4019-84D7-C6B2BF0BC115}"/>
    <cellStyle name="Normal 27 2 3 2 2 2" xfId="59147" xr:uid="{90D5874E-65FF-43D4-B25F-A56E968424EE}"/>
    <cellStyle name="Normal 27 2 3 2 3" xfId="59146" xr:uid="{5763A441-FC11-40B0-989B-D16B5F3B6DD8}"/>
    <cellStyle name="Normal 27 2 3 3" xfId="20341" xr:uid="{BED86730-99CB-4624-A3F2-DC8A3BC49A72}"/>
    <cellStyle name="Normal 27 2 3 3 2" xfId="59148" xr:uid="{C9FC1D21-87DC-4562-BAEE-20EB6E628073}"/>
    <cellStyle name="Normal 27 2 3 4" xfId="59145" xr:uid="{ED30EB68-B3BF-451D-8E7B-339F71B36084}"/>
    <cellStyle name="Normal 27 2 4" xfId="8909" xr:uid="{E3823052-18E6-4C33-A67D-C74DDA709227}"/>
    <cellStyle name="Normal 27 2 4 2" xfId="24322" xr:uid="{90F36CF1-689B-4D26-BD25-2EE3C8AF76A2}"/>
    <cellStyle name="Normal 27 2 4 2 2" xfId="59150" xr:uid="{449E22F5-06B0-4453-9DB6-8E3C40D78E18}"/>
    <cellStyle name="Normal 27 2 4 3" xfId="59149" xr:uid="{F076D182-9B78-4D4F-9B7C-A39C7DA71E8C}"/>
    <cellStyle name="Normal 27 2 5" xfId="16617" xr:uid="{82210BB7-A7E4-486A-AC52-2C673A54227C}"/>
    <cellStyle name="Normal 27 2 5 2" xfId="59151" xr:uid="{18CBF6B7-54A6-4D5A-BF10-2F5FD850D4A0}"/>
    <cellStyle name="Normal 27 2 6" xfId="59136" xr:uid="{8B4CB3E7-D892-428A-B9CD-A2588A5635B9}"/>
    <cellStyle name="Normal 27 3" xfId="2019" xr:uid="{89D5A9DD-AADF-4A1B-A3C4-677969BA02F7}"/>
    <cellStyle name="Normal 27 3 2" xfId="5751" xr:uid="{F54C77FD-2B4B-42E5-9C83-2545E3276BCF}"/>
    <cellStyle name="Normal 27 3 2 2" xfId="13459" xr:uid="{0330E8F3-57F8-477A-A69C-6F690AB83960}"/>
    <cellStyle name="Normal 27 3 2 2 2" xfId="28871" xr:uid="{22E447A3-465E-435F-9ECA-25D76E4E4E91}"/>
    <cellStyle name="Normal 27 3 2 2 2 2" xfId="59155" xr:uid="{A29123F1-BA03-4956-B149-FC66B3223A3C}"/>
    <cellStyle name="Normal 27 3 2 2 3" xfId="59154" xr:uid="{D702C885-89FE-48E7-9A08-808F7681B011}"/>
    <cellStyle name="Normal 27 3 2 3" xfId="21166" xr:uid="{E7F21A0A-3F3C-4949-AB6F-420A5C2BD497}"/>
    <cellStyle name="Normal 27 3 2 3 2" xfId="59156" xr:uid="{CF22FB69-2112-447B-B62D-661B1BEB3BEA}"/>
    <cellStyle name="Normal 27 3 2 4" xfId="59153" xr:uid="{FDC02385-E488-4FE0-908F-EB1985511120}"/>
    <cellStyle name="Normal 27 3 3" xfId="9730" xr:uid="{3B331708-126D-429B-A61F-268011A4462B}"/>
    <cellStyle name="Normal 27 3 3 2" xfId="25143" xr:uid="{5254A80E-2576-476B-BB6A-EAC9A94BFE58}"/>
    <cellStyle name="Normal 27 3 3 2 2" xfId="59158" xr:uid="{C0DE5C07-C037-438A-9B32-1ADAAD88BB2F}"/>
    <cellStyle name="Normal 27 3 3 3" xfId="59157" xr:uid="{868FC9BD-B1CB-4FE6-9D32-94EBCECE6C30}"/>
    <cellStyle name="Normal 27 3 4" xfId="17438" xr:uid="{63BC9AE7-9D97-462F-B37E-A7B637309D4F}"/>
    <cellStyle name="Normal 27 3 4 2" xfId="59159" xr:uid="{D55F8AC8-570C-4D21-8E9A-3EE994045E5D}"/>
    <cellStyle name="Normal 27 3 5" xfId="59152" xr:uid="{0C0030E9-A993-44BC-B99C-BE08062A34B0}"/>
    <cellStyle name="Normal 27 4" xfId="4274" xr:uid="{9AFC42A4-2F56-42EB-9A63-679D1D1CEFA6}"/>
    <cellStyle name="Normal 27 4 2" xfId="11982" xr:uid="{EBCEE2FD-ABF3-4FA8-B6D2-F3BB05411F9B}"/>
    <cellStyle name="Normal 27 4 2 2" xfId="27394" xr:uid="{E8FAD2F7-06A2-4A57-8A4E-94A0E95BE998}"/>
    <cellStyle name="Normal 27 4 2 2 2" xfId="59162" xr:uid="{AAD42698-BA15-4DBA-9DEE-B267767FD54D}"/>
    <cellStyle name="Normal 27 4 2 3" xfId="59161" xr:uid="{1716FDE7-3278-4C63-A25B-2951C3E74EB0}"/>
    <cellStyle name="Normal 27 4 3" xfId="19689" xr:uid="{24C85A19-26C4-441D-B3A3-FCF7AB666A25}"/>
    <cellStyle name="Normal 27 4 3 2" xfId="59163" xr:uid="{57AF2434-7817-4570-A766-D56EB66ACCF0}"/>
    <cellStyle name="Normal 27 4 4" xfId="59160" xr:uid="{C27387A6-35E4-4E4D-BEBF-A5A41CB32869}"/>
    <cellStyle name="Normal 27 5" xfId="8271" xr:uid="{496F9FF8-EDF8-43E9-84D0-FEE33AE96A49}"/>
    <cellStyle name="Normal 27 5 2" xfId="23684" xr:uid="{53CF4907-0BF5-4A3C-B412-4DBAABDC3BEE}"/>
    <cellStyle name="Normal 27 5 2 2" xfId="59165" xr:uid="{208878BB-D2C8-4751-BF52-3454DE0049C3}"/>
    <cellStyle name="Normal 27 5 3" xfId="59164" xr:uid="{AEA127E8-5BCC-4AE3-87D1-B348E0532984}"/>
    <cellStyle name="Normal 27 6" xfId="15979" xr:uid="{A72974FC-5D58-45AA-8E9D-97D37FBD79EE}"/>
    <cellStyle name="Normal 27 6 2" xfId="59166" xr:uid="{EAB57EB9-FAD0-4AAA-8DB9-48CB03E2237A}"/>
    <cellStyle name="Normal 27 7" xfId="59135" xr:uid="{5ACA1F85-727F-4B59-AE36-A2A1D2680E79}"/>
    <cellStyle name="Normal 28" xfId="548" xr:uid="{DD72FF00-B465-4E9F-A5EB-EC6A2D053E03}"/>
    <cellStyle name="Normal 28 2" xfId="1209" xr:uid="{8C5DDD9C-E31D-40D2-9B39-00674DF54CB8}"/>
    <cellStyle name="Normal 28 2 2" xfId="2677" xr:uid="{C37F7D3D-B2C2-4CFC-9639-A025FE8DAE7D}"/>
    <cellStyle name="Normal 28 2 2 2" xfId="6409" xr:uid="{7F586FD2-8D65-419E-9CCA-02B5E4D90FF3}"/>
    <cellStyle name="Normal 28 2 2 2 2" xfId="14117" xr:uid="{04151BCF-56C1-40E2-93F6-1710706418A4}"/>
    <cellStyle name="Normal 28 2 2 2 2 2" xfId="29529" xr:uid="{CD5A2378-4C6E-4D5F-B108-AB0D3917BDD1}"/>
    <cellStyle name="Normal 28 2 2 2 2 2 2" xfId="59172" xr:uid="{3D240B88-1556-419B-A4BA-0D4E18712997}"/>
    <cellStyle name="Normal 28 2 2 2 2 3" xfId="59171" xr:uid="{70651DD4-EFDF-40A5-96E1-27D53D21533F}"/>
    <cellStyle name="Normal 28 2 2 2 3" xfId="21824" xr:uid="{FDAC8455-2B22-417B-9052-2762A89828DC}"/>
    <cellStyle name="Normal 28 2 2 2 3 2" xfId="59173" xr:uid="{BD5AF35A-77DD-48E6-BB80-826FD9F7353A}"/>
    <cellStyle name="Normal 28 2 2 2 4" xfId="59170" xr:uid="{8A6FB8FD-8E16-4D2B-9C04-3375E8FF7DA0}"/>
    <cellStyle name="Normal 28 2 2 3" xfId="10388" xr:uid="{BDAB25C3-B900-4F88-89B8-A43CE2ECF78E}"/>
    <cellStyle name="Normal 28 2 2 3 2" xfId="25801" xr:uid="{92734449-D0CF-407F-900F-0E24B89F3B04}"/>
    <cellStyle name="Normal 28 2 2 3 2 2" xfId="59175" xr:uid="{C96B1C33-05BE-461C-919C-7C8211C43638}"/>
    <cellStyle name="Normal 28 2 2 3 3" xfId="59174" xr:uid="{2ECB3315-CCFA-418D-A4A8-C4DAE5FA65DA}"/>
    <cellStyle name="Normal 28 2 2 4" xfId="18096" xr:uid="{711822CB-8266-4B46-8365-C5E2B07217EE}"/>
    <cellStyle name="Normal 28 2 2 4 2" xfId="59176" xr:uid="{00B2BCED-0F92-4424-BB58-8BE51765FF3E}"/>
    <cellStyle name="Normal 28 2 2 5" xfId="59169" xr:uid="{508C11BB-BFFF-47FE-A59F-5F0361F17A00}"/>
    <cellStyle name="Normal 28 2 3" xfId="4946" xr:uid="{91A8F6C4-CF72-4D2A-9F60-440EE65082D1}"/>
    <cellStyle name="Normal 28 2 3 2" xfId="12654" xr:uid="{7D89573C-C203-403F-92B0-01603C47EA30}"/>
    <cellStyle name="Normal 28 2 3 2 2" xfId="28066" xr:uid="{F8C70A85-3E9C-4C3C-AAF9-2C42D7F650AA}"/>
    <cellStyle name="Normal 28 2 3 2 2 2" xfId="59179" xr:uid="{1C4C8AA6-041B-4DEF-A5F6-496B550CF752}"/>
    <cellStyle name="Normal 28 2 3 2 3" xfId="59178" xr:uid="{6AD57DE2-7F12-454E-9600-3A439FE0C1CA}"/>
    <cellStyle name="Normal 28 2 3 3" xfId="20361" xr:uid="{5725C5FD-DEE9-4078-AF24-D74C2789314B}"/>
    <cellStyle name="Normal 28 2 3 3 2" xfId="59180" xr:uid="{BB8669F0-131C-4621-A0C9-2A40FA82D93A}"/>
    <cellStyle name="Normal 28 2 3 4" xfId="59177" xr:uid="{C11D0C14-0BB7-4CA3-9E34-184CA49EE7F4}"/>
    <cellStyle name="Normal 28 2 4" xfId="8929" xr:uid="{3A413400-5F54-486D-A540-1BA1C72CDFC0}"/>
    <cellStyle name="Normal 28 2 4 2" xfId="24342" xr:uid="{4589B699-3683-4EDA-95A7-5891F5BC6E14}"/>
    <cellStyle name="Normal 28 2 4 2 2" xfId="59182" xr:uid="{9FA02CA1-E96C-4935-8A98-ACACC85984BE}"/>
    <cellStyle name="Normal 28 2 4 3" xfId="59181" xr:uid="{39FF78F0-EBCB-429F-B826-425AB5B731A7}"/>
    <cellStyle name="Normal 28 2 5" xfId="16637" xr:uid="{8E42F656-4E0F-4A5A-9251-99327E02ABCB}"/>
    <cellStyle name="Normal 28 2 5 2" xfId="59183" xr:uid="{69CCE7C2-D225-4AA4-BEA2-7577F577E95A}"/>
    <cellStyle name="Normal 28 2 6" xfId="59168" xr:uid="{CAF41F74-FE1C-4BBB-AA89-74A667FABFA0}"/>
    <cellStyle name="Normal 28 3" xfId="2039" xr:uid="{F1566E84-051B-4427-BBE0-AB156596E0F3}"/>
    <cellStyle name="Normal 28 3 2" xfId="5771" xr:uid="{BF62A247-E64C-4291-A94C-8E99CFF73DBC}"/>
    <cellStyle name="Normal 28 3 2 2" xfId="13479" xr:uid="{12D5BCBF-9315-431B-AB1A-F0685959FFC9}"/>
    <cellStyle name="Normal 28 3 2 2 2" xfId="28891" xr:uid="{B93EB602-B02C-4249-AA90-8D251E7D6AE4}"/>
    <cellStyle name="Normal 28 3 2 2 2 2" xfId="59187" xr:uid="{12CD1FDA-EC5D-468D-85A8-A6D286E7154A}"/>
    <cellStyle name="Normal 28 3 2 2 3" xfId="59186" xr:uid="{508F2F89-E4AE-4A91-A67D-AC37F4234577}"/>
    <cellStyle name="Normal 28 3 2 3" xfId="21186" xr:uid="{6D0DE3CA-2CEE-411D-81F5-7861DDB5FE87}"/>
    <cellStyle name="Normal 28 3 2 3 2" xfId="59188" xr:uid="{8CB0E5A4-EF59-47A8-A715-9C7302CEB6F0}"/>
    <cellStyle name="Normal 28 3 2 4" xfId="59185" xr:uid="{34A2E55A-584E-4B76-AAA7-0B3EBD3CE014}"/>
    <cellStyle name="Normal 28 3 3" xfId="9750" xr:uid="{904D854F-289C-4CCD-8296-F2E2AEBE1E97}"/>
    <cellStyle name="Normal 28 3 3 2" xfId="25163" xr:uid="{5FFE881B-946D-4A6D-9FB1-BE9C9DD8BCCA}"/>
    <cellStyle name="Normal 28 3 3 2 2" xfId="59190" xr:uid="{4248D730-15CB-4D0F-A22D-1068F36BB3D2}"/>
    <cellStyle name="Normal 28 3 3 3" xfId="59189" xr:uid="{9F5C5DD4-FE21-46EF-AED6-9B50DBED6CD5}"/>
    <cellStyle name="Normal 28 3 4" xfId="17458" xr:uid="{E1EB2561-3956-41B1-A856-3587A1C40BD2}"/>
    <cellStyle name="Normal 28 3 4 2" xfId="59191" xr:uid="{5EE60612-21F6-4E09-BD63-0976309A459B}"/>
    <cellStyle name="Normal 28 3 5" xfId="59184" xr:uid="{136BA970-B3A5-4AD6-AB2B-4DB841C4B5B6}"/>
    <cellStyle name="Normal 28 4" xfId="4294" xr:uid="{EC536201-042A-4AEB-A554-B784A4ACB9AA}"/>
    <cellStyle name="Normal 28 4 2" xfId="12002" xr:uid="{C412ADD3-D06C-401B-BAAF-FC3506FABFE4}"/>
    <cellStyle name="Normal 28 4 2 2" xfId="27414" xr:uid="{7C34827F-06EF-44A6-B38C-75B4B7D4016E}"/>
    <cellStyle name="Normal 28 4 2 2 2" xfId="59194" xr:uid="{EE3AD580-4143-49FF-99FF-A03BA8104395}"/>
    <cellStyle name="Normal 28 4 2 3" xfId="59193" xr:uid="{5F32E494-BAE3-43D2-80A5-3ECDB28B6EF9}"/>
    <cellStyle name="Normal 28 4 3" xfId="19709" xr:uid="{1A4105C5-0DF4-4593-B54B-C1EC1ADC9DFC}"/>
    <cellStyle name="Normal 28 4 3 2" xfId="59195" xr:uid="{C22B3288-F09A-48B1-9F84-A84101EF0CAC}"/>
    <cellStyle name="Normal 28 4 4" xfId="59192" xr:uid="{A5608498-EC64-4243-A0CF-FE77FD95DC33}"/>
    <cellStyle name="Normal 28 5" xfId="8291" xr:uid="{A8C5E34E-BD65-473C-B2FC-D11B4F07823D}"/>
    <cellStyle name="Normal 28 5 2" xfId="23704" xr:uid="{E3DE011A-CD23-4B26-B137-EE97BDDD58FC}"/>
    <cellStyle name="Normal 28 5 2 2" xfId="59197" xr:uid="{1CE2CFC2-ECEB-4494-91E6-11F86FFA1DFB}"/>
    <cellStyle name="Normal 28 5 3" xfId="59196" xr:uid="{457EFB9C-6805-40BC-A30A-A9D0BA816F15}"/>
    <cellStyle name="Normal 28 6" xfId="15999" xr:uid="{599E5671-3407-4AAA-AEBD-797AAD4BB58A}"/>
    <cellStyle name="Normal 28 6 2" xfId="59198" xr:uid="{7EE33F75-D3B8-48FF-B449-C311A827129E}"/>
    <cellStyle name="Normal 28 7" xfId="59167" xr:uid="{E55A9B00-4CF5-4669-916F-BB44D9DE2425}"/>
    <cellStyle name="Normal 29" xfId="568" xr:uid="{4A0993D2-D44F-4AB4-88C0-683D62FDD2F4}"/>
    <cellStyle name="Normal 29 2" xfId="1229" xr:uid="{54A42C76-B265-495F-9461-9EC6FA62D2E0}"/>
    <cellStyle name="Normal 29 2 2" xfId="2697" xr:uid="{2B888FF5-7579-4A47-8FDD-89D53E2A519D}"/>
    <cellStyle name="Normal 29 2 2 2" xfId="6429" xr:uid="{6477E720-0FF0-4D00-95A3-7491D2031AE5}"/>
    <cellStyle name="Normal 29 2 2 2 2" xfId="14137" xr:uid="{C53BA8C1-9E98-4C01-9535-56EAD068A7C0}"/>
    <cellStyle name="Normal 29 2 2 2 2 2" xfId="29549" xr:uid="{C0F9AA43-A22C-4621-B766-EC827F344BDD}"/>
    <cellStyle name="Normal 29 2 2 2 2 2 2" xfId="59204" xr:uid="{5D864BEB-E7E6-4ED2-BD77-D552DE0BDC26}"/>
    <cellStyle name="Normal 29 2 2 2 2 3" xfId="59203" xr:uid="{A0E3FD03-A418-4D45-9214-1ADBD78912E8}"/>
    <cellStyle name="Normal 29 2 2 2 3" xfId="21844" xr:uid="{FE1402B1-CE1E-4674-95FF-51BE5C713A65}"/>
    <cellStyle name="Normal 29 2 2 2 3 2" xfId="59205" xr:uid="{3ADB7C14-D56C-4091-AB12-6715E0AF8510}"/>
    <cellStyle name="Normal 29 2 2 2 4" xfId="59202" xr:uid="{2FE4CB3D-BBAE-4CF0-892D-2EFD409D57D9}"/>
    <cellStyle name="Normal 29 2 2 3" xfId="10408" xr:uid="{305E736F-6584-47EE-A3F7-95F8158F6A16}"/>
    <cellStyle name="Normal 29 2 2 3 2" xfId="25821" xr:uid="{E36C4CE3-5AEB-4C29-B02C-258D612EB613}"/>
    <cellStyle name="Normal 29 2 2 3 2 2" xfId="59207" xr:uid="{7B4AF335-6195-4875-86C3-0DABAA71B843}"/>
    <cellStyle name="Normal 29 2 2 3 3" xfId="59206" xr:uid="{1F69AC9B-9FDF-4C21-B2C5-8937E958A7D0}"/>
    <cellStyle name="Normal 29 2 2 4" xfId="18116" xr:uid="{D4B60456-761A-41BD-9DB5-700F1EED86CA}"/>
    <cellStyle name="Normal 29 2 2 4 2" xfId="59208" xr:uid="{81DF7BD0-8691-4EFC-872E-F98E2586AA11}"/>
    <cellStyle name="Normal 29 2 2 5" xfId="59201" xr:uid="{6A92912A-D898-40A1-BA92-D0C46F93C6E6}"/>
    <cellStyle name="Normal 29 2 3" xfId="4966" xr:uid="{3E9C9A55-4B07-4D2A-8DAC-2F2ACD543495}"/>
    <cellStyle name="Normal 29 2 3 2" xfId="12674" xr:uid="{8DF994C8-899B-4441-87DF-B8E8BC0DE2EF}"/>
    <cellStyle name="Normal 29 2 3 2 2" xfId="28086" xr:uid="{BAD35774-06DA-4C9A-9894-9EB42AABC3D2}"/>
    <cellStyle name="Normal 29 2 3 2 2 2" xfId="59211" xr:uid="{3E0BEB89-2ADC-44F2-8E96-4990A646C1AD}"/>
    <cellStyle name="Normal 29 2 3 2 3" xfId="59210" xr:uid="{E4C3C217-E01C-4C7E-BF73-132E726B6B92}"/>
    <cellStyle name="Normal 29 2 3 3" xfId="20381" xr:uid="{A249BD5F-195B-4D9C-8CB7-025F1DDA326B}"/>
    <cellStyle name="Normal 29 2 3 3 2" xfId="59212" xr:uid="{2FCC0EBB-156D-48A0-987D-186957473570}"/>
    <cellStyle name="Normal 29 2 3 4" xfId="59209" xr:uid="{221C78BD-BE50-4E26-95E0-4D8388B06A77}"/>
    <cellStyle name="Normal 29 2 4" xfId="8949" xr:uid="{AE3CA8FE-E479-47A0-99C6-DD47B4DC294B}"/>
    <cellStyle name="Normal 29 2 4 2" xfId="24362" xr:uid="{8327D3B9-7861-4019-964F-CC11DAAEC793}"/>
    <cellStyle name="Normal 29 2 4 2 2" xfId="59214" xr:uid="{46EFE01E-06EC-4F65-9869-E64825905C09}"/>
    <cellStyle name="Normal 29 2 4 3" xfId="59213" xr:uid="{A37D3DBD-F40A-4CDE-97E4-7B5DDC75E0F4}"/>
    <cellStyle name="Normal 29 2 5" xfId="16657" xr:uid="{C654A7D7-1860-40F6-A067-8ED02F120B4F}"/>
    <cellStyle name="Normal 29 2 5 2" xfId="59215" xr:uid="{F4B93B83-FA09-405E-B62A-6EA57FE2605F}"/>
    <cellStyle name="Normal 29 2 6" xfId="59200" xr:uid="{F21D8317-B3E1-4BC9-804A-47B6D05FF892}"/>
    <cellStyle name="Normal 29 3" xfId="2059" xr:uid="{B183BCAF-EC74-4F2A-8318-51C0D9F3494E}"/>
    <cellStyle name="Normal 29 3 2" xfId="5791" xr:uid="{AFCD769C-1C9A-4D50-9E6D-7014B0ACA984}"/>
    <cellStyle name="Normal 29 3 2 2" xfId="13499" xr:uid="{9D5A078D-AFB8-442C-AB44-C74313AAC5D4}"/>
    <cellStyle name="Normal 29 3 2 2 2" xfId="28911" xr:uid="{CA1BEDD1-6D3E-4566-B43C-216CF58945A1}"/>
    <cellStyle name="Normal 29 3 2 2 2 2" xfId="59219" xr:uid="{844A0E8F-73C1-4D4E-AE5D-D0F52C650154}"/>
    <cellStyle name="Normal 29 3 2 2 3" xfId="59218" xr:uid="{E6172567-F98D-4700-BF49-3E83E5D5501E}"/>
    <cellStyle name="Normal 29 3 2 3" xfId="21206" xr:uid="{B7E41ACB-8F6D-4E82-A109-D23311E0B7A7}"/>
    <cellStyle name="Normal 29 3 2 3 2" xfId="59220" xr:uid="{03BC0182-3018-4D07-9399-31BAE1CF33AC}"/>
    <cellStyle name="Normal 29 3 2 4" xfId="59217" xr:uid="{7DFFA229-A34A-4FD6-8451-84557FD18794}"/>
    <cellStyle name="Normal 29 3 3" xfId="9770" xr:uid="{AA95ECB5-7018-4A90-A646-E3ACE6D87B4C}"/>
    <cellStyle name="Normal 29 3 3 2" xfId="25183" xr:uid="{8AB7FA8A-4701-4856-B49B-C1096760DA97}"/>
    <cellStyle name="Normal 29 3 3 2 2" xfId="59222" xr:uid="{DDE6617C-F994-424C-B232-55DE161C759E}"/>
    <cellStyle name="Normal 29 3 3 3" xfId="59221" xr:uid="{C0184A1F-F680-409C-AA8F-E079BD663754}"/>
    <cellStyle name="Normal 29 3 4" xfId="17478" xr:uid="{96AD613F-9C03-4FAD-9F5C-91B3BCB0927F}"/>
    <cellStyle name="Normal 29 3 4 2" xfId="59223" xr:uid="{815CF8D6-11D2-408C-BF35-D814A9478C0F}"/>
    <cellStyle name="Normal 29 3 5" xfId="59216" xr:uid="{EEEB5014-6942-49BA-A9B6-325A2A8FEE6D}"/>
    <cellStyle name="Normal 29 4" xfId="4314" xr:uid="{B8A8DF47-653F-4A89-B49F-94F2C3E3FD73}"/>
    <cellStyle name="Normal 29 4 2" xfId="12022" xr:uid="{F2216D92-7364-499C-8918-7A5FE460BA97}"/>
    <cellStyle name="Normal 29 4 2 2" xfId="27434" xr:uid="{FF159EB7-FCE5-44DA-AF56-AEDCD58A65F2}"/>
    <cellStyle name="Normal 29 4 2 2 2" xfId="59226" xr:uid="{1287D432-3076-49BC-BCD3-CB3B56BB0F94}"/>
    <cellStyle name="Normal 29 4 2 3" xfId="59225" xr:uid="{F7F87777-36E0-4485-8ACC-340D6F76B501}"/>
    <cellStyle name="Normal 29 4 3" xfId="19729" xr:uid="{5E512553-4901-447F-85B2-8AFBE4FB606F}"/>
    <cellStyle name="Normal 29 4 3 2" xfId="59227" xr:uid="{97AAD975-B427-4375-B3EE-0B0F4A60CD13}"/>
    <cellStyle name="Normal 29 4 4" xfId="59224" xr:uid="{39FC35B2-1599-472B-8D7C-05BDE79CFF9A}"/>
    <cellStyle name="Normal 29 5" xfId="8311" xr:uid="{24527582-2195-47CF-AEC1-08718859CB62}"/>
    <cellStyle name="Normal 29 5 2" xfId="23724" xr:uid="{EF7A832A-385F-4AEF-A40D-8E86CB32AFA4}"/>
    <cellStyle name="Normal 29 5 2 2" xfId="59229" xr:uid="{266C20B8-BEC9-4888-AAFA-7C4AA313E37D}"/>
    <cellStyle name="Normal 29 5 3" xfId="59228" xr:uid="{1C7E7D26-9C9B-4E14-B7B9-71BDE9F40EFC}"/>
    <cellStyle name="Normal 29 6" xfId="16019" xr:uid="{2CF78C4F-8B54-4157-9ACA-63ED05197E15}"/>
    <cellStyle name="Normal 29 6 2" xfId="59230" xr:uid="{BD3B3258-02BD-479A-9463-B1F9F84D3291}"/>
    <cellStyle name="Normal 29 7" xfId="59199" xr:uid="{1DAC4201-6510-491B-BE0E-760BE78FC79F}"/>
    <cellStyle name="Normal 3" xfId="102" xr:uid="{71343735-A472-4721-965E-474B123FCDBD}"/>
    <cellStyle name="Normal 3 10" xfId="15577" xr:uid="{B03AEE58-B173-4AA5-94A1-1EF376B3F03E}"/>
    <cellStyle name="Normal 3 10 2" xfId="59232" xr:uid="{15E233C3-67A2-4FB6-936F-6AC9A04A768E}"/>
    <cellStyle name="Normal 3 11" xfId="59231" xr:uid="{70211A85-C046-46FA-BAE7-66EDF3C11179}"/>
    <cellStyle name="Normal 3 2" xfId="136" xr:uid="{CC11A188-9B42-41E0-A4DA-8456FC346E1A}"/>
    <cellStyle name="Normal 3 2 2" xfId="201" xr:uid="{10FB32FA-3513-4992-B53A-08319E395F11}"/>
    <cellStyle name="Normal 3 2 2 2" xfId="406" xr:uid="{C5C71BF3-8A00-422D-98FC-FF53EF1DBBFE}"/>
    <cellStyle name="Normal 3 2 2 2 2" xfId="1068" xr:uid="{E43A3DA8-6566-4961-8E6B-594BB7E6B90E}"/>
    <cellStyle name="Normal 3 2 2 2 2 2" xfId="2536" xr:uid="{C439B0AB-64E7-47C7-B888-DDE6FE83B478}"/>
    <cellStyle name="Normal 3 2 2 2 2 2 2" xfId="6268" xr:uid="{C45CA6DE-AC28-43A2-8E06-353E2C0DF472}"/>
    <cellStyle name="Normal 3 2 2 2 2 2 2 2" xfId="13976" xr:uid="{E4D04FB2-386A-478A-884F-C1D73925BC61}"/>
    <cellStyle name="Normal 3 2 2 2 2 2 2 2 2" xfId="29388" xr:uid="{B9D2D934-F701-4678-BA8E-F1842A7695AC}"/>
    <cellStyle name="Normal 3 2 2 2 2 2 2 2 2 2" xfId="59240" xr:uid="{409899FC-B1D6-4155-8A6F-061EC8488908}"/>
    <cellStyle name="Normal 3 2 2 2 2 2 2 2 3" xfId="59239" xr:uid="{BFF54E42-742D-40C7-924C-AB99FB0C1B27}"/>
    <cellStyle name="Normal 3 2 2 2 2 2 2 3" xfId="21683" xr:uid="{250821A9-2288-46BB-9835-01A317E156F8}"/>
    <cellStyle name="Normal 3 2 2 2 2 2 2 3 2" xfId="59241" xr:uid="{221D5F84-6109-4627-973B-EFF36991A855}"/>
    <cellStyle name="Normal 3 2 2 2 2 2 2 4" xfId="59238" xr:uid="{349BB9E2-5C8E-431E-A062-ED983A36849B}"/>
    <cellStyle name="Normal 3 2 2 2 2 2 3" xfId="10247" xr:uid="{0F495425-FAB1-40AD-B5F7-62856DE51162}"/>
    <cellStyle name="Normal 3 2 2 2 2 2 3 2" xfId="25660" xr:uid="{9BCA8CCF-1D17-4771-AA8B-F1B9FD1A0958}"/>
    <cellStyle name="Normal 3 2 2 2 2 2 3 2 2" xfId="59243" xr:uid="{A861DAB7-7D93-43D9-BBA9-C6238D1EF8DA}"/>
    <cellStyle name="Normal 3 2 2 2 2 2 3 3" xfId="59242" xr:uid="{5A11FDF9-9195-4800-998F-4F8FFEF20E51}"/>
    <cellStyle name="Normal 3 2 2 2 2 2 4" xfId="17955" xr:uid="{B9B41EC4-37DC-44BA-B8B3-320AB63F5959}"/>
    <cellStyle name="Normal 3 2 2 2 2 2 4 2" xfId="59244" xr:uid="{22A03287-CA21-493F-9415-BCA1C0773A33}"/>
    <cellStyle name="Normal 3 2 2 2 2 2 5" xfId="59237" xr:uid="{95439857-0B0B-486B-8CA3-F09D7386E8F5}"/>
    <cellStyle name="Normal 3 2 2 2 2 3" xfId="4805" xr:uid="{D2BAEF6E-AAE5-4CF8-84D4-B69A06C61788}"/>
    <cellStyle name="Normal 3 2 2 2 2 3 2" xfId="12513" xr:uid="{EFB81C40-5735-43C3-963E-334ED4CD0295}"/>
    <cellStyle name="Normal 3 2 2 2 2 3 2 2" xfId="27925" xr:uid="{12A9F7C4-95F8-4542-ABD1-BD54267E5624}"/>
    <cellStyle name="Normal 3 2 2 2 2 3 2 2 2" xfId="59247" xr:uid="{270A98C9-65FA-4BAA-A455-6DDA97E1819B}"/>
    <cellStyle name="Normal 3 2 2 2 2 3 2 3" xfId="59246" xr:uid="{77A8ABDE-DE57-4E6C-88B8-7179BEFC50E1}"/>
    <cellStyle name="Normal 3 2 2 2 2 3 3" xfId="20220" xr:uid="{33699E11-79FD-403D-92CB-60D64391C7CF}"/>
    <cellStyle name="Normal 3 2 2 2 2 3 3 2" xfId="59248" xr:uid="{25B19791-1CCC-4857-AAB3-874B0AAE5881}"/>
    <cellStyle name="Normal 3 2 2 2 2 3 4" xfId="59245" xr:uid="{79F1BA34-334E-4087-866E-38A92E0C5154}"/>
    <cellStyle name="Normal 3 2 2 2 2 4" xfId="8788" xr:uid="{4A60B132-676A-41BB-AB8C-4CC2BDDDF27E}"/>
    <cellStyle name="Normal 3 2 2 2 2 4 2" xfId="24201" xr:uid="{B50B83A5-4823-42DC-A2AA-6703473F6F29}"/>
    <cellStyle name="Normal 3 2 2 2 2 4 2 2" xfId="59250" xr:uid="{93C3CE8F-8E90-409F-9A34-5C1A028D8A9C}"/>
    <cellStyle name="Normal 3 2 2 2 2 4 3" xfId="59249" xr:uid="{596580B4-79DE-447F-BF11-AA50B9479580}"/>
    <cellStyle name="Normal 3 2 2 2 2 5" xfId="16496" xr:uid="{57667FE6-D9E1-4CB5-A019-151FD6739F95}"/>
    <cellStyle name="Normal 3 2 2 2 2 5 2" xfId="59251" xr:uid="{2429ACB5-1E06-4416-AF47-7CAC0933EEAA}"/>
    <cellStyle name="Normal 3 2 2 2 2 6" xfId="59236" xr:uid="{11B14621-1300-4102-A9F5-54D2A059CED5}"/>
    <cellStyle name="Normal 3 2 2 2 3" xfId="1898" xr:uid="{8D137EB3-8AD6-475C-AA33-A7915833A903}"/>
    <cellStyle name="Normal 3 2 2 2 3 2" xfId="5630" xr:uid="{00DF19BA-3A73-41DC-BF92-D92608889B55}"/>
    <cellStyle name="Normal 3 2 2 2 3 2 2" xfId="13338" xr:uid="{096433D5-E8E1-466B-8172-1DB7BA6F0DD0}"/>
    <cellStyle name="Normal 3 2 2 2 3 2 2 2" xfId="28750" xr:uid="{A4C589F4-9FCB-4F00-8DB0-9F0DB81688BA}"/>
    <cellStyle name="Normal 3 2 2 2 3 2 2 2 2" xfId="59255" xr:uid="{2EF9BFE3-2904-4E60-AFF3-F35A8AD7863F}"/>
    <cellStyle name="Normal 3 2 2 2 3 2 2 3" xfId="59254" xr:uid="{6A5F501F-C58A-46E4-A18B-CCEAC2145170}"/>
    <cellStyle name="Normal 3 2 2 2 3 2 3" xfId="21045" xr:uid="{DB37AB81-A203-442F-81F2-9BBDDD6A37F5}"/>
    <cellStyle name="Normal 3 2 2 2 3 2 3 2" xfId="59256" xr:uid="{F0C40951-AF26-4908-8513-C95362A2A442}"/>
    <cellStyle name="Normal 3 2 2 2 3 2 4" xfId="59253" xr:uid="{3C3CF019-2FA0-477B-805E-9862CCFE45CD}"/>
    <cellStyle name="Normal 3 2 2 2 3 3" xfId="9609" xr:uid="{5C7430DB-7FF2-41DD-ABDC-585E4C4634D3}"/>
    <cellStyle name="Normal 3 2 2 2 3 3 2" xfId="25022" xr:uid="{81F3C1CA-D5A0-480D-8444-6C9EEAB5B42D}"/>
    <cellStyle name="Normal 3 2 2 2 3 3 2 2" xfId="59258" xr:uid="{4C106DDA-E361-4215-9DB1-AF84820D5229}"/>
    <cellStyle name="Normal 3 2 2 2 3 3 3" xfId="59257" xr:uid="{016ECC35-7A07-43C5-9150-81D07D69E258}"/>
    <cellStyle name="Normal 3 2 2 2 3 4" xfId="17317" xr:uid="{4C52B502-C4D2-4134-8ABA-2D82142B8732}"/>
    <cellStyle name="Normal 3 2 2 2 3 4 2" xfId="59259" xr:uid="{588EA25D-BD54-47FA-83B5-C0649C284028}"/>
    <cellStyle name="Normal 3 2 2 2 3 5" xfId="59252" xr:uid="{E7A14CE2-BFB6-4954-A94C-B5CC629BA98A}"/>
    <cellStyle name="Normal 3 2 2 2 4" xfId="4153" xr:uid="{951004C9-9832-423D-B223-A7D9D88C9B41}"/>
    <cellStyle name="Normal 3 2 2 2 4 2" xfId="11861" xr:uid="{57202189-CD27-4141-82E3-AFA8643F99B1}"/>
    <cellStyle name="Normal 3 2 2 2 4 2 2" xfId="27273" xr:uid="{7DA40A40-CE40-4A74-B245-B8D59E161CCA}"/>
    <cellStyle name="Normal 3 2 2 2 4 2 2 2" xfId="59262" xr:uid="{81818657-8EEB-4F3E-AB67-60FDE9E7F076}"/>
    <cellStyle name="Normal 3 2 2 2 4 2 3" xfId="59261" xr:uid="{6CFCAE55-EA92-41BE-AA00-2CA6162D2A14}"/>
    <cellStyle name="Normal 3 2 2 2 4 3" xfId="19568" xr:uid="{E619EDD4-50D6-43BC-BECA-EA0CFE170594}"/>
    <cellStyle name="Normal 3 2 2 2 4 3 2" xfId="59263" xr:uid="{BEE045AD-C230-4DFC-968A-4E4B36249A65}"/>
    <cellStyle name="Normal 3 2 2 2 4 4" xfId="59260" xr:uid="{AE9A3816-B9F0-4EB8-8296-B1EEC0639B3F}"/>
    <cellStyle name="Normal 3 2 2 2 5" xfId="8150" xr:uid="{347031C3-744A-4666-9837-8E79C60110A6}"/>
    <cellStyle name="Normal 3 2 2 2 5 2" xfId="23563" xr:uid="{6B7E79EE-9576-4B1A-A15E-2C9AE1C8D8D9}"/>
    <cellStyle name="Normal 3 2 2 2 5 2 2" xfId="59265" xr:uid="{A39419DB-D1EA-4BAD-9DC4-501B2E083C53}"/>
    <cellStyle name="Normal 3 2 2 2 5 3" xfId="59264" xr:uid="{0BCB0B53-FD1C-4876-9996-13F4A531E7B4}"/>
    <cellStyle name="Normal 3 2 2 2 6" xfId="15858" xr:uid="{180E20CF-E382-4BE3-8482-7363650F949F}"/>
    <cellStyle name="Normal 3 2 2 2 6 2" xfId="59266" xr:uid="{546C8146-67C4-46AB-8D9C-40423611C2C5}"/>
    <cellStyle name="Normal 3 2 2 2 7" xfId="59235" xr:uid="{29865A2F-C788-4F9C-A5C4-DB53F50DE80C}"/>
    <cellStyle name="Normal 3 2 2 3" xfId="868" xr:uid="{0DFF6337-3843-42CD-B123-6E3A8C555875}"/>
    <cellStyle name="Normal 3 2 2 3 2" xfId="2338" xr:uid="{AC089775-F9CB-4B83-9D4A-2E00F9ED440B}"/>
    <cellStyle name="Normal 3 2 2 3 2 2" xfId="6070" xr:uid="{EB5FDB9E-0702-40A9-9F7F-70027017F573}"/>
    <cellStyle name="Normal 3 2 2 3 2 2 2" xfId="13778" xr:uid="{AA9BF68F-EE0A-4C6F-B29F-37E6B353BE35}"/>
    <cellStyle name="Normal 3 2 2 3 2 2 2 2" xfId="29190" xr:uid="{1BA9E1BA-83FF-4003-AD5C-93AE8C4B19F4}"/>
    <cellStyle name="Normal 3 2 2 3 2 2 2 2 2" xfId="59271" xr:uid="{9E623E3B-8577-4EC9-8DE4-56D34176F8F5}"/>
    <cellStyle name="Normal 3 2 2 3 2 2 2 3" xfId="59270" xr:uid="{AB214789-63ED-41B3-A64E-E2AAE565712D}"/>
    <cellStyle name="Normal 3 2 2 3 2 2 3" xfId="21485" xr:uid="{A338200A-8E86-48CF-B01E-9AD971155B99}"/>
    <cellStyle name="Normal 3 2 2 3 2 2 3 2" xfId="59272" xr:uid="{53C41D48-6D60-4FB8-8695-89B266C1E9AC}"/>
    <cellStyle name="Normal 3 2 2 3 2 2 4" xfId="59269" xr:uid="{5EF94EBB-BA84-4739-A047-AC9AC438EE62}"/>
    <cellStyle name="Normal 3 2 2 3 2 3" xfId="10049" xr:uid="{6EAD4A5B-337B-4E17-BBDD-FD7E31A935AB}"/>
    <cellStyle name="Normal 3 2 2 3 2 3 2" xfId="25462" xr:uid="{1A30A889-0B73-4AEA-B0E1-3A6A79F41C1C}"/>
    <cellStyle name="Normal 3 2 2 3 2 3 2 2" xfId="59274" xr:uid="{D0471720-A5D6-445D-977B-4F1DAC21446D}"/>
    <cellStyle name="Normal 3 2 2 3 2 3 3" xfId="59273" xr:uid="{820AA065-422B-42A8-8CE4-4326F1C8BFE2}"/>
    <cellStyle name="Normal 3 2 2 3 2 4" xfId="17757" xr:uid="{13C1844A-E89D-4611-8282-CD01DEF08287}"/>
    <cellStyle name="Normal 3 2 2 3 2 4 2" xfId="59275" xr:uid="{A9522F33-BABB-4093-83F9-327A55B048B9}"/>
    <cellStyle name="Normal 3 2 2 3 2 5" xfId="59268" xr:uid="{966C3824-4947-4E96-93E8-331D8B7278DE}"/>
    <cellStyle name="Normal 3 2 2 3 3" xfId="4605" xr:uid="{F6A9E796-9969-4F4F-B7CA-ADD0A893F0A4}"/>
    <cellStyle name="Normal 3 2 2 3 3 2" xfId="12313" xr:uid="{5102F7C3-CEE4-4AE7-A31D-072AAF331504}"/>
    <cellStyle name="Normal 3 2 2 3 3 2 2" xfId="27725" xr:uid="{8AA2AF16-2473-43BA-9BEB-411AC63902BC}"/>
    <cellStyle name="Normal 3 2 2 3 3 2 2 2" xfId="59278" xr:uid="{E92E9A3D-1006-44A5-9C58-8B06A089AAC5}"/>
    <cellStyle name="Normal 3 2 2 3 3 2 3" xfId="59277" xr:uid="{F659DCCC-7FC9-4876-ADF6-5CC9AA789B0D}"/>
    <cellStyle name="Normal 3 2 2 3 3 3" xfId="20020" xr:uid="{1612B3C7-B18E-4AD9-97D8-E011312BE855}"/>
    <cellStyle name="Normal 3 2 2 3 3 3 2" xfId="59279" xr:uid="{0A23BDB3-F6CE-4F91-A1A5-9B9DA356F316}"/>
    <cellStyle name="Normal 3 2 2 3 3 4" xfId="59276" xr:uid="{7573A839-2A8C-456B-99E1-C7DF2CCBF3E4}"/>
    <cellStyle name="Normal 3 2 2 3 4" xfId="8590" xr:uid="{D1AA4EDB-3254-410A-991B-1AC00A41BDC0}"/>
    <cellStyle name="Normal 3 2 2 3 4 2" xfId="24003" xr:uid="{0DB25411-2F38-49F8-A17E-4FFD068A5F56}"/>
    <cellStyle name="Normal 3 2 2 3 4 2 2" xfId="59281" xr:uid="{C669274B-D480-44C5-BA39-D000BCE300CD}"/>
    <cellStyle name="Normal 3 2 2 3 4 3" xfId="59280" xr:uid="{8FE562B6-AF97-47D7-AAD8-1A4861A189E0}"/>
    <cellStyle name="Normal 3 2 2 3 5" xfId="16298" xr:uid="{C42856EA-8F56-474A-8DC5-20B4FDFCBD36}"/>
    <cellStyle name="Normal 3 2 2 3 5 2" xfId="59282" xr:uid="{4F1881D2-9530-4D47-B9B1-6683A2B47987}"/>
    <cellStyle name="Normal 3 2 2 3 6" xfId="59267" xr:uid="{BC9DD810-5625-49EC-90B7-E565E6BFCBD1}"/>
    <cellStyle name="Normal 3 2 2 4" xfId="1700" xr:uid="{A5BCCDB9-4A49-4B0A-889F-BFB72200C3FF}"/>
    <cellStyle name="Normal 3 2 2 4 2" xfId="5432" xr:uid="{9B3894C2-6949-4723-9816-D93E4D7F0CA0}"/>
    <cellStyle name="Normal 3 2 2 4 2 2" xfId="13140" xr:uid="{599F0BD2-8BB0-40F1-8D7C-090C6618256D}"/>
    <cellStyle name="Normal 3 2 2 4 2 2 2" xfId="28552" xr:uid="{43409ED2-4E3E-42FB-BB86-4659B9ABA94C}"/>
    <cellStyle name="Normal 3 2 2 4 2 2 2 2" xfId="59286" xr:uid="{6E203C2D-BE86-4213-B80D-4B40DD0E1855}"/>
    <cellStyle name="Normal 3 2 2 4 2 2 3" xfId="59285" xr:uid="{9A467DE8-F8BB-401B-AC0A-B7DE5E8BC5C2}"/>
    <cellStyle name="Normal 3 2 2 4 2 3" xfId="20847" xr:uid="{87729A83-BFFF-4637-9A17-FD6F672A24C7}"/>
    <cellStyle name="Normal 3 2 2 4 2 3 2" xfId="59287" xr:uid="{DD690316-85B0-4919-A1E1-A1C16F98BAB1}"/>
    <cellStyle name="Normal 3 2 2 4 2 4" xfId="59284" xr:uid="{F532F63F-8892-4E03-897D-6EE64324AFD3}"/>
    <cellStyle name="Normal 3 2 2 4 3" xfId="9411" xr:uid="{2819AF89-86DD-40A9-810F-A62F1DF9888A}"/>
    <cellStyle name="Normal 3 2 2 4 3 2" xfId="24824" xr:uid="{903A489E-6B23-4107-8DE2-A59885256DFA}"/>
    <cellStyle name="Normal 3 2 2 4 3 2 2" xfId="59289" xr:uid="{8900EE08-DA53-401E-9A27-CDA122754958}"/>
    <cellStyle name="Normal 3 2 2 4 3 3" xfId="59288" xr:uid="{787914D6-B948-4CA3-87C7-3542B83CD98D}"/>
    <cellStyle name="Normal 3 2 2 4 4" xfId="17119" xr:uid="{4010AE21-9882-4D7F-9942-58310468BED5}"/>
    <cellStyle name="Normal 3 2 2 4 4 2" xfId="59290" xr:uid="{3B46CDA6-C3F9-4FEC-8B44-2506E356E59B}"/>
    <cellStyle name="Normal 3 2 2 4 5" xfId="59283" xr:uid="{1A8FC0CD-83CA-4967-A5D2-29EB75DF5DE4}"/>
    <cellStyle name="Normal 3 2 2 5" xfId="3953" xr:uid="{3E63116A-197C-4CF7-B37C-B7FCB0539974}"/>
    <cellStyle name="Normal 3 2 2 5 2" xfId="11661" xr:uid="{43E38855-0AFE-4A13-AD37-2C17F412D14D}"/>
    <cellStyle name="Normal 3 2 2 5 2 2" xfId="27073" xr:uid="{ACA0BC84-435F-43BF-8CBB-2C2B7E4FE803}"/>
    <cellStyle name="Normal 3 2 2 5 2 2 2" xfId="59293" xr:uid="{7BF2BC31-5372-4B81-BEE9-5B5FBFDCE3A7}"/>
    <cellStyle name="Normal 3 2 2 5 2 3" xfId="59292" xr:uid="{F49821F2-53F5-4556-A637-45648CAC37B3}"/>
    <cellStyle name="Normal 3 2 2 5 3" xfId="19368" xr:uid="{9111B750-5DA5-4AE8-B5DA-1B0E532D42E0}"/>
    <cellStyle name="Normal 3 2 2 5 3 2" xfId="59294" xr:uid="{7B53ED8E-207A-4515-A57B-AFF41B505103}"/>
    <cellStyle name="Normal 3 2 2 5 4" xfId="59291" xr:uid="{D2E6D99A-53FE-483E-BFD3-AC8945E220BB}"/>
    <cellStyle name="Normal 3 2 2 6" xfId="7952" xr:uid="{DFE0775B-8ABC-4E9C-B941-87523E515AE6}"/>
    <cellStyle name="Normal 3 2 2 6 2" xfId="23365" xr:uid="{0E46044E-8692-4A43-927E-16063FD0C03F}"/>
    <cellStyle name="Normal 3 2 2 6 2 2" xfId="59296" xr:uid="{96C66EF0-2C38-4E82-BC44-9459FD110605}"/>
    <cellStyle name="Normal 3 2 2 6 3" xfId="59295" xr:uid="{494689A2-2D3E-4E5E-96DE-38A52995CB95}"/>
    <cellStyle name="Normal 3 2 2 7" xfId="15660" xr:uid="{F6190C21-4C9A-469A-86C0-A06A78CCD92F}"/>
    <cellStyle name="Normal 3 2 2 7 2" xfId="59297" xr:uid="{9B3F2B41-3FFA-46C0-8C76-B260AD08723F}"/>
    <cellStyle name="Normal 3 2 2 8" xfId="59234" xr:uid="{ECE05CD2-C72C-43EF-8DFB-7464F19369D9}"/>
    <cellStyle name="Normal 3 2 3" xfId="355" xr:uid="{DC45DE58-3B21-48BF-94AD-3A2442B85D2D}"/>
    <cellStyle name="Normal 3 2 3 2" xfId="1017" xr:uid="{F1EE0A21-5144-41DC-9C2E-93E58B067486}"/>
    <cellStyle name="Normal 3 2 3 2 2" xfId="2486" xr:uid="{21119EF0-5866-4869-A824-9CDEAAB23ED7}"/>
    <cellStyle name="Normal 3 2 3 2 2 2" xfId="6218" xr:uid="{3B0AE490-5C51-4FE0-B386-6374CA3DCA9E}"/>
    <cellStyle name="Normal 3 2 3 2 2 2 2" xfId="13926" xr:uid="{6AE6F224-1367-4C55-BB12-9AE667A03921}"/>
    <cellStyle name="Normal 3 2 3 2 2 2 2 2" xfId="29338" xr:uid="{46674ECA-3593-4044-AAB1-4AF87AFA3034}"/>
    <cellStyle name="Normal 3 2 3 2 2 2 2 2 2" xfId="59303" xr:uid="{CA545558-8439-4D2F-87EE-35E5C677DEE4}"/>
    <cellStyle name="Normal 3 2 3 2 2 2 2 3" xfId="59302" xr:uid="{BDB3FACD-A4B1-4616-9063-3B141AD9C7ED}"/>
    <cellStyle name="Normal 3 2 3 2 2 2 3" xfId="21633" xr:uid="{7026ACE7-9091-45F4-99CB-B9E495A64D65}"/>
    <cellStyle name="Normal 3 2 3 2 2 2 3 2" xfId="59304" xr:uid="{00DBF9C8-DCA2-4225-AD5C-D7C51E31AB44}"/>
    <cellStyle name="Normal 3 2 3 2 2 2 4" xfId="59301" xr:uid="{6941AF7E-2C3B-4DF7-BDB0-4346004E71D4}"/>
    <cellStyle name="Normal 3 2 3 2 2 3" xfId="10197" xr:uid="{E9F46276-601C-4402-AE0C-00775B8EF016}"/>
    <cellStyle name="Normal 3 2 3 2 2 3 2" xfId="25610" xr:uid="{DE2210C7-76FA-47D7-AD08-4CE4A66D78C7}"/>
    <cellStyle name="Normal 3 2 3 2 2 3 2 2" xfId="59306" xr:uid="{3621DEB2-AB19-42CA-8D01-5D725E75D6C5}"/>
    <cellStyle name="Normal 3 2 3 2 2 3 3" xfId="59305" xr:uid="{7BBDB323-CCA6-46DC-825E-3AEBAB2E5881}"/>
    <cellStyle name="Normal 3 2 3 2 2 4" xfId="17905" xr:uid="{16C6DAAF-5277-4748-BB7E-2E2979614F85}"/>
    <cellStyle name="Normal 3 2 3 2 2 4 2" xfId="59307" xr:uid="{0B7FCFF5-A8AF-43D9-AFA0-AEBBCCBE21C0}"/>
    <cellStyle name="Normal 3 2 3 2 2 5" xfId="59300" xr:uid="{58E119EB-3918-49D9-9495-2BABADB62AA0}"/>
    <cellStyle name="Normal 3 2 3 2 3" xfId="4754" xr:uid="{80585EFC-1A23-4100-A650-9C075355B2AD}"/>
    <cellStyle name="Normal 3 2 3 2 3 2" xfId="12462" xr:uid="{8D9DCB49-4052-4746-B545-8E34F1DD4812}"/>
    <cellStyle name="Normal 3 2 3 2 3 2 2" xfId="27874" xr:uid="{F66FA0BA-BEF0-4B41-B562-93159D915E30}"/>
    <cellStyle name="Normal 3 2 3 2 3 2 2 2" xfId="59310" xr:uid="{81A9ADC7-5F73-4233-A097-1D4EDBE56A6F}"/>
    <cellStyle name="Normal 3 2 3 2 3 2 3" xfId="59309" xr:uid="{2102AE03-6BB5-4B70-B7E8-C9386A855B06}"/>
    <cellStyle name="Normal 3 2 3 2 3 3" xfId="20169" xr:uid="{C7C42D2C-A8CE-4E79-BDB5-2196043FE0FA}"/>
    <cellStyle name="Normal 3 2 3 2 3 3 2" xfId="59311" xr:uid="{053A9B7F-9594-4C78-A46F-5382ECF4087C}"/>
    <cellStyle name="Normal 3 2 3 2 3 4" xfId="59308" xr:uid="{EE26D522-603D-405A-B920-2872098C4EB6}"/>
    <cellStyle name="Normal 3 2 3 2 4" xfId="8738" xr:uid="{FB11DFEF-F53F-4F29-B41C-AFE26C89DC0B}"/>
    <cellStyle name="Normal 3 2 3 2 4 2" xfId="24151" xr:uid="{5B86B14F-3026-420E-A8A6-338F287C8157}"/>
    <cellStyle name="Normal 3 2 3 2 4 2 2" xfId="59313" xr:uid="{7D3972E9-E769-448D-A0F9-AF47BCAE7C3C}"/>
    <cellStyle name="Normal 3 2 3 2 4 3" xfId="59312" xr:uid="{DC8DBE73-6E8E-4343-BD58-583275AEB01A}"/>
    <cellStyle name="Normal 3 2 3 2 5" xfId="16446" xr:uid="{9EB50C8C-7E43-4844-B604-614896FF53C9}"/>
    <cellStyle name="Normal 3 2 3 2 5 2" xfId="59314" xr:uid="{9F3B1514-FB0E-4F66-BD5D-322D1386FF1F}"/>
    <cellStyle name="Normal 3 2 3 2 6" xfId="59299" xr:uid="{5DC185B5-E194-408D-A0D4-50E59514B6E9}"/>
    <cellStyle name="Normal 3 2 3 3" xfId="1848" xr:uid="{2ABE45D0-C512-4001-B849-F1D23A74DE54}"/>
    <cellStyle name="Normal 3 2 3 3 2" xfId="5580" xr:uid="{48F64E0F-A5BA-4598-AF45-70DB502CABF2}"/>
    <cellStyle name="Normal 3 2 3 3 2 2" xfId="13288" xr:uid="{8AD083C0-240A-462A-8F08-E1A413A7787B}"/>
    <cellStyle name="Normal 3 2 3 3 2 2 2" xfId="28700" xr:uid="{FA125310-2C86-4A1F-9DDA-F20C169CED92}"/>
    <cellStyle name="Normal 3 2 3 3 2 2 2 2" xfId="59318" xr:uid="{32E86E79-82BE-4CED-AAE1-986C350C2BC4}"/>
    <cellStyle name="Normal 3 2 3 3 2 2 3" xfId="59317" xr:uid="{A48B23FC-26AC-47D9-976B-D30F6C3BCCB5}"/>
    <cellStyle name="Normal 3 2 3 3 2 3" xfId="20995" xr:uid="{BDDDE352-5407-4463-A281-F1CC9A716CE9}"/>
    <cellStyle name="Normal 3 2 3 3 2 3 2" xfId="59319" xr:uid="{0647EFCD-6BE4-42EF-9334-A4AA279501CF}"/>
    <cellStyle name="Normal 3 2 3 3 2 4" xfId="59316" xr:uid="{B14D1B92-ACD2-4018-ADE5-D2D479A5DD94}"/>
    <cellStyle name="Normal 3 2 3 3 3" xfId="9559" xr:uid="{65AA545F-109B-410C-806A-6756E60DA0ED}"/>
    <cellStyle name="Normal 3 2 3 3 3 2" xfId="24972" xr:uid="{9BF17059-33F3-4E01-80E0-57913A3EA4A5}"/>
    <cellStyle name="Normal 3 2 3 3 3 2 2" xfId="59321" xr:uid="{CE63B9B5-1863-4777-9B7D-6F722716C8FC}"/>
    <cellStyle name="Normal 3 2 3 3 3 3" xfId="59320" xr:uid="{8BE49CE3-D9AF-4BA4-AD38-E73B327FB4A3}"/>
    <cellStyle name="Normal 3 2 3 3 4" xfId="17267" xr:uid="{C68B75FB-B482-40E5-B284-DEFD315386B8}"/>
    <cellStyle name="Normal 3 2 3 3 4 2" xfId="59322" xr:uid="{8D7A0193-AD33-4063-B898-1D39D1A3D208}"/>
    <cellStyle name="Normal 3 2 3 3 5" xfId="59315" xr:uid="{04EC98E0-2A2E-4106-A78F-E9F9F8C5B65D}"/>
    <cellStyle name="Normal 3 2 3 4" xfId="4102" xr:uid="{D59F4A3E-5C31-4B07-AD00-A9859B7BDFC2}"/>
    <cellStyle name="Normal 3 2 3 4 2" xfId="11810" xr:uid="{F7167C20-3A8A-46B3-8A8E-63CB6DF3E57B}"/>
    <cellStyle name="Normal 3 2 3 4 2 2" xfId="27222" xr:uid="{2BA9F9D3-87E9-4C4A-B6A3-59454D8DE135}"/>
    <cellStyle name="Normal 3 2 3 4 2 2 2" xfId="59325" xr:uid="{A197BC55-6346-4650-AEFE-A24CE2E18B0E}"/>
    <cellStyle name="Normal 3 2 3 4 2 3" xfId="59324" xr:uid="{F1A81777-E3D2-42F8-AAB0-9B45588F0152}"/>
    <cellStyle name="Normal 3 2 3 4 3" xfId="19517" xr:uid="{BC65360F-D03C-409B-AD53-ABFBEA84A7B9}"/>
    <cellStyle name="Normal 3 2 3 4 3 2" xfId="59326" xr:uid="{E8307A78-41FF-411F-A3E7-C7EC1254BB52}"/>
    <cellStyle name="Normal 3 2 3 4 4" xfId="59323" xr:uid="{71FD68B5-FB39-4494-B19F-4CE34760D9EC}"/>
    <cellStyle name="Normal 3 2 3 5" xfId="8100" xr:uid="{C16F5D6B-727A-4023-9FD4-701C2209D717}"/>
    <cellStyle name="Normal 3 2 3 5 2" xfId="23513" xr:uid="{C8440D25-8C6E-4B93-B15F-B693A3D9FEC4}"/>
    <cellStyle name="Normal 3 2 3 5 2 2" xfId="59328" xr:uid="{0497A94F-748B-4D3D-B8A3-492D105EFAF8}"/>
    <cellStyle name="Normal 3 2 3 5 3" xfId="59327" xr:uid="{39B49C1F-9AC6-46D6-9DDC-0B7392645F75}"/>
    <cellStyle name="Normal 3 2 3 6" xfId="15808" xr:uid="{766BBA1A-8FEC-48F3-BB8B-AEBAABD8FA2A}"/>
    <cellStyle name="Normal 3 2 3 6 2" xfId="59329" xr:uid="{B4EC55BD-D508-4D47-9DB9-51AD83FC35E6}"/>
    <cellStyle name="Normal 3 2 3 7" xfId="59298" xr:uid="{7C573587-1359-4E05-BE47-961D03ADEAD6}"/>
    <cellStyle name="Normal 3 2 4" xfId="812" xr:uid="{FAB28265-8A81-4419-A171-5B508F4556BD}"/>
    <cellStyle name="Normal 3 2 4 2" xfId="2288" xr:uid="{531B4FEE-5394-4654-BB7E-0A8A50B3BD39}"/>
    <cellStyle name="Normal 3 2 4 2 2" xfId="6020" xr:uid="{3FC99A5D-C987-4D99-9DAD-A66A0BF21798}"/>
    <cellStyle name="Normal 3 2 4 2 2 2" xfId="13728" xr:uid="{083C37D9-9399-4EA1-8580-183DC68F5E79}"/>
    <cellStyle name="Normal 3 2 4 2 2 2 2" xfId="29140" xr:uid="{7D7EC4BA-F0BD-4BEC-B748-A5F51961240A}"/>
    <cellStyle name="Normal 3 2 4 2 2 2 2 2" xfId="59334" xr:uid="{FB288C48-64B7-4CAC-8300-014FE470C7AB}"/>
    <cellStyle name="Normal 3 2 4 2 2 2 3" xfId="59333" xr:uid="{36572C74-4659-43AD-B918-5EE113935E6C}"/>
    <cellStyle name="Normal 3 2 4 2 2 3" xfId="21435" xr:uid="{B38EF1FA-80DD-4759-BD7E-71E5D92C084C}"/>
    <cellStyle name="Normal 3 2 4 2 2 3 2" xfId="59335" xr:uid="{29EAB599-7F42-421B-9B89-360458C668BB}"/>
    <cellStyle name="Normal 3 2 4 2 2 4" xfId="59332" xr:uid="{1B5502D9-A9CC-4932-BD5B-8ABA24B2A5EA}"/>
    <cellStyle name="Normal 3 2 4 2 3" xfId="9999" xr:uid="{99A92FA8-B063-497C-93DC-15F8C23D9B45}"/>
    <cellStyle name="Normal 3 2 4 2 3 2" xfId="25412" xr:uid="{8EFCC2C3-0156-4188-9A9E-A256765F55A0}"/>
    <cellStyle name="Normal 3 2 4 2 3 2 2" xfId="59337" xr:uid="{5D383F4A-B053-4023-B744-623D2E89CB20}"/>
    <cellStyle name="Normal 3 2 4 2 3 3" xfId="59336" xr:uid="{39DE5B31-2306-4310-8062-F033499A246A}"/>
    <cellStyle name="Normal 3 2 4 2 4" xfId="17707" xr:uid="{2CF6F973-E2E3-4282-8744-85100F918B36}"/>
    <cellStyle name="Normal 3 2 4 2 4 2" xfId="59338" xr:uid="{4AEFF01A-4DC7-4F79-A220-5B1F5DF79809}"/>
    <cellStyle name="Normal 3 2 4 2 5" xfId="59331" xr:uid="{B24B65A2-3B10-4778-955F-578AF463D951}"/>
    <cellStyle name="Normal 3 2 4 3" xfId="4549" xr:uid="{77110278-61B0-4A69-833E-27B098061F5F}"/>
    <cellStyle name="Normal 3 2 4 3 2" xfId="12257" xr:uid="{0B41EE7E-CB51-41FA-B1D6-B7EB5ECEB1A6}"/>
    <cellStyle name="Normal 3 2 4 3 2 2" xfId="27669" xr:uid="{6CB9FC5D-8837-45FA-9929-DF691011FD97}"/>
    <cellStyle name="Normal 3 2 4 3 2 2 2" xfId="59341" xr:uid="{AA9BC940-4226-4955-B928-7A1D3ADE45BF}"/>
    <cellStyle name="Normal 3 2 4 3 2 3" xfId="59340" xr:uid="{A9A4C684-B6C5-4D9E-8548-49F974DD7E1F}"/>
    <cellStyle name="Normal 3 2 4 3 3" xfId="19964" xr:uid="{2F145FCB-54EA-4D31-9E10-0B47393F166D}"/>
    <cellStyle name="Normal 3 2 4 3 3 2" xfId="59342" xr:uid="{679FAB9B-CE94-4027-A4B5-07027BB4F090}"/>
    <cellStyle name="Normal 3 2 4 3 4" xfId="59339" xr:uid="{29480ECA-7801-4387-B560-C75294B3D072}"/>
    <cellStyle name="Normal 3 2 4 4" xfId="8540" xr:uid="{E786925E-C4AE-4091-A41D-5839E873F854}"/>
    <cellStyle name="Normal 3 2 4 4 2" xfId="23953" xr:uid="{02C0E7AD-2194-46D0-B062-63036D558DB2}"/>
    <cellStyle name="Normal 3 2 4 4 2 2" xfId="59344" xr:uid="{3C045D34-974F-43BB-827B-56A5E3B4080D}"/>
    <cellStyle name="Normal 3 2 4 4 3" xfId="59343" xr:uid="{E6814466-B804-4BA9-84DF-7347E86644DC}"/>
    <cellStyle name="Normal 3 2 4 5" xfId="16248" xr:uid="{52AEB98B-6446-482C-9BD9-1C4DBB187C03}"/>
    <cellStyle name="Normal 3 2 4 5 2" xfId="59345" xr:uid="{EBC2D202-2ED6-497F-B2E6-32B90D39D9A3}"/>
    <cellStyle name="Normal 3 2 4 6" xfId="59330" xr:uid="{ACA7A65A-11C2-4EE6-8CEC-BDD24ECC6E1C}"/>
    <cellStyle name="Normal 3 2 5" xfId="1649" xr:uid="{0352D17D-69E4-441D-89F0-91A807292F3B}"/>
    <cellStyle name="Normal 3 2 5 2" xfId="5381" xr:uid="{E8895A78-45DE-4D7B-B561-811031CF738D}"/>
    <cellStyle name="Normal 3 2 5 2 2" xfId="13089" xr:uid="{75060463-7614-4A19-B6FF-2E8D03644493}"/>
    <cellStyle name="Normal 3 2 5 2 2 2" xfId="28501" xr:uid="{08FDBDF1-424E-408E-B2D9-B73198F4D4FF}"/>
    <cellStyle name="Normal 3 2 5 2 2 2 2" xfId="59349" xr:uid="{EBD4AF20-0056-4EE4-8FD1-23D99F5E6D0B}"/>
    <cellStyle name="Normal 3 2 5 2 2 3" xfId="59348" xr:uid="{A3401BBF-3ED0-4095-BC88-635027A79701}"/>
    <cellStyle name="Normal 3 2 5 2 3" xfId="20796" xr:uid="{778B130B-A714-407F-B6F8-9D529EDD7B8C}"/>
    <cellStyle name="Normal 3 2 5 2 3 2" xfId="59350" xr:uid="{89A1FE3D-5E80-4D71-93EC-A78238BFEA7B}"/>
    <cellStyle name="Normal 3 2 5 2 4" xfId="59347" xr:uid="{85360AF0-360C-462D-B967-7358DCB3467B}"/>
    <cellStyle name="Normal 3 2 5 3" xfId="9361" xr:uid="{D93E20A7-95B1-4DE1-B8B1-672A2ECFA6CE}"/>
    <cellStyle name="Normal 3 2 5 3 2" xfId="24774" xr:uid="{7AD856E3-EBC8-4A3A-9920-001CEBBD14D7}"/>
    <cellStyle name="Normal 3 2 5 3 2 2" xfId="59352" xr:uid="{9B24A746-D4FD-41EB-A172-42059CA524DE}"/>
    <cellStyle name="Normal 3 2 5 3 3" xfId="59351" xr:uid="{FE5172B6-707B-4841-8F8E-F8982CCAE034}"/>
    <cellStyle name="Normal 3 2 5 4" xfId="17069" xr:uid="{A8DBA253-476B-442C-9A78-7F1B9AF873A4}"/>
    <cellStyle name="Normal 3 2 5 4 2" xfId="59353" xr:uid="{F2689600-5F48-4452-B9CE-2F1B410A25C0}"/>
    <cellStyle name="Normal 3 2 5 5" xfId="59346" xr:uid="{6143E222-2A18-40FF-838D-2A26D5612DE5}"/>
    <cellStyle name="Normal 3 2 6" xfId="3897" xr:uid="{0ABD7D73-B8F7-45E5-8FBB-DF94FDFE1D36}"/>
    <cellStyle name="Normal 3 2 6 2" xfId="11605" xr:uid="{637E8CEC-8743-4E66-B860-2FC4D2964C26}"/>
    <cellStyle name="Normal 3 2 6 2 2" xfId="27017" xr:uid="{A7F795C8-33D9-4512-B446-BDA722476645}"/>
    <cellStyle name="Normal 3 2 6 2 2 2" xfId="59356" xr:uid="{C303D9D7-B905-4162-B26D-9F8FEF5DCFE8}"/>
    <cellStyle name="Normal 3 2 6 2 3" xfId="59355" xr:uid="{09E79D25-EF43-4B60-938B-B6223BDB24A3}"/>
    <cellStyle name="Normal 3 2 6 3" xfId="19312" xr:uid="{C5A8FA1C-5028-4DE6-B1DF-703246DA36F4}"/>
    <cellStyle name="Normal 3 2 6 3 2" xfId="59357" xr:uid="{67B4C46C-585F-4396-97AC-92E557DF6BD6}"/>
    <cellStyle name="Normal 3 2 6 4" xfId="59354" xr:uid="{C4A22FEF-A5B1-4D46-A93C-3A32AD26A5D5}"/>
    <cellStyle name="Normal 3 2 7" xfId="7884" xr:uid="{E4520D6B-EE4C-403D-82AC-28CF6D147FF2}"/>
    <cellStyle name="Normal 3 2 7 2" xfId="23297" xr:uid="{EB7FB350-D9DD-472A-9BD1-94FC5A452205}"/>
    <cellStyle name="Normal 3 2 7 2 2" xfId="59359" xr:uid="{25ACF15B-C5AA-41D2-AEF2-A70206117A13}"/>
    <cellStyle name="Normal 3 2 7 3" xfId="59358" xr:uid="{E3A21B44-9B60-4994-B9DA-CDF40BD70BB4}"/>
    <cellStyle name="Normal 3 2 8" xfId="15592" xr:uid="{89C1919F-C69A-4C1F-8328-56CC947705C6}"/>
    <cellStyle name="Normal 3 2 8 2" xfId="59360" xr:uid="{06A3B9FA-57AA-4CC6-B5C5-A54F3451180E}"/>
    <cellStyle name="Normal 3 2 9" xfId="59233" xr:uid="{026C769D-1DC2-43F6-85DB-4928436B822E}"/>
    <cellStyle name="Normal 3 3" xfId="143" xr:uid="{E93A9205-F9C8-47BE-B089-862D152D97D2}"/>
    <cellStyle name="Normal 3 3 2" xfId="59361" xr:uid="{025ABB64-7BEF-4BD8-BBB1-300DCA390B8B}"/>
    <cellStyle name="Normal 3 4" xfId="185" xr:uid="{6D388215-2270-4280-ADEF-06D251DA8040}"/>
    <cellStyle name="Normal 3 4 2" xfId="391" xr:uid="{4604446C-48CC-4082-9CE7-58CE32F58ED1}"/>
    <cellStyle name="Normal 3 4 2 2" xfId="1053" xr:uid="{FA74C9DB-8B4E-42E9-98AE-A204761341C2}"/>
    <cellStyle name="Normal 3 4 2 2 2" xfId="2521" xr:uid="{233D0ED5-3A70-4347-82D7-B8451C349931}"/>
    <cellStyle name="Normal 3 4 2 2 2 2" xfId="6253" xr:uid="{E5CBC7BE-F1D1-44B3-AC80-E06C756D3D0B}"/>
    <cellStyle name="Normal 3 4 2 2 2 2 2" xfId="13961" xr:uid="{7FA80016-A678-4E48-95C0-8BC1F8D7EC33}"/>
    <cellStyle name="Normal 3 4 2 2 2 2 2 2" xfId="29373" xr:uid="{0425386B-3DBE-4611-B38B-1B792D52B5A9}"/>
    <cellStyle name="Normal 3 4 2 2 2 2 2 2 2" xfId="59368" xr:uid="{F792AF15-044F-4B11-A1E3-8D414C45453B}"/>
    <cellStyle name="Normal 3 4 2 2 2 2 2 3" xfId="59367" xr:uid="{B0684FEE-27BA-4FFA-A59E-DDE075804AD6}"/>
    <cellStyle name="Normal 3 4 2 2 2 2 3" xfId="21668" xr:uid="{F5AFDBE3-1E96-4FA8-BC22-DE73CE10E883}"/>
    <cellStyle name="Normal 3 4 2 2 2 2 3 2" xfId="59369" xr:uid="{81BA6E7B-3363-4C2C-8390-786115E84D67}"/>
    <cellStyle name="Normal 3 4 2 2 2 2 4" xfId="59366" xr:uid="{02C3DEB5-16A7-4998-84D4-A6B51B305111}"/>
    <cellStyle name="Normal 3 4 2 2 2 3" xfId="10232" xr:uid="{CF8341ED-8638-4D94-93BF-9CB1BF8F6D0B}"/>
    <cellStyle name="Normal 3 4 2 2 2 3 2" xfId="25645" xr:uid="{5D90529F-585F-48D2-9A76-F0E69985FF50}"/>
    <cellStyle name="Normal 3 4 2 2 2 3 2 2" xfId="59371" xr:uid="{51F02424-70EB-400C-B199-80499BCA4636}"/>
    <cellStyle name="Normal 3 4 2 2 2 3 3" xfId="59370" xr:uid="{58A2AC62-7E4F-4094-94DD-869B998D3805}"/>
    <cellStyle name="Normal 3 4 2 2 2 4" xfId="17940" xr:uid="{33A4BBD0-503B-4F3A-A212-9A81EAE0DA24}"/>
    <cellStyle name="Normal 3 4 2 2 2 4 2" xfId="59372" xr:uid="{577CC42B-BBAF-4791-A93E-33E14617F846}"/>
    <cellStyle name="Normal 3 4 2 2 2 5" xfId="59365" xr:uid="{1BE74776-1426-479A-B7B0-C0522F7EEB1B}"/>
    <cellStyle name="Normal 3 4 2 2 3" xfId="4790" xr:uid="{FB499DB7-DF24-4620-A847-A432C5DA4A5C}"/>
    <cellStyle name="Normal 3 4 2 2 3 2" xfId="12498" xr:uid="{57663F14-FB4A-4845-8B4B-D4C7BB987B1E}"/>
    <cellStyle name="Normal 3 4 2 2 3 2 2" xfId="27910" xr:uid="{C072CDF2-45BB-4BD0-8DE5-BB23ED37D3F4}"/>
    <cellStyle name="Normal 3 4 2 2 3 2 2 2" xfId="59375" xr:uid="{8D62977E-01F9-45D0-A295-054D724202FC}"/>
    <cellStyle name="Normal 3 4 2 2 3 2 3" xfId="59374" xr:uid="{86A83DB7-6970-4A7F-A02D-07DB71B95734}"/>
    <cellStyle name="Normal 3 4 2 2 3 3" xfId="20205" xr:uid="{09A99043-41CC-482C-BD15-D35815A4B941}"/>
    <cellStyle name="Normal 3 4 2 2 3 3 2" xfId="59376" xr:uid="{CD09F01F-C294-4585-876E-AEB43D47713D}"/>
    <cellStyle name="Normal 3 4 2 2 3 4" xfId="59373" xr:uid="{799172AB-3924-4FB2-9CA8-B1E4C1FA8056}"/>
    <cellStyle name="Normal 3 4 2 2 4" xfId="8773" xr:uid="{30E28DD2-6500-405A-85EF-23D975053190}"/>
    <cellStyle name="Normal 3 4 2 2 4 2" xfId="24186" xr:uid="{AAD36B66-3E9E-4EE4-8E70-8900C23D3468}"/>
    <cellStyle name="Normal 3 4 2 2 4 2 2" xfId="59378" xr:uid="{232F03E0-81AA-4038-97EB-6E90E51C560F}"/>
    <cellStyle name="Normal 3 4 2 2 4 3" xfId="59377" xr:uid="{701559B3-917C-48C7-A832-DF560174897C}"/>
    <cellStyle name="Normal 3 4 2 2 5" xfId="16481" xr:uid="{7C88A319-256D-4164-B0E5-9C0DB62A2828}"/>
    <cellStyle name="Normal 3 4 2 2 5 2" xfId="59379" xr:uid="{2468321F-7705-4FE1-AD0A-F3B07E4FE317}"/>
    <cellStyle name="Normal 3 4 2 2 6" xfId="59364" xr:uid="{E465048F-21A0-4A71-92E6-55ED2157B542}"/>
    <cellStyle name="Normal 3 4 2 3" xfId="1883" xr:uid="{F4827084-85A8-4E48-9334-285127004281}"/>
    <cellStyle name="Normal 3 4 2 3 2" xfId="5615" xr:uid="{836E389C-F2C3-4999-81B5-BFECD309465D}"/>
    <cellStyle name="Normal 3 4 2 3 2 2" xfId="13323" xr:uid="{2B1D3CA5-FAE4-4F66-AC06-F3709A85FB54}"/>
    <cellStyle name="Normal 3 4 2 3 2 2 2" xfId="28735" xr:uid="{1D713343-E4CD-4F73-A7EF-79B6127D3203}"/>
    <cellStyle name="Normal 3 4 2 3 2 2 2 2" xfId="59383" xr:uid="{0C765F24-CC2A-453D-91D6-AAA9D2BE0BF6}"/>
    <cellStyle name="Normal 3 4 2 3 2 2 3" xfId="59382" xr:uid="{9074E231-CD0A-407E-A3C5-9CB22A46C52B}"/>
    <cellStyle name="Normal 3 4 2 3 2 3" xfId="21030" xr:uid="{D47641DD-1F89-44A2-B0E2-5DB1ADB1C2D9}"/>
    <cellStyle name="Normal 3 4 2 3 2 3 2" xfId="59384" xr:uid="{5408AE04-E64B-4EED-9934-9F35E1631315}"/>
    <cellStyle name="Normal 3 4 2 3 2 4" xfId="59381" xr:uid="{B3FAFC82-5A4D-434D-9DE7-382875EF4924}"/>
    <cellStyle name="Normal 3 4 2 3 3" xfId="9594" xr:uid="{F6B032FF-E1C9-4925-BFD0-3497EC63624B}"/>
    <cellStyle name="Normal 3 4 2 3 3 2" xfId="25007" xr:uid="{A860C1EE-5000-454A-A24E-3C2462F9250E}"/>
    <cellStyle name="Normal 3 4 2 3 3 2 2" xfId="59386" xr:uid="{327D6BAD-30E5-4253-92DE-ADD04D144FD0}"/>
    <cellStyle name="Normal 3 4 2 3 3 3" xfId="59385" xr:uid="{BBA6C396-F41F-411D-A40C-875EF3E157FB}"/>
    <cellStyle name="Normal 3 4 2 3 4" xfId="17302" xr:uid="{7C683A1F-034D-47E6-888F-72E64D2FC581}"/>
    <cellStyle name="Normal 3 4 2 3 4 2" xfId="59387" xr:uid="{2D66FE96-EAA5-4C59-84E0-F23D2013AA14}"/>
    <cellStyle name="Normal 3 4 2 3 5" xfId="59380" xr:uid="{AEC38A6A-DD5B-4D89-B6F6-577B68CFA159}"/>
    <cellStyle name="Normal 3 4 2 4" xfId="4138" xr:uid="{80DC7448-28A4-499C-9EBB-2128C487B8A3}"/>
    <cellStyle name="Normal 3 4 2 4 2" xfId="11846" xr:uid="{EDE7760D-B326-4C77-B22E-E2E484934F71}"/>
    <cellStyle name="Normal 3 4 2 4 2 2" xfId="27258" xr:uid="{A7BA91B4-DA9E-4504-82A8-1DA74A57E00C}"/>
    <cellStyle name="Normal 3 4 2 4 2 2 2" xfId="59390" xr:uid="{4D65D0E0-D287-4C2A-88A5-E9072A02DD55}"/>
    <cellStyle name="Normal 3 4 2 4 2 3" xfId="59389" xr:uid="{E4874E47-4A35-4551-9C7B-91328DEA36D3}"/>
    <cellStyle name="Normal 3 4 2 4 3" xfId="19553" xr:uid="{D66CF50E-7C92-4932-B1BD-9D56889ACAA1}"/>
    <cellStyle name="Normal 3 4 2 4 3 2" xfId="59391" xr:uid="{B650EB9F-653A-4953-8466-F460318C8BAA}"/>
    <cellStyle name="Normal 3 4 2 4 4" xfId="59388" xr:uid="{1FB78AAD-0CD5-4B6C-A32C-81311564DAC9}"/>
    <cellStyle name="Normal 3 4 2 5" xfId="8135" xr:uid="{F3699C1C-0965-448B-9C4F-37F80D579DDA}"/>
    <cellStyle name="Normal 3 4 2 5 2" xfId="23548" xr:uid="{A70ABEE9-1778-478C-926F-FFE41F46B2BE}"/>
    <cellStyle name="Normal 3 4 2 5 2 2" xfId="59393" xr:uid="{3D583EF2-3C92-4ACF-A9D5-5D3C7BF8D002}"/>
    <cellStyle name="Normal 3 4 2 5 3" xfId="59392" xr:uid="{AAA55FD4-9037-4746-AA15-A2E97CC165F8}"/>
    <cellStyle name="Normal 3 4 2 6" xfId="15843" xr:uid="{64E07389-DF68-4255-B52D-862DA677B09A}"/>
    <cellStyle name="Normal 3 4 2 6 2" xfId="59394" xr:uid="{07095AE8-A6F4-4C9A-80B3-7C0F428F4A72}"/>
    <cellStyle name="Normal 3 4 2 7" xfId="59363" xr:uid="{8AB292D9-1ED4-41D2-9043-5EA0D1107167}"/>
    <cellStyle name="Normal 3 4 3" xfId="852" xr:uid="{3646C5CF-2594-4CAA-8E9D-60642918A1F2}"/>
    <cellStyle name="Normal 3 4 3 2" xfId="2323" xr:uid="{F50AD94B-F184-4FDE-9C62-F29802BE8833}"/>
    <cellStyle name="Normal 3 4 3 2 2" xfId="6055" xr:uid="{7FFC1D51-064F-45AC-94B3-00219001C7FC}"/>
    <cellStyle name="Normal 3 4 3 2 2 2" xfId="13763" xr:uid="{B643FB44-DB9A-4AEA-95F4-4FAFCC764852}"/>
    <cellStyle name="Normal 3 4 3 2 2 2 2" xfId="29175" xr:uid="{61210321-B548-4509-9077-526740AA3A06}"/>
    <cellStyle name="Normal 3 4 3 2 2 2 2 2" xfId="59399" xr:uid="{51FCC542-5E04-4CC5-8A61-8F901BAF6B72}"/>
    <cellStyle name="Normal 3 4 3 2 2 2 3" xfId="59398" xr:uid="{F9F859E9-0614-4FC5-AE63-1746416E9314}"/>
    <cellStyle name="Normal 3 4 3 2 2 3" xfId="21470" xr:uid="{55DAF9DC-B846-41CF-9C3F-4304027216AB}"/>
    <cellStyle name="Normal 3 4 3 2 2 3 2" xfId="59400" xr:uid="{5572065F-2972-4D24-8D0A-1EDDC6797EF9}"/>
    <cellStyle name="Normal 3 4 3 2 2 4" xfId="59397" xr:uid="{BAD23C5D-FB3F-4D7B-A31A-3365C96B141B}"/>
    <cellStyle name="Normal 3 4 3 2 3" xfId="10034" xr:uid="{95239C58-E141-42A3-A24A-0ECAA66BF31F}"/>
    <cellStyle name="Normal 3 4 3 2 3 2" xfId="25447" xr:uid="{7D7C9E59-4B98-4445-8F6A-94EF5A6D91B7}"/>
    <cellStyle name="Normal 3 4 3 2 3 2 2" xfId="59402" xr:uid="{D9FF2015-9267-407E-9F8C-0CF56B2C28D0}"/>
    <cellStyle name="Normal 3 4 3 2 3 3" xfId="59401" xr:uid="{B93436DC-5C60-464F-B0CB-EA85C80C2A55}"/>
    <cellStyle name="Normal 3 4 3 2 4" xfId="17742" xr:uid="{B86799B8-1F42-4E89-91FE-79FB094DEF2B}"/>
    <cellStyle name="Normal 3 4 3 2 4 2" xfId="59403" xr:uid="{52D7D09A-E89B-4269-8D89-646F0BFE6B7D}"/>
    <cellStyle name="Normal 3 4 3 2 5" xfId="59396" xr:uid="{E8E251C0-E070-4920-8E55-DCC578EA9013}"/>
    <cellStyle name="Normal 3 4 3 3" xfId="4589" xr:uid="{61587A27-8FF7-4074-89A9-1DDFB399176A}"/>
    <cellStyle name="Normal 3 4 3 3 2" xfId="12297" xr:uid="{C08C94DB-D402-4097-B96A-F3A55B0BA4E1}"/>
    <cellStyle name="Normal 3 4 3 3 2 2" xfId="27709" xr:uid="{1D04F354-F959-4BA1-A17C-784288B8AB27}"/>
    <cellStyle name="Normal 3 4 3 3 2 2 2" xfId="59406" xr:uid="{31EAAE08-1E51-4401-93FB-F783E1B9C29C}"/>
    <cellStyle name="Normal 3 4 3 3 2 3" xfId="59405" xr:uid="{94A87FAB-1404-42DF-AC51-9C0B67536265}"/>
    <cellStyle name="Normal 3 4 3 3 3" xfId="20004" xr:uid="{26D6FA96-03E8-4383-A56A-EFC080CE58B6}"/>
    <cellStyle name="Normal 3 4 3 3 3 2" xfId="59407" xr:uid="{B804D53E-3683-4CBF-9B66-51CC8780D932}"/>
    <cellStyle name="Normal 3 4 3 3 4" xfId="59404" xr:uid="{5D3610F0-16D9-44BC-BAA5-2B781E5ECFC1}"/>
    <cellStyle name="Normal 3 4 3 4" xfId="8575" xr:uid="{7089C448-2307-43C6-9079-BF15DC84A333}"/>
    <cellStyle name="Normal 3 4 3 4 2" xfId="23988" xr:uid="{5738377F-517B-46AC-865C-75CDF90610D9}"/>
    <cellStyle name="Normal 3 4 3 4 2 2" xfId="59409" xr:uid="{DA8BE9B9-D0D8-4F81-A9E2-28059AD5AE61}"/>
    <cellStyle name="Normal 3 4 3 4 3" xfId="59408" xr:uid="{BE59EEA5-1D07-474A-A7DB-58A4CBE57689}"/>
    <cellStyle name="Normal 3 4 3 5" xfId="16283" xr:uid="{C92445B3-C604-4434-9B84-1D8721928015}"/>
    <cellStyle name="Normal 3 4 3 5 2" xfId="59410" xr:uid="{C2FADECA-1F6C-4F93-8AC0-CFEC2A8FF514}"/>
    <cellStyle name="Normal 3 4 3 6" xfId="59395" xr:uid="{CDAD646A-2FAA-43B4-8AAD-AF31174594DA}"/>
    <cellStyle name="Normal 3 4 4" xfId="1685" xr:uid="{69E4CDF9-8544-46D1-9AA6-BB80BA730A2E}"/>
    <cellStyle name="Normal 3 4 4 2" xfId="5417" xr:uid="{FD4CE5F9-6298-4D99-9613-2D28D230BE44}"/>
    <cellStyle name="Normal 3 4 4 2 2" xfId="13125" xr:uid="{6CE029FB-B4A6-48E0-884F-566C9D52320B}"/>
    <cellStyle name="Normal 3 4 4 2 2 2" xfId="28537" xr:uid="{6F94508C-532C-4591-86FF-688337B841E0}"/>
    <cellStyle name="Normal 3 4 4 2 2 2 2" xfId="59414" xr:uid="{06A06564-3C5F-4C1F-A011-FEDB739B56FD}"/>
    <cellStyle name="Normal 3 4 4 2 2 3" xfId="59413" xr:uid="{3C4988F1-51AF-4BCC-AD6D-C5B1D52F2AF2}"/>
    <cellStyle name="Normal 3 4 4 2 3" xfId="20832" xr:uid="{6C8D40D2-EA23-45B6-858C-6A25EF17301C}"/>
    <cellStyle name="Normal 3 4 4 2 3 2" xfId="59415" xr:uid="{1D5177FD-6B6B-45B2-A358-B2F302C11093}"/>
    <cellStyle name="Normal 3 4 4 2 4" xfId="59412" xr:uid="{95057B3B-EEA9-427D-A04C-A3185299AC30}"/>
    <cellStyle name="Normal 3 4 4 3" xfId="9396" xr:uid="{2508C64B-0CB7-4A42-AD10-CCBF9B4B2298}"/>
    <cellStyle name="Normal 3 4 4 3 2" xfId="24809" xr:uid="{D15B5C95-9947-4758-8CFD-6E9601F9742F}"/>
    <cellStyle name="Normal 3 4 4 3 2 2" xfId="59417" xr:uid="{D3FCCB15-1D93-4345-B6B9-868BAADFA3E9}"/>
    <cellStyle name="Normal 3 4 4 3 3" xfId="59416" xr:uid="{FF1268F5-8824-4403-BF73-0F7D23FFD2D3}"/>
    <cellStyle name="Normal 3 4 4 4" xfId="17104" xr:uid="{AD873D6A-B71C-4B2F-A63A-1C45D7CF6414}"/>
    <cellStyle name="Normal 3 4 4 4 2" xfId="59418" xr:uid="{A0A93FED-240B-4134-8A00-8B23F44F5334}"/>
    <cellStyle name="Normal 3 4 4 5" xfId="59411" xr:uid="{DB2DE851-58CD-4A74-B82B-A72FC909161F}"/>
    <cellStyle name="Normal 3 4 5" xfId="3937" xr:uid="{4815635E-F007-41AC-BB3E-6165C940707B}"/>
    <cellStyle name="Normal 3 4 5 2" xfId="11645" xr:uid="{E064A0C9-0733-40F7-84D2-3E5B3F7C5B60}"/>
    <cellStyle name="Normal 3 4 5 2 2" xfId="27057" xr:uid="{65020948-426B-43C5-81E4-6F3555015B0A}"/>
    <cellStyle name="Normal 3 4 5 2 2 2" xfId="59421" xr:uid="{291D36E7-2AD8-4012-977B-6D8A68A15557}"/>
    <cellStyle name="Normal 3 4 5 2 3" xfId="59420" xr:uid="{F2CC6470-A6DE-4966-ACB3-277CE6D80363}"/>
    <cellStyle name="Normal 3 4 5 3" xfId="19352" xr:uid="{FEFE46A8-E7B5-4A89-92FB-5598E184D7D7}"/>
    <cellStyle name="Normal 3 4 5 3 2" xfId="59422" xr:uid="{7BED6BE9-497F-447D-8819-BCC5D7EDF4D7}"/>
    <cellStyle name="Normal 3 4 5 4" xfId="59419" xr:uid="{C482712F-D185-44BA-A78E-348A5A31161D}"/>
    <cellStyle name="Normal 3 4 6" xfId="7937" xr:uid="{164925F2-2E5D-46C5-909E-9FD30D36003B}"/>
    <cellStyle name="Normal 3 4 6 2" xfId="23350" xr:uid="{B46284C3-5755-4FEF-972B-95AE5793E781}"/>
    <cellStyle name="Normal 3 4 6 2 2" xfId="59424" xr:uid="{DBBD3589-7A30-4E40-A6F6-A8F34743C917}"/>
    <cellStyle name="Normal 3 4 6 3" xfId="59423" xr:uid="{CD312B66-E650-48E7-B1D1-5EE45FD2A1F9}"/>
    <cellStyle name="Normal 3 4 7" xfId="15645" xr:uid="{EE908C35-13D2-42CA-A2B5-BE19BB28A1C3}"/>
    <cellStyle name="Normal 3 4 7 2" xfId="59425" xr:uid="{45EC2413-BAF6-40A6-ADFA-F31D3E65A288}"/>
    <cellStyle name="Normal 3 4 8" xfId="59362" xr:uid="{1C152BA0-A91B-42FB-BD7E-F7316D34F33B}"/>
    <cellStyle name="Normal 3 5" xfId="339" xr:uid="{BB4423B0-B788-482A-9C12-3DC34F2B1F77}"/>
    <cellStyle name="Normal 3 5 2" xfId="1002" xr:uid="{E9467DA1-62EA-4B74-8026-A9C8A05A63AE}"/>
    <cellStyle name="Normal 3 5 2 2" xfId="2471" xr:uid="{C7734E8A-6E82-4890-8776-136120D0BBF4}"/>
    <cellStyle name="Normal 3 5 2 2 2" xfId="6203" xr:uid="{70B2A397-15A9-4696-87F2-3F638422D15F}"/>
    <cellStyle name="Normal 3 5 2 2 2 2" xfId="13911" xr:uid="{6CC03585-B906-4DF9-AFD9-22025C3A93AA}"/>
    <cellStyle name="Normal 3 5 2 2 2 2 2" xfId="29323" xr:uid="{CE2E84F6-E711-4C80-906D-5F285A5FE239}"/>
    <cellStyle name="Normal 3 5 2 2 2 2 2 2" xfId="59431" xr:uid="{D81925BF-F7F9-4BEF-970A-15B4F31CEFA3}"/>
    <cellStyle name="Normal 3 5 2 2 2 2 3" xfId="59430" xr:uid="{69816513-0B93-43C7-9A92-ADDBA6634F3E}"/>
    <cellStyle name="Normal 3 5 2 2 2 3" xfId="21618" xr:uid="{870ED40A-8CF0-44DC-848D-02A3BCD5B9A2}"/>
    <cellStyle name="Normal 3 5 2 2 2 3 2" xfId="59432" xr:uid="{4573EE70-DE89-4F61-8E8E-5D8E5835E861}"/>
    <cellStyle name="Normal 3 5 2 2 2 4" xfId="59429" xr:uid="{A1E5317C-631F-4D9A-AE9A-DCEEE6EADE43}"/>
    <cellStyle name="Normal 3 5 2 2 3" xfId="10182" xr:uid="{206E139C-F942-401B-93AA-DCA9657601D2}"/>
    <cellStyle name="Normal 3 5 2 2 3 2" xfId="25595" xr:uid="{F209AF4E-470B-41AF-AFF0-44A24CB77328}"/>
    <cellStyle name="Normal 3 5 2 2 3 2 2" xfId="59434" xr:uid="{A452EFAF-243D-4129-A395-910DF51C8811}"/>
    <cellStyle name="Normal 3 5 2 2 3 3" xfId="59433" xr:uid="{036A0CE3-3D62-4487-942E-0418B956EDD0}"/>
    <cellStyle name="Normal 3 5 2 2 4" xfId="17890" xr:uid="{93D2CB00-4933-499C-9B9C-ED11DC30F661}"/>
    <cellStyle name="Normal 3 5 2 2 4 2" xfId="59435" xr:uid="{4FF4C3BC-3EE0-45AE-B579-7F7E52C682C4}"/>
    <cellStyle name="Normal 3 5 2 2 5" xfId="59428" xr:uid="{10A115F9-C29A-41F6-B96E-B581FA8B705E}"/>
    <cellStyle name="Normal 3 5 2 3" xfId="4739" xr:uid="{32236593-E79E-42A2-B705-D36B65D04FF8}"/>
    <cellStyle name="Normal 3 5 2 3 2" xfId="12447" xr:uid="{355D0E60-1184-4B93-9070-12E0BF8BF7EC}"/>
    <cellStyle name="Normal 3 5 2 3 2 2" xfId="27859" xr:uid="{90646DA9-383E-4C7C-B861-901A1B2F885A}"/>
    <cellStyle name="Normal 3 5 2 3 2 2 2" xfId="59438" xr:uid="{1B2AC241-C2A6-49FE-AFA6-18D6252BDE45}"/>
    <cellStyle name="Normal 3 5 2 3 2 3" xfId="59437" xr:uid="{6A51CB39-4504-4DBB-91F8-BD94D04FDD15}"/>
    <cellStyle name="Normal 3 5 2 3 3" xfId="20154" xr:uid="{EFEF2F16-B185-4EB8-9340-C029E08BE8DE}"/>
    <cellStyle name="Normal 3 5 2 3 3 2" xfId="59439" xr:uid="{650BD285-1752-46F6-A95A-9AD02DBA9091}"/>
    <cellStyle name="Normal 3 5 2 3 4" xfId="59436" xr:uid="{E3A965B8-F914-4083-A404-530B5F747E2F}"/>
    <cellStyle name="Normal 3 5 2 4" xfId="8723" xr:uid="{9BCAA09C-A2C0-4F4F-B8E8-AB37AC4B8B2E}"/>
    <cellStyle name="Normal 3 5 2 4 2" xfId="24136" xr:uid="{7C8F919B-10BA-4B65-8415-3405EDE978EB}"/>
    <cellStyle name="Normal 3 5 2 4 2 2" xfId="59441" xr:uid="{F07042E7-CA20-4B36-A6D2-330AF07CA629}"/>
    <cellStyle name="Normal 3 5 2 4 3" xfId="59440" xr:uid="{020E2EE3-BEF1-4655-844B-39E434B694B8}"/>
    <cellStyle name="Normal 3 5 2 5" xfId="16431" xr:uid="{525A090E-0A26-4D22-B56B-E5976A366FE8}"/>
    <cellStyle name="Normal 3 5 2 5 2" xfId="59442" xr:uid="{B4E89131-0A37-4517-9726-D0B1872B4E48}"/>
    <cellStyle name="Normal 3 5 2 6" xfId="59427" xr:uid="{D125E4E1-629C-41AF-B36D-AD68258BA8B6}"/>
    <cellStyle name="Normal 3 5 3" xfId="1833" xr:uid="{329B2E5E-D39B-4B19-A9FB-A14386DCF242}"/>
    <cellStyle name="Normal 3 5 3 2" xfId="5565" xr:uid="{D0610DD1-59ED-45D1-ABF9-27065E028310}"/>
    <cellStyle name="Normal 3 5 3 2 2" xfId="13273" xr:uid="{1B835B96-1F86-475A-A01C-E3C588B2B7FF}"/>
    <cellStyle name="Normal 3 5 3 2 2 2" xfId="28685" xr:uid="{C221A15E-16F4-471E-8A78-E411800282CE}"/>
    <cellStyle name="Normal 3 5 3 2 2 2 2" xfId="59446" xr:uid="{F7547A4C-F1BE-4107-8977-B8A6955FC75E}"/>
    <cellStyle name="Normal 3 5 3 2 2 3" xfId="59445" xr:uid="{F0E8A394-BBC7-4487-BB0B-5E534AE7F392}"/>
    <cellStyle name="Normal 3 5 3 2 3" xfId="20980" xr:uid="{8B2897A5-B9E4-4714-B7D1-C94F9B88A0AF}"/>
    <cellStyle name="Normal 3 5 3 2 3 2" xfId="59447" xr:uid="{AF1817E9-66A6-4430-A8D4-3F4C03ED2798}"/>
    <cellStyle name="Normal 3 5 3 2 4" xfId="59444" xr:uid="{652D35CE-4523-44C7-99DF-E72375CBD353}"/>
    <cellStyle name="Normal 3 5 3 3" xfId="9544" xr:uid="{FA4B0E01-B3CC-4ABC-A98F-B0D7D2218B9A}"/>
    <cellStyle name="Normal 3 5 3 3 2" xfId="24957" xr:uid="{F30C98CE-FC88-4998-AC14-D72947E7B2A7}"/>
    <cellStyle name="Normal 3 5 3 3 2 2" xfId="59449" xr:uid="{4A08186D-E279-408E-B65F-FC92F2F2661F}"/>
    <cellStyle name="Normal 3 5 3 3 3" xfId="59448" xr:uid="{B722212A-59EB-4F06-8FA6-D7616B1541D8}"/>
    <cellStyle name="Normal 3 5 3 4" xfId="17252" xr:uid="{8B5F8624-A620-42D6-9A70-9BB74A742D31}"/>
    <cellStyle name="Normal 3 5 3 4 2" xfId="59450" xr:uid="{6B517FB7-28FA-40ED-AD14-74D5E63BDB11}"/>
    <cellStyle name="Normal 3 5 3 5" xfId="59443" xr:uid="{2DD11C29-228B-4997-9661-EB7B00610FD9}"/>
    <cellStyle name="Normal 3 5 4" xfId="4087" xr:uid="{E6E64668-693F-44C4-AFFD-50E6125D6C58}"/>
    <cellStyle name="Normal 3 5 4 2" xfId="11795" xr:uid="{7B59F043-4057-458D-9B5A-E6148E5CD123}"/>
    <cellStyle name="Normal 3 5 4 2 2" xfId="27207" xr:uid="{53048020-C129-414E-B5AE-754D747CEF46}"/>
    <cellStyle name="Normal 3 5 4 2 2 2" xfId="59453" xr:uid="{8A58DF00-6300-4749-8937-0C6A18464A43}"/>
    <cellStyle name="Normal 3 5 4 2 3" xfId="59452" xr:uid="{FA224D8A-CDAE-4469-A7F8-663F9C6B03D6}"/>
    <cellStyle name="Normal 3 5 4 3" xfId="19502" xr:uid="{01701911-F032-4524-8EC1-964A797DA0F5}"/>
    <cellStyle name="Normal 3 5 4 3 2" xfId="59454" xr:uid="{C08CDEDB-3AA6-4FBB-9CC8-39A1A3FF25E0}"/>
    <cellStyle name="Normal 3 5 4 4" xfId="59451" xr:uid="{3B8205F4-2C07-476E-BC18-56EE513FCA30}"/>
    <cellStyle name="Normal 3 5 5" xfId="8085" xr:uid="{2D8E7FA9-4C3B-4E2F-9469-1C3BD6D11AFA}"/>
    <cellStyle name="Normal 3 5 5 2" xfId="23498" xr:uid="{3F7E541B-C8E7-4DBC-92BD-16FEFEA8B90B}"/>
    <cellStyle name="Normal 3 5 5 2 2" xfId="59456" xr:uid="{CDFC1008-8654-492F-A2FC-92BD18E89458}"/>
    <cellStyle name="Normal 3 5 5 3" xfId="59455" xr:uid="{59D14423-1572-4D61-A3F2-A356D260A29B}"/>
    <cellStyle name="Normal 3 5 6" xfId="15793" xr:uid="{1C4907B6-391C-4BC9-AAC7-03317CDBB3C3}"/>
    <cellStyle name="Normal 3 5 6 2" xfId="59457" xr:uid="{1A25B3D2-B552-4173-91FE-DB3C0E15ADB7}"/>
    <cellStyle name="Normal 3 5 7" xfId="59426" xr:uid="{D682B6D8-2105-47FB-AE24-4D84E18D83C4}"/>
    <cellStyle name="Normal 3 6" xfId="793" xr:uid="{D860546E-ACF3-4CD6-A039-7C2A4EDA6C53}"/>
    <cellStyle name="Normal 3 6 2" xfId="2273" xr:uid="{B617F78C-BEA6-4F83-893B-0F8B3865339A}"/>
    <cellStyle name="Normal 3 6 2 2" xfId="6005" xr:uid="{7278C7DB-BBDF-4ACD-810D-9E1707165F16}"/>
    <cellStyle name="Normal 3 6 2 2 2" xfId="13713" xr:uid="{903680BD-212A-4846-BB71-D3871EE7E5D6}"/>
    <cellStyle name="Normal 3 6 2 2 2 2" xfId="29125" xr:uid="{3F80AC01-6598-4253-94B7-33C1FD80E1D6}"/>
    <cellStyle name="Normal 3 6 2 2 2 2 2" xfId="59462" xr:uid="{DA492C62-BC80-49A8-A154-7F814217D75E}"/>
    <cellStyle name="Normal 3 6 2 2 2 3" xfId="59461" xr:uid="{5E648113-84F1-4FC3-9DE0-F6DB9DD2DECA}"/>
    <cellStyle name="Normal 3 6 2 2 3" xfId="21420" xr:uid="{805E1462-D280-4100-85FC-D2F7EB62582A}"/>
    <cellStyle name="Normal 3 6 2 2 3 2" xfId="59463" xr:uid="{027DD4CD-AA12-4927-AAFF-F0D2F51B71C6}"/>
    <cellStyle name="Normal 3 6 2 2 4" xfId="59460" xr:uid="{385EB41F-16A8-42B3-A4A0-AD5D0D31A548}"/>
    <cellStyle name="Normal 3 6 2 3" xfId="9984" xr:uid="{FFE58E2C-A982-49DF-9E38-18633F48801D}"/>
    <cellStyle name="Normal 3 6 2 3 2" xfId="25397" xr:uid="{7054BA29-E9B9-4245-B19B-166175C806BA}"/>
    <cellStyle name="Normal 3 6 2 3 2 2" xfId="59465" xr:uid="{34C66D60-A0EB-4FAE-AA07-97AB8C71EE64}"/>
    <cellStyle name="Normal 3 6 2 3 3" xfId="59464" xr:uid="{C71B525F-D3E1-4817-912F-0ACC27F9C0CD}"/>
    <cellStyle name="Normal 3 6 2 4" xfId="17692" xr:uid="{9BB41527-F0F6-438E-8EF0-97D28AA83B84}"/>
    <cellStyle name="Normal 3 6 2 4 2" xfId="59466" xr:uid="{E2AB49EC-5E5D-4F49-A421-BC51248F1CFE}"/>
    <cellStyle name="Normal 3 6 2 5" xfId="59459" xr:uid="{804EADBF-9128-45B5-83A6-CFFF1C4EABDB}"/>
    <cellStyle name="Normal 3 6 3" xfId="4533" xr:uid="{066784AE-14A2-4735-88EB-F53B39AF96C4}"/>
    <cellStyle name="Normal 3 6 3 2" xfId="12241" xr:uid="{7B5F9313-2949-4245-9F7D-FB3AA4B02DF2}"/>
    <cellStyle name="Normal 3 6 3 2 2" xfId="27653" xr:uid="{2114D7C4-CC50-492E-BE51-7B3561E5725A}"/>
    <cellStyle name="Normal 3 6 3 2 2 2" xfId="59469" xr:uid="{14EFD3C9-747F-4D6A-8A8F-F6E48A4A472A}"/>
    <cellStyle name="Normal 3 6 3 2 3" xfId="59468" xr:uid="{5BD50D6D-B219-4C99-AA4F-8252C3F1E95D}"/>
    <cellStyle name="Normal 3 6 3 3" xfId="19948" xr:uid="{A469B774-5530-45CC-9003-2D5C3D591A07}"/>
    <cellStyle name="Normal 3 6 3 3 2" xfId="59470" xr:uid="{E1535D75-06ED-44F6-8C3A-3433BEDE3BF0}"/>
    <cellStyle name="Normal 3 6 3 4" xfId="59467" xr:uid="{3DBF1BC2-FA4C-4D11-8B79-CBF4541A9ECC}"/>
    <cellStyle name="Normal 3 6 4" xfId="8525" xr:uid="{86EB9DD7-D345-448F-92D3-E8A23D0CCAE4}"/>
    <cellStyle name="Normal 3 6 4 2" xfId="23938" xr:uid="{EE4FC660-C49A-47D0-8140-6B59AA7108AF}"/>
    <cellStyle name="Normal 3 6 4 2 2" xfId="59472" xr:uid="{C1A08694-AF47-4251-9DA5-A03BD190EC34}"/>
    <cellStyle name="Normal 3 6 4 3" xfId="59471" xr:uid="{CEC00A1D-20B6-47BA-BD4E-EECAB8A0827C}"/>
    <cellStyle name="Normal 3 6 5" xfId="16233" xr:uid="{631E0A52-10CD-4B29-BBBB-917E1FD7BAF7}"/>
    <cellStyle name="Normal 3 6 5 2" xfId="59473" xr:uid="{9CC2FEFA-4E85-471D-AD3A-B86B22ECF559}"/>
    <cellStyle name="Normal 3 6 6" xfId="59458" xr:uid="{7DAE3B05-9F0F-454D-B75A-1BFEA7A0C95B}"/>
    <cellStyle name="Normal 3 7" xfId="1633" xr:uid="{F5BA27A5-070D-43DD-83B3-4C9DE5F3F5D8}"/>
    <cellStyle name="Normal 3 7 2" xfId="5366" xr:uid="{288A1B02-4038-4787-8654-6407003DEBD2}"/>
    <cellStyle name="Normal 3 7 2 2" xfId="13074" xr:uid="{CA8AFFC9-1BCC-493B-B970-21D097AB42F5}"/>
    <cellStyle name="Normal 3 7 2 2 2" xfId="28486" xr:uid="{6169757C-17B2-4862-B0D8-E6873FC763FE}"/>
    <cellStyle name="Normal 3 7 2 2 2 2" xfId="59477" xr:uid="{221440C2-1656-49DF-B7BF-BA45AF555AED}"/>
    <cellStyle name="Normal 3 7 2 2 3" xfId="59476" xr:uid="{2791F0AC-1E34-4EED-B588-9D9F7C46FF59}"/>
    <cellStyle name="Normal 3 7 2 3" xfId="20781" xr:uid="{AE8F823D-AE90-4680-B4F0-F91E58A61861}"/>
    <cellStyle name="Normal 3 7 2 3 2" xfId="59478" xr:uid="{BB2AF50B-4014-4CD5-8A04-6C9AE4E08DA5}"/>
    <cellStyle name="Normal 3 7 2 4" xfId="59475" xr:uid="{FBCC6D25-A94D-4962-B762-C6C9C2E93981}"/>
    <cellStyle name="Normal 3 7 3" xfId="9346" xr:uid="{F36C7B2B-C56D-4EA0-A067-C420CA14A013}"/>
    <cellStyle name="Normal 3 7 3 2" xfId="24759" xr:uid="{C15DCD2B-C1D8-4C14-AC4B-20053E21CDDE}"/>
    <cellStyle name="Normal 3 7 3 2 2" xfId="59480" xr:uid="{F3A26DBD-BC67-4470-85A9-B31C6A04A7D5}"/>
    <cellStyle name="Normal 3 7 3 3" xfId="59479" xr:uid="{D988D4B5-9E65-4DD3-9F4E-F576A962D226}"/>
    <cellStyle name="Normal 3 7 4" xfId="17054" xr:uid="{0231894B-A5AA-40F4-86F8-30952BD097C6}"/>
    <cellStyle name="Normal 3 7 4 2" xfId="59481" xr:uid="{414C8A67-CE97-46A8-8039-464C0C581303}"/>
    <cellStyle name="Normal 3 7 5" xfId="59474" xr:uid="{2E3037A5-1295-4D97-A7C1-5B6ECE758CE8}"/>
    <cellStyle name="Normal 3 8" xfId="3880" xr:uid="{D8F338BA-E453-4B7E-A6F2-346E0BDC637E}"/>
    <cellStyle name="Normal 3 8 2" xfId="11589" xr:uid="{9C9AE17D-894F-4112-B531-00BDDB81BEC8}"/>
    <cellStyle name="Normal 3 8 2 2" xfId="27001" xr:uid="{0BFF41D0-15C0-424C-9673-D04629481BFD}"/>
    <cellStyle name="Normal 3 8 2 2 2" xfId="59484" xr:uid="{422623B5-0CD1-49E7-B62A-ADE2FA0DC2EC}"/>
    <cellStyle name="Normal 3 8 2 3" xfId="59483" xr:uid="{C2A7CC8B-9822-46D0-AFE7-EF6A26ACACE4}"/>
    <cellStyle name="Normal 3 8 3" xfId="19296" xr:uid="{597699EA-DED7-44F9-9C3A-5FDAAE6795B9}"/>
    <cellStyle name="Normal 3 8 3 2" xfId="59485" xr:uid="{F6E21186-BED3-4B0E-9E8D-3440D7AA2E33}"/>
    <cellStyle name="Normal 3 8 4" xfId="59482" xr:uid="{ABCCB124-11FA-4242-A2F6-E3EA4D857C45}"/>
    <cellStyle name="Normal 3 9" xfId="7869" xr:uid="{BF8BD862-E539-4889-BE2A-8C473237D38E}"/>
    <cellStyle name="Normal 3 9 2" xfId="23282" xr:uid="{8724BAC2-A841-4B6B-86FA-849967DA6B3C}"/>
    <cellStyle name="Normal 3 9 2 2" xfId="59487" xr:uid="{F3534F4B-B6B5-4039-9A19-0C45E32AF5AC}"/>
    <cellStyle name="Normal 3 9 3" xfId="59486" xr:uid="{CFCC6639-8B57-4370-ADDC-74B2770E4419}"/>
    <cellStyle name="Normal 30" xfId="588" xr:uid="{E9BAFF22-094A-4060-9B5F-6DDEEDF384F7}"/>
    <cellStyle name="Normal 30 2" xfId="1249" xr:uid="{9AC59161-360B-4574-9E89-7DFA3994E458}"/>
    <cellStyle name="Normal 30 2 2" xfId="59489" xr:uid="{C52B91A5-052B-4AE4-B5B7-89374F63DAB9}"/>
    <cellStyle name="Normal 30 3" xfId="59488" xr:uid="{D1B8EC4D-8161-4B6B-85E0-2EE723CBE670}"/>
    <cellStyle name="Normal 31" xfId="589" xr:uid="{8CCB1E8C-ED80-40CE-A29F-BD39451F613B}"/>
    <cellStyle name="Normal 31 2" xfId="1250" xr:uid="{3BBD1EC6-4656-4D06-818A-ACB2EDD9AB9A}"/>
    <cellStyle name="Normal 31 2 2" xfId="2717" xr:uid="{CCC3C183-A197-48BD-BBC2-EA3D811E900A}"/>
    <cellStyle name="Normal 31 2 2 2" xfId="6449" xr:uid="{C06524EB-0DDB-4739-8916-5A9FF8FA7732}"/>
    <cellStyle name="Normal 31 2 2 2 2" xfId="14157" xr:uid="{6DE2D041-0EB7-4D40-A9C3-AA9C7D7C7DD8}"/>
    <cellStyle name="Normal 31 2 2 2 2 2" xfId="29569" xr:uid="{DB53355B-EFB3-43A1-8958-0D81E3097D91}"/>
    <cellStyle name="Normal 31 2 2 2 2 2 2" xfId="59495" xr:uid="{F2A4C293-7FDA-4B7C-AF61-DC1D844C9498}"/>
    <cellStyle name="Normal 31 2 2 2 2 3" xfId="59494" xr:uid="{8FA78BD1-4C2D-4163-B5D4-E627DAEA5414}"/>
    <cellStyle name="Normal 31 2 2 2 3" xfId="21864" xr:uid="{DCD244B4-CB20-41E7-A2AA-D9C4A55B1FE9}"/>
    <cellStyle name="Normal 31 2 2 2 3 2" xfId="59496" xr:uid="{B1AC8831-9CAA-44D3-86F4-CE261B0951FC}"/>
    <cellStyle name="Normal 31 2 2 2 4" xfId="59493" xr:uid="{F305BD48-D914-4C77-8BFD-089F227D875F}"/>
    <cellStyle name="Normal 31 2 2 3" xfId="10428" xr:uid="{F84D9ABB-BE29-40C6-9DCC-D2403B3E5272}"/>
    <cellStyle name="Normal 31 2 2 3 2" xfId="25841" xr:uid="{A87AFF58-252B-4860-89A9-73AFA6CDDB16}"/>
    <cellStyle name="Normal 31 2 2 3 2 2" xfId="59498" xr:uid="{A9EA25DD-B61D-4147-8D37-57B55EA5932B}"/>
    <cellStyle name="Normal 31 2 2 3 3" xfId="59497" xr:uid="{47FEB3D8-C04C-48D0-A575-989C5C2316AE}"/>
    <cellStyle name="Normal 31 2 2 4" xfId="18136" xr:uid="{BCCCAD82-D20E-43DE-A039-CFD1487EB4A6}"/>
    <cellStyle name="Normal 31 2 2 4 2" xfId="59499" xr:uid="{06FD5947-E357-454A-AEA5-49EA4BC20427}"/>
    <cellStyle name="Normal 31 2 2 5" xfId="59492" xr:uid="{F6018173-A561-468D-B29E-D21FEFC4804B}"/>
    <cellStyle name="Normal 31 2 3" xfId="4986" xr:uid="{D7C61B63-179C-4EEB-BE68-E9439816AEA1}"/>
    <cellStyle name="Normal 31 2 3 2" xfId="12694" xr:uid="{87769598-E632-4F2F-8639-DCABBF7C1CEC}"/>
    <cellStyle name="Normal 31 2 3 2 2" xfId="28106" xr:uid="{CDF59C43-AB9F-4C91-A40F-EAF7FD649DB1}"/>
    <cellStyle name="Normal 31 2 3 2 2 2" xfId="59502" xr:uid="{34662F56-236B-4F38-8034-B413945644E0}"/>
    <cellStyle name="Normal 31 2 3 2 3" xfId="59501" xr:uid="{716BAF03-79BC-4347-8ED5-A7D531E148B0}"/>
    <cellStyle name="Normal 31 2 3 3" xfId="20401" xr:uid="{A0D68883-9A0D-4332-9EA9-B7118A8C18D4}"/>
    <cellStyle name="Normal 31 2 3 3 2" xfId="59503" xr:uid="{52B58FC0-9357-4426-AE54-69F7C9B0C772}"/>
    <cellStyle name="Normal 31 2 3 4" xfId="59500" xr:uid="{38D32A31-9A73-40CC-80EC-E9B27CE5212E}"/>
    <cellStyle name="Normal 31 2 4" xfId="8969" xr:uid="{023CB07B-9833-459F-B8DD-C86CE3B365E0}"/>
    <cellStyle name="Normal 31 2 4 2" xfId="24382" xr:uid="{ED5BFFDA-D0A7-4252-BF6C-E349B7BF7BF6}"/>
    <cellStyle name="Normal 31 2 4 2 2" xfId="59505" xr:uid="{56F95CED-2AA7-422C-BAC2-7D1E731D75BD}"/>
    <cellStyle name="Normal 31 2 4 3" xfId="59504" xr:uid="{0E015DB7-4E50-4D80-8BAE-CF697D2E78B6}"/>
    <cellStyle name="Normal 31 2 5" xfId="16677" xr:uid="{4999AB15-D940-4174-8738-BFADDB55F3B5}"/>
    <cellStyle name="Normal 31 2 5 2" xfId="59506" xr:uid="{F3908F3D-7715-4652-8845-2725A499FA5F}"/>
    <cellStyle name="Normal 31 2 6" xfId="59491" xr:uid="{90E0AB28-B017-427D-B268-89594C341800}"/>
    <cellStyle name="Normal 31 3" xfId="2079" xr:uid="{634DD72F-A16C-4807-90CA-EEAAFDE83D7C}"/>
    <cellStyle name="Normal 31 3 2" xfId="5811" xr:uid="{5F489FBA-E256-423E-A7E3-1FB4B5DCE6CE}"/>
    <cellStyle name="Normal 31 3 2 2" xfId="13519" xr:uid="{E3BE72ED-6DF0-4C3D-8458-676C4706EB55}"/>
    <cellStyle name="Normal 31 3 2 2 2" xfId="28931" xr:uid="{5FDA6F75-2D13-45A9-B6B3-DDEC59FE6AB1}"/>
    <cellStyle name="Normal 31 3 2 2 2 2" xfId="59510" xr:uid="{16285330-CD6C-4F97-9587-C196EE81D13E}"/>
    <cellStyle name="Normal 31 3 2 2 3" xfId="59509" xr:uid="{9C47ECE0-4885-4BC3-8A8E-E581AF3B5819}"/>
    <cellStyle name="Normal 31 3 2 3" xfId="21226" xr:uid="{4D3DB454-4705-4722-91A9-B1197F7BE94A}"/>
    <cellStyle name="Normal 31 3 2 3 2" xfId="59511" xr:uid="{73478977-1E79-4B03-B801-40D8A5D1F478}"/>
    <cellStyle name="Normal 31 3 2 4" xfId="59508" xr:uid="{A8F97C8A-E33C-4D0B-AE28-6C6EE3E6AD0E}"/>
    <cellStyle name="Normal 31 3 3" xfId="9790" xr:uid="{C3EA76C1-5CD4-42F1-B04A-E7FF89687FD3}"/>
    <cellStyle name="Normal 31 3 3 2" xfId="25203" xr:uid="{6C057995-E8EA-42E5-966A-9009F52B9704}"/>
    <cellStyle name="Normal 31 3 3 2 2" xfId="59513" xr:uid="{F4C92302-6512-4F18-994D-2DC96BE61CD3}"/>
    <cellStyle name="Normal 31 3 3 3" xfId="59512" xr:uid="{6F2945E3-1338-4A8D-B19E-757E110B0DF1}"/>
    <cellStyle name="Normal 31 3 4" xfId="17498" xr:uid="{7FD1922F-1814-481A-A83A-DE73CB33AF7F}"/>
    <cellStyle name="Normal 31 3 4 2" xfId="59514" xr:uid="{F77791C1-04AA-4D85-A434-34AA3F2883C9}"/>
    <cellStyle name="Normal 31 3 5" xfId="59507" xr:uid="{D3DCA1BC-B9A6-42CD-979B-7A140586202E}"/>
    <cellStyle name="Normal 31 4" xfId="4334" xr:uid="{58D6A5C4-AD8E-4104-94C4-47057F40502E}"/>
    <cellStyle name="Normal 31 4 2" xfId="12042" xr:uid="{874BEE8A-F321-425D-9C00-D3F5C088E3C8}"/>
    <cellStyle name="Normal 31 4 2 2" xfId="27454" xr:uid="{59643F96-1C0F-45CF-AFDF-F4747E404B2C}"/>
    <cellStyle name="Normal 31 4 2 2 2" xfId="59517" xr:uid="{5AA7C8EE-781A-4276-A4D4-FF3A02B41B02}"/>
    <cellStyle name="Normal 31 4 2 3" xfId="59516" xr:uid="{818CE715-459E-4864-B318-AA2FD081870D}"/>
    <cellStyle name="Normal 31 4 3" xfId="19749" xr:uid="{63165C39-4E20-403C-9533-A3DA75BC6884}"/>
    <cellStyle name="Normal 31 4 3 2" xfId="59518" xr:uid="{020F85A9-6ACA-49B1-AF0F-3ECC2F91B306}"/>
    <cellStyle name="Normal 31 4 4" xfId="59515" xr:uid="{DBC91855-396D-48DB-91B7-4CE3FE14F510}"/>
    <cellStyle name="Normal 31 5" xfId="8331" xr:uid="{48F7B24C-1274-428C-B4C9-17336D522AC2}"/>
    <cellStyle name="Normal 31 5 2" xfId="23744" xr:uid="{195E52F9-7073-4EAA-8C0D-440C52678BBB}"/>
    <cellStyle name="Normal 31 5 2 2" xfId="59520" xr:uid="{0FB4C53F-A2D6-4AB1-8A2C-2E3102147DEF}"/>
    <cellStyle name="Normal 31 5 3" xfId="59519" xr:uid="{4BCA25F9-34DF-4B90-8E43-CDDE12FD93D4}"/>
    <cellStyle name="Normal 31 6" xfId="16039" xr:uid="{C87C723D-3068-4B09-B4A1-FF5CE3306CAA}"/>
    <cellStyle name="Normal 31 6 2" xfId="59521" xr:uid="{649382AB-BF4F-43D5-9BA0-450F95A89E1F}"/>
    <cellStyle name="Normal 31 7" xfId="59490" xr:uid="{03FD154F-6052-4072-A50B-ADA96996A825}"/>
    <cellStyle name="Normal 32" xfId="609" xr:uid="{4DBD1339-4A85-48CF-A7CB-DD2EE8F318C0}"/>
    <cellStyle name="Normal 32 2" xfId="1270" xr:uid="{226F32C1-E7FC-4DB7-9D8F-12F680342F9F}"/>
    <cellStyle name="Normal 32 2 2" xfId="2737" xr:uid="{B015141E-6654-4CEB-99FB-BAF84D9B898E}"/>
    <cellStyle name="Normal 32 2 2 2" xfId="6469" xr:uid="{72769774-870C-4D4A-80B5-419DDD9160BF}"/>
    <cellStyle name="Normal 32 2 2 2 2" xfId="14177" xr:uid="{D32469A4-B00B-4053-9BCF-E72F432CB13A}"/>
    <cellStyle name="Normal 32 2 2 2 2 2" xfId="29589" xr:uid="{84E0FB15-D57C-4689-B564-1DC4EE6E8F51}"/>
    <cellStyle name="Normal 32 2 2 2 2 2 2" xfId="59527" xr:uid="{B7C3DEC9-0A62-45E3-B698-A6EBFBBFCC7A}"/>
    <cellStyle name="Normal 32 2 2 2 2 3" xfId="59526" xr:uid="{93DB96DA-A708-42FB-ADDE-C759D98BD340}"/>
    <cellStyle name="Normal 32 2 2 2 3" xfId="21884" xr:uid="{332C077D-73B0-407E-AFEE-B6A865452465}"/>
    <cellStyle name="Normal 32 2 2 2 3 2" xfId="59528" xr:uid="{799926D8-1AAC-4502-A4EA-38E7BAF68332}"/>
    <cellStyle name="Normal 32 2 2 2 4" xfId="59525" xr:uid="{7914D01E-BC2A-4836-B267-140E2E468A3E}"/>
    <cellStyle name="Normal 32 2 2 3" xfId="10448" xr:uid="{9C7F91B9-3156-44C6-AB1B-928B2C431D51}"/>
    <cellStyle name="Normal 32 2 2 3 2" xfId="25861" xr:uid="{AAC4E13D-1837-4870-B34B-694BE18BA588}"/>
    <cellStyle name="Normal 32 2 2 3 2 2" xfId="59530" xr:uid="{9EB2CFC6-2FBE-4BC5-9B25-49E3C615BCFD}"/>
    <cellStyle name="Normal 32 2 2 3 3" xfId="59529" xr:uid="{55CE05AF-2F94-48A5-95FA-AA19CF08179F}"/>
    <cellStyle name="Normal 32 2 2 4" xfId="18156" xr:uid="{73D8DA27-0FDF-46C0-AD80-AF884A042F85}"/>
    <cellStyle name="Normal 32 2 2 4 2" xfId="59531" xr:uid="{26603202-5EFA-4993-BFB4-C4C5B2CB8DD1}"/>
    <cellStyle name="Normal 32 2 2 5" xfId="59524" xr:uid="{663A60C6-E491-491B-8991-1AC64F566AD0}"/>
    <cellStyle name="Normal 32 2 3" xfId="5006" xr:uid="{526807BA-E79F-461E-8796-5FFAA5E8D4D9}"/>
    <cellStyle name="Normal 32 2 3 2" xfId="12714" xr:uid="{F6F35767-A81C-48C6-9201-083E85BC8F8F}"/>
    <cellStyle name="Normal 32 2 3 2 2" xfId="28126" xr:uid="{37215812-078E-4FB3-A6B0-E2D89B8ADECC}"/>
    <cellStyle name="Normal 32 2 3 2 2 2" xfId="59534" xr:uid="{8E90579B-B112-4C48-B6FA-6555C9E95A9A}"/>
    <cellStyle name="Normal 32 2 3 2 3" xfId="59533" xr:uid="{A77C7E9F-F88A-40BD-AA98-2B8A7F3F12C4}"/>
    <cellStyle name="Normal 32 2 3 3" xfId="20421" xr:uid="{CBCADC25-FCAC-4EB6-B8B8-556853482C63}"/>
    <cellStyle name="Normal 32 2 3 3 2" xfId="59535" xr:uid="{52CEA825-9762-4CE1-8609-3D8EC5A35ED1}"/>
    <cellStyle name="Normal 32 2 3 4" xfId="59532" xr:uid="{812E4271-D766-41B5-B15D-80617B9474EC}"/>
    <cellStyle name="Normal 32 2 4" xfId="8989" xr:uid="{E389813E-2619-4F44-A975-E6F86139EF08}"/>
    <cellStyle name="Normal 32 2 4 2" xfId="24402" xr:uid="{445CE6B5-1293-466F-A4D3-470DD676B1B4}"/>
    <cellStyle name="Normal 32 2 4 2 2" xfId="59537" xr:uid="{8999A0EA-5B29-40BF-A5F5-BFE8EE512ADB}"/>
    <cellStyle name="Normal 32 2 4 3" xfId="59536" xr:uid="{C8A0E47C-A1B6-45A5-B3CC-DE8802E13DD5}"/>
    <cellStyle name="Normal 32 2 5" xfId="16697" xr:uid="{8F8DEA9A-E3D1-4735-BE78-709940CF2DF2}"/>
    <cellStyle name="Normal 32 2 5 2" xfId="59538" xr:uid="{546524C3-F983-4AFB-BF47-A9047A599452}"/>
    <cellStyle name="Normal 32 2 6" xfId="59523" xr:uid="{DFE65AD1-3996-422E-AC61-1849D73046FE}"/>
    <cellStyle name="Normal 32 3" xfId="2099" xr:uid="{B729BEBC-FC32-4763-8913-14B74E13C8DB}"/>
    <cellStyle name="Normal 32 3 2" xfId="5831" xr:uid="{0C8BECE1-087A-4F3C-BBC5-11BF6F7861EA}"/>
    <cellStyle name="Normal 32 3 2 2" xfId="13539" xr:uid="{035486F5-BA0E-42C5-B892-1719C9440054}"/>
    <cellStyle name="Normal 32 3 2 2 2" xfId="28951" xr:uid="{44BD59F1-A5BB-4847-B5FF-479A5B3A40CE}"/>
    <cellStyle name="Normal 32 3 2 2 2 2" xfId="59542" xr:uid="{0D536649-FD8C-4F41-82C3-CFE8E9BB2F6C}"/>
    <cellStyle name="Normal 32 3 2 2 3" xfId="59541" xr:uid="{9CE2D9CD-F77B-4C36-8F5C-93EE5B770F8D}"/>
    <cellStyle name="Normal 32 3 2 3" xfId="21246" xr:uid="{CB449E7A-FC8D-4FA6-A4D8-7839609D2645}"/>
    <cellStyle name="Normal 32 3 2 3 2" xfId="59543" xr:uid="{B5887235-2C03-495F-9E10-A3FD57FB682A}"/>
    <cellStyle name="Normal 32 3 2 4" xfId="59540" xr:uid="{01717CF2-6846-4B14-A976-09C615562CC4}"/>
    <cellStyle name="Normal 32 3 3" xfId="9810" xr:uid="{6340201D-9C4D-40AA-9B52-4C505698C833}"/>
    <cellStyle name="Normal 32 3 3 2" xfId="25223" xr:uid="{789329C9-4EEA-435D-A186-1F718DC58D28}"/>
    <cellStyle name="Normal 32 3 3 2 2" xfId="59545" xr:uid="{95BD1CC5-6049-4FD1-AF44-33EE2A2C5BED}"/>
    <cellStyle name="Normal 32 3 3 3" xfId="59544" xr:uid="{A201DAE5-A9C7-48CE-9FBA-DB42242A96DD}"/>
    <cellStyle name="Normal 32 3 4" xfId="17518" xr:uid="{A420483C-8732-471A-B3F8-3D14DFEA7C8E}"/>
    <cellStyle name="Normal 32 3 4 2" xfId="59546" xr:uid="{8F13DD7F-198C-430F-89B5-3B9E7FFD74E5}"/>
    <cellStyle name="Normal 32 3 5" xfId="59539" xr:uid="{F256E170-37CC-449A-8DE2-1DBFA8CA49A9}"/>
    <cellStyle name="Normal 32 4" xfId="4354" xr:uid="{DC06A9C4-9856-4A96-99D0-9D3466E1C099}"/>
    <cellStyle name="Normal 32 4 2" xfId="12062" xr:uid="{B0408CE1-1512-47E4-AC93-E9611999D2EF}"/>
    <cellStyle name="Normal 32 4 2 2" xfId="27474" xr:uid="{CCCAF5CE-4993-461C-8D25-A26E11C18059}"/>
    <cellStyle name="Normal 32 4 2 2 2" xfId="59549" xr:uid="{3FB2ECBA-B2C9-478E-90FD-377EB91CFDC4}"/>
    <cellStyle name="Normal 32 4 2 3" xfId="59548" xr:uid="{1F22BB24-1816-41A1-8A66-2C77B45D7C95}"/>
    <cellStyle name="Normal 32 4 3" xfId="19769" xr:uid="{81BB1A64-12C8-4378-8B84-612654D38341}"/>
    <cellStyle name="Normal 32 4 3 2" xfId="59550" xr:uid="{18287181-74B0-4B6B-B953-22AA837189A2}"/>
    <cellStyle name="Normal 32 4 4" xfId="59547" xr:uid="{56313286-0AED-4EB0-AE2E-BB26187C2373}"/>
    <cellStyle name="Normal 32 5" xfId="8351" xr:uid="{C67413F7-08CA-426A-9A7C-D624FA652843}"/>
    <cellStyle name="Normal 32 5 2" xfId="23764" xr:uid="{9100EA50-D0B4-4D3D-8A29-C02C2D2D2EC7}"/>
    <cellStyle name="Normal 32 5 2 2" xfId="59552" xr:uid="{F9B16067-1B40-4550-9FEF-8708AB46257F}"/>
    <cellStyle name="Normal 32 5 3" xfId="59551" xr:uid="{12CE79BB-DD3E-4C3B-AE98-7FBCE7AD48E6}"/>
    <cellStyle name="Normal 32 6" xfId="16059" xr:uid="{B009701E-CCF8-4DD4-9A5D-71E02463D25D}"/>
    <cellStyle name="Normal 32 6 2" xfId="59553" xr:uid="{294D6FE2-67CE-4ED8-BCC9-72A90ABE4EEA}"/>
    <cellStyle name="Normal 32 7" xfId="59522" xr:uid="{FE86DB04-9036-4271-8805-8FA6649804E0}"/>
    <cellStyle name="Normal 33" xfId="629" xr:uid="{F9E3125A-6B67-40BE-8D55-A15C476353C6}"/>
    <cellStyle name="Normal 33 2" xfId="1290" xr:uid="{B3164B15-5510-460D-A9DD-8ADEE4C58F86}"/>
    <cellStyle name="Normal 33 2 2" xfId="2757" xr:uid="{010207E0-FDBE-4CC4-9FDA-56E783C930E8}"/>
    <cellStyle name="Normal 33 2 2 2" xfId="6489" xr:uid="{75621D8A-F09C-4D0E-8585-10FB8FDA06C6}"/>
    <cellStyle name="Normal 33 2 2 2 2" xfId="14197" xr:uid="{481B376C-854A-4185-AF94-E6EB2E10CDD7}"/>
    <cellStyle name="Normal 33 2 2 2 2 2" xfId="29609" xr:uid="{FC18C047-BB92-49B9-9AEF-AB9325010687}"/>
    <cellStyle name="Normal 33 2 2 2 2 2 2" xfId="59559" xr:uid="{70B1E446-3629-4DB3-AE95-AADDCAD86003}"/>
    <cellStyle name="Normal 33 2 2 2 2 3" xfId="59558" xr:uid="{1B5DF938-FD35-4148-8C04-43F01EB315B8}"/>
    <cellStyle name="Normal 33 2 2 2 3" xfId="21904" xr:uid="{47A8C3CD-5710-416A-B084-DDFA8A529604}"/>
    <cellStyle name="Normal 33 2 2 2 3 2" xfId="59560" xr:uid="{5B02248E-D738-414F-9F37-2BCC39CE2CDF}"/>
    <cellStyle name="Normal 33 2 2 2 4" xfId="59557" xr:uid="{865AB163-9E8E-4BB9-8268-7B30D0601FD1}"/>
    <cellStyle name="Normal 33 2 2 3" xfId="10468" xr:uid="{38705534-BFA2-4C64-AC06-688194CB679A}"/>
    <cellStyle name="Normal 33 2 2 3 2" xfId="25881" xr:uid="{F3F590E8-57FD-4B3A-860E-81A29260B013}"/>
    <cellStyle name="Normal 33 2 2 3 2 2" xfId="59562" xr:uid="{DE578C92-BFCD-4B98-BD8C-D6A7F4154FAA}"/>
    <cellStyle name="Normal 33 2 2 3 3" xfId="59561" xr:uid="{7FF55A6D-5444-48F9-B975-D108E21235EC}"/>
    <cellStyle name="Normal 33 2 2 4" xfId="18176" xr:uid="{01DB5EDC-34C8-41DA-8541-58D70FB3E9AC}"/>
    <cellStyle name="Normal 33 2 2 4 2" xfId="59563" xr:uid="{A8DB16DB-C1E4-4BC4-B9C9-6B20CB7B86D9}"/>
    <cellStyle name="Normal 33 2 2 5" xfId="59556" xr:uid="{387C5985-4B6A-44E5-B13E-EB1A9FD4134B}"/>
    <cellStyle name="Normal 33 2 3" xfId="5026" xr:uid="{9D70B925-D37E-4337-B271-46F2D719223F}"/>
    <cellStyle name="Normal 33 2 3 2" xfId="12734" xr:uid="{B82A6A25-2907-4DF9-9CB7-2F7B0475B17C}"/>
    <cellStyle name="Normal 33 2 3 2 2" xfId="28146" xr:uid="{CF1122FA-A392-4EBA-937F-774F56A614FD}"/>
    <cellStyle name="Normal 33 2 3 2 2 2" xfId="59566" xr:uid="{962687E9-03B2-413C-905B-BB8491E9014F}"/>
    <cellStyle name="Normal 33 2 3 2 3" xfId="59565" xr:uid="{3EF726C8-94D7-4403-A84C-CB2EF09F34F2}"/>
    <cellStyle name="Normal 33 2 3 3" xfId="20441" xr:uid="{B36FEBD6-4BC9-4F63-A918-05E4A4F9806B}"/>
    <cellStyle name="Normal 33 2 3 3 2" xfId="59567" xr:uid="{C7C519E8-DB56-45B0-9D8E-C1B10FC0627C}"/>
    <cellStyle name="Normal 33 2 3 4" xfId="59564" xr:uid="{BB34FD93-DEC8-490A-ACD0-0215AF8D78B4}"/>
    <cellStyle name="Normal 33 2 4" xfId="9009" xr:uid="{4F4F425B-73DA-4467-A5A3-861A60A99015}"/>
    <cellStyle name="Normal 33 2 4 2" xfId="24422" xr:uid="{CE3749CD-7486-469F-AF17-F99221CE468B}"/>
    <cellStyle name="Normal 33 2 4 2 2" xfId="59569" xr:uid="{54408606-82F6-4B49-85BE-AD05CB85C3BB}"/>
    <cellStyle name="Normal 33 2 4 3" xfId="59568" xr:uid="{2BA1249B-87FB-44DD-8EED-75090F771BDF}"/>
    <cellStyle name="Normal 33 2 5" xfId="16717" xr:uid="{55560B4D-A614-41BF-A373-60E886A34E57}"/>
    <cellStyle name="Normal 33 2 5 2" xfId="59570" xr:uid="{D85F0DCD-6FCC-4927-A749-BD00108F66FA}"/>
    <cellStyle name="Normal 33 2 6" xfId="59555" xr:uid="{8BA5A279-D237-4648-8E6F-98D3643C765C}"/>
    <cellStyle name="Normal 33 3" xfId="2119" xr:uid="{77DD953B-E2FC-43A2-A3E9-3093510BE0A7}"/>
    <cellStyle name="Normal 33 3 2" xfId="5851" xr:uid="{739FB359-0AC4-463F-B6C4-D999050D1529}"/>
    <cellStyle name="Normal 33 3 2 2" xfId="13559" xr:uid="{4144E068-3E10-415C-99AF-E062E8D9BCF8}"/>
    <cellStyle name="Normal 33 3 2 2 2" xfId="28971" xr:uid="{9D9C63CE-0D6D-4E49-990D-EFB9F78594F4}"/>
    <cellStyle name="Normal 33 3 2 2 2 2" xfId="59574" xr:uid="{65968704-DA8B-4D6A-A321-48B76D868A59}"/>
    <cellStyle name="Normal 33 3 2 2 3" xfId="59573" xr:uid="{99E1A0B8-6478-44B5-B010-F3156765CF11}"/>
    <cellStyle name="Normal 33 3 2 3" xfId="21266" xr:uid="{00DD1D68-4C5B-4A20-93FD-D02B8510A4EC}"/>
    <cellStyle name="Normal 33 3 2 3 2" xfId="59575" xr:uid="{00BB610F-66FB-4AE6-98A1-CE305D66EF64}"/>
    <cellStyle name="Normal 33 3 2 4" xfId="59572" xr:uid="{DFC979B5-E19D-41AB-A1CA-8BB2A66ABE75}"/>
    <cellStyle name="Normal 33 3 3" xfId="9830" xr:uid="{85561965-119E-4575-929C-8A9D51778E8A}"/>
    <cellStyle name="Normal 33 3 3 2" xfId="25243" xr:uid="{9F1C5ED7-6998-4330-AE68-FF75E7FBF3CE}"/>
    <cellStyle name="Normal 33 3 3 2 2" xfId="59577" xr:uid="{11CECBE8-630E-4D84-A5BC-230005438089}"/>
    <cellStyle name="Normal 33 3 3 3" xfId="59576" xr:uid="{B67CD77E-1524-498B-AFC2-95520D7F2764}"/>
    <cellStyle name="Normal 33 3 4" xfId="17538" xr:uid="{F2293400-ADC7-4834-A2CD-47AB297B802F}"/>
    <cellStyle name="Normal 33 3 4 2" xfId="59578" xr:uid="{BBC406F3-0C11-456E-87CE-495E6FBC099B}"/>
    <cellStyle name="Normal 33 3 5" xfId="59571" xr:uid="{11E458E7-1FEA-4D99-8EB5-174C9A72C123}"/>
    <cellStyle name="Normal 33 4" xfId="4374" xr:uid="{89E32AAD-3312-4420-84DA-5131A04031C4}"/>
    <cellStyle name="Normal 33 4 2" xfId="12082" xr:uid="{66B036D3-787E-473B-93CB-BFA252D23A17}"/>
    <cellStyle name="Normal 33 4 2 2" xfId="27494" xr:uid="{99FBCA50-E0DE-4EF1-9054-0B8AE0D91D5D}"/>
    <cellStyle name="Normal 33 4 2 2 2" xfId="59581" xr:uid="{DA07B630-BC5F-4376-BC24-3BFC9AF1422F}"/>
    <cellStyle name="Normal 33 4 2 3" xfId="59580" xr:uid="{A2FA15EB-FFE8-45E4-92CD-E575D1152A8A}"/>
    <cellStyle name="Normal 33 4 3" xfId="19789" xr:uid="{13359F95-89F3-49B7-B80E-1D309320F88D}"/>
    <cellStyle name="Normal 33 4 3 2" xfId="59582" xr:uid="{E285D272-F94E-4332-AF08-BFF8DEE8BCC1}"/>
    <cellStyle name="Normal 33 4 4" xfId="59579" xr:uid="{BB27FCD1-79C9-48DE-A0AF-0C2DD4E3028A}"/>
    <cellStyle name="Normal 33 5" xfId="8371" xr:uid="{D96C3539-F837-45FA-AB8E-158FE6D74636}"/>
    <cellStyle name="Normal 33 5 2" xfId="23784" xr:uid="{7011C8E0-CA7E-49A1-9020-01C90FE763D0}"/>
    <cellStyle name="Normal 33 5 2 2" xfId="59584" xr:uid="{33D34B53-75B9-457C-9C4A-A2E6017DD148}"/>
    <cellStyle name="Normal 33 5 3" xfId="59583" xr:uid="{91D6AE8F-7288-49EF-84A0-CC2663973FD1}"/>
    <cellStyle name="Normal 33 6" xfId="16079" xr:uid="{94D30A7A-36EB-49AD-B9D9-EE7F16DDEE7D}"/>
    <cellStyle name="Normal 33 6 2" xfId="59585" xr:uid="{29734797-4822-4EDE-B2FD-7E14C0E5F328}"/>
    <cellStyle name="Normal 33 7" xfId="59554" xr:uid="{778D768F-A874-45FD-BCB7-437AD0C8B459}"/>
    <cellStyle name="Normal 34" xfId="630" xr:uid="{83435537-D32C-4BB2-B0B2-E265DFD9149D}"/>
    <cellStyle name="Normal 34 2" xfId="1291" xr:uid="{8C22D74B-DD48-445F-985B-DE6E6D9E0EAD}"/>
    <cellStyle name="Normal 34 2 2" xfId="2758" xr:uid="{E53838EF-2352-4407-80CC-96D802D18246}"/>
    <cellStyle name="Normal 34 2 2 2" xfId="6490" xr:uid="{32BEED9C-BC0F-40BE-B467-A565E6C796E3}"/>
    <cellStyle name="Normal 34 2 2 2 2" xfId="14198" xr:uid="{57F4CDDC-5354-4EC4-BB16-02AD699B47DF}"/>
    <cellStyle name="Normal 34 2 2 2 2 2" xfId="29610" xr:uid="{A49BBD9A-DF58-4C19-AE0A-C205BA4D63EA}"/>
    <cellStyle name="Normal 34 2 2 2 2 2 2" xfId="59591" xr:uid="{8CE0891F-2303-415F-BC9B-4321059E12E2}"/>
    <cellStyle name="Normal 34 2 2 2 2 3" xfId="59590" xr:uid="{1C83B640-7ACA-4D9C-B5B7-2BEC23075AD0}"/>
    <cellStyle name="Normal 34 2 2 2 3" xfId="21905" xr:uid="{2F1C7682-745A-48E8-ADC2-5BAEFDB18633}"/>
    <cellStyle name="Normal 34 2 2 2 3 2" xfId="59592" xr:uid="{042DB04F-606C-4343-8D0D-52586F6ED4F4}"/>
    <cellStyle name="Normal 34 2 2 2 4" xfId="59589" xr:uid="{CE52F90E-44EE-4320-B6E6-3E0F4AFFB2D8}"/>
    <cellStyle name="Normal 34 2 2 3" xfId="10469" xr:uid="{92312581-EF85-4C9B-89F3-B3A41039F167}"/>
    <cellStyle name="Normal 34 2 2 3 2" xfId="25882" xr:uid="{035FD33B-FC8E-4C96-8BBF-7BA2D02E6286}"/>
    <cellStyle name="Normal 34 2 2 3 2 2" xfId="59594" xr:uid="{A4F5A2E1-9E93-4C36-A635-61610D9B4018}"/>
    <cellStyle name="Normal 34 2 2 3 3" xfId="59593" xr:uid="{41F75AD1-9395-45E5-B103-250FCA6DF4C6}"/>
    <cellStyle name="Normal 34 2 2 4" xfId="18177" xr:uid="{6320E878-A9FF-42C2-9612-F56633983AE0}"/>
    <cellStyle name="Normal 34 2 2 4 2" xfId="59595" xr:uid="{77CDB5A0-FEEA-44E9-A407-CA9B9D2B0BD4}"/>
    <cellStyle name="Normal 34 2 2 5" xfId="59588" xr:uid="{E9743B44-7873-4F86-806A-D3C43C095B04}"/>
    <cellStyle name="Normal 34 2 3" xfId="5027" xr:uid="{B7FEABFB-1FB2-464D-8E05-410DCC2C8BFD}"/>
    <cellStyle name="Normal 34 2 3 2" xfId="12735" xr:uid="{FD0CE884-9478-491D-AE12-248E95D53DAB}"/>
    <cellStyle name="Normal 34 2 3 2 2" xfId="28147" xr:uid="{89ADA1AD-33A4-4239-8860-71387FCA461F}"/>
    <cellStyle name="Normal 34 2 3 2 2 2" xfId="59598" xr:uid="{66030611-7717-4ED6-A9C8-F6EE11D8A3CB}"/>
    <cellStyle name="Normal 34 2 3 2 3" xfId="59597" xr:uid="{88612B2C-E724-4CB2-9891-26B6FD2D6683}"/>
    <cellStyle name="Normal 34 2 3 3" xfId="20442" xr:uid="{D2D21D26-35CE-443E-9954-CBBBC5D2453C}"/>
    <cellStyle name="Normal 34 2 3 3 2" xfId="59599" xr:uid="{EBE6F6A9-8B9C-4D72-9E91-FAC51B2D8E20}"/>
    <cellStyle name="Normal 34 2 3 4" xfId="59596" xr:uid="{62B78CD2-B3B2-4BB2-9867-04641CA3C929}"/>
    <cellStyle name="Normal 34 2 4" xfId="9010" xr:uid="{D942B5B2-FED3-4FBB-8978-E1215D90FCFA}"/>
    <cellStyle name="Normal 34 2 4 2" xfId="24423" xr:uid="{841E21AC-280D-4B7D-9A36-0C4D93028BE4}"/>
    <cellStyle name="Normal 34 2 4 2 2" xfId="59601" xr:uid="{7A9061D4-252C-40D4-BD16-23B7C7DB73E9}"/>
    <cellStyle name="Normal 34 2 4 3" xfId="59600" xr:uid="{71BBEAF5-8F26-47A2-9CC9-AD6D251357A6}"/>
    <cellStyle name="Normal 34 2 5" xfId="16718" xr:uid="{D2D755B5-41F9-43DD-8A4D-42A8FC0BA33E}"/>
    <cellStyle name="Normal 34 2 5 2" xfId="59602" xr:uid="{44671A79-4ACB-4FB3-A864-AA908AE41BB1}"/>
    <cellStyle name="Normal 34 2 6" xfId="59587" xr:uid="{B559AED5-05BE-44F0-AA4F-509F026B7416}"/>
    <cellStyle name="Normal 34 3" xfId="2120" xr:uid="{284AB4DB-C3DB-4F4C-BA36-C6A2AB7207B0}"/>
    <cellStyle name="Normal 34 3 2" xfId="5852" xr:uid="{F50E074C-9EDE-454E-93C2-C98228E5B563}"/>
    <cellStyle name="Normal 34 3 2 2" xfId="13560" xr:uid="{DF7DC3D2-FBB4-47C8-AD77-8BF8B631269D}"/>
    <cellStyle name="Normal 34 3 2 2 2" xfId="28972" xr:uid="{B3F8F20C-940A-429B-BC23-453B0931DA4D}"/>
    <cellStyle name="Normal 34 3 2 2 2 2" xfId="59606" xr:uid="{B53C138F-CC81-446D-9ACA-6DBB60D675FC}"/>
    <cellStyle name="Normal 34 3 2 2 3" xfId="59605" xr:uid="{300D190C-7E97-4F58-AF22-8C4615BE7BF8}"/>
    <cellStyle name="Normal 34 3 2 3" xfId="21267" xr:uid="{18C8248A-BF40-45CA-8378-60FD797F52E2}"/>
    <cellStyle name="Normal 34 3 2 3 2" xfId="59607" xr:uid="{AC10DAF1-D808-4832-976D-26F10197921E}"/>
    <cellStyle name="Normal 34 3 2 4" xfId="59604" xr:uid="{79ACB62B-A51E-4B0E-80B2-3B4209013838}"/>
    <cellStyle name="Normal 34 3 3" xfId="9831" xr:uid="{F6824438-77B9-4DC8-B81E-2B5AF1CF7B19}"/>
    <cellStyle name="Normal 34 3 3 2" xfId="25244" xr:uid="{099B35BE-01C9-4566-BB78-7B93547EDE6D}"/>
    <cellStyle name="Normal 34 3 3 2 2" xfId="59609" xr:uid="{EA03E1EF-E5DC-4E53-A763-1B50005723C8}"/>
    <cellStyle name="Normal 34 3 3 3" xfId="59608" xr:uid="{E3F49FD2-5A0C-4544-B97D-BBE630F5FBBE}"/>
    <cellStyle name="Normal 34 3 4" xfId="17539" xr:uid="{4C7B2609-64B5-4418-B274-66DF324B718F}"/>
    <cellStyle name="Normal 34 3 4 2" xfId="59610" xr:uid="{0F974C1E-87EB-4B8D-A7A9-63144AA61BA3}"/>
    <cellStyle name="Normal 34 3 5" xfId="59603" xr:uid="{5E2D1FEF-7551-451B-8698-EE465EA7EB47}"/>
    <cellStyle name="Normal 34 4" xfId="4375" xr:uid="{F72D2AD0-030D-4CDE-A3C0-981A7C09DC26}"/>
    <cellStyle name="Normal 34 4 2" xfId="12083" xr:uid="{6AF5962B-7A22-46BF-8325-6DCBA035CB32}"/>
    <cellStyle name="Normal 34 4 2 2" xfId="27495" xr:uid="{4E9FD0EF-F254-4D63-8809-4C0BD6D209F7}"/>
    <cellStyle name="Normal 34 4 2 2 2" xfId="59613" xr:uid="{222DA1C6-CC25-4763-B3D3-1ECC7354569A}"/>
    <cellStyle name="Normal 34 4 2 3" xfId="59612" xr:uid="{490CE254-930E-425A-A3EF-2D6EADA82F12}"/>
    <cellStyle name="Normal 34 4 3" xfId="19790" xr:uid="{B0448D89-9FA0-4552-8578-91286A003B13}"/>
    <cellStyle name="Normal 34 4 3 2" xfId="59614" xr:uid="{E62B2C43-B090-474F-9489-15C74452D78F}"/>
    <cellStyle name="Normal 34 4 4" xfId="59611" xr:uid="{94359C04-ED17-4BA5-995B-3138519285E2}"/>
    <cellStyle name="Normal 34 5" xfId="8372" xr:uid="{3A4E89E8-C2EB-4D82-AAB4-B7E59E23D84E}"/>
    <cellStyle name="Normal 34 5 2" xfId="23785" xr:uid="{962677DD-480A-458E-AD8A-51ED2C7C6C14}"/>
    <cellStyle name="Normal 34 5 2 2" xfId="59616" xr:uid="{9289EB9B-4BD5-43BE-969D-820EC297C4DC}"/>
    <cellStyle name="Normal 34 5 3" xfId="59615" xr:uid="{D88873EB-629F-4B69-B41C-E8D592A2D159}"/>
    <cellStyle name="Normal 34 6" xfId="16080" xr:uid="{7B2D7226-2212-44C5-AFC2-7C37DBB1B156}"/>
    <cellStyle name="Normal 34 6 2" xfId="59617" xr:uid="{33973AA1-B0BC-43F3-83E2-238F1299304F}"/>
    <cellStyle name="Normal 34 7" xfId="59586" xr:uid="{24AA40A5-D1B7-49A7-A873-3C91A9C907AC}"/>
    <cellStyle name="Normal 35" xfId="650" xr:uid="{520B7FDF-FE4D-4954-AAC9-96DE8452AAF1}"/>
    <cellStyle name="Normal 35 2" xfId="1311" xr:uid="{EA059B8E-5681-48B4-9D8E-58C858E97726}"/>
    <cellStyle name="Normal 35 2 2" xfId="2778" xr:uid="{9E25A2C1-291C-451A-B8BA-75DFAA76CEC3}"/>
    <cellStyle name="Normal 35 2 2 2" xfId="6510" xr:uid="{C3C93892-36C6-4001-9005-B58C18DAF336}"/>
    <cellStyle name="Normal 35 2 2 2 2" xfId="14218" xr:uid="{3D8B3A46-CB02-4EC3-8F98-510B1FDAF359}"/>
    <cellStyle name="Normal 35 2 2 2 2 2" xfId="29630" xr:uid="{81C464A1-1FA6-4BAF-9E30-0868546E4168}"/>
    <cellStyle name="Normal 35 2 2 2 2 2 2" xfId="59623" xr:uid="{6FA0CB14-5CAA-4D67-9CBF-572434B80013}"/>
    <cellStyle name="Normal 35 2 2 2 2 3" xfId="59622" xr:uid="{5223A503-CA40-4734-A874-730998C6CB29}"/>
    <cellStyle name="Normal 35 2 2 2 3" xfId="21925" xr:uid="{C3D5E651-6708-4B47-9450-A97D2390A557}"/>
    <cellStyle name="Normal 35 2 2 2 3 2" xfId="59624" xr:uid="{F6182A95-840E-47EB-9869-CBBEDAA15711}"/>
    <cellStyle name="Normal 35 2 2 2 4" xfId="59621" xr:uid="{DA86D8F2-DE4C-4594-8F44-0476A727F5F8}"/>
    <cellStyle name="Normal 35 2 2 3" xfId="10489" xr:uid="{FD0EB526-BDDA-4D42-B6C0-066A2E71422C}"/>
    <cellStyle name="Normal 35 2 2 3 2" xfId="25902" xr:uid="{09B0420A-EE90-466C-B80A-40F2BD6AA69B}"/>
    <cellStyle name="Normal 35 2 2 3 2 2" xfId="59626" xr:uid="{9357ABB9-AD19-4125-8CA0-D2D5A845DE7B}"/>
    <cellStyle name="Normal 35 2 2 3 3" xfId="59625" xr:uid="{5F185124-136E-4073-B406-E70776565079}"/>
    <cellStyle name="Normal 35 2 2 4" xfId="18197" xr:uid="{60B3CAA1-AF09-4DD4-BB06-6E7C5F4FEFFB}"/>
    <cellStyle name="Normal 35 2 2 4 2" xfId="59627" xr:uid="{1A975C8D-9F95-4750-9F56-99EE929205A9}"/>
    <cellStyle name="Normal 35 2 2 5" xfId="59620" xr:uid="{A0A5D048-1FFD-4D43-B902-D644026A1AFE}"/>
    <cellStyle name="Normal 35 2 3" xfId="5047" xr:uid="{58338EE7-431B-495E-B6F7-30C8A0433113}"/>
    <cellStyle name="Normal 35 2 3 2" xfId="12755" xr:uid="{5603D8FB-8DCB-42CF-B58A-8709D54C1674}"/>
    <cellStyle name="Normal 35 2 3 2 2" xfId="28167" xr:uid="{C99353A0-71BC-42C5-901E-03265F17F224}"/>
    <cellStyle name="Normal 35 2 3 2 2 2" xfId="59630" xr:uid="{138CD421-ABBB-495C-8DC6-04DF8C699316}"/>
    <cellStyle name="Normal 35 2 3 2 3" xfId="59629" xr:uid="{72747AE0-63BA-424E-815F-515B5B682AF2}"/>
    <cellStyle name="Normal 35 2 3 3" xfId="20462" xr:uid="{1DF34AD8-C166-4F9E-89D9-83E22E53A9F3}"/>
    <cellStyle name="Normal 35 2 3 3 2" xfId="59631" xr:uid="{632B6D0D-E35D-4A15-B46F-FF4B01C287DE}"/>
    <cellStyle name="Normal 35 2 3 4" xfId="59628" xr:uid="{96AB9523-AFEF-4766-A9E7-45EC4A683DD7}"/>
    <cellStyle name="Normal 35 2 4" xfId="9030" xr:uid="{82F9354B-DD71-4CFD-855B-B9898F9B8383}"/>
    <cellStyle name="Normal 35 2 4 2" xfId="24443" xr:uid="{2226A256-76A0-4C00-A68E-071D59686515}"/>
    <cellStyle name="Normal 35 2 4 2 2" xfId="59633" xr:uid="{C558F7E4-A4D9-4738-B76B-B79574D888A0}"/>
    <cellStyle name="Normal 35 2 4 3" xfId="59632" xr:uid="{FE707707-B9FA-4CC1-B71D-A95D065902DA}"/>
    <cellStyle name="Normal 35 2 5" xfId="16738" xr:uid="{9EDCA90F-E017-4248-81B6-F1D0938552DB}"/>
    <cellStyle name="Normal 35 2 5 2" xfId="59634" xr:uid="{DEAE41A6-266C-47FE-958C-4AD949607A36}"/>
    <cellStyle name="Normal 35 2 6" xfId="59619" xr:uid="{10E91DB7-E3AE-4550-8241-5E729B4AF02C}"/>
    <cellStyle name="Normal 35 3" xfId="2140" xr:uid="{008B07E6-464B-4F0E-921E-006ACDB69AC1}"/>
    <cellStyle name="Normal 35 3 2" xfId="5872" xr:uid="{179B092B-84FA-4A6B-AFC9-EB40726EEEB9}"/>
    <cellStyle name="Normal 35 3 2 2" xfId="13580" xr:uid="{5FCC47FC-BE5A-4B14-919B-D9222320E08C}"/>
    <cellStyle name="Normal 35 3 2 2 2" xfId="28992" xr:uid="{157729A2-C402-4F67-A85A-E14E3DD68709}"/>
    <cellStyle name="Normal 35 3 2 2 2 2" xfId="59638" xr:uid="{15117D03-37CB-4EDF-BBA1-7EE0B0A90D1A}"/>
    <cellStyle name="Normal 35 3 2 2 3" xfId="59637" xr:uid="{2AD05222-14C1-448E-9B96-561B896E02E3}"/>
    <cellStyle name="Normal 35 3 2 3" xfId="21287" xr:uid="{322AB2D3-8473-4CB1-B5A2-203487202FFC}"/>
    <cellStyle name="Normal 35 3 2 3 2" xfId="59639" xr:uid="{02D4B38F-6814-41FB-93D7-003CB50706CC}"/>
    <cellStyle name="Normal 35 3 2 4" xfId="59636" xr:uid="{B5250432-A81B-46B8-AD1C-1BE5ECB5658E}"/>
    <cellStyle name="Normal 35 3 3" xfId="9851" xr:uid="{79CD777F-9747-47FE-80B9-26273F181024}"/>
    <cellStyle name="Normal 35 3 3 2" xfId="25264" xr:uid="{4D6E4B03-2ED2-4C5F-A007-64A152B38424}"/>
    <cellStyle name="Normal 35 3 3 2 2" xfId="59641" xr:uid="{ED575783-98EE-42EE-955B-88D3F5E2FD12}"/>
    <cellStyle name="Normal 35 3 3 3" xfId="59640" xr:uid="{1906A621-6DAF-48C5-AE4C-20C57A874606}"/>
    <cellStyle name="Normal 35 3 4" xfId="17559" xr:uid="{58AA428F-277F-43F2-AB48-270AE9FC4F12}"/>
    <cellStyle name="Normal 35 3 4 2" xfId="59642" xr:uid="{9D19DA7F-7233-43C8-AAC6-17E12EEE814C}"/>
    <cellStyle name="Normal 35 3 5" xfId="59635" xr:uid="{5DE4D033-2203-46C7-A8FD-3E98F3673768}"/>
    <cellStyle name="Normal 35 4" xfId="4395" xr:uid="{43D84B32-E7E3-4A7C-98F2-2B44818DCD94}"/>
    <cellStyle name="Normal 35 4 2" xfId="12103" xr:uid="{41FDD289-E01E-43BA-8448-E01450DE80D8}"/>
    <cellStyle name="Normal 35 4 2 2" xfId="27515" xr:uid="{4BAB5501-7636-4C0B-AB55-743EDABACF6E}"/>
    <cellStyle name="Normal 35 4 2 2 2" xfId="59645" xr:uid="{47A27D67-1E9F-4F88-86BC-2A686AA59CC1}"/>
    <cellStyle name="Normal 35 4 2 3" xfId="59644" xr:uid="{7C7100B0-4166-4283-9D6C-4E5102375DBE}"/>
    <cellStyle name="Normal 35 4 3" xfId="19810" xr:uid="{84C5EE14-287F-4729-A7B1-76E2C9B90FAD}"/>
    <cellStyle name="Normal 35 4 3 2" xfId="59646" xr:uid="{0E5885CF-90ED-4870-99BE-1840E1534754}"/>
    <cellStyle name="Normal 35 4 4" xfId="59643" xr:uid="{73172D79-2F58-4682-AC03-3B5FAB3D082C}"/>
    <cellStyle name="Normal 35 5" xfId="8392" xr:uid="{5CC525D4-B186-4312-892E-3F68BA39C0AB}"/>
    <cellStyle name="Normal 35 5 2" xfId="23805" xr:uid="{F6144611-3A4D-4FA9-8411-314814346CE7}"/>
    <cellStyle name="Normal 35 5 2 2" xfId="59648" xr:uid="{238165C4-257C-47A8-AAE3-0D2D03417F01}"/>
    <cellStyle name="Normal 35 5 3" xfId="59647" xr:uid="{238A8120-A274-4789-A64F-13FFE7D30786}"/>
    <cellStyle name="Normal 35 6" xfId="16100" xr:uid="{D42A96F7-3D7A-4C16-9854-B0E81457077C}"/>
    <cellStyle name="Normal 35 6 2" xfId="59649" xr:uid="{C1E09605-2CF1-410F-BB4E-B8B9B47AF518}"/>
    <cellStyle name="Normal 35 7" xfId="59618" xr:uid="{72A8D88A-747D-4F93-A1D8-DAEE64F806B1}"/>
    <cellStyle name="Normal 36" xfId="670" xr:uid="{BF6C49CD-1AB7-4858-97FA-4B3DFBEE1706}"/>
    <cellStyle name="Normal 36 2" xfId="1331" xr:uid="{21FCA86F-1EED-4246-BCFF-D31AF87FB7D2}"/>
    <cellStyle name="Normal 36 2 2" xfId="2798" xr:uid="{4E40A671-824C-4F47-9225-FEBD2D838EB3}"/>
    <cellStyle name="Normal 36 2 2 2" xfId="6530" xr:uid="{EDA0B781-FAE8-45D6-957F-B0E0E591CE2E}"/>
    <cellStyle name="Normal 36 2 2 2 2" xfId="14238" xr:uid="{C2D019AF-E013-44FB-99FB-259FB2DCD13B}"/>
    <cellStyle name="Normal 36 2 2 2 2 2" xfId="29650" xr:uid="{BF683C6E-501D-4D9C-AF48-ED10404FC6AE}"/>
    <cellStyle name="Normal 36 2 2 2 2 2 2" xfId="59655" xr:uid="{B4860F28-0846-4BDC-811D-E9EE2F62CD1B}"/>
    <cellStyle name="Normal 36 2 2 2 2 3" xfId="59654" xr:uid="{6E985C91-14B9-4BBE-8DF8-A63C45E9B7A4}"/>
    <cellStyle name="Normal 36 2 2 2 3" xfId="21945" xr:uid="{858DE6CD-B958-40F2-8695-3927BD3E2AA3}"/>
    <cellStyle name="Normal 36 2 2 2 3 2" xfId="59656" xr:uid="{31B557B3-83FB-418B-B1E9-23634156B232}"/>
    <cellStyle name="Normal 36 2 2 2 4" xfId="59653" xr:uid="{40D98A1E-D678-4FAD-BA93-2C4C81E37C8F}"/>
    <cellStyle name="Normal 36 2 2 3" xfId="10509" xr:uid="{CA8A8D76-306D-4869-BEC3-17146E669674}"/>
    <cellStyle name="Normal 36 2 2 3 2" xfId="25922" xr:uid="{006929ED-F913-4224-A640-830049AE96AD}"/>
    <cellStyle name="Normal 36 2 2 3 2 2" xfId="59658" xr:uid="{F5D5B953-2F33-40C2-86A7-BAC85D1CEF43}"/>
    <cellStyle name="Normal 36 2 2 3 3" xfId="59657" xr:uid="{4E01A325-18D4-4C09-A444-4B8261AD1A97}"/>
    <cellStyle name="Normal 36 2 2 4" xfId="18217" xr:uid="{34BFAFF8-FD52-4D57-94A9-F458A36D2349}"/>
    <cellStyle name="Normal 36 2 2 4 2" xfId="59659" xr:uid="{C6CA68BB-1BD2-4A49-9ED8-346012DC61CE}"/>
    <cellStyle name="Normal 36 2 2 5" xfId="59652" xr:uid="{5687E4AA-B54B-4C6A-A12E-96BB1074C0AA}"/>
    <cellStyle name="Normal 36 2 3" xfId="5067" xr:uid="{03549D06-0AB1-4367-B984-8710071EF84A}"/>
    <cellStyle name="Normal 36 2 3 2" xfId="12775" xr:uid="{6BF5FD47-2B8D-4B37-8C74-76117F1A69EF}"/>
    <cellStyle name="Normal 36 2 3 2 2" xfId="28187" xr:uid="{D6C8242B-CEDA-4089-BEE4-D1B50F6E3E61}"/>
    <cellStyle name="Normal 36 2 3 2 2 2" xfId="59662" xr:uid="{498BDB4C-7E95-4D30-9C2F-AA0C03819D5F}"/>
    <cellStyle name="Normal 36 2 3 2 3" xfId="59661" xr:uid="{7084ACFB-6A8E-473F-AFB5-F3DFE35ADA26}"/>
    <cellStyle name="Normal 36 2 3 3" xfId="20482" xr:uid="{0A137A58-A0D3-4459-AE7A-4F672AF33094}"/>
    <cellStyle name="Normal 36 2 3 3 2" xfId="59663" xr:uid="{06821796-A03B-4E98-A3B3-0A46E23C1873}"/>
    <cellStyle name="Normal 36 2 3 4" xfId="59660" xr:uid="{C3374B02-0735-4485-B749-F6A42E99DCC9}"/>
    <cellStyle name="Normal 36 2 4" xfId="9050" xr:uid="{AC0030BA-2774-4D1C-865B-4CF441A8DA64}"/>
    <cellStyle name="Normal 36 2 4 2" xfId="24463" xr:uid="{E542E771-9FBD-4AE3-A4F8-BFEC020F228C}"/>
    <cellStyle name="Normal 36 2 4 2 2" xfId="59665" xr:uid="{393DA3C4-79DB-4C80-AE21-2C9352CA9462}"/>
    <cellStyle name="Normal 36 2 4 3" xfId="59664" xr:uid="{5C3A95E5-D842-432A-A6FE-19481C1A3B22}"/>
    <cellStyle name="Normal 36 2 5" xfId="16758" xr:uid="{EA2DAB54-86BE-4D67-8804-863AE3C35DBC}"/>
    <cellStyle name="Normal 36 2 5 2" xfId="59666" xr:uid="{D8B40ECE-5F10-43C1-9B10-5E633CECB9C5}"/>
    <cellStyle name="Normal 36 2 6" xfId="59651" xr:uid="{CF1648C1-A61D-4253-AFCE-3125D601F740}"/>
    <cellStyle name="Normal 36 3" xfId="2160" xr:uid="{9BCE7BF4-0333-48F8-B975-E71F99388655}"/>
    <cellStyle name="Normal 36 3 2" xfId="5892" xr:uid="{6CFFE780-EFDA-499A-B679-19B0E77149B1}"/>
    <cellStyle name="Normal 36 3 2 2" xfId="13600" xr:uid="{1416A2D4-B8B5-410C-ADF2-0F787C8E5B78}"/>
    <cellStyle name="Normal 36 3 2 2 2" xfId="29012" xr:uid="{82E6CBAE-4BBB-4D18-91E2-C909F563B359}"/>
    <cellStyle name="Normal 36 3 2 2 2 2" xfId="59670" xr:uid="{9E5C56B2-6C94-45EF-B445-E4C9CCD96C12}"/>
    <cellStyle name="Normal 36 3 2 2 3" xfId="59669" xr:uid="{2B2C8EDC-BAD4-457F-83A9-1AFE8AE2F4DB}"/>
    <cellStyle name="Normal 36 3 2 3" xfId="21307" xr:uid="{2913FEE6-4546-479A-AAA6-0CAAAAA2DCD9}"/>
    <cellStyle name="Normal 36 3 2 3 2" xfId="59671" xr:uid="{13CE4756-EA58-41D0-9272-43B36E45D515}"/>
    <cellStyle name="Normal 36 3 2 4" xfId="59668" xr:uid="{0E1E8834-96D2-4D6C-967B-926156D38F93}"/>
    <cellStyle name="Normal 36 3 3" xfId="9871" xr:uid="{A58F034A-DAE8-437A-9379-85A7ABC081FA}"/>
    <cellStyle name="Normal 36 3 3 2" xfId="25284" xr:uid="{E47A15DC-5CA8-4D9C-B9AB-EB40681DAD14}"/>
    <cellStyle name="Normal 36 3 3 2 2" xfId="59673" xr:uid="{21ACCBA3-80A1-4EB8-B13A-C6F128B3EE49}"/>
    <cellStyle name="Normal 36 3 3 3" xfId="59672" xr:uid="{2CA9A5F1-96F7-4EE2-8E28-4A8232D41E22}"/>
    <cellStyle name="Normal 36 3 4" xfId="17579" xr:uid="{B6780672-3DE0-435A-8C64-7B630EF5F478}"/>
    <cellStyle name="Normal 36 3 4 2" xfId="59674" xr:uid="{A5BB564D-AA51-41FF-A2FF-75446ADD2BAC}"/>
    <cellStyle name="Normal 36 3 5" xfId="59667" xr:uid="{6E227CBA-3F45-46C4-AA8F-18CAA912D31D}"/>
    <cellStyle name="Normal 36 4" xfId="4415" xr:uid="{C145AF6F-BB32-4E35-8E0D-5BF8F65C72C8}"/>
    <cellStyle name="Normal 36 4 2" xfId="12123" xr:uid="{4582EC9F-F704-4E64-8460-4D450A4EFE49}"/>
    <cellStyle name="Normal 36 4 2 2" xfId="27535" xr:uid="{667568AC-E228-4A6A-9C1E-CB849F7B0092}"/>
    <cellStyle name="Normal 36 4 2 2 2" xfId="59677" xr:uid="{FC4B8EAC-C983-4ED9-8939-DAC0AD34FAF8}"/>
    <cellStyle name="Normal 36 4 2 3" xfId="59676" xr:uid="{C3E4F45F-2651-40BC-A115-FD53B07C9180}"/>
    <cellStyle name="Normal 36 4 3" xfId="19830" xr:uid="{79CDD35C-5E53-4A47-AD11-C0CF210D8CC3}"/>
    <cellStyle name="Normal 36 4 3 2" xfId="59678" xr:uid="{C5F27CB6-D6D6-48BA-9661-4D75550F356A}"/>
    <cellStyle name="Normal 36 4 4" xfId="59675" xr:uid="{C2F733B3-6158-471E-895F-C81683382389}"/>
    <cellStyle name="Normal 36 5" xfId="8412" xr:uid="{126C6FF5-E653-4258-A10B-1CA504A01E8C}"/>
    <cellStyle name="Normal 36 5 2" xfId="23825" xr:uid="{A141E7AA-EA95-4CE6-86EE-6E0092A921E3}"/>
    <cellStyle name="Normal 36 5 2 2" xfId="59680" xr:uid="{15C6B8B4-4B5D-4F93-8D61-204C3A49FCE5}"/>
    <cellStyle name="Normal 36 5 3" xfId="59679" xr:uid="{8184C54A-3939-4BB8-9484-D3A86FBDD3B5}"/>
    <cellStyle name="Normal 36 6" xfId="16120" xr:uid="{6014D5D2-0157-410F-AA91-4CAEB5E09835}"/>
    <cellStyle name="Normal 36 6 2" xfId="59681" xr:uid="{DA6BB0D5-92D2-4B84-A842-D38D77CADAB0}"/>
    <cellStyle name="Normal 36 7" xfId="59650" xr:uid="{25624AD7-05A7-494C-A889-D69BDF5D6CC2}"/>
    <cellStyle name="Normal 37" xfId="690" xr:uid="{130E136A-07C5-45D9-A01E-9D7689C9FE67}"/>
    <cellStyle name="Normal 37 2" xfId="1351" xr:uid="{1C2B6304-E092-4941-A528-3910AFA8E5C4}"/>
    <cellStyle name="Normal 37 2 2" xfId="2818" xr:uid="{BBC09B77-5959-461C-94DE-635521DB638A}"/>
    <cellStyle name="Normal 37 2 2 2" xfId="6550" xr:uid="{91992517-3EC1-400E-9EA2-70A9C7FDB029}"/>
    <cellStyle name="Normal 37 2 2 2 2" xfId="14258" xr:uid="{72EAEC41-B71A-4BD9-998C-3AF9B8BDCD7E}"/>
    <cellStyle name="Normal 37 2 2 2 2 2" xfId="29670" xr:uid="{7EE470F3-3186-4689-9DDA-D3AC9E63C2E2}"/>
    <cellStyle name="Normal 37 2 2 2 2 2 2" xfId="59687" xr:uid="{A38B40B1-2259-45BA-9E59-BBC5D065E460}"/>
    <cellStyle name="Normal 37 2 2 2 2 3" xfId="59686" xr:uid="{B390E1CE-5CB1-4D5B-88B5-AD56C3B82F39}"/>
    <cellStyle name="Normal 37 2 2 2 3" xfId="21965" xr:uid="{7DD74541-FE58-44D1-89FB-B2C383744210}"/>
    <cellStyle name="Normal 37 2 2 2 3 2" xfId="59688" xr:uid="{837294A4-4A85-4406-9F24-6FBF065CEAA1}"/>
    <cellStyle name="Normal 37 2 2 2 4" xfId="59685" xr:uid="{5FB35708-836B-4322-B857-3B23AFF36C2E}"/>
    <cellStyle name="Normal 37 2 2 3" xfId="10529" xr:uid="{33A95549-86D6-43E8-8849-1FD94EE84F45}"/>
    <cellStyle name="Normal 37 2 2 3 2" xfId="25942" xr:uid="{46674B4B-6533-4673-A8DD-FA8A725DC024}"/>
    <cellStyle name="Normal 37 2 2 3 2 2" xfId="59690" xr:uid="{9F7C78AF-5DB3-461B-9242-0055119BF0B0}"/>
    <cellStyle name="Normal 37 2 2 3 3" xfId="59689" xr:uid="{2A2774BD-41E0-492B-9C94-46C8FABC02F9}"/>
    <cellStyle name="Normal 37 2 2 4" xfId="18237" xr:uid="{E5F66097-8F46-4E91-804A-97DB9355EBEE}"/>
    <cellStyle name="Normal 37 2 2 4 2" xfId="59691" xr:uid="{84D40451-64D5-4186-9F89-505BA453C35A}"/>
    <cellStyle name="Normal 37 2 2 5" xfId="59684" xr:uid="{04E0FEB5-9BBF-453C-AEBA-CEAB5D8CD38E}"/>
    <cellStyle name="Normal 37 2 3" xfId="5087" xr:uid="{FE4FC5BF-97A7-462A-A580-2DB595580307}"/>
    <cellStyle name="Normal 37 2 3 2" xfId="12795" xr:uid="{9070DA77-397A-44B6-B636-FB8CD3EE4EF0}"/>
    <cellStyle name="Normal 37 2 3 2 2" xfId="28207" xr:uid="{74368D8E-27F8-4383-988B-8C111A7510FC}"/>
    <cellStyle name="Normal 37 2 3 2 2 2" xfId="59694" xr:uid="{CFB639E4-052F-42B9-85A1-EA1C57BA7C66}"/>
    <cellStyle name="Normal 37 2 3 2 3" xfId="59693" xr:uid="{A95A283F-766E-47E2-BBF0-5A667633C6C1}"/>
    <cellStyle name="Normal 37 2 3 3" xfId="20502" xr:uid="{2458031D-168D-4214-B395-855FBB7F166F}"/>
    <cellStyle name="Normal 37 2 3 3 2" xfId="59695" xr:uid="{3F23831C-CE0B-48CB-A7B9-D6681101EBE5}"/>
    <cellStyle name="Normal 37 2 3 4" xfId="59692" xr:uid="{C5574F37-0632-46F4-8221-EE5AFB6521B2}"/>
    <cellStyle name="Normal 37 2 4" xfId="9070" xr:uid="{7D680D7E-1571-40C7-B29C-B4E7848804FD}"/>
    <cellStyle name="Normal 37 2 4 2" xfId="24483" xr:uid="{0087573F-0B12-467D-BF38-10A038E8C486}"/>
    <cellStyle name="Normal 37 2 4 2 2" xfId="59697" xr:uid="{E7AC9FC0-9D2B-41FD-97F1-205F0223E166}"/>
    <cellStyle name="Normal 37 2 4 3" xfId="59696" xr:uid="{817B5389-7C55-46E5-8C94-CB4704A46DE7}"/>
    <cellStyle name="Normal 37 2 5" xfId="16778" xr:uid="{F9BFDFC7-C1CC-4180-8E52-66B30EFA3250}"/>
    <cellStyle name="Normal 37 2 5 2" xfId="59698" xr:uid="{700395B2-CED3-4AF0-836D-E74C78CBA911}"/>
    <cellStyle name="Normal 37 2 6" xfId="59683" xr:uid="{393C71D8-AA82-4E7C-8B21-5F120365823C}"/>
    <cellStyle name="Normal 37 3" xfId="2180" xr:uid="{298BC001-635C-412C-B6BD-2E3E3146AC8E}"/>
    <cellStyle name="Normal 37 3 2" xfId="5912" xr:uid="{267F8169-1E47-46BF-B5C2-7CDD5EF887CA}"/>
    <cellStyle name="Normal 37 3 2 2" xfId="13620" xr:uid="{25363664-5D1A-4837-B51E-102947E894ED}"/>
    <cellStyle name="Normal 37 3 2 2 2" xfId="29032" xr:uid="{FF7D7B20-D15F-45A5-A69D-01C5ACAB99F1}"/>
    <cellStyle name="Normal 37 3 2 2 2 2" xfId="59702" xr:uid="{65AF8B25-141F-46BD-A230-C1A4A557C90D}"/>
    <cellStyle name="Normal 37 3 2 2 3" xfId="59701" xr:uid="{35FCC76A-7FB4-4E77-8B34-D0B492946AC4}"/>
    <cellStyle name="Normal 37 3 2 3" xfId="21327" xr:uid="{7E5A7571-BA56-437F-8F24-2A7E53DC8525}"/>
    <cellStyle name="Normal 37 3 2 3 2" xfId="59703" xr:uid="{5F063406-AF64-488A-B9C9-2A31A20DA87D}"/>
    <cellStyle name="Normal 37 3 2 4" xfId="59700" xr:uid="{7319AF73-E1AB-46F4-889B-2DD509367A17}"/>
    <cellStyle name="Normal 37 3 3" xfId="9891" xr:uid="{4CDFF189-EF9E-4C4E-8176-8AF382F889BD}"/>
    <cellStyle name="Normal 37 3 3 2" xfId="25304" xr:uid="{86EC1750-5C65-4FF8-BE00-DBF751F1EC4D}"/>
    <cellStyle name="Normal 37 3 3 2 2" xfId="59705" xr:uid="{EC5265D7-985D-49B1-B324-399410668D77}"/>
    <cellStyle name="Normal 37 3 3 3" xfId="59704" xr:uid="{E2CB4040-C82F-42FF-A427-6433C2A73ABC}"/>
    <cellStyle name="Normal 37 3 4" xfId="17599" xr:uid="{A2540F7C-370D-401D-82A7-6123119F75E4}"/>
    <cellStyle name="Normal 37 3 4 2" xfId="59706" xr:uid="{1BED47B6-4A19-4039-885F-D9EC3B61C80E}"/>
    <cellStyle name="Normal 37 3 5" xfId="59699" xr:uid="{50168330-F887-4837-8CF8-13C48B26A548}"/>
    <cellStyle name="Normal 37 4" xfId="4435" xr:uid="{39FABA15-4879-4F26-8613-1CFC65B44F12}"/>
    <cellStyle name="Normal 37 4 2" xfId="12143" xr:uid="{DD9F4DA6-BA91-4019-B0EC-38C7944AC046}"/>
    <cellStyle name="Normal 37 4 2 2" xfId="27555" xr:uid="{B4D6BB1C-710F-42E5-A42C-950578DECC11}"/>
    <cellStyle name="Normal 37 4 2 2 2" xfId="59709" xr:uid="{786F6F34-E964-4B4A-AE2C-CC80806D35ED}"/>
    <cellStyle name="Normal 37 4 2 3" xfId="59708" xr:uid="{DD679C01-5E63-42C7-896A-5D15EB2C90BE}"/>
    <cellStyle name="Normal 37 4 3" xfId="19850" xr:uid="{3028FA84-33EB-4D09-9B8C-EC9C3E98820D}"/>
    <cellStyle name="Normal 37 4 3 2" xfId="59710" xr:uid="{5EDDEC45-4BAE-46D8-8DA6-B3A9E6C8770C}"/>
    <cellStyle name="Normal 37 4 4" xfId="59707" xr:uid="{C2607746-434B-43FB-BB6A-5C44A59A96AC}"/>
    <cellStyle name="Normal 37 5" xfId="8432" xr:uid="{05D783E3-F701-4A4B-9F5F-DC954A9251D9}"/>
    <cellStyle name="Normal 37 5 2" xfId="23845" xr:uid="{92CF6DC7-2AA6-4523-A8CB-92AADDC30AF9}"/>
    <cellStyle name="Normal 37 5 2 2" xfId="59712" xr:uid="{4D8DCF10-0F06-49A1-8D31-F90E914D0CD7}"/>
    <cellStyle name="Normal 37 5 3" xfId="59711" xr:uid="{D5C62C21-982F-4D29-95A8-3B0C42A44CCD}"/>
    <cellStyle name="Normal 37 6" xfId="16140" xr:uid="{558F7CA8-E757-4496-BA77-1CC9E20386E0}"/>
    <cellStyle name="Normal 37 6 2" xfId="59713" xr:uid="{C42B11D6-93B6-4B62-9FE4-E13213176073}"/>
    <cellStyle name="Normal 37 7" xfId="59682" xr:uid="{D478B593-3589-4314-9653-52DEB19C5039}"/>
    <cellStyle name="Normal 38" xfId="691" xr:uid="{9B27C1D3-FB9F-4D10-A308-08002713FB05}"/>
    <cellStyle name="Normal 38 2" xfId="1352" xr:uid="{B54D2FCD-5CCD-4AEE-A35F-B44720C628FF}"/>
    <cellStyle name="Normal 38 2 2" xfId="2819" xr:uid="{3345EC1B-EF81-4409-8F2E-9D6612FA8E63}"/>
    <cellStyle name="Normal 38 2 2 2" xfId="6551" xr:uid="{759F2B49-E474-486D-AA1A-00282E430FC0}"/>
    <cellStyle name="Normal 38 2 2 2 2" xfId="14259" xr:uid="{7A509737-C6C9-4742-98D9-02773BB3EE4E}"/>
    <cellStyle name="Normal 38 2 2 2 2 2" xfId="29671" xr:uid="{0B7378EB-71E6-4FF2-AFCB-931898B13F30}"/>
    <cellStyle name="Normal 38 2 2 2 2 2 2" xfId="59719" xr:uid="{B3C5E771-B4F3-48CD-A7DA-E95CC8A62FC6}"/>
    <cellStyle name="Normal 38 2 2 2 2 3" xfId="59718" xr:uid="{8D13FC6A-5C6E-4470-9D95-86945C0A5BDA}"/>
    <cellStyle name="Normal 38 2 2 2 3" xfId="21966" xr:uid="{2BF9BC12-5053-42C0-BC23-01748FC1632A}"/>
    <cellStyle name="Normal 38 2 2 2 3 2" xfId="59720" xr:uid="{EE704E2F-DA7C-4F2F-B2C8-745A55616758}"/>
    <cellStyle name="Normal 38 2 2 2 4" xfId="59717" xr:uid="{F7A297EA-3574-4816-BD99-6B36F60DD0B8}"/>
    <cellStyle name="Normal 38 2 2 3" xfId="10530" xr:uid="{82F86378-34A9-4C8C-B50A-D80F8A88D943}"/>
    <cellStyle name="Normal 38 2 2 3 2" xfId="25943" xr:uid="{DB230D6B-6390-48BA-A657-557A07D3EB46}"/>
    <cellStyle name="Normal 38 2 2 3 2 2" xfId="59722" xr:uid="{4A343F39-FDF9-484F-8610-558C7A4BCA5F}"/>
    <cellStyle name="Normal 38 2 2 3 3" xfId="59721" xr:uid="{9368DF21-961F-4683-89CB-21644EBC8300}"/>
    <cellStyle name="Normal 38 2 2 4" xfId="18238" xr:uid="{D524C8EC-70D5-48D9-8613-D19A7362061F}"/>
    <cellStyle name="Normal 38 2 2 4 2" xfId="59723" xr:uid="{76F7B9CE-22E9-4CAE-950B-E782DC5EC6F8}"/>
    <cellStyle name="Normal 38 2 2 5" xfId="59716" xr:uid="{9130FA9E-4F2A-4F5E-A805-E18076B6E617}"/>
    <cellStyle name="Normal 38 2 3" xfId="5088" xr:uid="{700F2D11-F09C-411D-93A9-9CDB229CDE1E}"/>
    <cellStyle name="Normal 38 2 3 2" xfId="12796" xr:uid="{419186E2-A082-433D-A6E9-7AE781C20593}"/>
    <cellStyle name="Normal 38 2 3 2 2" xfId="28208" xr:uid="{E4F08611-9F36-4642-90B2-D335ABC91056}"/>
    <cellStyle name="Normal 38 2 3 2 2 2" xfId="59726" xr:uid="{8771BE12-75A6-430A-8A4C-41986578A485}"/>
    <cellStyle name="Normal 38 2 3 2 3" xfId="59725" xr:uid="{DB0C853E-1CC5-4806-A5DE-5EBD6EBC45D0}"/>
    <cellStyle name="Normal 38 2 3 3" xfId="20503" xr:uid="{6F51398E-C57E-46ED-9736-A85971C3C1CB}"/>
    <cellStyle name="Normal 38 2 3 3 2" xfId="59727" xr:uid="{8A065B11-65C8-45FC-B0E1-0117A2BC661D}"/>
    <cellStyle name="Normal 38 2 3 4" xfId="59724" xr:uid="{BFD1904F-E6F9-4DF4-A927-73C1013952D0}"/>
    <cellStyle name="Normal 38 2 4" xfId="9071" xr:uid="{16DCE02A-82DC-4BE5-A294-0686396D2F52}"/>
    <cellStyle name="Normal 38 2 4 2" xfId="24484" xr:uid="{D7531BA5-A8B0-47A4-AC24-CCEC476681FB}"/>
    <cellStyle name="Normal 38 2 4 2 2" xfId="59729" xr:uid="{4A0ACCA1-E915-43DF-9AF5-A9635F2EFBFA}"/>
    <cellStyle name="Normal 38 2 4 3" xfId="59728" xr:uid="{6214E341-BC05-4A83-B290-BD0211B426D0}"/>
    <cellStyle name="Normal 38 2 5" xfId="16779" xr:uid="{27D40A7B-15D7-4DD6-A381-C58A86453DB1}"/>
    <cellStyle name="Normal 38 2 5 2" xfId="59730" xr:uid="{4D12F4D2-0531-4CD3-82AA-CE2F3501007B}"/>
    <cellStyle name="Normal 38 2 6" xfId="59715" xr:uid="{AFD0CB78-AEE0-4F88-8554-0EAA2BE2AA03}"/>
    <cellStyle name="Normal 38 3" xfId="2181" xr:uid="{D7FFD19F-399D-4412-B834-BE1219183E75}"/>
    <cellStyle name="Normal 38 3 2" xfId="5913" xr:uid="{2C2B9391-D6F2-4831-A483-7173388402F1}"/>
    <cellStyle name="Normal 38 3 2 2" xfId="13621" xr:uid="{58CD452E-3F04-4D85-A2B9-439DBE97E93E}"/>
    <cellStyle name="Normal 38 3 2 2 2" xfId="29033" xr:uid="{9212A4BC-2004-44E3-886B-9272CEB88D57}"/>
    <cellStyle name="Normal 38 3 2 2 2 2" xfId="59734" xr:uid="{BAED8E2E-DC86-4437-B055-6CA1C33D3A76}"/>
    <cellStyle name="Normal 38 3 2 2 3" xfId="59733" xr:uid="{8F976EE7-26AC-4258-BC83-A78073E07445}"/>
    <cellStyle name="Normal 38 3 2 3" xfId="21328" xr:uid="{3035F9A8-4677-4B15-80E1-6353D374BBE1}"/>
    <cellStyle name="Normal 38 3 2 3 2" xfId="59735" xr:uid="{F343C54E-C0B2-438D-A278-FE7A7099DA7F}"/>
    <cellStyle name="Normal 38 3 2 4" xfId="59732" xr:uid="{2ACFC02E-4D38-4C0F-B6D7-671CB3E03DB7}"/>
    <cellStyle name="Normal 38 3 3" xfId="9892" xr:uid="{573B98B1-0713-4C84-84DB-0ACB652A621A}"/>
    <cellStyle name="Normal 38 3 3 2" xfId="25305" xr:uid="{F41FBA2C-E6E2-4CA8-A787-51A2DD676B14}"/>
    <cellStyle name="Normal 38 3 3 2 2" xfId="59737" xr:uid="{7E4FCD83-EFC8-4F79-BBA4-6805D4E64101}"/>
    <cellStyle name="Normal 38 3 3 3" xfId="59736" xr:uid="{EB1341BF-A31E-462B-BE4F-30FAEBCDD57C}"/>
    <cellStyle name="Normal 38 3 4" xfId="17600" xr:uid="{3027D087-FEE1-43E3-8193-407BD57AB7CE}"/>
    <cellStyle name="Normal 38 3 4 2" xfId="59738" xr:uid="{687388DF-41B8-4CCE-80DF-96B272366239}"/>
    <cellStyle name="Normal 38 3 5" xfId="59731" xr:uid="{D94C31AE-B4D0-4C85-ADD3-E8B57A4E5D2A}"/>
    <cellStyle name="Normal 38 4" xfId="4436" xr:uid="{7DDE5B78-B27B-4826-AAC9-48BA3F3D727A}"/>
    <cellStyle name="Normal 38 4 2" xfId="12144" xr:uid="{9D23C18A-2800-4C80-ADF6-0BD599BC435D}"/>
    <cellStyle name="Normal 38 4 2 2" xfId="27556" xr:uid="{E2F548AD-3E53-4D59-A79C-EEF4CD1BC8B5}"/>
    <cellStyle name="Normal 38 4 2 2 2" xfId="59741" xr:uid="{29467DDE-ABE8-476E-B9AF-4FDB7C3CF135}"/>
    <cellStyle name="Normal 38 4 2 3" xfId="59740" xr:uid="{7DEA7C2C-D30C-4CF3-B92C-0EA779C71820}"/>
    <cellStyle name="Normal 38 4 3" xfId="19851" xr:uid="{71644BD6-ED05-4FC7-BB23-321D960A53F7}"/>
    <cellStyle name="Normal 38 4 3 2" xfId="59742" xr:uid="{5295A6A4-E7ED-44DC-BDD2-7BA021834744}"/>
    <cellStyle name="Normal 38 4 4" xfId="59739" xr:uid="{FB2F7948-EAEA-4DBF-9324-DCF038079DE9}"/>
    <cellStyle name="Normal 38 5" xfId="8433" xr:uid="{749CEB12-5474-40F4-8D53-9A32125928CB}"/>
    <cellStyle name="Normal 38 5 2" xfId="23846" xr:uid="{DD8DA12B-62E0-4508-A22F-43FDF2BEE697}"/>
    <cellStyle name="Normal 38 5 2 2" xfId="59744" xr:uid="{D1BED6DD-A6AF-48C8-9205-4DA8DC73A4FF}"/>
    <cellStyle name="Normal 38 5 3" xfId="59743" xr:uid="{D2EB0768-137D-4CBB-8300-B7932BC4C9A6}"/>
    <cellStyle name="Normal 38 6" xfId="16141" xr:uid="{8BCACF90-1CAC-465D-8217-99D47332CB95}"/>
    <cellStyle name="Normal 38 6 2" xfId="59745" xr:uid="{305E7D4B-360B-471A-AF23-0B5E96F1C42F}"/>
    <cellStyle name="Normal 38 7" xfId="59714" xr:uid="{9471CAB0-D20A-4BD4-BA54-DE74BEA4A855}"/>
    <cellStyle name="Normal 39" xfId="711" xr:uid="{246E16C0-A5B2-4906-8DC4-A84F6913DA6F}"/>
    <cellStyle name="Normal 39 2" xfId="1372" xr:uid="{32074AC8-704D-4DA9-BBB8-AA89057E8888}"/>
    <cellStyle name="Normal 39 2 2" xfId="2839" xr:uid="{19EF48E3-99D9-4C9E-8418-F6BCD92DD3F1}"/>
    <cellStyle name="Normal 39 2 2 2" xfId="6571" xr:uid="{F179DA45-7706-4F5E-9A65-F097880B0FBE}"/>
    <cellStyle name="Normal 39 2 2 2 2" xfId="14279" xr:uid="{FF831BD0-22EC-4993-B41E-9A4363C8E9ED}"/>
    <cellStyle name="Normal 39 2 2 2 2 2" xfId="29691" xr:uid="{66811BEC-765E-4269-BA62-5B4246048C1F}"/>
    <cellStyle name="Normal 39 2 2 2 2 2 2" xfId="59751" xr:uid="{960DBB6D-B62C-4CFA-98C7-EE60ECDCF505}"/>
    <cellStyle name="Normal 39 2 2 2 2 3" xfId="59750" xr:uid="{9547EEA5-1303-49ED-94C0-C50836047158}"/>
    <cellStyle name="Normal 39 2 2 2 3" xfId="21986" xr:uid="{C08CE828-2474-45D5-ABE0-48F9CF5A281C}"/>
    <cellStyle name="Normal 39 2 2 2 3 2" xfId="59752" xr:uid="{78D7489B-E99C-4179-9E27-FCC8E03DB154}"/>
    <cellStyle name="Normal 39 2 2 2 4" xfId="59749" xr:uid="{8D1CC4DD-B9F8-43F1-B136-F47F84C67B06}"/>
    <cellStyle name="Normal 39 2 2 3" xfId="10550" xr:uid="{D5C6C3C7-B4F2-4AE9-A59A-E74E8578AFA7}"/>
    <cellStyle name="Normal 39 2 2 3 2" xfId="25963" xr:uid="{F5612F0F-92D4-4C87-935E-439567F2EE28}"/>
    <cellStyle name="Normal 39 2 2 3 2 2" xfId="59754" xr:uid="{8B8A8295-D526-489A-8822-9C595563BC6E}"/>
    <cellStyle name="Normal 39 2 2 3 3" xfId="59753" xr:uid="{BF14B5E0-E931-4CB8-8B1D-B5532C1F95C9}"/>
    <cellStyle name="Normal 39 2 2 4" xfId="18258" xr:uid="{D831A2A1-64AE-4F9A-AA58-BA7736DC9322}"/>
    <cellStyle name="Normal 39 2 2 4 2" xfId="59755" xr:uid="{5A367737-F850-4E8C-83CC-C814C55DA609}"/>
    <cellStyle name="Normal 39 2 2 5" xfId="59748" xr:uid="{06E699EA-0A7E-40AC-8B00-2432E4B128BA}"/>
    <cellStyle name="Normal 39 2 3" xfId="5108" xr:uid="{4E8602F4-BAB5-4C32-BECE-8528DE3F117B}"/>
    <cellStyle name="Normal 39 2 3 2" xfId="12816" xr:uid="{4C15939B-7E35-4001-B4C6-600ADB9FB9A0}"/>
    <cellStyle name="Normal 39 2 3 2 2" xfId="28228" xr:uid="{F97A3510-229A-4BD9-8855-1E3DE40643D8}"/>
    <cellStyle name="Normal 39 2 3 2 2 2" xfId="59758" xr:uid="{329347A3-5B93-4DE2-9078-7CA2A9491679}"/>
    <cellStyle name="Normal 39 2 3 2 3" xfId="59757" xr:uid="{C9ABD1AD-CF4C-498B-916F-49BFF6511938}"/>
    <cellStyle name="Normal 39 2 3 3" xfId="20523" xr:uid="{B32C6CFA-F9EB-41ED-99DB-452668B448EE}"/>
    <cellStyle name="Normal 39 2 3 3 2" xfId="59759" xr:uid="{53B58B6E-3E22-4A90-82CF-DBCC5A306A66}"/>
    <cellStyle name="Normal 39 2 3 4" xfId="59756" xr:uid="{971800A8-4B74-4F41-BA07-C641A05F3277}"/>
    <cellStyle name="Normal 39 2 4" xfId="9091" xr:uid="{585EDB73-DC0D-40C0-9530-5978FCEA2AF3}"/>
    <cellStyle name="Normal 39 2 4 2" xfId="24504" xr:uid="{2DCFE189-CCB6-441F-A939-6CAE20FDC48A}"/>
    <cellStyle name="Normal 39 2 4 2 2" xfId="59761" xr:uid="{AC98DB62-9BCE-4F2A-8F62-AC6930531B99}"/>
    <cellStyle name="Normal 39 2 4 3" xfId="59760" xr:uid="{3EB66368-B249-4426-ABA1-C2D3CAF04386}"/>
    <cellStyle name="Normal 39 2 5" xfId="16799" xr:uid="{81C30500-99DC-4464-AB4C-F99584ED0E0A}"/>
    <cellStyle name="Normal 39 2 5 2" xfId="59762" xr:uid="{1A9AFC53-F25A-4655-BC2E-0E49EBA143B4}"/>
    <cellStyle name="Normal 39 2 6" xfId="59747" xr:uid="{553925DB-1AB0-40B0-A461-9B55CA723E6F}"/>
    <cellStyle name="Normal 39 3" xfId="2201" xr:uid="{76F767E4-E9D6-4773-8E6C-9FE99F7DDD7F}"/>
    <cellStyle name="Normal 39 3 2" xfId="5933" xr:uid="{200F5102-1FC6-4495-89CC-2A25469D2939}"/>
    <cellStyle name="Normal 39 3 2 2" xfId="13641" xr:uid="{AA46ACDB-DD40-4257-A007-283A0691C5D8}"/>
    <cellStyle name="Normal 39 3 2 2 2" xfId="29053" xr:uid="{B903A46A-900A-40D8-A9F3-33873C742810}"/>
    <cellStyle name="Normal 39 3 2 2 2 2" xfId="59766" xr:uid="{CF119C89-0402-4280-B7A5-B3FA72909E93}"/>
    <cellStyle name="Normal 39 3 2 2 3" xfId="59765" xr:uid="{E4FFC1E2-F170-408C-9ADA-37BED8FE2F7E}"/>
    <cellStyle name="Normal 39 3 2 3" xfId="21348" xr:uid="{F4E589D0-AA56-41D3-9AFA-DD31A40F72D0}"/>
    <cellStyle name="Normal 39 3 2 3 2" xfId="59767" xr:uid="{496B7858-3A29-430F-9AFA-84F23E697587}"/>
    <cellStyle name="Normal 39 3 2 4" xfId="59764" xr:uid="{CE40E6B4-AD8E-453B-AE49-FFB1A8988BE0}"/>
    <cellStyle name="Normal 39 3 3" xfId="9912" xr:uid="{DFDD5F9D-79E8-4CE4-9E88-DE7FE3B20EFF}"/>
    <cellStyle name="Normal 39 3 3 2" xfId="25325" xr:uid="{BFD9B0F6-A672-4CA9-80AA-2A129D828121}"/>
    <cellStyle name="Normal 39 3 3 2 2" xfId="59769" xr:uid="{29F662AC-7DE6-482C-B566-FD54E5C14B88}"/>
    <cellStyle name="Normal 39 3 3 3" xfId="59768" xr:uid="{9C07DCE1-2B44-4A3F-BDE3-65D6F9FFD071}"/>
    <cellStyle name="Normal 39 3 4" xfId="17620" xr:uid="{56AAE8DE-855C-4B1B-AFEC-8133171D4797}"/>
    <cellStyle name="Normal 39 3 4 2" xfId="59770" xr:uid="{DC9EA34F-B8C8-435E-9F53-BBC6703B2D61}"/>
    <cellStyle name="Normal 39 3 5" xfId="59763" xr:uid="{0269D276-3964-4FFC-8D90-75F3808C1FEE}"/>
    <cellStyle name="Normal 39 4" xfId="4456" xr:uid="{DE9770D9-5A8B-49AC-B037-0BB2E64E949B}"/>
    <cellStyle name="Normal 39 4 2" xfId="12164" xr:uid="{77781D66-C367-428E-992E-2B6AA692B950}"/>
    <cellStyle name="Normal 39 4 2 2" xfId="27576" xr:uid="{7A120FAC-C910-4011-99CC-3C083DCB4DC9}"/>
    <cellStyle name="Normal 39 4 2 2 2" xfId="59773" xr:uid="{D21112F8-2FF2-43FD-BB48-F3A4798BFA4F}"/>
    <cellStyle name="Normal 39 4 2 3" xfId="59772" xr:uid="{7CE77313-F9AC-4F2E-ADBC-D3BB7D3EB533}"/>
    <cellStyle name="Normal 39 4 3" xfId="19871" xr:uid="{6B825DAF-887D-41E0-B17D-E05823D5AEE7}"/>
    <cellStyle name="Normal 39 4 3 2" xfId="59774" xr:uid="{B12E1274-0568-4F29-97C3-123FAB4FD916}"/>
    <cellStyle name="Normal 39 4 4" xfId="59771" xr:uid="{3E7FAD03-E4CE-46F6-9109-0E0E250F09FC}"/>
    <cellStyle name="Normal 39 5" xfId="8453" xr:uid="{1C733E38-C720-4001-A374-264BF5B69A97}"/>
    <cellStyle name="Normal 39 5 2" xfId="23866" xr:uid="{9CBE1CC0-DC17-4D83-8443-20E41873622F}"/>
    <cellStyle name="Normal 39 5 2 2" xfId="59776" xr:uid="{2232800D-1C8C-412F-B5C9-DA47A78C28E0}"/>
    <cellStyle name="Normal 39 5 3" xfId="59775" xr:uid="{F2CF2F4F-2D13-4452-A81C-CBA02CE94C87}"/>
    <cellStyle name="Normal 39 6" xfId="16161" xr:uid="{8941B5C7-96B8-4CCA-9E56-55CA47EB90B6}"/>
    <cellStyle name="Normal 39 6 2" xfId="59777" xr:uid="{966023D7-133F-430E-AC89-4DB73C929E3E}"/>
    <cellStyle name="Normal 39 7" xfId="59746" xr:uid="{69FD482D-012A-4051-9259-47C7BAB8921A}"/>
    <cellStyle name="Normal 4" xfId="103" xr:uid="{4BE3F899-607E-4B04-B505-A1AEC050B620}"/>
    <cellStyle name="Normal 4 2" xfId="104" xr:uid="{FD889410-7D7B-434D-BDDE-F35BB4A6D156}"/>
    <cellStyle name="Normal 4 2 2" xfId="59778" xr:uid="{D66A14F2-0EF5-4D01-96E7-AC203F9C3EB3}"/>
    <cellStyle name="Normal 40" xfId="731" xr:uid="{9FA52F1E-038B-45E6-8905-93B68D83B7CE}"/>
    <cellStyle name="Normal 40 2" xfId="1392" xr:uid="{A095C597-137F-42EE-BFFC-D48BE5D93AAA}"/>
    <cellStyle name="Normal 40 2 2" xfId="2859" xr:uid="{B1677694-7E47-43F5-ABDB-E7DDD2491696}"/>
    <cellStyle name="Normal 40 2 2 2" xfId="6591" xr:uid="{73E39EB1-B4E3-42E2-9568-D7E6A0317910}"/>
    <cellStyle name="Normal 40 2 2 2 2" xfId="14299" xr:uid="{9CC49DCF-6262-440B-8117-BB55B3509F14}"/>
    <cellStyle name="Normal 40 2 2 2 2 2" xfId="29711" xr:uid="{54217C70-6052-4326-B439-8A2CD71244D6}"/>
    <cellStyle name="Normal 40 2 2 2 2 2 2" xfId="59784" xr:uid="{510BB125-5C31-49F6-AD64-F017A10C2A87}"/>
    <cellStyle name="Normal 40 2 2 2 2 3" xfId="59783" xr:uid="{0A94DAE1-C27C-41BA-8389-41077D4979AA}"/>
    <cellStyle name="Normal 40 2 2 2 3" xfId="22006" xr:uid="{432F04F9-7979-4B85-B0DE-A6DBFF5549CB}"/>
    <cellStyle name="Normal 40 2 2 2 3 2" xfId="59785" xr:uid="{F111EE6A-67B9-41ED-9F1B-BF90BF222D9C}"/>
    <cellStyle name="Normal 40 2 2 2 4" xfId="59782" xr:uid="{738236D8-2D87-47EA-827A-43A019FAD4A0}"/>
    <cellStyle name="Normal 40 2 2 3" xfId="10570" xr:uid="{3CBEFCC1-8AD8-487E-88DD-0A85C9F1A6C5}"/>
    <cellStyle name="Normal 40 2 2 3 2" xfId="25983" xr:uid="{7B2AD391-1169-4673-BFC3-3ADA7C09E0E3}"/>
    <cellStyle name="Normal 40 2 2 3 2 2" xfId="59787" xr:uid="{EA7CBA0C-DE10-41B5-8AA8-C37D1E924AE7}"/>
    <cellStyle name="Normal 40 2 2 3 3" xfId="59786" xr:uid="{4C3DA6AE-84C0-4FE2-BBAB-227A29FBBF10}"/>
    <cellStyle name="Normal 40 2 2 4" xfId="18278" xr:uid="{C800F621-77DA-441A-8F6F-734FFA6E89F9}"/>
    <cellStyle name="Normal 40 2 2 4 2" xfId="59788" xr:uid="{6FABAC62-6AF3-40E0-9357-E0668EDEACBE}"/>
    <cellStyle name="Normal 40 2 2 5" xfId="59781" xr:uid="{30AF345A-3BDE-4DA4-86B1-0C87D41191EE}"/>
    <cellStyle name="Normal 40 2 3" xfId="5128" xr:uid="{2E9417A0-94E1-4CCD-8529-0988E1818EB2}"/>
    <cellStyle name="Normal 40 2 3 2" xfId="12836" xr:uid="{FE430CA0-3870-4F29-8A2F-EAC43D16C28E}"/>
    <cellStyle name="Normal 40 2 3 2 2" xfId="28248" xr:uid="{38CDF274-6E10-4F5F-BD35-8A64050FFA1A}"/>
    <cellStyle name="Normal 40 2 3 2 2 2" xfId="59791" xr:uid="{23B5558A-A55B-4F9B-A8F4-3BCA4975E9DB}"/>
    <cellStyle name="Normal 40 2 3 2 3" xfId="59790" xr:uid="{D4F87500-F0E6-422C-B89B-A4209E526123}"/>
    <cellStyle name="Normal 40 2 3 3" xfId="20543" xr:uid="{D92E1C00-A5F3-4B44-B4EA-09E6A9815C2C}"/>
    <cellStyle name="Normal 40 2 3 3 2" xfId="59792" xr:uid="{C1FC145A-72F8-45FE-B69A-2B5BA7C84400}"/>
    <cellStyle name="Normal 40 2 3 4" xfId="59789" xr:uid="{4AD8C020-C6B0-47E4-88DA-93B9DB69F38D}"/>
    <cellStyle name="Normal 40 2 4" xfId="9111" xr:uid="{E7D7CEAD-C349-4525-A2B7-D3F08C304589}"/>
    <cellStyle name="Normal 40 2 4 2" xfId="24524" xr:uid="{F2313B1E-291F-489F-A24B-B7FB78382260}"/>
    <cellStyle name="Normal 40 2 4 2 2" xfId="59794" xr:uid="{CE933388-BB86-4052-93DE-12BCE53B6DAE}"/>
    <cellStyle name="Normal 40 2 4 3" xfId="59793" xr:uid="{FCFBAC59-D421-4C6D-9138-81B1B15C4E04}"/>
    <cellStyle name="Normal 40 2 5" xfId="16819" xr:uid="{2B261671-6133-4B9C-974A-4B9E5DF8A59F}"/>
    <cellStyle name="Normal 40 2 5 2" xfId="59795" xr:uid="{8CBB0804-EA54-49B5-838B-2997C70BAC1C}"/>
    <cellStyle name="Normal 40 2 6" xfId="59780" xr:uid="{6D7D0092-0D4D-4A77-925B-F68580CFE81D}"/>
    <cellStyle name="Normal 40 3" xfId="2221" xr:uid="{F755E0EF-3240-4107-BB9D-00D621E19331}"/>
    <cellStyle name="Normal 40 3 2" xfId="5953" xr:uid="{9665190C-F946-473A-841E-02480BE72D95}"/>
    <cellStyle name="Normal 40 3 2 2" xfId="13661" xr:uid="{C672D472-35A4-494F-9E31-0777BDFD0728}"/>
    <cellStyle name="Normal 40 3 2 2 2" xfId="29073" xr:uid="{E8EB9D2A-37BA-4E8B-96BE-43B554E7ECD4}"/>
    <cellStyle name="Normal 40 3 2 2 2 2" xfId="59799" xr:uid="{04D87E9D-2347-4235-9615-AEC4A15E6205}"/>
    <cellStyle name="Normal 40 3 2 2 3" xfId="59798" xr:uid="{0907269D-DBDF-4E79-83F4-9A72DBDB1E5C}"/>
    <cellStyle name="Normal 40 3 2 3" xfId="21368" xr:uid="{61D0E70C-A9EF-46A8-8910-76F36ECB38A3}"/>
    <cellStyle name="Normal 40 3 2 3 2" xfId="59800" xr:uid="{40DBF674-93E7-4C54-81D6-E9AC4CDFF7B5}"/>
    <cellStyle name="Normal 40 3 2 4" xfId="59797" xr:uid="{BD7DA8E5-F087-470D-A9F4-0EE60EB8DDE9}"/>
    <cellStyle name="Normal 40 3 3" xfId="9932" xr:uid="{6BC37CC4-B992-437E-8922-9E8DA31BE7BE}"/>
    <cellStyle name="Normal 40 3 3 2" xfId="25345" xr:uid="{CE272FAA-F9D5-4610-92F4-4784C9A8DA52}"/>
    <cellStyle name="Normal 40 3 3 2 2" xfId="59802" xr:uid="{085DE3CA-BD53-4990-BD8A-2E4E68EE63E7}"/>
    <cellStyle name="Normal 40 3 3 3" xfId="59801" xr:uid="{F7D50D85-852A-4BAC-AE89-A3849C64782A}"/>
    <cellStyle name="Normal 40 3 4" xfId="17640" xr:uid="{9450C7E5-F132-45E6-851B-F61B76FC7514}"/>
    <cellStyle name="Normal 40 3 4 2" xfId="59803" xr:uid="{F1AB2B8F-62C5-40F6-B2DE-D8B833E25498}"/>
    <cellStyle name="Normal 40 3 5" xfId="59796" xr:uid="{96BC4B03-F05C-4885-9839-A8785DF70812}"/>
    <cellStyle name="Normal 40 4" xfId="4476" xr:uid="{D69A2BB7-79CD-42B6-A96A-1DA106DD650B}"/>
    <cellStyle name="Normal 40 4 2" xfId="12184" xr:uid="{EC541037-5F7D-4ADF-B559-59E824903A65}"/>
    <cellStyle name="Normal 40 4 2 2" xfId="27596" xr:uid="{59279875-F0A4-484E-84CA-6CB3FF645D91}"/>
    <cellStyle name="Normal 40 4 2 2 2" xfId="59806" xr:uid="{FB721DFA-628E-498F-B5DB-8BEF41D3C09A}"/>
    <cellStyle name="Normal 40 4 2 3" xfId="59805" xr:uid="{600D4130-868F-4CCC-8B87-364BE6F78920}"/>
    <cellStyle name="Normal 40 4 3" xfId="19891" xr:uid="{2410E6C9-EE00-4399-B286-5B8605CFF90E}"/>
    <cellStyle name="Normal 40 4 3 2" xfId="59807" xr:uid="{937C4136-824C-4934-B1EF-C3DC293C861E}"/>
    <cellStyle name="Normal 40 4 4" xfId="59804" xr:uid="{E8DDCCDA-BBBE-49D0-BE6D-F68045BF733B}"/>
    <cellStyle name="Normal 40 5" xfId="8473" xr:uid="{FF98E6EB-ECD4-469A-9497-1EAB5AB8221E}"/>
    <cellStyle name="Normal 40 5 2" xfId="23886" xr:uid="{A4FE6432-7228-46C8-92DF-C8F3B58FC2F9}"/>
    <cellStyle name="Normal 40 5 2 2" xfId="59809" xr:uid="{C342159A-64D6-48A8-BA2B-3A0BEE4CF15F}"/>
    <cellStyle name="Normal 40 5 3" xfId="59808" xr:uid="{4D532CF3-A5CF-4D51-A1DA-B042C126CF07}"/>
    <cellStyle name="Normal 40 6" xfId="16181" xr:uid="{24A51E24-5548-42EB-B516-4D970D89DB62}"/>
    <cellStyle name="Normal 40 6 2" xfId="59810" xr:uid="{2F356F63-1013-4DFD-B474-B65610F33D19}"/>
    <cellStyle name="Normal 40 7" xfId="59779" xr:uid="{0FCC73D5-B587-4F91-9C6F-1173C0B7B803}"/>
    <cellStyle name="Normal 41" xfId="770" xr:uid="{9202E2FC-7F50-440C-AA74-0A1E11319AFD}"/>
    <cellStyle name="Normal 42" xfId="751" xr:uid="{9C9D99BD-1C11-4037-ABAB-6AFC3A569775}"/>
    <cellStyle name="Normal 42 2" xfId="2241" xr:uid="{F5A2F880-EA02-498D-9814-51E7CABABDC2}"/>
    <cellStyle name="Normal 42 2 2" xfId="5973" xr:uid="{A753014D-39B8-4DAD-85E9-EEF81CE3B96C}"/>
    <cellStyle name="Normal 42 2 2 2" xfId="13681" xr:uid="{DBD1C5CD-019F-4BC4-803C-9E485ACD7209}"/>
    <cellStyle name="Normal 42 2 2 2 2" xfId="29093" xr:uid="{C7427EA8-7A81-464D-B455-E1E1F896101E}"/>
    <cellStyle name="Normal 42 2 2 2 2 2" xfId="59815" xr:uid="{56B75F6B-D60C-4248-A71D-E011996856CC}"/>
    <cellStyle name="Normal 42 2 2 2 3" xfId="59814" xr:uid="{F91A1A14-0A6B-4426-98E5-631B8C8FE45B}"/>
    <cellStyle name="Normal 42 2 2 3" xfId="21388" xr:uid="{86AFF91D-82A0-48ED-A743-72A035DCA768}"/>
    <cellStyle name="Normal 42 2 2 3 2" xfId="59816" xr:uid="{4E59F7E8-A9B8-4B15-BBEE-19AFA9A26E2A}"/>
    <cellStyle name="Normal 42 2 2 4" xfId="59813" xr:uid="{D38372C5-A8EF-4392-9320-33D8B059250C}"/>
    <cellStyle name="Normal 42 2 3" xfId="9952" xr:uid="{6CD69724-9AE9-4E46-8DF4-1F6462AFCBB4}"/>
    <cellStyle name="Normal 42 2 3 2" xfId="25365" xr:uid="{EE9D2A45-3400-4759-9D39-F49ED5008B80}"/>
    <cellStyle name="Normal 42 2 3 2 2" xfId="59818" xr:uid="{24B530D8-11D3-4378-88AC-851187A8D39F}"/>
    <cellStyle name="Normal 42 2 3 3" xfId="59817" xr:uid="{5A922364-FCBD-48ED-B6D0-869B31E79A85}"/>
    <cellStyle name="Normal 42 2 4" xfId="17660" xr:uid="{6867FE90-9205-4DF0-BDB1-9493E020A2C0}"/>
    <cellStyle name="Normal 42 2 4 2" xfId="59819" xr:uid="{5589067A-089F-404C-807B-862E24573C71}"/>
    <cellStyle name="Normal 42 2 5" xfId="59812" xr:uid="{2BF0DB3C-1270-4D84-85FB-FCDB50428EEF}"/>
    <cellStyle name="Normal 42 3" xfId="4496" xr:uid="{BF2675E6-5194-477A-862B-A5832B74A4C5}"/>
    <cellStyle name="Normal 42 3 2" xfId="12204" xr:uid="{07C7ED23-3BC7-4EF6-8988-97640F5108AF}"/>
    <cellStyle name="Normal 42 3 2 2" xfId="27616" xr:uid="{100BC38D-C7F4-4122-8E88-C8A7C563F066}"/>
    <cellStyle name="Normal 42 3 2 2 2" xfId="59822" xr:uid="{EF97A245-C16C-4B71-877A-A96BA97198E3}"/>
    <cellStyle name="Normal 42 3 2 3" xfId="59821" xr:uid="{35BA3211-C220-46EA-9403-5FAAF8581C48}"/>
    <cellStyle name="Normal 42 3 3" xfId="19911" xr:uid="{A8CC8DF3-28D8-4FB0-A462-4F7404C51C55}"/>
    <cellStyle name="Normal 42 3 3 2" xfId="59823" xr:uid="{46992681-74E9-405F-BAFC-74316CD3F7FC}"/>
    <cellStyle name="Normal 42 3 4" xfId="59820" xr:uid="{A6F1EEE3-7EEF-4153-A32F-796C6B27DD38}"/>
    <cellStyle name="Normal 42 4" xfId="8493" xr:uid="{7722C664-2193-4941-9A57-C5B5817FF02D}"/>
    <cellStyle name="Normal 42 4 2" xfId="23906" xr:uid="{E1B65458-F39D-4377-9FCD-8FC310AF70E5}"/>
    <cellStyle name="Normal 42 4 2 2" xfId="59825" xr:uid="{63167B45-94BB-44D5-8905-EB96BF214564}"/>
    <cellStyle name="Normal 42 4 3" xfId="59824" xr:uid="{D14AAF58-14ED-4414-9EEC-695AB598864F}"/>
    <cellStyle name="Normal 42 5" xfId="16201" xr:uid="{D2170339-AB44-4DFF-8AD6-B9624AA72B47}"/>
    <cellStyle name="Normal 42 5 2" xfId="59826" xr:uid="{DCD1E9F2-4476-4B41-9F48-2033050F6D6E}"/>
    <cellStyle name="Normal 42 6" xfId="59811" xr:uid="{3CC0D300-5AB3-45AC-82B4-E29525A3D3B4}"/>
    <cellStyle name="Normal 43" xfId="1414" xr:uid="{EC265D55-7919-4ECE-9CEF-25B7A4E564A5}"/>
    <cellStyle name="Normal 43 2" xfId="2879" xr:uid="{F13D48D2-7393-46F9-847F-F0C51BF3804D}"/>
    <cellStyle name="Normal 43 2 2" xfId="6611" xr:uid="{ECAFEF84-6FEE-46F9-B633-5BA6F58C06F2}"/>
    <cellStyle name="Normal 43 2 2 2" xfId="14319" xr:uid="{9C1976FF-4110-4B3C-8E58-9EEFDC826F0D}"/>
    <cellStyle name="Normal 43 2 2 2 2" xfId="29731" xr:uid="{7D5B9C17-C2B4-4A5E-AE73-F639955DA3DB}"/>
    <cellStyle name="Normal 43 2 2 2 2 2" xfId="59831" xr:uid="{581C09A3-BD93-4AEF-8911-EBBFAD981D98}"/>
    <cellStyle name="Normal 43 2 2 2 3" xfId="59830" xr:uid="{0E2A1694-B602-4982-A675-D84622AF2F25}"/>
    <cellStyle name="Normal 43 2 2 3" xfId="22026" xr:uid="{0EF623AF-9F53-43F5-99C2-3944D934E826}"/>
    <cellStyle name="Normal 43 2 2 3 2" xfId="59832" xr:uid="{A23DFC6D-BABB-4954-9710-ECCA79A6A2B4}"/>
    <cellStyle name="Normal 43 2 2 4" xfId="59829" xr:uid="{E9B73D2B-09BC-4A48-B623-A9552993DFA3}"/>
    <cellStyle name="Normal 43 2 3" xfId="10590" xr:uid="{7B40BFFA-E530-4480-80F7-F121827EDC11}"/>
    <cellStyle name="Normal 43 2 3 2" xfId="26003" xr:uid="{62E33E75-90EE-45D8-8C2D-BC02102C35EB}"/>
    <cellStyle name="Normal 43 2 3 2 2" xfId="59834" xr:uid="{7E855EC8-C1AB-4002-B03A-11D276B9B1A5}"/>
    <cellStyle name="Normal 43 2 3 3" xfId="59833" xr:uid="{751A72B1-0665-43BF-B887-479712AB5E30}"/>
    <cellStyle name="Normal 43 2 4" xfId="18298" xr:uid="{9AE8C787-C938-4CA4-BE07-E66EEB77D3AC}"/>
    <cellStyle name="Normal 43 2 4 2" xfId="59835" xr:uid="{82B3EC9D-DD5C-4402-BC6F-D4DF878518FC}"/>
    <cellStyle name="Normal 43 2 5" xfId="59828" xr:uid="{A040500B-97D7-47B8-94C3-2D31F7BDEF86}"/>
    <cellStyle name="Normal 43 3" xfId="5150" xr:uid="{B5C54B04-763F-463A-BC30-1A73F27C3A28}"/>
    <cellStyle name="Normal 43 3 2" xfId="12858" xr:uid="{2DC678D8-1134-4A64-AC40-56648BF9E9FC}"/>
    <cellStyle name="Normal 43 3 2 2" xfId="28270" xr:uid="{556DE317-0635-4674-A1DC-70BC9669398C}"/>
    <cellStyle name="Normal 43 3 2 2 2" xfId="59838" xr:uid="{9825C67D-2B80-4675-A9A3-1BCB5958CB3F}"/>
    <cellStyle name="Normal 43 3 2 3" xfId="59837" xr:uid="{8028ED9B-08F3-4BC8-9EE1-380B2693C366}"/>
    <cellStyle name="Normal 43 3 3" xfId="20565" xr:uid="{0E59D49E-9572-493F-9A19-AB98E658CD25}"/>
    <cellStyle name="Normal 43 3 3 2" xfId="59839" xr:uid="{5B73D90C-1398-420D-A466-DB936777DAB6}"/>
    <cellStyle name="Normal 43 3 4" xfId="59836" xr:uid="{78B2BF2C-7FED-43B7-96A3-7F8C0B24FBD3}"/>
    <cellStyle name="Normal 43 4" xfId="9131" xr:uid="{4C9E9B61-19AD-41C6-84C7-958826C39572}"/>
    <cellStyle name="Normal 43 4 2" xfId="24544" xr:uid="{5B21B5B2-8875-4E44-9007-76E486FF319F}"/>
    <cellStyle name="Normal 43 4 2 2" xfId="59841" xr:uid="{FCAFF594-73AE-4F37-9B33-6E8D97A983F4}"/>
    <cellStyle name="Normal 43 4 3" xfId="59840" xr:uid="{3CBE7497-5466-4147-BBEF-228E718C1109}"/>
    <cellStyle name="Normal 43 5" xfId="16839" xr:uid="{1F66E654-F220-461E-8B8A-F92198C11C64}"/>
    <cellStyle name="Normal 43 5 2" xfId="59842" xr:uid="{C869A032-2E68-46EF-9327-007EAD8BFCDF}"/>
    <cellStyle name="Normal 43 6" xfId="59827" xr:uid="{528C18B5-F926-48D2-8866-726332F63746}"/>
    <cellStyle name="Normal 44" xfId="1434" xr:uid="{C5227B6B-4509-4D1E-BB2E-3C25F26E522F}"/>
    <cellStyle name="Normal 44 2" xfId="2899" xr:uid="{A6951E70-122C-444D-A8EB-6843020C1671}"/>
    <cellStyle name="Normal 44 2 2" xfId="6631" xr:uid="{3BD14813-EB59-4C68-8A76-BB42E66934F2}"/>
    <cellStyle name="Normal 44 2 2 2" xfId="14339" xr:uid="{DCE1270D-99D9-40ED-AB37-4464D8273706}"/>
    <cellStyle name="Normal 44 2 2 2 2" xfId="29751" xr:uid="{7D5CD593-CC46-499B-BDB4-04E07A9645A7}"/>
    <cellStyle name="Normal 44 2 2 2 2 2" xfId="59847" xr:uid="{67F85647-0EE8-457A-8997-E5CBA00C4B45}"/>
    <cellStyle name="Normal 44 2 2 2 3" xfId="59846" xr:uid="{08BAC533-4366-4A96-8F59-E1D4B504DE08}"/>
    <cellStyle name="Normal 44 2 2 3" xfId="22046" xr:uid="{678963A0-144B-4E20-A5F8-37D0177BAF6C}"/>
    <cellStyle name="Normal 44 2 2 3 2" xfId="59848" xr:uid="{34254F80-6088-4337-AE6B-64EADFBCF499}"/>
    <cellStyle name="Normal 44 2 2 4" xfId="59845" xr:uid="{808FDB19-E530-4EB9-8119-F6C54F7FCE7A}"/>
    <cellStyle name="Normal 44 2 3" xfId="10610" xr:uid="{7F03345D-171B-43D3-BFC2-B0B8655A83F1}"/>
    <cellStyle name="Normal 44 2 3 2" xfId="26023" xr:uid="{05AC5C7D-A620-41A5-A057-C2F4A31A1D79}"/>
    <cellStyle name="Normal 44 2 3 2 2" xfId="59850" xr:uid="{06A8DB51-6BE9-4B7F-A297-9E063BC860AA}"/>
    <cellStyle name="Normal 44 2 3 3" xfId="59849" xr:uid="{5F79B083-2EC9-47C9-B885-371AFF441776}"/>
    <cellStyle name="Normal 44 2 4" xfId="18318" xr:uid="{CDCE20D4-311C-4690-A8E5-BBB79786436B}"/>
    <cellStyle name="Normal 44 2 4 2" xfId="59851" xr:uid="{EE637AFE-0732-4119-9DE0-F188EC6DBEF1}"/>
    <cellStyle name="Normal 44 2 5" xfId="59844" xr:uid="{3B816C18-D657-4EFD-9819-ADDCA7746409}"/>
    <cellStyle name="Normal 44 3" xfId="5170" xr:uid="{91F3FEA6-7495-429C-8A6A-EBC938D55C76}"/>
    <cellStyle name="Normal 44 3 2" xfId="12878" xr:uid="{6074FF1C-E41B-4FC9-9F9D-EF727F1CC12F}"/>
    <cellStyle name="Normal 44 3 2 2" xfId="28290" xr:uid="{1CBDC0F8-2AF9-41B3-ACFA-8147088AC490}"/>
    <cellStyle name="Normal 44 3 2 2 2" xfId="59854" xr:uid="{EB37A74F-9AF8-4122-89A3-510ABE227E54}"/>
    <cellStyle name="Normal 44 3 2 3" xfId="59853" xr:uid="{2B846C75-52E0-4426-8F7E-5D78D6ECE565}"/>
    <cellStyle name="Normal 44 3 3" xfId="20585" xr:uid="{56C1AB8C-C9A0-46FE-9856-076AAD5AEE82}"/>
    <cellStyle name="Normal 44 3 3 2" xfId="59855" xr:uid="{9445D25F-F1F0-4F01-8688-5FD69C56C933}"/>
    <cellStyle name="Normal 44 3 4" xfId="59852" xr:uid="{8F26DD62-9353-4F1A-A39A-E34115D62687}"/>
    <cellStyle name="Normal 44 4" xfId="9151" xr:uid="{D470EAAA-E9F1-4ADA-8879-A9A57941C19D}"/>
    <cellStyle name="Normal 44 4 2" xfId="24564" xr:uid="{D3144BED-4AAB-452C-B146-E2E51D07CC89}"/>
    <cellStyle name="Normal 44 4 2 2" xfId="59857" xr:uid="{60B4208B-070C-4447-8B02-804BF2BBB162}"/>
    <cellStyle name="Normal 44 4 3" xfId="59856" xr:uid="{0D8DB72A-FFF3-4025-A02D-AF1A60061727}"/>
    <cellStyle name="Normal 44 5" xfId="16859" xr:uid="{F349DEC5-0CF9-49D6-8492-62D1DFB80CA2}"/>
    <cellStyle name="Normal 44 5 2" xfId="59858" xr:uid="{8F08831E-F6BB-41DC-AAD6-EB020C4EA1B2}"/>
    <cellStyle name="Normal 44 6" xfId="59843" xr:uid="{1D6BC4AF-E91F-4626-A1CD-73AAB61A0673}"/>
    <cellStyle name="Normal 45" xfId="1454" xr:uid="{E2A143D5-6FA8-4983-9D05-031A799296F1}"/>
    <cellStyle name="Normal 45 2" xfId="2919" xr:uid="{0D725D11-0D3E-4011-934E-52370480119E}"/>
    <cellStyle name="Normal 45 2 2" xfId="6651" xr:uid="{5DE20C4C-5BD2-4DCA-9E3F-4329C5D06156}"/>
    <cellStyle name="Normal 45 2 2 2" xfId="14359" xr:uid="{00498FE5-D003-49D8-B2E8-61F1DB78E5DD}"/>
    <cellStyle name="Normal 45 2 2 2 2" xfId="29771" xr:uid="{A8E628D0-0E12-48B4-920D-1E0E49820E7F}"/>
    <cellStyle name="Normal 45 2 2 2 2 2" xfId="59863" xr:uid="{4FD7EC89-3CC9-47FC-BDB7-71534AB84932}"/>
    <cellStyle name="Normal 45 2 2 2 3" xfId="59862" xr:uid="{5A853B7F-BD4F-4D67-B6E2-F83384D0820B}"/>
    <cellStyle name="Normal 45 2 2 3" xfId="22066" xr:uid="{08CA5E34-2F7E-4015-ACC0-5D0375E4CBD3}"/>
    <cellStyle name="Normal 45 2 2 3 2" xfId="59864" xr:uid="{A076FA9A-3142-4187-AA5E-81BD0D6AA463}"/>
    <cellStyle name="Normal 45 2 2 4" xfId="59861" xr:uid="{FE8328A5-1B27-43E0-AC60-3DF7E237154A}"/>
    <cellStyle name="Normal 45 2 3" xfId="10630" xr:uid="{A2358531-8F41-4200-82FD-4B38F130A276}"/>
    <cellStyle name="Normal 45 2 3 2" xfId="26043" xr:uid="{EECE3B21-CCD0-4592-906C-B3CD461CE088}"/>
    <cellStyle name="Normal 45 2 3 2 2" xfId="59866" xr:uid="{4AF6427B-4CD3-4519-B775-DAB1E0EAF8C7}"/>
    <cellStyle name="Normal 45 2 3 3" xfId="59865" xr:uid="{651DE8CA-D59A-44FC-8DEB-E828D5E45FED}"/>
    <cellStyle name="Normal 45 2 4" xfId="18338" xr:uid="{DDB6CAFE-BD89-4662-8128-6EEDF407306F}"/>
    <cellStyle name="Normal 45 2 4 2" xfId="59867" xr:uid="{430C2AA6-6DF6-4C2F-AEB1-CD513713EF07}"/>
    <cellStyle name="Normal 45 2 5" xfId="59860" xr:uid="{5BB2D479-545E-4ABF-BDD3-6BC60389C8AC}"/>
    <cellStyle name="Normal 45 3" xfId="5190" xr:uid="{6206B1B5-10CD-4354-B443-3D08CB387507}"/>
    <cellStyle name="Normal 45 3 2" xfId="12898" xr:uid="{3C2E3D78-FC70-49B8-B654-0AAB1466985E}"/>
    <cellStyle name="Normal 45 3 2 2" xfId="28310" xr:uid="{728EC9B6-8EF8-4385-9BDE-0613E13C9B87}"/>
    <cellStyle name="Normal 45 3 2 2 2" xfId="59870" xr:uid="{0AE43AEF-4AC8-46A0-A737-C6B40AEA6AB6}"/>
    <cellStyle name="Normal 45 3 2 3" xfId="59869" xr:uid="{8C52CEDC-3838-4045-86C4-E7C76E5831DD}"/>
    <cellStyle name="Normal 45 3 3" xfId="20605" xr:uid="{A7D3C71D-9E41-4093-B13F-774DB2903F79}"/>
    <cellStyle name="Normal 45 3 3 2" xfId="59871" xr:uid="{51B17E5E-2CBC-472A-8CEC-16DDD1FE101A}"/>
    <cellStyle name="Normal 45 3 4" xfId="59868" xr:uid="{731E224E-9181-419C-96B6-C677E6B1B6A7}"/>
    <cellStyle name="Normal 45 4" xfId="9171" xr:uid="{00CA8CC9-204F-4F8B-8506-1BEC1026DA5E}"/>
    <cellStyle name="Normal 45 4 2" xfId="24584" xr:uid="{357B00B4-C26F-4D81-9FEC-9645CFA84835}"/>
    <cellStyle name="Normal 45 4 2 2" xfId="59873" xr:uid="{6C654CCC-A7C8-42F6-AD4E-6C3B2B6620E2}"/>
    <cellStyle name="Normal 45 4 3" xfId="59872" xr:uid="{35F55E65-85AB-43DA-AD8C-7FFB0BB3C2FB}"/>
    <cellStyle name="Normal 45 5" xfId="16879" xr:uid="{60F22AF6-9AAF-472B-8662-06FD84E30C9F}"/>
    <cellStyle name="Normal 45 5 2" xfId="59874" xr:uid="{90151E70-D2B9-4BE8-8464-EAA1A4D7E2CC}"/>
    <cellStyle name="Normal 45 6" xfId="59859" xr:uid="{ADBD1D11-13D8-42FF-BBF9-F4E6162BF3AF}"/>
    <cellStyle name="Normal 46" xfId="1474" xr:uid="{CE3A1011-6155-4368-94C9-5B3E6CC2B450}"/>
    <cellStyle name="Normal 46 2" xfId="2939" xr:uid="{61C11CA5-0161-49A8-A665-9716D9E1E139}"/>
    <cellStyle name="Normal 46 2 2" xfId="6671" xr:uid="{92D0C915-9315-4F00-AB54-CA5C2B48B814}"/>
    <cellStyle name="Normal 46 2 2 2" xfId="14379" xr:uid="{50B41B56-A9AB-438A-94EF-84A5C63066DC}"/>
    <cellStyle name="Normal 46 2 2 2 2" xfId="29791" xr:uid="{157CA3D9-F819-482B-902B-6B1CFFB5716E}"/>
    <cellStyle name="Normal 46 2 2 2 2 2" xfId="59879" xr:uid="{85F31EC4-CC63-4CCF-B276-148BE12CE784}"/>
    <cellStyle name="Normal 46 2 2 2 3" xfId="59878" xr:uid="{7CA4A0CB-D9DE-41FA-95C2-6CE0E57011CB}"/>
    <cellStyle name="Normal 46 2 2 3" xfId="22086" xr:uid="{E2AF5B01-1884-46F1-92C4-6D7569AB4F29}"/>
    <cellStyle name="Normal 46 2 2 3 2" xfId="59880" xr:uid="{DA9F89CC-D324-4FA8-A17D-EBE4276E8836}"/>
    <cellStyle name="Normal 46 2 2 4" xfId="59877" xr:uid="{C918F6A8-E99E-4813-9560-70DF994339AA}"/>
    <cellStyle name="Normal 46 2 3" xfId="10650" xr:uid="{1BEE57AF-C2D2-4164-A39A-473C0303A9E9}"/>
    <cellStyle name="Normal 46 2 3 2" xfId="26063" xr:uid="{B66F1E4E-1F28-454E-81BD-D4EC5CB15437}"/>
    <cellStyle name="Normal 46 2 3 2 2" xfId="59882" xr:uid="{1243B98E-5BFC-494B-BC48-BD790468FAF0}"/>
    <cellStyle name="Normal 46 2 3 3" xfId="59881" xr:uid="{D5E314B9-FEB1-4A57-86B5-FD9FAA63C55A}"/>
    <cellStyle name="Normal 46 2 4" xfId="18358" xr:uid="{7DDF9612-BE7A-4A60-B1DB-56FF225AF122}"/>
    <cellStyle name="Normal 46 2 4 2" xfId="59883" xr:uid="{6C1A2524-E94E-4970-B56C-FA4E9CD7C8C8}"/>
    <cellStyle name="Normal 46 2 5" xfId="59876" xr:uid="{F04A2F35-35BF-4CA8-97C3-1ABCC807A051}"/>
    <cellStyle name="Normal 46 3" xfId="5210" xr:uid="{8E5A419F-6409-4607-B5C3-D1189A82F7E1}"/>
    <cellStyle name="Normal 46 3 2" xfId="12918" xr:uid="{CB2840C7-F78B-4FD2-A09C-959C09486949}"/>
    <cellStyle name="Normal 46 3 2 2" xfId="28330" xr:uid="{DE2BECD8-9654-4CDE-8291-FC1C1EBD8EC8}"/>
    <cellStyle name="Normal 46 3 2 2 2" xfId="59886" xr:uid="{727C83CF-AB42-4FE6-8FAB-ECEE37D735FD}"/>
    <cellStyle name="Normal 46 3 2 3" xfId="59885" xr:uid="{F9149B63-2788-4EA2-BBF4-3F3F466BE822}"/>
    <cellStyle name="Normal 46 3 3" xfId="20625" xr:uid="{F11E930F-B196-4495-83DE-E409422F3D90}"/>
    <cellStyle name="Normal 46 3 3 2" xfId="59887" xr:uid="{DA2E6539-BF01-43C1-BBD0-9C144028B5E0}"/>
    <cellStyle name="Normal 46 3 4" xfId="59884" xr:uid="{617021B0-2745-40E1-AC5D-CB61A2A64AF2}"/>
    <cellStyle name="Normal 46 4" xfId="9191" xr:uid="{372E63F7-6A91-4010-AB8D-1029C5FB9543}"/>
    <cellStyle name="Normal 46 4 2" xfId="24604" xr:uid="{19EC7D46-2AB4-4CBD-8249-E8C857D1E211}"/>
    <cellStyle name="Normal 46 4 2 2" xfId="59889" xr:uid="{BA822449-35B7-45A2-BA28-A8035332A8B3}"/>
    <cellStyle name="Normal 46 4 3" xfId="59888" xr:uid="{CFB02261-3B2F-4035-8CB6-71F2EB39ABDE}"/>
    <cellStyle name="Normal 46 5" xfId="16899" xr:uid="{72C87281-03B5-48E0-9948-4E3E5C60B6FF}"/>
    <cellStyle name="Normal 46 5 2" xfId="59890" xr:uid="{6FBC1CCC-23A9-4D0C-A14C-75275E7CACBC}"/>
    <cellStyle name="Normal 46 6" xfId="59875" xr:uid="{0F36B817-0A48-47DB-81F4-29D81398C4CC}"/>
    <cellStyle name="Normal 47" xfId="1494" xr:uid="{3E563B16-1E07-4313-91AB-4897F797018A}"/>
    <cellStyle name="Normal 47 2" xfId="2959" xr:uid="{1328BB9C-8B80-4507-93BC-8A3636E00F77}"/>
    <cellStyle name="Normal 47 2 2" xfId="6691" xr:uid="{EACFD46D-C4B8-4F8E-B74B-01EEC94BBCB5}"/>
    <cellStyle name="Normal 47 2 2 2" xfId="14399" xr:uid="{4CDAF3B3-8687-483B-9BFF-65BD773EAFBA}"/>
    <cellStyle name="Normal 47 2 2 2 2" xfId="29811" xr:uid="{9D78BC3F-C2AE-4797-8E42-82E04BF2CFA6}"/>
    <cellStyle name="Normal 47 2 2 2 2 2" xfId="59895" xr:uid="{3B15356A-9C90-4009-9C15-EE9ED1BFBDD3}"/>
    <cellStyle name="Normal 47 2 2 2 3" xfId="59894" xr:uid="{44940520-4B5B-4BAF-98D2-D73231397243}"/>
    <cellStyle name="Normal 47 2 2 3" xfId="22106" xr:uid="{4CAA568D-5F1E-4336-9734-79668D625A27}"/>
    <cellStyle name="Normal 47 2 2 3 2" xfId="59896" xr:uid="{0A74209E-D613-472A-89D1-23C0335FC974}"/>
    <cellStyle name="Normal 47 2 2 4" xfId="59893" xr:uid="{BFA89C60-1B36-42EA-94B1-7986A928F998}"/>
    <cellStyle name="Normal 47 2 3" xfId="10670" xr:uid="{6DB1A973-CE6C-48AD-ABE4-E481F44FD163}"/>
    <cellStyle name="Normal 47 2 3 2" xfId="26083" xr:uid="{150F619A-04D8-4C13-91EE-46E1A3904115}"/>
    <cellStyle name="Normal 47 2 3 2 2" xfId="59898" xr:uid="{E49701CA-A095-4C32-94C9-29EDD5FD2619}"/>
    <cellStyle name="Normal 47 2 3 3" xfId="59897" xr:uid="{833ADF0E-CBB2-43C6-B16F-35337EFAE7DE}"/>
    <cellStyle name="Normal 47 2 4" xfId="18378" xr:uid="{A0D12AFD-CE13-4FAE-9CB6-768DEA8752F8}"/>
    <cellStyle name="Normal 47 2 4 2" xfId="59899" xr:uid="{55C239A8-2047-46F1-AF4A-FDAD2A1A164B}"/>
    <cellStyle name="Normal 47 2 5" xfId="59892" xr:uid="{1257C3B9-ADDD-49ED-9CE7-68DCAC55368D}"/>
    <cellStyle name="Normal 47 3" xfId="5230" xr:uid="{D299ED0A-D678-4B05-B1BA-274674E72A69}"/>
    <cellStyle name="Normal 47 3 2" xfId="12938" xr:uid="{FEDE6114-7FEA-4D4C-8A68-E730AFC85159}"/>
    <cellStyle name="Normal 47 3 2 2" xfId="28350" xr:uid="{899A11E0-7E11-40C2-9159-BC9073EE3871}"/>
    <cellStyle name="Normal 47 3 2 2 2" xfId="59902" xr:uid="{0280E9D8-3035-461A-A806-4485A83189A9}"/>
    <cellStyle name="Normal 47 3 2 3" xfId="59901" xr:uid="{9B48202E-F149-45FA-B721-14708232872D}"/>
    <cellStyle name="Normal 47 3 3" xfId="20645" xr:uid="{93C6E923-768C-46D6-9B8B-F1F21EA2173E}"/>
    <cellStyle name="Normal 47 3 3 2" xfId="59903" xr:uid="{466916EE-1FB9-4C08-B35C-CCA60E98ADA1}"/>
    <cellStyle name="Normal 47 3 4" xfId="59900" xr:uid="{5857318D-F553-4D51-8F70-169043B3D644}"/>
    <cellStyle name="Normal 47 4" xfId="9211" xr:uid="{01F99720-5FB4-4DE6-A585-775CCD2A22A0}"/>
    <cellStyle name="Normal 47 4 2" xfId="24624" xr:uid="{EDB0C40C-048D-4617-A82C-B8BB2713B4DF}"/>
    <cellStyle name="Normal 47 4 2 2" xfId="59905" xr:uid="{72A1E052-0728-4619-B9CA-F3819FAD168E}"/>
    <cellStyle name="Normal 47 4 3" xfId="59904" xr:uid="{C0B626CE-6761-4651-8F57-42944F5E2CD5}"/>
    <cellStyle name="Normal 47 5" xfId="16919" xr:uid="{EA09BAAE-7C2B-4E5C-8661-C9FD87B78EA2}"/>
    <cellStyle name="Normal 47 5 2" xfId="59906" xr:uid="{D80D2466-CC88-4973-BBC1-E47CA2189C0A}"/>
    <cellStyle name="Normal 47 6" xfId="59891" xr:uid="{BB4B136A-8494-4603-975C-69E0654852B8}"/>
    <cellStyle name="Normal 48" xfId="1514" xr:uid="{DE7FB4AC-E34E-40F2-9F91-941079B794D9}"/>
    <cellStyle name="Normal 48 2" xfId="2979" xr:uid="{14DC943A-5046-4B79-A793-DB624E531771}"/>
    <cellStyle name="Normal 48 2 2" xfId="6711" xr:uid="{9A413208-0034-4242-A7A6-4247D6D9DB90}"/>
    <cellStyle name="Normal 48 2 2 2" xfId="14419" xr:uid="{5282008E-D630-41E4-8965-566EF498B597}"/>
    <cellStyle name="Normal 48 2 2 2 2" xfId="29831" xr:uid="{869D346A-6675-446B-9D8D-F847E196E9B5}"/>
    <cellStyle name="Normal 48 2 2 2 2 2" xfId="59911" xr:uid="{2F075F2C-0439-404D-9C78-7DB192409D14}"/>
    <cellStyle name="Normal 48 2 2 2 3" xfId="59910" xr:uid="{2D0C1E01-123C-4DE9-AF87-A3F28580435D}"/>
    <cellStyle name="Normal 48 2 2 3" xfId="22126" xr:uid="{9BFFF4B3-B8C4-4224-8E0F-6A866D680C4A}"/>
    <cellStyle name="Normal 48 2 2 3 2" xfId="59912" xr:uid="{E2113054-8AA4-4BBC-A375-970427423E9A}"/>
    <cellStyle name="Normal 48 2 2 4" xfId="59909" xr:uid="{DC262755-F510-4CDA-826A-D51BFC6F8726}"/>
    <cellStyle name="Normal 48 2 3" xfId="10690" xr:uid="{9B5B9D95-DEE1-4FA2-8654-8114F37478E8}"/>
    <cellStyle name="Normal 48 2 3 2" xfId="26103" xr:uid="{3069FBB0-5743-4BDC-9707-C98E41311F37}"/>
    <cellStyle name="Normal 48 2 3 2 2" xfId="59914" xr:uid="{733A1E15-4477-4113-A0C3-40C4E5535C79}"/>
    <cellStyle name="Normal 48 2 3 3" xfId="59913" xr:uid="{CF5EAE9D-EC8D-4133-84DB-F067EF29E4C7}"/>
    <cellStyle name="Normal 48 2 4" xfId="18398" xr:uid="{8419EFA0-E3BF-4FCC-A980-CC4A68EB2C0B}"/>
    <cellStyle name="Normal 48 2 4 2" xfId="59915" xr:uid="{2F2D33A0-C410-4D56-9455-781A311F8F25}"/>
    <cellStyle name="Normal 48 2 5" xfId="59908" xr:uid="{29D26306-5C61-41F9-8D93-F4A953A145C9}"/>
    <cellStyle name="Normal 48 3" xfId="5250" xr:uid="{17966D2F-4CA4-4088-859E-9CAA06B0B30C}"/>
    <cellStyle name="Normal 48 3 2" xfId="12958" xr:uid="{51C992C4-FB66-4454-BF60-66B02EA18BEB}"/>
    <cellStyle name="Normal 48 3 2 2" xfId="28370" xr:uid="{23A2173C-441F-492E-B34B-30EF217FED8B}"/>
    <cellStyle name="Normal 48 3 2 2 2" xfId="59918" xr:uid="{E11943EA-9EE1-4F81-AAE5-01F692491854}"/>
    <cellStyle name="Normal 48 3 2 3" xfId="59917" xr:uid="{07001F9E-12CD-4823-B98F-8FB7D8C4B697}"/>
    <cellStyle name="Normal 48 3 3" xfId="20665" xr:uid="{F61E41C5-8EF0-4B13-BFF4-B11E1102F6F4}"/>
    <cellStyle name="Normal 48 3 3 2" xfId="59919" xr:uid="{B64237EA-A974-4E2A-BE0F-0713FA238F35}"/>
    <cellStyle name="Normal 48 3 4" xfId="59916" xr:uid="{FD8A5168-4FD7-43BD-8BF6-244561290F32}"/>
    <cellStyle name="Normal 48 4" xfId="9231" xr:uid="{C7BF3A35-77B9-49F7-AF82-A087D73FE194}"/>
    <cellStyle name="Normal 48 4 2" xfId="24644" xr:uid="{CC6814AA-1DF5-481C-ADCF-E4C901EA8310}"/>
    <cellStyle name="Normal 48 4 2 2" xfId="59921" xr:uid="{CD26EAA8-A8C4-4920-90BE-5622E777A04D}"/>
    <cellStyle name="Normal 48 4 3" xfId="59920" xr:uid="{2EA3A81A-1E9A-4382-9659-940B365627B5}"/>
    <cellStyle name="Normal 48 5" xfId="16939" xr:uid="{198615DC-6A6A-43FF-A45A-D91F8F9DA01B}"/>
    <cellStyle name="Normal 48 5 2" xfId="59922" xr:uid="{B177A612-5E46-4CC5-9B3B-FB1564ACAA4D}"/>
    <cellStyle name="Normal 48 6" xfId="59907" xr:uid="{304398E4-E5B0-4259-8071-C8612C886DCD}"/>
    <cellStyle name="Normal 49" xfId="1534" xr:uid="{E7610DFD-F44E-4B17-A60F-C0AC72E65319}"/>
    <cellStyle name="Normal 49 2" xfId="2999" xr:uid="{A2363851-7788-4CE4-9170-4C832F6C2DB7}"/>
    <cellStyle name="Normal 49 2 2" xfId="6731" xr:uid="{4C0D6E62-5FFB-4CF7-B759-A87CF60C3A40}"/>
    <cellStyle name="Normal 49 2 2 2" xfId="14439" xr:uid="{24C603DC-32B9-4A9B-85D9-26DF8AB34483}"/>
    <cellStyle name="Normal 49 2 2 2 2" xfId="29851" xr:uid="{103524FE-4187-44F5-B7D0-931BD137AA65}"/>
    <cellStyle name="Normal 49 2 2 2 2 2" xfId="59927" xr:uid="{115DDC5C-C9A2-4EB5-9369-CE1234B08FB7}"/>
    <cellStyle name="Normal 49 2 2 2 3" xfId="59926" xr:uid="{406495CE-AAE5-488A-9FEC-EB68AB2C581A}"/>
    <cellStyle name="Normal 49 2 2 3" xfId="22146" xr:uid="{0ACB557A-6947-4B65-A54C-CBA5719F9C45}"/>
    <cellStyle name="Normal 49 2 2 3 2" xfId="59928" xr:uid="{C170E751-26A4-4526-B35F-30105EAAE477}"/>
    <cellStyle name="Normal 49 2 2 4" xfId="59925" xr:uid="{58E5C5A7-A0AE-4B19-BAC1-3B4909B2080A}"/>
    <cellStyle name="Normal 49 2 3" xfId="10710" xr:uid="{F0FC8450-59AB-4A35-AA39-7CF4F825132A}"/>
    <cellStyle name="Normal 49 2 3 2" xfId="26123" xr:uid="{1E601D41-BCC3-4E6D-837B-6471A7ABD1B9}"/>
    <cellStyle name="Normal 49 2 3 2 2" xfId="59930" xr:uid="{10D23A14-A4ED-4D23-A702-A8B0D60CFDFA}"/>
    <cellStyle name="Normal 49 2 3 3" xfId="59929" xr:uid="{3CFEA7DD-942D-4EB9-8226-601FF455E4E2}"/>
    <cellStyle name="Normal 49 2 4" xfId="18418" xr:uid="{9C70FE27-4763-4CC4-9FB0-54E94ECECD86}"/>
    <cellStyle name="Normal 49 2 4 2" xfId="59931" xr:uid="{645580B4-641C-4F40-A379-DB2E18D454CB}"/>
    <cellStyle name="Normal 49 2 5" xfId="59924" xr:uid="{D659534B-B679-4A0E-97A8-8EF7EC1E00B0}"/>
    <cellStyle name="Normal 49 3" xfId="5270" xr:uid="{4BDE35CB-C543-4CF1-85DD-4AC9D4C54736}"/>
    <cellStyle name="Normal 49 3 2" xfId="12978" xr:uid="{490A510E-B769-4054-81B8-416DBA710CD7}"/>
    <cellStyle name="Normal 49 3 2 2" xfId="28390" xr:uid="{9FEF9D77-A2DF-4C73-8B19-8B195CA6E20B}"/>
    <cellStyle name="Normal 49 3 2 2 2" xfId="59934" xr:uid="{C600F69E-92C0-41A2-9C68-2200021C4D92}"/>
    <cellStyle name="Normal 49 3 2 3" xfId="59933" xr:uid="{B4436588-89E8-4A12-9AC8-D2FD2CBDCF51}"/>
    <cellStyle name="Normal 49 3 3" xfId="20685" xr:uid="{ECA2D6D4-72C0-422C-A8C1-CAAF7D5CB3AA}"/>
    <cellStyle name="Normal 49 3 3 2" xfId="59935" xr:uid="{0530BD37-4E22-41B2-B6AD-51D265981B47}"/>
    <cellStyle name="Normal 49 3 4" xfId="59932" xr:uid="{4F1E0C36-1329-4E16-977A-DFEBC59982E5}"/>
    <cellStyle name="Normal 49 4" xfId="9251" xr:uid="{908BD923-C619-4E8A-BB0B-5465816405DD}"/>
    <cellStyle name="Normal 49 4 2" xfId="24664" xr:uid="{4C7E1892-0C5F-48CE-97FC-7158AB93FB6D}"/>
    <cellStyle name="Normal 49 4 2 2" xfId="59937" xr:uid="{830ED444-E706-46F5-9A2B-B6B5EBA5C173}"/>
    <cellStyle name="Normal 49 4 3" xfId="59936" xr:uid="{EFC57C19-1D85-44AB-B5BB-FBB40FB6E8B7}"/>
    <cellStyle name="Normal 49 5" xfId="16959" xr:uid="{23E0B5D9-EA9A-4614-8FDF-CBDBF7E0F5D2}"/>
    <cellStyle name="Normal 49 5 2" xfId="59938" xr:uid="{9EA118C0-3B98-497A-8DB2-4748612444FC}"/>
    <cellStyle name="Normal 49 6" xfId="59923" xr:uid="{E91E097C-8769-4D30-B34D-16E3A6565C0D}"/>
    <cellStyle name="Normal 5" xfId="105" xr:uid="{33BA254E-624F-4C69-B015-6A4C7C36A64A}"/>
    <cellStyle name="Normal 5 2" xfId="59939" xr:uid="{3F98DDF3-46F5-41E6-A093-1F7ED06366D0}"/>
    <cellStyle name="Normal 50" xfId="1554" xr:uid="{3D211A10-0B19-43D5-9812-B443799FB2EA}"/>
    <cellStyle name="Normal 50 2" xfId="3019" xr:uid="{FFD9D96F-91CC-412D-87FD-0F13B3CEAD89}"/>
    <cellStyle name="Normal 50 2 2" xfId="6751" xr:uid="{E5674F2B-AB8F-4615-95EC-B79E5D171B37}"/>
    <cellStyle name="Normal 50 2 2 2" xfId="14459" xr:uid="{BC5C3E5A-B881-4389-A22B-AA60D81520D3}"/>
    <cellStyle name="Normal 50 2 2 2 2" xfId="29871" xr:uid="{7C60D778-1311-49AC-9CFC-FC2278203F9E}"/>
    <cellStyle name="Normal 50 2 2 2 2 2" xfId="59944" xr:uid="{A759ED3B-EED0-4A37-A360-4818D1835E2A}"/>
    <cellStyle name="Normal 50 2 2 2 3" xfId="59943" xr:uid="{981E7028-9A6D-4615-9B9F-D2E0BDBDDADD}"/>
    <cellStyle name="Normal 50 2 2 3" xfId="22166" xr:uid="{DC1A5B4F-F33A-43E1-BBAC-F9735E4DB51E}"/>
    <cellStyle name="Normal 50 2 2 3 2" xfId="59945" xr:uid="{5C086F8C-38CE-4BCE-BFA2-D591886AAD05}"/>
    <cellStyle name="Normal 50 2 2 4" xfId="59942" xr:uid="{CA0DA8C5-8761-4721-B9C1-8E05C9902051}"/>
    <cellStyle name="Normal 50 2 3" xfId="10730" xr:uid="{5575FFF0-3DED-41E5-A8FB-A9BF6C2A1413}"/>
    <cellStyle name="Normal 50 2 3 2" xfId="26143" xr:uid="{4FC918B4-1F6F-4470-8287-7C8B194DFC32}"/>
    <cellStyle name="Normal 50 2 3 2 2" xfId="59947" xr:uid="{6717225B-CF95-4FB4-8E46-6D219C38763B}"/>
    <cellStyle name="Normal 50 2 3 3" xfId="59946" xr:uid="{79666A9B-93B0-47DF-A3F0-CCE61C5222A6}"/>
    <cellStyle name="Normal 50 2 4" xfId="18438" xr:uid="{7279705C-FBDB-4853-AEC5-999726A6BF9C}"/>
    <cellStyle name="Normal 50 2 4 2" xfId="59948" xr:uid="{E417981C-8573-4AE4-A338-8B316AC5F771}"/>
    <cellStyle name="Normal 50 2 5" xfId="59941" xr:uid="{1356FAAA-BA93-4E78-B04E-54DB65AF14CE}"/>
    <cellStyle name="Normal 50 3" xfId="5290" xr:uid="{53174EDC-3C87-406F-8A14-4E021C81EEB5}"/>
    <cellStyle name="Normal 50 3 2" xfId="12998" xr:uid="{8F543A57-4947-48FE-9824-31ACCD089FA2}"/>
    <cellStyle name="Normal 50 3 2 2" xfId="28410" xr:uid="{F5AC5D99-6C55-4C1B-96A5-5D7204D3CB3C}"/>
    <cellStyle name="Normal 50 3 2 2 2" xfId="59951" xr:uid="{D0266C02-DDB5-4AB1-BFE6-F61E3C3693E1}"/>
    <cellStyle name="Normal 50 3 2 3" xfId="59950" xr:uid="{72196147-36C3-4737-9001-A23A96C747A4}"/>
    <cellStyle name="Normal 50 3 3" xfId="20705" xr:uid="{2DD1562A-33A0-47CB-9148-37924A5FA0E0}"/>
    <cellStyle name="Normal 50 3 3 2" xfId="59952" xr:uid="{17D74E3F-EBC9-403D-9E3E-68F3866CE44E}"/>
    <cellStyle name="Normal 50 3 4" xfId="59949" xr:uid="{F3968625-1A46-4D8E-A56A-A6B7F6668F0F}"/>
    <cellStyle name="Normal 50 4" xfId="9271" xr:uid="{F7DC4E35-97A5-4C26-A234-74CE2C4CBF8D}"/>
    <cellStyle name="Normal 50 4 2" xfId="24684" xr:uid="{7D94917D-0770-4284-9E4B-4A5F230BA091}"/>
    <cellStyle name="Normal 50 4 2 2" xfId="59954" xr:uid="{2A2FBE83-F4AB-4F2A-8C9E-7CBC5D65CF37}"/>
    <cellStyle name="Normal 50 4 3" xfId="59953" xr:uid="{028C0733-F954-4696-B370-D52E01DE4E7D}"/>
    <cellStyle name="Normal 50 5" xfId="16979" xr:uid="{2CB41DF1-4245-4762-B527-D9F4D8D9AC76}"/>
    <cellStyle name="Normal 50 5 2" xfId="59955" xr:uid="{19FDBDB7-6393-416A-B853-0CEE8BE48059}"/>
    <cellStyle name="Normal 50 6" xfId="59940" xr:uid="{1F573B63-C64E-49F7-9935-B0A03C20D13F}"/>
    <cellStyle name="Normal 51" xfId="1574" xr:uid="{207689E4-84BB-448B-A99B-7BBFE38F810B}"/>
    <cellStyle name="Normal 51 2" xfId="3039" xr:uid="{488E942C-F1C7-440D-8E03-42F86C697B75}"/>
    <cellStyle name="Normal 51 2 2" xfId="6771" xr:uid="{06F0B9BA-9047-4744-A153-45A54C0E7CB6}"/>
    <cellStyle name="Normal 51 2 2 2" xfId="14479" xr:uid="{38A2A4C3-F03E-4651-8E88-D68D1E84F608}"/>
    <cellStyle name="Normal 51 2 2 2 2" xfId="29891" xr:uid="{6197F1C7-213B-4A74-917A-187232BF594A}"/>
    <cellStyle name="Normal 51 2 2 2 2 2" xfId="59960" xr:uid="{D557DFA9-3AF1-4938-AA26-119739FAE093}"/>
    <cellStyle name="Normal 51 2 2 2 3" xfId="59959" xr:uid="{3250B55D-0AEE-4909-ADA0-0F7F9033183F}"/>
    <cellStyle name="Normal 51 2 2 3" xfId="22186" xr:uid="{FF09140E-6849-4457-9C44-42777052BDCF}"/>
    <cellStyle name="Normal 51 2 2 3 2" xfId="59961" xr:uid="{CCD6CCF4-5810-4EF6-93BD-9F4A8668259E}"/>
    <cellStyle name="Normal 51 2 2 4" xfId="59958" xr:uid="{8518500C-C4A7-4889-AE27-57E15137A32B}"/>
    <cellStyle name="Normal 51 2 3" xfId="10750" xr:uid="{80A98273-8D25-4D79-AB40-69F69805F47A}"/>
    <cellStyle name="Normal 51 2 3 2" xfId="26163" xr:uid="{9859B345-AFC3-4B66-9351-76DEF83AC41C}"/>
    <cellStyle name="Normal 51 2 3 2 2" xfId="59963" xr:uid="{5E964EE2-2489-4041-AC85-579560AB41C0}"/>
    <cellStyle name="Normal 51 2 3 3" xfId="59962" xr:uid="{F9B4FF14-C04F-4733-8895-31E3EF356987}"/>
    <cellStyle name="Normal 51 2 4" xfId="18458" xr:uid="{21787089-232E-4787-B41B-41823A478B17}"/>
    <cellStyle name="Normal 51 2 4 2" xfId="59964" xr:uid="{8625F73C-6973-467F-BC46-AB9E66CD5A5F}"/>
    <cellStyle name="Normal 51 2 5" xfId="59957" xr:uid="{A7653C0E-0434-4852-9CA1-CAF1BBCB6246}"/>
    <cellStyle name="Normal 51 3" xfId="5310" xr:uid="{D3DF9A4B-B8D8-44F6-BC13-908B278F7CDE}"/>
    <cellStyle name="Normal 51 3 2" xfId="13018" xr:uid="{BA44B15C-B7A9-4768-8AEA-1069A6AAEF0C}"/>
    <cellStyle name="Normal 51 3 2 2" xfId="28430" xr:uid="{85B494F2-F96C-498D-AE63-2A32D69651F7}"/>
    <cellStyle name="Normal 51 3 2 2 2" xfId="59967" xr:uid="{064A9E33-BC57-45D5-8639-41908750DAC3}"/>
    <cellStyle name="Normal 51 3 2 3" xfId="59966" xr:uid="{A89B77FD-586B-4082-8941-CF8D301D4332}"/>
    <cellStyle name="Normal 51 3 3" xfId="20725" xr:uid="{954A3990-F2F5-427F-ABED-BADB7154A3FE}"/>
    <cellStyle name="Normal 51 3 3 2" xfId="59968" xr:uid="{40B0A1D9-5FDC-4824-929C-ED08E77A981E}"/>
    <cellStyle name="Normal 51 3 4" xfId="59965" xr:uid="{32541954-6C8A-448B-A50A-E656111458DA}"/>
    <cellStyle name="Normal 51 4" xfId="9291" xr:uid="{AA9342DD-34A3-4141-9A41-BCF0C08C0099}"/>
    <cellStyle name="Normal 51 4 2" xfId="24704" xr:uid="{2C3F4D9F-4AF8-4D38-B177-E2CD9FF0EFBC}"/>
    <cellStyle name="Normal 51 4 2 2" xfId="59970" xr:uid="{81BE385A-AD4C-4015-BE24-3B2D3C81F221}"/>
    <cellStyle name="Normal 51 4 3" xfId="59969" xr:uid="{5D78A1AC-49C0-4AF8-9130-2533FD4AE972}"/>
    <cellStyle name="Normal 51 5" xfId="16999" xr:uid="{00C7413C-F855-4B5A-9D98-09FED4041E61}"/>
    <cellStyle name="Normal 51 5 2" xfId="59971" xr:uid="{F10DEE53-E088-45D5-9C3C-2C3CADC006ED}"/>
    <cellStyle name="Normal 51 6" xfId="59956" xr:uid="{9CB5FFF6-EAF1-4A6B-B9C1-FB8F1B821AE1}"/>
    <cellStyle name="Normal 52" xfId="1575" xr:uid="{BDA5C217-9B72-4573-98B9-B805EA9A9291}"/>
    <cellStyle name="Normal 52 2" xfId="3040" xr:uid="{AC612803-3C17-4B25-B74F-A3F645B3AD6A}"/>
    <cellStyle name="Normal 52 2 2" xfId="6772" xr:uid="{E32B4665-D0E4-43A6-B099-9678131C4334}"/>
    <cellStyle name="Normal 52 2 2 2" xfId="14480" xr:uid="{92C1387A-8A91-4CA0-BD2A-B2981640F65E}"/>
    <cellStyle name="Normal 52 2 2 2 2" xfId="29892" xr:uid="{60516B29-F3AE-4443-BFB3-E3606BDFF0FC}"/>
    <cellStyle name="Normal 52 2 2 2 2 2" xfId="59976" xr:uid="{F966A259-13E1-456F-909F-BC6F970100AC}"/>
    <cellStyle name="Normal 52 2 2 2 3" xfId="59975" xr:uid="{CB98184D-C4F0-4C33-8D40-EF065C4A591A}"/>
    <cellStyle name="Normal 52 2 2 3" xfId="22187" xr:uid="{93EBEE5C-4475-4E9F-8ABF-66E3331F50F4}"/>
    <cellStyle name="Normal 52 2 2 3 2" xfId="59977" xr:uid="{A7AC6A4B-F366-486E-B637-D8EB8721FC78}"/>
    <cellStyle name="Normal 52 2 2 4" xfId="59974" xr:uid="{369651B0-31DC-4553-88F6-B1FDAE56CF24}"/>
    <cellStyle name="Normal 52 2 3" xfId="10751" xr:uid="{D92FF227-B872-4293-8DD3-96667C1DF6F3}"/>
    <cellStyle name="Normal 52 2 3 2" xfId="26164" xr:uid="{94E8E0EC-185E-4BA5-AADE-D58120DBD358}"/>
    <cellStyle name="Normal 52 2 3 2 2" xfId="59979" xr:uid="{8CFB7B16-F05F-477A-BF93-C7F8151C73B3}"/>
    <cellStyle name="Normal 52 2 3 3" xfId="59978" xr:uid="{0097BC45-F4F8-4FD9-9BBE-89EF342AB551}"/>
    <cellStyle name="Normal 52 2 4" xfId="18459" xr:uid="{906FF8FC-1ECF-4BD2-A2CE-265F9E8C0011}"/>
    <cellStyle name="Normal 52 2 4 2" xfId="59980" xr:uid="{A2E8B9D9-A33D-424F-8C49-5DE3055A81FB}"/>
    <cellStyle name="Normal 52 2 5" xfId="59973" xr:uid="{61F60FD8-4435-4914-A828-4F3154C24D3C}"/>
    <cellStyle name="Normal 52 3" xfId="5311" xr:uid="{9E654333-EEF7-48F2-AD0C-362256C0DF64}"/>
    <cellStyle name="Normal 52 3 2" xfId="13019" xr:uid="{8E029DAD-9704-49DD-9616-29562B3EF69B}"/>
    <cellStyle name="Normal 52 3 2 2" xfId="28431" xr:uid="{E703E09D-526C-499B-B8F6-2437A5B6BBCF}"/>
    <cellStyle name="Normal 52 3 2 2 2" xfId="59983" xr:uid="{AE58DF4C-45C4-4D16-9BCA-08992313DB57}"/>
    <cellStyle name="Normal 52 3 2 3" xfId="59982" xr:uid="{6EC3442C-ACA0-4990-B393-B99593DEE417}"/>
    <cellStyle name="Normal 52 3 3" xfId="20726" xr:uid="{6189ADE9-545D-459F-8471-DE394486ECD1}"/>
    <cellStyle name="Normal 52 3 3 2" xfId="59984" xr:uid="{5783E77D-36DC-4BE9-9A07-F98948A421E7}"/>
    <cellStyle name="Normal 52 3 4" xfId="59981" xr:uid="{D40A4438-C976-4F7C-8817-6F102E45A016}"/>
    <cellStyle name="Normal 52 4" xfId="9292" xr:uid="{D3BD7D57-B4D6-4E89-94A8-D1AE710CDD3F}"/>
    <cellStyle name="Normal 52 4 2" xfId="24705" xr:uid="{3B08A536-B7E9-40CE-BCED-E9F3EE77C56B}"/>
    <cellStyle name="Normal 52 4 2 2" xfId="59986" xr:uid="{6F0FDC20-1516-4075-B713-A07133262369}"/>
    <cellStyle name="Normal 52 4 3" xfId="59985" xr:uid="{004DC135-B263-4956-B18B-D7757019D1D8}"/>
    <cellStyle name="Normal 52 5" xfId="17000" xr:uid="{E2155356-1AA9-4361-B9D3-B8B597A2FE63}"/>
    <cellStyle name="Normal 52 5 2" xfId="59987" xr:uid="{985A92D4-6C53-4C19-BDB9-2554C983AB9E}"/>
    <cellStyle name="Normal 52 6" xfId="59972" xr:uid="{3839E710-DED3-40DC-8374-A436C3C00A19}"/>
    <cellStyle name="Normal 53" xfId="1617" xr:uid="{9F571128-69BF-411A-AC89-FBE279D26921}"/>
    <cellStyle name="Normal 54" xfId="1595" xr:uid="{1E24603F-30E6-4783-B216-D4439CC70D2C}"/>
    <cellStyle name="Normal 54 2" xfId="5331" xr:uid="{27F2DEFB-1BD9-47A6-8FB7-7E69EAC9A7C4}"/>
    <cellStyle name="Normal 54 2 2" xfId="13039" xr:uid="{C5808D74-0945-4860-9173-848510C80EDA}"/>
    <cellStyle name="Normal 54 2 2 2" xfId="28451" xr:uid="{BF59D197-DA39-407B-8C6C-14CA694BA5BB}"/>
    <cellStyle name="Normal 54 2 2 2 2" xfId="59991" xr:uid="{3D14426B-47B3-4549-A320-1D9F6D0003A0}"/>
    <cellStyle name="Normal 54 2 2 3" xfId="59990" xr:uid="{0C9A6264-1460-44D9-9307-0C4C68409377}"/>
    <cellStyle name="Normal 54 2 3" xfId="20746" xr:uid="{750F3CAD-EDBA-4FFB-9871-2B78C792DF6C}"/>
    <cellStyle name="Normal 54 2 3 2" xfId="59992" xr:uid="{8CE78C2D-107A-4762-BB39-32C5C918083F}"/>
    <cellStyle name="Normal 54 2 4" xfId="59989" xr:uid="{534019B7-A5C3-46F8-9AA5-5E630AB715A7}"/>
    <cellStyle name="Normal 54 3" xfId="9312" xr:uid="{D540F8D2-F6B5-4F0A-8317-07354BBB03E3}"/>
    <cellStyle name="Normal 54 3 2" xfId="24725" xr:uid="{7422F449-5545-4954-B4AE-C1892E4677EB}"/>
    <cellStyle name="Normal 54 3 2 2" xfId="59994" xr:uid="{CD9313DB-BC14-4330-9DFC-C86DFA5FB83E}"/>
    <cellStyle name="Normal 54 3 3" xfId="59993" xr:uid="{2E2256B5-9546-4EAE-A727-E683135E91BF}"/>
    <cellStyle name="Normal 54 4" xfId="17020" xr:uid="{1415896A-D1C5-42E2-A814-7539B008B3A5}"/>
    <cellStyle name="Normal 54 4 2" xfId="59995" xr:uid="{06005E52-7B3E-40F7-9590-928B33E23167}"/>
    <cellStyle name="Normal 54 5" xfId="59988" xr:uid="{476862C9-634A-47D8-9877-9908C7411295}"/>
    <cellStyle name="Normal 55" xfId="3060" xr:uid="{DDBE2774-D85E-4F3A-8DDC-577AF7A11DDA}"/>
    <cellStyle name="Normal 55 2" xfId="6792" xr:uid="{74564A1B-366A-4577-9AED-EE2F1E3BDBDF}"/>
    <cellStyle name="Normal 55 2 2" xfId="14500" xr:uid="{E0EB3320-4D29-46B1-B6D8-4C7F8768E776}"/>
    <cellStyle name="Normal 55 2 2 2" xfId="29912" xr:uid="{6BD6E14F-05C1-4612-8BE2-D69587D854CE}"/>
    <cellStyle name="Normal 55 2 2 2 2" xfId="59999" xr:uid="{AFF5901E-6011-49E1-8CED-E37C95C86384}"/>
    <cellStyle name="Normal 55 2 2 3" xfId="59998" xr:uid="{16A3B412-1BF1-4CAA-A572-C869196F50C3}"/>
    <cellStyle name="Normal 55 2 3" xfId="22207" xr:uid="{80583898-5F84-432F-827A-D10F5B506190}"/>
    <cellStyle name="Normal 55 2 3 2" xfId="60000" xr:uid="{C5CBDC6A-598B-4C4B-822C-A1A62117A7A3}"/>
    <cellStyle name="Normal 55 2 4" xfId="59997" xr:uid="{1C372F55-5E16-47BA-A3AD-146F35F0F004}"/>
    <cellStyle name="Normal 55 3" xfId="10771" xr:uid="{FFDF3EDE-ACEF-48D5-9355-25C14A0186BE}"/>
    <cellStyle name="Normal 55 3 2" xfId="26184" xr:uid="{485F4FD0-8209-4A8F-A2D2-6FA0BFBE65A0}"/>
    <cellStyle name="Normal 55 3 2 2" xfId="60002" xr:uid="{BF71835C-9347-4215-9944-3F80FE1A7471}"/>
    <cellStyle name="Normal 55 3 3" xfId="60001" xr:uid="{FF2978BC-AFC0-402A-8B8C-4E50E9298EF5}"/>
    <cellStyle name="Normal 55 4" xfId="18479" xr:uid="{C201BD6B-60C2-4FCF-99B1-EDD6D7CBAA17}"/>
    <cellStyle name="Normal 55 4 2" xfId="60003" xr:uid="{E4C587EA-10C9-4ED9-B09F-8D36D58A3C24}"/>
    <cellStyle name="Normal 55 5" xfId="59996" xr:uid="{FF1FCE3F-717F-40C8-8043-9F19477CAE20}"/>
    <cellStyle name="Normal 56" xfId="3080" xr:uid="{62BA15FF-306B-4817-951A-43CF120E3CE1}"/>
    <cellStyle name="Normal 56 2" xfId="6812" xr:uid="{50A2A546-40A5-4482-B9D9-C799B19E54C9}"/>
    <cellStyle name="Normal 56 2 2" xfId="14520" xr:uid="{3AACB4A6-7409-4B27-8919-76B12FEAA580}"/>
    <cellStyle name="Normal 56 2 2 2" xfId="29932" xr:uid="{38850ABF-A298-4662-A51F-543873AE5B6F}"/>
    <cellStyle name="Normal 56 2 2 2 2" xfId="60007" xr:uid="{457AEF6E-5DA3-41FF-BE51-1D079F6E3D9B}"/>
    <cellStyle name="Normal 56 2 2 3" xfId="60006" xr:uid="{D5365405-3633-4FA5-AD80-3755D99CEF39}"/>
    <cellStyle name="Normal 56 2 3" xfId="22227" xr:uid="{C2BC4BDB-33D9-46C4-B86E-65C0EE95FFC0}"/>
    <cellStyle name="Normal 56 2 3 2" xfId="60008" xr:uid="{1546886A-DEEE-4C83-BCBF-C3F1F6348B9D}"/>
    <cellStyle name="Normal 56 2 4" xfId="60005" xr:uid="{C8F43362-B781-4F6E-B68D-DD05B4E5D274}"/>
    <cellStyle name="Normal 56 3" xfId="10791" xr:uid="{156DA25D-7A1C-4106-BA4F-083B3A0C4B8C}"/>
    <cellStyle name="Normal 56 3 2" xfId="26204" xr:uid="{364CAAB3-E3EA-4D70-B09A-8C2B32E4CE26}"/>
    <cellStyle name="Normal 56 3 2 2" xfId="60010" xr:uid="{8EECAB39-21FD-419C-B279-009E76F0EFF8}"/>
    <cellStyle name="Normal 56 3 3" xfId="60009" xr:uid="{591FDCAD-C9DE-45EF-9090-ABBE0AD11518}"/>
    <cellStyle name="Normal 56 4" xfId="18499" xr:uid="{00E21F9F-8DC4-4A3E-8450-4DC203E8C626}"/>
    <cellStyle name="Normal 56 4 2" xfId="60011" xr:uid="{CB3827E9-0647-4B03-A9C0-AE8B640A40B1}"/>
    <cellStyle name="Normal 56 5" xfId="60004" xr:uid="{49DA8E39-6701-4E4D-BDCA-0A6C059FEC39}"/>
    <cellStyle name="Normal 57" xfId="3100" xr:uid="{487C13D6-998A-47F4-9E37-309C9C67A155}"/>
    <cellStyle name="Normal 57 2" xfId="6832" xr:uid="{6F18A9DC-5A51-408D-A20C-4D44509A4F5F}"/>
    <cellStyle name="Normal 57 2 2" xfId="14540" xr:uid="{4A217467-0E9E-4DF4-918E-434373CE4579}"/>
    <cellStyle name="Normal 57 2 2 2" xfId="29952" xr:uid="{BDE8577B-CFF3-439B-A1EA-3A4EB47D0DCE}"/>
    <cellStyle name="Normal 57 2 2 2 2" xfId="60015" xr:uid="{2F5D3144-DFF2-4D32-9D6A-382B821597A1}"/>
    <cellStyle name="Normal 57 2 2 3" xfId="60014" xr:uid="{73BF16C6-A033-4B90-9AD8-1D5231B50147}"/>
    <cellStyle name="Normal 57 2 3" xfId="22247" xr:uid="{A136E695-9026-49C9-AF1F-6905E6307DBE}"/>
    <cellStyle name="Normal 57 2 3 2" xfId="60016" xr:uid="{337BF781-4CF2-4797-882D-D27096286E0F}"/>
    <cellStyle name="Normal 57 2 4" xfId="60013" xr:uid="{6443860B-6DC9-48FA-AD2D-EC16969D6677}"/>
    <cellStyle name="Normal 57 3" xfId="10811" xr:uid="{81815F56-2000-486B-BC33-3827BE6E37A5}"/>
    <cellStyle name="Normal 57 3 2" xfId="26224" xr:uid="{2EB6DF89-6A36-4FF5-BDCF-455E06509D74}"/>
    <cellStyle name="Normal 57 3 2 2" xfId="60018" xr:uid="{46198DF0-3BB2-48A8-87F7-75ED274E13E2}"/>
    <cellStyle name="Normal 57 3 3" xfId="60017" xr:uid="{7BAE9C56-1F19-4E89-A3A9-3FD996363D0C}"/>
    <cellStyle name="Normal 57 4" xfId="18519" xr:uid="{375068FA-A6C7-47C0-BC38-C82D06D3963B}"/>
    <cellStyle name="Normal 57 4 2" xfId="60019" xr:uid="{281CD5F9-254B-45AB-93DA-2763FF68BFA2}"/>
    <cellStyle name="Normal 57 5" xfId="60012" xr:uid="{FA43FC21-E28A-421F-AEEE-E90D11A241D4}"/>
    <cellStyle name="Normal 58" xfId="3120" xr:uid="{45225172-B1E0-48E7-AD22-971649907933}"/>
    <cellStyle name="Normal 58 2" xfId="6852" xr:uid="{F13E5427-B4FD-4D32-8F73-8B11A854956E}"/>
    <cellStyle name="Normal 58 2 2" xfId="14560" xr:uid="{1DCA8566-73CF-4947-9479-97D8756F5B7F}"/>
    <cellStyle name="Normal 58 2 2 2" xfId="29972" xr:uid="{BFDF62E9-3996-4514-AC91-DA5BB33AEC78}"/>
    <cellStyle name="Normal 58 2 2 2 2" xfId="60023" xr:uid="{421B9B95-D8DB-445B-A530-14A95E2CAF63}"/>
    <cellStyle name="Normal 58 2 2 3" xfId="60022" xr:uid="{D20EED10-940F-4BD9-8DF0-03DC6C7F187A}"/>
    <cellStyle name="Normal 58 2 3" xfId="22267" xr:uid="{5F969A51-7841-40F3-A329-239E1FDF8B4F}"/>
    <cellStyle name="Normal 58 2 3 2" xfId="60024" xr:uid="{0526504E-0256-4568-BD2C-A72A4F22E656}"/>
    <cellStyle name="Normal 58 2 4" xfId="60021" xr:uid="{1CB91A36-DDAD-483F-9A89-634F4F7CF099}"/>
    <cellStyle name="Normal 58 3" xfId="10831" xr:uid="{DC30CA25-64E8-46DB-9479-86B46F9CB321}"/>
    <cellStyle name="Normal 58 3 2" xfId="26244" xr:uid="{E89616BB-E11A-4907-B505-52201D79490B}"/>
    <cellStyle name="Normal 58 3 2 2" xfId="60026" xr:uid="{26064300-18B0-407C-85D3-3A836187F003}"/>
    <cellStyle name="Normal 58 3 3" xfId="60025" xr:uid="{6FFE7F62-008E-47C7-B83F-63EBFC0926FB}"/>
    <cellStyle name="Normal 58 4" xfId="18539" xr:uid="{57621B6B-87D4-4E76-822E-6673D63A3137}"/>
    <cellStyle name="Normal 58 4 2" xfId="60027" xr:uid="{0D268890-12DE-4C16-A223-20BF392ECC6D}"/>
    <cellStyle name="Normal 58 5" xfId="60020" xr:uid="{D0D1756C-855C-4CA8-BCC6-0595DC5C7AB1}"/>
    <cellStyle name="Normal 59" xfId="3140" xr:uid="{E3278441-33A8-4D28-A201-E067F82E4518}"/>
    <cellStyle name="Normal 59 2" xfId="6872" xr:uid="{96616F72-AF3C-48DF-86BA-6DA22929829E}"/>
    <cellStyle name="Normal 59 2 2" xfId="14580" xr:uid="{0B49E351-A6D7-4D39-9775-7CBA42904D19}"/>
    <cellStyle name="Normal 59 2 2 2" xfId="29992" xr:uid="{7FBFB06B-CED5-48AA-92B1-809F73023BEA}"/>
    <cellStyle name="Normal 59 2 2 2 2" xfId="60031" xr:uid="{641AB7E7-9570-4DDD-B3D5-AE5042AA016A}"/>
    <cellStyle name="Normal 59 2 2 3" xfId="60030" xr:uid="{E15258C4-0B4B-4A3B-8FC8-5F4AD105BAC2}"/>
    <cellStyle name="Normal 59 2 3" xfId="22287" xr:uid="{29FB8AC8-2D54-4C0A-9CBB-0886D4997E91}"/>
    <cellStyle name="Normal 59 2 3 2" xfId="60032" xr:uid="{A6BD5ADB-5DE3-41B2-BCAB-59E85FD01D25}"/>
    <cellStyle name="Normal 59 2 4" xfId="60029" xr:uid="{B23C6FCB-CB1F-469B-AF66-FB6FAE2373F3}"/>
    <cellStyle name="Normal 59 3" xfId="10851" xr:uid="{A9B390B7-12EA-406F-B94E-FF2D7165FAC0}"/>
    <cellStyle name="Normal 59 3 2" xfId="26264" xr:uid="{57C60083-4EC2-4B03-8F41-BF4D30CC0CE6}"/>
    <cellStyle name="Normal 59 3 2 2" xfId="60034" xr:uid="{D66E7009-1241-42A8-9426-9199C16DD99E}"/>
    <cellStyle name="Normal 59 3 3" xfId="60033" xr:uid="{4447E27F-BC32-4122-962E-211EE3A3E1B6}"/>
    <cellStyle name="Normal 59 4" xfId="18559" xr:uid="{97E5BD03-DB89-45B4-AD18-9FD3D4CAAD96}"/>
    <cellStyle name="Normal 59 4 2" xfId="60035" xr:uid="{4FA03020-7699-4BA3-9761-31AEEA725B24}"/>
    <cellStyle name="Normal 59 5" xfId="60028" xr:uid="{954C88D6-5A6C-40B3-828C-D9DC69D1BF96}"/>
    <cellStyle name="Normal 6" xfId="106" xr:uid="{56A0E9DE-1875-4570-93FB-E67C3E5BC13E}"/>
    <cellStyle name="Normal 6 2" xfId="60036" xr:uid="{12584A2E-3453-4E46-BB7C-43E9A4330C95}"/>
    <cellStyle name="Normal 60" xfId="3160" xr:uid="{A8C93113-A15E-42E7-AFAA-48A80AB6AE90}"/>
    <cellStyle name="Normal 60 2" xfId="6892" xr:uid="{85D76965-138B-4C11-B505-BD4E3F881550}"/>
    <cellStyle name="Normal 60 2 2" xfId="14600" xr:uid="{127AF9B5-B908-42BF-B9C5-9497CA055950}"/>
    <cellStyle name="Normal 60 2 2 2" xfId="30012" xr:uid="{4DDEA9FE-7F42-4B03-92C5-57D35F56B307}"/>
    <cellStyle name="Normal 60 2 2 2 2" xfId="60040" xr:uid="{4B778432-1181-4F72-9C8E-359DFB46DD5C}"/>
    <cellStyle name="Normal 60 2 2 3" xfId="60039" xr:uid="{FA441656-AF1E-4AF4-88D5-BD867597923F}"/>
    <cellStyle name="Normal 60 2 3" xfId="22307" xr:uid="{8308FF50-34F4-4BE2-A2AC-A1D7FCFD0D05}"/>
    <cellStyle name="Normal 60 2 3 2" xfId="60041" xr:uid="{BC25F103-419F-4B63-9515-3F231F20F4AE}"/>
    <cellStyle name="Normal 60 2 4" xfId="60038" xr:uid="{FDF021E3-0FFF-41C1-B029-2EDF00E45EE5}"/>
    <cellStyle name="Normal 60 3" xfId="10871" xr:uid="{F303E769-1272-42D6-BE84-49EC1525FA64}"/>
    <cellStyle name="Normal 60 3 2" xfId="26284" xr:uid="{2A3A19CD-48A4-42C9-BEA8-5F0C14B58609}"/>
    <cellStyle name="Normal 60 3 2 2" xfId="60043" xr:uid="{794CDDAF-A582-43B5-BCB1-571240007373}"/>
    <cellStyle name="Normal 60 3 3" xfId="60042" xr:uid="{32AD3097-FEB4-4762-ADC1-1EEDD2E38D81}"/>
    <cellStyle name="Normal 60 4" xfId="18579" xr:uid="{E7244D03-920A-4FDC-84C2-D162C3D672A1}"/>
    <cellStyle name="Normal 60 4 2" xfId="60044" xr:uid="{036E5F1E-F84F-46C3-A173-6321A80E6930}"/>
    <cellStyle name="Normal 60 5" xfId="60037" xr:uid="{A1BAF22B-DE6D-428F-AA1A-12011BE60C51}"/>
    <cellStyle name="Normal 61" xfId="3180" xr:uid="{D657557D-57F1-4886-9031-613C4624B35F}"/>
    <cellStyle name="Normal 61 2" xfId="6912" xr:uid="{29099306-1B3E-4221-87CB-3548AB41FFB9}"/>
    <cellStyle name="Normal 61 2 2" xfId="14620" xr:uid="{DF1B4CB7-687A-4C5C-9E7A-37613DAC4A80}"/>
    <cellStyle name="Normal 61 2 2 2" xfId="30032" xr:uid="{2E01C8D9-337E-4175-ADF0-6A82C05DA841}"/>
    <cellStyle name="Normal 61 2 2 2 2" xfId="60048" xr:uid="{B739FE8F-04B0-44DD-894B-2CD4806E5F8D}"/>
    <cellStyle name="Normal 61 2 2 3" xfId="60047" xr:uid="{1042D595-A5BE-40E3-B36A-D30A6118F472}"/>
    <cellStyle name="Normal 61 2 3" xfId="22327" xr:uid="{A315BD69-BCB6-4292-83B2-D46707C1F3A4}"/>
    <cellStyle name="Normal 61 2 3 2" xfId="60049" xr:uid="{F3CF7B0B-D5AD-40D5-95F4-3F3139CD5828}"/>
    <cellStyle name="Normal 61 2 4" xfId="60046" xr:uid="{AA983F90-F46C-48CD-822C-662F831D945B}"/>
    <cellStyle name="Normal 61 3" xfId="10891" xr:uid="{58888226-0805-4D8C-A61F-8558DE82EACD}"/>
    <cellStyle name="Normal 61 3 2" xfId="26304" xr:uid="{D8D69BAE-5AF4-4065-9BF7-66EE6EF1E07E}"/>
    <cellStyle name="Normal 61 3 2 2" xfId="60051" xr:uid="{8561D136-7F90-40D5-9AD2-2160CAB2EE8D}"/>
    <cellStyle name="Normal 61 3 3" xfId="60050" xr:uid="{43749544-DB3F-4314-9AE7-59DFC723D7C8}"/>
    <cellStyle name="Normal 61 4" xfId="18599" xr:uid="{EA4F6814-57D0-404B-A200-A59A4484EC88}"/>
    <cellStyle name="Normal 61 4 2" xfId="60052" xr:uid="{3411059E-C8F4-4709-8E80-2FB0B5EBE252}"/>
    <cellStyle name="Normal 61 5" xfId="60045" xr:uid="{80F17B40-243E-4C54-856B-27C1846DFC76}"/>
    <cellStyle name="Normal 62" xfId="3200" xr:uid="{779A689B-11CA-4793-A5B1-562EF3F7DFDA}"/>
    <cellStyle name="Normal 62 2" xfId="6932" xr:uid="{C3A81F16-0BF4-4406-922F-4E6A5F6A44F2}"/>
    <cellStyle name="Normal 62 2 2" xfId="14640" xr:uid="{6E6EE1CE-B011-4B21-8729-0A3042953C97}"/>
    <cellStyle name="Normal 62 2 2 2" xfId="30052" xr:uid="{DBAC2AA3-F610-45A9-A4C7-95789FC09FDE}"/>
    <cellStyle name="Normal 62 2 2 2 2" xfId="60056" xr:uid="{626F80BA-35B1-46B1-BBE2-BE048245ABB4}"/>
    <cellStyle name="Normal 62 2 2 3" xfId="60055" xr:uid="{DA4D7503-B2C6-44A7-B8FF-2C60D141B393}"/>
    <cellStyle name="Normal 62 2 3" xfId="22347" xr:uid="{28666FA5-5B04-45EB-8AF9-CB84CE09B721}"/>
    <cellStyle name="Normal 62 2 3 2" xfId="60057" xr:uid="{6F556DD9-CC2A-43CA-B5DF-6C2E80745DE0}"/>
    <cellStyle name="Normal 62 2 4" xfId="60054" xr:uid="{2E22912A-48D2-4FDE-AD54-2A8D7906AE90}"/>
    <cellStyle name="Normal 62 3" xfId="10911" xr:uid="{BEC96BE4-8E3E-49D2-B040-4627A315562D}"/>
    <cellStyle name="Normal 62 3 2" xfId="26324" xr:uid="{0309584D-191B-4B1E-9061-25F1CFAA1B92}"/>
    <cellStyle name="Normal 62 3 2 2" xfId="60059" xr:uid="{AD692427-54AE-4B7A-A31D-9039BB0214CD}"/>
    <cellStyle name="Normal 62 3 3" xfId="60058" xr:uid="{27EEA406-53FE-4AB2-BF52-AA65A13AC2D8}"/>
    <cellStyle name="Normal 62 4" xfId="18619" xr:uid="{47BD43C1-079B-47BA-A6A1-3F504B430253}"/>
    <cellStyle name="Normal 62 4 2" xfId="60060" xr:uid="{3C86497E-A3E2-4FFE-9564-02E6FEE2F3F5}"/>
    <cellStyle name="Normal 62 5" xfId="60053" xr:uid="{51AA8301-81C8-445F-A1C9-1EB37DC370B2}"/>
    <cellStyle name="Normal 63" xfId="3220" xr:uid="{B9A993D0-AB56-48A3-876E-1A43F3FD7B3A}"/>
    <cellStyle name="Normal 63 2" xfId="6952" xr:uid="{7BEB8AAA-95F3-461F-AA9D-D2407ACA472C}"/>
    <cellStyle name="Normal 63 2 2" xfId="14660" xr:uid="{E474C5F5-4674-4F49-A056-308C817E577D}"/>
    <cellStyle name="Normal 63 2 2 2" xfId="30072" xr:uid="{FC9BFFE9-8773-45D2-9820-196C683C0EA5}"/>
    <cellStyle name="Normal 63 2 2 2 2" xfId="60064" xr:uid="{B92E0A4A-341F-413A-90FE-C32C72833064}"/>
    <cellStyle name="Normal 63 2 2 3" xfId="60063" xr:uid="{AFA93ACD-8DA2-4505-86C1-79ECF50174EB}"/>
    <cellStyle name="Normal 63 2 3" xfId="22367" xr:uid="{842F7935-7801-4074-9CEE-A7D363C222B8}"/>
    <cellStyle name="Normal 63 2 3 2" xfId="60065" xr:uid="{E0556CED-C255-4D93-8BF9-6B59905419AD}"/>
    <cellStyle name="Normal 63 2 4" xfId="60062" xr:uid="{553BE4A3-4626-4287-AD7E-446DA93ED50F}"/>
    <cellStyle name="Normal 63 3" xfId="10931" xr:uid="{AE91586D-8782-43D0-BFBB-8EBA96CA45DE}"/>
    <cellStyle name="Normal 63 3 2" xfId="26344" xr:uid="{BD01995D-2602-4ABF-8E67-EEE8D83E7CE5}"/>
    <cellStyle name="Normal 63 3 2 2" xfId="60067" xr:uid="{0792E459-F992-4C72-A090-0D23F9B8D77D}"/>
    <cellStyle name="Normal 63 3 3" xfId="60066" xr:uid="{1C5D8D32-C4E6-4898-B21E-0101CC361A50}"/>
    <cellStyle name="Normal 63 4" xfId="18639" xr:uid="{5EA93AB9-BB93-41C9-A393-B2EB5228AC1D}"/>
    <cellStyle name="Normal 63 4 2" xfId="60068" xr:uid="{0B83252F-F875-43E6-BEBC-7BA69478F725}"/>
    <cellStyle name="Normal 63 5" xfId="60061" xr:uid="{C9AD3C3B-7AC8-4786-BCB1-5E5F0A62AC65}"/>
    <cellStyle name="Normal 64" xfId="3240" xr:uid="{25809ADE-3C70-4B32-9256-C67D3CF65A83}"/>
    <cellStyle name="Normal 64 2" xfId="6972" xr:uid="{33A5F9D9-31D1-495C-8401-ED170EB5055B}"/>
    <cellStyle name="Normal 64 2 2" xfId="14680" xr:uid="{CAEB297D-73B7-4B2B-8446-E84C7B40FA92}"/>
    <cellStyle name="Normal 64 2 2 2" xfId="30092" xr:uid="{D30BE6AC-DD1E-4E98-9955-9DBF7188AD98}"/>
    <cellStyle name="Normal 64 2 2 2 2" xfId="60072" xr:uid="{BB4EF8A3-6295-4E65-967A-4A2FFE2A2603}"/>
    <cellStyle name="Normal 64 2 2 3" xfId="60071" xr:uid="{9B210FA1-5BF5-43A1-BCB5-BF8C6C8C92BF}"/>
    <cellStyle name="Normal 64 2 3" xfId="22387" xr:uid="{65DFAEE0-4456-45FD-8996-1A8ECF91743A}"/>
    <cellStyle name="Normal 64 2 3 2" xfId="60073" xr:uid="{2F406BA8-7DE9-4522-A22F-ECAFF9124F63}"/>
    <cellStyle name="Normal 64 2 4" xfId="60070" xr:uid="{DC8E5B63-A188-4D65-9F70-2C9F35C0A380}"/>
    <cellStyle name="Normal 64 3" xfId="10951" xr:uid="{CD7B62CB-8960-4C05-A06E-3B9D3BCDDC8F}"/>
    <cellStyle name="Normal 64 3 2" xfId="26364" xr:uid="{C66E5F05-0589-4A7D-865B-F51FCFB1515B}"/>
    <cellStyle name="Normal 64 3 2 2" xfId="60075" xr:uid="{411B0D3C-11D6-4F21-97CB-4298473B473F}"/>
    <cellStyle name="Normal 64 3 3" xfId="60074" xr:uid="{B9EF5039-F8F2-4EC5-A2FF-B72E01947161}"/>
    <cellStyle name="Normal 64 4" xfId="18659" xr:uid="{DB10B4C1-442C-44EE-A05E-C0E9B9DB5911}"/>
    <cellStyle name="Normal 64 4 2" xfId="60076" xr:uid="{E3A93364-4AB7-47AD-BDA5-BF93D7F70EBD}"/>
    <cellStyle name="Normal 64 5" xfId="60069" xr:uid="{E7824021-3827-4707-A1F6-40A9C54C3F1D}"/>
    <cellStyle name="Normal 65" xfId="3260" xr:uid="{841FEDEC-FBBD-4EED-8E7F-B40FF7C4CA52}"/>
    <cellStyle name="Normal 65 2" xfId="6992" xr:uid="{5C07F17F-D301-4C5F-A411-57D2722D8199}"/>
    <cellStyle name="Normal 65 2 2" xfId="14700" xr:uid="{2D0400B1-3774-448F-97A7-CAD478168ED1}"/>
    <cellStyle name="Normal 65 2 2 2" xfId="30112" xr:uid="{0B2D5D3B-F700-4335-B006-F69D159857E0}"/>
    <cellStyle name="Normal 65 2 2 2 2" xfId="60080" xr:uid="{2535CEE5-A62E-4420-A288-1B2712105A5D}"/>
    <cellStyle name="Normal 65 2 2 3" xfId="60079" xr:uid="{0D40767F-DAC8-4FF6-8D48-6A31D7CDE01D}"/>
    <cellStyle name="Normal 65 2 3" xfId="22407" xr:uid="{04FEE938-6F86-4EDA-ABD8-603E1B804369}"/>
    <cellStyle name="Normal 65 2 3 2" xfId="60081" xr:uid="{464E3186-C079-4A29-8B2E-9C041B608658}"/>
    <cellStyle name="Normal 65 2 4" xfId="60078" xr:uid="{07D73C7C-1440-4C6E-A62F-80D73C17449A}"/>
    <cellStyle name="Normal 65 3" xfId="10971" xr:uid="{05E156C9-8838-4AFA-BED0-14AEEC8BDFEC}"/>
    <cellStyle name="Normal 65 3 2" xfId="26384" xr:uid="{CE20AEE5-28E4-4020-A3DA-B599F52A9BB6}"/>
    <cellStyle name="Normal 65 3 2 2" xfId="60083" xr:uid="{5391E2BC-2852-4B0C-9DF9-7903B6D23DAD}"/>
    <cellStyle name="Normal 65 3 3" xfId="60082" xr:uid="{F02CF169-2E20-4A22-813E-1BED3CC2CD8A}"/>
    <cellStyle name="Normal 65 4" xfId="18679" xr:uid="{24567833-1F4D-4BE9-8E5E-52675850A024}"/>
    <cellStyle name="Normal 65 4 2" xfId="60084" xr:uid="{24B3B868-0E08-4918-9E39-00476F9F0AF2}"/>
    <cellStyle name="Normal 65 5" xfId="60077" xr:uid="{ACC31C5B-FA30-4D73-ACDC-D0CEF548CF59}"/>
    <cellStyle name="Normal 66" xfId="3280" xr:uid="{6DA876B3-F971-4576-9A36-66708E6A533C}"/>
    <cellStyle name="Normal 66 2" xfId="7012" xr:uid="{032B7DE9-3FC8-48BB-83E6-116598C6D717}"/>
    <cellStyle name="Normal 66 2 2" xfId="14720" xr:uid="{F3C51A28-7185-46B4-9A1E-DFFD400E22FA}"/>
    <cellStyle name="Normal 66 2 2 2" xfId="30132" xr:uid="{CD4AFC69-61BF-4110-A8BD-F823F82D8D70}"/>
    <cellStyle name="Normal 66 2 2 2 2" xfId="60088" xr:uid="{26E11CF3-B232-4D69-BDB3-D7DFDDC36D54}"/>
    <cellStyle name="Normal 66 2 2 3" xfId="60087" xr:uid="{62310722-419B-4EC0-98D4-82210BFB7353}"/>
    <cellStyle name="Normal 66 2 3" xfId="22427" xr:uid="{B3CBE43F-5EA4-4C17-BF8E-A2CC0524A9DA}"/>
    <cellStyle name="Normal 66 2 3 2" xfId="60089" xr:uid="{7266CA7C-9E1C-4D2E-A5D8-94A2D464424B}"/>
    <cellStyle name="Normal 66 2 4" xfId="60086" xr:uid="{10687724-C3EC-45D3-B4C8-42F541BA1CD3}"/>
    <cellStyle name="Normal 66 3" xfId="10991" xr:uid="{FC958C83-D646-4F71-B691-0E44305550CD}"/>
    <cellStyle name="Normal 66 3 2" xfId="26404" xr:uid="{20E3444F-0D25-4EC4-9943-51719516266D}"/>
    <cellStyle name="Normal 66 3 2 2" xfId="60091" xr:uid="{A9689306-E1CA-4A1B-9B6E-F8626AAB10EA}"/>
    <cellStyle name="Normal 66 3 3" xfId="60090" xr:uid="{396F0ECF-EE23-4923-A38C-EE2BFA78F4C1}"/>
    <cellStyle name="Normal 66 4" xfId="18699" xr:uid="{1B7D3353-162E-489E-99C6-4AADA0359CA1}"/>
    <cellStyle name="Normal 66 4 2" xfId="60092" xr:uid="{691A77BD-0BAC-453A-9F3C-AD3A8C906FB9}"/>
    <cellStyle name="Normal 66 5" xfId="60085" xr:uid="{B5DFF8F7-299D-4F13-AC77-E008651698A8}"/>
    <cellStyle name="Normal 67" xfId="3300" xr:uid="{BE34DB07-6ECD-4AF4-B939-7BEB1F0F9FA8}"/>
    <cellStyle name="Normal 67 2" xfId="7032" xr:uid="{2FA94032-902B-4541-88A7-2B69DBF48CED}"/>
    <cellStyle name="Normal 67 2 2" xfId="14740" xr:uid="{8EA0D2ED-A044-441A-8C0F-08531D9377AA}"/>
    <cellStyle name="Normal 67 2 2 2" xfId="30152" xr:uid="{C25F2224-5DB5-4808-A2B8-26F87746B6AB}"/>
    <cellStyle name="Normal 67 2 2 2 2" xfId="60096" xr:uid="{8E1A54C7-063B-4904-8415-54BF8D6F35A5}"/>
    <cellStyle name="Normal 67 2 2 3" xfId="60095" xr:uid="{21050E84-07F3-4B77-99DA-4829744297DE}"/>
    <cellStyle name="Normal 67 2 3" xfId="22447" xr:uid="{E33003EA-77FC-4692-86C9-F13BBF547ACA}"/>
    <cellStyle name="Normal 67 2 3 2" xfId="60097" xr:uid="{E8E8B9AE-132F-44EC-AFE5-99396FF102B7}"/>
    <cellStyle name="Normal 67 2 4" xfId="60094" xr:uid="{ED631843-62B7-4C72-B0C7-D838D77AF9C4}"/>
    <cellStyle name="Normal 67 3" xfId="11011" xr:uid="{732358AE-98ED-476C-AF1D-59FA1F7117D6}"/>
    <cellStyle name="Normal 67 3 2" xfId="26424" xr:uid="{D7BB7F3A-3A33-4FA9-99C1-225F83114BA4}"/>
    <cellStyle name="Normal 67 3 2 2" xfId="60099" xr:uid="{BF6F182A-B5DA-4B01-88E0-0F4350145406}"/>
    <cellStyle name="Normal 67 3 3" xfId="60098" xr:uid="{74872C6C-3191-4769-ACAB-114E5D928D68}"/>
    <cellStyle name="Normal 67 4" xfId="18719" xr:uid="{5A4A6BF9-ABFD-4FE0-903C-DCBA40DC0FA5}"/>
    <cellStyle name="Normal 67 4 2" xfId="60100" xr:uid="{17ADFC4E-26B2-49FD-AE40-060371942C0D}"/>
    <cellStyle name="Normal 67 5" xfId="60093" xr:uid="{13C57AC5-F75A-4E95-B6A4-16F2A9AD7C36}"/>
    <cellStyle name="Normal 68" xfId="3320" xr:uid="{1A22326F-FA20-4929-9D4F-B5A9FC1461AD}"/>
    <cellStyle name="Normal 68 2" xfId="7052" xr:uid="{0C3A6CD7-3934-4AC8-A4C0-99269D7E38EA}"/>
    <cellStyle name="Normal 68 2 2" xfId="14760" xr:uid="{0158BA7F-E632-40FB-865A-EEEAED898B45}"/>
    <cellStyle name="Normal 68 2 2 2" xfId="30172" xr:uid="{E9617EB6-73E6-489E-9E40-F0F7D9B5F4CE}"/>
    <cellStyle name="Normal 68 2 2 2 2" xfId="60104" xr:uid="{71260129-A3DE-4F4D-B827-8C7286AC4EE7}"/>
    <cellStyle name="Normal 68 2 2 3" xfId="60103" xr:uid="{766323ED-7B6C-496F-A9AD-BE92AEC69120}"/>
    <cellStyle name="Normal 68 2 3" xfId="22467" xr:uid="{9B4B2A6E-80C2-4D3C-82E3-D6E276BC653B}"/>
    <cellStyle name="Normal 68 2 3 2" xfId="60105" xr:uid="{64ED4D5A-70A3-41B4-A6BB-8F4CD3231F32}"/>
    <cellStyle name="Normal 68 2 4" xfId="60102" xr:uid="{0C1F04AF-245B-487F-98E5-62B937B69AC7}"/>
    <cellStyle name="Normal 68 3" xfId="11031" xr:uid="{711C9FFA-8157-4548-AF70-028D61801723}"/>
    <cellStyle name="Normal 68 3 2" xfId="26444" xr:uid="{14E1F2E8-5B82-4EFC-8AD4-E32612C2434B}"/>
    <cellStyle name="Normal 68 3 2 2" xfId="60107" xr:uid="{D06EA45E-577F-4A0E-8B1E-D5B622271A2E}"/>
    <cellStyle name="Normal 68 3 3" xfId="60106" xr:uid="{38EA100B-225F-4D29-960E-AA8E8D66FC40}"/>
    <cellStyle name="Normal 68 4" xfId="18739" xr:uid="{A31D24F5-4A2B-41AB-8966-426588796822}"/>
    <cellStyle name="Normal 68 4 2" xfId="60108" xr:uid="{FB3A312C-CB5A-485C-A952-AD4F60B3A596}"/>
    <cellStyle name="Normal 68 5" xfId="60101" xr:uid="{64A30147-BAE9-4439-9080-6F81A5DB8ED7}"/>
    <cellStyle name="Normal 69" xfId="3340" xr:uid="{7F3D7EEC-4EB9-47D0-A02F-98E6BA04284A}"/>
    <cellStyle name="Normal 69 2" xfId="7072" xr:uid="{77F6D4E4-1AD4-411A-ABE4-00A90E740259}"/>
    <cellStyle name="Normal 69 2 2" xfId="14780" xr:uid="{1C9FDC78-FEE3-4459-B8EB-3F220EE7E109}"/>
    <cellStyle name="Normal 69 2 2 2" xfId="30192" xr:uid="{9E243E8D-75C6-4519-8872-DB36C9A623C9}"/>
    <cellStyle name="Normal 69 2 2 2 2" xfId="60112" xr:uid="{05ECEAE1-AE61-45CA-AE0B-0A4DEBE5D129}"/>
    <cellStyle name="Normal 69 2 2 3" xfId="60111" xr:uid="{D386398D-0D95-452A-BBD5-0CCB68C2E3EB}"/>
    <cellStyle name="Normal 69 2 3" xfId="22487" xr:uid="{6379FA1B-6E11-414F-8AA5-CA3DE65F8FCB}"/>
    <cellStyle name="Normal 69 2 3 2" xfId="60113" xr:uid="{208E0192-0FA9-4CB3-A860-409608E93170}"/>
    <cellStyle name="Normal 69 2 4" xfId="60110" xr:uid="{34A31D7D-6154-4060-A44F-CF4EC74D4CC9}"/>
    <cellStyle name="Normal 69 3" xfId="11051" xr:uid="{1E41DC6D-E30F-4CD4-988B-58323D1832D0}"/>
    <cellStyle name="Normal 69 3 2" xfId="26464" xr:uid="{99760A98-7EF1-4E90-8524-0646EE526C3A}"/>
    <cellStyle name="Normal 69 3 2 2" xfId="60115" xr:uid="{F2F591AE-A723-40DE-9A0A-3709B4536838}"/>
    <cellStyle name="Normal 69 3 3" xfId="60114" xr:uid="{4D01ABEF-EF48-4DF2-87C2-08C3480FE4C2}"/>
    <cellStyle name="Normal 69 4" xfId="18759" xr:uid="{38D710EF-DDE2-4149-9202-3B112934D68A}"/>
    <cellStyle name="Normal 69 4 2" xfId="60116" xr:uid="{DAB0AEC1-DFF6-419A-A0C3-035B3E14F9B3}"/>
    <cellStyle name="Normal 69 5" xfId="60109" xr:uid="{F1B80F32-3F97-4228-8FBD-45F27A90A983}"/>
    <cellStyle name="Normal 7" xfId="107" xr:uid="{BD42A8E4-90C1-414E-8D6C-2B5FDD09D146}"/>
    <cellStyle name="Normal 7 2" xfId="108" xr:uid="{D2689B2D-6FEF-4942-B8BA-757242B2C1F0}"/>
    <cellStyle name="Normal 7 2 2" xfId="60118" xr:uid="{09C52AF5-8B56-431A-A61F-460F5C4465AE}"/>
    <cellStyle name="Normal 7 3" xfId="60117" xr:uid="{76D085AE-E679-4CDE-B439-22E742FE9313}"/>
    <cellStyle name="Normal 70" xfId="3360" xr:uid="{57892E51-1976-4181-A4A0-42BAEAB3023A}"/>
    <cellStyle name="Normal 70 2" xfId="7092" xr:uid="{3C96484F-19B3-4E45-BECC-1C2B50C86BFE}"/>
    <cellStyle name="Normal 70 2 2" xfId="14800" xr:uid="{C01E2FE4-DB35-462C-A0DE-251F9A7CB3A7}"/>
    <cellStyle name="Normal 70 2 2 2" xfId="30212" xr:uid="{3D71BBE4-2104-4E1A-B21E-76A5E56DF963}"/>
    <cellStyle name="Normal 70 2 2 2 2" xfId="60122" xr:uid="{809CFE0E-0A0A-4165-B114-231205CCA2D3}"/>
    <cellStyle name="Normal 70 2 2 3" xfId="60121" xr:uid="{CC0D8ADD-86D4-41B6-870B-DC41F193410D}"/>
    <cellStyle name="Normal 70 2 3" xfId="22507" xr:uid="{F862459A-4697-493F-A6AE-1D10142F011F}"/>
    <cellStyle name="Normal 70 2 3 2" xfId="60123" xr:uid="{654D1C3C-6D2E-4087-96C9-9B0A83A65C61}"/>
    <cellStyle name="Normal 70 2 4" xfId="60120" xr:uid="{701CECDC-C430-4CAE-96D0-6D16A239A7DC}"/>
    <cellStyle name="Normal 70 3" xfId="11071" xr:uid="{7B32122D-DD91-4933-A7B2-1B851AFC7945}"/>
    <cellStyle name="Normal 70 3 2" xfId="26484" xr:uid="{32709DA2-CD73-4ABD-9225-A6CDFC2A0385}"/>
    <cellStyle name="Normal 70 3 2 2" xfId="60125" xr:uid="{E93CD841-56A4-43C6-81E5-65D040B85C28}"/>
    <cellStyle name="Normal 70 3 3" xfId="60124" xr:uid="{0C26873D-7C58-434C-8816-6A6FED6E5ED2}"/>
    <cellStyle name="Normal 70 4" xfId="18779" xr:uid="{6902FDD3-9EAA-4AEF-9890-F9656B7B9E5E}"/>
    <cellStyle name="Normal 70 4 2" xfId="60126" xr:uid="{8D0FE9A6-9051-4B57-A98C-4BC7214C8FA3}"/>
    <cellStyle name="Normal 70 5" xfId="60119" xr:uid="{08EBEACA-847D-4936-B01F-6659B17D013F}"/>
    <cellStyle name="Normal 71" xfId="3380" xr:uid="{4B2CAB48-F997-4AE4-92AB-A6737775D40D}"/>
    <cellStyle name="Normal 71 2" xfId="7112" xr:uid="{6ACB80B4-9468-4FC2-B3D1-6BC251C76C88}"/>
    <cellStyle name="Normal 71 2 2" xfId="14820" xr:uid="{A3483341-0D5E-4C8F-8DCF-7E1A2A8DD0FB}"/>
    <cellStyle name="Normal 71 2 2 2" xfId="30232" xr:uid="{C6071D0F-EB8F-4B81-ABC6-31499F358F3C}"/>
    <cellStyle name="Normal 71 2 2 2 2" xfId="60130" xr:uid="{1353C6C2-4682-482E-A996-9E80888EC00F}"/>
    <cellStyle name="Normal 71 2 2 3" xfId="60129" xr:uid="{06FF83D1-1300-4126-BDEA-67AF7AE0A8A7}"/>
    <cellStyle name="Normal 71 2 3" xfId="22527" xr:uid="{6568888F-9A16-4F92-9245-E5CB7FE84991}"/>
    <cellStyle name="Normal 71 2 3 2" xfId="60131" xr:uid="{58E933DF-08EF-40CE-9978-F5344FD6BE8C}"/>
    <cellStyle name="Normal 71 2 4" xfId="60128" xr:uid="{2DADE107-CF62-45D1-9EB6-06F9CFF9741D}"/>
    <cellStyle name="Normal 71 3" xfId="11091" xr:uid="{4E1172AE-DEFF-44B2-848A-A753BE045F3C}"/>
    <cellStyle name="Normal 71 3 2" xfId="26504" xr:uid="{4EEB4CA9-48DC-4614-B6FA-27C9AE9A5001}"/>
    <cellStyle name="Normal 71 3 2 2" xfId="60133" xr:uid="{6F998830-9A63-4305-8C19-B4EE6007A7E3}"/>
    <cellStyle name="Normal 71 3 3" xfId="60132" xr:uid="{E5B8DB57-95C9-44CE-AC64-A1542F8D317C}"/>
    <cellStyle name="Normal 71 4" xfId="18799" xr:uid="{792F2E1A-2552-43BD-B33C-1680D29EE418}"/>
    <cellStyle name="Normal 71 4 2" xfId="60134" xr:uid="{6635E5BF-23CF-4974-98A0-9F0799000820}"/>
    <cellStyle name="Normal 71 5" xfId="60127" xr:uid="{661909AE-80F1-4E04-8C43-D621315F04B1}"/>
    <cellStyle name="Normal 72" xfId="3400" xr:uid="{4A878D69-6494-4F28-AAF5-C634CE128AB2}"/>
    <cellStyle name="Normal 72 2" xfId="7132" xr:uid="{AFEC448A-D951-49B4-A073-8F1AD0E80AE3}"/>
    <cellStyle name="Normal 72 2 2" xfId="14840" xr:uid="{1D0A1C74-47DD-4192-A59B-46B0635DD096}"/>
    <cellStyle name="Normal 72 2 2 2" xfId="30252" xr:uid="{44D11B4B-10AB-4DFD-8080-141F1E9373D2}"/>
    <cellStyle name="Normal 72 2 2 2 2" xfId="60138" xr:uid="{D5A4D409-6613-46A2-BB5C-3FFE3AD6558A}"/>
    <cellStyle name="Normal 72 2 2 3" xfId="60137" xr:uid="{3AC4C78A-08F4-42BC-BCCB-DB0A5033882B}"/>
    <cellStyle name="Normal 72 2 3" xfId="22547" xr:uid="{660FFA47-025E-4F23-99F7-EF8EF87FD63D}"/>
    <cellStyle name="Normal 72 2 3 2" xfId="60139" xr:uid="{23A774A3-3953-426E-A145-E09B8279C5EF}"/>
    <cellStyle name="Normal 72 2 4" xfId="60136" xr:uid="{53C3923B-EEF2-4EFD-BA22-84A35D892DB9}"/>
    <cellStyle name="Normal 72 3" xfId="11111" xr:uid="{B18C334F-8332-4BC5-BA18-35F82BBF08B7}"/>
    <cellStyle name="Normal 72 3 2" xfId="26524" xr:uid="{8E71747D-D97A-4438-B504-201BFC27A540}"/>
    <cellStyle name="Normal 72 3 2 2" xfId="60141" xr:uid="{15902E99-C71A-4B0B-8706-DB77CBD3B346}"/>
    <cellStyle name="Normal 72 3 3" xfId="60140" xr:uid="{1C1EF469-4BD1-4EC1-AC3A-3EC5C5E7E781}"/>
    <cellStyle name="Normal 72 4" xfId="18819" xr:uid="{C63D918C-82F8-4292-A98C-BF175283E95D}"/>
    <cellStyle name="Normal 72 4 2" xfId="60142" xr:uid="{0FD6D22D-B690-43DD-B6E9-21893F0C5660}"/>
    <cellStyle name="Normal 72 5" xfId="60135" xr:uid="{DF7EA5ED-94FD-4A79-B640-2F52549880B5}"/>
    <cellStyle name="Normal 73" xfId="3420" xr:uid="{CECECD21-1EB4-4BFD-9A68-A4C27C2EA7A0}"/>
    <cellStyle name="Normal 73 2" xfId="7152" xr:uid="{FAFAEDE6-9A14-450C-8374-D1FF69F251E8}"/>
    <cellStyle name="Normal 73 2 2" xfId="14860" xr:uid="{3790779C-F550-4291-85D6-B6728666A078}"/>
    <cellStyle name="Normal 73 2 2 2" xfId="30272" xr:uid="{DB7DFDC3-2D32-493F-B29A-A61DC3B40592}"/>
    <cellStyle name="Normal 73 2 2 2 2" xfId="60146" xr:uid="{1EF7CD20-7BE4-41F9-BC9F-E176063A6688}"/>
    <cellStyle name="Normal 73 2 2 3" xfId="60145" xr:uid="{530B1C6D-E844-4E04-B51D-922C43430794}"/>
    <cellStyle name="Normal 73 2 3" xfId="22567" xr:uid="{AD06F492-E36B-410D-8C3B-537B343AB7D8}"/>
    <cellStyle name="Normal 73 2 3 2" xfId="60147" xr:uid="{EC9B8D5E-4BD3-4038-AF5C-FCA7043B4D0E}"/>
    <cellStyle name="Normal 73 2 4" xfId="60144" xr:uid="{40DD44F8-28E8-4B33-AA8D-5C2730BD0DD7}"/>
    <cellStyle name="Normal 73 3" xfId="11131" xr:uid="{D35B04D6-3A69-4315-BA5E-85703BF521A3}"/>
    <cellStyle name="Normal 73 3 2" xfId="26544" xr:uid="{21A26E1D-21EB-4BDB-BD2F-A4B41455E438}"/>
    <cellStyle name="Normal 73 3 2 2" xfId="60149" xr:uid="{E3E838D0-4EB0-4241-8485-5B1EF537E1F5}"/>
    <cellStyle name="Normal 73 3 3" xfId="60148" xr:uid="{0CFAC6D5-BCE4-4141-8303-1987AE5A769B}"/>
    <cellStyle name="Normal 73 4" xfId="18839" xr:uid="{AD5ED4EF-16AF-4DAC-979E-1DEAB82E16BD}"/>
    <cellStyle name="Normal 73 4 2" xfId="60150" xr:uid="{A2177F78-8835-42C5-9576-2B377DF58E37}"/>
    <cellStyle name="Normal 73 5" xfId="60143" xr:uid="{4834E8B0-4F2C-4631-872C-E31700AA1D2C}"/>
    <cellStyle name="Normal 74" xfId="3440" xr:uid="{37051435-4A96-47BE-BF44-102641D6CEFF}"/>
    <cellStyle name="Normal 74 2" xfId="7172" xr:uid="{BC2F84E8-C237-4EE8-881B-DC670B4306D1}"/>
    <cellStyle name="Normal 74 2 2" xfId="14880" xr:uid="{C9B46647-EC83-4F82-9BA9-2DC002BF05B2}"/>
    <cellStyle name="Normal 74 2 2 2" xfId="30292" xr:uid="{FEB503BA-6DA3-455B-B85D-058871495507}"/>
    <cellStyle name="Normal 74 2 2 2 2" xfId="60154" xr:uid="{B9D58862-B2AD-4D8F-980B-9F1F0AC74512}"/>
    <cellStyle name="Normal 74 2 2 3" xfId="60153" xr:uid="{5DAC41C0-4349-4CDE-BDBA-1E1228E3A29D}"/>
    <cellStyle name="Normal 74 2 3" xfId="22587" xr:uid="{3B35CA0F-9345-4D54-B1B3-559A74CD6C42}"/>
    <cellStyle name="Normal 74 2 3 2" xfId="60155" xr:uid="{DB332BCC-85BF-4ECE-BBAC-71BC4242E021}"/>
    <cellStyle name="Normal 74 2 4" xfId="60152" xr:uid="{CE65E7B9-F790-4425-9E71-D3370C1296C8}"/>
    <cellStyle name="Normal 74 3" xfId="11151" xr:uid="{8BD0896C-0160-409D-AB9E-9921AAD21D74}"/>
    <cellStyle name="Normal 74 3 2" xfId="26564" xr:uid="{EE6D7D46-9296-4715-B5E2-0BDF1B87636D}"/>
    <cellStyle name="Normal 74 3 2 2" xfId="60157" xr:uid="{AEB96D95-7CAD-470A-9109-CEC4E839335A}"/>
    <cellStyle name="Normal 74 3 3" xfId="60156" xr:uid="{4D631F32-2F26-49B8-8B81-E72353E86582}"/>
    <cellStyle name="Normal 74 4" xfId="18859" xr:uid="{A61165A3-072D-46D0-8006-DAAE3F29C650}"/>
    <cellStyle name="Normal 74 4 2" xfId="60158" xr:uid="{890D984D-2888-4FD8-B827-1A6DDAA68D2C}"/>
    <cellStyle name="Normal 74 5" xfId="60151" xr:uid="{FE1AEAC9-C5BC-4158-917B-9A93C8AF534B}"/>
    <cellStyle name="Normal 75" xfId="3460" xr:uid="{6A601811-408E-46F9-B034-8AA3A657ED66}"/>
    <cellStyle name="Normal 75 2" xfId="7192" xr:uid="{662FA8D1-1722-4DF2-9C44-DAAF139E28AB}"/>
    <cellStyle name="Normal 75 2 2" xfId="14900" xr:uid="{776BB4C3-711E-4453-975D-D36D57E50ED7}"/>
    <cellStyle name="Normal 75 2 2 2" xfId="30312" xr:uid="{9A60F40A-CD50-4B84-9979-21EED7E23A8C}"/>
    <cellStyle name="Normal 75 2 2 2 2" xfId="60162" xr:uid="{82B34E60-7E4D-462D-BAAE-37101B672A8C}"/>
    <cellStyle name="Normal 75 2 2 3" xfId="60161" xr:uid="{C10A5DBA-34A0-42F6-92F1-9B30EADF63FE}"/>
    <cellStyle name="Normal 75 2 3" xfId="22607" xr:uid="{30010A83-0C72-4BC5-B59F-479F4B29A62E}"/>
    <cellStyle name="Normal 75 2 3 2" xfId="60163" xr:uid="{A8480AAF-3F23-46FC-8FAD-44E4BA271585}"/>
    <cellStyle name="Normal 75 2 4" xfId="60160" xr:uid="{40F076D3-5ECF-44BA-94E3-B2FF0BF379E3}"/>
    <cellStyle name="Normal 75 3" xfId="11171" xr:uid="{71806BDE-109C-48AF-9149-19E7FAB9432A}"/>
    <cellStyle name="Normal 75 3 2" xfId="26584" xr:uid="{21FABC9F-5CE3-469F-81EF-FFD8619C6963}"/>
    <cellStyle name="Normal 75 3 2 2" xfId="60165" xr:uid="{A2D00EC9-07AD-4AD4-A36D-D5B9C56073F8}"/>
    <cellStyle name="Normal 75 3 3" xfId="60164" xr:uid="{65643277-3441-4FC0-BB7A-D50441608FD6}"/>
    <cellStyle name="Normal 75 4" xfId="18879" xr:uid="{31F40CAB-8B8E-47C0-90CC-C0BB73A9CBC1}"/>
    <cellStyle name="Normal 75 4 2" xfId="60166" xr:uid="{FA959980-92D0-4F43-B04F-F7C748622907}"/>
    <cellStyle name="Normal 75 5" xfId="60159" xr:uid="{1BCD754D-67DA-4C5A-8152-D8EE7CB145CD}"/>
    <cellStyle name="Normal 76" xfId="3480" xr:uid="{A57D8660-71BA-4971-9346-069C7E48619D}"/>
    <cellStyle name="Normal 76 2" xfId="7212" xr:uid="{5A486128-F8C0-42D4-98FC-6114A46B83A0}"/>
    <cellStyle name="Normal 76 2 2" xfId="14920" xr:uid="{9A039AFA-AA10-4014-8EA7-EB7601DF7237}"/>
    <cellStyle name="Normal 76 2 2 2" xfId="30332" xr:uid="{F755E69A-13A7-4605-A54E-962547FB4081}"/>
    <cellStyle name="Normal 76 2 2 2 2" xfId="60170" xr:uid="{EF9FB0E3-9C4D-4AC1-A9EE-7607070A835E}"/>
    <cellStyle name="Normal 76 2 2 3" xfId="60169" xr:uid="{D263DCF9-997D-45B6-9366-DCB7F5C623CB}"/>
    <cellStyle name="Normal 76 2 3" xfId="22627" xr:uid="{35978E41-FF91-4266-91A7-89D41532C00D}"/>
    <cellStyle name="Normal 76 2 3 2" xfId="60171" xr:uid="{C2FF9E89-5F09-463F-931A-D6D503834362}"/>
    <cellStyle name="Normal 76 2 4" xfId="60168" xr:uid="{E76824F5-98D4-45BA-B28F-1C6A9AA9F287}"/>
    <cellStyle name="Normal 76 3" xfId="11191" xr:uid="{21CCC1A5-65F0-4CA8-9B17-F641AFFE395B}"/>
    <cellStyle name="Normal 76 3 2" xfId="26604" xr:uid="{8833E4C4-B62A-4FA3-B945-6DAD0137C40B}"/>
    <cellStyle name="Normal 76 3 2 2" xfId="60173" xr:uid="{5214D257-7964-480E-A634-A77401758DA1}"/>
    <cellStyle name="Normal 76 3 3" xfId="60172" xr:uid="{E5319A89-ADAB-4528-986B-07E946285FAD}"/>
    <cellStyle name="Normal 76 4" xfId="18899" xr:uid="{8CBA95E1-5803-44F1-96AF-B2543D782353}"/>
    <cellStyle name="Normal 76 4 2" xfId="60174" xr:uid="{E7FE9DDE-C3F5-4C96-AEE9-2A287CE6BF31}"/>
    <cellStyle name="Normal 76 5" xfId="60167" xr:uid="{10873B9A-C9A0-4B46-8D14-D31535F270DE}"/>
    <cellStyle name="Normal 77" xfId="3500" xr:uid="{F2781968-FA0C-4A3D-8634-25FEBB1095F1}"/>
    <cellStyle name="Normal 77 2" xfId="7232" xr:uid="{B809BA1C-5C7D-4798-89C6-D7FBFE6A8819}"/>
    <cellStyle name="Normal 77 2 2" xfId="14940" xr:uid="{CA692888-2906-49FE-BCAD-92CB3CC716B2}"/>
    <cellStyle name="Normal 77 2 2 2" xfId="30352" xr:uid="{6973E14D-ABD4-4DFD-807D-27D3FFA2092F}"/>
    <cellStyle name="Normal 77 2 2 2 2" xfId="60178" xr:uid="{08A8F730-26BB-4D10-BC01-B4FB5B77F47C}"/>
    <cellStyle name="Normal 77 2 2 3" xfId="60177" xr:uid="{D8424B9B-7D4C-448E-889D-ADD5D00AE834}"/>
    <cellStyle name="Normal 77 2 3" xfId="22647" xr:uid="{13E1A1D3-0FCC-420E-90DA-21D64EFFD8C1}"/>
    <cellStyle name="Normal 77 2 3 2" xfId="60179" xr:uid="{BACFD1B4-AC50-4FB6-B2CB-EE31561E5B91}"/>
    <cellStyle name="Normal 77 2 4" xfId="60176" xr:uid="{6800A8E1-10F6-46CC-937A-FED39F861F9E}"/>
    <cellStyle name="Normal 77 3" xfId="11211" xr:uid="{1BE54EC3-CCCC-46DA-9A15-251D94BEB1FC}"/>
    <cellStyle name="Normal 77 3 2" xfId="26624" xr:uid="{33FDC15F-E0AD-4D56-A60C-92E2FE2A7097}"/>
    <cellStyle name="Normal 77 3 2 2" xfId="60181" xr:uid="{259BAAFC-14FC-4688-A326-EEC55A5C4A63}"/>
    <cellStyle name="Normal 77 3 3" xfId="60180" xr:uid="{15F26E83-2DFE-4FCB-99E1-04520B0093C6}"/>
    <cellStyle name="Normal 77 4" xfId="18919" xr:uid="{B2648BF8-8697-4B9A-BC77-46C7A04EB1A4}"/>
    <cellStyle name="Normal 77 4 2" xfId="60182" xr:uid="{0853A529-6694-4092-B778-D4B1DF135809}"/>
    <cellStyle name="Normal 77 5" xfId="60175" xr:uid="{69185807-4401-4F08-823A-269F4ED2137D}"/>
    <cellStyle name="Normal 78" xfId="3520" xr:uid="{0B389144-FD06-45A9-AFB2-47EE133D9CA2}"/>
    <cellStyle name="Normal 78 2" xfId="7252" xr:uid="{6F04EEF9-E8DD-4FD1-800A-D1004499B996}"/>
    <cellStyle name="Normal 78 2 2" xfId="14960" xr:uid="{8867C86E-A192-4A99-9998-1F1C515EF321}"/>
    <cellStyle name="Normal 78 2 2 2" xfId="30372" xr:uid="{56C3656E-A4D4-4B52-BE40-560610BC2C20}"/>
    <cellStyle name="Normal 78 2 2 2 2" xfId="60186" xr:uid="{4AF932AE-A1B3-48A9-B02C-8B126C0DD448}"/>
    <cellStyle name="Normal 78 2 2 3" xfId="60185" xr:uid="{2A050C0C-F683-4258-84A0-31CA6AC2F67B}"/>
    <cellStyle name="Normal 78 2 3" xfId="22667" xr:uid="{0DB68565-19A0-4536-B719-A8CA9161B3FC}"/>
    <cellStyle name="Normal 78 2 3 2" xfId="60187" xr:uid="{2CCE56ED-76B2-45F2-AB7E-CCF683AFD9A7}"/>
    <cellStyle name="Normal 78 2 4" xfId="60184" xr:uid="{32FFBA99-A166-4163-9458-E01E02A33E70}"/>
    <cellStyle name="Normal 78 3" xfId="11231" xr:uid="{BAC28583-2703-49E3-9281-9B5018475E25}"/>
    <cellStyle name="Normal 78 3 2" xfId="26644" xr:uid="{9FF97798-4963-443F-9891-59EC2CBFF0E7}"/>
    <cellStyle name="Normal 78 3 2 2" xfId="60189" xr:uid="{189DD368-2FCB-4E80-9AEB-7EC87428F753}"/>
    <cellStyle name="Normal 78 3 3" xfId="60188" xr:uid="{BE6B2144-E08D-424A-95F3-AD6702C471C8}"/>
    <cellStyle name="Normal 78 4" xfId="18939" xr:uid="{F25D0F4C-3C19-41A3-8B84-1448C6EF3A64}"/>
    <cellStyle name="Normal 78 4 2" xfId="60190" xr:uid="{60A6948B-F726-40A0-BBBF-B086A4BE1B86}"/>
    <cellStyle name="Normal 78 5" xfId="60183" xr:uid="{70BB3DA4-7158-4715-A402-19AA6FF5BEFD}"/>
    <cellStyle name="Normal 79" xfId="3540" xr:uid="{24B1AD43-5E62-400B-A20A-DB7C79B71DAC}"/>
    <cellStyle name="Normal 79 2" xfId="7272" xr:uid="{709FB412-67B7-4FD5-A549-009A30B64337}"/>
    <cellStyle name="Normal 79 2 2" xfId="14980" xr:uid="{04B95C6E-A008-4042-8C09-F44CDEBB7AFD}"/>
    <cellStyle name="Normal 79 2 2 2" xfId="30392" xr:uid="{7C2BED75-FE05-4A77-BF16-AC3985F5A634}"/>
    <cellStyle name="Normal 79 2 2 2 2" xfId="60194" xr:uid="{5FB06C01-62F1-4722-8C72-F86DF82587DC}"/>
    <cellStyle name="Normal 79 2 2 3" xfId="60193" xr:uid="{FC44528C-A167-4725-9802-6E2935EA19FD}"/>
    <cellStyle name="Normal 79 2 3" xfId="22687" xr:uid="{67D8B55D-8420-46F7-A13D-9011FEA9BBCC}"/>
    <cellStyle name="Normal 79 2 3 2" xfId="60195" xr:uid="{6E2671C8-4D74-45C8-956E-0410051BD292}"/>
    <cellStyle name="Normal 79 2 4" xfId="60192" xr:uid="{9AE14545-DDAE-4EE8-B661-69A3D3A4FD8C}"/>
    <cellStyle name="Normal 79 3" xfId="11251" xr:uid="{F84D15F1-07DD-43C6-AB95-F7823A818742}"/>
    <cellStyle name="Normal 79 3 2" xfId="26664" xr:uid="{0BF6211A-2BC4-4410-819E-6B9E750AE322}"/>
    <cellStyle name="Normal 79 3 2 2" xfId="60197" xr:uid="{3838311E-27CC-44CA-A68D-5D4A3EB99563}"/>
    <cellStyle name="Normal 79 3 3" xfId="60196" xr:uid="{AEC5524A-16E2-4D38-9999-125DAE0E4365}"/>
    <cellStyle name="Normal 79 4" xfId="18959" xr:uid="{9DEE82A3-CD2E-4832-8658-FD5502B20446}"/>
    <cellStyle name="Normal 79 4 2" xfId="60198" xr:uid="{896EB21A-684C-4877-A114-B1FF57B4AAE9}"/>
    <cellStyle name="Normal 79 5" xfId="60191" xr:uid="{FA8964AC-8B4F-4F5B-84B3-D62357873B7B}"/>
    <cellStyle name="Normal 8" xfId="109" xr:uid="{4198E123-9BCC-4782-A6C3-F1D85231F636}"/>
    <cellStyle name="Normal 8 2" xfId="110" xr:uid="{96DAFA79-139A-4433-AC32-7B24B19C1ABC}"/>
    <cellStyle name="Normal 8 2 2" xfId="60200" xr:uid="{FBB918AE-BFF4-4AF8-97A9-4A3668D4EF30}"/>
    <cellStyle name="Normal 8 3" xfId="60199" xr:uid="{129F0D03-FCD4-4293-8109-5C44BBB76F1B}"/>
    <cellStyle name="Normal 80" xfId="3560" xr:uid="{84CF901C-850F-4F3D-BBFF-ADDC86600B05}"/>
    <cellStyle name="Normal 81" xfId="3561" xr:uid="{6B2C8C59-64A7-4DFA-A7F5-1133D94F41A1}"/>
    <cellStyle name="Normal 81 2" xfId="7292" xr:uid="{4D7E9D31-915B-453D-9F4D-FE5EA92EF18A}"/>
    <cellStyle name="Normal 81 2 2" xfId="15000" xr:uid="{47C8EBEA-5599-442C-9F6A-6180E684589F}"/>
    <cellStyle name="Normal 81 2 2 2" xfId="30412" xr:uid="{7531E163-85F1-4CE7-878C-1397A205C664}"/>
    <cellStyle name="Normal 81 2 2 2 2" xfId="60204" xr:uid="{4F187C1D-6BB3-4675-A0A9-8BF960FB5B5C}"/>
    <cellStyle name="Normal 81 2 2 3" xfId="60203" xr:uid="{D502A068-64E9-488E-A071-182123F53DAE}"/>
    <cellStyle name="Normal 81 2 3" xfId="22707" xr:uid="{C582111A-3923-4D2F-A330-958B6500BBD7}"/>
    <cellStyle name="Normal 81 2 3 2" xfId="60205" xr:uid="{93025B2C-C46C-4EE9-B776-F61B6D4CBE08}"/>
    <cellStyle name="Normal 81 2 4" xfId="60202" xr:uid="{3232ED33-6C9E-41D7-B61F-80852E5A0E0D}"/>
    <cellStyle name="Normal 81 3" xfId="11271" xr:uid="{4128107D-71E4-4911-8F49-A7320E6CD5CE}"/>
    <cellStyle name="Normal 81 3 2" xfId="26684" xr:uid="{E412AF3A-12CF-4B46-8571-157EBEDEAF31}"/>
    <cellStyle name="Normal 81 3 2 2" xfId="60207" xr:uid="{83A94C31-36E1-4A45-8722-2D035E4AA2D2}"/>
    <cellStyle name="Normal 81 3 3" xfId="60206" xr:uid="{56C50F13-8B07-436F-BD26-9C034144DF6C}"/>
    <cellStyle name="Normal 81 4" xfId="18979" xr:uid="{335E3C01-BCB7-43A7-BFCD-B057FA32BBD3}"/>
    <cellStyle name="Normal 81 4 2" xfId="60208" xr:uid="{BE9D0734-ACA2-471F-B95D-4906F9450FFA}"/>
    <cellStyle name="Normal 81 5" xfId="60201" xr:uid="{902B357A-49A3-403F-AFFA-B7030F428013}"/>
    <cellStyle name="Normal 82" xfId="3581" xr:uid="{F370C975-5B76-4548-B4D6-D06ABD18413A}"/>
    <cellStyle name="Normal 82 2" xfId="7312" xr:uid="{B6F5BC29-3BD3-4DB3-BA1B-C8AE8B8A2C25}"/>
    <cellStyle name="Normal 82 2 2" xfId="15020" xr:uid="{C1D91672-7401-459F-961B-0E6B730D5289}"/>
    <cellStyle name="Normal 82 2 2 2" xfId="30432" xr:uid="{178DCFD0-E01B-42E4-9652-A1DC308D1DEC}"/>
    <cellStyle name="Normal 82 2 2 2 2" xfId="60212" xr:uid="{ED26AD82-67E4-47E9-AB16-6C77B021DD70}"/>
    <cellStyle name="Normal 82 2 2 3" xfId="60211" xr:uid="{9CE0C045-4D8A-4A1E-9754-5FC1A908D39A}"/>
    <cellStyle name="Normal 82 2 3" xfId="22727" xr:uid="{BF25363D-0B6A-4EF5-A4A2-98F3081A065D}"/>
    <cellStyle name="Normal 82 2 3 2" xfId="60213" xr:uid="{E9094CEF-5990-469F-811E-51A007407B29}"/>
    <cellStyle name="Normal 82 2 4" xfId="60210" xr:uid="{F2557602-DB2D-484D-B735-A492F23C19C6}"/>
    <cellStyle name="Normal 82 3" xfId="11291" xr:uid="{2DC0B9DD-C6A3-4963-BFF2-CFC38EB5E9DB}"/>
    <cellStyle name="Normal 82 3 2" xfId="26704" xr:uid="{A9F9B6F9-FCE2-4F9A-B00D-3190997FDCEC}"/>
    <cellStyle name="Normal 82 3 2 2" xfId="60215" xr:uid="{11ACEE6C-F9DA-4182-97F6-11E938C176C1}"/>
    <cellStyle name="Normal 82 3 3" xfId="60214" xr:uid="{9B61771F-7714-48CF-9E27-A1CAF0E9330B}"/>
    <cellStyle name="Normal 82 4" xfId="18999" xr:uid="{8EFFC87F-3997-4249-9212-6D85A3EBF6AB}"/>
    <cellStyle name="Normal 82 4 2" xfId="60216" xr:uid="{0B38EA56-FA59-4EE5-8E39-0F60ABF56A68}"/>
    <cellStyle name="Normal 82 5" xfId="60209" xr:uid="{6F8E5393-C6A0-4DEE-A4EF-ECD82877C00C}"/>
    <cellStyle name="Normal 83" xfId="3601" xr:uid="{CFA873D4-AE83-4EAE-A7CF-E5D34E85411E}"/>
    <cellStyle name="Normal 83 2" xfId="7332" xr:uid="{E44DD3C5-17EC-428C-A833-1F3923627FBC}"/>
    <cellStyle name="Normal 83 2 2" xfId="15040" xr:uid="{EC40E4B9-8864-4B8D-BCB1-64E512FBD8D8}"/>
    <cellStyle name="Normal 83 2 2 2" xfId="30452" xr:uid="{6F96975C-23C5-4F5D-A820-112BAF6A0951}"/>
    <cellStyle name="Normal 83 2 2 2 2" xfId="60220" xr:uid="{6AAF79DB-3F27-47E9-92B6-0481A0191E24}"/>
    <cellStyle name="Normal 83 2 2 3" xfId="60219" xr:uid="{1B95647C-DC4D-4646-882F-6CD21F1245B8}"/>
    <cellStyle name="Normal 83 2 3" xfId="22747" xr:uid="{D41C6157-85CE-45C2-8B62-74DE743397E7}"/>
    <cellStyle name="Normal 83 2 3 2" xfId="60221" xr:uid="{7F87819A-7F7F-4166-BAED-4952F366CF8A}"/>
    <cellStyle name="Normal 83 2 4" xfId="60218" xr:uid="{B4CD5DC7-4B6E-4162-9DDB-2AEB4BE0B904}"/>
    <cellStyle name="Normal 83 3" xfId="11311" xr:uid="{43B74A85-AA40-4EEC-A537-FC0376ACB3D3}"/>
    <cellStyle name="Normal 83 3 2" xfId="26724" xr:uid="{6F57FBAF-B5B1-4517-B124-53CD1D9BFCEE}"/>
    <cellStyle name="Normal 83 3 2 2" xfId="60223" xr:uid="{ACAFE9F1-980E-4E07-9E2B-9A9B1A68A800}"/>
    <cellStyle name="Normal 83 3 3" xfId="60222" xr:uid="{96610E2D-F3A0-4085-80C4-11E03FA26879}"/>
    <cellStyle name="Normal 83 4" xfId="19019" xr:uid="{F058139F-48D0-48E0-92C8-C4377ACD0619}"/>
    <cellStyle name="Normal 83 4 2" xfId="60224" xr:uid="{1D3D39EC-4D89-4B68-AE47-A3C9D5B19B47}"/>
    <cellStyle name="Normal 83 5" xfId="60217" xr:uid="{775DC6C5-0E42-479A-8EA0-20B5BDC69551}"/>
    <cellStyle name="Normal 84" xfId="3621" xr:uid="{A09C2A14-711A-452E-8074-F8C692E4BD05}"/>
    <cellStyle name="Normal 84 2" xfId="7352" xr:uid="{068E7915-A16F-4316-A419-50AE450EA2DA}"/>
    <cellStyle name="Normal 84 2 2" xfId="15060" xr:uid="{367CFE4F-64E1-4FDD-8A64-CA96BA6C21C7}"/>
    <cellStyle name="Normal 84 2 2 2" xfId="30472" xr:uid="{B24802E8-C7D5-41C8-BF8A-D25088456C39}"/>
    <cellStyle name="Normal 84 2 2 2 2" xfId="60228" xr:uid="{07539B11-E678-4670-BD21-29473F6A829C}"/>
    <cellStyle name="Normal 84 2 2 3" xfId="60227" xr:uid="{D4A127B6-583A-4D7B-918E-FC7E6C5E6320}"/>
    <cellStyle name="Normal 84 2 3" xfId="22767" xr:uid="{87A69B95-EBF2-4423-B2A5-491D40EF5ADF}"/>
    <cellStyle name="Normal 84 2 3 2" xfId="60229" xr:uid="{A2C16AEF-7D8E-4630-87F7-D4E07FC65A4D}"/>
    <cellStyle name="Normal 84 2 4" xfId="60226" xr:uid="{3FAD973B-99E9-4898-B744-2EB4391AE9D7}"/>
    <cellStyle name="Normal 84 3" xfId="11331" xr:uid="{E14948B4-6A89-4DD2-9E57-5085FD18033E}"/>
    <cellStyle name="Normal 84 3 2" xfId="26744" xr:uid="{5B233032-34EB-4417-94C9-5529A6E231CF}"/>
    <cellStyle name="Normal 84 3 2 2" xfId="60231" xr:uid="{F59330AB-C50E-4E67-B848-BABAB40CB159}"/>
    <cellStyle name="Normal 84 3 3" xfId="60230" xr:uid="{BA979F57-51A6-40F5-8049-5C90ED895B30}"/>
    <cellStyle name="Normal 84 4" xfId="19039" xr:uid="{9BD0E0E7-FFEE-434A-A199-1A80C2DA2E28}"/>
    <cellStyle name="Normal 84 4 2" xfId="60232" xr:uid="{FE38FE64-122E-41B9-85C0-654013A9EA8A}"/>
    <cellStyle name="Normal 84 5" xfId="60225" xr:uid="{B47D1977-F953-4BB5-92AA-C3477B31A67B}"/>
    <cellStyle name="Normal 85" xfId="3641" xr:uid="{F279B374-C6AF-44CB-8D72-C6B8CF44FD1D}"/>
    <cellStyle name="Normal 85 2" xfId="7372" xr:uid="{E48BAF60-CE5F-44F6-A670-A78C9A9D4BA7}"/>
    <cellStyle name="Normal 85 2 2" xfId="15080" xr:uid="{3BC8C062-B6B6-4000-A08D-3F54E656C60B}"/>
    <cellStyle name="Normal 85 2 2 2" xfId="30492" xr:uid="{D9AA6913-B35E-4182-8154-E39867AB78F8}"/>
    <cellStyle name="Normal 85 2 2 2 2" xfId="60236" xr:uid="{5B985D47-BDFC-42BD-BB8D-82F70727986B}"/>
    <cellStyle name="Normal 85 2 2 3" xfId="60235" xr:uid="{BAD0A52D-88A1-43B9-B443-F6E41806742E}"/>
    <cellStyle name="Normal 85 2 3" xfId="22787" xr:uid="{CB0C1D62-ACA0-40D0-AF20-C321A7B02687}"/>
    <cellStyle name="Normal 85 2 3 2" xfId="60237" xr:uid="{EFAF2737-CBDD-4311-85D5-3BC3AF8056CB}"/>
    <cellStyle name="Normal 85 2 4" xfId="60234" xr:uid="{1E1D41E6-B1C5-493D-9872-B4CCD8DB4B7B}"/>
    <cellStyle name="Normal 85 3" xfId="11351" xr:uid="{FA246B44-71D4-4C8D-977F-674238698648}"/>
    <cellStyle name="Normal 85 3 2" xfId="26764" xr:uid="{877B63A0-8D81-43F1-BA96-528CA5B404C9}"/>
    <cellStyle name="Normal 85 3 2 2" xfId="60239" xr:uid="{7215AD36-8F13-45DA-82C2-AF60E1659B76}"/>
    <cellStyle name="Normal 85 3 3" xfId="60238" xr:uid="{1FAF22B4-B81A-478E-9DCE-484DB1F53D97}"/>
    <cellStyle name="Normal 85 4" xfId="19059" xr:uid="{06EFCD8E-72A6-4D7F-A161-8D7B51D03DA8}"/>
    <cellStyle name="Normal 85 4 2" xfId="60240" xr:uid="{8CF6216E-7C9B-472D-8289-105E94D3FD26}"/>
    <cellStyle name="Normal 85 5" xfId="60233" xr:uid="{76EDD20C-4E8F-417B-AFD3-422A8FD9826D}"/>
    <cellStyle name="Normal 86" xfId="3661" xr:uid="{173A95F7-CF5C-4514-AF53-63956F2415A9}"/>
    <cellStyle name="Normal 86 2" xfId="7392" xr:uid="{511F2B16-E851-4C96-9989-5D77337721C7}"/>
    <cellStyle name="Normal 86 2 2" xfId="15100" xr:uid="{50A588C1-12BB-42FE-8150-650F10C63BBD}"/>
    <cellStyle name="Normal 86 2 2 2" xfId="30512" xr:uid="{C167368A-E4B0-44D9-A813-1E9E0FEDA885}"/>
    <cellStyle name="Normal 86 2 2 2 2" xfId="60244" xr:uid="{98F2C010-DC15-4991-B03E-8BE5D15AD372}"/>
    <cellStyle name="Normal 86 2 2 3" xfId="60243" xr:uid="{717740DB-EB32-48E1-8519-8F12ADC94F41}"/>
    <cellStyle name="Normal 86 2 3" xfId="22807" xr:uid="{65E1860B-A4DA-489D-9CCC-52EB534A2474}"/>
    <cellStyle name="Normal 86 2 3 2" xfId="60245" xr:uid="{9AC84FA2-4914-4C5F-BD66-534E11BCE315}"/>
    <cellStyle name="Normal 86 2 4" xfId="60242" xr:uid="{480E8255-EB16-4AE1-8846-0573182E4C76}"/>
    <cellStyle name="Normal 86 3" xfId="11371" xr:uid="{DBE81763-AEEC-4455-81F0-4953BB571019}"/>
    <cellStyle name="Normal 86 3 2" xfId="26784" xr:uid="{19DB615C-FFB2-4046-BC6F-BC338B0CA063}"/>
    <cellStyle name="Normal 86 3 2 2" xfId="60247" xr:uid="{EDD20267-D636-458B-9BF2-59CCC558E036}"/>
    <cellStyle name="Normal 86 3 3" xfId="60246" xr:uid="{5F7A075B-522D-4645-A764-FEE6A2F0FF7D}"/>
    <cellStyle name="Normal 86 4" xfId="19079" xr:uid="{059753A8-FD6B-4CEF-8129-60B8E433A84F}"/>
    <cellStyle name="Normal 86 4 2" xfId="60248" xr:uid="{7507D8C1-A933-43B3-B544-CA5E961877DD}"/>
    <cellStyle name="Normal 86 5" xfId="60241" xr:uid="{70F5991D-90EC-4718-BE9A-1AFB500FCE94}"/>
    <cellStyle name="Normal 87" xfId="3681" xr:uid="{3C76E8F9-A8C5-42C1-8B33-22F3D04A1F1C}"/>
    <cellStyle name="Normal 87 2" xfId="7412" xr:uid="{36C6C066-F173-4A9B-B570-6213118D2F2C}"/>
    <cellStyle name="Normal 87 2 2" xfId="15120" xr:uid="{A2C51458-9DD2-4A52-85AF-2254A7FB5A3D}"/>
    <cellStyle name="Normal 87 2 2 2" xfId="30532" xr:uid="{40882A28-C488-4E68-9BFC-8127FC7D35DF}"/>
    <cellStyle name="Normal 87 2 2 2 2" xfId="60252" xr:uid="{66270302-73BC-47C3-B72E-C768A8144EFC}"/>
    <cellStyle name="Normal 87 2 2 3" xfId="60251" xr:uid="{7B3B3EF0-9178-44EE-9A81-572404B87CA9}"/>
    <cellStyle name="Normal 87 2 3" xfId="22827" xr:uid="{C9C00976-C371-4E01-AE35-D0E17D6F3DAD}"/>
    <cellStyle name="Normal 87 2 3 2" xfId="60253" xr:uid="{EC2936D7-9EB8-46DE-989E-D31D110844ED}"/>
    <cellStyle name="Normal 87 2 4" xfId="60250" xr:uid="{53E324B7-207E-45A7-A18B-247BAF4FDF1C}"/>
    <cellStyle name="Normal 87 3" xfId="11391" xr:uid="{DDF366E2-CB29-4BD4-BC25-F8C4E6433944}"/>
    <cellStyle name="Normal 87 3 2" xfId="26804" xr:uid="{279FFD9B-0A5B-416A-B0B8-5BB42924FA0F}"/>
    <cellStyle name="Normal 87 3 2 2" xfId="60255" xr:uid="{DA66B87C-D681-4921-A1B0-CBA781F4D796}"/>
    <cellStyle name="Normal 87 3 3" xfId="60254" xr:uid="{D5D4B5AE-5CD3-4441-9172-28643905A0FF}"/>
    <cellStyle name="Normal 87 4" xfId="19099" xr:uid="{CA0E7A2E-174A-43FF-A98C-2A6999AA0C94}"/>
    <cellStyle name="Normal 87 4 2" xfId="60256" xr:uid="{ACA9AD1E-6BBE-4D59-891A-435216301B8E}"/>
    <cellStyle name="Normal 87 5" xfId="60249" xr:uid="{4C6014C4-63F0-460B-8265-D739C8A4CB08}"/>
    <cellStyle name="Normal 88" xfId="3701" xr:uid="{4A20EF6A-75C6-4599-AB09-A7D928ED1B11}"/>
    <cellStyle name="Normal 88 2" xfId="7432" xr:uid="{D001820F-6A4F-44D0-B770-E41375EF5122}"/>
    <cellStyle name="Normal 88 2 2" xfId="15140" xr:uid="{DE516EC6-CE9E-41B7-B081-63211112DA74}"/>
    <cellStyle name="Normal 88 2 2 2" xfId="30552" xr:uid="{A4AB385E-4C80-40A0-BAD3-22C84309612C}"/>
    <cellStyle name="Normal 88 2 2 2 2" xfId="60260" xr:uid="{4AF056ED-BA53-4C7F-BFA7-A052B09B1D87}"/>
    <cellStyle name="Normal 88 2 2 3" xfId="60259" xr:uid="{864EBD55-EA9E-4033-9B8D-8FD98ADF5951}"/>
    <cellStyle name="Normal 88 2 3" xfId="22847" xr:uid="{0DB51DCA-94FE-4223-930F-8FE360A13EC1}"/>
    <cellStyle name="Normal 88 2 3 2" xfId="60261" xr:uid="{CA091D83-EFA9-40E7-A82C-F172E3B683E2}"/>
    <cellStyle name="Normal 88 2 4" xfId="60258" xr:uid="{65EE04F3-AF4E-4892-AA89-35FF5D35CDF4}"/>
    <cellStyle name="Normal 88 3" xfId="11411" xr:uid="{9606AF37-0A0C-4FDA-8D31-26E35910C1C0}"/>
    <cellStyle name="Normal 88 3 2" xfId="26824" xr:uid="{FC0E2599-DD6F-4CD2-A525-55A035E75399}"/>
    <cellStyle name="Normal 88 3 2 2" xfId="60263" xr:uid="{DAA25DA6-1BC8-411F-A64A-856DE91F2DEF}"/>
    <cellStyle name="Normal 88 3 3" xfId="60262" xr:uid="{86E238D2-A6B4-4FBE-A8CA-BAE4A846769B}"/>
    <cellStyle name="Normal 88 4" xfId="19119" xr:uid="{EB45E4D1-AA36-4E48-895D-42EEBF833F17}"/>
    <cellStyle name="Normal 88 4 2" xfId="60264" xr:uid="{F512A47B-4829-4CB7-8E4F-8355EAD63BCC}"/>
    <cellStyle name="Normal 88 5" xfId="60257" xr:uid="{2C3895B0-2BC1-487F-9A44-584091D555A6}"/>
    <cellStyle name="Normal 89" xfId="3721" xr:uid="{867DEEB4-9CAC-4CC6-AF50-301AAA29B91F}"/>
    <cellStyle name="Normal 89 2" xfId="7452" xr:uid="{6E3BD9AD-9212-4F3E-8B55-5BFE32CA2F9A}"/>
    <cellStyle name="Normal 89 2 2" xfId="15160" xr:uid="{4932E032-EB32-4F0E-832A-C6D6C3013548}"/>
    <cellStyle name="Normal 89 2 2 2" xfId="30572" xr:uid="{30068A53-C1A8-41A3-818C-1946E815E938}"/>
    <cellStyle name="Normal 89 2 2 2 2" xfId="60268" xr:uid="{EEF2C2CD-718E-4A59-A31E-9A0BB6199D40}"/>
    <cellStyle name="Normal 89 2 2 3" xfId="60267" xr:uid="{8C73DE63-EC02-4DC6-AE59-65FCC82813A0}"/>
    <cellStyle name="Normal 89 2 3" xfId="22867" xr:uid="{CE455F3E-8CC3-4B10-8567-CB367F665BCB}"/>
    <cellStyle name="Normal 89 2 3 2" xfId="60269" xr:uid="{9227F0BC-5F15-405F-8153-12620B4DB6A7}"/>
    <cellStyle name="Normal 89 2 4" xfId="60266" xr:uid="{1BD5C3CE-F781-4E47-85B0-EE0D71A4303A}"/>
    <cellStyle name="Normal 89 3" xfId="11431" xr:uid="{8C57CCAD-6B3A-4D6B-B998-4334FC5A8EA9}"/>
    <cellStyle name="Normal 89 3 2" xfId="26844" xr:uid="{30038D2B-6813-46B7-84EB-DA82E3A01A9B}"/>
    <cellStyle name="Normal 89 3 2 2" xfId="60271" xr:uid="{AB98BC5D-1A34-4D83-A730-77566D50979C}"/>
    <cellStyle name="Normal 89 3 3" xfId="60270" xr:uid="{99ADE3B0-0734-477C-B86C-A7DB62248A23}"/>
    <cellStyle name="Normal 89 4" xfId="19139" xr:uid="{E5FCFD15-E46E-47A1-B1EE-3EC78658E9BD}"/>
    <cellStyle name="Normal 89 4 2" xfId="60272" xr:uid="{3E53644A-2DF8-4778-8F4D-07AB88DE23B9}"/>
    <cellStyle name="Normal 89 5" xfId="60265" xr:uid="{8FB660A1-53B5-41B7-9FB4-B8C11B0E1B14}"/>
    <cellStyle name="Normal 9" xfId="111" xr:uid="{F79589A1-30B4-446D-9D7B-EC26922F9BFC}"/>
    <cellStyle name="Normal 9 2" xfId="60273" xr:uid="{9E00E2EE-AE29-4D6C-93DB-A933BAFEEBE7}"/>
    <cellStyle name="Normal 90" xfId="3741" xr:uid="{A5E20756-25D8-44E5-A4F4-5EBEE81F94E5}"/>
    <cellStyle name="Normal 90 2" xfId="7472" xr:uid="{C1E343E3-3245-4191-9BC7-36F7CEF6E02A}"/>
    <cellStyle name="Normal 90 2 2" xfId="15180" xr:uid="{AA30B5E2-F87F-4234-8117-604855B198B6}"/>
    <cellStyle name="Normal 90 2 2 2" xfId="30592" xr:uid="{ABE00644-4662-4E22-A10B-A1F60E11ACCC}"/>
    <cellStyle name="Normal 90 2 2 2 2" xfId="60277" xr:uid="{AB5B34AD-2B03-4FB2-B9DD-3A36E47E71D9}"/>
    <cellStyle name="Normal 90 2 2 3" xfId="60276" xr:uid="{09A77F51-0674-4AFA-802E-7D83702F5EC6}"/>
    <cellStyle name="Normal 90 2 3" xfId="22887" xr:uid="{8FDD4C89-A396-4AD7-A4B6-14D304DE1302}"/>
    <cellStyle name="Normal 90 2 3 2" xfId="60278" xr:uid="{EAEBC694-282A-4EC1-A913-A0F9DE15CCCD}"/>
    <cellStyle name="Normal 90 2 4" xfId="60275" xr:uid="{00ECFEB4-4951-4772-99BC-31F474E28BD3}"/>
    <cellStyle name="Normal 90 3" xfId="11451" xr:uid="{3A43A4A9-91E8-4C76-9BD3-8C077918DC3E}"/>
    <cellStyle name="Normal 90 3 2" xfId="26864" xr:uid="{204AAD36-BC14-404E-B2D1-A04190029CF3}"/>
    <cellStyle name="Normal 90 3 2 2" xfId="60280" xr:uid="{959465F3-F7D1-411D-96E9-58757B07F3F3}"/>
    <cellStyle name="Normal 90 3 3" xfId="60279" xr:uid="{7C37A3B3-D59C-4C79-900D-4BC3D28583D7}"/>
    <cellStyle name="Normal 90 4" xfId="19159" xr:uid="{BA404464-570F-489E-AD18-8949D0D7BF7D}"/>
    <cellStyle name="Normal 90 4 2" xfId="60281" xr:uid="{CFAD6AF5-A864-4095-8AA6-B7465DD12665}"/>
    <cellStyle name="Normal 90 5" xfId="60274" xr:uid="{B01D0B51-8DC4-4AF8-ACAC-0DFFA19D1B68}"/>
    <cellStyle name="Normal 91" xfId="3761" xr:uid="{B20CB26D-C744-4450-B932-76ABD15899CD}"/>
    <cellStyle name="Normal 91 2" xfId="7492" xr:uid="{40E86CA9-E0DB-44C1-9730-0C97DEC1A6E6}"/>
    <cellStyle name="Normal 91 2 2" xfId="15200" xr:uid="{557C0613-DB53-4BFD-BE13-13BD01E6CF21}"/>
    <cellStyle name="Normal 91 2 2 2" xfId="30612" xr:uid="{BC172245-FF77-4C9B-B1BE-5AFC7FFE8C7A}"/>
    <cellStyle name="Normal 91 2 2 2 2" xfId="60285" xr:uid="{384A18B3-6C81-4DC5-89CE-DB940BF0371B}"/>
    <cellStyle name="Normal 91 2 2 3" xfId="60284" xr:uid="{609525E3-7D88-4793-A95B-576C9FBB9226}"/>
    <cellStyle name="Normal 91 2 3" xfId="22907" xr:uid="{13927D12-BCBE-46F7-A011-B89A0C06BF34}"/>
    <cellStyle name="Normal 91 2 3 2" xfId="60286" xr:uid="{9B4A7528-8DDA-4A74-83C3-730802F12A38}"/>
    <cellStyle name="Normal 91 2 4" xfId="60283" xr:uid="{CFA72DC8-5AEB-42CE-BB77-2CE614241A99}"/>
    <cellStyle name="Normal 91 3" xfId="11471" xr:uid="{DA9E802F-151A-4B02-B12F-0BA7305D4A1F}"/>
    <cellStyle name="Normal 91 3 2" xfId="26884" xr:uid="{B733A6E4-8C5E-4ACC-890C-27039D5D47B2}"/>
    <cellStyle name="Normal 91 3 2 2" xfId="60288" xr:uid="{C30E43CD-12A4-47FE-B616-91DC7C65315E}"/>
    <cellStyle name="Normal 91 3 3" xfId="60287" xr:uid="{C16B3851-611D-42BF-A7A7-37A991E1B1F8}"/>
    <cellStyle name="Normal 91 4" xfId="19179" xr:uid="{AF6910BB-BF57-497E-A4A9-836225C17FFB}"/>
    <cellStyle name="Normal 91 4 2" xfId="60289" xr:uid="{98D5FB4F-E3C2-4C67-94A9-3CA14A4B3194}"/>
    <cellStyle name="Normal 91 5" xfId="60282" xr:uid="{0C2976C6-C95B-41A8-9B37-9383D23B5E7E}"/>
    <cellStyle name="Normal 92" xfId="3781" xr:uid="{5A8EE0E7-3088-413C-990C-DC2E08FEC622}"/>
    <cellStyle name="Normal 92 2" xfId="7512" xr:uid="{1AEBB1A0-D2CA-4EC8-980C-14682D6663D9}"/>
    <cellStyle name="Normal 92 2 2" xfId="15220" xr:uid="{F9275F7F-BB7E-4B38-BEAF-67CFFA19A242}"/>
    <cellStyle name="Normal 92 2 2 2" xfId="30632" xr:uid="{9DEFF2E2-3323-41AC-BE73-625BF46A257E}"/>
    <cellStyle name="Normal 92 2 2 2 2" xfId="60293" xr:uid="{52A82538-EA1B-4BA6-92A0-31D8B7978AFA}"/>
    <cellStyle name="Normal 92 2 2 3" xfId="60292" xr:uid="{84CA7463-F3AB-40F3-904D-0900B9DF7CA9}"/>
    <cellStyle name="Normal 92 2 3" xfId="22927" xr:uid="{0C05B919-7760-4059-8149-0B11E7F053D2}"/>
    <cellStyle name="Normal 92 2 3 2" xfId="60294" xr:uid="{2E13B2B1-111B-4EF3-B1A4-A9EA7DCB7CAC}"/>
    <cellStyle name="Normal 92 2 4" xfId="60291" xr:uid="{AB430ECE-3517-4323-8D4F-85E658BFC4E8}"/>
    <cellStyle name="Normal 92 3" xfId="11491" xr:uid="{545E7E43-0476-4130-82DA-64DE9BA28B3A}"/>
    <cellStyle name="Normal 92 3 2" xfId="26904" xr:uid="{5A04F586-B8FA-4A96-912E-49C15ACD09C2}"/>
    <cellStyle name="Normal 92 3 2 2" xfId="60296" xr:uid="{79B767F7-9964-4CFC-BC5D-21A7F7108B85}"/>
    <cellStyle name="Normal 92 3 3" xfId="60295" xr:uid="{7861E4FC-73D9-4775-B07D-0B2D7F1AC3A8}"/>
    <cellStyle name="Normal 92 4" xfId="19199" xr:uid="{C32750B2-6322-4031-866F-42FBBC145C8D}"/>
    <cellStyle name="Normal 92 4 2" xfId="60297" xr:uid="{C0514A6B-EDA4-44C8-8EB0-58C3BAE18B4A}"/>
    <cellStyle name="Normal 92 5" xfId="60290" xr:uid="{786DE2CD-B3B2-44B5-A8B6-9B663240B59E}"/>
    <cellStyle name="Normal 93" xfId="3801" xr:uid="{752F7F31-BD17-48F2-A6CB-F4948695B838}"/>
    <cellStyle name="Normal 93 2" xfId="7532" xr:uid="{85B1D168-FB5C-4D27-91C3-4AB3D656BA2C}"/>
    <cellStyle name="Normal 93 2 2" xfId="15240" xr:uid="{36ABED76-CBDF-412C-A327-A881F4752F54}"/>
    <cellStyle name="Normal 93 2 2 2" xfId="30652" xr:uid="{96E6C449-3DC1-4E28-87E4-8FE1BC3CE4D7}"/>
    <cellStyle name="Normal 93 2 2 2 2" xfId="60301" xr:uid="{E4649704-6398-44B1-94D7-7722BC04B9B4}"/>
    <cellStyle name="Normal 93 2 2 3" xfId="60300" xr:uid="{CBDD2DA8-2234-430B-880D-26F24F3AB323}"/>
    <cellStyle name="Normal 93 2 3" xfId="22947" xr:uid="{057D95CC-5AE9-44BF-AFA1-309248062840}"/>
    <cellStyle name="Normal 93 2 3 2" xfId="60302" xr:uid="{C722C643-0521-4DAB-A6C3-3413EB4517AA}"/>
    <cellStyle name="Normal 93 2 4" xfId="60299" xr:uid="{97D3358A-DCB9-489F-AE04-1423673F8491}"/>
    <cellStyle name="Normal 93 3" xfId="11511" xr:uid="{D41EF2CC-5AEB-43B5-9AEB-5EB8073E7309}"/>
    <cellStyle name="Normal 93 3 2" xfId="26924" xr:uid="{6DC913DA-F2A1-483A-9364-97425F33E513}"/>
    <cellStyle name="Normal 93 3 2 2" xfId="60304" xr:uid="{1E9BD6BE-985C-4929-BE12-EE9D16B95619}"/>
    <cellStyle name="Normal 93 3 3" xfId="60303" xr:uid="{DD9C151C-ADCE-41AD-A684-544256F90F41}"/>
    <cellStyle name="Normal 93 4" xfId="19219" xr:uid="{F98E913A-9FD4-489F-AA33-4FFEB5F10CFC}"/>
    <cellStyle name="Normal 93 4 2" xfId="60305" xr:uid="{4DA4E2A6-E255-404E-A25B-5F3B95CC9293}"/>
    <cellStyle name="Normal 93 5" xfId="60298" xr:uid="{AB0E3BD8-EBEE-492D-9ECB-8C7C70EF3B31}"/>
    <cellStyle name="Normal 94" xfId="3821" xr:uid="{49EA574A-16B4-46A8-8298-B0C2DFF3A55B}"/>
    <cellStyle name="Normal 94 2" xfId="11531" xr:uid="{959436BA-6FBB-452D-AE83-1314D7F9123E}"/>
    <cellStyle name="Normal 94 2 2" xfId="60307" xr:uid="{DAF8D9D7-5204-4CBB-A112-4764BA60D28B}"/>
    <cellStyle name="Normal 94 3" xfId="60306" xr:uid="{5D7C1FE8-C736-4F02-ADC9-BEF5EB8F3581}"/>
    <cellStyle name="Normal 95" xfId="3822" xr:uid="{C0AFFC95-EFD7-46B7-9687-A5A09EFCF5EA}"/>
    <cellStyle name="Normal 95 2" xfId="7552" xr:uid="{F0A79ECD-E086-4A40-A68E-4E16576C42AE}"/>
    <cellStyle name="Normal 95 2 2" xfId="15260" xr:uid="{BF4B35E7-C5C3-4FA3-B740-A88B8EC00CA3}"/>
    <cellStyle name="Normal 95 2 2 2" xfId="30672" xr:uid="{1B7BDAF2-87E2-4FF5-B824-5CE7A3E67F03}"/>
    <cellStyle name="Normal 95 2 2 2 2" xfId="60311" xr:uid="{EC3D7861-2017-4F90-B94D-0AABC83C6E48}"/>
    <cellStyle name="Normal 95 2 2 3" xfId="60310" xr:uid="{7E4020D4-17D4-4DC0-B93B-590FEBB8EE34}"/>
    <cellStyle name="Normal 95 2 3" xfId="22967" xr:uid="{130AC2A3-5A72-49C9-A63A-98F2E46AF46B}"/>
    <cellStyle name="Normal 95 2 3 2" xfId="60312" xr:uid="{D1A87F4E-FE1D-4056-A2F6-02047F1DD271}"/>
    <cellStyle name="Normal 95 2 4" xfId="60309" xr:uid="{CB3D4AEB-D647-488A-8D9C-A2B7D9876E1F}"/>
    <cellStyle name="Normal 95 3" xfId="11532" xr:uid="{4F467929-5809-40E3-9D06-E34E79000FD5}"/>
    <cellStyle name="Normal 95 3 2" xfId="26944" xr:uid="{7DDF36D3-6259-4FF9-A8CD-A04FF1147254}"/>
    <cellStyle name="Normal 95 3 2 2" xfId="60314" xr:uid="{0A6818BF-E8C3-4596-9BDF-5BE27330E72C}"/>
    <cellStyle name="Normal 95 3 3" xfId="60313" xr:uid="{15143E00-1EA9-456F-965C-9CCC0841DEC5}"/>
    <cellStyle name="Normal 95 4" xfId="19239" xr:uid="{7DCDB79D-F1B1-4BF9-9172-AEF993DD2FD8}"/>
    <cellStyle name="Normal 95 4 2" xfId="60315" xr:uid="{0007FC77-A5B6-4E62-9347-4AA05E7B02D1}"/>
    <cellStyle name="Normal 95 5" xfId="60308" xr:uid="{8B35D644-7FF6-4989-BEA9-77509B6A99EA}"/>
    <cellStyle name="Normal 96" xfId="3861" xr:uid="{7718ECDD-F5C5-4B04-84A0-53928717F649}"/>
    <cellStyle name="Normal 97" xfId="3842" xr:uid="{6878C46D-EE68-43C7-AFE1-A7A7629225F5}"/>
    <cellStyle name="Normal 97 2" xfId="11552" xr:uid="{7F0B8DC1-B7AA-499A-9CF0-7689F60EEF17}"/>
    <cellStyle name="Normal 97 2 2" xfId="26964" xr:uid="{C0051387-2E04-4438-8FD6-50802C9C2BC7}"/>
    <cellStyle name="Normal 97 2 2 2" xfId="60319" xr:uid="{85CA4917-A205-4789-81B2-52A898CE26B1}"/>
    <cellStyle name="Normal 97 2 3" xfId="60318" xr:uid="{5D5A9087-969C-4825-9154-331E69A38A6E}"/>
    <cellStyle name="Normal 97 3" xfId="19259" xr:uid="{437D6FDF-3180-42E3-9356-E86AAB96DC03}"/>
    <cellStyle name="Normal 97 3 2" xfId="60320" xr:uid="{18031E90-CE38-458C-A263-4A2DB21C6B1C}"/>
    <cellStyle name="Normal 97 4" xfId="60317" xr:uid="{475602A7-A375-4BED-B069-299847323632}"/>
    <cellStyle name="Normal 98" xfId="7572" xr:uid="{9EF74F60-BE27-4253-9791-596E0F59CDBB}"/>
    <cellStyle name="Normal 98 2" xfId="15280" xr:uid="{D056A041-C390-4396-BCBB-CBB3582EE90E}"/>
    <cellStyle name="Normal 98 2 2" xfId="30692" xr:uid="{B6E67CB8-05C4-47D0-B4A5-2CA96FC22E09}"/>
    <cellStyle name="Normal 98 2 2 2" xfId="60323" xr:uid="{0D60DB52-17B4-4CF4-B5CA-BB75761D4201}"/>
    <cellStyle name="Normal 98 2 3" xfId="60322" xr:uid="{D8C59B7A-878C-4AB5-87D7-2526EEA6179E}"/>
    <cellStyle name="Normal 98 3" xfId="22987" xr:uid="{F6C84819-6CBD-4EF2-994D-7AC098D1D02C}"/>
    <cellStyle name="Normal 98 3 2" xfId="60324" xr:uid="{5B1A1B86-CFEC-43C6-84F0-F586284062BF}"/>
    <cellStyle name="Normal 98 4" xfId="60321" xr:uid="{EC3B8FEE-EFDF-4222-A575-E62DF0B07D38}"/>
    <cellStyle name="Normal 99" xfId="7592" xr:uid="{7AC8453E-F164-4E82-9B10-15832365B906}"/>
    <cellStyle name="Normal 99 2" xfId="15300" xr:uid="{F4A351BB-2B8A-4C94-9969-1B81674D92A8}"/>
    <cellStyle name="Normal 99 2 2" xfId="30712" xr:uid="{E9C71F02-17EF-4B35-B9EF-A5EADEEDC903}"/>
    <cellStyle name="Normal 99 2 2 2" xfId="60327" xr:uid="{352BC870-83B5-45CB-A22A-BED2FADE6796}"/>
    <cellStyle name="Normal 99 2 3" xfId="60326" xr:uid="{F61465F8-673C-433B-8D8C-75E14212B900}"/>
    <cellStyle name="Normal 99 3" xfId="23007" xr:uid="{B6F8855E-255B-424E-AC87-C064C7A7AD31}"/>
    <cellStyle name="Normal 99 3 2" xfId="60328" xr:uid="{9FC937CF-90B0-4C4A-B9CE-E01185177EFF}"/>
    <cellStyle name="Normal 99 4" xfId="60325" xr:uid="{F2150823-435B-4700-B37D-A6AF603388BE}"/>
    <cellStyle name="Notas 10" xfId="569" xr:uid="{CDAC6786-62DB-4BB9-BD6B-D44F1E4EE154}"/>
    <cellStyle name="Notas 10 2" xfId="1230" xr:uid="{47C1E69C-2A3E-410D-9C2D-90536B984DFB}"/>
    <cellStyle name="Notas 10 2 2" xfId="2698" xr:uid="{E7F29493-BDBA-46CF-8B8F-3268705946FB}"/>
    <cellStyle name="Notas 10 2 2 2" xfId="6430" xr:uid="{B5495717-F094-4F28-8341-9CAF4249FD91}"/>
    <cellStyle name="Notas 10 2 2 2 2" xfId="14138" xr:uid="{3EDB3148-86D6-4AB1-90F8-846A5DC639E1}"/>
    <cellStyle name="Notas 10 2 2 2 2 2" xfId="29550" xr:uid="{82622B69-B410-4927-AE09-DF94FB09DB84}"/>
    <cellStyle name="Notas 10 2 2 2 2 2 2" xfId="60335" xr:uid="{E7DFB558-9B4B-4896-BD1B-773ED05E6956}"/>
    <cellStyle name="Notas 10 2 2 2 2 3" xfId="60334" xr:uid="{539FD1F6-C4AC-4DB7-8055-E6B583F37AE0}"/>
    <cellStyle name="Notas 10 2 2 2 3" xfId="21845" xr:uid="{7F23CD8A-A108-4DC7-A6BB-92631B16D870}"/>
    <cellStyle name="Notas 10 2 2 2 3 2" xfId="60336" xr:uid="{5D736D26-DFFF-4300-853D-CE65D5DB45DF}"/>
    <cellStyle name="Notas 10 2 2 2 4" xfId="60333" xr:uid="{01C0AD11-885D-476A-915C-DDA6638C226D}"/>
    <cellStyle name="Notas 10 2 2 3" xfId="10409" xr:uid="{35B15C85-ED22-485B-A9AE-F376226739E4}"/>
    <cellStyle name="Notas 10 2 2 3 2" xfId="25822" xr:uid="{0439C5F2-26B6-496F-AF4E-61448258D857}"/>
    <cellStyle name="Notas 10 2 2 3 2 2" xfId="60338" xr:uid="{9E924931-3AFD-4A83-A076-55ED2A053EEB}"/>
    <cellStyle name="Notas 10 2 2 3 3" xfId="60337" xr:uid="{01884A20-1892-4916-B189-249F126CD06E}"/>
    <cellStyle name="Notas 10 2 2 4" xfId="18117" xr:uid="{97F5F1A5-FF10-4C2C-9B2A-7F5E710FB58D}"/>
    <cellStyle name="Notas 10 2 2 4 2" xfId="60339" xr:uid="{C63CB11E-41E3-4FBE-99FF-3B78B0173830}"/>
    <cellStyle name="Notas 10 2 2 5" xfId="60332" xr:uid="{24B0C8D7-CAB5-41D8-97D1-DA41109E5409}"/>
    <cellStyle name="Notas 10 2 3" xfId="4967" xr:uid="{E9E86BAC-E98D-4AB6-A626-75450ADE0097}"/>
    <cellStyle name="Notas 10 2 3 2" xfId="12675" xr:uid="{68D4CA2F-0A34-44CF-A1DC-D1297661725C}"/>
    <cellStyle name="Notas 10 2 3 2 2" xfId="28087" xr:uid="{D5AFBF7C-2EC5-455A-90EE-0A54A05F0CD7}"/>
    <cellStyle name="Notas 10 2 3 2 2 2" xfId="60342" xr:uid="{2108F178-5891-4064-9615-7E42170DAAB6}"/>
    <cellStyle name="Notas 10 2 3 2 3" xfId="60341" xr:uid="{FABB2111-8802-4F8C-9E3C-5F0FB4FAC953}"/>
    <cellStyle name="Notas 10 2 3 3" xfId="20382" xr:uid="{C0C444D6-FED7-488B-9A2F-8DE807733F44}"/>
    <cellStyle name="Notas 10 2 3 3 2" xfId="60343" xr:uid="{6C264A4B-5BEC-4083-BB29-00561BC43795}"/>
    <cellStyle name="Notas 10 2 3 4" xfId="60340" xr:uid="{ABA7506B-1F60-4B6B-BDA0-27E61DF11792}"/>
    <cellStyle name="Notas 10 2 4" xfId="8950" xr:uid="{27102394-9246-4C94-8247-15FB6F4516F5}"/>
    <cellStyle name="Notas 10 2 4 2" xfId="24363" xr:uid="{C71CB550-26EB-4853-B6F8-18EFFCE1E5DC}"/>
    <cellStyle name="Notas 10 2 4 2 2" xfId="60345" xr:uid="{2EE64437-6414-4B09-B971-F4680DD474A4}"/>
    <cellStyle name="Notas 10 2 4 3" xfId="60344" xr:uid="{88DEDF8A-350F-4A48-B017-BBA07EA8F968}"/>
    <cellStyle name="Notas 10 2 5" xfId="16658" xr:uid="{FF9FF454-6277-4FE7-A655-E3170BD6B308}"/>
    <cellStyle name="Notas 10 2 5 2" xfId="60346" xr:uid="{982951F6-C0CF-4E81-9A0D-E6FC15CBBCEA}"/>
    <cellStyle name="Notas 10 2 6" xfId="60331" xr:uid="{4FB22279-628C-4135-B5FA-CC7DB754A4FD}"/>
    <cellStyle name="Notas 10 3" xfId="2060" xr:uid="{889DD703-43F9-495D-B8A4-7C073DEE1E50}"/>
    <cellStyle name="Notas 10 3 2" xfId="5792" xr:uid="{C18B26DC-E7DD-44CC-86B4-810213666E46}"/>
    <cellStyle name="Notas 10 3 2 2" xfId="13500" xr:uid="{B38BD371-8307-4DDF-9825-2B1338E124CE}"/>
    <cellStyle name="Notas 10 3 2 2 2" xfId="28912" xr:uid="{8A93FC90-372D-4F40-B2A3-8A2AB651C295}"/>
    <cellStyle name="Notas 10 3 2 2 2 2" xfId="60350" xr:uid="{60A825A8-A796-456C-A26F-EE59BA9A6D36}"/>
    <cellStyle name="Notas 10 3 2 2 3" xfId="60349" xr:uid="{40C141CC-C6C5-4CE3-914A-2B83858DB8F9}"/>
    <cellStyle name="Notas 10 3 2 3" xfId="21207" xr:uid="{8B7D2300-91F4-40FB-BDE4-7B4C03B632BC}"/>
    <cellStyle name="Notas 10 3 2 3 2" xfId="60351" xr:uid="{4FCAA455-9531-4048-95B9-8F6286BDE7E9}"/>
    <cellStyle name="Notas 10 3 2 4" xfId="60348" xr:uid="{7048D55D-1E08-4BBA-B40C-BCFBA6B36EB6}"/>
    <cellStyle name="Notas 10 3 3" xfId="9771" xr:uid="{EA83767E-14C7-408A-9A91-4BF051AB8C0A}"/>
    <cellStyle name="Notas 10 3 3 2" xfId="25184" xr:uid="{335EA102-A54C-4002-B2CB-DC8AD961FC6A}"/>
    <cellStyle name="Notas 10 3 3 2 2" xfId="60353" xr:uid="{1CC2F4FB-1FBE-45D5-A5EA-9BA9A53809EE}"/>
    <cellStyle name="Notas 10 3 3 3" xfId="60352" xr:uid="{19720A7A-B8F9-4937-8D7A-90438B037D66}"/>
    <cellStyle name="Notas 10 3 4" xfId="17479" xr:uid="{13F8E367-581C-4A9E-8927-990EA0CFBDA8}"/>
    <cellStyle name="Notas 10 3 4 2" xfId="60354" xr:uid="{2A87DC97-8CD2-42C8-AE3E-625795D81C4A}"/>
    <cellStyle name="Notas 10 3 5" xfId="60347" xr:uid="{66AB01BD-C7BD-4FB9-9008-55B3E55F5100}"/>
    <cellStyle name="Notas 10 4" xfId="4315" xr:uid="{49ACB2D0-D3DD-49D9-A324-2AF0B8FBDB4D}"/>
    <cellStyle name="Notas 10 4 2" xfId="12023" xr:uid="{564718C4-47B1-4DCB-948E-3EAC20B4A47A}"/>
    <cellStyle name="Notas 10 4 2 2" xfId="27435" xr:uid="{3A216AE8-B867-48B6-B80F-BDBE7A971CE4}"/>
    <cellStyle name="Notas 10 4 2 2 2" xfId="60357" xr:uid="{9998D69C-993D-492B-A6BC-5A8377F43260}"/>
    <cellStyle name="Notas 10 4 2 3" xfId="60356" xr:uid="{BFFDA388-C70A-4990-BF8D-7D26795FCEBC}"/>
    <cellStyle name="Notas 10 4 3" xfId="19730" xr:uid="{C3B9BCAC-8851-481D-AF25-4B851728DE10}"/>
    <cellStyle name="Notas 10 4 3 2" xfId="60358" xr:uid="{165A5F10-F47C-45BF-A187-2CE7DB8E5BC3}"/>
    <cellStyle name="Notas 10 4 4" xfId="60355" xr:uid="{567D85D3-B5F5-40BB-AC8C-D25455484AD9}"/>
    <cellStyle name="Notas 10 5" xfId="8312" xr:uid="{68BEF99D-0AB8-4845-96A0-3C7E23292234}"/>
    <cellStyle name="Notas 10 5 2" xfId="23725" xr:uid="{74618242-D368-4D65-983C-BCD00E2060BA}"/>
    <cellStyle name="Notas 10 5 2 2" xfId="60360" xr:uid="{D1F44021-F681-4808-A262-03D05FC4DB9E}"/>
    <cellStyle name="Notas 10 5 3" xfId="60359" xr:uid="{5300354D-F206-4673-9C69-F25D09C876C4}"/>
    <cellStyle name="Notas 10 6" xfId="16020" xr:uid="{7EDB6B12-72F9-459E-83F5-81AEFBCE1630}"/>
    <cellStyle name="Notas 10 6 2" xfId="60361" xr:uid="{3002C672-8A9E-47CC-A33A-FE14AB37FD86}"/>
    <cellStyle name="Notas 10 7" xfId="60330" xr:uid="{FB89823E-BD1B-4DD5-8877-5BD115810AA2}"/>
    <cellStyle name="Notas 11" xfId="590" xr:uid="{CD5223CE-C538-48DB-9B3A-90D70CDD696A}"/>
    <cellStyle name="Notas 11 2" xfId="1251" xr:uid="{4D4551E6-7F16-4DB2-8C33-F177CCEFE1E7}"/>
    <cellStyle name="Notas 11 2 2" xfId="2718" xr:uid="{219509A5-47CA-4893-9B07-BF1A37B3524C}"/>
    <cellStyle name="Notas 11 2 2 2" xfId="6450" xr:uid="{7D06DBC4-14D0-4CCB-9D51-96D1BEDF1B61}"/>
    <cellStyle name="Notas 11 2 2 2 2" xfId="14158" xr:uid="{2859035A-D5B3-4E73-934D-887836F8EFB8}"/>
    <cellStyle name="Notas 11 2 2 2 2 2" xfId="29570" xr:uid="{F741BC10-04C8-44A3-848E-8F7E3260A18B}"/>
    <cellStyle name="Notas 11 2 2 2 2 2 2" xfId="60367" xr:uid="{E1F74281-93BE-4077-8EA1-75AEA3D87B85}"/>
    <cellStyle name="Notas 11 2 2 2 2 3" xfId="60366" xr:uid="{F2DFF2BB-DCBE-4940-8C2A-696CF96FFA3A}"/>
    <cellStyle name="Notas 11 2 2 2 3" xfId="21865" xr:uid="{651ABF6D-5721-4452-9FB3-7F229F307D08}"/>
    <cellStyle name="Notas 11 2 2 2 3 2" xfId="60368" xr:uid="{020D502A-92D2-4EDA-9158-2085B97B0335}"/>
    <cellStyle name="Notas 11 2 2 2 4" xfId="60365" xr:uid="{7E88BBE8-B969-4BF9-999F-3000E95DDF76}"/>
    <cellStyle name="Notas 11 2 2 3" xfId="10429" xr:uid="{1A4C344F-8F80-4687-95CA-CEF07A5E7693}"/>
    <cellStyle name="Notas 11 2 2 3 2" xfId="25842" xr:uid="{655010B6-17A2-42AA-A045-0DBCD343DE65}"/>
    <cellStyle name="Notas 11 2 2 3 2 2" xfId="60370" xr:uid="{C0AAA96C-A531-4BFF-92B8-C71BB4619E0F}"/>
    <cellStyle name="Notas 11 2 2 3 3" xfId="60369" xr:uid="{23FDF3A4-CF78-47DA-A7E3-EA26FF004B43}"/>
    <cellStyle name="Notas 11 2 2 4" xfId="18137" xr:uid="{CDD5B9F8-AB94-450C-A1EA-5E22936722A2}"/>
    <cellStyle name="Notas 11 2 2 4 2" xfId="60371" xr:uid="{0524EC94-4C73-4028-B0F0-E4A456BEAC59}"/>
    <cellStyle name="Notas 11 2 2 5" xfId="60364" xr:uid="{A0D1DA27-3FA1-4D93-9C4B-7DDE5106ABAF}"/>
    <cellStyle name="Notas 11 2 3" xfId="4987" xr:uid="{BC60A187-016C-4A07-8FDC-F22B09EBC15F}"/>
    <cellStyle name="Notas 11 2 3 2" xfId="12695" xr:uid="{0F2783AE-8E54-415B-928F-6CB061D7B0A9}"/>
    <cellStyle name="Notas 11 2 3 2 2" xfId="28107" xr:uid="{ECA0D348-0EB0-43DB-ABE8-F57903E61C69}"/>
    <cellStyle name="Notas 11 2 3 2 2 2" xfId="60374" xr:uid="{E0ADAEC3-49B9-4AF1-B64E-895EF87207A5}"/>
    <cellStyle name="Notas 11 2 3 2 3" xfId="60373" xr:uid="{61ED867E-DA1D-4365-AB33-57D695AFD8D6}"/>
    <cellStyle name="Notas 11 2 3 3" xfId="20402" xr:uid="{8D5005BA-FD4A-462F-B511-37E878D2A6E0}"/>
    <cellStyle name="Notas 11 2 3 3 2" xfId="60375" xr:uid="{E1098C00-71B3-46DB-9BAB-3FD618F3CF1F}"/>
    <cellStyle name="Notas 11 2 3 4" xfId="60372" xr:uid="{A60AD664-4D5A-420B-B8B7-BC64F918BAFC}"/>
    <cellStyle name="Notas 11 2 4" xfId="8970" xr:uid="{5BFDD0B5-FC75-409D-9F1E-3C44547EE19C}"/>
    <cellStyle name="Notas 11 2 4 2" xfId="24383" xr:uid="{0F6BDEEE-BF45-4264-9BF1-699D2333E389}"/>
    <cellStyle name="Notas 11 2 4 2 2" xfId="60377" xr:uid="{5424BB8D-AF4E-4978-98AC-93991AF9E703}"/>
    <cellStyle name="Notas 11 2 4 3" xfId="60376" xr:uid="{03C31C5D-CAB7-4870-9B44-265E8FDBC872}"/>
    <cellStyle name="Notas 11 2 5" xfId="16678" xr:uid="{514D3618-7DA1-4B4C-8D72-C6D80AEC1D26}"/>
    <cellStyle name="Notas 11 2 5 2" xfId="60378" xr:uid="{AFCC8A58-1589-4580-B326-A60429AD87D0}"/>
    <cellStyle name="Notas 11 2 6" xfId="60363" xr:uid="{8805A34D-7141-4AAE-A38E-F6AEADEB9A6A}"/>
    <cellStyle name="Notas 11 3" xfId="2080" xr:uid="{13F6E7C3-EAE6-4ECE-89C7-8D3C4C0EFDBE}"/>
    <cellStyle name="Notas 11 3 2" xfId="5812" xr:uid="{79BD7D21-8E2E-4325-AB5A-D1FDF3E7D4DC}"/>
    <cellStyle name="Notas 11 3 2 2" xfId="13520" xr:uid="{22433C4E-1C28-498B-8665-540DC4233AAB}"/>
    <cellStyle name="Notas 11 3 2 2 2" xfId="28932" xr:uid="{1991EC5B-A343-4C59-A877-8EA6C58665D5}"/>
    <cellStyle name="Notas 11 3 2 2 2 2" xfId="60382" xr:uid="{DBB15D46-D6DB-4233-BA48-A11BEAA280E5}"/>
    <cellStyle name="Notas 11 3 2 2 3" xfId="60381" xr:uid="{09CCBE30-1F12-4250-A44E-5DA4208351AE}"/>
    <cellStyle name="Notas 11 3 2 3" xfId="21227" xr:uid="{4BDAC650-2607-46F3-BC8D-1657BAA523BA}"/>
    <cellStyle name="Notas 11 3 2 3 2" xfId="60383" xr:uid="{2EFD7705-C3D7-42F9-8FDA-DBF930472045}"/>
    <cellStyle name="Notas 11 3 2 4" xfId="60380" xr:uid="{8B5F67C6-49AB-4ECE-9FA3-0F315FB3D5B3}"/>
    <cellStyle name="Notas 11 3 3" xfId="9791" xr:uid="{9DE907E1-1031-4C33-96EB-C94DD280CE6E}"/>
    <cellStyle name="Notas 11 3 3 2" xfId="25204" xr:uid="{94412E1E-D091-484A-BB24-27C52A235F98}"/>
    <cellStyle name="Notas 11 3 3 2 2" xfId="60385" xr:uid="{E327E4A2-EA06-45C2-98A1-6CD1B98C726A}"/>
    <cellStyle name="Notas 11 3 3 3" xfId="60384" xr:uid="{4AD82735-796E-4540-8D2C-FA221C34CA3A}"/>
    <cellStyle name="Notas 11 3 4" xfId="17499" xr:uid="{5E6334E9-69AE-448F-AAB1-84B39D66F841}"/>
    <cellStyle name="Notas 11 3 4 2" xfId="60386" xr:uid="{4F9EAA8B-F40A-4229-A8BC-FAE5C91DA462}"/>
    <cellStyle name="Notas 11 3 5" xfId="60379" xr:uid="{98799390-E484-414E-8D6E-C41E8737FE30}"/>
    <cellStyle name="Notas 11 4" xfId="4335" xr:uid="{45E8A296-966B-4EDC-A22A-9D090F78FA5C}"/>
    <cellStyle name="Notas 11 4 2" xfId="12043" xr:uid="{6B30AAED-BCE4-4E53-994E-83FC407922D5}"/>
    <cellStyle name="Notas 11 4 2 2" xfId="27455" xr:uid="{B2B2297D-802B-40B2-B291-6DF26CDAC6ED}"/>
    <cellStyle name="Notas 11 4 2 2 2" xfId="60389" xr:uid="{DF4EBBCC-9FDC-43B1-881A-60932C6DAAA8}"/>
    <cellStyle name="Notas 11 4 2 3" xfId="60388" xr:uid="{EA44B9A9-1536-480F-ABAA-3088D5F23C2B}"/>
    <cellStyle name="Notas 11 4 3" xfId="19750" xr:uid="{67D012D5-23B2-43F4-94DF-2822BA01AFDD}"/>
    <cellStyle name="Notas 11 4 3 2" xfId="60390" xr:uid="{F310B47B-685F-4261-957C-C1184A498CDE}"/>
    <cellStyle name="Notas 11 4 4" xfId="60387" xr:uid="{5DDE6704-98F2-4C9E-8CDB-E87B551FDD39}"/>
    <cellStyle name="Notas 11 5" xfId="8332" xr:uid="{EC4EC996-B9A0-4A0E-B7E5-AC3CCAC7A5A1}"/>
    <cellStyle name="Notas 11 5 2" xfId="23745" xr:uid="{16A71B80-5737-4AF1-9520-B860C3A60FA2}"/>
    <cellStyle name="Notas 11 5 2 2" xfId="60392" xr:uid="{9BE1272D-3FC5-4F0F-9F02-555C507D5498}"/>
    <cellStyle name="Notas 11 5 3" xfId="60391" xr:uid="{C06CF6C1-74D8-4705-96FD-CC1AB034E8FB}"/>
    <cellStyle name="Notas 11 6" xfId="16040" xr:uid="{B27B36B2-8B48-457C-92DA-DBBF82F026CE}"/>
    <cellStyle name="Notas 11 6 2" xfId="60393" xr:uid="{B244439B-A22C-453F-8E44-E9A90BCA4860}"/>
    <cellStyle name="Notas 11 7" xfId="60362" xr:uid="{7CC619A1-9420-4AD3-9203-1E5C13A69CAC}"/>
    <cellStyle name="Notas 12" xfId="610" xr:uid="{1FEB071B-DAE9-4D45-8CB4-E568B5A2D963}"/>
    <cellStyle name="Notas 12 2" xfId="1271" xr:uid="{639CFB21-ABAB-4052-9A1C-2B155A9F27E8}"/>
    <cellStyle name="Notas 12 2 2" xfId="2738" xr:uid="{482B4ECC-8276-4F40-9C4A-C90A0E7A35E3}"/>
    <cellStyle name="Notas 12 2 2 2" xfId="6470" xr:uid="{5BB3224B-9F72-4760-A338-ACDF699A4B9D}"/>
    <cellStyle name="Notas 12 2 2 2 2" xfId="14178" xr:uid="{3B60DF55-76E5-4D6B-A697-4B874EE8E1E4}"/>
    <cellStyle name="Notas 12 2 2 2 2 2" xfId="29590" xr:uid="{BC6F9383-324A-491B-90FD-B18AFD9274E0}"/>
    <cellStyle name="Notas 12 2 2 2 2 2 2" xfId="60399" xr:uid="{128F6615-0D41-4EDC-9580-86E07AC05774}"/>
    <cellStyle name="Notas 12 2 2 2 2 3" xfId="60398" xr:uid="{EB131746-4FEB-4F0A-82F1-1223B1CE80B7}"/>
    <cellStyle name="Notas 12 2 2 2 3" xfId="21885" xr:uid="{5AB95CA2-77DC-4F96-A8BE-FC2A9207B586}"/>
    <cellStyle name="Notas 12 2 2 2 3 2" xfId="60400" xr:uid="{752860CC-4815-4EBE-90DC-5E7846F61063}"/>
    <cellStyle name="Notas 12 2 2 2 4" xfId="60397" xr:uid="{80A19D7D-B668-4500-8A67-703AFB7078F0}"/>
    <cellStyle name="Notas 12 2 2 3" xfId="10449" xr:uid="{7B0EB872-30F1-4605-8C38-DB68B1BFD96A}"/>
    <cellStyle name="Notas 12 2 2 3 2" xfId="25862" xr:uid="{2A0B9AF3-9633-4846-B91E-50EA92850912}"/>
    <cellStyle name="Notas 12 2 2 3 2 2" xfId="60402" xr:uid="{814A1665-7633-42FC-ACF7-6611FB79C47E}"/>
    <cellStyle name="Notas 12 2 2 3 3" xfId="60401" xr:uid="{33A10238-E572-43AC-B8A9-9ED53B36F316}"/>
    <cellStyle name="Notas 12 2 2 4" xfId="18157" xr:uid="{814A1775-53A6-4459-9F77-E72F56094042}"/>
    <cellStyle name="Notas 12 2 2 4 2" xfId="60403" xr:uid="{2F9764B5-BCC7-40B6-8066-4EF5C72A55FC}"/>
    <cellStyle name="Notas 12 2 2 5" xfId="60396" xr:uid="{4DA56BAC-9862-4357-90F4-4F8D6594DC86}"/>
    <cellStyle name="Notas 12 2 3" xfId="5007" xr:uid="{00656399-0F51-429D-8CB4-B8DF7F65BF18}"/>
    <cellStyle name="Notas 12 2 3 2" xfId="12715" xr:uid="{9A36C1FC-A76F-4621-834B-BB84D308F1F8}"/>
    <cellStyle name="Notas 12 2 3 2 2" xfId="28127" xr:uid="{91376E60-9193-444F-A114-18F3C3D0437C}"/>
    <cellStyle name="Notas 12 2 3 2 2 2" xfId="60406" xr:uid="{55BF7B2D-A9FD-4AEF-88CB-B51115C0CFEC}"/>
    <cellStyle name="Notas 12 2 3 2 3" xfId="60405" xr:uid="{2B975E82-F0C2-4D27-926B-C725E7A49867}"/>
    <cellStyle name="Notas 12 2 3 3" xfId="20422" xr:uid="{E1677625-7760-459D-BA6C-5E195C615FC4}"/>
    <cellStyle name="Notas 12 2 3 3 2" xfId="60407" xr:uid="{C3C6C152-7E2F-4F83-8D0E-4B27ADDB2108}"/>
    <cellStyle name="Notas 12 2 3 4" xfId="60404" xr:uid="{D5B56CF4-79AF-4187-AB91-AC9DB3C17C09}"/>
    <cellStyle name="Notas 12 2 4" xfId="8990" xr:uid="{84989E6F-3548-4AF5-94F1-329C49A0B130}"/>
    <cellStyle name="Notas 12 2 4 2" xfId="24403" xr:uid="{D13A0418-1304-429E-9007-4D3AA5EBC41C}"/>
    <cellStyle name="Notas 12 2 4 2 2" xfId="60409" xr:uid="{62FE841E-125B-4A68-858A-E4675C7F92CF}"/>
    <cellStyle name="Notas 12 2 4 3" xfId="60408" xr:uid="{17B36FA2-1199-4EBF-9084-48A58FD81C2C}"/>
    <cellStyle name="Notas 12 2 5" xfId="16698" xr:uid="{828BAFC8-7826-4E72-8810-37B33A8C540E}"/>
    <cellStyle name="Notas 12 2 5 2" xfId="60410" xr:uid="{1DD07636-3455-419D-B579-21AF78D2AF01}"/>
    <cellStyle name="Notas 12 2 6" xfId="60395" xr:uid="{7E5E0BA7-94FA-4A43-BB83-B1CE9BD152D9}"/>
    <cellStyle name="Notas 12 3" xfId="2100" xr:uid="{244556DD-752F-4959-B690-C4D2DBD8EBFD}"/>
    <cellStyle name="Notas 12 3 2" xfId="5832" xr:uid="{5FA32D4C-02F4-492E-86EE-B60662907648}"/>
    <cellStyle name="Notas 12 3 2 2" xfId="13540" xr:uid="{A75882F5-56A2-4AED-B392-DAC3D2EBE69D}"/>
    <cellStyle name="Notas 12 3 2 2 2" xfId="28952" xr:uid="{56093471-96D6-41E5-B1C3-4BEDCF8F05DF}"/>
    <cellStyle name="Notas 12 3 2 2 2 2" xfId="60414" xr:uid="{C03C25EA-FF49-4D85-AE37-E26E70C365B4}"/>
    <cellStyle name="Notas 12 3 2 2 3" xfId="60413" xr:uid="{59861C5A-02B6-417E-9237-04DEE6A146E2}"/>
    <cellStyle name="Notas 12 3 2 3" xfId="21247" xr:uid="{C926D7DB-F939-4F6D-8305-C5573A383F97}"/>
    <cellStyle name="Notas 12 3 2 3 2" xfId="60415" xr:uid="{EE29DF0A-3B09-4302-84C2-AEAB7D4F99F5}"/>
    <cellStyle name="Notas 12 3 2 4" xfId="60412" xr:uid="{68D14886-C7E9-42EE-B392-A023C1346BFB}"/>
    <cellStyle name="Notas 12 3 3" xfId="9811" xr:uid="{6AC03BD6-64FD-4820-B59D-BC3E4A615447}"/>
    <cellStyle name="Notas 12 3 3 2" xfId="25224" xr:uid="{D751364B-2A09-43A3-AA97-75B4407BB482}"/>
    <cellStyle name="Notas 12 3 3 2 2" xfId="60417" xr:uid="{3901DC73-C1D3-424D-AA72-3CB00B329BF7}"/>
    <cellStyle name="Notas 12 3 3 3" xfId="60416" xr:uid="{0E66F6E3-F8F5-44C1-A3C7-A80A3FDFEBB0}"/>
    <cellStyle name="Notas 12 3 4" xfId="17519" xr:uid="{F1AB658E-7218-4F08-8035-F0F0A5776684}"/>
    <cellStyle name="Notas 12 3 4 2" xfId="60418" xr:uid="{4FCE7307-2F0C-4928-87CA-9BDD3567AABB}"/>
    <cellStyle name="Notas 12 3 5" xfId="60411" xr:uid="{ED5D6093-F297-4E24-BDF1-D4A48CC5A16D}"/>
    <cellStyle name="Notas 12 4" xfId="4355" xr:uid="{E53B8704-0B25-43B8-B25A-260C9A9FECC2}"/>
    <cellStyle name="Notas 12 4 2" xfId="12063" xr:uid="{7118BF5C-1D74-4FD3-BC3D-A75747C331A6}"/>
    <cellStyle name="Notas 12 4 2 2" xfId="27475" xr:uid="{5574D3D8-47AE-491C-802F-218BBC58172F}"/>
    <cellStyle name="Notas 12 4 2 2 2" xfId="60421" xr:uid="{70A2E43E-5F89-4E7E-BC3D-B08E1D1C6C6A}"/>
    <cellStyle name="Notas 12 4 2 3" xfId="60420" xr:uid="{1F496E8C-94BB-4325-99F3-ED7764B132AE}"/>
    <cellStyle name="Notas 12 4 3" xfId="19770" xr:uid="{5F1637EA-193B-41FE-A15D-BB1FDBE10948}"/>
    <cellStyle name="Notas 12 4 3 2" xfId="60422" xr:uid="{5CE4BB7F-6E0C-4C4F-B4CC-587664BDE75D}"/>
    <cellStyle name="Notas 12 4 4" xfId="60419" xr:uid="{640984D1-207D-47D2-98C3-4B114EFA8185}"/>
    <cellStyle name="Notas 12 5" xfId="8352" xr:uid="{E2ED91C9-05C2-4993-9D92-A7201EA18BAA}"/>
    <cellStyle name="Notas 12 5 2" xfId="23765" xr:uid="{86A2C6F9-9C4D-45DF-BD7A-498BEDDB5DD8}"/>
    <cellStyle name="Notas 12 5 2 2" xfId="60424" xr:uid="{B5B0F813-02B8-47A5-8C48-5C9F596F6F03}"/>
    <cellStyle name="Notas 12 5 3" xfId="60423" xr:uid="{F2068929-67DC-4D22-8D36-248ECF307322}"/>
    <cellStyle name="Notas 12 6" xfId="16060" xr:uid="{A7663157-7499-44C9-88A8-80FDF100E461}"/>
    <cellStyle name="Notas 12 6 2" xfId="60425" xr:uid="{ACD043DB-D98E-4891-876B-45D2A9064334}"/>
    <cellStyle name="Notas 12 7" xfId="60394" xr:uid="{23370508-7FB2-4C06-9975-2D48F880BE7E}"/>
    <cellStyle name="Notas 13" xfId="631" xr:uid="{EE5C87DA-7388-4DAB-9B67-C5C6BF0FD64C}"/>
    <cellStyle name="Notas 13 2" xfId="1292" xr:uid="{17946DE3-8C57-42C5-B5D4-CB804BFCD96D}"/>
    <cellStyle name="Notas 13 2 2" xfId="2759" xr:uid="{ACDCB190-B647-4B83-AF29-2807B6E86CC0}"/>
    <cellStyle name="Notas 13 2 2 2" xfId="6491" xr:uid="{FDDFDB71-71EB-479E-9FCF-A56DE422485F}"/>
    <cellStyle name="Notas 13 2 2 2 2" xfId="14199" xr:uid="{0B5FC38B-45D7-4692-A963-D9AA5C8DD962}"/>
    <cellStyle name="Notas 13 2 2 2 2 2" xfId="29611" xr:uid="{8BADADAF-47C0-4C3A-ABF6-E776E5D0C87D}"/>
    <cellStyle name="Notas 13 2 2 2 2 2 2" xfId="60431" xr:uid="{7CDDC8F1-1816-4A47-94C4-2462E53E0524}"/>
    <cellStyle name="Notas 13 2 2 2 2 3" xfId="60430" xr:uid="{03D0E8C3-FF3E-4A92-9E6A-D662908427C6}"/>
    <cellStyle name="Notas 13 2 2 2 3" xfId="21906" xr:uid="{44E66A02-3CA8-4112-A6A9-BC2E672F111B}"/>
    <cellStyle name="Notas 13 2 2 2 3 2" xfId="60432" xr:uid="{E5DEDFB2-0738-4D15-B4C7-A1E4E1E616B9}"/>
    <cellStyle name="Notas 13 2 2 2 4" xfId="60429" xr:uid="{B00444DB-C9C4-4AFA-9FB6-5AB03CBAFAD7}"/>
    <cellStyle name="Notas 13 2 2 3" xfId="10470" xr:uid="{F74369FB-BF5A-4BEE-BE46-CEB5B04840A7}"/>
    <cellStyle name="Notas 13 2 2 3 2" xfId="25883" xr:uid="{3CF48943-F237-4E67-B03F-E08F50F222F9}"/>
    <cellStyle name="Notas 13 2 2 3 2 2" xfId="60434" xr:uid="{73B3A29F-AA45-45D8-B070-D95204757343}"/>
    <cellStyle name="Notas 13 2 2 3 3" xfId="60433" xr:uid="{4BD97962-BD18-45EF-95EA-5E4B0A430C63}"/>
    <cellStyle name="Notas 13 2 2 4" xfId="18178" xr:uid="{F9701A52-BEF6-4A2B-85AC-A1B6590767D6}"/>
    <cellStyle name="Notas 13 2 2 4 2" xfId="60435" xr:uid="{A7EA9365-E144-440E-8C04-F2BF9CBBE33D}"/>
    <cellStyle name="Notas 13 2 2 5" xfId="60428" xr:uid="{7F3FE5BC-C280-4187-83C7-C5F202D4037C}"/>
    <cellStyle name="Notas 13 2 3" xfId="5028" xr:uid="{91A6229D-075B-452E-B0BC-FAE0E12374E6}"/>
    <cellStyle name="Notas 13 2 3 2" xfId="12736" xr:uid="{56825547-5BA1-4767-AED2-CA805D053147}"/>
    <cellStyle name="Notas 13 2 3 2 2" xfId="28148" xr:uid="{30902191-09AC-4FC4-AE50-317A9725A18D}"/>
    <cellStyle name="Notas 13 2 3 2 2 2" xfId="60438" xr:uid="{A1001306-A65B-46C8-9F62-CD556B620E35}"/>
    <cellStyle name="Notas 13 2 3 2 3" xfId="60437" xr:uid="{209CB91A-0227-4BB7-9DDC-7CE204765DDB}"/>
    <cellStyle name="Notas 13 2 3 3" xfId="20443" xr:uid="{59FB1459-DEF4-4650-88A9-6BDDB0635829}"/>
    <cellStyle name="Notas 13 2 3 3 2" xfId="60439" xr:uid="{379CCE07-35CB-4137-8DE3-09D4FB65B3E0}"/>
    <cellStyle name="Notas 13 2 3 4" xfId="60436" xr:uid="{DE68F04D-F9A1-475E-A949-A233B408C2B4}"/>
    <cellStyle name="Notas 13 2 4" xfId="9011" xr:uid="{324C8702-DF10-4C25-A3FD-48B6D0E1398D}"/>
    <cellStyle name="Notas 13 2 4 2" xfId="24424" xr:uid="{B9078CA0-7392-48C5-B1DE-4586E6B3297D}"/>
    <cellStyle name="Notas 13 2 4 2 2" xfId="60441" xr:uid="{F9662DD2-ECFE-43BB-A837-B7D4AD683350}"/>
    <cellStyle name="Notas 13 2 4 3" xfId="60440" xr:uid="{0E1EEC3B-D4F6-42D7-BA61-DB86DB72BEC2}"/>
    <cellStyle name="Notas 13 2 5" xfId="16719" xr:uid="{B93FB892-B740-462E-9AEF-E1AEAB9C082C}"/>
    <cellStyle name="Notas 13 2 5 2" xfId="60442" xr:uid="{F2A20B4D-77C6-4279-80D2-3012C7E1D866}"/>
    <cellStyle name="Notas 13 2 6" xfId="60427" xr:uid="{88AF5DEA-A0B6-45DE-AC34-3247961AB314}"/>
    <cellStyle name="Notas 13 3" xfId="2121" xr:uid="{2CC87B9D-0A2F-4A66-AC00-D624A70C3715}"/>
    <cellStyle name="Notas 13 3 2" xfId="5853" xr:uid="{83F6AE31-90A0-4127-A830-B2EC43A5A025}"/>
    <cellStyle name="Notas 13 3 2 2" xfId="13561" xr:uid="{40190FB4-CC9C-47CC-87E9-DB946781E070}"/>
    <cellStyle name="Notas 13 3 2 2 2" xfId="28973" xr:uid="{2437C881-9E0F-4713-B559-577C36595A26}"/>
    <cellStyle name="Notas 13 3 2 2 2 2" xfId="60446" xr:uid="{EAFE469B-E116-4DC5-AC51-2642E0FD8D12}"/>
    <cellStyle name="Notas 13 3 2 2 3" xfId="60445" xr:uid="{CC3A489D-44E6-4185-8977-8FE1AF4BF4B2}"/>
    <cellStyle name="Notas 13 3 2 3" xfId="21268" xr:uid="{895CE142-BB22-4908-977F-13D27EB2C86D}"/>
    <cellStyle name="Notas 13 3 2 3 2" xfId="60447" xr:uid="{C7FEEE6C-8C8C-4CF3-B230-D7D53B1B5F67}"/>
    <cellStyle name="Notas 13 3 2 4" xfId="60444" xr:uid="{5B60F592-405E-4375-90B0-61CE5156BDF6}"/>
    <cellStyle name="Notas 13 3 3" xfId="9832" xr:uid="{B62E2FE2-0D1D-4644-A6F9-2016A4DF0B53}"/>
    <cellStyle name="Notas 13 3 3 2" xfId="25245" xr:uid="{62B1297E-C970-4A77-BC97-B95A3446514D}"/>
    <cellStyle name="Notas 13 3 3 2 2" xfId="60449" xr:uid="{BE88BCDE-D3FC-463E-8FE8-84634F37315C}"/>
    <cellStyle name="Notas 13 3 3 3" xfId="60448" xr:uid="{8D08CB73-FF26-4522-AD52-139A86895741}"/>
    <cellStyle name="Notas 13 3 4" xfId="17540" xr:uid="{956BD4CD-228A-4F59-857A-A8C17DC04B9F}"/>
    <cellStyle name="Notas 13 3 4 2" xfId="60450" xr:uid="{4F85243C-D397-42F5-894C-2303260F89ED}"/>
    <cellStyle name="Notas 13 3 5" xfId="60443" xr:uid="{084591BA-A4C1-4CFD-8D1D-759D31F6791E}"/>
    <cellStyle name="Notas 13 4" xfId="4376" xr:uid="{E3AA9AB4-9A8B-4EA4-800B-0C90BF20F230}"/>
    <cellStyle name="Notas 13 4 2" xfId="12084" xr:uid="{193965D3-D6DB-40C1-B60B-1D10EB890887}"/>
    <cellStyle name="Notas 13 4 2 2" xfId="27496" xr:uid="{AB6049A4-5F7A-4471-8C58-81C0A15CC693}"/>
    <cellStyle name="Notas 13 4 2 2 2" xfId="60453" xr:uid="{98A768D1-B5A9-41DA-93A7-9AD5D8148025}"/>
    <cellStyle name="Notas 13 4 2 3" xfId="60452" xr:uid="{33C3A6FE-3903-4993-B51C-E429326B7D47}"/>
    <cellStyle name="Notas 13 4 3" xfId="19791" xr:uid="{7889908E-E333-4F95-ACE7-ECB5E2C8A022}"/>
    <cellStyle name="Notas 13 4 3 2" xfId="60454" xr:uid="{0A581A50-2D7B-4B81-9E89-D91701738553}"/>
    <cellStyle name="Notas 13 4 4" xfId="60451" xr:uid="{632C9A71-08CB-4B00-9C1E-A6ACDDD9DEE1}"/>
    <cellStyle name="Notas 13 5" xfId="8373" xr:uid="{7F767274-F236-4327-863F-5070EB91CA5C}"/>
    <cellStyle name="Notas 13 5 2" xfId="23786" xr:uid="{2FCD4516-E7A8-4B4A-AC89-0C1ECD7C972F}"/>
    <cellStyle name="Notas 13 5 2 2" xfId="60456" xr:uid="{CACD004B-F8BA-4F2A-AAD5-096AB67EFA69}"/>
    <cellStyle name="Notas 13 5 3" xfId="60455" xr:uid="{6AC092EA-588B-4E17-B0F5-5CE1B10D1016}"/>
    <cellStyle name="Notas 13 6" xfId="16081" xr:uid="{668D2B26-C4E2-4B02-A5B6-CCC1309AC10E}"/>
    <cellStyle name="Notas 13 6 2" xfId="60457" xr:uid="{87F3DC28-2FB6-4CB5-B455-C03D0B7B71ED}"/>
    <cellStyle name="Notas 13 7" xfId="60426" xr:uid="{8FDD4C58-FB06-48E2-AC01-60034AB241CA}"/>
    <cellStyle name="Notas 14" xfId="651" xr:uid="{47A2223C-043D-41EF-91AB-6C4594106324}"/>
    <cellStyle name="Notas 14 2" xfId="1312" xr:uid="{1EC0E80A-FBAA-4F62-AD97-F43F4BC72D54}"/>
    <cellStyle name="Notas 14 2 2" xfId="2779" xr:uid="{909024AE-A66D-4CE7-A0D4-DB336E642642}"/>
    <cellStyle name="Notas 14 2 2 2" xfId="6511" xr:uid="{FEA10FFB-4059-48DC-8EF5-7DCF9A38CA5F}"/>
    <cellStyle name="Notas 14 2 2 2 2" xfId="14219" xr:uid="{E9580AB7-787A-4EFB-A0C3-377718703330}"/>
    <cellStyle name="Notas 14 2 2 2 2 2" xfId="29631" xr:uid="{7C9FC7DA-31AA-4241-83B6-F59F6575E895}"/>
    <cellStyle name="Notas 14 2 2 2 2 2 2" xfId="60463" xr:uid="{C398D9EB-D02B-49D9-92E9-CDC036970124}"/>
    <cellStyle name="Notas 14 2 2 2 2 3" xfId="60462" xr:uid="{5FFEB384-ED37-4C60-9C2B-0487E6C67FB8}"/>
    <cellStyle name="Notas 14 2 2 2 3" xfId="21926" xr:uid="{54E774BE-5EAA-454D-A154-26D07A389E17}"/>
    <cellStyle name="Notas 14 2 2 2 3 2" xfId="60464" xr:uid="{ED7BBB67-BC81-487D-923B-1C0EBA3B4FE1}"/>
    <cellStyle name="Notas 14 2 2 2 4" xfId="60461" xr:uid="{6A148C42-774A-4469-8787-A2EBFB332327}"/>
    <cellStyle name="Notas 14 2 2 3" xfId="10490" xr:uid="{681C9AFC-2ACC-4D95-9709-83BB250D7508}"/>
    <cellStyle name="Notas 14 2 2 3 2" xfId="25903" xr:uid="{6E8DFBB9-3D88-4600-B076-DCA7DE31CC1F}"/>
    <cellStyle name="Notas 14 2 2 3 2 2" xfId="60466" xr:uid="{6FE3654C-FAF8-48C1-A90F-2D8D39D5386D}"/>
    <cellStyle name="Notas 14 2 2 3 3" xfId="60465" xr:uid="{71279337-F4F1-4BEC-B936-9939CAFC82C2}"/>
    <cellStyle name="Notas 14 2 2 4" xfId="18198" xr:uid="{4135ACC3-BDC2-423B-95D1-C55595C3F77A}"/>
    <cellStyle name="Notas 14 2 2 4 2" xfId="60467" xr:uid="{5FFABC45-73D2-46FE-88B1-AC582D8CCA79}"/>
    <cellStyle name="Notas 14 2 2 5" xfId="60460" xr:uid="{B2922F31-600B-4621-9EFD-9D98124706CC}"/>
    <cellStyle name="Notas 14 2 3" xfId="5048" xr:uid="{022104E8-E74F-4697-90D9-03813409F657}"/>
    <cellStyle name="Notas 14 2 3 2" xfId="12756" xr:uid="{A3AA1120-8D7C-45F8-A59D-CB13426220EC}"/>
    <cellStyle name="Notas 14 2 3 2 2" xfId="28168" xr:uid="{0E06EE11-F79F-49B5-8EF4-8B87E77919C9}"/>
    <cellStyle name="Notas 14 2 3 2 2 2" xfId="60470" xr:uid="{0523C864-6BD9-4349-B9A9-063A43A1858D}"/>
    <cellStyle name="Notas 14 2 3 2 3" xfId="60469" xr:uid="{B82FD9FE-0E77-48E8-9613-9153568F4D08}"/>
    <cellStyle name="Notas 14 2 3 3" xfId="20463" xr:uid="{B2673BA4-D3B1-4F59-A7B9-F6A2C4194BCF}"/>
    <cellStyle name="Notas 14 2 3 3 2" xfId="60471" xr:uid="{E7388233-9786-49EF-AE30-926A59AB4D3E}"/>
    <cellStyle name="Notas 14 2 3 4" xfId="60468" xr:uid="{7D947249-FB1C-4C67-9F9F-2240CFC54101}"/>
    <cellStyle name="Notas 14 2 4" xfId="9031" xr:uid="{C38CBB50-F693-471A-9516-40BBF6E2C494}"/>
    <cellStyle name="Notas 14 2 4 2" xfId="24444" xr:uid="{50BD8646-CA82-41EC-BFA5-5F3A1DE6AC2B}"/>
    <cellStyle name="Notas 14 2 4 2 2" xfId="60473" xr:uid="{38FFDB9E-B2BC-40C6-A03F-5A726B06F733}"/>
    <cellStyle name="Notas 14 2 4 3" xfId="60472" xr:uid="{EDF8C254-6B4D-4BE3-8865-5EF197D2A8C4}"/>
    <cellStyle name="Notas 14 2 5" xfId="16739" xr:uid="{AA7C95BE-69AA-4C41-99C2-76E2191D25FD}"/>
    <cellStyle name="Notas 14 2 5 2" xfId="60474" xr:uid="{A893FBC2-B1D8-4E6A-BCA6-3EF50AA3CA91}"/>
    <cellStyle name="Notas 14 2 6" xfId="60459" xr:uid="{4F4010FC-FBA2-47AD-BCD2-9F72E17D6734}"/>
    <cellStyle name="Notas 14 3" xfId="2141" xr:uid="{1A8A38F3-D7A5-41E6-9108-94605F28FC22}"/>
    <cellStyle name="Notas 14 3 2" xfId="5873" xr:uid="{A0BD823A-FBA7-4FD2-8624-38B221F57763}"/>
    <cellStyle name="Notas 14 3 2 2" xfId="13581" xr:uid="{99104AA1-4291-4EC9-9421-4770796CC3C2}"/>
    <cellStyle name="Notas 14 3 2 2 2" xfId="28993" xr:uid="{CEF0F01B-25BD-410F-AC17-3A348DD05407}"/>
    <cellStyle name="Notas 14 3 2 2 2 2" xfId="60478" xr:uid="{A5CBE143-D3DA-42C6-BE66-E6520462B5A1}"/>
    <cellStyle name="Notas 14 3 2 2 3" xfId="60477" xr:uid="{14F7C8D4-0757-4C73-96DA-363D2CEA449A}"/>
    <cellStyle name="Notas 14 3 2 3" xfId="21288" xr:uid="{3CB4701C-90F8-4284-A9F4-7B14D0B9CF95}"/>
    <cellStyle name="Notas 14 3 2 3 2" xfId="60479" xr:uid="{FB92F0A2-B069-4609-93AB-F43292819292}"/>
    <cellStyle name="Notas 14 3 2 4" xfId="60476" xr:uid="{3B484AE3-EA81-4A9B-A921-123C1F270F65}"/>
    <cellStyle name="Notas 14 3 3" xfId="9852" xr:uid="{965BA097-CD6C-493D-AA56-AA5CA893689A}"/>
    <cellStyle name="Notas 14 3 3 2" xfId="25265" xr:uid="{4B235D73-4D9B-42D0-8D36-0CD8617D2E54}"/>
    <cellStyle name="Notas 14 3 3 2 2" xfId="60481" xr:uid="{F6D4DDD0-DE4D-4BD4-BF98-6772C741E997}"/>
    <cellStyle name="Notas 14 3 3 3" xfId="60480" xr:uid="{F8356D36-EAB5-4EC2-92F6-DD6D46E356B7}"/>
    <cellStyle name="Notas 14 3 4" xfId="17560" xr:uid="{CCBF4D0F-EB4F-40BF-BB09-3BCE784C4933}"/>
    <cellStyle name="Notas 14 3 4 2" xfId="60482" xr:uid="{60272966-8ED0-4E6C-B456-1EECD4CE971B}"/>
    <cellStyle name="Notas 14 3 5" xfId="60475" xr:uid="{449B1B1C-D0F8-44EA-ACF1-E81955330719}"/>
    <cellStyle name="Notas 14 4" xfId="4396" xr:uid="{76082416-8051-435F-A955-DFEA2FABEFEB}"/>
    <cellStyle name="Notas 14 4 2" xfId="12104" xr:uid="{2AD5911C-4829-4E0C-8735-3B781722BE13}"/>
    <cellStyle name="Notas 14 4 2 2" xfId="27516" xr:uid="{B222E3BF-5F90-4542-9D39-C5CA97331614}"/>
    <cellStyle name="Notas 14 4 2 2 2" xfId="60485" xr:uid="{56F4F72F-0C11-44D5-84C4-529AD93C4D3E}"/>
    <cellStyle name="Notas 14 4 2 3" xfId="60484" xr:uid="{C22939D3-6129-4AAE-AE90-F9AC00003233}"/>
    <cellStyle name="Notas 14 4 3" xfId="19811" xr:uid="{E187B115-D039-4E68-AFCF-926780BF3E58}"/>
    <cellStyle name="Notas 14 4 3 2" xfId="60486" xr:uid="{D833B500-F2C3-42B5-B0D9-99D269C076D8}"/>
    <cellStyle name="Notas 14 4 4" xfId="60483" xr:uid="{A461C9C1-4519-4805-ABAD-64AEE745DFEF}"/>
    <cellStyle name="Notas 14 5" xfId="8393" xr:uid="{0CDF6C26-91CF-4B82-8C6D-3E7ECFC410B5}"/>
    <cellStyle name="Notas 14 5 2" xfId="23806" xr:uid="{6EFE1128-6012-4511-BDA6-0E95EBD90D5F}"/>
    <cellStyle name="Notas 14 5 2 2" xfId="60488" xr:uid="{D53135B3-43C8-4953-A44B-F7C4AE4C189E}"/>
    <cellStyle name="Notas 14 5 3" xfId="60487" xr:uid="{C66984F2-FB6C-4D48-8EC5-BB5001987AD7}"/>
    <cellStyle name="Notas 14 6" xfId="16101" xr:uid="{E8313832-2855-4104-9C89-4B7E25B444BD}"/>
    <cellStyle name="Notas 14 6 2" xfId="60489" xr:uid="{7F263237-FBFC-49EB-ADB4-6258CA9013A4}"/>
    <cellStyle name="Notas 14 7" xfId="60458" xr:uid="{0335EC1A-5759-499A-A8C3-575744641ACF}"/>
    <cellStyle name="Notas 15" xfId="671" xr:uid="{6C57218C-FF7C-469A-A912-7F91052AD575}"/>
    <cellStyle name="Notas 15 2" xfId="1332" xr:uid="{9B0685BB-60C6-4997-A417-2772886D04CB}"/>
    <cellStyle name="Notas 15 2 2" xfId="2799" xr:uid="{B845E60B-871B-43B2-97AC-8631C5416E38}"/>
    <cellStyle name="Notas 15 2 2 2" xfId="6531" xr:uid="{1D654576-5EB9-4A36-87F0-1AB4D976EF3E}"/>
    <cellStyle name="Notas 15 2 2 2 2" xfId="14239" xr:uid="{0F933157-49E4-417E-804A-1AE3E7C42EE6}"/>
    <cellStyle name="Notas 15 2 2 2 2 2" xfId="29651" xr:uid="{88711BB8-E60C-4CB8-B0FD-65AEE1798EDD}"/>
    <cellStyle name="Notas 15 2 2 2 2 2 2" xfId="60495" xr:uid="{850FD62F-3331-47AB-B58A-8950D887381B}"/>
    <cellStyle name="Notas 15 2 2 2 2 3" xfId="60494" xr:uid="{CE0E9312-5B96-4B4D-AC4C-8FD38D1B5B3F}"/>
    <cellStyle name="Notas 15 2 2 2 3" xfId="21946" xr:uid="{197E099A-C6E4-4D5B-B69A-4B690E8B8538}"/>
    <cellStyle name="Notas 15 2 2 2 3 2" xfId="60496" xr:uid="{8F3A9FC1-F505-4680-B62E-A529CC281D9D}"/>
    <cellStyle name="Notas 15 2 2 2 4" xfId="60493" xr:uid="{75A651DA-2F1C-48FD-851E-5783CC48D670}"/>
    <cellStyle name="Notas 15 2 2 3" xfId="10510" xr:uid="{FCAEAF4F-318F-427B-AB8E-485BB99ED8F0}"/>
    <cellStyle name="Notas 15 2 2 3 2" xfId="25923" xr:uid="{38A73022-E12C-4298-BCD5-76C9931CCF75}"/>
    <cellStyle name="Notas 15 2 2 3 2 2" xfId="60498" xr:uid="{E4895427-26DC-452B-B0B0-DE6CC204E829}"/>
    <cellStyle name="Notas 15 2 2 3 3" xfId="60497" xr:uid="{530E93FD-FC16-4DF2-8326-843E24A2C70A}"/>
    <cellStyle name="Notas 15 2 2 4" xfId="18218" xr:uid="{04EE6CF8-28C4-472A-81A7-B38DCEED48C8}"/>
    <cellStyle name="Notas 15 2 2 4 2" xfId="60499" xr:uid="{6736C994-A098-4C47-A865-722298C78812}"/>
    <cellStyle name="Notas 15 2 2 5" xfId="60492" xr:uid="{FFD2A95B-AC74-4A45-BBF8-18B939F24581}"/>
    <cellStyle name="Notas 15 2 3" xfId="5068" xr:uid="{86286438-8154-4BAD-9890-E7317903432A}"/>
    <cellStyle name="Notas 15 2 3 2" xfId="12776" xr:uid="{1D068610-BB44-4357-8162-AF0FE7FFB808}"/>
    <cellStyle name="Notas 15 2 3 2 2" xfId="28188" xr:uid="{F56A05CE-6B7A-42A1-BAFD-0399CB9B6C9B}"/>
    <cellStyle name="Notas 15 2 3 2 2 2" xfId="60502" xr:uid="{250FAFEA-438B-47E6-B84D-8054DDD783F8}"/>
    <cellStyle name="Notas 15 2 3 2 3" xfId="60501" xr:uid="{23FA8593-E5EC-42C4-921A-17DC92A7727E}"/>
    <cellStyle name="Notas 15 2 3 3" xfId="20483" xr:uid="{AE839616-4BC0-4237-945B-6E904E9B950C}"/>
    <cellStyle name="Notas 15 2 3 3 2" xfId="60503" xr:uid="{EFC12CEE-814C-4394-823C-3C35F7A2F19C}"/>
    <cellStyle name="Notas 15 2 3 4" xfId="60500" xr:uid="{D42E7834-097C-4B3A-AA47-45834F78AA8F}"/>
    <cellStyle name="Notas 15 2 4" xfId="9051" xr:uid="{41291237-6B3E-4A04-8DD4-2053A270298C}"/>
    <cellStyle name="Notas 15 2 4 2" xfId="24464" xr:uid="{BC55B91A-E902-49E9-AD66-A4CA79D35D21}"/>
    <cellStyle name="Notas 15 2 4 2 2" xfId="60505" xr:uid="{4A03D4BE-B3FB-4D2C-A561-F20FD5B1A90C}"/>
    <cellStyle name="Notas 15 2 4 3" xfId="60504" xr:uid="{4901B22E-9E25-4967-8F7A-B3F69843E8E0}"/>
    <cellStyle name="Notas 15 2 5" xfId="16759" xr:uid="{2B931A0B-C08A-46D9-ACD9-17FE4E376F5C}"/>
    <cellStyle name="Notas 15 2 5 2" xfId="60506" xr:uid="{C3E86B77-59AB-4503-9533-F148B172A164}"/>
    <cellStyle name="Notas 15 2 6" xfId="60491" xr:uid="{E134801C-A99B-4141-A5D9-A978EDB15DA1}"/>
    <cellStyle name="Notas 15 3" xfId="2161" xr:uid="{7F4C9355-43F8-4540-8F4D-04741C4D3E63}"/>
    <cellStyle name="Notas 15 3 2" xfId="5893" xr:uid="{6ACDF376-661F-4379-996E-10EB1DDA7CCA}"/>
    <cellStyle name="Notas 15 3 2 2" xfId="13601" xr:uid="{2D936554-98BD-48E2-8EE1-3047867AC9B5}"/>
    <cellStyle name="Notas 15 3 2 2 2" xfId="29013" xr:uid="{3F9F1DC9-D8EE-4001-9D6E-CD130D31521A}"/>
    <cellStyle name="Notas 15 3 2 2 2 2" xfId="60510" xr:uid="{B8EDC0D9-EE25-4FBE-8573-D1DFB3738F86}"/>
    <cellStyle name="Notas 15 3 2 2 3" xfId="60509" xr:uid="{E96BB582-B903-4A8F-96E6-5139DE2A65F9}"/>
    <cellStyle name="Notas 15 3 2 3" xfId="21308" xr:uid="{D09B0B10-6981-4EC1-B5F5-8121127D4B41}"/>
    <cellStyle name="Notas 15 3 2 3 2" xfId="60511" xr:uid="{38B3AC6A-CE16-4DCB-86E4-D8B7E8BB530B}"/>
    <cellStyle name="Notas 15 3 2 4" xfId="60508" xr:uid="{E97E17B5-62E6-40E2-B5B4-CD69B791C160}"/>
    <cellStyle name="Notas 15 3 3" xfId="9872" xr:uid="{A7A73517-8ADE-4E75-9D30-A9C38AADA954}"/>
    <cellStyle name="Notas 15 3 3 2" xfId="25285" xr:uid="{B93A4891-A567-4806-8A7B-FE1B793E793F}"/>
    <cellStyle name="Notas 15 3 3 2 2" xfId="60513" xr:uid="{84D47C81-D98C-46A6-9FE2-29E71E5841AE}"/>
    <cellStyle name="Notas 15 3 3 3" xfId="60512" xr:uid="{219C7F0A-3A95-4F0A-85A3-3CA80E66C4CC}"/>
    <cellStyle name="Notas 15 3 4" xfId="17580" xr:uid="{BD449FD3-6E57-49BD-8BE5-F94FBF6554B5}"/>
    <cellStyle name="Notas 15 3 4 2" xfId="60514" xr:uid="{05B43A95-F798-43D4-8C36-864AE5295565}"/>
    <cellStyle name="Notas 15 3 5" xfId="60507" xr:uid="{3FF17607-1B8D-48BF-9153-3174FF46980B}"/>
    <cellStyle name="Notas 15 4" xfId="4416" xr:uid="{F4735443-9EE9-43AF-9298-B16C4362BEA8}"/>
    <cellStyle name="Notas 15 4 2" xfId="12124" xr:uid="{199FBC81-09AE-4ABA-B840-EF6915249479}"/>
    <cellStyle name="Notas 15 4 2 2" xfId="27536" xr:uid="{CE1B1149-E8A8-40FB-99A6-FD85FBC6FDAC}"/>
    <cellStyle name="Notas 15 4 2 2 2" xfId="60517" xr:uid="{EF9D81DD-1E54-48CF-800E-CFA7EC625D22}"/>
    <cellStyle name="Notas 15 4 2 3" xfId="60516" xr:uid="{7F7802C1-71B5-476C-88CC-9B930F336186}"/>
    <cellStyle name="Notas 15 4 3" xfId="19831" xr:uid="{5F7E242F-7CC7-4AC7-8D70-4448C08BD6C8}"/>
    <cellStyle name="Notas 15 4 3 2" xfId="60518" xr:uid="{CD974819-A781-4B4A-AE58-9CD90F510AB0}"/>
    <cellStyle name="Notas 15 4 4" xfId="60515" xr:uid="{B475CF29-7991-477B-BF0B-AB30E7DFF3A8}"/>
    <cellStyle name="Notas 15 5" xfId="8413" xr:uid="{EE7983CA-5C54-4D06-8200-54D8B4DAB9A8}"/>
    <cellStyle name="Notas 15 5 2" xfId="23826" xr:uid="{9E542D18-4699-4112-A6C9-7CF182D7C19E}"/>
    <cellStyle name="Notas 15 5 2 2" xfId="60520" xr:uid="{721A71EA-1402-4BF6-9FED-691DFBDFBC75}"/>
    <cellStyle name="Notas 15 5 3" xfId="60519" xr:uid="{A4A29965-D73E-44DC-AD5D-9499F7C68950}"/>
    <cellStyle name="Notas 15 6" xfId="16121" xr:uid="{0A40547A-E756-4586-8D38-7E09CCD53428}"/>
    <cellStyle name="Notas 15 6 2" xfId="60521" xr:uid="{0C647ACE-617E-473D-9976-448947F40CDC}"/>
    <cellStyle name="Notas 15 7" xfId="60490" xr:uid="{83B14D97-1F50-49A2-8982-5386499280BB}"/>
    <cellStyle name="Notas 16" xfId="692" xr:uid="{17496177-9AD8-4B7B-AF27-F21B4CFA8A5D}"/>
    <cellStyle name="Notas 16 2" xfId="1353" xr:uid="{01E0C8EC-D92C-4FCF-A8A8-5FA674B6422A}"/>
    <cellStyle name="Notas 16 2 2" xfId="2820" xr:uid="{EA7BE6A8-550B-4604-916B-E4620D2CC5EB}"/>
    <cellStyle name="Notas 16 2 2 2" xfId="6552" xr:uid="{C526488D-52B9-466D-9A6F-98270E6D0894}"/>
    <cellStyle name="Notas 16 2 2 2 2" xfId="14260" xr:uid="{83D513F8-9E30-4426-9660-E931A9FB86AD}"/>
    <cellStyle name="Notas 16 2 2 2 2 2" xfId="29672" xr:uid="{0C41459E-88E7-4337-90A1-9997C666E05F}"/>
    <cellStyle name="Notas 16 2 2 2 2 2 2" xfId="60527" xr:uid="{48B97082-ADBD-46A1-B177-46B382AEDA39}"/>
    <cellStyle name="Notas 16 2 2 2 2 3" xfId="60526" xr:uid="{A4EFD43F-AC12-4D4F-A6CE-1541537DF3C1}"/>
    <cellStyle name="Notas 16 2 2 2 3" xfId="21967" xr:uid="{1E3C7A7E-B067-4390-AE88-AEA7766CB554}"/>
    <cellStyle name="Notas 16 2 2 2 3 2" xfId="60528" xr:uid="{4B1DBAED-8C42-4DF0-9BBF-2A575BD6E053}"/>
    <cellStyle name="Notas 16 2 2 2 4" xfId="60525" xr:uid="{81E05C2A-0455-4EB8-8892-C10E855F44E5}"/>
    <cellStyle name="Notas 16 2 2 3" xfId="10531" xr:uid="{8E1D507F-06D0-4D3F-B405-A025A02888D8}"/>
    <cellStyle name="Notas 16 2 2 3 2" xfId="25944" xr:uid="{D2E941D6-BD34-46E7-BAB0-9DA8093CC693}"/>
    <cellStyle name="Notas 16 2 2 3 2 2" xfId="60530" xr:uid="{B8461E70-CBA5-49D7-96CF-87B46B851663}"/>
    <cellStyle name="Notas 16 2 2 3 3" xfId="60529" xr:uid="{9C780703-4396-40A9-93AE-2E17117F9997}"/>
    <cellStyle name="Notas 16 2 2 4" xfId="18239" xr:uid="{2B29396F-7167-4C39-88FA-A1AD7B8B3752}"/>
    <cellStyle name="Notas 16 2 2 4 2" xfId="60531" xr:uid="{22CAE15E-CF98-4629-BCD0-671A2A85A164}"/>
    <cellStyle name="Notas 16 2 2 5" xfId="60524" xr:uid="{46F43DD8-9C49-44D4-AC28-55112C42806F}"/>
    <cellStyle name="Notas 16 2 3" xfId="5089" xr:uid="{6B58929A-80DF-4962-907F-E5F01DAF4195}"/>
    <cellStyle name="Notas 16 2 3 2" xfId="12797" xr:uid="{A2FF324A-1B05-4A02-B603-D3A1F37DFDB1}"/>
    <cellStyle name="Notas 16 2 3 2 2" xfId="28209" xr:uid="{58DF0E1E-BD56-4B15-A5BE-D1246861AE97}"/>
    <cellStyle name="Notas 16 2 3 2 2 2" xfId="60534" xr:uid="{30A06788-B9C6-47C5-83B1-1F2225F2B3A7}"/>
    <cellStyle name="Notas 16 2 3 2 3" xfId="60533" xr:uid="{06C7917D-4DB6-4AB7-A42F-53A9B3FC1046}"/>
    <cellStyle name="Notas 16 2 3 3" xfId="20504" xr:uid="{EBA3E575-A8ED-4B28-8C15-D63B82DF782A}"/>
    <cellStyle name="Notas 16 2 3 3 2" xfId="60535" xr:uid="{FCD5FF0B-5E78-4602-AE4F-3388DB6F515C}"/>
    <cellStyle name="Notas 16 2 3 4" xfId="60532" xr:uid="{3DCC1715-E999-465C-AFB6-1A4D7679635A}"/>
    <cellStyle name="Notas 16 2 4" xfId="9072" xr:uid="{EE4BCBB0-1269-4BD5-BDAE-129F65D74DCA}"/>
    <cellStyle name="Notas 16 2 4 2" xfId="24485" xr:uid="{CD37D3A5-8F0E-4EF6-B20C-D95931E956B4}"/>
    <cellStyle name="Notas 16 2 4 2 2" xfId="60537" xr:uid="{AE34710B-3D7B-499E-9FCD-2E158AE89E58}"/>
    <cellStyle name="Notas 16 2 4 3" xfId="60536" xr:uid="{0B430956-9262-4563-8DF6-F3C167372BC7}"/>
    <cellStyle name="Notas 16 2 5" xfId="16780" xr:uid="{5BB67222-0641-4FB2-8872-9FCD221DAE4E}"/>
    <cellStyle name="Notas 16 2 5 2" xfId="60538" xr:uid="{50945446-DCAA-4E49-A5FB-4862B71EDC35}"/>
    <cellStyle name="Notas 16 2 6" xfId="60523" xr:uid="{223D2F4C-52F6-43ED-920D-1A9F417519E9}"/>
    <cellStyle name="Notas 16 3" xfId="2182" xr:uid="{410171EC-0B83-468C-AA5B-0468A49B7776}"/>
    <cellStyle name="Notas 16 3 2" xfId="5914" xr:uid="{69385365-2286-4C2F-8CA1-788AE9C5DD50}"/>
    <cellStyle name="Notas 16 3 2 2" xfId="13622" xr:uid="{9EB2B7F2-6C60-44DF-81A7-A7F4249C5F35}"/>
    <cellStyle name="Notas 16 3 2 2 2" xfId="29034" xr:uid="{72340DCB-8F4C-4E21-BB23-7E29A9512096}"/>
    <cellStyle name="Notas 16 3 2 2 2 2" xfId="60542" xr:uid="{F2E576B5-1CC7-4CDB-9305-DC6B1961028A}"/>
    <cellStyle name="Notas 16 3 2 2 3" xfId="60541" xr:uid="{DBA9AC2A-DC37-4D97-8D02-19284F248940}"/>
    <cellStyle name="Notas 16 3 2 3" xfId="21329" xr:uid="{DF25B5CC-0F6F-45EA-95CD-C703FF02434A}"/>
    <cellStyle name="Notas 16 3 2 3 2" xfId="60543" xr:uid="{667D39AF-C121-48DF-A6DD-411F621D82DF}"/>
    <cellStyle name="Notas 16 3 2 4" xfId="60540" xr:uid="{9AAE1181-1DFB-4E09-8C9F-6317D2999FF3}"/>
    <cellStyle name="Notas 16 3 3" xfId="9893" xr:uid="{3C9EA3CE-F829-4DD0-8B83-C46735DE07A2}"/>
    <cellStyle name="Notas 16 3 3 2" xfId="25306" xr:uid="{60F7033D-A866-4B16-BA24-98EF9C8C214B}"/>
    <cellStyle name="Notas 16 3 3 2 2" xfId="60545" xr:uid="{8804BDEF-02B2-4077-91E5-1446FE737951}"/>
    <cellStyle name="Notas 16 3 3 3" xfId="60544" xr:uid="{6BDA4457-0C9E-46EF-9721-74C705F1891F}"/>
    <cellStyle name="Notas 16 3 4" xfId="17601" xr:uid="{7FF8540B-A00F-4366-AA0C-1759A7A4575E}"/>
    <cellStyle name="Notas 16 3 4 2" xfId="60546" xr:uid="{FBB1656D-0109-463B-90FE-7BF2D3AEDE44}"/>
    <cellStyle name="Notas 16 3 5" xfId="60539" xr:uid="{1919BC07-5043-4A85-AC6B-5F80DE9B40D7}"/>
    <cellStyle name="Notas 16 4" xfId="4437" xr:uid="{A6FFFF34-F798-42B3-8198-26FB15696C64}"/>
    <cellStyle name="Notas 16 4 2" xfId="12145" xr:uid="{D3E3AA18-8F8B-4953-8D97-135766405D6F}"/>
    <cellStyle name="Notas 16 4 2 2" xfId="27557" xr:uid="{E892253A-B608-4DEC-A3FE-9EF47A449790}"/>
    <cellStyle name="Notas 16 4 2 2 2" xfId="60549" xr:uid="{F1860353-6BDF-4C39-BB87-6CD02FB572A0}"/>
    <cellStyle name="Notas 16 4 2 3" xfId="60548" xr:uid="{D8F015BB-9B7E-446D-8331-B97DA9286FE4}"/>
    <cellStyle name="Notas 16 4 3" xfId="19852" xr:uid="{14D8E548-8AAD-4D91-ABDC-4EC0AEC1FC95}"/>
    <cellStyle name="Notas 16 4 3 2" xfId="60550" xr:uid="{3CC9A370-8BBE-4555-BCC3-A5D06B4BA136}"/>
    <cellStyle name="Notas 16 4 4" xfId="60547" xr:uid="{4AA34980-3D2A-4C3A-B8B9-BE782A319906}"/>
    <cellStyle name="Notas 16 5" xfId="8434" xr:uid="{DC4849FE-3709-4E96-A9D4-FCCAFA9514B9}"/>
    <cellStyle name="Notas 16 5 2" xfId="23847" xr:uid="{9957AC6B-D059-400E-A276-79B8A68DDF0C}"/>
    <cellStyle name="Notas 16 5 2 2" xfId="60552" xr:uid="{9B881A28-E7E3-4EC7-89EA-2A3E55C7714A}"/>
    <cellStyle name="Notas 16 5 3" xfId="60551" xr:uid="{31E19A71-DB13-4890-A029-BC4385534F42}"/>
    <cellStyle name="Notas 16 6" xfId="16142" xr:uid="{CFC7A9CC-2C32-4809-8B7C-6BC215422C45}"/>
    <cellStyle name="Notas 16 6 2" xfId="60553" xr:uid="{B41F6C29-24F6-4FCD-B2E1-6B03B32EC527}"/>
    <cellStyle name="Notas 16 7" xfId="60522" xr:uid="{2654233E-3EA2-4A34-A23C-B9B89856E1B7}"/>
    <cellStyle name="Notas 17" xfId="712" xr:uid="{79C2397E-8D4E-4E2F-B874-10939DEA2402}"/>
    <cellStyle name="Notas 17 2" xfId="1373" xr:uid="{B09E3858-BEA6-4EF4-85EA-EF22ED16B77C}"/>
    <cellStyle name="Notas 17 2 2" xfId="2840" xr:uid="{96D1577E-A6FC-4562-A056-D90888710DA9}"/>
    <cellStyle name="Notas 17 2 2 2" xfId="6572" xr:uid="{D53CB611-B16A-4BE8-B23E-84DDF4947C8D}"/>
    <cellStyle name="Notas 17 2 2 2 2" xfId="14280" xr:uid="{6CFBE2C0-172B-48FC-B42A-F7233360BA78}"/>
    <cellStyle name="Notas 17 2 2 2 2 2" xfId="29692" xr:uid="{A06D6D6A-2F29-4668-9C69-798D5DEF7FB9}"/>
    <cellStyle name="Notas 17 2 2 2 2 2 2" xfId="60559" xr:uid="{AA8B9B7E-4F59-42BC-A341-A7E3D3523D3F}"/>
    <cellStyle name="Notas 17 2 2 2 2 3" xfId="60558" xr:uid="{7B16BAA7-136F-4F72-9E26-04EF8DD14C66}"/>
    <cellStyle name="Notas 17 2 2 2 3" xfId="21987" xr:uid="{C611499C-5320-4012-8970-B2022FF2667B}"/>
    <cellStyle name="Notas 17 2 2 2 3 2" xfId="60560" xr:uid="{4AFE64F0-4F33-471F-8168-8BE2D3C4E2EC}"/>
    <cellStyle name="Notas 17 2 2 2 4" xfId="60557" xr:uid="{FC260154-5343-4756-9248-EE4232894C57}"/>
    <cellStyle name="Notas 17 2 2 3" xfId="10551" xr:uid="{DD996730-746D-492B-A46E-F88BA1CDBBCB}"/>
    <cellStyle name="Notas 17 2 2 3 2" xfId="25964" xr:uid="{22E79E31-3406-4342-BCAA-65CA79DE7064}"/>
    <cellStyle name="Notas 17 2 2 3 2 2" xfId="60562" xr:uid="{ACE55009-F7EA-4A53-B884-464DEB3D8566}"/>
    <cellStyle name="Notas 17 2 2 3 3" xfId="60561" xr:uid="{FB53963D-6ED8-4EAC-A5A9-2B2861A064FC}"/>
    <cellStyle name="Notas 17 2 2 4" xfId="18259" xr:uid="{1FC14F18-537C-4CB7-868C-26FE806529DD}"/>
    <cellStyle name="Notas 17 2 2 4 2" xfId="60563" xr:uid="{2DC4E02C-AA68-4B5F-9C57-7EFEF4B1DF36}"/>
    <cellStyle name="Notas 17 2 2 5" xfId="60556" xr:uid="{C3A5F649-C118-45CA-83C4-E1B3431E5B44}"/>
    <cellStyle name="Notas 17 2 3" xfId="5109" xr:uid="{666F0640-FF9A-42BD-82D9-5D474FA2099A}"/>
    <cellStyle name="Notas 17 2 3 2" xfId="12817" xr:uid="{04FA4C02-0918-4152-94F0-D283535A5C07}"/>
    <cellStyle name="Notas 17 2 3 2 2" xfId="28229" xr:uid="{1DF3A01C-CB5E-4442-88F8-C98751BD1B37}"/>
    <cellStyle name="Notas 17 2 3 2 2 2" xfId="60566" xr:uid="{54E6608D-B0ED-4208-A32F-5416A9D92DCA}"/>
    <cellStyle name="Notas 17 2 3 2 3" xfId="60565" xr:uid="{59EC8527-C77E-4DC7-B1FE-934347E40570}"/>
    <cellStyle name="Notas 17 2 3 3" xfId="20524" xr:uid="{697960DC-6128-41D0-AB63-9BEB6BC543E4}"/>
    <cellStyle name="Notas 17 2 3 3 2" xfId="60567" xr:uid="{9913EF52-1A81-42BA-9D4A-1EA71CB10494}"/>
    <cellStyle name="Notas 17 2 3 4" xfId="60564" xr:uid="{B5988BB4-2E3C-468D-9066-E8F26E435F94}"/>
    <cellStyle name="Notas 17 2 4" xfId="9092" xr:uid="{871712AD-E005-4DE1-BF43-1AF9FCEA3876}"/>
    <cellStyle name="Notas 17 2 4 2" xfId="24505" xr:uid="{91176F7B-7A27-45F9-BD4B-48E0FBBEDD17}"/>
    <cellStyle name="Notas 17 2 4 2 2" xfId="60569" xr:uid="{44383478-5D82-4F0C-9D41-CED51456BA8D}"/>
    <cellStyle name="Notas 17 2 4 3" xfId="60568" xr:uid="{72D5FBEB-8CC9-4931-818B-DF23105BC168}"/>
    <cellStyle name="Notas 17 2 5" xfId="16800" xr:uid="{759918E0-A080-46A3-B7CF-586E2BAFC7CF}"/>
    <cellStyle name="Notas 17 2 5 2" xfId="60570" xr:uid="{FCB55A15-448C-424B-A78F-37AE21C8D2C2}"/>
    <cellStyle name="Notas 17 2 6" xfId="60555" xr:uid="{728F7A36-D070-4F09-B46F-BE75CD7049C3}"/>
    <cellStyle name="Notas 17 3" xfId="2202" xr:uid="{FE7DE4D2-2D1A-4511-9806-C8464D989E2E}"/>
    <cellStyle name="Notas 17 3 2" xfId="5934" xr:uid="{EB4F1C53-E6F3-4B81-940B-83E3A992C454}"/>
    <cellStyle name="Notas 17 3 2 2" xfId="13642" xr:uid="{D5245C45-1EE1-4859-ADE4-4ED3DCD11539}"/>
    <cellStyle name="Notas 17 3 2 2 2" xfId="29054" xr:uid="{B3EF8D80-2E59-4C2B-BB0F-E6EEBBBAB3C7}"/>
    <cellStyle name="Notas 17 3 2 2 2 2" xfId="60574" xr:uid="{483663D5-C36D-42EA-B7BA-F69AE1BB8774}"/>
    <cellStyle name="Notas 17 3 2 2 3" xfId="60573" xr:uid="{CFB127B9-F72E-4376-BD9D-8A3B1B8E5D26}"/>
    <cellStyle name="Notas 17 3 2 3" xfId="21349" xr:uid="{52423BA1-1080-441A-A9D5-4EFA1910B7D0}"/>
    <cellStyle name="Notas 17 3 2 3 2" xfId="60575" xr:uid="{71349EEE-0D2E-4B7C-9194-A2175DAB6716}"/>
    <cellStyle name="Notas 17 3 2 4" xfId="60572" xr:uid="{109A02C2-AAF0-4E79-85DD-500D542480CA}"/>
    <cellStyle name="Notas 17 3 3" xfId="9913" xr:uid="{95876831-A7C9-4E17-AE45-EF65BDE820F4}"/>
    <cellStyle name="Notas 17 3 3 2" xfId="25326" xr:uid="{2F4042A3-99EE-4A18-855E-C173F8EBE0D8}"/>
    <cellStyle name="Notas 17 3 3 2 2" xfId="60577" xr:uid="{AD78BB59-9DFD-4C20-88B2-38C70B0863F1}"/>
    <cellStyle name="Notas 17 3 3 3" xfId="60576" xr:uid="{2C4E6232-3E31-49A5-97C9-1BE58B440251}"/>
    <cellStyle name="Notas 17 3 4" xfId="17621" xr:uid="{F221DE9B-9F83-4441-8B33-82B52C603B54}"/>
    <cellStyle name="Notas 17 3 4 2" xfId="60578" xr:uid="{D865EAC0-FBA8-489C-8F51-F418F71C6217}"/>
    <cellStyle name="Notas 17 3 5" xfId="60571" xr:uid="{CDE9A8B3-C3D3-4001-B4CC-36DBAEB82051}"/>
    <cellStyle name="Notas 17 4" xfId="4457" xr:uid="{0A84E143-BE6E-42B4-90F3-70FA6CB93947}"/>
    <cellStyle name="Notas 17 4 2" xfId="12165" xr:uid="{75C5F2E7-E989-4C60-A22E-FDB523EF781F}"/>
    <cellStyle name="Notas 17 4 2 2" xfId="27577" xr:uid="{0A6C723A-8DED-4ED6-8105-B6284E0E8625}"/>
    <cellStyle name="Notas 17 4 2 2 2" xfId="60581" xr:uid="{567260FC-08EC-4549-880C-D06A22F87499}"/>
    <cellStyle name="Notas 17 4 2 3" xfId="60580" xr:uid="{27A1B466-F0E3-4598-B8C4-85051871ECFC}"/>
    <cellStyle name="Notas 17 4 3" xfId="19872" xr:uid="{60C9B09C-46E9-4A02-961D-7C2F27846CBC}"/>
    <cellStyle name="Notas 17 4 3 2" xfId="60582" xr:uid="{8AA1F239-4D64-4ECE-969B-46B46F3AD746}"/>
    <cellStyle name="Notas 17 4 4" xfId="60579" xr:uid="{85E59C7F-ECD6-4493-A029-B570B80162F9}"/>
    <cellStyle name="Notas 17 5" xfId="8454" xr:uid="{4C35B99E-03F2-4F1C-A7D9-29B76F57CE33}"/>
    <cellStyle name="Notas 17 5 2" xfId="23867" xr:uid="{E18D395E-E9DC-4181-B84D-D251FD6A80B0}"/>
    <cellStyle name="Notas 17 5 2 2" xfId="60584" xr:uid="{CEFF4E48-1355-464D-BE86-C9BF8FC3E797}"/>
    <cellStyle name="Notas 17 5 3" xfId="60583" xr:uid="{C89DE555-44DD-4969-BDC0-F7AD5ED3D36B}"/>
    <cellStyle name="Notas 17 6" xfId="16162" xr:uid="{123849E7-0322-4767-B60B-A10988F9DD23}"/>
    <cellStyle name="Notas 17 6 2" xfId="60585" xr:uid="{48C1E79D-A118-43F7-AA15-0BEB64EFC00E}"/>
    <cellStyle name="Notas 17 7" xfId="60554" xr:uid="{0AF4FD82-B499-42E4-8CDC-0330D0770B11}"/>
    <cellStyle name="Notas 18" xfId="732" xr:uid="{791612C5-BCE6-4CC4-B484-149A2A5F0FEC}"/>
    <cellStyle name="Notas 18 2" xfId="1393" xr:uid="{3F858E5B-D678-4A5E-BC3E-3A775533C36B}"/>
    <cellStyle name="Notas 18 2 2" xfId="2860" xr:uid="{AEB4213F-698F-436C-B00C-ED4727F1C3E0}"/>
    <cellStyle name="Notas 18 2 2 2" xfId="6592" xr:uid="{23C730EB-511D-4601-8C83-2C909705FB2C}"/>
    <cellStyle name="Notas 18 2 2 2 2" xfId="14300" xr:uid="{80E2FB64-53F0-4481-B976-D748405720C1}"/>
    <cellStyle name="Notas 18 2 2 2 2 2" xfId="29712" xr:uid="{66F88334-513B-4D19-82FE-0657B6FB06C1}"/>
    <cellStyle name="Notas 18 2 2 2 2 2 2" xfId="60591" xr:uid="{9D3629B1-3AA3-4AB4-B2F6-0E58867D46EA}"/>
    <cellStyle name="Notas 18 2 2 2 2 3" xfId="60590" xr:uid="{703A9F16-B1C3-4162-B93B-79B65C22B7E1}"/>
    <cellStyle name="Notas 18 2 2 2 3" xfId="22007" xr:uid="{5BD5962E-0A7A-4E30-B8A2-116AF94FE074}"/>
    <cellStyle name="Notas 18 2 2 2 3 2" xfId="60592" xr:uid="{636A74D0-FC17-4B7A-949E-717F0168A12B}"/>
    <cellStyle name="Notas 18 2 2 2 4" xfId="60589" xr:uid="{B9397A39-4D85-40BC-AB59-84AD3D1D462E}"/>
    <cellStyle name="Notas 18 2 2 3" xfId="10571" xr:uid="{6A6258D9-D8B3-4EB5-BB06-F66CD7468BC4}"/>
    <cellStyle name="Notas 18 2 2 3 2" xfId="25984" xr:uid="{238624E8-7BEB-42BA-AC4D-46475426C8D5}"/>
    <cellStyle name="Notas 18 2 2 3 2 2" xfId="60594" xr:uid="{79A0B3B5-C69A-4D69-B978-1373AB9FED79}"/>
    <cellStyle name="Notas 18 2 2 3 3" xfId="60593" xr:uid="{595D35FD-6A90-4A2A-909A-5334B9156B73}"/>
    <cellStyle name="Notas 18 2 2 4" xfId="18279" xr:uid="{DED255B3-CCF1-4C94-9D33-38BCD342C38B}"/>
    <cellStyle name="Notas 18 2 2 4 2" xfId="60595" xr:uid="{1E9348EA-DCBA-4889-ACCC-0B300025922C}"/>
    <cellStyle name="Notas 18 2 2 5" xfId="60588" xr:uid="{513CB29A-42EC-4C06-82FA-A12AA375D121}"/>
    <cellStyle name="Notas 18 2 3" xfId="5129" xr:uid="{DEAB35B6-9636-417C-BD02-97CE77644BEB}"/>
    <cellStyle name="Notas 18 2 3 2" xfId="12837" xr:uid="{1DE0073A-898E-4DA0-BBE9-5361964192F0}"/>
    <cellStyle name="Notas 18 2 3 2 2" xfId="28249" xr:uid="{0628C2F9-3568-40DB-B929-F40DE4A83FCC}"/>
    <cellStyle name="Notas 18 2 3 2 2 2" xfId="60598" xr:uid="{7628AD86-6F79-4F72-8C9E-A3882580E5B4}"/>
    <cellStyle name="Notas 18 2 3 2 3" xfId="60597" xr:uid="{5B6417D1-A255-419F-A0FE-9AF50646ED26}"/>
    <cellStyle name="Notas 18 2 3 3" xfId="20544" xr:uid="{E6189ADA-BC54-48E2-8773-C41A9C38A39B}"/>
    <cellStyle name="Notas 18 2 3 3 2" xfId="60599" xr:uid="{FC138E49-0975-43B9-868C-6C96CEB4B27E}"/>
    <cellStyle name="Notas 18 2 3 4" xfId="60596" xr:uid="{3F09FA55-E9BA-469B-BD5D-2DF8D0DFACEF}"/>
    <cellStyle name="Notas 18 2 4" xfId="9112" xr:uid="{AEA7C613-DA15-4683-BB10-D19CB5F29194}"/>
    <cellStyle name="Notas 18 2 4 2" xfId="24525" xr:uid="{C0C5BE93-46E8-4BFB-BF1B-A7926702254E}"/>
    <cellStyle name="Notas 18 2 4 2 2" xfId="60601" xr:uid="{C6A90920-01B5-492E-B1CB-476DB0718D28}"/>
    <cellStyle name="Notas 18 2 4 3" xfId="60600" xr:uid="{AD969C70-9719-402F-AF14-EFB9CA195E8E}"/>
    <cellStyle name="Notas 18 2 5" xfId="16820" xr:uid="{3AEEBDCF-74E9-45FE-9A97-8B53F6D67774}"/>
    <cellStyle name="Notas 18 2 5 2" xfId="60602" xr:uid="{F06A2B4D-9FDB-4A05-981E-8FF1FCFD9802}"/>
    <cellStyle name="Notas 18 2 6" xfId="60587" xr:uid="{953101C6-2EC1-4DEF-AD2D-17E2B00664C4}"/>
    <cellStyle name="Notas 18 3" xfId="2222" xr:uid="{3EDCDE49-4909-4CD9-927B-B2C652A8D6EC}"/>
    <cellStyle name="Notas 18 3 2" xfId="5954" xr:uid="{6B6AA60C-3058-484A-A412-632FD74A2E71}"/>
    <cellStyle name="Notas 18 3 2 2" xfId="13662" xr:uid="{B787E7A9-DDF6-4A74-8D83-DF03D6F5FCFB}"/>
    <cellStyle name="Notas 18 3 2 2 2" xfId="29074" xr:uid="{B069DDE9-6523-4616-A2E0-F50B806071C2}"/>
    <cellStyle name="Notas 18 3 2 2 2 2" xfId="60606" xr:uid="{2D85CD9E-33A4-4B30-A0A3-85A650491855}"/>
    <cellStyle name="Notas 18 3 2 2 3" xfId="60605" xr:uid="{AE124421-82D6-420C-8958-807611A6A35C}"/>
    <cellStyle name="Notas 18 3 2 3" xfId="21369" xr:uid="{62E9CB8C-9D00-4B8E-B0E8-B868EE1A4EDC}"/>
    <cellStyle name="Notas 18 3 2 3 2" xfId="60607" xr:uid="{4BA2BC5D-C2EB-4F36-9E1C-4F6D86BBC2A5}"/>
    <cellStyle name="Notas 18 3 2 4" xfId="60604" xr:uid="{204556EF-B354-4DE9-B95C-094D95B3EB85}"/>
    <cellStyle name="Notas 18 3 3" xfId="9933" xr:uid="{2FCCEF83-AA52-4ED8-8212-8749F2614777}"/>
    <cellStyle name="Notas 18 3 3 2" xfId="25346" xr:uid="{CE99174F-1C58-42B6-AD6F-6B38DBDEDEBD}"/>
    <cellStyle name="Notas 18 3 3 2 2" xfId="60609" xr:uid="{1549A98D-80C4-4FA9-AA2C-BE50E4084B9A}"/>
    <cellStyle name="Notas 18 3 3 3" xfId="60608" xr:uid="{1F0A9A8D-25BE-47E8-B1AE-222C9F3A8D05}"/>
    <cellStyle name="Notas 18 3 4" xfId="17641" xr:uid="{863A7420-7F7A-4B1F-A9AD-3CB30F2FD5D5}"/>
    <cellStyle name="Notas 18 3 4 2" xfId="60610" xr:uid="{DA3AED04-EF7F-40FC-ADF7-7B51AD8E9272}"/>
    <cellStyle name="Notas 18 3 5" xfId="60603" xr:uid="{83A32475-8B91-4272-ABA6-7115D344CC06}"/>
    <cellStyle name="Notas 18 4" xfId="4477" xr:uid="{EA173D91-7B41-4D2A-B157-57EDE291F1DD}"/>
    <cellStyle name="Notas 18 4 2" xfId="12185" xr:uid="{5475ADA6-4B5A-47D7-9BB0-D6798374C6AA}"/>
    <cellStyle name="Notas 18 4 2 2" xfId="27597" xr:uid="{0A0183C0-BBC5-458B-BB1F-BDE1CA94A86F}"/>
    <cellStyle name="Notas 18 4 2 2 2" xfId="60613" xr:uid="{7558CD2A-BFBB-4F84-9724-4D618BF48B10}"/>
    <cellStyle name="Notas 18 4 2 3" xfId="60612" xr:uid="{497A2ED1-C59F-47E2-9A72-033577A84D4A}"/>
    <cellStyle name="Notas 18 4 3" xfId="19892" xr:uid="{7A46EA98-5C1F-416B-B2C5-6C1D07AB462D}"/>
    <cellStyle name="Notas 18 4 3 2" xfId="60614" xr:uid="{7CE9A8D8-8595-4B70-98CB-26FEF208C6F1}"/>
    <cellStyle name="Notas 18 4 4" xfId="60611" xr:uid="{82C96929-C348-47AA-80D1-F87EE15D8169}"/>
    <cellStyle name="Notas 18 5" xfId="8474" xr:uid="{204A5735-8FB7-47D1-8451-963C0F2006D6}"/>
    <cellStyle name="Notas 18 5 2" xfId="23887" xr:uid="{8C79BF6E-874F-410A-A215-BF49B4280242}"/>
    <cellStyle name="Notas 18 5 2 2" xfId="60616" xr:uid="{61084D4F-DF21-4D58-945B-F5ABBF170248}"/>
    <cellStyle name="Notas 18 5 3" xfId="60615" xr:uid="{6E0C8BB1-E35B-4E0F-9AA8-994F252AD408}"/>
    <cellStyle name="Notas 18 6" xfId="16182" xr:uid="{6712EBF9-AC35-4B28-9317-5706B75F20BE}"/>
    <cellStyle name="Notas 18 6 2" xfId="60617" xr:uid="{18D3354C-30D6-4412-BBCF-0EE37A021A5A}"/>
    <cellStyle name="Notas 18 7" xfId="60586" xr:uid="{D825411C-5595-4027-A801-18F986301DA9}"/>
    <cellStyle name="Notas 19" xfId="794" xr:uid="{F59BB779-F48A-4EDB-B4EE-B5E1C950AC56}"/>
    <cellStyle name="Notas 19 2" xfId="60618" xr:uid="{77B0ADB2-0ACD-4D0F-9676-CA53D56AC970}"/>
    <cellStyle name="Notas 2" xfId="152" xr:uid="{4733DBEF-5D75-4CC7-90DD-8E04DCD502BD}"/>
    <cellStyle name="Notas 2 2" xfId="216" xr:uid="{64DAAF4A-5892-455A-8997-808A70ED762F}"/>
    <cellStyle name="Notas 2 2 2" xfId="419" xr:uid="{70EEF3CF-AA88-4FCE-8E10-90845F09AFEF}"/>
    <cellStyle name="Notas 2 2 2 2" xfId="1081" xr:uid="{685E0103-6062-420B-8101-86B17A07291A}"/>
    <cellStyle name="Notas 2 2 2 2 2" xfId="2549" xr:uid="{EE13EC7E-A366-46F2-A8E3-EF8909A7BAC8}"/>
    <cellStyle name="Notas 2 2 2 2 2 2" xfId="6281" xr:uid="{E080405E-4AFE-4E6F-9B4E-4E8168867EED}"/>
    <cellStyle name="Notas 2 2 2 2 2 2 2" xfId="13989" xr:uid="{4DD6FA81-EEBF-4766-97D8-C062492B14BF}"/>
    <cellStyle name="Notas 2 2 2 2 2 2 2 2" xfId="29401" xr:uid="{A6C416F8-5C66-433F-BA96-E124B4AC9CE3}"/>
    <cellStyle name="Notas 2 2 2 2 2 2 2 2 2" xfId="60626" xr:uid="{BCA85BD9-E459-4E78-B108-F0186B91B186}"/>
    <cellStyle name="Notas 2 2 2 2 2 2 2 3" xfId="60625" xr:uid="{3F1D616B-6542-4CF5-A3C8-58A69BA58077}"/>
    <cellStyle name="Notas 2 2 2 2 2 2 3" xfId="21696" xr:uid="{7F97886B-A98D-4199-8D4F-1DBBAEB883FD}"/>
    <cellStyle name="Notas 2 2 2 2 2 2 3 2" xfId="60627" xr:uid="{B8FC1361-1B49-4E4E-88BC-F9EC0897464C}"/>
    <cellStyle name="Notas 2 2 2 2 2 2 4" xfId="60624" xr:uid="{B1460FCA-1B5C-466B-9CA6-E77AAC7D540C}"/>
    <cellStyle name="Notas 2 2 2 2 2 3" xfId="10260" xr:uid="{6D75D2C8-DA60-4668-8793-1BF6565BA3C7}"/>
    <cellStyle name="Notas 2 2 2 2 2 3 2" xfId="25673" xr:uid="{C6F1A523-AC83-4B68-AC86-A2F646AA03C7}"/>
    <cellStyle name="Notas 2 2 2 2 2 3 2 2" xfId="60629" xr:uid="{DA01F22A-C7F8-4587-93EA-F848823A29A6}"/>
    <cellStyle name="Notas 2 2 2 2 2 3 3" xfId="60628" xr:uid="{6F84E177-E46C-4D82-A40A-78DA7E18999D}"/>
    <cellStyle name="Notas 2 2 2 2 2 4" xfId="17968" xr:uid="{1FF27B2B-0AC3-4825-AB6F-B0F72AA7F96B}"/>
    <cellStyle name="Notas 2 2 2 2 2 4 2" xfId="60630" xr:uid="{C4847087-C0B5-4869-83E4-6B28C60E35B5}"/>
    <cellStyle name="Notas 2 2 2 2 2 5" xfId="60623" xr:uid="{93E2787F-27C1-4210-8E79-C1F892D806D8}"/>
    <cellStyle name="Notas 2 2 2 2 3" xfId="4818" xr:uid="{11332C63-A29D-4D8A-B2B2-09CD959A1FF9}"/>
    <cellStyle name="Notas 2 2 2 2 3 2" xfId="12526" xr:uid="{CC242C87-502F-49CE-8A0D-23725D875FD5}"/>
    <cellStyle name="Notas 2 2 2 2 3 2 2" xfId="27938" xr:uid="{FC72D063-BF96-4ECB-9C3A-4B32F1984C14}"/>
    <cellStyle name="Notas 2 2 2 2 3 2 2 2" xfId="60633" xr:uid="{33788D00-6709-430F-A847-5D73FFC55F32}"/>
    <cellStyle name="Notas 2 2 2 2 3 2 3" xfId="60632" xr:uid="{231715A5-DCEC-4032-B1E5-FA0BC8E902DF}"/>
    <cellStyle name="Notas 2 2 2 2 3 3" xfId="20233" xr:uid="{49592343-3ED1-4893-810A-BE86A9D71AC7}"/>
    <cellStyle name="Notas 2 2 2 2 3 3 2" xfId="60634" xr:uid="{C11C5510-4AE0-42CC-97BA-ADEEE95207D3}"/>
    <cellStyle name="Notas 2 2 2 2 3 4" xfId="60631" xr:uid="{80C2604F-AB07-4F70-AC20-F1D99280AE28}"/>
    <cellStyle name="Notas 2 2 2 2 4" xfId="8801" xr:uid="{32980024-C2D2-44BE-AB09-5415413D7103}"/>
    <cellStyle name="Notas 2 2 2 2 4 2" xfId="24214" xr:uid="{007472A7-12CD-41B7-A898-66EB3C92F504}"/>
    <cellStyle name="Notas 2 2 2 2 4 2 2" xfId="60636" xr:uid="{03BEFB24-5AD3-4E8B-9FD1-8EA25879E86C}"/>
    <cellStyle name="Notas 2 2 2 2 4 3" xfId="60635" xr:uid="{0D437151-95C1-4631-AC76-B6AE96B926DF}"/>
    <cellStyle name="Notas 2 2 2 2 5" xfId="16509" xr:uid="{E104FBA6-3BFA-4D04-8D1A-7C5420F3D123}"/>
    <cellStyle name="Notas 2 2 2 2 5 2" xfId="60637" xr:uid="{D3D03895-BC2E-4E7A-B5E8-F646C5CE3C41}"/>
    <cellStyle name="Notas 2 2 2 2 6" xfId="60622" xr:uid="{156CE9FB-24CE-4449-9897-41AF61B8F84A}"/>
    <cellStyle name="Notas 2 2 2 3" xfId="1911" xr:uid="{E747FBCA-2967-40C9-94DC-07CD8BEEAA3D}"/>
    <cellStyle name="Notas 2 2 2 3 2" xfId="5643" xr:uid="{FB52799E-0A40-4AFD-A742-B50CAEC2E05F}"/>
    <cellStyle name="Notas 2 2 2 3 2 2" xfId="13351" xr:uid="{D036C5EC-E55C-470A-ABB2-9050904EC311}"/>
    <cellStyle name="Notas 2 2 2 3 2 2 2" xfId="28763" xr:uid="{BA166CB5-95E4-4DAE-990E-E64ABEBD899A}"/>
    <cellStyle name="Notas 2 2 2 3 2 2 2 2" xfId="60641" xr:uid="{04333E95-2D8A-4378-BEC4-DCBD6F29C542}"/>
    <cellStyle name="Notas 2 2 2 3 2 2 3" xfId="60640" xr:uid="{CBBB0A26-A46D-4288-99E7-EAFB0A30EE62}"/>
    <cellStyle name="Notas 2 2 2 3 2 3" xfId="21058" xr:uid="{AAA68F80-D00D-4948-99CB-61A434EE0D10}"/>
    <cellStyle name="Notas 2 2 2 3 2 3 2" xfId="60642" xr:uid="{DD3973B6-B8C3-44FA-B16D-3C59A47BE516}"/>
    <cellStyle name="Notas 2 2 2 3 2 4" xfId="60639" xr:uid="{B6643545-06AC-4CEA-BEDF-A718570F57EB}"/>
    <cellStyle name="Notas 2 2 2 3 3" xfId="9622" xr:uid="{CF69D176-3A4F-4E57-9EB2-38A77200571D}"/>
    <cellStyle name="Notas 2 2 2 3 3 2" xfId="25035" xr:uid="{DE45EA2A-CAC9-4194-8102-738C1AE07B2C}"/>
    <cellStyle name="Notas 2 2 2 3 3 2 2" xfId="60644" xr:uid="{49562CBD-FBE7-446C-B2C7-7C8B4FEFDD45}"/>
    <cellStyle name="Notas 2 2 2 3 3 3" xfId="60643" xr:uid="{62DFF965-42AC-4725-9B14-D27F4EC770F1}"/>
    <cellStyle name="Notas 2 2 2 3 4" xfId="17330" xr:uid="{CACFA5C8-7BF3-4CDE-BB95-B346A50FB770}"/>
    <cellStyle name="Notas 2 2 2 3 4 2" xfId="60645" xr:uid="{5BDCD34F-D571-430E-B23F-1957E6D7A014}"/>
    <cellStyle name="Notas 2 2 2 3 5" xfId="60638" xr:uid="{46EE2522-0B82-4D08-A43E-31E3F1A45000}"/>
    <cellStyle name="Notas 2 2 2 4" xfId="4166" xr:uid="{3099D0B0-F85D-41CD-ACF0-9BBD5887BEAC}"/>
    <cellStyle name="Notas 2 2 2 4 2" xfId="11874" xr:uid="{9EE91677-95E1-4BDF-B80B-FA49219D6397}"/>
    <cellStyle name="Notas 2 2 2 4 2 2" xfId="27286" xr:uid="{39E84015-37B9-49DF-9B42-2E96FA3661A4}"/>
    <cellStyle name="Notas 2 2 2 4 2 2 2" xfId="60648" xr:uid="{96D7B613-B21B-49D8-8689-0921F3CB742F}"/>
    <cellStyle name="Notas 2 2 2 4 2 3" xfId="60647" xr:uid="{548F8A64-5C23-4E9A-B29F-F27040A0C8AB}"/>
    <cellStyle name="Notas 2 2 2 4 3" xfId="19581" xr:uid="{743A2FE8-9AE0-4B57-AC80-95DAB78975FA}"/>
    <cellStyle name="Notas 2 2 2 4 3 2" xfId="60649" xr:uid="{3A0664FC-8872-46B6-89C4-A8171DDAE356}"/>
    <cellStyle name="Notas 2 2 2 4 4" xfId="60646" xr:uid="{FDEA6F9B-CB96-493B-A736-6D4DE6278325}"/>
    <cellStyle name="Notas 2 2 2 5" xfId="8163" xr:uid="{3FD27FCF-B40D-4E87-84D7-114A87C910D4}"/>
    <cellStyle name="Notas 2 2 2 5 2" xfId="23576" xr:uid="{8092E069-3637-492C-ADE0-BD991A3C400A}"/>
    <cellStyle name="Notas 2 2 2 5 2 2" xfId="60651" xr:uid="{806DEBE4-2FA4-42B6-8696-B670E290BBFE}"/>
    <cellStyle name="Notas 2 2 2 5 3" xfId="60650" xr:uid="{241C6DF8-D4E7-4401-B35E-41E57C6828D1}"/>
    <cellStyle name="Notas 2 2 2 6" xfId="15871" xr:uid="{2F48D922-805F-423C-A3A4-974EAFFE5D18}"/>
    <cellStyle name="Notas 2 2 2 6 2" xfId="60652" xr:uid="{755E4B92-2B98-461F-807A-CFFBCEB49580}"/>
    <cellStyle name="Notas 2 2 2 7" xfId="60621" xr:uid="{0902918A-9CD2-4E8E-BA76-BDF2C5AD9EB4}"/>
    <cellStyle name="Notas 2 2 3" xfId="881" xr:uid="{D8CF7FF3-B5EB-478D-991C-ABA6DB63B50D}"/>
    <cellStyle name="Notas 2 2 3 2" xfId="2351" xr:uid="{E830A3E6-C33F-446B-9E11-266ABDEA8E7C}"/>
    <cellStyle name="Notas 2 2 3 2 2" xfId="6083" xr:uid="{2573E425-A2C5-453A-B087-173953597CA4}"/>
    <cellStyle name="Notas 2 2 3 2 2 2" xfId="13791" xr:uid="{BB766369-B8EF-49EA-A698-6420207986EE}"/>
    <cellStyle name="Notas 2 2 3 2 2 2 2" xfId="29203" xr:uid="{ACD372E2-0763-4126-976C-B89E57227C16}"/>
    <cellStyle name="Notas 2 2 3 2 2 2 2 2" xfId="60657" xr:uid="{E0AAA574-0185-4787-B654-08CF3FF3F81D}"/>
    <cellStyle name="Notas 2 2 3 2 2 2 3" xfId="60656" xr:uid="{45065F82-771E-421F-A19E-08B7F1457BD0}"/>
    <cellStyle name="Notas 2 2 3 2 2 3" xfId="21498" xr:uid="{1552D6D5-B673-4C1E-BDEE-5C1704214E03}"/>
    <cellStyle name="Notas 2 2 3 2 2 3 2" xfId="60658" xr:uid="{EAA4CEDD-110B-493E-97B2-AD578752F562}"/>
    <cellStyle name="Notas 2 2 3 2 2 4" xfId="60655" xr:uid="{2946A432-2ADC-48AF-B6FB-5F4BEB425348}"/>
    <cellStyle name="Notas 2 2 3 2 3" xfId="10062" xr:uid="{47684DE3-2EDC-4ED2-80C7-371FBAE5B128}"/>
    <cellStyle name="Notas 2 2 3 2 3 2" xfId="25475" xr:uid="{CE24B01E-82C6-4469-8DB7-AA77E5C17137}"/>
    <cellStyle name="Notas 2 2 3 2 3 2 2" xfId="60660" xr:uid="{CB7B6A99-7DB1-4E60-A159-A1DEAB38EFB1}"/>
    <cellStyle name="Notas 2 2 3 2 3 3" xfId="60659" xr:uid="{3D34CABE-D35A-454C-BE10-2864A47C6CDB}"/>
    <cellStyle name="Notas 2 2 3 2 4" xfId="17770" xr:uid="{60DE21B6-8C54-40EC-9A1D-FA039E1ABD72}"/>
    <cellStyle name="Notas 2 2 3 2 4 2" xfId="60661" xr:uid="{A848B878-5912-4F84-8717-F021C86D5A7A}"/>
    <cellStyle name="Notas 2 2 3 2 5" xfId="60654" xr:uid="{50D051F6-76EA-4D19-A5DD-8EA6F7151282}"/>
    <cellStyle name="Notas 2 2 3 3" xfId="4618" xr:uid="{2CFB6FD6-BC8A-40A1-8BCD-1104CDE49B5A}"/>
    <cellStyle name="Notas 2 2 3 3 2" xfId="12326" xr:uid="{B91F48C1-5C82-4F8B-AFF6-343C4CBCEC57}"/>
    <cellStyle name="Notas 2 2 3 3 2 2" xfId="27738" xr:uid="{2BDDD9FB-12B2-4AA9-9350-793A5F0BB725}"/>
    <cellStyle name="Notas 2 2 3 3 2 2 2" xfId="60664" xr:uid="{6206DD1D-BA68-4413-ADB7-80FB3EB48D78}"/>
    <cellStyle name="Notas 2 2 3 3 2 3" xfId="60663" xr:uid="{87E7CB2E-A573-4614-AE41-CA510DC994B0}"/>
    <cellStyle name="Notas 2 2 3 3 3" xfId="20033" xr:uid="{88F3B19D-0B3C-49DB-B750-BF374AB7F389}"/>
    <cellStyle name="Notas 2 2 3 3 3 2" xfId="60665" xr:uid="{523C5588-ECE8-4FA5-AAD8-BA292E5D3D25}"/>
    <cellStyle name="Notas 2 2 3 3 4" xfId="60662" xr:uid="{868FE631-09A4-487F-86AD-5CC7A983F3A9}"/>
    <cellStyle name="Notas 2 2 3 4" xfId="8603" xr:uid="{2ECEEC4C-E210-4E30-BF2D-31F54372FAFA}"/>
    <cellStyle name="Notas 2 2 3 4 2" xfId="24016" xr:uid="{2419C449-F633-46AB-B054-F1E90A29A8DB}"/>
    <cellStyle name="Notas 2 2 3 4 2 2" xfId="60667" xr:uid="{FD02658C-C82D-457E-966A-D1179312B34E}"/>
    <cellStyle name="Notas 2 2 3 4 3" xfId="60666" xr:uid="{E690405B-78B5-40D3-B457-79A623E59278}"/>
    <cellStyle name="Notas 2 2 3 5" xfId="16311" xr:uid="{FDEF24B7-C65E-4B9D-B84D-9A70253C30E6}"/>
    <cellStyle name="Notas 2 2 3 5 2" xfId="60668" xr:uid="{BD47AFF4-7018-42FC-AD6F-9CE4822E7D5A}"/>
    <cellStyle name="Notas 2 2 3 6" xfId="60653" xr:uid="{7E66E445-D29F-4B68-96E7-4F1AE6CBA315}"/>
    <cellStyle name="Notas 2 2 4" xfId="1713" xr:uid="{1AA9723F-BB05-47BA-B804-8CC4197DD7BA}"/>
    <cellStyle name="Notas 2 2 4 2" xfId="5445" xr:uid="{C81F9600-EB85-43A4-BE92-9ECFB0B6250D}"/>
    <cellStyle name="Notas 2 2 4 2 2" xfId="13153" xr:uid="{561FD155-D7FE-4702-A8E4-F329BFDF908F}"/>
    <cellStyle name="Notas 2 2 4 2 2 2" xfId="28565" xr:uid="{286552ED-1AF2-4F5A-BB9E-93B908338CA1}"/>
    <cellStyle name="Notas 2 2 4 2 2 2 2" xfId="60672" xr:uid="{F18A362A-29E3-4A4C-9BE8-002AC363B653}"/>
    <cellStyle name="Notas 2 2 4 2 2 3" xfId="60671" xr:uid="{E550FE26-D9EB-4E6B-9511-382961485D4F}"/>
    <cellStyle name="Notas 2 2 4 2 3" xfId="20860" xr:uid="{41DC33BE-6866-499D-9B2B-1B371B22172C}"/>
    <cellStyle name="Notas 2 2 4 2 3 2" xfId="60673" xr:uid="{7F161EC7-BAB5-4DEA-A27F-0498DBCACA93}"/>
    <cellStyle name="Notas 2 2 4 2 4" xfId="60670" xr:uid="{98B3B5A8-9169-4D27-A0F1-D7728A5EBCB2}"/>
    <cellStyle name="Notas 2 2 4 3" xfId="9424" xr:uid="{01FF4636-92A1-4780-A9E7-1E3AB1E5E761}"/>
    <cellStyle name="Notas 2 2 4 3 2" xfId="24837" xr:uid="{D7AD2930-4C80-48E4-85A1-B8E698B4D2D6}"/>
    <cellStyle name="Notas 2 2 4 3 2 2" xfId="60675" xr:uid="{7CE8F277-E922-492F-AF71-B082657410AE}"/>
    <cellStyle name="Notas 2 2 4 3 3" xfId="60674" xr:uid="{68C2A7B3-DF7E-40DC-B561-77A56A4560A4}"/>
    <cellStyle name="Notas 2 2 4 4" xfId="17132" xr:uid="{1A8A5635-30C8-4400-9F55-990A089412B8}"/>
    <cellStyle name="Notas 2 2 4 4 2" xfId="60676" xr:uid="{0B687DA6-72D9-47DE-B5CB-3B19A2D56F64}"/>
    <cellStyle name="Notas 2 2 4 5" xfId="60669" xr:uid="{892DFAC4-D222-46BD-9D9C-EA78E5042A90}"/>
    <cellStyle name="Notas 2 2 5" xfId="3966" xr:uid="{D56ABF09-D765-4F5D-99AD-836962AEC98F}"/>
    <cellStyle name="Notas 2 2 5 2" xfId="11674" xr:uid="{4FA789FB-0942-4562-9141-FFCC1ED90D84}"/>
    <cellStyle name="Notas 2 2 5 2 2" xfId="27086" xr:uid="{AA0E6E26-FACC-4752-BCC9-643994A77C70}"/>
    <cellStyle name="Notas 2 2 5 2 2 2" xfId="60679" xr:uid="{5E61DE33-4009-46EA-814F-F5E24FB873A8}"/>
    <cellStyle name="Notas 2 2 5 2 3" xfId="60678" xr:uid="{AA1DE837-7E10-4426-A761-E8B4EA81AA44}"/>
    <cellStyle name="Notas 2 2 5 3" xfId="19381" xr:uid="{4DD9C43D-B084-4294-8362-1273576FC669}"/>
    <cellStyle name="Notas 2 2 5 3 2" xfId="60680" xr:uid="{85FA135D-0C96-4EF2-99C6-8B8DE092B350}"/>
    <cellStyle name="Notas 2 2 5 4" xfId="60677" xr:uid="{79D41E86-8135-49AC-B76C-63E4B84099FF}"/>
    <cellStyle name="Notas 2 2 6" xfId="7965" xr:uid="{3F05327A-6F69-4DCE-A196-DE302369ECAA}"/>
    <cellStyle name="Notas 2 2 6 2" xfId="23378" xr:uid="{293D7B1B-3304-4855-BE81-06778DBD8C84}"/>
    <cellStyle name="Notas 2 2 6 2 2" xfId="60682" xr:uid="{2483F28F-6D97-480F-881B-1730FF288B10}"/>
    <cellStyle name="Notas 2 2 6 3" xfId="60681" xr:uid="{C710112A-C322-4192-B8BC-D06A27C037F9}"/>
    <cellStyle name="Notas 2 2 7" xfId="15673" xr:uid="{B8A4D6E5-129E-4006-BDCC-A96B0EAC40DD}"/>
    <cellStyle name="Notas 2 2 7 2" xfId="60683" xr:uid="{ABCABFBD-3B7A-4DB5-AFC6-B42B7768A5E9}"/>
    <cellStyle name="Notas 2 2 8" xfId="60620" xr:uid="{1601B618-321E-42C3-9D53-ECF38FDE36C9}"/>
    <cellStyle name="Notas 2 3" xfId="363" xr:uid="{1A5A5696-9106-47D4-8CEF-06B5B61BF2E9}"/>
    <cellStyle name="Notas 2 3 2" xfId="1025" xr:uid="{E67BA739-CC63-407A-98C1-A94090676D6D}"/>
    <cellStyle name="Notas 2 3 2 2" xfId="2493" xr:uid="{47F2A4E5-C7FE-4E3C-9003-9EC8E3FB82EC}"/>
    <cellStyle name="Notas 2 3 2 2 2" xfId="6225" xr:uid="{281CD7F0-DCC7-427A-986A-68D874FB822B}"/>
    <cellStyle name="Notas 2 3 2 2 2 2" xfId="13933" xr:uid="{1EA69264-2866-481E-8DDB-8B7CB5F279A2}"/>
    <cellStyle name="Notas 2 3 2 2 2 2 2" xfId="29345" xr:uid="{4D0C3D73-3EBD-43D5-BD8B-751998118469}"/>
    <cellStyle name="Notas 2 3 2 2 2 2 2 2" xfId="60689" xr:uid="{1E4FF023-3F52-4C00-8BF8-BE578EFA45E2}"/>
    <cellStyle name="Notas 2 3 2 2 2 2 3" xfId="60688" xr:uid="{B8C0ED89-DD46-436A-BFC2-9D71F827DE43}"/>
    <cellStyle name="Notas 2 3 2 2 2 3" xfId="21640" xr:uid="{B049D001-3197-442E-84C7-1546FFA46AD5}"/>
    <cellStyle name="Notas 2 3 2 2 2 3 2" xfId="60690" xr:uid="{6CAFB0E4-FA18-4243-B63A-E27D6B5EA90D}"/>
    <cellStyle name="Notas 2 3 2 2 2 4" xfId="60687" xr:uid="{9FD8D156-4D2D-49D9-A8DF-CBDE63CEBF4E}"/>
    <cellStyle name="Notas 2 3 2 2 3" xfId="10204" xr:uid="{F1683BCC-E061-4457-8BB8-1062B87E592C}"/>
    <cellStyle name="Notas 2 3 2 2 3 2" xfId="25617" xr:uid="{F0BF18DF-49F5-4825-9153-3E28DEDC3A46}"/>
    <cellStyle name="Notas 2 3 2 2 3 2 2" xfId="60692" xr:uid="{F922EA26-94EE-42C6-946C-DA4A971DC5BE}"/>
    <cellStyle name="Notas 2 3 2 2 3 3" xfId="60691" xr:uid="{7ACE3327-5C86-4D18-A9DB-1702809DA6CC}"/>
    <cellStyle name="Notas 2 3 2 2 4" xfId="17912" xr:uid="{5A8DE64B-6A3C-4401-986D-2793515D2BFA}"/>
    <cellStyle name="Notas 2 3 2 2 4 2" xfId="60693" xr:uid="{D61803D5-A30F-4A6B-998A-67B828012AAF}"/>
    <cellStyle name="Notas 2 3 2 2 5" xfId="60686" xr:uid="{F784D5DC-58C7-4DEB-B131-12D7393657A0}"/>
    <cellStyle name="Notas 2 3 2 3" xfId="4762" xr:uid="{F98F3E0C-5F15-4D79-8ADF-6405A408D180}"/>
    <cellStyle name="Notas 2 3 2 3 2" xfId="12470" xr:uid="{71AF1F9A-A738-4F5C-9B63-287CA8BE0F42}"/>
    <cellStyle name="Notas 2 3 2 3 2 2" xfId="27882" xr:uid="{E3F81180-B265-4039-8EDF-E7734D0DF055}"/>
    <cellStyle name="Notas 2 3 2 3 2 2 2" xfId="60696" xr:uid="{17F48AA3-A097-4822-A568-FCF9DDFB27D0}"/>
    <cellStyle name="Notas 2 3 2 3 2 3" xfId="60695" xr:uid="{C725E054-D659-4ABF-852D-9C47BD157FED}"/>
    <cellStyle name="Notas 2 3 2 3 3" xfId="20177" xr:uid="{6679A227-1631-4028-B6F6-6A430109AAD4}"/>
    <cellStyle name="Notas 2 3 2 3 3 2" xfId="60697" xr:uid="{EC96ACC6-434B-4661-AB9D-56092B015609}"/>
    <cellStyle name="Notas 2 3 2 3 4" xfId="60694" xr:uid="{6751524B-E2C0-4FBA-8331-2CADDC94C4C9}"/>
    <cellStyle name="Notas 2 3 2 4" xfId="8745" xr:uid="{C2D852F7-E806-4C02-9F25-45A2D055A74A}"/>
    <cellStyle name="Notas 2 3 2 4 2" xfId="24158" xr:uid="{61071CF4-8394-4EAC-924C-1D062150FD7A}"/>
    <cellStyle name="Notas 2 3 2 4 2 2" xfId="60699" xr:uid="{7DADD44A-13FC-4FB0-8047-77ECEE3D7FBB}"/>
    <cellStyle name="Notas 2 3 2 4 3" xfId="60698" xr:uid="{1A6158F8-CDFF-4CFA-B7C9-03A9246871CD}"/>
    <cellStyle name="Notas 2 3 2 5" xfId="16453" xr:uid="{EF38BB8D-16D3-4196-8C1D-D88B93236640}"/>
    <cellStyle name="Notas 2 3 2 5 2" xfId="60700" xr:uid="{B507D1A2-9FAE-480C-A130-E46645C12BE9}"/>
    <cellStyle name="Notas 2 3 2 6" xfId="60685" xr:uid="{7B97CBFD-6044-4B28-8F2B-AA68862C1F68}"/>
    <cellStyle name="Notas 2 3 3" xfId="1855" xr:uid="{B3FD6124-BE59-4102-A2BF-E544BB2FD424}"/>
    <cellStyle name="Notas 2 3 3 2" xfId="5587" xr:uid="{0247A40E-E4D3-4DE4-B546-44242FE6886A}"/>
    <cellStyle name="Notas 2 3 3 2 2" xfId="13295" xr:uid="{1A8C0FBC-3A1C-49A0-991F-EA95D45F4597}"/>
    <cellStyle name="Notas 2 3 3 2 2 2" xfId="28707" xr:uid="{58A2B1BF-A091-475F-A5F3-1D91BEBE8D99}"/>
    <cellStyle name="Notas 2 3 3 2 2 2 2" xfId="60704" xr:uid="{285379A0-F8E1-4031-8336-741EDF6B83EF}"/>
    <cellStyle name="Notas 2 3 3 2 2 3" xfId="60703" xr:uid="{13B9D2A9-940C-4B37-97F5-7BA278B30FF2}"/>
    <cellStyle name="Notas 2 3 3 2 3" xfId="21002" xr:uid="{EBC90E46-AF81-45DC-B461-56B4BD01A761}"/>
    <cellStyle name="Notas 2 3 3 2 3 2" xfId="60705" xr:uid="{5978D61E-CE65-48FE-A9A7-EE6A574F5754}"/>
    <cellStyle name="Notas 2 3 3 2 4" xfId="60702" xr:uid="{908AA126-3741-4393-AFBF-1536FE700C3A}"/>
    <cellStyle name="Notas 2 3 3 3" xfId="9566" xr:uid="{895F137A-BBF0-41C6-A28A-C466B5B28153}"/>
    <cellStyle name="Notas 2 3 3 3 2" xfId="24979" xr:uid="{A4F7FC27-853A-47A0-A81F-764BBF6E8C42}"/>
    <cellStyle name="Notas 2 3 3 3 2 2" xfId="60707" xr:uid="{B42500A4-245B-48A7-991E-C9468CFFF196}"/>
    <cellStyle name="Notas 2 3 3 3 3" xfId="60706" xr:uid="{CD609F00-70B1-4014-BCC1-F5330C6CF6D6}"/>
    <cellStyle name="Notas 2 3 3 4" xfId="17274" xr:uid="{2F0BBBED-B799-4EE1-9FAD-FE7EAAD218D9}"/>
    <cellStyle name="Notas 2 3 3 4 2" xfId="60708" xr:uid="{09A0E0B5-E6D1-4CDB-8A48-E1E08479D79B}"/>
    <cellStyle name="Notas 2 3 3 5" xfId="60701" xr:uid="{18044484-1A3C-4F30-8137-E5D05A7AC871}"/>
    <cellStyle name="Notas 2 3 4" xfId="4110" xr:uid="{1019EE52-6574-4B9A-B95A-F6FA1BFD6547}"/>
    <cellStyle name="Notas 2 3 4 2" xfId="11818" xr:uid="{D58CABB2-B917-4842-AF1C-AF3282FA798B}"/>
    <cellStyle name="Notas 2 3 4 2 2" xfId="27230" xr:uid="{FE339A1E-BFEA-4495-8B2E-005D89FFF402}"/>
    <cellStyle name="Notas 2 3 4 2 2 2" xfId="60711" xr:uid="{F80A5CFC-84E3-49E4-968E-E27A3688E192}"/>
    <cellStyle name="Notas 2 3 4 2 3" xfId="60710" xr:uid="{A4015819-1895-4163-86A2-4A25519D436B}"/>
    <cellStyle name="Notas 2 3 4 3" xfId="19525" xr:uid="{2F152974-2580-416D-BA3F-89D796027B98}"/>
    <cellStyle name="Notas 2 3 4 3 2" xfId="60712" xr:uid="{B54F8D3D-110A-48CD-80C8-8D9163FB85D2}"/>
    <cellStyle name="Notas 2 3 4 4" xfId="60709" xr:uid="{009105BF-A3C6-4196-9DB1-29B97F3593B8}"/>
    <cellStyle name="Notas 2 3 5" xfId="8107" xr:uid="{469AE36D-021F-4FAE-87B5-00CBF3F75DC4}"/>
    <cellStyle name="Notas 2 3 5 2" xfId="23520" xr:uid="{43DC6363-127C-46F3-B8F2-C33DC4AFFDC2}"/>
    <cellStyle name="Notas 2 3 5 2 2" xfId="60714" xr:uid="{46D3A91F-EE68-458F-9E88-B3919367E5B9}"/>
    <cellStyle name="Notas 2 3 5 3" xfId="60713" xr:uid="{E49E16DA-6F7D-40AD-BF20-5CE7DC7EB9A3}"/>
    <cellStyle name="Notas 2 3 6" xfId="15815" xr:uid="{31CBD9D1-5AD4-479C-8E3F-BA55C8465083}"/>
    <cellStyle name="Notas 2 3 6 2" xfId="60715" xr:uid="{03393078-9455-44F3-A837-CBA0C29E2460}"/>
    <cellStyle name="Notas 2 3 7" xfId="60684" xr:uid="{6CD7E767-25A6-4D64-B801-4A238D3DD4C1}"/>
    <cellStyle name="Notas 2 4" xfId="820" xr:uid="{4F38EC52-0E47-4569-A31C-6DB784E60D0C}"/>
    <cellStyle name="Notas 2 4 2" xfId="2295" xr:uid="{F7AC8F3B-F19E-4850-A2BD-D2F841CA682D}"/>
    <cellStyle name="Notas 2 4 2 2" xfId="6027" xr:uid="{0F79A372-491B-4E43-BF67-F2A99200C358}"/>
    <cellStyle name="Notas 2 4 2 2 2" xfId="13735" xr:uid="{FFCB46C6-66A0-45D1-A4DF-88EE67C71D8D}"/>
    <cellStyle name="Notas 2 4 2 2 2 2" xfId="29147" xr:uid="{C188423F-607E-4838-994F-FBE3B9D10C0F}"/>
    <cellStyle name="Notas 2 4 2 2 2 2 2" xfId="60720" xr:uid="{2D5C97FC-BA3B-4FC4-932A-2CA247950579}"/>
    <cellStyle name="Notas 2 4 2 2 2 3" xfId="60719" xr:uid="{79E651ED-44AF-45F1-AA0C-206DB07D7FD4}"/>
    <cellStyle name="Notas 2 4 2 2 3" xfId="21442" xr:uid="{C975FCC1-CD54-48BB-88B1-30E5C5649CA2}"/>
    <cellStyle name="Notas 2 4 2 2 3 2" xfId="60721" xr:uid="{ED07F039-7E2E-4476-8DF3-5CECFD8849FA}"/>
    <cellStyle name="Notas 2 4 2 2 4" xfId="60718" xr:uid="{B9F543C6-B982-4BE9-9179-070717CC4C36}"/>
    <cellStyle name="Notas 2 4 2 3" xfId="10006" xr:uid="{EE490D07-D868-44E8-AA09-652D5EA1895F}"/>
    <cellStyle name="Notas 2 4 2 3 2" xfId="25419" xr:uid="{8D0D792C-C62B-4EE7-864A-938B0C43ABB1}"/>
    <cellStyle name="Notas 2 4 2 3 2 2" xfId="60723" xr:uid="{75E1791D-BA92-4ABB-9581-7F717B36228C}"/>
    <cellStyle name="Notas 2 4 2 3 3" xfId="60722" xr:uid="{CE635722-3CC5-47A5-9B99-F4B5F6949198}"/>
    <cellStyle name="Notas 2 4 2 4" xfId="17714" xr:uid="{54B8584A-75A2-4349-BFA0-9BDAD96D35C5}"/>
    <cellStyle name="Notas 2 4 2 4 2" xfId="60724" xr:uid="{F0ABDA13-3FD7-4783-ADD1-37E866F61C3F}"/>
    <cellStyle name="Notas 2 4 2 5" xfId="60717" xr:uid="{CEC7E853-6238-418F-9954-84C9C3638C7C}"/>
    <cellStyle name="Notas 2 4 3" xfId="4557" xr:uid="{8FE1E394-1721-4780-88F3-B973E27131B6}"/>
    <cellStyle name="Notas 2 4 3 2" xfId="12265" xr:uid="{F3A0E2C0-F299-4675-95C8-DC84875396C0}"/>
    <cellStyle name="Notas 2 4 3 2 2" xfId="27677" xr:uid="{3F7E928E-E217-4855-B69B-6F6B9BDA83C3}"/>
    <cellStyle name="Notas 2 4 3 2 2 2" xfId="60727" xr:uid="{E26EE0F9-19A2-4CE3-9B3A-F14EF4BEED25}"/>
    <cellStyle name="Notas 2 4 3 2 3" xfId="60726" xr:uid="{E6214229-16E4-4EF5-B1F5-97D32950CA92}"/>
    <cellStyle name="Notas 2 4 3 3" xfId="19972" xr:uid="{4AB0CCD7-9839-4BA5-92C0-C7E28BF26204}"/>
    <cellStyle name="Notas 2 4 3 3 2" xfId="60728" xr:uid="{34E03963-DD61-47E3-80C2-30BC0DEBABC8}"/>
    <cellStyle name="Notas 2 4 3 4" xfId="60725" xr:uid="{F8759175-2F8A-4076-B094-7B97F0F2A585}"/>
    <cellStyle name="Notas 2 4 4" xfId="8547" xr:uid="{ACEE5DB9-B6D3-475D-997F-E4CF4CB12E40}"/>
    <cellStyle name="Notas 2 4 4 2" xfId="23960" xr:uid="{C9205A05-339E-4CAE-BA75-C997361989B2}"/>
    <cellStyle name="Notas 2 4 4 2 2" xfId="60730" xr:uid="{71071A2F-622D-4AF2-89CC-26E69AF9C31D}"/>
    <cellStyle name="Notas 2 4 4 3" xfId="60729" xr:uid="{8C04005A-88A8-4997-B92A-FBB53E2A4B1D}"/>
    <cellStyle name="Notas 2 4 5" xfId="16255" xr:uid="{DFC9F988-88ED-4BE6-8AEE-5196B1C13CFD}"/>
    <cellStyle name="Notas 2 4 5 2" xfId="60731" xr:uid="{E8820E59-A2F0-4DF1-80EA-1EE431938E1F}"/>
    <cellStyle name="Notas 2 4 6" xfId="60716" xr:uid="{987DB3F2-F29D-401B-9D4A-532EE886FC4F}"/>
    <cellStyle name="Notas 2 5" xfId="1657" xr:uid="{8A7DC887-2C27-402E-ACD4-58AA41113874}"/>
    <cellStyle name="Notas 2 5 2" xfId="5389" xr:uid="{C30DC5F9-2C85-45C1-9C27-C2D0FFB01A5A}"/>
    <cellStyle name="Notas 2 5 2 2" xfId="13097" xr:uid="{4E358B90-045C-4ADA-8210-3AB0B9B58047}"/>
    <cellStyle name="Notas 2 5 2 2 2" xfId="28509" xr:uid="{B6312B51-2373-4F9B-950C-9704A5F51C50}"/>
    <cellStyle name="Notas 2 5 2 2 2 2" xfId="60735" xr:uid="{56156461-0A68-4EA1-A75E-4C40F0933EBC}"/>
    <cellStyle name="Notas 2 5 2 2 3" xfId="60734" xr:uid="{8EFA2C4C-5926-47F8-8EDC-97B6114075B6}"/>
    <cellStyle name="Notas 2 5 2 3" xfId="20804" xr:uid="{315E5218-C263-4DED-98AC-BE6589B5F9B5}"/>
    <cellStyle name="Notas 2 5 2 3 2" xfId="60736" xr:uid="{A015E57B-5E90-4630-8B01-F572DE0F17BE}"/>
    <cellStyle name="Notas 2 5 2 4" xfId="60733" xr:uid="{6B1D023C-6F1A-4B02-8CD4-1BDE3663476A}"/>
    <cellStyle name="Notas 2 5 3" xfId="9368" xr:uid="{C643E186-1D79-4872-9AE1-80C188648EE3}"/>
    <cellStyle name="Notas 2 5 3 2" xfId="24781" xr:uid="{9BD44F85-DB1F-4E32-A85C-23A7BDACD1B5}"/>
    <cellStyle name="Notas 2 5 3 2 2" xfId="60738" xr:uid="{E631CF1A-5722-4F56-963D-34B0D638AECA}"/>
    <cellStyle name="Notas 2 5 3 3" xfId="60737" xr:uid="{6E9B3335-19EC-4324-A059-973995E27F20}"/>
    <cellStyle name="Notas 2 5 4" xfId="17076" xr:uid="{E00124A2-BDE5-46DE-8045-01E54EAB8DED}"/>
    <cellStyle name="Notas 2 5 4 2" xfId="60739" xr:uid="{FCECECED-6F78-4CAB-AA51-3B40191F0A3B}"/>
    <cellStyle name="Notas 2 5 5" xfId="60732" xr:uid="{65A4D201-930B-4AF2-B6D8-B5B7728A9792}"/>
    <cellStyle name="Notas 2 6" xfId="3905" xr:uid="{E138E113-5614-46DD-9A24-5200BB7F1AED}"/>
    <cellStyle name="Notas 2 6 2" xfId="11613" xr:uid="{940EC78F-511D-455C-9025-3B522C4E96CC}"/>
    <cellStyle name="Notas 2 6 2 2" xfId="27025" xr:uid="{423F2C22-ADC5-4928-8EC4-7D2D94768A72}"/>
    <cellStyle name="Notas 2 6 2 2 2" xfId="60742" xr:uid="{D3B75AAC-9AA0-4A5E-90D3-DE5CFB3FDC18}"/>
    <cellStyle name="Notas 2 6 2 3" xfId="60741" xr:uid="{4734484E-11BB-4C44-9086-0F02B3B20659}"/>
    <cellStyle name="Notas 2 6 3" xfId="19320" xr:uid="{D8AC6696-4AE0-46E7-B9CB-0B8CE9572A60}"/>
    <cellStyle name="Notas 2 6 3 2" xfId="60743" xr:uid="{253917A1-86C4-44ED-9932-8D7FD78B69EF}"/>
    <cellStyle name="Notas 2 6 4" xfId="60740" xr:uid="{CC0C8110-662D-49F0-9DFF-0025BE6ECADA}"/>
    <cellStyle name="Notas 2 7" xfId="7909" xr:uid="{AABE28AE-C890-451F-BACB-10D572426069}"/>
    <cellStyle name="Notas 2 7 2" xfId="23322" xr:uid="{EF30A269-CA4E-4D79-8058-93F34C9366E2}"/>
    <cellStyle name="Notas 2 7 2 2" xfId="60745" xr:uid="{526F336D-06C2-4EDF-83DF-D659AE49E03F}"/>
    <cellStyle name="Notas 2 7 3" xfId="60744" xr:uid="{207952BC-BF5F-4889-961B-019B5B3400BA}"/>
    <cellStyle name="Notas 2 8" xfId="15617" xr:uid="{BDD3E720-9DA5-4311-9586-61E8BA844DEA}"/>
    <cellStyle name="Notas 2 8 2" xfId="60746" xr:uid="{4D97C062-1208-425F-A437-D966DA1E64D5}"/>
    <cellStyle name="Notas 2 9" xfId="60619" xr:uid="{D2815B66-5445-436A-92FA-546CDDB6BDF8}"/>
    <cellStyle name="Notas 20" xfId="1415" xr:uid="{A755D958-5107-4241-A44C-6A35DACFB9CE}"/>
    <cellStyle name="Notas 20 2" xfId="2880" xr:uid="{CA6B52EC-A393-4C47-A208-E2A153814CEC}"/>
    <cellStyle name="Notas 20 2 2" xfId="6612" xr:uid="{2B8DDE98-F0F8-4876-BB14-8C9F37F45D74}"/>
    <cellStyle name="Notas 20 2 2 2" xfId="14320" xr:uid="{F89687AD-30D2-49A5-A711-FA2AFC6EAF0F}"/>
    <cellStyle name="Notas 20 2 2 2 2" xfId="29732" xr:uid="{258BF1D4-E274-481C-8410-6BEFE557A50E}"/>
    <cellStyle name="Notas 20 2 2 2 2 2" xfId="60751" xr:uid="{A32B2CCF-4B70-4B11-998F-0DF4DB5CCE6E}"/>
    <cellStyle name="Notas 20 2 2 2 3" xfId="60750" xr:uid="{E52977E3-203A-435A-804C-BB31746884C3}"/>
    <cellStyle name="Notas 20 2 2 3" xfId="22027" xr:uid="{909E52D5-56FF-4247-9DAC-E347DDB77537}"/>
    <cellStyle name="Notas 20 2 2 3 2" xfId="60752" xr:uid="{A414C865-80D0-4D0C-B7A6-F5B817447B10}"/>
    <cellStyle name="Notas 20 2 2 4" xfId="60749" xr:uid="{39D4D90F-0496-424F-85DE-F2E5CD5CE9A2}"/>
    <cellStyle name="Notas 20 2 3" xfId="10591" xr:uid="{43F335F9-038F-4156-8A37-128A193815FD}"/>
    <cellStyle name="Notas 20 2 3 2" xfId="26004" xr:uid="{6B4CAE6B-BFA4-4F9C-BCCB-2CC45116B519}"/>
    <cellStyle name="Notas 20 2 3 2 2" xfId="60754" xr:uid="{D3A6C230-7421-4F9B-B141-2DD144024231}"/>
    <cellStyle name="Notas 20 2 3 3" xfId="60753" xr:uid="{B1308B21-DA8C-4CD2-AF39-D363E2C2D285}"/>
    <cellStyle name="Notas 20 2 4" xfId="18299" xr:uid="{C053C7B3-B098-4514-96B9-CDB30ED0E88D}"/>
    <cellStyle name="Notas 20 2 4 2" xfId="60755" xr:uid="{3C4A5D22-CC52-443C-A687-1A2FB5D83EE2}"/>
    <cellStyle name="Notas 20 2 5" xfId="60748" xr:uid="{F303D6AB-A900-4255-9004-9F110D2301CB}"/>
    <cellStyle name="Notas 20 3" xfId="5151" xr:uid="{6CB4E761-714B-4603-84B9-DEAE6FFBEB9B}"/>
    <cellStyle name="Notas 20 3 2" xfId="12859" xr:uid="{3AEB9FAA-769A-425F-A183-1E0694475FE6}"/>
    <cellStyle name="Notas 20 3 2 2" xfId="28271" xr:uid="{B68D8DF5-2DF1-4C01-91A7-938F61BC6962}"/>
    <cellStyle name="Notas 20 3 2 2 2" xfId="60758" xr:uid="{2EDB600F-6356-4AA0-942B-054959190194}"/>
    <cellStyle name="Notas 20 3 2 3" xfId="60757" xr:uid="{F32DA727-024C-4071-91EA-79754DBBF749}"/>
    <cellStyle name="Notas 20 3 3" xfId="20566" xr:uid="{2074E763-0190-412C-BAF2-E4B5680D6553}"/>
    <cellStyle name="Notas 20 3 3 2" xfId="60759" xr:uid="{4102EC70-EC31-4B66-83BC-7BC9E3B1F136}"/>
    <cellStyle name="Notas 20 3 4" xfId="60756" xr:uid="{7FE25352-A8FB-4785-9199-F5BBDBB68175}"/>
    <cellStyle name="Notas 20 4" xfId="9132" xr:uid="{F2D1AA35-EC56-4889-BC39-5F3048C5C25D}"/>
    <cellStyle name="Notas 20 4 2" xfId="24545" xr:uid="{6D19FC70-803F-49A7-9ED1-83303BDD7630}"/>
    <cellStyle name="Notas 20 4 2 2" xfId="60761" xr:uid="{69CA0AC1-FFB4-45A7-9014-84A7BF84A80D}"/>
    <cellStyle name="Notas 20 4 3" xfId="60760" xr:uid="{DA0FFCC5-81D4-4721-A159-072CDB08C309}"/>
    <cellStyle name="Notas 20 5" xfId="16840" xr:uid="{930D8F44-3371-4574-B52A-267693E26EC8}"/>
    <cellStyle name="Notas 20 5 2" xfId="60762" xr:uid="{1C10D00C-663B-4B2C-B4CB-AED7BDCB2695}"/>
    <cellStyle name="Notas 20 6" xfId="60747" xr:uid="{F0A452FB-31D3-4A95-B05B-8BEC113381D4}"/>
    <cellStyle name="Notas 21" xfId="1435" xr:uid="{0A51998D-DC40-4D9A-97F6-15707A597054}"/>
    <cellStyle name="Notas 21 2" xfId="2900" xr:uid="{15D12475-9F18-4DA8-8202-AA8291BBADCB}"/>
    <cellStyle name="Notas 21 2 2" xfId="6632" xr:uid="{42730589-1E8D-4226-A9B4-C5E04E5DA5F4}"/>
    <cellStyle name="Notas 21 2 2 2" xfId="14340" xr:uid="{AB0807C1-081D-4EF2-B7E4-ACF98F1C42FB}"/>
    <cellStyle name="Notas 21 2 2 2 2" xfId="29752" xr:uid="{67EEF33E-815F-4F41-A5D2-F4D1E1144BF0}"/>
    <cellStyle name="Notas 21 2 2 2 2 2" xfId="60767" xr:uid="{C729B528-4359-42F5-B283-F40571AF4B5B}"/>
    <cellStyle name="Notas 21 2 2 2 3" xfId="60766" xr:uid="{D7FF241E-DE10-4B92-8806-06CB9A079086}"/>
    <cellStyle name="Notas 21 2 2 3" xfId="22047" xr:uid="{AF20917B-7DC3-4C83-9F3B-A05397CAE97C}"/>
    <cellStyle name="Notas 21 2 2 3 2" xfId="60768" xr:uid="{E8E665B1-1A88-4DCF-8880-BD4586308137}"/>
    <cellStyle name="Notas 21 2 2 4" xfId="60765" xr:uid="{F3CB0DEF-3AD0-41CC-8A0B-25AEFC3EC8E9}"/>
    <cellStyle name="Notas 21 2 3" xfId="10611" xr:uid="{8C3C1C9D-551D-430B-BCA9-801F9553ECB3}"/>
    <cellStyle name="Notas 21 2 3 2" xfId="26024" xr:uid="{3998D75E-850F-4CF7-824E-1EB50179CA76}"/>
    <cellStyle name="Notas 21 2 3 2 2" xfId="60770" xr:uid="{732E594C-4799-4A2B-A874-EC4FF0ADE601}"/>
    <cellStyle name="Notas 21 2 3 3" xfId="60769" xr:uid="{A5724FA5-4CCD-42BF-83F4-0CDB00C286F7}"/>
    <cellStyle name="Notas 21 2 4" xfId="18319" xr:uid="{772FA664-811F-44DF-8929-8B5F112A92B7}"/>
    <cellStyle name="Notas 21 2 4 2" xfId="60771" xr:uid="{5671B073-3789-47F1-8E00-5361DE1BF421}"/>
    <cellStyle name="Notas 21 2 5" xfId="60764" xr:uid="{AB37E3B0-647B-4E9C-89F6-FC061FEC4D92}"/>
    <cellStyle name="Notas 21 3" xfId="5171" xr:uid="{E7D87EA4-B39F-445B-AD8F-9135F47CF39E}"/>
    <cellStyle name="Notas 21 3 2" xfId="12879" xr:uid="{B8BFDD93-E04F-4F70-BB4A-C979F4F4B39F}"/>
    <cellStyle name="Notas 21 3 2 2" xfId="28291" xr:uid="{172747AC-830C-4663-B42D-C5A443C6F572}"/>
    <cellStyle name="Notas 21 3 2 2 2" xfId="60774" xr:uid="{CF351D6E-D703-42D1-98C4-9590B2B2DF1C}"/>
    <cellStyle name="Notas 21 3 2 3" xfId="60773" xr:uid="{29883170-5A49-4424-ABC5-E98CCE97C8B5}"/>
    <cellStyle name="Notas 21 3 3" xfId="20586" xr:uid="{D5211113-B6C5-4A91-8BFC-9FB36B39F599}"/>
    <cellStyle name="Notas 21 3 3 2" xfId="60775" xr:uid="{CE17686A-CBDA-499B-9472-B4F3CE92BC69}"/>
    <cellStyle name="Notas 21 3 4" xfId="60772" xr:uid="{3F730459-5D68-4D75-B34B-50243DC87853}"/>
    <cellStyle name="Notas 21 4" xfId="9152" xr:uid="{C268196B-807D-44F5-A832-80803AB4BD05}"/>
    <cellStyle name="Notas 21 4 2" xfId="24565" xr:uid="{7C49CE82-FBAB-4FFF-A96D-E1014666C9B8}"/>
    <cellStyle name="Notas 21 4 2 2" xfId="60777" xr:uid="{276DB9C4-1FCD-4F38-A0C0-2B75DA16E642}"/>
    <cellStyle name="Notas 21 4 3" xfId="60776" xr:uid="{1345EDA4-0289-48B6-A6B3-B9EC21DB3BB3}"/>
    <cellStyle name="Notas 21 5" xfId="16860" xr:uid="{23F1FA83-0C7E-47DB-A774-A3EC870C0DF3}"/>
    <cellStyle name="Notas 21 5 2" xfId="60778" xr:uid="{32479057-9345-4D88-9045-4E1A27548C41}"/>
    <cellStyle name="Notas 21 6" xfId="60763" xr:uid="{79AC937F-A0E6-4D5D-BDE5-430F1FD381CF}"/>
    <cellStyle name="Notas 22" xfId="1455" xr:uid="{CAACA5F2-78A3-4664-85F4-E9EB00FF8C83}"/>
    <cellStyle name="Notas 22 2" xfId="2920" xr:uid="{15C601E6-EEE5-45A6-BBD5-EB6DB5C3DDDC}"/>
    <cellStyle name="Notas 22 2 2" xfId="6652" xr:uid="{CD32219E-AD21-49C4-8E06-4B2A393AA7E1}"/>
    <cellStyle name="Notas 22 2 2 2" xfId="14360" xr:uid="{1CCB608E-4BFF-454C-8512-95F8AE712E7E}"/>
    <cellStyle name="Notas 22 2 2 2 2" xfId="29772" xr:uid="{D405758D-6738-4111-849E-DDEF38A4C872}"/>
    <cellStyle name="Notas 22 2 2 2 2 2" xfId="60783" xr:uid="{61E6D138-1BC2-489D-B1CB-530C7A577AF4}"/>
    <cellStyle name="Notas 22 2 2 2 3" xfId="60782" xr:uid="{F4D1D893-BFEA-4861-B6CC-9475C1403491}"/>
    <cellStyle name="Notas 22 2 2 3" xfId="22067" xr:uid="{7A705E08-89B2-48F5-ADB3-B2F3FB863855}"/>
    <cellStyle name="Notas 22 2 2 3 2" xfId="60784" xr:uid="{788D5721-AED4-4E98-BEF9-A3EF04A7CB2E}"/>
    <cellStyle name="Notas 22 2 2 4" xfId="60781" xr:uid="{7A3BA924-A656-4253-AFC1-5235059680B4}"/>
    <cellStyle name="Notas 22 2 3" xfId="10631" xr:uid="{6B473C33-D069-4D4C-92DC-67B57A43838C}"/>
    <cellStyle name="Notas 22 2 3 2" xfId="26044" xr:uid="{73BE274A-458C-4029-BE95-30969D1A807B}"/>
    <cellStyle name="Notas 22 2 3 2 2" xfId="60786" xr:uid="{C3C59E0A-183E-467D-8E3B-2318A00A301E}"/>
    <cellStyle name="Notas 22 2 3 3" xfId="60785" xr:uid="{09CC84D6-E6BA-44F5-B802-6699FFF0307D}"/>
    <cellStyle name="Notas 22 2 4" xfId="18339" xr:uid="{9715B963-EF67-4B71-B3AF-9909615B45E5}"/>
    <cellStyle name="Notas 22 2 4 2" xfId="60787" xr:uid="{FAB23491-9670-492D-B620-955D7DF2C6AD}"/>
    <cellStyle name="Notas 22 2 5" xfId="60780" xr:uid="{C4BDF699-651B-480C-BB5D-DFD86A239D41}"/>
    <cellStyle name="Notas 22 3" xfId="5191" xr:uid="{C508874C-A2DD-4DD6-A6AC-8A0A5D9C8179}"/>
    <cellStyle name="Notas 22 3 2" xfId="12899" xr:uid="{77241DA8-8708-439B-A178-59F511C5E5EC}"/>
    <cellStyle name="Notas 22 3 2 2" xfId="28311" xr:uid="{86D45B21-8D81-48A0-88B2-350EC7AE15DC}"/>
    <cellStyle name="Notas 22 3 2 2 2" xfId="60790" xr:uid="{D09F7D05-82F9-4BC3-804F-D4261F9078B4}"/>
    <cellStyle name="Notas 22 3 2 3" xfId="60789" xr:uid="{9B5E8D91-3756-44FD-8368-E5A979BCAFC3}"/>
    <cellStyle name="Notas 22 3 3" xfId="20606" xr:uid="{C254DC3B-71C2-420E-B767-7FB522727982}"/>
    <cellStyle name="Notas 22 3 3 2" xfId="60791" xr:uid="{C07A92C4-C67F-4082-B2E4-D3120FA26FC0}"/>
    <cellStyle name="Notas 22 3 4" xfId="60788" xr:uid="{BD681ECB-8D46-4E79-B816-4B48A48C3958}"/>
    <cellStyle name="Notas 22 4" xfId="9172" xr:uid="{58CD176D-B714-40BB-9E20-59EC5077AC58}"/>
    <cellStyle name="Notas 22 4 2" xfId="24585" xr:uid="{DAC769EB-6AD9-47AD-ADFB-DAF64A0C3788}"/>
    <cellStyle name="Notas 22 4 2 2" xfId="60793" xr:uid="{F4E93F91-DA07-4D8B-875B-CF3C6B987C37}"/>
    <cellStyle name="Notas 22 4 3" xfId="60792" xr:uid="{C07E3637-C050-44B4-97BA-05FE7F381F58}"/>
    <cellStyle name="Notas 22 5" xfId="16880" xr:uid="{2D7197A1-ABB7-413E-94B4-1ED8B58312AF}"/>
    <cellStyle name="Notas 22 5 2" xfId="60794" xr:uid="{5B367211-D729-4F48-A216-4AD087DDB731}"/>
    <cellStyle name="Notas 22 6" xfId="60779" xr:uid="{981BD3C0-AB75-42D4-A123-39866FBB0EF2}"/>
    <cellStyle name="Notas 23" xfId="1475" xr:uid="{A66E7B98-1E82-42CF-B488-1DD07F5FA263}"/>
    <cellStyle name="Notas 23 2" xfId="2940" xr:uid="{C1353609-3A4E-412E-B05E-02EA56CD9FA1}"/>
    <cellStyle name="Notas 23 2 2" xfId="6672" xr:uid="{C4A72AE2-47D5-411E-8868-B42AC1000601}"/>
    <cellStyle name="Notas 23 2 2 2" xfId="14380" xr:uid="{F66F1D89-5FC2-4158-A7CA-45B430CF71D5}"/>
    <cellStyle name="Notas 23 2 2 2 2" xfId="29792" xr:uid="{DB1155D8-2717-4098-B92E-BBD7EE7CF1D9}"/>
    <cellStyle name="Notas 23 2 2 2 2 2" xfId="60799" xr:uid="{F1AE1194-37E3-42EB-8F51-6A8D4EED9F30}"/>
    <cellStyle name="Notas 23 2 2 2 3" xfId="60798" xr:uid="{221644B2-3FEE-41D5-85B9-165BDE2D837C}"/>
    <cellStyle name="Notas 23 2 2 3" xfId="22087" xr:uid="{D5876BEE-F791-4A30-9067-56657F1100F1}"/>
    <cellStyle name="Notas 23 2 2 3 2" xfId="60800" xr:uid="{464CF85F-3AE0-4A8D-8F0C-0B9F54AB12DB}"/>
    <cellStyle name="Notas 23 2 2 4" xfId="60797" xr:uid="{D020C0AC-5286-4E78-969C-94E464B53FD2}"/>
    <cellStyle name="Notas 23 2 3" xfId="10651" xr:uid="{0B412B6A-6E5C-4A43-BB05-05A4F124A326}"/>
    <cellStyle name="Notas 23 2 3 2" xfId="26064" xr:uid="{535B224E-2D70-49F7-AB27-DB765F622431}"/>
    <cellStyle name="Notas 23 2 3 2 2" xfId="60802" xr:uid="{E3359B41-3E9A-45D7-828B-B440F30A4C43}"/>
    <cellStyle name="Notas 23 2 3 3" xfId="60801" xr:uid="{90A4E730-C503-4B8C-9178-8A8C28139451}"/>
    <cellStyle name="Notas 23 2 4" xfId="18359" xr:uid="{40C9EC4F-B77D-4ACE-A035-9B0ECBAA5889}"/>
    <cellStyle name="Notas 23 2 4 2" xfId="60803" xr:uid="{2E3E2733-D053-4AA9-9070-9E6FA5D214F4}"/>
    <cellStyle name="Notas 23 2 5" xfId="60796" xr:uid="{297727A7-A92E-4280-B5F2-A5F656E0EB83}"/>
    <cellStyle name="Notas 23 3" xfId="5211" xr:uid="{37A00A26-5B80-4BFD-8CA5-0D4651E25B1B}"/>
    <cellStyle name="Notas 23 3 2" xfId="12919" xr:uid="{0551A49E-0CE9-4FAD-85D1-1FE1FA502607}"/>
    <cellStyle name="Notas 23 3 2 2" xfId="28331" xr:uid="{4AD6AF8F-CD37-4CE5-8758-100F3DEB1D70}"/>
    <cellStyle name="Notas 23 3 2 2 2" xfId="60806" xr:uid="{2FC26217-28C7-4D8C-918A-5AB56A8F13A2}"/>
    <cellStyle name="Notas 23 3 2 3" xfId="60805" xr:uid="{FDF33896-6B5F-456B-99C7-E5947E8B0A65}"/>
    <cellStyle name="Notas 23 3 3" xfId="20626" xr:uid="{82C53D92-4394-4F91-A4BD-D8F44DDBE953}"/>
    <cellStyle name="Notas 23 3 3 2" xfId="60807" xr:uid="{5030DE6C-DB64-42DA-97D2-75EC1A330E4E}"/>
    <cellStyle name="Notas 23 3 4" xfId="60804" xr:uid="{A9718132-A2D4-44A2-AA54-26527F9451AF}"/>
    <cellStyle name="Notas 23 4" xfId="9192" xr:uid="{1D93FB91-0471-436F-BA90-921E134DF4A2}"/>
    <cellStyle name="Notas 23 4 2" xfId="24605" xr:uid="{B5057082-CD6B-4DC1-B392-7BC52009FC30}"/>
    <cellStyle name="Notas 23 4 2 2" xfId="60809" xr:uid="{EA4E9153-3B1F-4F78-AD10-9E0AE1A9CF1F}"/>
    <cellStyle name="Notas 23 4 3" xfId="60808" xr:uid="{8CD6E84A-55E9-474E-BDDE-0F5E790EF6FB}"/>
    <cellStyle name="Notas 23 5" xfId="16900" xr:uid="{06274BC6-5DAA-401B-BFC6-1926C97E8311}"/>
    <cellStyle name="Notas 23 5 2" xfId="60810" xr:uid="{DCE664C7-1A2D-4A62-A951-37CED13BFD81}"/>
    <cellStyle name="Notas 23 6" xfId="60795" xr:uid="{435534B7-617B-439A-8632-AD6181604D12}"/>
    <cellStyle name="Notas 24" xfId="1495" xr:uid="{6DF446B4-FF26-434D-A8BA-57AB82FFEADF}"/>
    <cellStyle name="Notas 24 2" xfId="2960" xr:uid="{A0F86434-C413-45D5-9E47-37028478CAC3}"/>
    <cellStyle name="Notas 24 2 2" xfId="6692" xr:uid="{06E06657-2983-48B5-A2F9-F41B5BBD0395}"/>
    <cellStyle name="Notas 24 2 2 2" xfId="14400" xr:uid="{DA7B411E-39BE-4FB7-BDBD-F4A920E6B50D}"/>
    <cellStyle name="Notas 24 2 2 2 2" xfId="29812" xr:uid="{D9822B09-6E0E-49D0-8C30-00BB41C20F81}"/>
    <cellStyle name="Notas 24 2 2 2 2 2" xfId="60815" xr:uid="{EE726537-DB04-4627-B43A-1D005C8D362A}"/>
    <cellStyle name="Notas 24 2 2 2 3" xfId="60814" xr:uid="{5AD43BB8-864A-4577-976C-1D51C3AA7F47}"/>
    <cellStyle name="Notas 24 2 2 3" xfId="22107" xr:uid="{3D7362D4-1652-4493-9EFD-C9C8D3E80BA3}"/>
    <cellStyle name="Notas 24 2 2 3 2" xfId="60816" xr:uid="{22CE22C7-7654-4BFD-9780-347324B30D3B}"/>
    <cellStyle name="Notas 24 2 2 4" xfId="60813" xr:uid="{C8CC3A20-FF37-4959-91D3-DA79DDF78CE1}"/>
    <cellStyle name="Notas 24 2 3" xfId="10671" xr:uid="{FA49A459-0B19-46DC-8DC7-93FBFA605D70}"/>
    <cellStyle name="Notas 24 2 3 2" xfId="26084" xr:uid="{3EE480D8-B540-4596-9DCC-EAEA1A867343}"/>
    <cellStyle name="Notas 24 2 3 2 2" xfId="60818" xr:uid="{4BCE4FC9-3A89-4BDB-A293-2FC0D1602911}"/>
    <cellStyle name="Notas 24 2 3 3" xfId="60817" xr:uid="{5A285A72-FD87-4139-80F4-0312D4868514}"/>
    <cellStyle name="Notas 24 2 4" xfId="18379" xr:uid="{32737861-CB67-4652-B994-18C8F6D318B1}"/>
    <cellStyle name="Notas 24 2 4 2" xfId="60819" xr:uid="{85772F63-4089-4DCD-94B7-AA7C8A033370}"/>
    <cellStyle name="Notas 24 2 5" xfId="60812" xr:uid="{820820E5-9500-4DAE-8ECD-FD8DDDA4CB18}"/>
    <cellStyle name="Notas 24 3" xfId="5231" xr:uid="{B934A9B9-0216-457E-A68B-17E0881F5DB0}"/>
    <cellStyle name="Notas 24 3 2" xfId="12939" xr:uid="{4FFECEC6-B786-4AA4-8941-92076EC21D4C}"/>
    <cellStyle name="Notas 24 3 2 2" xfId="28351" xr:uid="{526665AB-182E-43E4-A306-F67063233113}"/>
    <cellStyle name="Notas 24 3 2 2 2" xfId="60822" xr:uid="{B01EF215-47C4-43F4-A0B4-90898AC7C0B5}"/>
    <cellStyle name="Notas 24 3 2 3" xfId="60821" xr:uid="{729159E0-8EEE-47C3-B596-5B9A15AF7CD1}"/>
    <cellStyle name="Notas 24 3 3" xfId="20646" xr:uid="{B8547F40-ED58-40E8-90C1-53AECE0CEF82}"/>
    <cellStyle name="Notas 24 3 3 2" xfId="60823" xr:uid="{FE90D237-CCBC-4E5D-9DEF-939169E882C7}"/>
    <cellStyle name="Notas 24 3 4" xfId="60820" xr:uid="{592DFD5B-61E9-42A5-90DF-EEBB9C9DE720}"/>
    <cellStyle name="Notas 24 4" xfId="9212" xr:uid="{4BDD67AC-BB65-4D5E-8B85-0458A3906E42}"/>
    <cellStyle name="Notas 24 4 2" xfId="24625" xr:uid="{8F337388-47DB-495F-969A-279EDDF12DE2}"/>
    <cellStyle name="Notas 24 4 2 2" xfId="60825" xr:uid="{35597AED-DC18-4ECF-A956-5C5D525217BD}"/>
    <cellStyle name="Notas 24 4 3" xfId="60824" xr:uid="{203F0D56-F303-4C11-908E-A4E41F921666}"/>
    <cellStyle name="Notas 24 5" xfId="16920" xr:uid="{D7B03B7C-1732-4198-8BBF-425748E44908}"/>
    <cellStyle name="Notas 24 5 2" xfId="60826" xr:uid="{4DB6154B-5A39-4614-8C5A-6DC12E9455E3}"/>
    <cellStyle name="Notas 24 6" xfId="60811" xr:uid="{AE2D770B-125E-472A-8BB2-3A1122AAC60C}"/>
    <cellStyle name="Notas 25" xfId="1515" xr:uid="{9363F740-6B86-4934-8A6C-ABAC77C5797C}"/>
    <cellStyle name="Notas 25 2" xfId="2980" xr:uid="{BDDB80BC-6874-431A-ADD4-2F8D46B3FE28}"/>
    <cellStyle name="Notas 25 2 2" xfId="6712" xr:uid="{1CC75056-DDD9-43DE-9868-028815FA1458}"/>
    <cellStyle name="Notas 25 2 2 2" xfId="14420" xr:uid="{9CFC00B8-AED2-40B0-A2C9-DAAE2948F769}"/>
    <cellStyle name="Notas 25 2 2 2 2" xfId="29832" xr:uid="{2CA4A78A-D69D-43EB-848E-1495CFBFF061}"/>
    <cellStyle name="Notas 25 2 2 2 2 2" xfId="60831" xr:uid="{E2412032-FD20-4D10-84A5-50BC41D35430}"/>
    <cellStyle name="Notas 25 2 2 2 3" xfId="60830" xr:uid="{ADC5B881-4EF7-483E-ACB1-3133D77B2CB0}"/>
    <cellStyle name="Notas 25 2 2 3" xfId="22127" xr:uid="{5CF00C9D-8F86-4B95-8400-8D2558FF97E0}"/>
    <cellStyle name="Notas 25 2 2 3 2" xfId="60832" xr:uid="{857F2D14-5E3D-4D32-BC3F-7587CAA816D4}"/>
    <cellStyle name="Notas 25 2 2 4" xfId="60829" xr:uid="{4DAC3642-C910-4368-BEEB-F8217F6EEBF9}"/>
    <cellStyle name="Notas 25 2 3" xfId="10691" xr:uid="{0AD365D0-4669-4AED-9EE7-287FEB802EDB}"/>
    <cellStyle name="Notas 25 2 3 2" xfId="26104" xr:uid="{E4875303-5944-42DE-B372-99515A2D77D7}"/>
    <cellStyle name="Notas 25 2 3 2 2" xfId="60834" xr:uid="{0C9FE26F-0D16-4C83-8603-834679594708}"/>
    <cellStyle name="Notas 25 2 3 3" xfId="60833" xr:uid="{BCEB9B6E-FAEE-431C-B2A1-921C42479407}"/>
    <cellStyle name="Notas 25 2 4" xfId="18399" xr:uid="{F29F3CE3-AFE0-45DE-8C54-E0F8E6472A8D}"/>
    <cellStyle name="Notas 25 2 4 2" xfId="60835" xr:uid="{B39A0447-1562-4A39-85F6-488CD80793B1}"/>
    <cellStyle name="Notas 25 2 5" xfId="60828" xr:uid="{76FB3593-065C-4485-A547-BDF3E4ECDCBB}"/>
    <cellStyle name="Notas 25 3" xfId="5251" xr:uid="{57FC5582-9CA1-4FCB-BDE2-18389A3259D9}"/>
    <cellStyle name="Notas 25 3 2" xfId="12959" xr:uid="{3F41F238-1583-4474-90D8-E20E16EA7B9D}"/>
    <cellStyle name="Notas 25 3 2 2" xfId="28371" xr:uid="{37354075-BCF8-4CFB-847B-CE7511C2DA1B}"/>
    <cellStyle name="Notas 25 3 2 2 2" xfId="60838" xr:uid="{69F53A0D-4C85-4763-A6E8-46FD068AD5EE}"/>
    <cellStyle name="Notas 25 3 2 3" xfId="60837" xr:uid="{D31C1356-081E-4FD4-83DB-024B91A22A20}"/>
    <cellStyle name="Notas 25 3 3" xfId="20666" xr:uid="{DC012309-5797-41E3-BFF0-6FFA70F715CD}"/>
    <cellStyle name="Notas 25 3 3 2" xfId="60839" xr:uid="{D9C53685-7325-497C-89C0-CBB5674F5D54}"/>
    <cellStyle name="Notas 25 3 4" xfId="60836" xr:uid="{B7BC528E-E6B6-4B52-8407-B209E65E7913}"/>
    <cellStyle name="Notas 25 4" xfId="9232" xr:uid="{3BD194EA-4891-45D5-B783-C7C3EE59FABD}"/>
    <cellStyle name="Notas 25 4 2" xfId="24645" xr:uid="{59EBE8AB-5F2A-4A60-9D07-EDC477BDF679}"/>
    <cellStyle name="Notas 25 4 2 2" xfId="60841" xr:uid="{C8F837EF-BDA5-44B3-B353-9BCA6FD62EF2}"/>
    <cellStyle name="Notas 25 4 3" xfId="60840" xr:uid="{1AFE72E8-2AA9-4264-91FE-A7394270F0F3}"/>
    <cellStyle name="Notas 25 5" xfId="16940" xr:uid="{58CD4D6A-D45A-4E6E-ADFF-AB92357E0980}"/>
    <cellStyle name="Notas 25 5 2" xfId="60842" xr:uid="{7E067F06-8E7B-4691-8EE2-FABF18DECB7A}"/>
    <cellStyle name="Notas 25 6" xfId="60827" xr:uid="{055BB9AF-116B-45CE-A060-095917FC25CC}"/>
    <cellStyle name="Notas 26" xfId="1535" xr:uid="{593A210C-951B-4BE0-8AC5-5CEBE54FF04B}"/>
    <cellStyle name="Notas 26 2" xfId="3000" xr:uid="{D778DCBA-AA73-4420-8D93-9514B4DCC49F}"/>
    <cellStyle name="Notas 26 2 2" xfId="6732" xr:uid="{A8ED9216-38AC-4483-9B5E-E3C2F943FE06}"/>
    <cellStyle name="Notas 26 2 2 2" xfId="14440" xr:uid="{4C2DD2EA-EE56-41E0-A9B2-F341D812ABDF}"/>
    <cellStyle name="Notas 26 2 2 2 2" xfId="29852" xr:uid="{1F1626D1-F6CF-4639-8855-DA3578BE60B6}"/>
    <cellStyle name="Notas 26 2 2 2 2 2" xfId="60847" xr:uid="{A31DFB0A-B522-4DED-8939-14823A7F9465}"/>
    <cellStyle name="Notas 26 2 2 2 3" xfId="60846" xr:uid="{36A5E6EB-C7D5-48DC-8BB4-F6A3A9F72886}"/>
    <cellStyle name="Notas 26 2 2 3" xfId="22147" xr:uid="{F7A8F4CE-885D-4642-A453-C2C69B22BF05}"/>
    <cellStyle name="Notas 26 2 2 3 2" xfId="60848" xr:uid="{41C3EA7E-C736-40B8-BDDE-E145A7358297}"/>
    <cellStyle name="Notas 26 2 2 4" xfId="60845" xr:uid="{AB58A3CC-6270-41FE-B607-AF4B86CDA700}"/>
    <cellStyle name="Notas 26 2 3" xfId="10711" xr:uid="{5FCAC77E-B939-4C37-94C6-0A0B3B689FB9}"/>
    <cellStyle name="Notas 26 2 3 2" xfId="26124" xr:uid="{B0631963-24B5-43FE-BBB2-5FD83AE5E7C0}"/>
    <cellStyle name="Notas 26 2 3 2 2" xfId="60850" xr:uid="{9C403373-EE98-4416-B5FB-B7B44939E7F6}"/>
    <cellStyle name="Notas 26 2 3 3" xfId="60849" xr:uid="{00E06BEA-42AD-469B-9B8F-16E5914AD1F4}"/>
    <cellStyle name="Notas 26 2 4" xfId="18419" xr:uid="{185CE2A2-B89E-4114-B591-27711BDFB343}"/>
    <cellStyle name="Notas 26 2 4 2" xfId="60851" xr:uid="{603E8590-0E8E-4B5C-A9C6-C28B27D55189}"/>
    <cellStyle name="Notas 26 2 5" xfId="60844" xr:uid="{8CD6F381-A9E1-4F9A-B027-BDF6B5E82509}"/>
    <cellStyle name="Notas 26 3" xfId="5271" xr:uid="{62EF385B-3C23-4A84-A32D-89E3315B38F9}"/>
    <cellStyle name="Notas 26 3 2" xfId="12979" xr:uid="{9E739D16-56A2-43D2-A2F2-7CD504DA38D9}"/>
    <cellStyle name="Notas 26 3 2 2" xfId="28391" xr:uid="{C1B6EBFE-EFF4-408F-BDE5-DE06339E86BF}"/>
    <cellStyle name="Notas 26 3 2 2 2" xfId="60854" xr:uid="{002B7BBE-F7B9-49CE-AA84-7F4DB1F0AA69}"/>
    <cellStyle name="Notas 26 3 2 3" xfId="60853" xr:uid="{51B1588F-F5B4-41B8-90EF-81B01F5AB383}"/>
    <cellStyle name="Notas 26 3 3" xfId="20686" xr:uid="{29229DC9-6DCA-491B-BB1D-33D937217131}"/>
    <cellStyle name="Notas 26 3 3 2" xfId="60855" xr:uid="{61BBB108-0D3E-40E4-994C-F710D01BC7F9}"/>
    <cellStyle name="Notas 26 3 4" xfId="60852" xr:uid="{DEBE685C-8C00-42AC-95C4-22374D4ECA5B}"/>
    <cellStyle name="Notas 26 4" xfId="9252" xr:uid="{CEE30BB6-436E-4B3A-8FBA-C8F2A88947A0}"/>
    <cellStyle name="Notas 26 4 2" xfId="24665" xr:uid="{FEF69A76-3368-43F4-AC31-C4368B831837}"/>
    <cellStyle name="Notas 26 4 2 2" xfId="60857" xr:uid="{EBAF5DFD-4066-4BBA-B7B7-76D4E6B15295}"/>
    <cellStyle name="Notas 26 4 3" xfId="60856" xr:uid="{F0CB1E01-78C2-4C50-AD91-BF7438628117}"/>
    <cellStyle name="Notas 26 5" xfId="16960" xr:uid="{BB10E3A1-74DF-4589-84D9-4667DB720073}"/>
    <cellStyle name="Notas 26 5 2" xfId="60858" xr:uid="{358A9C30-133F-4F0B-8F57-D2D25C35BDAA}"/>
    <cellStyle name="Notas 26 6" xfId="60843" xr:uid="{EE8E6E3C-8D26-4A22-8B0B-1C47873B2DC0}"/>
    <cellStyle name="Notas 27" xfId="1555" xr:uid="{AF58C2DE-6F1E-401F-9FEF-F7FCA083CE1F}"/>
    <cellStyle name="Notas 27 2" xfId="3020" xr:uid="{8946F215-2629-44C8-8389-F6159016AAA0}"/>
    <cellStyle name="Notas 27 2 2" xfId="6752" xr:uid="{8E60BA2B-17D3-4542-8CB5-577ACAB0B097}"/>
    <cellStyle name="Notas 27 2 2 2" xfId="14460" xr:uid="{B10CC94F-25CB-4AED-94DF-455095C6D195}"/>
    <cellStyle name="Notas 27 2 2 2 2" xfId="29872" xr:uid="{488FF8F0-87DF-4381-A475-34E30C96CD05}"/>
    <cellStyle name="Notas 27 2 2 2 2 2" xfId="60863" xr:uid="{FD13F485-F8BE-4DFF-B364-8B5278CE65CB}"/>
    <cellStyle name="Notas 27 2 2 2 3" xfId="60862" xr:uid="{D401EDA2-96E8-48B2-AD3D-AE886BD03553}"/>
    <cellStyle name="Notas 27 2 2 3" xfId="22167" xr:uid="{9D908AF7-FBA5-48FE-8E57-115C1EAD4294}"/>
    <cellStyle name="Notas 27 2 2 3 2" xfId="60864" xr:uid="{B3C18490-D7B6-4E3D-BAE0-BC8A63C34E9B}"/>
    <cellStyle name="Notas 27 2 2 4" xfId="60861" xr:uid="{A1E2D698-A9DC-4288-9646-F5C2DEF97D91}"/>
    <cellStyle name="Notas 27 2 3" xfId="10731" xr:uid="{F4712062-F3B5-405B-A547-9ACD72693F7B}"/>
    <cellStyle name="Notas 27 2 3 2" xfId="26144" xr:uid="{F60A82B4-BEB0-474B-8423-5B577E4E95B5}"/>
    <cellStyle name="Notas 27 2 3 2 2" xfId="60866" xr:uid="{BF337217-69B9-48B1-AC86-881FEA167A1C}"/>
    <cellStyle name="Notas 27 2 3 3" xfId="60865" xr:uid="{78DCADEE-8AA8-4E2B-940C-C5C49DC0C96A}"/>
    <cellStyle name="Notas 27 2 4" xfId="18439" xr:uid="{71659955-1BEF-43AE-9EF4-351586A73ED8}"/>
    <cellStyle name="Notas 27 2 4 2" xfId="60867" xr:uid="{499DD8A2-BFE2-464A-92CB-C8FE123C14DC}"/>
    <cellStyle name="Notas 27 2 5" xfId="60860" xr:uid="{DDAFBB6D-A4D8-40F0-AF36-B2D2E40101A5}"/>
    <cellStyle name="Notas 27 3" xfId="5291" xr:uid="{0C31C2E4-B635-419C-8002-F6B6A9ADBDDF}"/>
    <cellStyle name="Notas 27 3 2" xfId="12999" xr:uid="{DE9B1F92-2AFF-42F2-AB6F-3C5A0E16FB31}"/>
    <cellStyle name="Notas 27 3 2 2" xfId="28411" xr:uid="{46F94998-692B-441F-9FE0-C7EF3893D386}"/>
    <cellStyle name="Notas 27 3 2 2 2" xfId="60870" xr:uid="{6029FD80-6BE9-451A-8D23-D53A1C0E5185}"/>
    <cellStyle name="Notas 27 3 2 3" xfId="60869" xr:uid="{C4208736-3EAC-4BB2-81C5-F9544DAC7944}"/>
    <cellStyle name="Notas 27 3 3" xfId="20706" xr:uid="{436FAB6F-EEA9-49F8-B36B-DB4582010ECE}"/>
    <cellStyle name="Notas 27 3 3 2" xfId="60871" xr:uid="{DFC337E2-434B-4F56-B8BA-D5A70780E05F}"/>
    <cellStyle name="Notas 27 3 4" xfId="60868" xr:uid="{B46D11DA-34EA-48C1-BDA8-7A8D5872BB5A}"/>
    <cellStyle name="Notas 27 4" xfId="9272" xr:uid="{7E55D229-F3DE-4221-A1DD-0525301CAADB}"/>
    <cellStyle name="Notas 27 4 2" xfId="24685" xr:uid="{E7BB69C8-ABB4-4246-AF37-B229A80C1F04}"/>
    <cellStyle name="Notas 27 4 2 2" xfId="60873" xr:uid="{EF82B313-8551-4E63-884A-76ABBC6FBE9D}"/>
    <cellStyle name="Notas 27 4 3" xfId="60872" xr:uid="{1D9287EA-6580-4012-877D-F36D9AB39381}"/>
    <cellStyle name="Notas 27 5" xfId="16980" xr:uid="{BCDA8CA3-5A9A-479B-902A-A14C3416C789}"/>
    <cellStyle name="Notas 27 5 2" xfId="60874" xr:uid="{FF1F7DE4-E159-4FB9-A7E6-3DF354BCFD77}"/>
    <cellStyle name="Notas 27 6" xfId="60859" xr:uid="{7D160D22-1001-472F-B63F-24EDFA01D34B}"/>
    <cellStyle name="Notas 28" xfId="1576" xr:uid="{70E7E5B6-DFAD-43B8-9665-DD36E6D6B21A}"/>
    <cellStyle name="Notas 28 2" xfId="3041" xr:uid="{77729081-2060-4CDE-AFA6-6D99C7A13F47}"/>
    <cellStyle name="Notas 28 2 2" xfId="6773" xr:uid="{AA1179AB-43B5-454F-ABF4-55DC8AE6DED2}"/>
    <cellStyle name="Notas 28 2 2 2" xfId="14481" xr:uid="{4A140532-254D-465C-93AF-4AE5E9DA6F92}"/>
    <cellStyle name="Notas 28 2 2 2 2" xfId="29893" xr:uid="{5168C1B9-42D7-4795-BE4E-725BFC3BBE2B}"/>
    <cellStyle name="Notas 28 2 2 2 2 2" xfId="60879" xr:uid="{640058B1-1024-449F-9983-BBBED52DF17E}"/>
    <cellStyle name="Notas 28 2 2 2 3" xfId="60878" xr:uid="{19858A91-FE80-467B-90DC-AE0ECF0D2191}"/>
    <cellStyle name="Notas 28 2 2 3" xfId="22188" xr:uid="{8C792FD1-80A8-4482-BE71-116C952ECD8D}"/>
    <cellStyle name="Notas 28 2 2 3 2" xfId="60880" xr:uid="{D68A22FF-E84A-4C64-A339-D1CEA1C3198B}"/>
    <cellStyle name="Notas 28 2 2 4" xfId="60877" xr:uid="{47AD4540-2E4F-48E7-BF6F-865323AB2DD7}"/>
    <cellStyle name="Notas 28 2 3" xfId="10752" xr:uid="{97AE424B-F9AE-404F-97FD-06359199FE46}"/>
    <cellStyle name="Notas 28 2 3 2" xfId="26165" xr:uid="{620BD35D-1F2B-4D4C-8519-CAF7CF5518E8}"/>
    <cellStyle name="Notas 28 2 3 2 2" xfId="60882" xr:uid="{EE1DF003-B73A-41EB-94C7-E9023A1A3230}"/>
    <cellStyle name="Notas 28 2 3 3" xfId="60881" xr:uid="{A53BC40E-2907-4EBE-B31A-D6B9813F21EF}"/>
    <cellStyle name="Notas 28 2 4" xfId="18460" xr:uid="{62F564A3-6A45-465F-90F3-674185E1FE18}"/>
    <cellStyle name="Notas 28 2 4 2" xfId="60883" xr:uid="{7F535B2A-F731-4E79-AFD7-D97F1838B719}"/>
    <cellStyle name="Notas 28 2 5" xfId="60876" xr:uid="{AB576F93-9465-4C54-8E9B-1B276AC7B767}"/>
    <cellStyle name="Notas 28 3" xfId="5312" xr:uid="{723155EE-637D-4C64-8E89-4E10C04F527C}"/>
    <cellStyle name="Notas 28 3 2" xfId="13020" xr:uid="{5365D14F-9164-42EA-9D42-229C595644C7}"/>
    <cellStyle name="Notas 28 3 2 2" xfId="28432" xr:uid="{5EF2B786-C2C6-408D-BF12-0C38B73C6774}"/>
    <cellStyle name="Notas 28 3 2 2 2" xfId="60886" xr:uid="{DADD5CE8-3A28-4C62-871A-17CC436C4F3F}"/>
    <cellStyle name="Notas 28 3 2 3" xfId="60885" xr:uid="{C3DF9A30-2918-426B-8E52-60A21E619909}"/>
    <cellStyle name="Notas 28 3 3" xfId="20727" xr:uid="{3FDB38EB-618E-49FF-AEE1-2DCC8AAD5C2A}"/>
    <cellStyle name="Notas 28 3 3 2" xfId="60887" xr:uid="{208797A5-D488-40F1-A982-93B25096C4DF}"/>
    <cellStyle name="Notas 28 3 4" xfId="60884" xr:uid="{FB217206-1DDC-4755-8AF7-B445D93DF3C1}"/>
    <cellStyle name="Notas 28 4" xfId="9293" xr:uid="{66DB3A67-B584-48E0-B43D-BCCF46BCD666}"/>
    <cellStyle name="Notas 28 4 2" xfId="24706" xr:uid="{A25F7775-A97E-472B-91C3-B918C4B5DCCD}"/>
    <cellStyle name="Notas 28 4 2 2" xfId="60889" xr:uid="{7F1C2849-FC16-4419-8ECB-05C71C814BBD}"/>
    <cellStyle name="Notas 28 4 3" xfId="60888" xr:uid="{C89924CC-0693-45FF-B933-40F73E031E97}"/>
    <cellStyle name="Notas 28 5" xfId="17001" xr:uid="{F3A08FFA-4903-47A3-8F7C-756385AFD778}"/>
    <cellStyle name="Notas 28 5 2" xfId="60890" xr:uid="{EAE73479-18FB-4A08-9F93-4676E65F2579}"/>
    <cellStyle name="Notas 28 6" xfId="60875" xr:uid="{2BBCF7B9-EDEE-481A-BA2E-72C21E753D70}"/>
    <cellStyle name="Notas 29" xfId="3061" xr:uid="{2C92C9F7-282E-4074-8EEA-59A58F143F11}"/>
    <cellStyle name="Notas 29 2" xfId="6793" xr:uid="{96E2677E-C4F9-436F-8CD2-F3AE06D2383E}"/>
    <cellStyle name="Notas 29 2 2" xfId="14501" xr:uid="{F4D9611E-8D79-41B9-880C-9DCB8E1BD5FF}"/>
    <cellStyle name="Notas 29 2 2 2" xfId="29913" xr:uid="{2F0F16BC-888E-45AF-A2AB-D4B6619319DE}"/>
    <cellStyle name="Notas 29 2 2 2 2" xfId="60894" xr:uid="{97593360-D3B5-4447-80A1-91BE065176EF}"/>
    <cellStyle name="Notas 29 2 2 3" xfId="60893" xr:uid="{ACFDB670-44E3-4069-8F13-AE10661982FE}"/>
    <cellStyle name="Notas 29 2 3" xfId="22208" xr:uid="{395A94F1-9889-4087-A33D-D8AFC26FCF0B}"/>
    <cellStyle name="Notas 29 2 3 2" xfId="60895" xr:uid="{C111715D-C336-4AB1-89C5-D6380063165E}"/>
    <cellStyle name="Notas 29 2 4" xfId="60892" xr:uid="{2908F0B5-BBBC-4FFA-926E-90971FC57B25}"/>
    <cellStyle name="Notas 29 3" xfId="10772" xr:uid="{8C3C73F1-141F-4FA0-8602-D9B811C6AC8F}"/>
    <cellStyle name="Notas 29 3 2" xfId="26185" xr:uid="{0A9F37D4-6D66-41AD-B09A-BA18781C42B9}"/>
    <cellStyle name="Notas 29 3 2 2" xfId="60897" xr:uid="{DF351EB1-FC18-499A-956C-35EAA17ECC61}"/>
    <cellStyle name="Notas 29 3 3" xfId="60896" xr:uid="{74009D36-DE3A-4019-8A73-BF3AE9045924}"/>
    <cellStyle name="Notas 29 4" xfId="18480" xr:uid="{2FF77A18-BDFB-4173-8AC4-C48FAC7CE503}"/>
    <cellStyle name="Notas 29 4 2" xfId="60898" xr:uid="{296CE179-F570-46E6-817F-C4A9EE145EEB}"/>
    <cellStyle name="Notas 29 5" xfId="60891" xr:uid="{0D0AE5B5-CEC7-4BC0-A743-77AECB31F69B}"/>
    <cellStyle name="Notas 3" xfId="222" xr:uid="{9469FD8C-620C-4CCC-9C0D-FAD9940EFFCC}"/>
    <cellStyle name="Notas 3 2" xfId="425" xr:uid="{75F883E0-EAE3-4C8D-81A6-419405A7E347}"/>
    <cellStyle name="Notas 3 2 2" xfId="1086" xr:uid="{C9AEFD85-A9DE-47A2-B67D-9DCACD51D1F6}"/>
    <cellStyle name="Notas 3 2 2 2" xfId="2554" xr:uid="{4982EFF1-F2D5-4C9C-9A33-951FDC429AC1}"/>
    <cellStyle name="Notas 3 2 2 2 2" xfId="6286" xr:uid="{7B4F03FF-CF26-4D91-ABC6-8EC07A716139}"/>
    <cellStyle name="Notas 3 2 2 2 2 2" xfId="13994" xr:uid="{DE49B281-256C-42DE-A36D-A7585427C836}"/>
    <cellStyle name="Notas 3 2 2 2 2 2 2" xfId="29406" xr:uid="{3939EC87-44A8-4EAA-A64F-E0A5AAC24298}"/>
    <cellStyle name="Notas 3 2 2 2 2 2 2 2" xfId="60905" xr:uid="{C0122201-4290-4318-A04E-1921E2D20EC6}"/>
    <cellStyle name="Notas 3 2 2 2 2 2 3" xfId="60904" xr:uid="{A070C94C-EA9C-4E4C-8CED-586BA066181B}"/>
    <cellStyle name="Notas 3 2 2 2 2 3" xfId="21701" xr:uid="{858C85D2-122E-4E73-BC9E-5A446264559E}"/>
    <cellStyle name="Notas 3 2 2 2 2 3 2" xfId="60906" xr:uid="{2EAEB445-7D8A-44B0-81FC-FD77FC32AA57}"/>
    <cellStyle name="Notas 3 2 2 2 2 4" xfId="60903" xr:uid="{14257B21-C046-4EB2-B10F-C60181E1AB88}"/>
    <cellStyle name="Notas 3 2 2 2 3" xfId="10265" xr:uid="{C3755CD0-1086-4A90-8697-10D658A6750E}"/>
    <cellStyle name="Notas 3 2 2 2 3 2" xfId="25678" xr:uid="{D1CEADA8-AB72-47D4-80AE-4F79F91F9945}"/>
    <cellStyle name="Notas 3 2 2 2 3 2 2" xfId="60908" xr:uid="{8082B135-A7DE-4A29-A17C-4A8C58352F69}"/>
    <cellStyle name="Notas 3 2 2 2 3 3" xfId="60907" xr:uid="{CE9ECF6E-7ECF-4D58-9042-9EA261CE00EF}"/>
    <cellStyle name="Notas 3 2 2 2 4" xfId="17973" xr:uid="{FE49E9D2-A2E1-403B-942E-3E364F5113A1}"/>
    <cellStyle name="Notas 3 2 2 2 4 2" xfId="60909" xr:uid="{6CA6001F-704D-458C-AA16-4D3C36FDF1F2}"/>
    <cellStyle name="Notas 3 2 2 2 5" xfId="60902" xr:uid="{5E76067A-76BF-460D-8ED1-DBAB95B5E95F}"/>
    <cellStyle name="Notas 3 2 2 3" xfId="4823" xr:uid="{73B18415-C3A8-41A1-9D80-39ED3CCBFAB0}"/>
    <cellStyle name="Notas 3 2 2 3 2" xfId="12531" xr:uid="{B7DADA89-1175-4BC0-AD11-2E79B6002BB5}"/>
    <cellStyle name="Notas 3 2 2 3 2 2" xfId="27943" xr:uid="{EFC8FD53-C0F4-4F6E-9C69-11BF5D294958}"/>
    <cellStyle name="Notas 3 2 2 3 2 2 2" xfId="60912" xr:uid="{FE441B58-BAF2-41AC-92FC-11A80301409B}"/>
    <cellStyle name="Notas 3 2 2 3 2 3" xfId="60911" xr:uid="{ACB4B605-F4E5-4134-8086-3DC85B450DC8}"/>
    <cellStyle name="Notas 3 2 2 3 3" xfId="20238" xr:uid="{0502FF95-D815-4F1F-ADE4-71FDF88DB93B}"/>
    <cellStyle name="Notas 3 2 2 3 3 2" xfId="60913" xr:uid="{AE07698E-88B0-42E2-A9E3-755B534239F4}"/>
    <cellStyle name="Notas 3 2 2 3 4" xfId="60910" xr:uid="{098F78C5-0CF7-4816-A0E9-E03D5C9583F9}"/>
    <cellStyle name="Notas 3 2 2 4" xfId="8806" xr:uid="{51BEBD48-14F7-4FC0-A5F9-68129804DEA2}"/>
    <cellStyle name="Notas 3 2 2 4 2" xfId="24219" xr:uid="{6A8770DD-8581-44C6-94C3-DADF16C87E9F}"/>
    <cellStyle name="Notas 3 2 2 4 2 2" xfId="60915" xr:uid="{B903176C-9261-41A0-AE0C-B3093AF2CCDD}"/>
    <cellStyle name="Notas 3 2 2 4 3" xfId="60914" xr:uid="{9B984E67-23AF-4CE6-A376-320EB680FFB3}"/>
    <cellStyle name="Notas 3 2 2 5" xfId="16514" xr:uid="{934F5D0B-B63C-45AE-92F6-A66B80A72DEF}"/>
    <cellStyle name="Notas 3 2 2 5 2" xfId="60916" xr:uid="{F5C69CFC-3FFB-4B11-9D8B-9F2247843713}"/>
    <cellStyle name="Notas 3 2 2 6" xfId="60901" xr:uid="{C2AA42B2-8E5D-4CAB-8557-87162F5E7AA7}"/>
    <cellStyle name="Notas 3 2 3" xfId="1916" xr:uid="{E8C07E92-A5C7-4022-B374-13FFEA105E09}"/>
    <cellStyle name="Notas 3 2 3 2" xfId="5648" xr:uid="{6F92C4DF-BC85-4404-A35C-F34D0A80E536}"/>
    <cellStyle name="Notas 3 2 3 2 2" xfId="13356" xr:uid="{60DA45FC-9FEF-4E03-A3BB-35B362581B89}"/>
    <cellStyle name="Notas 3 2 3 2 2 2" xfId="28768" xr:uid="{B70E6B6F-DF93-43EB-886F-D4686818A99F}"/>
    <cellStyle name="Notas 3 2 3 2 2 2 2" xfId="60920" xr:uid="{CEF924D7-AD66-4D72-9056-C9FF188D9068}"/>
    <cellStyle name="Notas 3 2 3 2 2 3" xfId="60919" xr:uid="{50B22115-7CCD-4090-8244-9EC8291D1C58}"/>
    <cellStyle name="Notas 3 2 3 2 3" xfId="21063" xr:uid="{421FB3D5-A54E-4D5D-81B5-E9F491EB3DA2}"/>
    <cellStyle name="Notas 3 2 3 2 3 2" xfId="60921" xr:uid="{75AF5B55-88FA-469C-82FD-F86D700FD0EF}"/>
    <cellStyle name="Notas 3 2 3 2 4" xfId="60918" xr:uid="{B213EE80-D5BA-49BE-936B-88A5BDE8B063}"/>
    <cellStyle name="Notas 3 2 3 3" xfId="9627" xr:uid="{F64004F2-CD5B-4615-9961-1703A2EB2F81}"/>
    <cellStyle name="Notas 3 2 3 3 2" xfId="25040" xr:uid="{4DEDD7A0-95FA-4339-B61D-9C50EFFEEFC4}"/>
    <cellStyle name="Notas 3 2 3 3 2 2" xfId="60923" xr:uid="{861E47FF-6767-4344-8A8C-729AFA7520F4}"/>
    <cellStyle name="Notas 3 2 3 3 3" xfId="60922" xr:uid="{B3405433-9D67-4796-83E0-88C80B2A92C8}"/>
    <cellStyle name="Notas 3 2 3 4" xfId="17335" xr:uid="{AFAB6E04-7158-4EE5-B320-8A712BD3F0E0}"/>
    <cellStyle name="Notas 3 2 3 4 2" xfId="60924" xr:uid="{F8D544E6-2B5B-4C33-9FCB-EE240F1F90F4}"/>
    <cellStyle name="Notas 3 2 3 5" xfId="60917" xr:uid="{8E832A6D-A9C2-4B0F-B738-16859A5B192E}"/>
    <cellStyle name="Notas 3 2 4" xfId="4171" xr:uid="{67672920-DE3D-41DC-A5C5-83BDAFC679B2}"/>
    <cellStyle name="Notas 3 2 4 2" xfId="11879" xr:uid="{5943F278-7459-48B6-9A16-13E4DACDAEF2}"/>
    <cellStyle name="Notas 3 2 4 2 2" xfId="27291" xr:uid="{545489BE-84DA-4433-8444-33FDC25480F8}"/>
    <cellStyle name="Notas 3 2 4 2 2 2" xfId="60927" xr:uid="{40F66CC7-B10D-4AF2-9B8F-2F85AF0489C9}"/>
    <cellStyle name="Notas 3 2 4 2 3" xfId="60926" xr:uid="{BE280414-7EEC-4635-9FD7-EDFC5FF63685}"/>
    <cellStyle name="Notas 3 2 4 3" xfId="19586" xr:uid="{F85BE3EB-71A1-4F5E-900F-DE9E7193CD02}"/>
    <cellStyle name="Notas 3 2 4 3 2" xfId="60928" xr:uid="{9D36E05A-3956-4B32-83B9-1C3CEA11B242}"/>
    <cellStyle name="Notas 3 2 4 4" xfId="60925" xr:uid="{A7877D3B-4EB6-43C5-B8A9-07FD8CC4403F}"/>
    <cellStyle name="Notas 3 2 5" xfId="8168" xr:uid="{A70A841E-477E-400C-938E-149E47A561D7}"/>
    <cellStyle name="Notas 3 2 5 2" xfId="23581" xr:uid="{93D86DC4-B7B5-4091-ADBF-31DB71AA0623}"/>
    <cellStyle name="Notas 3 2 5 2 2" xfId="60930" xr:uid="{B4A83B64-EFFC-4BFC-823E-1E142B8F0A52}"/>
    <cellStyle name="Notas 3 2 5 3" xfId="60929" xr:uid="{5463C6A5-3746-4044-8FC3-F36466C23CD8}"/>
    <cellStyle name="Notas 3 2 6" xfId="15876" xr:uid="{F29CCFAB-F767-47F8-BFEF-5109263A7AD2}"/>
    <cellStyle name="Notas 3 2 6 2" xfId="60931" xr:uid="{09821166-1780-426A-AA4A-2F3323945B82}"/>
    <cellStyle name="Notas 3 2 7" xfId="60900" xr:uid="{AD177C49-1F81-4ECB-B753-34008EA99AB0}"/>
    <cellStyle name="Notas 3 3" xfId="886" xr:uid="{D643AE42-A587-48B5-A4B9-40A4DCCC809D}"/>
    <cellStyle name="Notas 3 3 2" xfId="2356" xr:uid="{242EC932-9618-42B1-97BA-978F56B0ECC2}"/>
    <cellStyle name="Notas 3 3 2 2" xfId="6088" xr:uid="{B572C01C-D697-412F-92B2-EF7F2B6F5822}"/>
    <cellStyle name="Notas 3 3 2 2 2" xfId="13796" xr:uid="{684F5462-908F-4ACF-92CC-1BDFD2E66E5B}"/>
    <cellStyle name="Notas 3 3 2 2 2 2" xfId="29208" xr:uid="{17DCA9B0-4C0C-4EBC-86FC-968A725532F1}"/>
    <cellStyle name="Notas 3 3 2 2 2 2 2" xfId="60936" xr:uid="{DAF61ACF-9E9B-4A43-ADFF-7BEF0F82B1D1}"/>
    <cellStyle name="Notas 3 3 2 2 2 3" xfId="60935" xr:uid="{792B6684-F2AF-4309-A089-7B8FCFE75D41}"/>
    <cellStyle name="Notas 3 3 2 2 3" xfId="21503" xr:uid="{280081AF-4B51-432A-ACB6-E10FB5122A23}"/>
    <cellStyle name="Notas 3 3 2 2 3 2" xfId="60937" xr:uid="{CEA5A6FF-8E26-401A-8F2B-B08E7A101AEB}"/>
    <cellStyle name="Notas 3 3 2 2 4" xfId="60934" xr:uid="{EC047ECC-A390-4C1D-960C-5AE1C21054BE}"/>
    <cellStyle name="Notas 3 3 2 3" xfId="10067" xr:uid="{BBC9ACCB-2A79-487B-8F8C-6EAFAAF33C6E}"/>
    <cellStyle name="Notas 3 3 2 3 2" xfId="25480" xr:uid="{D1AE344F-348B-45DA-AEEA-27926EBEC7E6}"/>
    <cellStyle name="Notas 3 3 2 3 2 2" xfId="60939" xr:uid="{87EED3E6-FD3C-42F9-B2D3-C1013C3469E8}"/>
    <cellStyle name="Notas 3 3 2 3 3" xfId="60938" xr:uid="{7392DB9F-91BC-4B64-926A-8B75792EA22A}"/>
    <cellStyle name="Notas 3 3 2 4" xfId="17775" xr:uid="{0881A510-33CB-46FF-85B4-507EC639811B}"/>
    <cellStyle name="Notas 3 3 2 4 2" xfId="60940" xr:uid="{FF6CAA77-7668-4A6B-BFBA-1CBD332FA2E1}"/>
    <cellStyle name="Notas 3 3 2 5" xfId="60933" xr:uid="{9781BF52-5246-485F-BE3A-44ABC3A42F77}"/>
    <cellStyle name="Notas 3 3 3" xfId="4623" xr:uid="{034079EE-A250-4C00-8BD3-7BD68C338471}"/>
    <cellStyle name="Notas 3 3 3 2" xfId="12331" xr:uid="{C9352DD6-3E7E-41A6-B96A-1352312D50BF}"/>
    <cellStyle name="Notas 3 3 3 2 2" xfId="27743" xr:uid="{0B5C03FA-15F2-4AD9-BE13-32C8FAC9B771}"/>
    <cellStyle name="Notas 3 3 3 2 2 2" xfId="60943" xr:uid="{1ADD2839-FF7D-4B7A-9C52-B6C4BAECD5CF}"/>
    <cellStyle name="Notas 3 3 3 2 3" xfId="60942" xr:uid="{4FCAEE8B-665E-4CCD-B43E-386590C44B72}"/>
    <cellStyle name="Notas 3 3 3 3" xfId="20038" xr:uid="{F19E967B-0A7E-4A11-8351-8918ACB474B9}"/>
    <cellStyle name="Notas 3 3 3 3 2" xfId="60944" xr:uid="{7D21BDF4-ADFF-424E-AB9B-8BD30E304A9E}"/>
    <cellStyle name="Notas 3 3 3 4" xfId="60941" xr:uid="{DEC07248-FBD7-484A-99CD-5B78EE8D9FB5}"/>
    <cellStyle name="Notas 3 3 4" xfId="8608" xr:uid="{76C9A2B8-9EB1-4CBD-BD60-3873E6221D62}"/>
    <cellStyle name="Notas 3 3 4 2" xfId="24021" xr:uid="{5CE17757-77BE-49B9-BAEC-A5727CC37A3A}"/>
    <cellStyle name="Notas 3 3 4 2 2" xfId="60946" xr:uid="{E18EB2DD-E466-44CD-AFAB-7C383FCDEDE2}"/>
    <cellStyle name="Notas 3 3 4 3" xfId="60945" xr:uid="{DE3BBCAE-773C-45C5-9376-CDC16FB50D4C}"/>
    <cellStyle name="Notas 3 3 5" xfId="16316" xr:uid="{99B75056-8B96-43D6-AF96-73D1DC9AA558}"/>
    <cellStyle name="Notas 3 3 5 2" xfId="60947" xr:uid="{0F602C36-6C27-48BF-A249-F8FC0B8BAB8F}"/>
    <cellStyle name="Notas 3 3 6" xfId="60932" xr:uid="{4A1C5F0F-0443-4EBF-9743-1428D5035A0A}"/>
    <cellStyle name="Notas 3 4" xfId="1718" xr:uid="{80A8A06E-CAE0-4286-A5E2-83002AF049E5}"/>
    <cellStyle name="Notas 3 4 2" xfId="5450" xr:uid="{5A2209BD-79CC-4B69-BE97-2E8CAD980C02}"/>
    <cellStyle name="Notas 3 4 2 2" xfId="13158" xr:uid="{F0152FA5-E19B-4C72-8EDE-29ABA7031B8A}"/>
    <cellStyle name="Notas 3 4 2 2 2" xfId="28570" xr:uid="{C3487F2B-C97D-46E0-BB62-5FE10E6D898F}"/>
    <cellStyle name="Notas 3 4 2 2 2 2" xfId="60951" xr:uid="{D75482AD-2E53-4A49-B8AA-F2ED72B165E8}"/>
    <cellStyle name="Notas 3 4 2 2 3" xfId="60950" xr:uid="{FB7327FA-CA7E-4962-BF8D-44D26F2738D9}"/>
    <cellStyle name="Notas 3 4 2 3" xfId="20865" xr:uid="{ABEA8F8D-B427-49D3-B608-2442845DBCE2}"/>
    <cellStyle name="Notas 3 4 2 3 2" xfId="60952" xr:uid="{B8EABF31-A9EE-4647-AC28-AC6C609E8D08}"/>
    <cellStyle name="Notas 3 4 2 4" xfId="60949" xr:uid="{E8D7BE51-20B0-4363-A9E2-7B354F243846}"/>
    <cellStyle name="Notas 3 4 3" xfId="9429" xr:uid="{95DE3852-FC6A-42A2-80CE-8E65FC82EEBF}"/>
    <cellStyle name="Notas 3 4 3 2" xfId="24842" xr:uid="{C4A062EC-A669-4A3A-94EF-03F9FA211DD8}"/>
    <cellStyle name="Notas 3 4 3 2 2" xfId="60954" xr:uid="{01DCB598-1FC7-4BC1-BD76-792F1F37476D}"/>
    <cellStyle name="Notas 3 4 3 3" xfId="60953" xr:uid="{034C1F3B-6B51-4F3D-9840-3D7BDF28D964}"/>
    <cellStyle name="Notas 3 4 4" xfId="17137" xr:uid="{9BFEF4E2-34EB-486E-A974-2DD271417B39}"/>
    <cellStyle name="Notas 3 4 4 2" xfId="60955" xr:uid="{4D709509-5917-44C2-AFCC-75E834DD1D0D}"/>
    <cellStyle name="Notas 3 4 5" xfId="60948" xr:uid="{2DB2AE47-70CC-450E-A8A6-DEC91CABBD3E}"/>
    <cellStyle name="Notas 3 5" xfId="3971" xr:uid="{5F14EEF4-1C85-4EA4-8C64-871542FD7055}"/>
    <cellStyle name="Notas 3 5 2" xfId="11679" xr:uid="{BF78305C-A687-4494-8202-6784320E74E5}"/>
    <cellStyle name="Notas 3 5 2 2" xfId="27091" xr:uid="{9F86FD4A-1DB8-41D3-B057-D31727EAFD10}"/>
    <cellStyle name="Notas 3 5 2 2 2" xfId="60958" xr:uid="{797184FE-683E-451C-A1D9-17572D7E3C6A}"/>
    <cellStyle name="Notas 3 5 2 3" xfId="60957" xr:uid="{B58986DF-C33B-474A-B7CC-E82CFC061049}"/>
    <cellStyle name="Notas 3 5 3" xfId="19386" xr:uid="{71FF380E-EC44-43E9-8651-901D9DC8899D}"/>
    <cellStyle name="Notas 3 5 3 2" xfId="60959" xr:uid="{E2E5F8E9-6AF8-496E-8B2C-D1FE26C655DD}"/>
    <cellStyle name="Notas 3 5 4" xfId="60956" xr:uid="{63EE5FC8-4F0C-4299-83B0-F2788B673298}"/>
    <cellStyle name="Notas 3 6" xfId="7970" xr:uid="{9B3934C0-4AD8-403C-895E-AD0E1F37673E}"/>
    <cellStyle name="Notas 3 6 2" xfId="23383" xr:uid="{5D17A58D-AB91-471D-AE2A-8E7D01546BD4}"/>
    <cellStyle name="Notas 3 6 2 2" xfId="60961" xr:uid="{ED843D23-9FFB-40FB-8F5C-BF206DA94C7D}"/>
    <cellStyle name="Notas 3 6 3" xfId="60960" xr:uid="{72852FA6-A14B-4EC4-B4A1-B71409130AC7}"/>
    <cellStyle name="Notas 3 7" xfId="15678" xr:uid="{FA026AB0-06CD-45F3-9924-7471532E72AC}"/>
    <cellStyle name="Notas 3 7 2" xfId="60962" xr:uid="{EE516C1C-B356-4822-971E-8E0A5B4CC177}"/>
    <cellStyle name="Notas 3 8" xfId="60899" xr:uid="{1F34F91A-A4CB-4615-A450-96F6804F9424}"/>
    <cellStyle name="Notas 30" xfId="3081" xr:uid="{387B7A8B-D155-410F-9765-8F54D7D169C3}"/>
    <cellStyle name="Notas 30 2" xfId="6813" xr:uid="{1BC953CF-6144-4B16-97BE-1AECB64A3B85}"/>
    <cellStyle name="Notas 30 2 2" xfId="14521" xr:uid="{4033F81E-27F7-41A2-B3B7-629369FD9674}"/>
    <cellStyle name="Notas 30 2 2 2" xfId="29933" xr:uid="{C687BFD4-3326-49D2-9B0A-A286ED6266D1}"/>
    <cellStyle name="Notas 30 2 2 2 2" xfId="60966" xr:uid="{454DB040-516C-4468-9F1A-06E21D4C1576}"/>
    <cellStyle name="Notas 30 2 2 3" xfId="60965" xr:uid="{AA7126B1-9352-4DED-9F7A-E167992E5CB0}"/>
    <cellStyle name="Notas 30 2 3" xfId="22228" xr:uid="{0E1A3450-0AD0-4F63-A268-29C49D8B3B7E}"/>
    <cellStyle name="Notas 30 2 3 2" xfId="60967" xr:uid="{9D65D172-5212-4396-8F34-A8B546353A9A}"/>
    <cellStyle name="Notas 30 2 4" xfId="60964" xr:uid="{18C75AEC-D565-4B78-A488-943F7019E8EB}"/>
    <cellStyle name="Notas 30 3" xfId="10792" xr:uid="{1F94B6C9-FA7E-4087-BC95-E46D93980184}"/>
    <cellStyle name="Notas 30 3 2" xfId="26205" xr:uid="{6B6B9354-55D8-4C01-8FB0-9CEDDEB1E35E}"/>
    <cellStyle name="Notas 30 3 2 2" xfId="60969" xr:uid="{2338AFAD-160B-447D-BC31-0939EE405310}"/>
    <cellStyle name="Notas 30 3 3" xfId="60968" xr:uid="{B2C16202-BD53-4F61-83BD-4D2D9427DAC2}"/>
    <cellStyle name="Notas 30 4" xfId="18500" xr:uid="{9A372254-3491-4AA7-82A1-037639F83D8D}"/>
    <cellStyle name="Notas 30 4 2" xfId="60970" xr:uid="{F79029A6-6078-4A9C-9419-579C0D1BBD05}"/>
    <cellStyle name="Notas 30 5" xfId="60963" xr:uid="{7B2431CA-AE34-4C31-8300-B861E4A854EC}"/>
    <cellStyle name="Notas 31" xfId="3101" xr:uid="{65D100D5-EBFC-4666-A9BD-0A3392C82956}"/>
    <cellStyle name="Notas 31 2" xfId="6833" xr:uid="{96F6B81C-A554-41C4-8841-603149040DB8}"/>
    <cellStyle name="Notas 31 2 2" xfId="14541" xr:uid="{8C6F690A-0C1F-45C9-A0CC-9B5FCE9204C6}"/>
    <cellStyle name="Notas 31 2 2 2" xfId="29953" xr:uid="{D2D0E7A4-3431-4B3B-B05A-3969D546FC7F}"/>
    <cellStyle name="Notas 31 2 2 2 2" xfId="60974" xr:uid="{CEF4572D-5A3C-47F7-8700-D15A84EADFD0}"/>
    <cellStyle name="Notas 31 2 2 3" xfId="60973" xr:uid="{1E6F0B9F-37D0-4B27-BEAF-DD2D68F77D67}"/>
    <cellStyle name="Notas 31 2 3" xfId="22248" xr:uid="{98F5DFFB-44B1-47C1-9782-A6DE31C5865E}"/>
    <cellStyle name="Notas 31 2 3 2" xfId="60975" xr:uid="{916110CC-057D-47CD-92F1-47CCD863408C}"/>
    <cellStyle name="Notas 31 2 4" xfId="60972" xr:uid="{0404E029-1913-49E9-81C6-3A2722BF2F9A}"/>
    <cellStyle name="Notas 31 3" xfId="10812" xr:uid="{59B6455D-D4B6-4A76-A33C-7B793FA47DDD}"/>
    <cellStyle name="Notas 31 3 2" xfId="26225" xr:uid="{25B753C0-7675-4483-BD44-F5E1E7064B66}"/>
    <cellStyle name="Notas 31 3 2 2" xfId="60977" xr:uid="{480EE26D-7FDA-4426-B6AE-9BB46F70DAE4}"/>
    <cellStyle name="Notas 31 3 3" xfId="60976" xr:uid="{CBB73C1D-C0E5-4BFE-8C55-97FADE1737A7}"/>
    <cellStyle name="Notas 31 4" xfId="18520" xr:uid="{052F8806-E9F1-4793-97B4-E2861FCC7FA2}"/>
    <cellStyle name="Notas 31 4 2" xfId="60978" xr:uid="{85ED3ED4-25B6-4750-AA9F-262EE092C123}"/>
    <cellStyle name="Notas 31 5" xfId="60971" xr:uid="{A583388B-F76A-4024-A713-0259B311E995}"/>
    <cellStyle name="Notas 32" xfId="3121" xr:uid="{E8E9D41E-AB2C-46DC-B82D-B68B91A69359}"/>
    <cellStyle name="Notas 32 2" xfId="6853" xr:uid="{BA9DCAF9-3EC0-4973-BFB3-099200E05A42}"/>
    <cellStyle name="Notas 32 2 2" xfId="14561" xr:uid="{629A06DF-6DE6-4FDF-8037-EA2147E4D659}"/>
    <cellStyle name="Notas 32 2 2 2" xfId="29973" xr:uid="{8713A316-62B6-4C90-9DA0-8B8015708A6D}"/>
    <cellStyle name="Notas 32 2 2 2 2" xfId="60982" xr:uid="{B0A70FC6-0129-409F-9AD6-AABEFC7F88E7}"/>
    <cellStyle name="Notas 32 2 2 3" xfId="60981" xr:uid="{42F1386A-85C8-45FD-BCE1-91A08F3EC2C9}"/>
    <cellStyle name="Notas 32 2 3" xfId="22268" xr:uid="{B799BE35-D3E9-43D7-B887-AE5206C89F4B}"/>
    <cellStyle name="Notas 32 2 3 2" xfId="60983" xr:uid="{DABC3B6D-5707-42CD-A89B-7791785D28AA}"/>
    <cellStyle name="Notas 32 2 4" xfId="60980" xr:uid="{272C3924-DDC5-4079-8B46-8686C8BA6330}"/>
    <cellStyle name="Notas 32 3" xfId="10832" xr:uid="{450AE946-1854-4C12-A32D-A1799AE22B9A}"/>
    <cellStyle name="Notas 32 3 2" xfId="26245" xr:uid="{EDA496B5-F4E7-41DE-B97A-D2476B7CE06A}"/>
    <cellStyle name="Notas 32 3 2 2" xfId="60985" xr:uid="{8D2E33E3-0051-48F7-9387-564C6066D42E}"/>
    <cellStyle name="Notas 32 3 3" xfId="60984" xr:uid="{7A49A757-3552-416B-931A-9A1AD7CA485D}"/>
    <cellStyle name="Notas 32 4" xfId="18540" xr:uid="{4E41F956-503F-45A8-9C78-391435C53C6F}"/>
    <cellStyle name="Notas 32 4 2" xfId="60986" xr:uid="{DBC73667-568F-4C1D-96C1-15A41F1F508F}"/>
    <cellStyle name="Notas 32 5" xfId="60979" xr:uid="{4BA122B7-F06B-4BB4-BE1C-7BE99DD90DDB}"/>
    <cellStyle name="Notas 33" xfId="3141" xr:uid="{CAC49448-7228-4581-894B-64578BD05C4F}"/>
    <cellStyle name="Notas 33 2" xfId="6873" xr:uid="{623B082F-4DB9-4B69-874E-6558E67F855F}"/>
    <cellStyle name="Notas 33 2 2" xfId="14581" xr:uid="{82760E75-8D68-4A33-9799-35B6CEE72784}"/>
    <cellStyle name="Notas 33 2 2 2" xfId="29993" xr:uid="{DFEF9716-B03D-442E-92A4-A91F3FAFE993}"/>
    <cellStyle name="Notas 33 2 2 2 2" xfId="60990" xr:uid="{56F4A920-5E70-4461-A5A7-65113D204394}"/>
    <cellStyle name="Notas 33 2 2 3" xfId="60989" xr:uid="{DF43B406-8995-45C9-8E5F-4BE490A5F748}"/>
    <cellStyle name="Notas 33 2 3" xfId="22288" xr:uid="{ED0A1AB9-6054-47B9-8062-1FFA8850C77A}"/>
    <cellStyle name="Notas 33 2 3 2" xfId="60991" xr:uid="{F137971E-A8E8-48D5-9994-BC36739A97D0}"/>
    <cellStyle name="Notas 33 2 4" xfId="60988" xr:uid="{BFA2106D-A33F-4412-A32D-F2BE780DA873}"/>
    <cellStyle name="Notas 33 3" xfId="10852" xr:uid="{69F01CD0-7BB1-4991-83F5-E961AB88297D}"/>
    <cellStyle name="Notas 33 3 2" xfId="26265" xr:uid="{571F00D2-F078-47E0-9CC1-F6CB8EB00C18}"/>
    <cellStyle name="Notas 33 3 2 2" xfId="60993" xr:uid="{A5F8C418-6866-4635-AA85-36BB3B879E15}"/>
    <cellStyle name="Notas 33 3 3" xfId="60992" xr:uid="{B44DCE86-DD52-4D19-9DFE-FAE9C753728A}"/>
    <cellStyle name="Notas 33 4" xfId="18560" xr:uid="{2960FBCF-A8A4-4F8B-A108-8B035020C5F2}"/>
    <cellStyle name="Notas 33 4 2" xfId="60994" xr:uid="{B20D4392-C22B-4367-AB2E-31E53ECB010D}"/>
    <cellStyle name="Notas 33 5" xfId="60987" xr:uid="{1D432B62-DCFB-4E8F-B79A-43325AD89098}"/>
    <cellStyle name="Notas 34" xfId="3161" xr:uid="{C8C63CDD-4057-46F6-8059-67EE8270EC5B}"/>
    <cellStyle name="Notas 34 2" xfId="6893" xr:uid="{65300AF8-0F1A-4B83-A365-486612042BF2}"/>
    <cellStyle name="Notas 34 2 2" xfId="14601" xr:uid="{E32A483E-C56F-423F-9BA8-9A293405DA97}"/>
    <cellStyle name="Notas 34 2 2 2" xfId="30013" xr:uid="{7DC3C167-AAD4-49E8-B687-E0E3ECACAC70}"/>
    <cellStyle name="Notas 34 2 2 2 2" xfId="60998" xr:uid="{0AC82078-592A-4C03-8C63-3B834E6F8394}"/>
    <cellStyle name="Notas 34 2 2 3" xfId="60997" xr:uid="{B921E0EE-C053-4E80-917D-B1015B92FA3A}"/>
    <cellStyle name="Notas 34 2 3" xfId="22308" xr:uid="{DE4430A3-B57D-4FFB-9C4A-27679900F1FF}"/>
    <cellStyle name="Notas 34 2 3 2" xfId="60999" xr:uid="{9AEAECB5-72B4-4CAB-8663-284A1FE8EE29}"/>
    <cellStyle name="Notas 34 2 4" xfId="60996" xr:uid="{33690AAE-F796-4F51-955A-DD4E6C015C4D}"/>
    <cellStyle name="Notas 34 3" xfId="10872" xr:uid="{8A2523EF-70D8-4DEB-8A13-E64E2073B60E}"/>
    <cellStyle name="Notas 34 3 2" xfId="26285" xr:uid="{FE213F18-AD6D-480F-9516-D3AA26207411}"/>
    <cellStyle name="Notas 34 3 2 2" xfId="61001" xr:uid="{AA1F4A15-C120-4091-8577-F69A310EB81E}"/>
    <cellStyle name="Notas 34 3 3" xfId="61000" xr:uid="{151D7C39-C6A8-4E7E-9A01-8C578C76313A}"/>
    <cellStyle name="Notas 34 4" xfId="18580" xr:uid="{48F20C5E-2514-4D3C-8AAD-7B6E0601CA1B}"/>
    <cellStyle name="Notas 34 4 2" xfId="61002" xr:uid="{DAC2A204-AB02-43FB-B180-8CBBDADF1167}"/>
    <cellStyle name="Notas 34 5" xfId="60995" xr:uid="{CABFD7EF-4276-4019-B765-F0EC01FD3972}"/>
    <cellStyle name="Notas 35" xfId="3181" xr:uid="{DE867927-EA14-40BE-AC05-9E42603FC469}"/>
    <cellStyle name="Notas 35 2" xfId="6913" xr:uid="{4ACCDA6D-4172-4BA1-93E3-964DAD9B0918}"/>
    <cellStyle name="Notas 35 2 2" xfId="14621" xr:uid="{CCE4E95A-F918-4224-AF73-774D41F3EA85}"/>
    <cellStyle name="Notas 35 2 2 2" xfId="30033" xr:uid="{62B1228D-3EAE-4D1E-8294-B04E3597734C}"/>
    <cellStyle name="Notas 35 2 2 2 2" xfId="61006" xr:uid="{6BD369DD-AFBD-4098-A80C-7434270BB18D}"/>
    <cellStyle name="Notas 35 2 2 3" xfId="61005" xr:uid="{FA8B582D-1996-44AE-B1A8-B66DBF4BE50A}"/>
    <cellStyle name="Notas 35 2 3" xfId="22328" xr:uid="{CCB49264-513E-4485-BF92-528D20943519}"/>
    <cellStyle name="Notas 35 2 3 2" xfId="61007" xr:uid="{D8EDE610-E7B5-419B-B363-E7432D8C51DC}"/>
    <cellStyle name="Notas 35 2 4" xfId="61004" xr:uid="{6967CDD0-7295-41F3-AA5E-85C8B4683AFB}"/>
    <cellStyle name="Notas 35 3" xfId="10892" xr:uid="{085194A2-D09E-443F-A304-068F882082CA}"/>
    <cellStyle name="Notas 35 3 2" xfId="26305" xr:uid="{FA81706C-131A-4F4E-8A1A-97DA2148F71B}"/>
    <cellStyle name="Notas 35 3 2 2" xfId="61009" xr:uid="{240DCEF5-9F38-4ECF-9C72-74B61161A8CC}"/>
    <cellStyle name="Notas 35 3 3" xfId="61008" xr:uid="{627B3553-EA0A-4E57-A258-9EF5CDDECF05}"/>
    <cellStyle name="Notas 35 4" xfId="18600" xr:uid="{9033C1E7-069F-4727-8E93-1E9612AD4150}"/>
    <cellStyle name="Notas 35 4 2" xfId="61010" xr:uid="{920E6FD0-2963-40A8-9147-56CB5C7440AA}"/>
    <cellStyle name="Notas 35 5" xfId="61003" xr:uid="{64AFDA94-6DB6-4640-953D-0E194C43F061}"/>
    <cellStyle name="Notas 36" xfId="3201" xr:uid="{66F8CCE8-A914-4B8A-9B60-6EBB04763E44}"/>
    <cellStyle name="Notas 36 2" xfId="6933" xr:uid="{07AC62C4-ED68-4198-ACBF-AF1189A035E3}"/>
    <cellStyle name="Notas 36 2 2" xfId="14641" xr:uid="{186ADD85-9223-469B-B555-81F6C92351BF}"/>
    <cellStyle name="Notas 36 2 2 2" xfId="30053" xr:uid="{4E7A1FD8-CBCE-4D01-A39E-A9F62089F0A8}"/>
    <cellStyle name="Notas 36 2 2 2 2" xfId="61014" xr:uid="{D567B2E0-18A5-4882-88F2-1FE573A30567}"/>
    <cellStyle name="Notas 36 2 2 3" xfId="61013" xr:uid="{3C4E4808-5C6A-459A-9CE0-8AAB956EA8C3}"/>
    <cellStyle name="Notas 36 2 3" xfId="22348" xr:uid="{99620082-F5E7-4D2A-A9DD-F67211E6C72B}"/>
    <cellStyle name="Notas 36 2 3 2" xfId="61015" xr:uid="{18F50E83-891D-41FB-AB2F-37DDCACEFF39}"/>
    <cellStyle name="Notas 36 2 4" xfId="61012" xr:uid="{A52A4BC6-5F62-406F-A3A1-9B1236C1DB61}"/>
    <cellStyle name="Notas 36 3" xfId="10912" xr:uid="{4723CD1C-C602-48D7-B315-7A51F2E9D746}"/>
    <cellStyle name="Notas 36 3 2" xfId="26325" xr:uid="{FE94E9DE-762F-46A3-965F-3F4C10DD7DC8}"/>
    <cellStyle name="Notas 36 3 2 2" xfId="61017" xr:uid="{92CE1012-BF6C-4151-A6FB-B0B8BFB4198A}"/>
    <cellStyle name="Notas 36 3 3" xfId="61016" xr:uid="{3309628A-AC4C-4146-9EC1-2A19D2727285}"/>
    <cellStyle name="Notas 36 4" xfId="18620" xr:uid="{E4E7B4B5-3D3D-4FCE-8C27-20D3DEBA7D00}"/>
    <cellStyle name="Notas 36 4 2" xfId="61018" xr:uid="{238E52E5-E59B-40E0-AC0F-F5E6F51D3508}"/>
    <cellStyle name="Notas 36 5" xfId="61011" xr:uid="{7430C501-00A9-4882-BA97-FFDB9DC54493}"/>
    <cellStyle name="Notas 37" xfId="3221" xr:uid="{3EB1CAEA-14D6-448E-9877-7602034DE1AB}"/>
    <cellStyle name="Notas 37 2" xfId="6953" xr:uid="{C1947428-708C-4294-955D-F01AD2B7F6A3}"/>
    <cellStyle name="Notas 37 2 2" xfId="14661" xr:uid="{2A4BA7F2-C577-46DB-B8B1-5AA73D8EFAE5}"/>
    <cellStyle name="Notas 37 2 2 2" xfId="30073" xr:uid="{CC46A5E9-E178-4751-BB9D-FBE22CC1BBCA}"/>
    <cellStyle name="Notas 37 2 2 2 2" xfId="61022" xr:uid="{2B7F482B-42CD-43DB-BE73-F9ED834D482D}"/>
    <cellStyle name="Notas 37 2 2 3" xfId="61021" xr:uid="{42BD9398-67DF-4177-B403-14E7D803A94F}"/>
    <cellStyle name="Notas 37 2 3" xfId="22368" xr:uid="{B476927A-B353-4270-9EC5-21CEB63CA83E}"/>
    <cellStyle name="Notas 37 2 3 2" xfId="61023" xr:uid="{F0169749-F7CE-46F9-ADAA-4E161A1FDCE4}"/>
    <cellStyle name="Notas 37 2 4" xfId="61020" xr:uid="{BCA4A614-C4D1-454A-A4F0-BB35C1F1889B}"/>
    <cellStyle name="Notas 37 3" xfId="10932" xr:uid="{FE788411-3C65-49E7-8842-FF4F7A372156}"/>
    <cellStyle name="Notas 37 3 2" xfId="26345" xr:uid="{895C00A3-AF46-4C40-955D-002BED2A2F53}"/>
    <cellStyle name="Notas 37 3 2 2" xfId="61025" xr:uid="{B5D3C329-82B6-4CF6-A86D-0550B7799B25}"/>
    <cellStyle name="Notas 37 3 3" xfId="61024" xr:uid="{39741964-61BE-4C4B-8F04-A1A24E5B356F}"/>
    <cellStyle name="Notas 37 4" xfId="18640" xr:uid="{EA4D775E-C674-44A2-B3F6-00A789B084DC}"/>
    <cellStyle name="Notas 37 4 2" xfId="61026" xr:uid="{5BF98B10-410A-46A9-A4B2-0EC12AC0F02B}"/>
    <cellStyle name="Notas 37 5" xfId="61019" xr:uid="{75DF3107-AC36-4E0F-8DF4-ADD8F7B35A34}"/>
    <cellStyle name="Notas 38" xfId="3241" xr:uid="{1E2E320B-F1CE-428F-AC58-9806796F0CF3}"/>
    <cellStyle name="Notas 38 2" xfId="6973" xr:uid="{8D97577D-9EE6-4378-89D0-FB1D02FF1442}"/>
    <cellStyle name="Notas 38 2 2" xfId="14681" xr:uid="{B4E060A7-F1DC-4DF5-BA89-111C82A07180}"/>
    <cellStyle name="Notas 38 2 2 2" xfId="30093" xr:uid="{5B9C923D-BC44-4500-A7A7-53613599313B}"/>
    <cellStyle name="Notas 38 2 2 2 2" xfId="61030" xr:uid="{F00EF563-9A47-48D5-B134-4C460FCCC02B}"/>
    <cellStyle name="Notas 38 2 2 3" xfId="61029" xr:uid="{540D4216-9C56-4C63-BD41-74EAF537B10B}"/>
    <cellStyle name="Notas 38 2 3" xfId="22388" xr:uid="{7A54025F-91A5-4B40-8BAF-7D53EA7DAB7D}"/>
    <cellStyle name="Notas 38 2 3 2" xfId="61031" xr:uid="{681A4B17-0D53-4A22-B3C0-740577F8EED0}"/>
    <cellStyle name="Notas 38 2 4" xfId="61028" xr:uid="{DD61D8BA-C13E-4432-AEB7-A54F855F8C16}"/>
    <cellStyle name="Notas 38 3" xfId="10952" xr:uid="{C2C66594-4018-43F9-83FA-EB6FEEDBD56E}"/>
    <cellStyle name="Notas 38 3 2" xfId="26365" xr:uid="{52BF9E46-26BD-4E32-9B6F-AF6EE5D4A4A9}"/>
    <cellStyle name="Notas 38 3 2 2" xfId="61033" xr:uid="{06D75AF3-6DD7-4272-933D-2631D3310685}"/>
    <cellStyle name="Notas 38 3 3" xfId="61032" xr:uid="{722624A7-2AA2-4A2C-8C4D-DBB3AB0CD953}"/>
    <cellStyle name="Notas 38 4" xfId="18660" xr:uid="{6546953E-C309-44AB-950D-9B58E63B64D5}"/>
    <cellStyle name="Notas 38 4 2" xfId="61034" xr:uid="{639C206F-5471-45DA-8C5A-022CD4CB96B0}"/>
    <cellStyle name="Notas 38 5" xfId="61027" xr:uid="{02166F8E-CA80-4B38-879E-24FC8ACFE7AA}"/>
    <cellStyle name="Notas 39" xfId="3261" xr:uid="{B5D432A1-D18B-4B4E-BB3F-84242BE4988F}"/>
    <cellStyle name="Notas 39 2" xfId="6993" xr:uid="{92CE6B82-C475-4240-9DCD-3CC01997F1A0}"/>
    <cellStyle name="Notas 39 2 2" xfId="14701" xr:uid="{1AFF76CD-2F4D-4713-9C43-580034D861B0}"/>
    <cellStyle name="Notas 39 2 2 2" xfId="30113" xr:uid="{66392A78-6B98-4BA4-B372-FC26C09139EC}"/>
    <cellStyle name="Notas 39 2 2 2 2" xfId="61038" xr:uid="{42D1E0EB-D08B-47D5-AEAD-09F32937A968}"/>
    <cellStyle name="Notas 39 2 2 3" xfId="61037" xr:uid="{E006520D-497A-4227-8CC4-07E97A8232F3}"/>
    <cellStyle name="Notas 39 2 3" xfId="22408" xr:uid="{48E290A6-7BF0-415D-8FFE-DF2113675426}"/>
    <cellStyle name="Notas 39 2 3 2" xfId="61039" xr:uid="{64988B04-D507-431E-AD6A-EF0CB6AA6417}"/>
    <cellStyle name="Notas 39 2 4" xfId="61036" xr:uid="{1C1D4460-DFA2-40E4-AF49-BAA2B34D3E28}"/>
    <cellStyle name="Notas 39 3" xfId="10972" xr:uid="{19FFEF54-8E30-49D2-811A-54E8E37C3A0B}"/>
    <cellStyle name="Notas 39 3 2" xfId="26385" xr:uid="{6CA55D48-6D72-4DEE-9BED-7F9034B2B12F}"/>
    <cellStyle name="Notas 39 3 2 2" xfId="61041" xr:uid="{520F195A-1988-45AF-817E-332587F6DE6C}"/>
    <cellStyle name="Notas 39 3 3" xfId="61040" xr:uid="{8143F9BC-3CC1-485F-B4A5-C206860A9826}"/>
    <cellStyle name="Notas 39 4" xfId="18680" xr:uid="{E18AF970-7E3A-42E4-8B08-C8A7DCFA0AE4}"/>
    <cellStyle name="Notas 39 4 2" xfId="61042" xr:uid="{3AA9041F-2BC5-4A40-8048-E888AFC2B582}"/>
    <cellStyle name="Notas 39 5" xfId="61035" xr:uid="{C531B0C9-6B09-48CB-9892-EEF093DB2B2D}"/>
    <cellStyle name="Notas 4" xfId="248" xr:uid="{13554BCA-CAEE-465E-B3FC-FF3100D18B4D}"/>
    <cellStyle name="Notas 4 2" xfId="451" xr:uid="{EC9FC9B4-12BF-46A6-A84F-FE71FA250749}"/>
    <cellStyle name="Notas 4 2 2" xfId="1112" xr:uid="{8C2C5A81-6A88-4A70-88C7-EA84A877DF64}"/>
    <cellStyle name="Notas 4 2 2 2" xfId="2580" xr:uid="{6A992623-C2C4-4790-9A08-7655748B746D}"/>
    <cellStyle name="Notas 4 2 2 2 2" xfId="6312" xr:uid="{1E6C617D-413F-43D9-9FD2-8BC79BE22BAF}"/>
    <cellStyle name="Notas 4 2 2 2 2 2" xfId="14020" xr:uid="{4FB428F2-336B-42EC-A349-075B775181FB}"/>
    <cellStyle name="Notas 4 2 2 2 2 2 2" xfId="29432" xr:uid="{8FC304DD-369F-4BDC-AA87-039D2D6BAC77}"/>
    <cellStyle name="Notas 4 2 2 2 2 2 2 2" xfId="61049" xr:uid="{D7A68ACF-D54B-418C-937C-9F863B652F7B}"/>
    <cellStyle name="Notas 4 2 2 2 2 2 3" xfId="61048" xr:uid="{9AA2AC38-2478-4F07-9B39-27D731F3D2D7}"/>
    <cellStyle name="Notas 4 2 2 2 2 3" xfId="21727" xr:uid="{23A94315-562F-42CA-A9E8-09A103C9C623}"/>
    <cellStyle name="Notas 4 2 2 2 2 3 2" xfId="61050" xr:uid="{C131B457-3980-4FDB-A794-B2E4F61764B2}"/>
    <cellStyle name="Notas 4 2 2 2 2 4" xfId="61047" xr:uid="{D666ACD0-C01E-40E4-9FD3-56AE9B9C4793}"/>
    <cellStyle name="Notas 4 2 2 2 3" xfId="10291" xr:uid="{F517A3EA-CFC5-48AC-87FA-30DD4B935B24}"/>
    <cellStyle name="Notas 4 2 2 2 3 2" xfId="25704" xr:uid="{7900DFDA-92E9-4223-9058-94B753989821}"/>
    <cellStyle name="Notas 4 2 2 2 3 2 2" xfId="61052" xr:uid="{992AB062-CDF6-4B6F-A46E-4983EC1636F4}"/>
    <cellStyle name="Notas 4 2 2 2 3 3" xfId="61051" xr:uid="{A896B6FF-4A22-49F5-8FEE-E6DDBD8AEE94}"/>
    <cellStyle name="Notas 4 2 2 2 4" xfId="17999" xr:uid="{007DDC85-D42D-467C-BBC0-112245ED55C2}"/>
    <cellStyle name="Notas 4 2 2 2 4 2" xfId="61053" xr:uid="{1109575B-A0EF-4A87-8F00-CAB821EE6C67}"/>
    <cellStyle name="Notas 4 2 2 2 5" xfId="61046" xr:uid="{24DDB6B9-2600-4B65-8B60-0AF272CB32F0}"/>
    <cellStyle name="Notas 4 2 2 3" xfId="4849" xr:uid="{A18D0788-F88C-4253-95A1-CFFF2BB41861}"/>
    <cellStyle name="Notas 4 2 2 3 2" xfId="12557" xr:uid="{B52C2275-1208-4297-923F-748E983C4322}"/>
    <cellStyle name="Notas 4 2 2 3 2 2" xfId="27969" xr:uid="{B3005B04-F579-47A2-BCC5-C9C1E6222CEA}"/>
    <cellStyle name="Notas 4 2 2 3 2 2 2" xfId="61056" xr:uid="{2F7761BF-15A8-4428-AF45-24D61F3BFC21}"/>
    <cellStyle name="Notas 4 2 2 3 2 3" xfId="61055" xr:uid="{63C3D084-E135-4C6D-9BD3-D082FDEEA076}"/>
    <cellStyle name="Notas 4 2 2 3 3" xfId="20264" xr:uid="{CADC08FC-0B24-42B5-A5B3-4808B472C207}"/>
    <cellStyle name="Notas 4 2 2 3 3 2" xfId="61057" xr:uid="{A360306F-B799-4665-9968-9835D3D463A7}"/>
    <cellStyle name="Notas 4 2 2 3 4" xfId="61054" xr:uid="{F9927DBE-76DE-4E89-B270-4C0C4DFDB806}"/>
    <cellStyle name="Notas 4 2 2 4" xfId="8832" xr:uid="{BC700770-DA45-4FA0-A4C1-086CD4303617}"/>
    <cellStyle name="Notas 4 2 2 4 2" xfId="24245" xr:uid="{545912BD-21FF-46C9-8814-CB334D01CC1D}"/>
    <cellStyle name="Notas 4 2 2 4 2 2" xfId="61059" xr:uid="{D8749467-72BD-40EE-88AB-11395FD701B4}"/>
    <cellStyle name="Notas 4 2 2 4 3" xfId="61058" xr:uid="{E9E7262C-CC5C-411B-8550-3DA0287A1726}"/>
    <cellStyle name="Notas 4 2 2 5" xfId="16540" xr:uid="{FF31A3DF-1CD7-4158-8307-2594361A417F}"/>
    <cellStyle name="Notas 4 2 2 5 2" xfId="61060" xr:uid="{B08B825D-42B9-409C-8372-AF3434990A1D}"/>
    <cellStyle name="Notas 4 2 2 6" xfId="61045" xr:uid="{FFA5A629-5F12-4121-A6D9-39C7B91C7C63}"/>
    <cellStyle name="Notas 4 2 3" xfId="1942" xr:uid="{F66BF4F5-37A7-4917-9634-D2001CF93F45}"/>
    <cellStyle name="Notas 4 2 3 2" xfId="5674" xr:uid="{1978F0A5-593F-4011-BB6A-9D91D2FACF38}"/>
    <cellStyle name="Notas 4 2 3 2 2" xfId="13382" xr:uid="{5907FF08-784F-49F6-90D0-623CDDAA5B94}"/>
    <cellStyle name="Notas 4 2 3 2 2 2" xfId="28794" xr:uid="{E44BBEE2-4BDE-4005-98A5-768A78DC2A79}"/>
    <cellStyle name="Notas 4 2 3 2 2 2 2" xfId="61064" xr:uid="{E1491BD4-ED6D-4784-A7E0-45C4C6EA5863}"/>
    <cellStyle name="Notas 4 2 3 2 2 3" xfId="61063" xr:uid="{015E167F-4E73-4435-815D-824A5B2232E6}"/>
    <cellStyle name="Notas 4 2 3 2 3" xfId="21089" xr:uid="{1A6F6559-45DC-4542-BF69-16B7BD58AF59}"/>
    <cellStyle name="Notas 4 2 3 2 3 2" xfId="61065" xr:uid="{B2598C5F-D798-471E-8BFE-541D888C7697}"/>
    <cellStyle name="Notas 4 2 3 2 4" xfId="61062" xr:uid="{FC82B34F-44DD-4B46-9828-B4C3F63A58BB}"/>
    <cellStyle name="Notas 4 2 3 3" xfId="9653" xr:uid="{789F32CF-0175-46D8-A02E-F45C768C28B2}"/>
    <cellStyle name="Notas 4 2 3 3 2" xfId="25066" xr:uid="{DD338802-15AD-47C8-96F9-0DACA5BAB7D9}"/>
    <cellStyle name="Notas 4 2 3 3 2 2" xfId="61067" xr:uid="{80CAE2A5-739B-42F1-883B-ADA2604AD768}"/>
    <cellStyle name="Notas 4 2 3 3 3" xfId="61066" xr:uid="{B8B9E808-D702-400B-97D9-D2A50E5FB6FD}"/>
    <cellStyle name="Notas 4 2 3 4" xfId="17361" xr:uid="{DF133433-4D38-4FE2-8F1E-4D25BF7C2B34}"/>
    <cellStyle name="Notas 4 2 3 4 2" xfId="61068" xr:uid="{6BF95DCB-B2B3-4918-AB0E-CC90544DEA0F}"/>
    <cellStyle name="Notas 4 2 3 5" xfId="61061" xr:uid="{D69A7741-8DE8-4E55-997D-796BACE0029C}"/>
    <cellStyle name="Notas 4 2 4" xfId="4197" xr:uid="{7C4B1D3F-9D06-45C1-A023-5F719875783B}"/>
    <cellStyle name="Notas 4 2 4 2" xfId="11905" xr:uid="{E7DEACA9-9C73-4BCF-BB8D-B2FCCA49D2D0}"/>
    <cellStyle name="Notas 4 2 4 2 2" xfId="27317" xr:uid="{A0BB3E6F-785E-48F1-866E-D6CFAB1F4253}"/>
    <cellStyle name="Notas 4 2 4 2 2 2" xfId="61071" xr:uid="{AB342172-52C7-4FA9-A8C8-F1CF7FB4981F}"/>
    <cellStyle name="Notas 4 2 4 2 3" xfId="61070" xr:uid="{C3B65EDB-3979-4E4B-B827-D9902BEA3CE0}"/>
    <cellStyle name="Notas 4 2 4 3" xfId="19612" xr:uid="{2BDB6BAF-3A0F-4EDA-B0DD-85D66013957F}"/>
    <cellStyle name="Notas 4 2 4 3 2" xfId="61072" xr:uid="{6194F193-8B6E-41F6-9486-C8ADCE1D51C5}"/>
    <cellStyle name="Notas 4 2 4 4" xfId="61069" xr:uid="{9733862D-888B-445D-BAE3-E2CFB905719E}"/>
    <cellStyle name="Notas 4 2 5" xfId="8194" xr:uid="{D285E424-74E0-4746-A67C-05904E145136}"/>
    <cellStyle name="Notas 4 2 5 2" xfId="23607" xr:uid="{60EF91DC-F994-4DD2-9DEE-B402CBB77FDE}"/>
    <cellStyle name="Notas 4 2 5 2 2" xfId="61074" xr:uid="{B51D83D4-6932-47A4-BAA0-D5B89159ED67}"/>
    <cellStyle name="Notas 4 2 5 3" xfId="61073" xr:uid="{5EAA1628-5005-48A3-A59D-0F39F8AE0EC8}"/>
    <cellStyle name="Notas 4 2 6" xfId="15902" xr:uid="{4B9A7877-6ACB-4051-A113-BE16A64C89C9}"/>
    <cellStyle name="Notas 4 2 6 2" xfId="61075" xr:uid="{C6302537-2699-4D4D-B937-32D4B5576383}"/>
    <cellStyle name="Notas 4 2 7" xfId="61044" xr:uid="{A353E60C-8B03-4980-A08D-45577E352108}"/>
    <cellStyle name="Notas 4 3" xfId="912" xr:uid="{348C05BE-9E06-4B88-8DE9-21AC67310179}"/>
    <cellStyle name="Notas 4 3 2" xfId="2382" xr:uid="{DD9D0E93-973E-4840-AC10-BC7C9AD9E21C}"/>
    <cellStyle name="Notas 4 3 2 2" xfId="6114" xr:uid="{E6E77B66-C47D-430A-8DD2-C0BAA87A862A}"/>
    <cellStyle name="Notas 4 3 2 2 2" xfId="13822" xr:uid="{9B11CF1F-57E2-4131-AF3E-C186559E3214}"/>
    <cellStyle name="Notas 4 3 2 2 2 2" xfId="29234" xr:uid="{05161B8A-EFFF-4ABE-B297-969CC515356F}"/>
    <cellStyle name="Notas 4 3 2 2 2 2 2" xfId="61080" xr:uid="{C5EBC522-EAA3-4A71-B318-104EEF4334C5}"/>
    <cellStyle name="Notas 4 3 2 2 2 3" xfId="61079" xr:uid="{30F0806A-6CB8-4BC5-BF7B-A123A210F2AA}"/>
    <cellStyle name="Notas 4 3 2 2 3" xfId="21529" xr:uid="{D92285F9-3E3E-4AEF-AA40-4293573ABC94}"/>
    <cellStyle name="Notas 4 3 2 2 3 2" xfId="61081" xr:uid="{ADD89D69-6A0A-4630-B089-5E20DD41CA90}"/>
    <cellStyle name="Notas 4 3 2 2 4" xfId="61078" xr:uid="{235DDB03-9823-48A8-B0F2-3F937CC9CB40}"/>
    <cellStyle name="Notas 4 3 2 3" xfId="10093" xr:uid="{60C1AFDC-E705-4453-ADF8-6A55229CFB76}"/>
    <cellStyle name="Notas 4 3 2 3 2" xfId="25506" xr:uid="{71C828CB-CE22-4D53-9CE7-F05F23D114C3}"/>
    <cellStyle name="Notas 4 3 2 3 2 2" xfId="61083" xr:uid="{1F5AA26A-A7C8-4112-894E-A9E78D302252}"/>
    <cellStyle name="Notas 4 3 2 3 3" xfId="61082" xr:uid="{ED449839-3C41-4FE5-800D-FC27BDC7EA94}"/>
    <cellStyle name="Notas 4 3 2 4" xfId="17801" xr:uid="{9F3C2314-F24E-4932-8C64-8CA7AA90B5AD}"/>
    <cellStyle name="Notas 4 3 2 4 2" xfId="61084" xr:uid="{745070A8-74A2-4FA7-9D2C-05C1A56EA0AA}"/>
    <cellStyle name="Notas 4 3 2 5" xfId="61077" xr:uid="{008F48B9-A137-472A-BDE2-137F8BEB1D92}"/>
    <cellStyle name="Notas 4 3 3" xfId="4649" xr:uid="{8DCFB403-0E0D-4018-9EA9-C3E30F666D2A}"/>
    <cellStyle name="Notas 4 3 3 2" xfId="12357" xr:uid="{AE4A0E68-C1F8-43E2-9860-E32E03CA115F}"/>
    <cellStyle name="Notas 4 3 3 2 2" xfId="27769" xr:uid="{0613CDBD-10D8-4382-A0EB-C1D3869514B2}"/>
    <cellStyle name="Notas 4 3 3 2 2 2" xfId="61087" xr:uid="{BC20E1AB-8721-4A6F-8305-0FAFEF466E52}"/>
    <cellStyle name="Notas 4 3 3 2 3" xfId="61086" xr:uid="{4EAF33F7-E7D3-4184-B63D-5196DD71C930}"/>
    <cellStyle name="Notas 4 3 3 3" xfId="20064" xr:uid="{4D5E7CC4-F34E-4DB1-B25A-733171A8A406}"/>
    <cellStyle name="Notas 4 3 3 3 2" xfId="61088" xr:uid="{3EFA6933-69B1-497A-BC6F-9DEBA837D42B}"/>
    <cellStyle name="Notas 4 3 3 4" xfId="61085" xr:uid="{A814E752-5BF3-451F-995B-7AE4F147863B}"/>
    <cellStyle name="Notas 4 3 4" xfId="8634" xr:uid="{C671C339-C390-497B-92CC-075462820785}"/>
    <cellStyle name="Notas 4 3 4 2" xfId="24047" xr:uid="{1919ACD0-288A-45C9-9AC6-58AD6104B6D2}"/>
    <cellStyle name="Notas 4 3 4 2 2" xfId="61090" xr:uid="{227F8540-B0B6-4847-A393-67F93C7136F5}"/>
    <cellStyle name="Notas 4 3 4 3" xfId="61089" xr:uid="{42A08BD1-C703-4BFC-A3EB-0AE953A398F8}"/>
    <cellStyle name="Notas 4 3 5" xfId="16342" xr:uid="{7AF2AFD7-894D-4732-8160-C3E813942CFA}"/>
    <cellStyle name="Notas 4 3 5 2" xfId="61091" xr:uid="{CD8B7A55-C432-43C2-A43F-A562B587AAA8}"/>
    <cellStyle name="Notas 4 3 6" xfId="61076" xr:uid="{B1360BD7-FB3A-4466-8C5F-BF4038D5A6E1}"/>
    <cellStyle name="Notas 4 4" xfId="1744" xr:uid="{1868FA0E-DBE5-409A-BB9E-8ED73B8D6AE9}"/>
    <cellStyle name="Notas 4 4 2" xfId="5476" xr:uid="{565FD7EC-A0A2-4952-A3E1-147CAEB63202}"/>
    <cellStyle name="Notas 4 4 2 2" xfId="13184" xr:uid="{EFD5594B-3DDF-4FEC-A82D-446F6EA70641}"/>
    <cellStyle name="Notas 4 4 2 2 2" xfId="28596" xr:uid="{0CDA212F-4831-43A1-8FB3-00C09D6242CD}"/>
    <cellStyle name="Notas 4 4 2 2 2 2" xfId="61095" xr:uid="{996FEE27-FC2F-4AEF-8AB7-0641D5F1DC8E}"/>
    <cellStyle name="Notas 4 4 2 2 3" xfId="61094" xr:uid="{130845A9-346F-4007-818A-798B1C099385}"/>
    <cellStyle name="Notas 4 4 2 3" xfId="20891" xr:uid="{5D1E639D-C9F4-4D72-9589-A16A5034FE36}"/>
    <cellStyle name="Notas 4 4 2 3 2" xfId="61096" xr:uid="{DFC11F6C-C097-4CA6-86AC-926C76AB0E77}"/>
    <cellStyle name="Notas 4 4 2 4" xfId="61093" xr:uid="{F7306350-916F-4516-A93A-E8795E051EA9}"/>
    <cellStyle name="Notas 4 4 3" xfId="9455" xr:uid="{01AFE26D-24C3-4534-B7C3-904B58D99FF3}"/>
    <cellStyle name="Notas 4 4 3 2" xfId="24868" xr:uid="{B905CE1B-2F1E-4ED7-90C8-3E6401F793FC}"/>
    <cellStyle name="Notas 4 4 3 2 2" xfId="61098" xr:uid="{13E678EB-E746-4709-BEF4-B97BD343ED27}"/>
    <cellStyle name="Notas 4 4 3 3" xfId="61097" xr:uid="{866A115F-06CC-44E6-BE9E-C7B5E2A2A306}"/>
    <cellStyle name="Notas 4 4 4" xfId="17163" xr:uid="{30471D0C-00A8-4701-9673-0B977D39B1D1}"/>
    <cellStyle name="Notas 4 4 4 2" xfId="61099" xr:uid="{86470110-03CB-4A72-AE33-A9CD32F47C22}"/>
    <cellStyle name="Notas 4 4 5" xfId="61092" xr:uid="{74BF1AED-B386-4371-9DA6-2983A8939C63}"/>
    <cellStyle name="Notas 4 5" xfId="3997" xr:uid="{518C1D52-F07D-41D0-B436-91DC4178B02A}"/>
    <cellStyle name="Notas 4 5 2" xfId="11705" xr:uid="{7C4D13B2-B835-400D-8CCC-9CF31DF01440}"/>
    <cellStyle name="Notas 4 5 2 2" xfId="27117" xr:uid="{7F9C213F-000E-4630-845D-B0EB1BB60782}"/>
    <cellStyle name="Notas 4 5 2 2 2" xfId="61102" xr:uid="{29C9DB27-0A5E-405A-B5C2-A67A416C7C73}"/>
    <cellStyle name="Notas 4 5 2 3" xfId="61101" xr:uid="{4DC05469-A299-4A92-B39E-428FD700A83B}"/>
    <cellStyle name="Notas 4 5 3" xfId="19412" xr:uid="{33F60BD7-51F1-4D2D-B23D-2324E00538C1}"/>
    <cellStyle name="Notas 4 5 3 2" xfId="61103" xr:uid="{7779AE23-2128-40C6-B121-6652C784D397}"/>
    <cellStyle name="Notas 4 5 4" xfId="61100" xr:uid="{A18E60E6-8D64-461C-8232-766289859F1E}"/>
    <cellStyle name="Notas 4 6" xfId="7996" xr:uid="{9E297B1B-1765-4549-A7A4-E2F2839B116B}"/>
    <cellStyle name="Notas 4 6 2" xfId="23409" xr:uid="{15EE3861-1D3C-457E-809B-78A227132017}"/>
    <cellStyle name="Notas 4 6 2 2" xfId="61105" xr:uid="{F6BE0C1A-9794-4655-97F5-4B1577DABBB4}"/>
    <cellStyle name="Notas 4 6 3" xfId="61104" xr:uid="{E294B1B9-A037-4271-8379-B2394272D00C}"/>
    <cellStyle name="Notas 4 7" xfId="15704" xr:uid="{A67C0A90-47C3-4DEF-9961-5DB2C63D9C37}"/>
    <cellStyle name="Notas 4 7 2" xfId="61106" xr:uid="{5F812ED9-5C30-4FA3-9502-B260F2F34AB1}"/>
    <cellStyle name="Notas 4 8" xfId="61043" xr:uid="{9EA34F3A-9FBF-4090-8426-C840C9C5A74E}"/>
    <cellStyle name="Notas 40" xfId="60329" xr:uid="{498C8049-2A61-4F52-930C-C4397367716C}"/>
    <cellStyle name="Notas 41" xfId="112" xr:uid="{8D8DD422-E0FD-4D39-8A10-4BC2794E00A6}"/>
    <cellStyle name="Notas 5" xfId="266" xr:uid="{127859F4-6AA2-4F23-A727-2DEB2B78FCE5}"/>
    <cellStyle name="Notas 5 2" xfId="469" xr:uid="{2F4E20A1-C87A-4BCC-8C14-D478F6AC9115}"/>
    <cellStyle name="Notas 5 2 2" xfId="1130" xr:uid="{E884D28C-0569-41F8-89F9-EA95B0502105}"/>
    <cellStyle name="Notas 5 2 2 2" xfId="2598" xr:uid="{6E2CF591-948A-409D-9A3E-3F25FD06C2F4}"/>
    <cellStyle name="Notas 5 2 2 2 2" xfId="6330" xr:uid="{DFD6DA8D-2C82-421C-9C0B-255022263987}"/>
    <cellStyle name="Notas 5 2 2 2 2 2" xfId="14038" xr:uid="{C26D55B5-8ED4-4EAB-AAFA-E4FBB450AF21}"/>
    <cellStyle name="Notas 5 2 2 2 2 2 2" xfId="29450" xr:uid="{9A42A3CE-F730-4F41-AEFF-67CA9909B600}"/>
    <cellStyle name="Notas 5 2 2 2 2 2 2 2" xfId="61113" xr:uid="{41E18E77-9577-4FAF-9FAD-777A7A920B7C}"/>
    <cellStyle name="Notas 5 2 2 2 2 2 3" xfId="61112" xr:uid="{14E483FC-5C11-4462-971D-627743FABAFE}"/>
    <cellStyle name="Notas 5 2 2 2 2 3" xfId="21745" xr:uid="{D0E3205B-365C-4BCB-BDE5-5E3E51D77A19}"/>
    <cellStyle name="Notas 5 2 2 2 2 3 2" xfId="61114" xr:uid="{6BBC9820-4CD6-4C4E-94E5-912B14DC760D}"/>
    <cellStyle name="Notas 5 2 2 2 2 4" xfId="61111" xr:uid="{CE7F8E7E-CF74-4952-9A49-DEC18D9D449A}"/>
    <cellStyle name="Notas 5 2 2 2 3" xfId="10309" xr:uid="{E696803F-AD7B-41CA-BD63-5AA3853DE713}"/>
    <cellStyle name="Notas 5 2 2 2 3 2" xfId="25722" xr:uid="{620BD8AC-C2CA-4F46-BF7A-ECD474045B0C}"/>
    <cellStyle name="Notas 5 2 2 2 3 2 2" xfId="61116" xr:uid="{26E4D4B6-7219-44B2-83DB-239E1E2761C0}"/>
    <cellStyle name="Notas 5 2 2 2 3 3" xfId="61115" xr:uid="{2C46A58F-25FA-47F5-A04F-6447CE5AA2DB}"/>
    <cellStyle name="Notas 5 2 2 2 4" xfId="18017" xr:uid="{861F0FC3-72F8-48DC-AC89-1BC81C8F8CE7}"/>
    <cellStyle name="Notas 5 2 2 2 4 2" xfId="61117" xr:uid="{FDDC7192-8515-478B-9B0E-097B3A1FE393}"/>
    <cellStyle name="Notas 5 2 2 2 5" xfId="61110" xr:uid="{F32F495C-F149-4FA9-B834-4C82CCB7A2D2}"/>
    <cellStyle name="Notas 5 2 2 3" xfId="4867" xr:uid="{AFE6EE5C-2906-44E0-85D5-36CA61822552}"/>
    <cellStyle name="Notas 5 2 2 3 2" xfId="12575" xr:uid="{B1D74D21-064D-4DB5-B829-0A2AD3575C9C}"/>
    <cellStyle name="Notas 5 2 2 3 2 2" xfId="27987" xr:uid="{FBD82815-1AA7-47B1-A50C-4DFAC27CF361}"/>
    <cellStyle name="Notas 5 2 2 3 2 2 2" xfId="61120" xr:uid="{F7D62465-C617-4D67-935A-493B08F0B98C}"/>
    <cellStyle name="Notas 5 2 2 3 2 3" xfId="61119" xr:uid="{4BE50C9F-B84D-4C32-B2BA-C6AA451FA0D3}"/>
    <cellStyle name="Notas 5 2 2 3 3" xfId="20282" xr:uid="{091D9789-E908-4EFB-B522-7920BEB54B25}"/>
    <cellStyle name="Notas 5 2 2 3 3 2" xfId="61121" xr:uid="{74CBD165-BDE5-44C9-B826-A0AC87D09BC4}"/>
    <cellStyle name="Notas 5 2 2 3 4" xfId="61118" xr:uid="{07D66006-0835-41F9-9EB1-46347FEA0D3A}"/>
    <cellStyle name="Notas 5 2 2 4" xfId="8850" xr:uid="{6A117906-C949-46FB-B60E-C415E5D21EFD}"/>
    <cellStyle name="Notas 5 2 2 4 2" xfId="24263" xr:uid="{DAD8B9E7-79B0-4639-9DCF-D9CF372A149B}"/>
    <cellStyle name="Notas 5 2 2 4 2 2" xfId="61123" xr:uid="{B2D92A75-B2CC-4E47-B739-9ED51FEDA72F}"/>
    <cellStyle name="Notas 5 2 2 4 3" xfId="61122" xr:uid="{7892E70C-8FD9-4935-8134-4B9B57160377}"/>
    <cellStyle name="Notas 5 2 2 5" xfId="16558" xr:uid="{CF3D90A0-5B95-47C0-9D41-55EE3D9A3B40}"/>
    <cellStyle name="Notas 5 2 2 5 2" xfId="61124" xr:uid="{74F85A79-3A5C-49A0-943F-69969F1B6143}"/>
    <cellStyle name="Notas 5 2 2 6" xfId="61109" xr:uid="{ECA7A385-DDD6-478D-A777-85CD9B336A54}"/>
    <cellStyle name="Notas 5 2 3" xfId="1960" xr:uid="{17A8B0E6-BF4D-4469-A603-A3D89851C132}"/>
    <cellStyle name="Notas 5 2 3 2" xfId="5692" xr:uid="{A2A06815-92C3-4CAB-B0E2-B6657ED98B83}"/>
    <cellStyle name="Notas 5 2 3 2 2" xfId="13400" xr:uid="{6BA9079A-CD61-48D9-9288-BDBE6C3C7339}"/>
    <cellStyle name="Notas 5 2 3 2 2 2" xfId="28812" xr:uid="{0A1BDB3F-92BD-4188-840E-13B1A67E56C5}"/>
    <cellStyle name="Notas 5 2 3 2 2 2 2" xfId="61128" xr:uid="{97528C5B-014C-4A31-AEB5-D31CF5AFB414}"/>
    <cellStyle name="Notas 5 2 3 2 2 3" xfId="61127" xr:uid="{F4AF839F-EBFA-4402-A68E-703AE7E720F4}"/>
    <cellStyle name="Notas 5 2 3 2 3" xfId="21107" xr:uid="{FBC4A836-D6E4-455B-9561-DA6CE641468D}"/>
    <cellStyle name="Notas 5 2 3 2 3 2" xfId="61129" xr:uid="{81E77B22-5445-41B3-98B8-50F782AC7131}"/>
    <cellStyle name="Notas 5 2 3 2 4" xfId="61126" xr:uid="{E22E3935-2DCB-4767-A8FD-E089E9F0DCBD}"/>
    <cellStyle name="Notas 5 2 3 3" xfId="9671" xr:uid="{39DBE08B-6F65-4DF9-A48A-F4B64547A555}"/>
    <cellStyle name="Notas 5 2 3 3 2" xfId="25084" xr:uid="{E76211DD-09AA-409F-874D-138C470D6920}"/>
    <cellStyle name="Notas 5 2 3 3 2 2" xfId="61131" xr:uid="{F098BF9C-1500-4AF1-8AC0-E3C2E78FEBF0}"/>
    <cellStyle name="Notas 5 2 3 3 3" xfId="61130" xr:uid="{AC4E585B-41F2-43D8-83B2-669924D05DD2}"/>
    <cellStyle name="Notas 5 2 3 4" xfId="17379" xr:uid="{CD973EB5-02B3-4670-BACA-4047F2309F79}"/>
    <cellStyle name="Notas 5 2 3 4 2" xfId="61132" xr:uid="{6801F0EB-3814-4D31-AB2A-4B24FEF8550E}"/>
    <cellStyle name="Notas 5 2 3 5" xfId="61125" xr:uid="{AABDFA5E-39C6-4220-BC9C-2D3AEED5848C}"/>
    <cellStyle name="Notas 5 2 4" xfId="4215" xr:uid="{D04499F2-FAF1-421A-BE12-2B1C36E04F72}"/>
    <cellStyle name="Notas 5 2 4 2" xfId="11923" xr:uid="{18502747-D0A1-40C1-89B7-ED63F7FCA4F2}"/>
    <cellStyle name="Notas 5 2 4 2 2" xfId="27335" xr:uid="{0D35F7CD-9474-4F5F-A4AC-8A863920514B}"/>
    <cellStyle name="Notas 5 2 4 2 2 2" xfId="61135" xr:uid="{DF5D7820-49E1-4861-93C3-6261CA7D5522}"/>
    <cellStyle name="Notas 5 2 4 2 3" xfId="61134" xr:uid="{E90B7DFE-861F-497F-83C3-E9C66176E8F0}"/>
    <cellStyle name="Notas 5 2 4 3" xfId="19630" xr:uid="{50322A82-122D-4541-B1CC-002598128A66}"/>
    <cellStyle name="Notas 5 2 4 3 2" xfId="61136" xr:uid="{C1E4A2D7-C5F7-47CA-B81B-6AB6479C3D9B}"/>
    <cellStyle name="Notas 5 2 4 4" xfId="61133" xr:uid="{B893E71F-B63F-47FF-9F10-95660B063E21}"/>
    <cellStyle name="Notas 5 2 5" xfId="8212" xr:uid="{27646654-49DE-4F80-A2D6-55B40091D730}"/>
    <cellStyle name="Notas 5 2 5 2" xfId="23625" xr:uid="{4C0C08D5-2E9A-465F-BDDC-013D644C3004}"/>
    <cellStyle name="Notas 5 2 5 2 2" xfId="61138" xr:uid="{8872ACC5-B650-4EC4-8376-E9C93D5CCC47}"/>
    <cellStyle name="Notas 5 2 5 3" xfId="61137" xr:uid="{703CC64F-AB8E-4BB2-B602-855EBA2FAF86}"/>
    <cellStyle name="Notas 5 2 6" xfId="15920" xr:uid="{AF6E551F-D496-4F2B-990E-CF8D44A0DD27}"/>
    <cellStyle name="Notas 5 2 6 2" xfId="61139" xr:uid="{BAA2AE40-88AB-44CC-8B48-4C6C57DA9A81}"/>
    <cellStyle name="Notas 5 2 7" xfId="61108" xr:uid="{7AD52A4D-326F-4145-9FF1-74A9CD8CA3C9}"/>
    <cellStyle name="Notas 5 3" xfId="930" xr:uid="{BC01D0A1-F998-409C-9B49-49009B57CDB2}"/>
    <cellStyle name="Notas 5 3 2" xfId="2400" xr:uid="{759952F8-B3E4-49D9-B5CE-0374065C56D1}"/>
    <cellStyle name="Notas 5 3 2 2" xfId="6132" xr:uid="{3B0B5ADE-F4FC-4008-84E6-2630401A3D10}"/>
    <cellStyle name="Notas 5 3 2 2 2" xfId="13840" xr:uid="{9E45C6B8-B684-47EC-ACFF-2868BB9CB7F8}"/>
    <cellStyle name="Notas 5 3 2 2 2 2" xfId="29252" xr:uid="{9EA916A8-146E-42E0-828D-DA461B808291}"/>
    <cellStyle name="Notas 5 3 2 2 2 2 2" xfId="61144" xr:uid="{FA1D18F7-D44C-4C26-A0D2-A8D6E7AF161A}"/>
    <cellStyle name="Notas 5 3 2 2 2 3" xfId="61143" xr:uid="{0D35380F-88BE-479C-9937-1653540EF644}"/>
    <cellStyle name="Notas 5 3 2 2 3" xfId="21547" xr:uid="{D777E14A-0429-482C-811D-9E240BD2B718}"/>
    <cellStyle name="Notas 5 3 2 2 3 2" xfId="61145" xr:uid="{BF297C98-B440-4FB7-BCBC-096263BB3C9A}"/>
    <cellStyle name="Notas 5 3 2 2 4" xfId="61142" xr:uid="{84BA3CE7-2A94-4EB1-8B3C-14863FD0DBAD}"/>
    <cellStyle name="Notas 5 3 2 3" xfId="10111" xr:uid="{A1DEA0EB-3801-4A43-A97E-A4C75CFC1B72}"/>
    <cellStyle name="Notas 5 3 2 3 2" xfId="25524" xr:uid="{DD660130-A6C2-45BB-B203-FD9E893D4CAC}"/>
    <cellStyle name="Notas 5 3 2 3 2 2" xfId="61147" xr:uid="{45B1E25E-B206-4D8F-9E62-6ADB13F88A26}"/>
    <cellStyle name="Notas 5 3 2 3 3" xfId="61146" xr:uid="{13A08D1F-2939-4B3F-92F9-C581E376B4CD}"/>
    <cellStyle name="Notas 5 3 2 4" xfId="17819" xr:uid="{B4163A2A-6AC6-4B3A-A1A6-BE864037ABBB}"/>
    <cellStyle name="Notas 5 3 2 4 2" xfId="61148" xr:uid="{DB83AF99-6B8F-4355-8DE9-FFA905AEF6B3}"/>
    <cellStyle name="Notas 5 3 2 5" xfId="61141" xr:uid="{E365F4A2-EC6B-4A7A-B2A3-C74AB0DC2518}"/>
    <cellStyle name="Notas 5 3 3" xfId="4667" xr:uid="{69361153-9098-4395-8540-55F56EE43473}"/>
    <cellStyle name="Notas 5 3 3 2" xfId="12375" xr:uid="{566266DE-D16A-4094-8A7B-EF72E57BB075}"/>
    <cellStyle name="Notas 5 3 3 2 2" xfId="27787" xr:uid="{86BF5DC1-54DD-4901-9540-C5C41AFEBACF}"/>
    <cellStyle name="Notas 5 3 3 2 2 2" xfId="61151" xr:uid="{AAA5B842-39C5-4F9B-B2B4-7530FFC9E516}"/>
    <cellStyle name="Notas 5 3 3 2 3" xfId="61150" xr:uid="{77879A0F-3C22-421A-824A-999789CF0F38}"/>
    <cellStyle name="Notas 5 3 3 3" xfId="20082" xr:uid="{4F87211B-E3B4-44EC-A978-9D462B906733}"/>
    <cellStyle name="Notas 5 3 3 3 2" xfId="61152" xr:uid="{C027E9D6-1293-4E19-B063-5103FC933093}"/>
    <cellStyle name="Notas 5 3 3 4" xfId="61149" xr:uid="{22FD09D3-0FA7-4DA7-B02D-573A3D1F0562}"/>
    <cellStyle name="Notas 5 3 4" xfId="8652" xr:uid="{A12F6DA7-91BA-46AF-BA5C-79353A6355F3}"/>
    <cellStyle name="Notas 5 3 4 2" xfId="24065" xr:uid="{761E9326-2852-4692-AF68-4AEEF28EBB08}"/>
    <cellStyle name="Notas 5 3 4 2 2" xfId="61154" xr:uid="{45947725-93D6-4EE9-B4C7-AFAFB9929C0D}"/>
    <cellStyle name="Notas 5 3 4 3" xfId="61153" xr:uid="{F38E5DCB-0FDD-4A40-9EF5-F4F4D4A10642}"/>
    <cellStyle name="Notas 5 3 5" xfId="16360" xr:uid="{7C06D7D9-02D1-4464-9AFF-37801F8E0BA4}"/>
    <cellStyle name="Notas 5 3 5 2" xfId="61155" xr:uid="{CA94B5E9-C84A-4466-AD0C-0C9EF731588E}"/>
    <cellStyle name="Notas 5 3 6" xfId="61140" xr:uid="{35F07849-F80F-48A0-9719-5546A7687061}"/>
    <cellStyle name="Notas 5 4" xfId="1762" xr:uid="{5653839B-71F4-47E5-AD6D-04511F499AF6}"/>
    <cellStyle name="Notas 5 4 2" xfId="5494" xr:uid="{AE1BD864-B7DD-440E-87C8-07BDBF3BB0E8}"/>
    <cellStyle name="Notas 5 4 2 2" xfId="13202" xr:uid="{4FD60EE4-DEBD-44E5-810D-9EA6612E966E}"/>
    <cellStyle name="Notas 5 4 2 2 2" xfId="28614" xr:uid="{5DD5AB30-CF20-4AD1-9AE5-87D843E7CDD1}"/>
    <cellStyle name="Notas 5 4 2 2 2 2" xfId="61159" xr:uid="{3EB1E6FA-39E8-487A-85CC-568921562D3A}"/>
    <cellStyle name="Notas 5 4 2 2 3" xfId="61158" xr:uid="{9F220FAA-DD75-451E-A9C5-7D085C96DB76}"/>
    <cellStyle name="Notas 5 4 2 3" xfId="20909" xr:uid="{76A0178A-2C82-40A3-87FC-32A197DD6FB1}"/>
    <cellStyle name="Notas 5 4 2 3 2" xfId="61160" xr:uid="{E79CAA64-3E1E-4296-94FC-EE37DCB0D630}"/>
    <cellStyle name="Notas 5 4 2 4" xfId="61157" xr:uid="{C8F0CEE3-B613-4842-B491-959AA5CFBE6D}"/>
    <cellStyle name="Notas 5 4 3" xfId="9473" xr:uid="{19D4D4F0-2FCF-4CED-9055-77118C3133ED}"/>
    <cellStyle name="Notas 5 4 3 2" xfId="24886" xr:uid="{65355FF3-1CA6-4786-BAF4-826D80AF0E24}"/>
    <cellStyle name="Notas 5 4 3 2 2" xfId="61162" xr:uid="{A74F20AB-392B-4108-81F0-8407CC7A264C}"/>
    <cellStyle name="Notas 5 4 3 3" xfId="61161" xr:uid="{2D84931B-8A93-46A7-AB18-93AC6C06D627}"/>
    <cellStyle name="Notas 5 4 4" xfId="17181" xr:uid="{E05EDD2E-69F2-4994-A128-531B5401442C}"/>
    <cellStyle name="Notas 5 4 4 2" xfId="61163" xr:uid="{C8A32E0A-B020-4CD6-9CF1-58E215813A0A}"/>
    <cellStyle name="Notas 5 4 5" xfId="61156" xr:uid="{463B3AC4-A20C-4334-84C7-9C680CC88DCE}"/>
    <cellStyle name="Notas 5 5" xfId="4015" xr:uid="{48DADBB7-3102-45D5-8523-686CC433068A}"/>
    <cellStyle name="Notas 5 5 2" xfId="11723" xr:uid="{40EC53DB-B787-44E1-9D6C-A239B01FAB67}"/>
    <cellStyle name="Notas 5 5 2 2" xfId="27135" xr:uid="{9EA98E5B-E5AB-4C59-A18F-EA076CEDB135}"/>
    <cellStyle name="Notas 5 5 2 2 2" xfId="61166" xr:uid="{96052002-A004-4863-8AEE-2880F95BCB35}"/>
    <cellStyle name="Notas 5 5 2 3" xfId="61165" xr:uid="{882CA922-FF31-414E-A9E2-C19828FF272E}"/>
    <cellStyle name="Notas 5 5 3" xfId="19430" xr:uid="{1B5F7721-A885-499B-BD89-035478B96DE6}"/>
    <cellStyle name="Notas 5 5 3 2" xfId="61167" xr:uid="{4857A80D-4746-4BC5-83A0-8168647B13FE}"/>
    <cellStyle name="Notas 5 5 4" xfId="61164" xr:uid="{F4A77A78-19AC-4D2E-A4CE-7929DF8EE8D3}"/>
    <cellStyle name="Notas 5 6" xfId="8014" xr:uid="{4F25A5FC-AA30-44C6-BE73-F299A7B7E9B9}"/>
    <cellStyle name="Notas 5 6 2" xfId="23427" xr:uid="{C83AA299-57DF-4005-B30D-EBE3A066130F}"/>
    <cellStyle name="Notas 5 6 2 2" xfId="61169" xr:uid="{29E58A16-7876-46E0-97E1-E207CC499D93}"/>
    <cellStyle name="Notas 5 6 3" xfId="61168" xr:uid="{684BC4A7-18EA-43AA-B126-3198E55F79A1}"/>
    <cellStyle name="Notas 5 7" xfId="15722" xr:uid="{14F7615E-12E6-4491-8377-FA4868EE2477}"/>
    <cellStyle name="Notas 5 7 2" xfId="61170" xr:uid="{D8332194-E788-4DC3-BA96-6A4486A10250}"/>
    <cellStyle name="Notas 5 8" xfId="61107" xr:uid="{8BAD4EE5-C94A-4EF4-9966-099228015A45}"/>
    <cellStyle name="Notas 6" xfId="286" xr:uid="{384ADA89-0BC8-4A79-B98E-3B24881B1802}"/>
    <cellStyle name="Notas 6 2" xfId="489" xr:uid="{041091EC-80D4-4F0A-A744-2E0FD733B227}"/>
    <cellStyle name="Notas 6 2 2" xfId="1150" xr:uid="{5EF59243-9BD5-4FA6-B888-445885EF7B94}"/>
    <cellStyle name="Notas 6 2 2 2" xfId="2618" xr:uid="{AF3DA554-D890-46ED-BEC6-94396EC376A4}"/>
    <cellStyle name="Notas 6 2 2 2 2" xfId="6350" xr:uid="{7545BA43-6453-4321-91B5-1D2582A6EBC2}"/>
    <cellStyle name="Notas 6 2 2 2 2 2" xfId="14058" xr:uid="{FD21424F-875A-4079-9D87-56E7171EAF44}"/>
    <cellStyle name="Notas 6 2 2 2 2 2 2" xfId="29470" xr:uid="{4B1D765B-9C15-4151-ABD9-E3DF4F3B404B}"/>
    <cellStyle name="Notas 6 2 2 2 2 2 2 2" xfId="61177" xr:uid="{E36453A9-1E42-469D-9BBF-CB64D3359B0F}"/>
    <cellStyle name="Notas 6 2 2 2 2 2 3" xfId="61176" xr:uid="{8C4A0065-215B-463D-9F3B-CA30C2F23E07}"/>
    <cellStyle name="Notas 6 2 2 2 2 3" xfId="21765" xr:uid="{62FE25CA-FC1C-4FD9-B7D0-E7DB58940DBA}"/>
    <cellStyle name="Notas 6 2 2 2 2 3 2" xfId="61178" xr:uid="{F9FBECCC-FBE7-41F2-99F3-DED20CDF52A6}"/>
    <cellStyle name="Notas 6 2 2 2 2 4" xfId="61175" xr:uid="{41DEA0B7-D452-49A9-AA4C-1FBE33C3A5B7}"/>
    <cellStyle name="Notas 6 2 2 2 3" xfId="10329" xr:uid="{26D4EFEF-DBBF-4CF0-BFAB-D95B4BC34D43}"/>
    <cellStyle name="Notas 6 2 2 2 3 2" xfId="25742" xr:uid="{A249F9D6-FB2E-439D-A0EC-8F32B8C7EA33}"/>
    <cellStyle name="Notas 6 2 2 2 3 2 2" xfId="61180" xr:uid="{15233143-C4A0-42EB-B81C-A14D443E10E7}"/>
    <cellStyle name="Notas 6 2 2 2 3 3" xfId="61179" xr:uid="{A54377BD-5ADB-4B3E-B282-EBD335E0C3A6}"/>
    <cellStyle name="Notas 6 2 2 2 4" xfId="18037" xr:uid="{A3E93B2B-E11E-4799-B4AF-7F2246264847}"/>
    <cellStyle name="Notas 6 2 2 2 4 2" xfId="61181" xr:uid="{E6ECDDB5-A10E-4A4D-8484-A64F396233E4}"/>
    <cellStyle name="Notas 6 2 2 2 5" xfId="61174" xr:uid="{29641F5F-929D-442B-B9FD-C3D44F99FC90}"/>
    <cellStyle name="Notas 6 2 2 3" xfId="4887" xr:uid="{B66380F2-F9C3-48EF-8476-7EB599E27B39}"/>
    <cellStyle name="Notas 6 2 2 3 2" xfId="12595" xr:uid="{D202DD0F-8F43-4977-9F8B-6CADD3D70C29}"/>
    <cellStyle name="Notas 6 2 2 3 2 2" xfId="28007" xr:uid="{5D840E2C-B624-4C06-96B8-22B2F01AE237}"/>
    <cellStyle name="Notas 6 2 2 3 2 2 2" xfId="61184" xr:uid="{181F8255-79DF-4DDB-B0BD-99156044FC1C}"/>
    <cellStyle name="Notas 6 2 2 3 2 3" xfId="61183" xr:uid="{60B88F87-EBF7-4BF6-BB3E-FBE8B7FF2722}"/>
    <cellStyle name="Notas 6 2 2 3 3" xfId="20302" xr:uid="{15C658B5-AA64-4EE0-88A8-706C11B1A629}"/>
    <cellStyle name="Notas 6 2 2 3 3 2" xfId="61185" xr:uid="{80D33880-2EA8-4F47-840E-E763D6AE4A0E}"/>
    <cellStyle name="Notas 6 2 2 3 4" xfId="61182" xr:uid="{FAF07F63-066A-487E-AF9C-EC482B56E70D}"/>
    <cellStyle name="Notas 6 2 2 4" xfId="8870" xr:uid="{5366A069-8838-4684-B4BB-577D3E691894}"/>
    <cellStyle name="Notas 6 2 2 4 2" xfId="24283" xr:uid="{9456AB3B-DC0F-44DA-8119-AF010830C863}"/>
    <cellStyle name="Notas 6 2 2 4 2 2" xfId="61187" xr:uid="{35179934-A724-4019-A77A-370126BA94A2}"/>
    <cellStyle name="Notas 6 2 2 4 3" xfId="61186" xr:uid="{9DAC93F0-4844-4110-9CF8-6C2E4F965D31}"/>
    <cellStyle name="Notas 6 2 2 5" xfId="16578" xr:uid="{6EDE804C-87C2-4446-9888-BF64D641D94F}"/>
    <cellStyle name="Notas 6 2 2 5 2" xfId="61188" xr:uid="{7AF4245F-F96B-4C79-916F-86A5766919EA}"/>
    <cellStyle name="Notas 6 2 2 6" xfId="61173" xr:uid="{F431E40F-9F93-4B65-A6B7-B60759BABE9B}"/>
    <cellStyle name="Notas 6 2 3" xfId="1980" xr:uid="{2A1BEAA0-51CC-40A2-869C-61899CC62F96}"/>
    <cellStyle name="Notas 6 2 3 2" xfId="5712" xr:uid="{7421A38D-1B55-427D-B4F6-1BE40152B59F}"/>
    <cellStyle name="Notas 6 2 3 2 2" xfId="13420" xr:uid="{5187DE8D-4256-40C2-A3E4-FFBF772439D5}"/>
    <cellStyle name="Notas 6 2 3 2 2 2" xfId="28832" xr:uid="{5DBD2297-B5A2-45FA-B322-A4F4C9EBA9A9}"/>
    <cellStyle name="Notas 6 2 3 2 2 2 2" xfId="61192" xr:uid="{4781CCAE-4015-4141-A904-182ECA7669BC}"/>
    <cellStyle name="Notas 6 2 3 2 2 3" xfId="61191" xr:uid="{2FA50D4E-867A-4F00-8563-4185CB43D26F}"/>
    <cellStyle name="Notas 6 2 3 2 3" xfId="21127" xr:uid="{88C70AE3-B2E2-4911-B547-5AFD96C42DA0}"/>
    <cellStyle name="Notas 6 2 3 2 3 2" xfId="61193" xr:uid="{57F90CFB-C44D-44DA-B134-AB4930236797}"/>
    <cellStyle name="Notas 6 2 3 2 4" xfId="61190" xr:uid="{9CB3E3EC-56BB-4A4C-BC61-160FC16E3F5D}"/>
    <cellStyle name="Notas 6 2 3 3" xfId="9691" xr:uid="{D9314696-87A3-453B-A97C-1A47555138AA}"/>
    <cellStyle name="Notas 6 2 3 3 2" xfId="25104" xr:uid="{5C8CD557-B7B0-4F7F-9825-146E94CF2B9C}"/>
    <cellStyle name="Notas 6 2 3 3 2 2" xfId="61195" xr:uid="{33D505FD-EEB8-4BD5-A031-1BAF18785402}"/>
    <cellStyle name="Notas 6 2 3 3 3" xfId="61194" xr:uid="{FCF14C6F-5952-42CE-93F4-AB176396213D}"/>
    <cellStyle name="Notas 6 2 3 4" xfId="17399" xr:uid="{478672C2-5214-425D-8FF9-5D72B79AE864}"/>
    <cellStyle name="Notas 6 2 3 4 2" xfId="61196" xr:uid="{8CAC9B1B-82A0-472B-813D-61EF808E823D}"/>
    <cellStyle name="Notas 6 2 3 5" xfId="61189" xr:uid="{E5F26F80-07FD-4BAB-9B52-74CB6EE47D1F}"/>
    <cellStyle name="Notas 6 2 4" xfId="4235" xr:uid="{154E533A-7C92-40B1-85E8-8574E9FC728F}"/>
    <cellStyle name="Notas 6 2 4 2" xfId="11943" xr:uid="{44984279-E3F0-430A-B23B-208692B451F1}"/>
    <cellStyle name="Notas 6 2 4 2 2" xfId="27355" xr:uid="{7ADB781C-C624-4EDC-822C-BB00A7193185}"/>
    <cellStyle name="Notas 6 2 4 2 2 2" xfId="61199" xr:uid="{7FAB3380-FE63-4F40-9FE3-DBCCF39D77FC}"/>
    <cellStyle name="Notas 6 2 4 2 3" xfId="61198" xr:uid="{B03FCCD6-6E7E-46E1-B383-1EA373254341}"/>
    <cellStyle name="Notas 6 2 4 3" xfId="19650" xr:uid="{2343F8C0-2EFE-49BB-8721-9AE96DC7BD59}"/>
    <cellStyle name="Notas 6 2 4 3 2" xfId="61200" xr:uid="{003CD6DC-1343-498A-9B0B-7EE71B64BE31}"/>
    <cellStyle name="Notas 6 2 4 4" xfId="61197" xr:uid="{09BF4F42-FA5D-4C14-8736-C136DD595C20}"/>
    <cellStyle name="Notas 6 2 5" xfId="8232" xr:uid="{7BD45777-9F8E-412E-B58D-73EF61D166D0}"/>
    <cellStyle name="Notas 6 2 5 2" xfId="23645" xr:uid="{C34B054B-306E-4D69-8D3E-7029022D25F3}"/>
    <cellStyle name="Notas 6 2 5 2 2" xfId="61202" xr:uid="{8D1F2917-1934-44AE-95C8-10D31AB49242}"/>
    <cellStyle name="Notas 6 2 5 3" xfId="61201" xr:uid="{E54DF531-9AB9-4631-B96C-C8A3A91F3029}"/>
    <cellStyle name="Notas 6 2 6" xfId="15940" xr:uid="{EC6D8F1B-C162-49B1-94BF-BB7885953C16}"/>
    <cellStyle name="Notas 6 2 6 2" xfId="61203" xr:uid="{070781B6-8666-4FEE-ACCB-B66C19F738E1}"/>
    <cellStyle name="Notas 6 2 7" xfId="61172" xr:uid="{B46F283A-BB0A-441C-9E48-401AB4E345A0}"/>
    <cellStyle name="Notas 6 3" xfId="950" xr:uid="{A449D8B9-FDBA-4883-8D76-AE671D51FB0E}"/>
    <cellStyle name="Notas 6 3 2" xfId="2420" xr:uid="{89768555-2CB3-424D-905B-8858207AB6AB}"/>
    <cellStyle name="Notas 6 3 2 2" xfId="6152" xr:uid="{FEE1D387-AA60-4853-ABFD-A631B7453CA6}"/>
    <cellStyle name="Notas 6 3 2 2 2" xfId="13860" xr:uid="{A956F1E3-C850-4DB3-A325-BAB66F802047}"/>
    <cellStyle name="Notas 6 3 2 2 2 2" xfId="29272" xr:uid="{A18E1221-6688-4FCF-90CB-51D9DB74D811}"/>
    <cellStyle name="Notas 6 3 2 2 2 2 2" xfId="61208" xr:uid="{5F16E60A-9EF8-4C08-B1DA-3986A8CA0D9B}"/>
    <cellStyle name="Notas 6 3 2 2 2 3" xfId="61207" xr:uid="{30573389-2D19-45D0-BEBD-B2A81F2F7101}"/>
    <cellStyle name="Notas 6 3 2 2 3" xfId="21567" xr:uid="{F8F2AEAD-8407-465F-8FF5-8096B195E662}"/>
    <cellStyle name="Notas 6 3 2 2 3 2" xfId="61209" xr:uid="{A3C32B14-0630-42E4-8697-A7619687BD35}"/>
    <cellStyle name="Notas 6 3 2 2 4" xfId="61206" xr:uid="{4DF24997-B156-434E-B9BD-045ED86707CC}"/>
    <cellStyle name="Notas 6 3 2 3" xfId="10131" xr:uid="{E1616979-104E-4178-A8E3-1569FEE578C1}"/>
    <cellStyle name="Notas 6 3 2 3 2" xfId="25544" xr:uid="{68AD1B17-0B7C-4656-BD53-36221FF0EF81}"/>
    <cellStyle name="Notas 6 3 2 3 2 2" xfId="61211" xr:uid="{882CB699-045B-4C82-A4A7-59C5FE4ECAD9}"/>
    <cellStyle name="Notas 6 3 2 3 3" xfId="61210" xr:uid="{08BD629F-6879-4C45-8268-3DD465F0FCAF}"/>
    <cellStyle name="Notas 6 3 2 4" xfId="17839" xr:uid="{8BDE48F0-1505-4951-BE68-EBA2C02844EB}"/>
    <cellStyle name="Notas 6 3 2 4 2" xfId="61212" xr:uid="{E4E6FEA7-30C6-4ABF-8842-339106461D5A}"/>
    <cellStyle name="Notas 6 3 2 5" xfId="61205" xr:uid="{5A1ABFAE-2200-4149-826B-4D425281709B}"/>
    <cellStyle name="Notas 6 3 3" xfId="4687" xr:uid="{E24279AA-721F-4E45-895F-7F6B8F84D5D8}"/>
    <cellStyle name="Notas 6 3 3 2" xfId="12395" xr:uid="{87BE171B-8CB8-49FB-A798-BA5CBFA0C65E}"/>
    <cellStyle name="Notas 6 3 3 2 2" xfId="27807" xr:uid="{59D5E942-06D7-48A2-9852-6CF7B7496701}"/>
    <cellStyle name="Notas 6 3 3 2 2 2" xfId="61215" xr:uid="{7D883537-E112-4479-BB2B-B631BB5A2112}"/>
    <cellStyle name="Notas 6 3 3 2 3" xfId="61214" xr:uid="{3CF82687-64B9-472A-A2B3-8BA448C27F1F}"/>
    <cellStyle name="Notas 6 3 3 3" xfId="20102" xr:uid="{AF3477D3-53A4-4A35-A37C-271CA706A626}"/>
    <cellStyle name="Notas 6 3 3 3 2" xfId="61216" xr:uid="{386B6116-E64B-46A8-9583-7A7F1CB60833}"/>
    <cellStyle name="Notas 6 3 3 4" xfId="61213" xr:uid="{657A5DF1-EB46-416D-8BBC-B62E0632C2EE}"/>
    <cellStyle name="Notas 6 3 4" xfId="8672" xr:uid="{1BFDA943-1F7E-4394-9581-A79FA63797A0}"/>
    <cellStyle name="Notas 6 3 4 2" xfId="24085" xr:uid="{590B2254-7EBD-4BD3-BB1F-838A01AF2D1E}"/>
    <cellStyle name="Notas 6 3 4 2 2" xfId="61218" xr:uid="{E1E36F56-A64B-44FF-8A42-E4CFBFF83793}"/>
    <cellStyle name="Notas 6 3 4 3" xfId="61217" xr:uid="{E9CAC52D-99BF-457E-983D-CC6AFF08FC6F}"/>
    <cellStyle name="Notas 6 3 5" xfId="16380" xr:uid="{9F43F14B-36AA-407F-BB9A-413E86097745}"/>
    <cellStyle name="Notas 6 3 5 2" xfId="61219" xr:uid="{D6BAF111-7A94-4923-A218-DCDFAB786E75}"/>
    <cellStyle name="Notas 6 3 6" xfId="61204" xr:uid="{4ED21E04-38F8-4A77-A2EB-9C2634659EDB}"/>
    <cellStyle name="Notas 6 4" xfId="1782" xr:uid="{0D890924-AA70-441B-9705-9873BDA7BD37}"/>
    <cellStyle name="Notas 6 4 2" xfId="5514" xr:uid="{DA5F79CF-F630-4D4D-B6E6-364C0E8BAA8E}"/>
    <cellStyle name="Notas 6 4 2 2" xfId="13222" xr:uid="{7E374EDA-75B6-449E-9A63-3F1CD59EAD5C}"/>
    <cellStyle name="Notas 6 4 2 2 2" xfId="28634" xr:uid="{4578FAC1-3909-4CDB-902E-943E732D6973}"/>
    <cellStyle name="Notas 6 4 2 2 2 2" xfId="61223" xr:uid="{2E9B2EE4-403F-4494-A022-E0F2BF2033D6}"/>
    <cellStyle name="Notas 6 4 2 2 3" xfId="61222" xr:uid="{096935F0-01D2-4BEF-918C-734E54D7B96A}"/>
    <cellStyle name="Notas 6 4 2 3" xfId="20929" xr:uid="{110BA25C-48BC-4723-B3C7-037E99248AF0}"/>
    <cellStyle name="Notas 6 4 2 3 2" xfId="61224" xr:uid="{82B2ADA9-6603-4F77-BDEF-58C26FD92472}"/>
    <cellStyle name="Notas 6 4 2 4" xfId="61221" xr:uid="{545FBC87-FAF2-4AAD-BAC5-A3F23D2A21FD}"/>
    <cellStyle name="Notas 6 4 3" xfId="9493" xr:uid="{82EA60ED-8716-4531-BCFE-1641C8466650}"/>
    <cellStyle name="Notas 6 4 3 2" xfId="24906" xr:uid="{562795CE-7456-4E42-9C1A-CDB70E98CC01}"/>
    <cellStyle name="Notas 6 4 3 2 2" xfId="61226" xr:uid="{D65CC42D-9227-4074-A660-78182B829B1E}"/>
    <cellStyle name="Notas 6 4 3 3" xfId="61225" xr:uid="{390ABE07-FA50-4C26-8AFA-D48EBB0BB18E}"/>
    <cellStyle name="Notas 6 4 4" xfId="17201" xr:uid="{4437448C-2BCE-4F88-AF77-D7A55E863D32}"/>
    <cellStyle name="Notas 6 4 4 2" xfId="61227" xr:uid="{7E6D49CE-14D5-4302-AEDC-07B235475BA6}"/>
    <cellStyle name="Notas 6 4 5" xfId="61220" xr:uid="{39F5928C-6CE2-4472-9A6C-3738DE0DDB4B}"/>
    <cellStyle name="Notas 6 5" xfId="4035" xr:uid="{E1A8DFD3-C788-471E-8D79-9C64949576A1}"/>
    <cellStyle name="Notas 6 5 2" xfId="11743" xr:uid="{CE84CEEF-57D4-4E7F-888B-A03495CEF306}"/>
    <cellStyle name="Notas 6 5 2 2" xfId="27155" xr:uid="{4F5EE9AC-6A68-427E-AB78-EA8BEC6491DA}"/>
    <cellStyle name="Notas 6 5 2 2 2" xfId="61230" xr:uid="{23459922-B1F7-4678-8760-27C80E6F2030}"/>
    <cellStyle name="Notas 6 5 2 3" xfId="61229" xr:uid="{77C429DA-BE4A-4FC0-938A-253D38849EBE}"/>
    <cellStyle name="Notas 6 5 3" xfId="19450" xr:uid="{E8368D9C-05F8-45C9-961C-57F161EB4220}"/>
    <cellStyle name="Notas 6 5 3 2" xfId="61231" xr:uid="{2DE825A9-26F4-4C5F-B09D-3B7569AE49AF}"/>
    <cellStyle name="Notas 6 5 4" xfId="61228" xr:uid="{4771696C-A41E-4609-823E-F0FFD4131850}"/>
    <cellStyle name="Notas 6 6" xfId="8034" xr:uid="{707E2AEA-9B14-478E-B561-0A4ED9E420E2}"/>
    <cellStyle name="Notas 6 6 2" xfId="23447" xr:uid="{4214C7A9-4287-4E47-9B9B-E9AC9E96A80D}"/>
    <cellStyle name="Notas 6 6 2 2" xfId="61233" xr:uid="{E783D49E-C6ED-4117-AA2C-D0DD0B41381D}"/>
    <cellStyle name="Notas 6 6 3" xfId="61232" xr:uid="{8E7FE827-D56B-4859-BBC2-CF347F0A86EF}"/>
    <cellStyle name="Notas 6 7" xfId="15742" xr:uid="{78D3F96D-AA90-4B44-8711-FAE728907ED9}"/>
    <cellStyle name="Notas 6 7 2" xfId="61234" xr:uid="{1B3B4E0C-9F83-4EB0-A5A0-5B60C44E35F0}"/>
    <cellStyle name="Notas 6 8" xfId="61171" xr:uid="{1F2217CA-D73A-411E-B33D-D0DC8BA7B09F}"/>
    <cellStyle name="Notas 7" xfId="509" xr:uid="{863662DE-D4CF-455E-AB84-300009FB218F}"/>
    <cellStyle name="Notas 7 2" xfId="1170" xr:uid="{63E73FE0-9E7F-4622-AD2B-E5A7A893D562}"/>
    <cellStyle name="Notas 7 2 2" xfId="2638" xr:uid="{9F51B726-528B-4AD0-872F-7003D5B514A8}"/>
    <cellStyle name="Notas 7 2 2 2" xfId="6370" xr:uid="{2800317A-D20A-4A8E-851F-8C82CDDBFE7E}"/>
    <cellStyle name="Notas 7 2 2 2 2" xfId="14078" xr:uid="{55BA1030-3850-4F09-B67B-B8BA949AA2DA}"/>
    <cellStyle name="Notas 7 2 2 2 2 2" xfId="29490" xr:uid="{5E5D624C-C281-4541-8D39-F0B402308B20}"/>
    <cellStyle name="Notas 7 2 2 2 2 2 2" xfId="61240" xr:uid="{E7F7526D-B8FD-444D-BFF2-59F8138E5C75}"/>
    <cellStyle name="Notas 7 2 2 2 2 3" xfId="61239" xr:uid="{C9AD21E5-7ABD-48EE-980D-7B790011EABB}"/>
    <cellStyle name="Notas 7 2 2 2 3" xfId="21785" xr:uid="{3714C87D-61EB-42AE-947D-0043789DA9A9}"/>
    <cellStyle name="Notas 7 2 2 2 3 2" xfId="61241" xr:uid="{8F673764-F850-44AE-90F2-3FAB853744B6}"/>
    <cellStyle name="Notas 7 2 2 2 4" xfId="61238" xr:uid="{0CC4AA90-9FA2-4CED-81A6-F09985A10B64}"/>
    <cellStyle name="Notas 7 2 2 3" xfId="10349" xr:uid="{32A90D70-B858-4999-BCC5-AAFA7B69631B}"/>
    <cellStyle name="Notas 7 2 2 3 2" xfId="25762" xr:uid="{AE75CB33-C8F4-4A4E-8AEB-50C34CEF5CC6}"/>
    <cellStyle name="Notas 7 2 2 3 2 2" xfId="61243" xr:uid="{E4E4E8DC-3849-4C34-92EA-AC7D24DE14CA}"/>
    <cellStyle name="Notas 7 2 2 3 3" xfId="61242" xr:uid="{9E2E342B-3F0E-4F6F-A6C2-46A79C22F4FF}"/>
    <cellStyle name="Notas 7 2 2 4" xfId="18057" xr:uid="{E24B6F7B-4990-4174-8B4F-3CB8CE93A98F}"/>
    <cellStyle name="Notas 7 2 2 4 2" xfId="61244" xr:uid="{B7BC6406-6AAA-4326-973A-5975FE01299C}"/>
    <cellStyle name="Notas 7 2 2 5" xfId="61237" xr:uid="{4B3269BD-CAC0-4A54-86B8-3F8CC6B6E4FF}"/>
    <cellStyle name="Notas 7 2 3" xfId="4907" xr:uid="{73FB9F77-7245-4419-A9FE-2901AA2511C5}"/>
    <cellStyle name="Notas 7 2 3 2" xfId="12615" xr:uid="{8AD747E5-6D0E-42CC-A44F-8865C3C1743D}"/>
    <cellStyle name="Notas 7 2 3 2 2" xfId="28027" xr:uid="{FB1EF57D-385F-4951-BB61-1CC318866E3E}"/>
    <cellStyle name="Notas 7 2 3 2 2 2" xfId="61247" xr:uid="{750FDE73-EECD-421F-8622-871BA321BFFC}"/>
    <cellStyle name="Notas 7 2 3 2 3" xfId="61246" xr:uid="{3D8BC289-9AED-448B-8B4F-873BC0EE7F0C}"/>
    <cellStyle name="Notas 7 2 3 3" xfId="20322" xr:uid="{44E7D3FB-E10C-4FAC-A0DA-0FA04623479B}"/>
    <cellStyle name="Notas 7 2 3 3 2" xfId="61248" xr:uid="{6100726F-887B-4856-9607-D8577824CE2B}"/>
    <cellStyle name="Notas 7 2 3 4" xfId="61245" xr:uid="{58B02304-7208-4DE4-8E1A-E319EB80073C}"/>
    <cellStyle name="Notas 7 2 4" xfId="8890" xr:uid="{213D826A-687D-4CCA-8DA6-32247B75FE3A}"/>
    <cellStyle name="Notas 7 2 4 2" xfId="24303" xr:uid="{40D77AA4-D3EC-450D-979D-6806B9AB2F13}"/>
    <cellStyle name="Notas 7 2 4 2 2" xfId="61250" xr:uid="{7C71CA21-C45A-46D9-98EF-D91A7E408883}"/>
    <cellStyle name="Notas 7 2 4 3" xfId="61249" xr:uid="{3118A7D6-54B9-4940-BA3F-2AA93F7D10B8}"/>
    <cellStyle name="Notas 7 2 5" xfId="16598" xr:uid="{B8D5082E-D460-4821-BEB6-A62ADDBFA602}"/>
    <cellStyle name="Notas 7 2 5 2" xfId="61251" xr:uid="{8D9BEEB9-295C-4EFA-9644-2AE5E8F42310}"/>
    <cellStyle name="Notas 7 2 6" xfId="61236" xr:uid="{FE6BFB1F-BD59-4ACC-87DC-5F2AC22FDAF0}"/>
    <cellStyle name="Notas 7 3" xfId="2000" xr:uid="{EFC14D98-DF9E-42F5-80E9-9E05ACD72D1C}"/>
    <cellStyle name="Notas 7 3 2" xfId="5732" xr:uid="{EB144978-6560-4760-AD82-C4CCAA55B001}"/>
    <cellStyle name="Notas 7 3 2 2" xfId="13440" xr:uid="{6BA12FB0-7EB4-47E4-B6AF-103AFD82B4D8}"/>
    <cellStyle name="Notas 7 3 2 2 2" xfId="28852" xr:uid="{A2E5DA63-E8E7-435F-BBA9-6D5255ED7827}"/>
    <cellStyle name="Notas 7 3 2 2 2 2" xfId="61255" xr:uid="{C033F0AF-F4AE-43EF-A8A4-D608817A3101}"/>
    <cellStyle name="Notas 7 3 2 2 3" xfId="61254" xr:uid="{856BD3AD-7519-451F-B8FA-C566462E1C9C}"/>
    <cellStyle name="Notas 7 3 2 3" xfId="21147" xr:uid="{26B7534A-F9A8-401F-B329-AB6515E14246}"/>
    <cellStyle name="Notas 7 3 2 3 2" xfId="61256" xr:uid="{E960BCE0-25C4-4846-99E8-D0D832392DC4}"/>
    <cellStyle name="Notas 7 3 2 4" xfId="61253" xr:uid="{5CCBE464-A7F9-4F86-8CA4-10005780BD9E}"/>
    <cellStyle name="Notas 7 3 3" xfId="9711" xr:uid="{AADB1E1D-8F66-428F-9F3D-5DBD21A4F2AC}"/>
    <cellStyle name="Notas 7 3 3 2" xfId="25124" xr:uid="{AA599DEF-57B4-4051-8722-88CB87FCB700}"/>
    <cellStyle name="Notas 7 3 3 2 2" xfId="61258" xr:uid="{BB83BE88-CE1D-4730-BB5C-B9AED6C42B33}"/>
    <cellStyle name="Notas 7 3 3 3" xfId="61257" xr:uid="{56591F7C-FA16-46BD-9F1F-DEDB6DA8627E}"/>
    <cellStyle name="Notas 7 3 4" xfId="17419" xr:uid="{2E54D370-13AB-453E-82D0-300584FC43EC}"/>
    <cellStyle name="Notas 7 3 4 2" xfId="61259" xr:uid="{1F443661-8404-4822-9617-D11435225A0E}"/>
    <cellStyle name="Notas 7 3 5" xfId="61252" xr:uid="{430CF0AF-3A85-48D8-9EDB-70A25AF4279B}"/>
    <cellStyle name="Notas 7 4" xfId="4255" xr:uid="{8BDDA39C-6DB2-41DC-8073-D6A801B819E1}"/>
    <cellStyle name="Notas 7 4 2" xfId="11963" xr:uid="{3A4ABA02-0844-418A-A41D-1BA684098886}"/>
    <cellStyle name="Notas 7 4 2 2" xfId="27375" xr:uid="{2EE0CADD-68F1-4B5E-89A8-9F3F46170FAA}"/>
    <cellStyle name="Notas 7 4 2 2 2" xfId="61262" xr:uid="{A02F1A14-BE13-4AF6-868C-959DB903D830}"/>
    <cellStyle name="Notas 7 4 2 3" xfId="61261" xr:uid="{9F3CF4E7-ACA9-49A4-A32C-9658CA87A086}"/>
    <cellStyle name="Notas 7 4 3" xfId="19670" xr:uid="{97EE1981-CE8F-473E-8991-63FB8F6B6AE0}"/>
    <cellStyle name="Notas 7 4 3 2" xfId="61263" xr:uid="{E7CC8754-5DDC-42DA-BBC1-B1E3B8D24112}"/>
    <cellStyle name="Notas 7 4 4" xfId="61260" xr:uid="{5BDD0399-CC46-40CB-B239-A4F22C10C272}"/>
    <cellStyle name="Notas 7 5" xfId="8252" xr:uid="{2DD504E5-EF75-4B4B-BAB9-E063232FA64F}"/>
    <cellStyle name="Notas 7 5 2" xfId="23665" xr:uid="{D676E759-7D55-4D0F-88AA-0D87848234D7}"/>
    <cellStyle name="Notas 7 5 2 2" xfId="61265" xr:uid="{8BE775D3-B344-4A12-AD80-5E29C39B8C27}"/>
    <cellStyle name="Notas 7 5 3" xfId="61264" xr:uid="{C23963F9-A04D-454F-A390-370272195D1A}"/>
    <cellStyle name="Notas 7 6" xfId="15960" xr:uid="{100C039C-4931-431B-903D-CD3E54C4FA5D}"/>
    <cellStyle name="Notas 7 6 2" xfId="61266" xr:uid="{0C2F1A54-B7BA-4918-A018-D41BA697BB0D}"/>
    <cellStyle name="Notas 7 7" xfId="61235" xr:uid="{CCFC5FE2-D5FB-451B-9FC5-77C82715A714}"/>
    <cellStyle name="Notas 8" xfId="529" xr:uid="{1E034B36-E9E5-4BDB-ACC2-60F99D4D809A}"/>
    <cellStyle name="Notas 8 2" xfId="1190" xr:uid="{73C2F5FB-745C-4A47-B69B-8E86A669F227}"/>
    <cellStyle name="Notas 8 2 2" xfId="2658" xr:uid="{2F6844A5-D736-46CD-A090-56D55A505585}"/>
    <cellStyle name="Notas 8 2 2 2" xfId="6390" xr:uid="{02DC4A21-28A3-4EA9-B327-F06B55039244}"/>
    <cellStyle name="Notas 8 2 2 2 2" xfId="14098" xr:uid="{FDE82776-D11B-4451-B3E8-CD7E6889D036}"/>
    <cellStyle name="Notas 8 2 2 2 2 2" xfId="29510" xr:uid="{3B6658BC-1BD9-452D-9AA0-D82525F68202}"/>
    <cellStyle name="Notas 8 2 2 2 2 2 2" xfId="61272" xr:uid="{57BD25B2-0F9E-4416-B872-8CABA928BE0B}"/>
    <cellStyle name="Notas 8 2 2 2 2 3" xfId="61271" xr:uid="{EA46A90B-2425-46BA-85FF-4B7C23AD270D}"/>
    <cellStyle name="Notas 8 2 2 2 3" xfId="21805" xr:uid="{49B832DB-E947-4390-A8A7-A0546B2233F1}"/>
    <cellStyle name="Notas 8 2 2 2 3 2" xfId="61273" xr:uid="{AB4D61B0-010D-4154-A14D-6FF5F5625372}"/>
    <cellStyle name="Notas 8 2 2 2 4" xfId="61270" xr:uid="{D2844F26-4DC5-43E6-993A-B9C72645A341}"/>
    <cellStyle name="Notas 8 2 2 3" xfId="10369" xr:uid="{6DDA3B22-6E9C-4418-841E-D3E2D90EECF1}"/>
    <cellStyle name="Notas 8 2 2 3 2" xfId="25782" xr:uid="{D52DEB1D-37FF-40CD-BB5E-8B6F052ECA88}"/>
    <cellStyle name="Notas 8 2 2 3 2 2" xfId="61275" xr:uid="{AB662A68-B4F3-470B-8066-EDEF1EDCC535}"/>
    <cellStyle name="Notas 8 2 2 3 3" xfId="61274" xr:uid="{1FE251E2-03B9-495C-ADCB-653FEFCAEAB6}"/>
    <cellStyle name="Notas 8 2 2 4" xfId="18077" xr:uid="{54968A52-CFF8-4C48-95E4-17D265E1A487}"/>
    <cellStyle name="Notas 8 2 2 4 2" xfId="61276" xr:uid="{B3084C4C-8CBB-4B37-B7AA-ACB7E355AF2F}"/>
    <cellStyle name="Notas 8 2 2 5" xfId="61269" xr:uid="{D7C3C46F-78B4-4D81-9E2B-BFECE2D6869F}"/>
    <cellStyle name="Notas 8 2 3" xfId="4927" xr:uid="{ECE4DAD3-F264-4216-8364-CF8FA6578F1E}"/>
    <cellStyle name="Notas 8 2 3 2" xfId="12635" xr:uid="{E9B49649-D596-4504-BB9F-E10E3AA37384}"/>
    <cellStyle name="Notas 8 2 3 2 2" xfId="28047" xr:uid="{C1BBA2D1-6355-49D7-A78C-A2B150F08EBF}"/>
    <cellStyle name="Notas 8 2 3 2 2 2" xfId="61279" xr:uid="{42A05F14-04DB-4364-A53E-967DDA7A72CB}"/>
    <cellStyle name="Notas 8 2 3 2 3" xfId="61278" xr:uid="{ACA8BFA2-91C5-4779-9655-FEC6DBB00B7B}"/>
    <cellStyle name="Notas 8 2 3 3" xfId="20342" xr:uid="{DABDA687-B028-4840-B85B-152ADB420267}"/>
    <cellStyle name="Notas 8 2 3 3 2" xfId="61280" xr:uid="{702FEE7A-5673-4CC6-8E09-C7D9C66CCBD9}"/>
    <cellStyle name="Notas 8 2 3 4" xfId="61277" xr:uid="{63F86B10-F40D-4CD4-BD33-642091D47604}"/>
    <cellStyle name="Notas 8 2 4" xfId="8910" xr:uid="{C1A7F7B4-C31D-4F9D-B7E7-129E124B7B88}"/>
    <cellStyle name="Notas 8 2 4 2" xfId="24323" xr:uid="{2CDDB3FE-CB00-4A49-89BA-D6ECE692BEEC}"/>
    <cellStyle name="Notas 8 2 4 2 2" xfId="61282" xr:uid="{62D61497-68B8-4D37-A92B-879BC6F36C9E}"/>
    <cellStyle name="Notas 8 2 4 3" xfId="61281" xr:uid="{691E907D-919D-4471-99B6-8FBD0BB29122}"/>
    <cellStyle name="Notas 8 2 5" xfId="16618" xr:uid="{A3D50898-1405-4190-BE77-85B5CC78C7EC}"/>
    <cellStyle name="Notas 8 2 5 2" xfId="61283" xr:uid="{5F1E7EE2-55E6-4F11-AC1B-D679AC64C43E}"/>
    <cellStyle name="Notas 8 2 6" xfId="61268" xr:uid="{108E485A-4F2D-4C66-88E4-F13B844541D7}"/>
    <cellStyle name="Notas 8 3" xfId="2020" xr:uid="{5AC08C56-24B6-46FD-968F-DFB380C5CB83}"/>
    <cellStyle name="Notas 8 3 2" xfId="5752" xr:uid="{D1B74C34-0F22-44A0-96D5-1F4ED5E89442}"/>
    <cellStyle name="Notas 8 3 2 2" xfId="13460" xr:uid="{C0F1F9AD-D34A-4B92-9E85-ED35DAF8332A}"/>
    <cellStyle name="Notas 8 3 2 2 2" xfId="28872" xr:uid="{E877342D-2A41-4EFA-833C-DAFB8EE2A98E}"/>
    <cellStyle name="Notas 8 3 2 2 2 2" xfId="61287" xr:uid="{AACFB655-35F4-4A85-903E-827E37553F3D}"/>
    <cellStyle name="Notas 8 3 2 2 3" xfId="61286" xr:uid="{8BF08562-F9D5-4885-BE71-3B9B23D2DCD7}"/>
    <cellStyle name="Notas 8 3 2 3" xfId="21167" xr:uid="{9AFD594D-040F-4716-A474-F49F0D0BDBE9}"/>
    <cellStyle name="Notas 8 3 2 3 2" xfId="61288" xr:uid="{3BB7881E-E2BA-40C3-A6D0-48F2A0032111}"/>
    <cellStyle name="Notas 8 3 2 4" xfId="61285" xr:uid="{7FAE8E93-066C-40A4-8F42-821EC370C066}"/>
    <cellStyle name="Notas 8 3 3" xfId="9731" xr:uid="{80AEB825-648D-4741-B81A-2F306BDFBCF3}"/>
    <cellStyle name="Notas 8 3 3 2" xfId="25144" xr:uid="{091BBF32-16C8-4616-B828-EFF5CB9C3EFE}"/>
    <cellStyle name="Notas 8 3 3 2 2" xfId="61290" xr:uid="{565F3379-3BCF-4326-91B9-74EB8468FCB8}"/>
    <cellStyle name="Notas 8 3 3 3" xfId="61289" xr:uid="{B2175628-B7DB-4541-85B1-04A61DBC81BD}"/>
    <cellStyle name="Notas 8 3 4" xfId="17439" xr:uid="{EBD55EC4-3B76-428E-8BD7-29EFA71530C8}"/>
    <cellStyle name="Notas 8 3 4 2" xfId="61291" xr:uid="{F71AD438-5C19-44DB-82F0-B646AD52ABC7}"/>
    <cellStyle name="Notas 8 3 5" xfId="61284" xr:uid="{AA467BDE-0F10-41E3-880E-FD304ABCF23D}"/>
    <cellStyle name="Notas 8 4" xfId="4275" xr:uid="{E58ED745-C410-4078-85F0-2F50F7EEF781}"/>
    <cellStyle name="Notas 8 4 2" xfId="11983" xr:uid="{21C6D058-B231-4373-9DE7-B6675A4BF4DA}"/>
    <cellStyle name="Notas 8 4 2 2" xfId="27395" xr:uid="{8B3A33CA-105E-4B16-8892-6C7F40D91DE4}"/>
    <cellStyle name="Notas 8 4 2 2 2" xfId="61294" xr:uid="{DAD64CFB-62E8-4366-8E38-B9427BCCED25}"/>
    <cellStyle name="Notas 8 4 2 3" xfId="61293" xr:uid="{BEA4F7D6-16B5-4FE7-ADD1-A587702D3463}"/>
    <cellStyle name="Notas 8 4 3" xfId="19690" xr:uid="{D743BE21-227B-40EA-9CCD-D7DEC3BF98ED}"/>
    <cellStyle name="Notas 8 4 3 2" xfId="61295" xr:uid="{7219858A-3E85-4BB4-B35A-80457714BAD3}"/>
    <cellStyle name="Notas 8 4 4" xfId="61292" xr:uid="{20A501BC-36C9-429C-89B7-3A966AF85759}"/>
    <cellStyle name="Notas 8 5" xfId="8272" xr:uid="{FE1D16D8-8BD8-454C-BED2-9DB85122E3D4}"/>
    <cellStyle name="Notas 8 5 2" xfId="23685" xr:uid="{A34F1A84-E086-45BD-AFCC-5DBEA7941AFF}"/>
    <cellStyle name="Notas 8 5 2 2" xfId="61297" xr:uid="{1EC5ED2B-D519-4473-9F05-2355F3C96C77}"/>
    <cellStyle name="Notas 8 5 3" xfId="61296" xr:uid="{7A5EF6BC-2CEF-45FD-B153-F1AF5487DFBA}"/>
    <cellStyle name="Notas 8 6" xfId="15980" xr:uid="{F5F6142D-2018-4EFD-B32C-50DC9907E707}"/>
    <cellStyle name="Notas 8 6 2" xfId="61298" xr:uid="{495596B6-67B5-4B37-A512-4DECE2ABB19B}"/>
    <cellStyle name="Notas 8 7" xfId="61267" xr:uid="{6444DE02-41C6-406B-8F72-0BC4D340EECF}"/>
    <cellStyle name="Notas 9" xfId="549" xr:uid="{9A1C417C-8C43-4CB4-A673-40FB755C506E}"/>
    <cellStyle name="Notas 9 2" xfId="1210" xr:uid="{582D19ED-580F-4E37-96AB-7FE587D3A197}"/>
    <cellStyle name="Notas 9 2 2" xfId="2678" xr:uid="{F6283178-A33B-411B-8ACB-B6F31C036926}"/>
    <cellStyle name="Notas 9 2 2 2" xfId="6410" xr:uid="{EFE868B6-4D47-49D2-B119-53046DD55248}"/>
    <cellStyle name="Notas 9 2 2 2 2" xfId="14118" xr:uid="{0EFF6F25-B9AF-4ED2-BB66-45CF74B244FA}"/>
    <cellStyle name="Notas 9 2 2 2 2 2" xfId="29530" xr:uid="{1CADBF66-4181-4156-BF7D-A6AA46AD0AE7}"/>
    <cellStyle name="Notas 9 2 2 2 2 2 2" xfId="61304" xr:uid="{1EEBBA88-7968-4289-A551-A60F96C51929}"/>
    <cellStyle name="Notas 9 2 2 2 2 3" xfId="61303" xr:uid="{26A40179-41A1-4462-8E5F-1F7517D5ADCB}"/>
    <cellStyle name="Notas 9 2 2 2 3" xfId="21825" xr:uid="{30072327-2BA8-42AE-8174-0C8A134C2F72}"/>
    <cellStyle name="Notas 9 2 2 2 3 2" xfId="61305" xr:uid="{C0FA918E-84C9-48BB-802F-A7AAD7EFBF3A}"/>
    <cellStyle name="Notas 9 2 2 2 4" xfId="61302" xr:uid="{83C3441E-95A9-4A86-B79C-3A4B297B2F60}"/>
    <cellStyle name="Notas 9 2 2 3" xfId="10389" xr:uid="{3DF8DE70-25A0-4BFF-BD5C-5CB9407B4999}"/>
    <cellStyle name="Notas 9 2 2 3 2" xfId="25802" xr:uid="{DA6ABBB5-A66A-479A-978E-778B7C6DD018}"/>
    <cellStyle name="Notas 9 2 2 3 2 2" xfId="61307" xr:uid="{CC9E1356-8F37-4A8A-AF33-3DCF4CA28584}"/>
    <cellStyle name="Notas 9 2 2 3 3" xfId="61306" xr:uid="{ABB4C068-E192-4B8F-AEA3-ACF2480BC583}"/>
    <cellStyle name="Notas 9 2 2 4" xfId="18097" xr:uid="{7ACD53AF-2BC8-4E42-A259-5893FBB30F89}"/>
    <cellStyle name="Notas 9 2 2 4 2" xfId="61308" xr:uid="{A926AB45-87A1-4D34-856C-FD249A1A174E}"/>
    <cellStyle name="Notas 9 2 2 5" xfId="61301" xr:uid="{CFD849DE-6A84-49FC-AC25-BB456A97E943}"/>
    <cellStyle name="Notas 9 2 3" xfId="4947" xr:uid="{DB30A977-F31E-401E-8BD3-E3A136F26DED}"/>
    <cellStyle name="Notas 9 2 3 2" xfId="12655" xr:uid="{8BB240AD-8E8B-4A55-AD43-AB5CDE155056}"/>
    <cellStyle name="Notas 9 2 3 2 2" xfId="28067" xr:uid="{1223D48D-5313-4DDC-AF7A-51AEF848A170}"/>
    <cellStyle name="Notas 9 2 3 2 2 2" xfId="61311" xr:uid="{4903CF5E-6E55-4EC9-AB11-41B154404367}"/>
    <cellStyle name="Notas 9 2 3 2 3" xfId="61310" xr:uid="{DDA3B178-9A78-4174-934E-8987F7955FF8}"/>
    <cellStyle name="Notas 9 2 3 3" xfId="20362" xr:uid="{822C8CD8-F804-424C-A6C7-7DF98D88D4A6}"/>
    <cellStyle name="Notas 9 2 3 3 2" xfId="61312" xr:uid="{2F4681D5-79A5-4ED1-9869-0A47B5B8AABC}"/>
    <cellStyle name="Notas 9 2 3 4" xfId="61309" xr:uid="{51E5ADC0-56CC-46B4-914F-E12648993E89}"/>
    <cellStyle name="Notas 9 2 4" xfId="8930" xr:uid="{7699BD37-4977-4C49-B876-9ED5D58A8745}"/>
    <cellStyle name="Notas 9 2 4 2" xfId="24343" xr:uid="{B87A5F26-8254-4D1C-BD8B-2128D2F391DE}"/>
    <cellStyle name="Notas 9 2 4 2 2" xfId="61314" xr:uid="{A38C9890-5257-4B6E-97AD-E61B5021FB7C}"/>
    <cellStyle name="Notas 9 2 4 3" xfId="61313" xr:uid="{56810CE8-E82B-4546-B20A-98167307DCAB}"/>
    <cellStyle name="Notas 9 2 5" xfId="16638" xr:uid="{365BD16A-AFF7-4AF4-B0A8-FEDB725DEE05}"/>
    <cellStyle name="Notas 9 2 5 2" xfId="61315" xr:uid="{142ABCCA-AE02-4CD2-845E-E607A8677962}"/>
    <cellStyle name="Notas 9 2 6" xfId="61300" xr:uid="{1657E827-214B-4699-AAF8-D915A2484DBE}"/>
    <cellStyle name="Notas 9 3" xfId="2040" xr:uid="{0BEBD9C8-FFF2-495B-9D6E-77E463344F64}"/>
    <cellStyle name="Notas 9 3 2" xfId="5772" xr:uid="{EDAD9C67-08E7-4FE5-9BD7-033C12AAFF23}"/>
    <cellStyle name="Notas 9 3 2 2" xfId="13480" xr:uid="{87927FBE-53AA-400D-85E8-C962D29ECE44}"/>
    <cellStyle name="Notas 9 3 2 2 2" xfId="28892" xr:uid="{8E283DAF-8504-455D-823E-AADEDAEC53B8}"/>
    <cellStyle name="Notas 9 3 2 2 2 2" xfId="61319" xr:uid="{7F1546D0-BF33-4754-A39C-93E3AB63C96A}"/>
    <cellStyle name="Notas 9 3 2 2 3" xfId="61318" xr:uid="{F0A9586E-D706-4993-A8F9-E32B11ECD6AF}"/>
    <cellStyle name="Notas 9 3 2 3" xfId="21187" xr:uid="{D0EE0876-B959-4D6A-BE56-FBEF5DA420C7}"/>
    <cellStyle name="Notas 9 3 2 3 2" xfId="61320" xr:uid="{DB6F759C-08E4-4B67-AD16-6D90450893BF}"/>
    <cellStyle name="Notas 9 3 2 4" xfId="61317" xr:uid="{018FF16A-B560-4216-8482-A0B8E38455D7}"/>
    <cellStyle name="Notas 9 3 3" xfId="9751" xr:uid="{32D56FDC-F889-458F-B8E0-603AF9D25678}"/>
    <cellStyle name="Notas 9 3 3 2" xfId="25164" xr:uid="{4DB23046-4AEB-4865-8719-69919B80B0CC}"/>
    <cellStyle name="Notas 9 3 3 2 2" xfId="61322" xr:uid="{BCB5EBCF-D5FD-4C95-95EC-920237B0504A}"/>
    <cellStyle name="Notas 9 3 3 3" xfId="61321" xr:uid="{E7207230-34E2-4EAA-8230-E6FAF62D19C7}"/>
    <cellStyle name="Notas 9 3 4" xfId="17459" xr:uid="{43739AF0-7435-4A0B-B3DC-1DFDEC601758}"/>
    <cellStyle name="Notas 9 3 4 2" xfId="61323" xr:uid="{66D6253A-1136-4B5B-A88B-4731A81E6C6F}"/>
    <cellStyle name="Notas 9 3 5" xfId="61316" xr:uid="{DD8DD6AB-13E8-434E-B416-C7A733D987EF}"/>
    <cellStyle name="Notas 9 4" xfId="4295" xr:uid="{DC88BF74-F523-4614-B7A5-6E4EB17669AD}"/>
    <cellStyle name="Notas 9 4 2" xfId="12003" xr:uid="{E54E69A5-FFC2-4141-BE07-3460E3BFEEC0}"/>
    <cellStyle name="Notas 9 4 2 2" xfId="27415" xr:uid="{378F1B65-5EE7-4EE9-99DA-23445E495D94}"/>
    <cellStyle name="Notas 9 4 2 2 2" xfId="61326" xr:uid="{65CBD046-8A5D-413C-95EE-C39FBC56845F}"/>
    <cellStyle name="Notas 9 4 2 3" xfId="61325" xr:uid="{15CFAEE3-C283-47C3-B754-FF242E5810F6}"/>
    <cellStyle name="Notas 9 4 3" xfId="19710" xr:uid="{648B4733-C3B8-41BB-911E-E4C556C04B08}"/>
    <cellStyle name="Notas 9 4 3 2" xfId="61327" xr:uid="{4429E943-7328-4994-BCC7-96407590D70D}"/>
    <cellStyle name="Notas 9 4 4" xfId="61324" xr:uid="{10462A24-94EB-40FE-853E-5917A0E410AF}"/>
    <cellStyle name="Notas 9 5" xfId="8292" xr:uid="{769D5583-7E24-4C85-A015-E3461E48005A}"/>
    <cellStyle name="Notas 9 5 2" xfId="23705" xr:uid="{CB58B28A-07C3-45C7-A3D6-5CFFE09FE869}"/>
    <cellStyle name="Notas 9 5 2 2" xfId="61329" xr:uid="{032C6529-68AB-4106-9704-64DA1CE8AA44}"/>
    <cellStyle name="Notas 9 5 3" xfId="61328" xr:uid="{356FE26C-DEDB-49B9-B29B-3DC19536A5CD}"/>
    <cellStyle name="Notas 9 6" xfId="16000" xr:uid="{58860B36-9F63-4C75-B6EF-9C81B81BF541}"/>
    <cellStyle name="Notas 9 6 2" xfId="61330" xr:uid="{81AAD8A5-2579-4114-B2F6-DF4F5B43E668}"/>
    <cellStyle name="Notas 9 7" xfId="61299" xr:uid="{DECF9EF5-50DA-45BD-9B68-F5D49744ED53}"/>
    <cellStyle name="Note" xfId="26" builtinId="10" customBuiltin="1"/>
    <cellStyle name="Note 10" xfId="3421" xr:uid="{0BE04D84-EED3-4658-9731-3376694B748F}"/>
    <cellStyle name="Note 10 2" xfId="7153" xr:uid="{C4848714-3230-4DFF-BCF1-7BE5EF4D89DF}"/>
    <cellStyle name="Note 10 2 2" xfId="14861" xr:uid="{93848836-681F-40A5-BC92-4853FA46A556}"/>
    <cellStyle name="Note 10 2 2 2" xfId="30273" xr:uid="{44D53470-513B-42D4-86F0-18CE7B73DC56}"/>
    <cellStyle name="Note 10 2 2 2 2" xfId="61334" xr:uid="{953325C8-CEAA-4269-AC7B-68900B020019}"/>
    <cellStyle name="Note 10 2 2 3" xfId="61333" xr:uid="{E1AF568C-A458-49F9-938E-09105E099948}"/>
    <cellStyle name="Note 10 2 3" xfId="22568" xr:uid="{809FB313-FF0D-4F5A-B337-A130F13D8719}"/>
    <cellStyle name="Note 10 2 3 2" xfId="61335" xr:uid="{6F039F20-FCD6-43F3-9180-1BFD662220D8}"/>
    <cellStyle name="Note 10 2 4" xfId="61332" xr:uid="{71B90914-A25F-4BAB-9578-225F296D8066}"/>
    <cellStyle name="Note 10 3" xfId="11132" xr:uid="{32C24CE4-7FCD-4C7E-9FBF-449CD349D853}"/>
    <cellStyle name="Note 10 3 2" xfId="26545" xr:uid="{5736A96E-6E93-406D-B2DB-7CE772AE1E02}"/>
    <cellStyle name="Note 10 3 2 2" xfId="61337" xr:uid="{54F16EF5-40FB-49F2-AE40-EE450B2A9B57}"/>
    <cellStyle name="Note 10 3 3" xfId="61336" xr:uid="{16D7E725-D0ED-4547-B1AB-AE835F7013A0}"/>
    <cellStyle name="Note 10 4" xfId="18840" xr:uid="{387B54FD-9DC7-4E1C-A4DB-E09B5DEDA076}"/>
    <cellStyle name="Note 10 4 2" xfId="61338" xr:uid="{89C52230-CC07-4641-B692-2FA3875DC7E6}"/>
    <cellStyle name="Note 10 5" xfId="61331" xr:uid="{2F8483CA-5C2E-49D8-8EC0-234DB1CC5C4B}"/>
    <cellStyle name="Note 11" xfId="3441" xr:uid="{19361EB3-4EEE-4853-A6D8-66E78B958CA1}"/>
    <cellStyle name="Note 11 2" xfId="7173" xr:uid="{8CD46A72-FBE0-44BD-9ED7-33AC92CAEE83}"/>
    <cellStyle name="Note 11 2 2" xfId="14881" xr:uid="{EF33DC58-0EAD-42BB-8347-255766B7A43F}"/>
    <cellStyle name="Note 11 2 2 2" xfId="30293" xr:uid="{3804595E-DB31-4171-8AD5-9420D346D546}"/>
    <cellStyle name="Note 11 2 2 2 2" xfId="61342" xr:uid="{2190C9C9-01B7-4AE6-9251-F82B93C8D83F}"/>
    <cellStyle name="Note 11 2 2 3" xfId="61341" xr:uid="{0498668A-814C-4BE5-A31F-27E066A77610}"/>
    <cellStyle name="Note 11 2 3" xfId="22588" xr:uid="{CC8CAB72-8BC8-4D19-8A15-AACD19CB4446}"/>
    <cellStyle name="Note 11 2 3 2" xfId="61343" xr:uid="{7665ACB3-A34F-436C-812F-C61608968F10}"/>
    <cellStyle name="Note 11 2 4" xfId="61340" xr:uid="{48F7A834-3F31-429C-AE26-C4EA4C1CF6F7}"/>
    <cellStyle name="Note 11 3" xfId="11152" xr:uid="{A00571D1-D8E9-4D95-988B-6502A378CB4C}"/>
    <cellStyle name="Note 11 3 2" xfId="26565" xr:uid="{D2ED3094-D66B-462A-947B-C730882FE9F4}"/>
    <cellStyle name="Note 11 3 2 2" xfId="61345" xr:uid="{3AE3698E-5E4E-4849-B1D4-D78DC20A26CB}"/>
    <cellStyle name="Note 11 3 3" xfId="61344" xr:uid="{4E631C33-E0AD-410B-A4CC-AB02B531AB9E}"/>
    <cellStyle name="Note 11 4" xfId="18860" xr:uid="{1E7BE5D1-C3ED-4C90-B4C3-EEF0ADBD1ADB}"/>
    <cellStyle name="Note 11 4 2" xfId="61346" xr:uid="{6869B5FF-95E9-4504-B032-4FCA041B9CC3}"/>
    <cellStyle name="Note 11 5" xfId="61339" xr:uid="{AC6FC652-F71A-4D98-A99C-707DB2B56670}"/>
    <cellStyle name="Note 12" xfId="3461" xr:uid="{B3667AC5-EE3A-4FED-8FD8-A14AEBF4A4EB}"/>
    <cellStyle name="Note 12 2" xfId="7193" xr:uid="{6C4DBF78-9AF5-4042-8369-C679D2DD3420}"/>
    <cellStyle name="Note 12 2 2" xfId="14901" xr:uid="{C5128605-806A-4FD8-97B6-0DB43BFD83C0}"/>
    <cellStyle name="Note 12 2 2 2" xfId="30313" xr:uid="{D1D96F39-6159-45C3-928A-A088707C6502}"/>
    <cellStyle name="Note 12 2 2 2 2" xfId="61350" xr:uid="{00E618A4-AD4F-45D6-875A-FC69BBC2869A}"/>
    <cellStyle name="Note 12 2 2 3" xfId="61349" xr:uid="{085D6294-A447-4833-8ABF-BBF1A56B03A1}"/>
    <cellStyle name="Note 12 2 3" xfId="22608" xr:uid="{3BCB9E63-ECFB-4B68-8BD4-6CBB3964F9D9}"/>
    <cellStyle name="Note 12 2 3 2" xfId="61351" xr:uid="{9D3525EF-2121-47A1-9860-450C493FC64E}"/>
    <cellStyle name="Note 12 2 4" xfId="61348" xr:uid="{02D514F0-0848-43D1-A2B6-89E456B2D28A}"/>
    <cellStyle name="Note 12 3" xfId="11172" xr:uid="{45049B6E-3515-465E-AE8C-E42A3A411724}"/>
    <cellStyle name="Note 12 3 2" xfId="26585" xr:uid="{F5CB17A3-0F55-4D67-BFD5-84A7AC470ADF}"/>
    <cellStyle name="Note 12 3 2 2" xfId="61353" xr:uid="{E6F9A284-E098-47DE-80A5-CB5EF24C9E18}"/>
    <cellStyle name="Note 12 3 3" xfId="61352" xr:uid="{5B0BB928-6FA8-4B9E-8F63-FCB93C6557E9}"/>
    <cellStyle name="Note 12 4" xfId="18880" xr:uid="{B52D0EEF-D8B2-4B0A-82B6-B1B48983226C}"/>
    <cellStyle name="Note 12 4 2" xfId="61354" xr:uid="{80548505-0769-4190-AFB6-5D572D01C53E}"/>
    <cellStyle name="Note 12 5" xfId="61347" xr:uid="{ED8885D1-8B14-4F91-ABFE-DB5FEA4EAF26}"/>
    <cellStyle name="Note 13" xfId="3481" xr:uid="{D8B18CD4-8BCF-4D74-97C6-F111FE522B0E}"/>
    <cellStyle name="Note 13 2" xfId="7213" xr:uid="{B751F52E-DDA4-4705-BE78-A2E8D5DADB35}"/>
    <cellStyle name="Note 13 2 2" xfId="14921" xr:uid="{77AC8CEF-3AFE-4054-88AA-1A537264D988}"/>
    <cellStyle name="Note 13 2 2 2" xfId="30333" xr:uid="{54EDD292-DA20-472B-9912-C4144FBF5B10}"/>
    <cellStyle name="Note 13 2 2 2 2" xfId="61358" xr:uid="{3BD238D2-E3D9-4292-BA10-10DED058DA90}"/>
    <cellStyle name="Note 13 2 2 3" xfId="61357" xr:uid="{6EACB1D7-1BD6-4C0C-BE9E-57597F6A0593}"/>
    <cellStyle name="Note 13 2 3" xfId="22628" xr:uid="{688105EA-ECC5-47DE-BAD7-B63131633C05}"/>
    <cellStyle name="Note 13 2 3 2" xfId="61359" xr:uid="{2EBA614F-F8A8-40FF-BC2A-A825A28C22BE}"/>
    <cellStyle name="Note 13 2 4" xfId="61356" xr:uid="{8E89B2D4-1CC8-4EDD-8ACE-5DB74219A5CA}"/>
    <cellStyle name="Note 13 3" xfId="11192" xr:uid="{90BA97D1-EF2F-4D7E-86F2-1EBDD81D36F8}"/>
    <cellStyle name="Note 13 3 2" xfId="26605" xr:uid="{74A1E98C-7D5D-4907-B2CB-DC407B1CCAE8}"/>
    <cellStyle name="Note 13 3 2 2" xfId="61361" xr:uid="{3B735EEE-9D57-4978-A937-35BBB3759C2D}"/>
    <cellStyle name="Note 13 3 3" xfId="61360" xr:uid="{0727DFF3-17E9-46DA-8AC8-FC13F6531584}"/>
    <cellStyle name="Note 13 4" xfId="18900" xr:uid="{97702BD7-16B9-4772-A5E4-4FA8A613AC23}"/>
    <cellStyle name="Note 13 4 2" xfId="61362" xr:uid="{7F36974D-A6C9-455B-BAAA-DE2B7CB1D922}"/>
    <cellStyle name="Note 13 5" xfId="61355" xr:uid="{E3EA9E17-4E57-4327-A463-F310A9148E11}"/>
    <cellStyle name="Note 14" xfId="3501" xr:uid="{E62103B6-ABE8-4754-A4B9-B1E2CC46301F}"/>
    <cellStyle name="Note 14 2" xfId="7233" xr:uid="{E0BC2410-129D-4E09-B312-77DC9120A28B}"/>
    <cellStyle name="Note 14 2 2" xfId="14941" xr:uid="{28FD5174-6862-450B-AB79-B4797485CA5A}"/>
    <cellStyle name="Note 14 2 2 2" xfId="30353" xr:uid="{A2404920-CA89-48F3-8736-785CF573C406}"/>
    <cellStyle name="Note 14 2 2 2 2" xfId="61366" xr:uid="{B738F221-D625-4DDB-996C-E322585A7F22}"/>
    <cellStyle name="Note 14 2 2 3" xfId="61365" xr:uid="{3632E68C-0595-4C19-AD2B-D93AB5350591}"/>
    <cellStyle name="Note 14 2 3" xfId="22648" xr:uid="{F84EF9A4-D1FE-4F7B-96A1-6F289F1CBE6A}"/>
    <cellStyle name="Note 14 2 3 2" xfId="61367" xr:uid="{3AEB38BD-F65E-499A-91F2-7F6B8741D498}"/>
    <cellStyle name="Note 14 2 4" xfId="61364" xr:uid="{76DD5694-9785-49CF-A0B7-BB45E8390151}"/>
    <cellStyle name="Note 14 3" xfId="11212" xr:uid="{304ECC18-3513-4791-B592-B8FB2D6502A0}"/>
    <cellStyle name="Note 14 3 2" xfId="26625" xr:uid="{42167020-600F-403C-A47F-ABA8263CB689}"/>
    <cellStyle name="Note 14 3 2 2" xfId="61369" xr:uid="{DF183C63-7CFB-4DB1-8041-419DB6BCE482}"/>
    <cellStyle name="Note 14 3 3" xfId="61368" xr:uid="{551CF566-8876-41FD-B8EA-B6F60D5D18D2}"/>
    <cellStyle name="Note 14 4" xfId="18920" xr:uid="{B0F88BB8-3559-4176-91DC-E81B69B6E6DF}"/>
    <cellStyle name="Note 14 4 2" xfId="61370" xr:uid="{7B40E5F6-A66E-4971-93C4-8D95039DA0BB}"/>
    <cellStyle name="Note 14 5" xfId="61363" xr:uid="{D6E77C25-9AE3-48E1-81EA-1B7CE1D9002B}"/>
    <cellStyle name="Note 15" xfId="3521" xr:uid="{58CC192A-4144-4E5B-AC5F-990FBC64478B}"/>
    <cellStyle name="Note 15 2" xfId="7253" xr:uid="{74A503B1-AF17-4799-9B33-48D6D8A6F9D1}"/>
    <cellStyle name="Note 15 2 2" xfId="14961" xr:uid="{5FDDDE4D-5168-473E-8BEC-23A6D2DA9204}"/>
    <cellStyle name="Note 15 2 2 2" xfId="30373" xr:uid="{9E6432EF-5FF9-4EF5-8FEC-C73E87F174F1}"/>
    <cellStyle name="Note 15 2 2 2 2" xfId="61374" xr:uid="{C2832B3D-D005-41E7-A1F2-18C0400A39FF}"/>
    <cellStyle name="Note 15 2 2 3" xfId="61373" xr:uid="{89C8395F-38DD-48AA-A296-464290909270}"/>
    <cellStyle name="Note 15 2 3" xfId="22668" xr:uid="{641A207A-2A4E-4AE3-9251-45C1717373A8}"/>
    <cellStyle name="Note 15 2 3 2" xfId="61375" xr:uid="{290E8467-109F-4719-A3F1-C5D616DAECF3}"/>
    <cellStyle name="Note 15 2 4" xfId="61372" xr:uid="{09F91628-0BEF-42A4-9566-476721146DCD}"/>
    <cellStyle name="Note 15 3" xfId="11232" xr:uid="{D4B7CD3F-769E-4A6A-8803-10CA88203238}"/>
    <cellStyle name="Note 15 3 2" xfId="26645" xr:uid="{4AB37F2A-BE5D-43C9-A3D3-9E0964973437}"/>
    <cellStyle name="Note 15 3 2 2" xfId="61377" xr:uid="{1193FC49-D02C-4F16-80DC-D82AA4097346}"/>
    <cellStyle name="Note 15 3 3" xfId="61376" xr:uid="{BBAF82A0-4599-4E5D-9203-2387B5B56BF3}"/>
    <cellStyle name="Note 15 4" xfId="18940" xr:uid="{2F880E52-C58C-45FA-B3F1-0D6E264B885E}"/>
    <cellStyle name="Note 15 4 2" xfId="61378" xr:uid="{48FB2C68-3A46-4433-8AD1-0D9F4EF34B10}"/>
    <cellStyle name="Note 15 5" xfId="61371" xr:uid="{3A9C8F27-A465-4270-90D9-27D2A8FCAD8C}"/>
    <cellStyle name="Note 16" xfId="3541" xr:uid="{28074456-D296-4DED-A75B-EC10661CF92C}"/>
    <cellStyle name="Note 16 2" xfId="7273" xr:uid="{2974BB80-E536-4088-84BD-2A8DF7026B85}"/>
    <cellStyle name="Note 16 2 2" xfId="14981" xr:uid="{DC48C64E-8CB2-4CC4-B4A0-1CDC290E4EEB}"/>
    <cellStyle name="Note 16 2 2 2" xfId="30393" xr:uid="{A4D10789-4DD8-4D62-8525-D346C712E158}"/>
    <cellStyle name="Note 16 2 2 2 2" xfId="61382" xr:uid="{E2036978-CB91-403A-9E58-3739E9E840DC}"/>
    <cellStyle name="Note 16 2 2 3" xfId="61381" xr:uid="{B20D9D84-41BD-4457-9865-8385127F5C6B}"/>
    <cellStyle name="Note 16 2 3" xfId="22688" xr:uid="{0D2B9AC1-A64E-4E5F-88EC-13BF08184EEB}"/>
    <cellStyle name="Note 16 2 3 2" xfId="61383" xr:uid="{30AFE973-BD1F-4022-ADC4-46CB704D0141}"/>
    <cellStyle name="Note 16 2 4" xfId="61380" xr:uid="{EC1A7B50-AD83-46B4-95FD-9AE1B68329E4}"/>
    <cellStyle name="Note 16 3" xfId="11252" xr:uid="{B586705B-DD53-4BE0-9578-667F79581AC2}"/>
    <cellStyle name="Note 16 3 2" xfId="26665" xr:uid="{F0FCF618-2E18-43F5-87F7-6EC6B49AE151}"/>
    <cellStyle name="Note 16 3 2 2" xfId="61385" xr:uid="{F804345F-0F51-468C-84B1-89B4B84DAD09}"/>
    <cellStyle name="Note 16 3 3" xfId="61384" xr:uid="{F48D1224-FAE5-4FAC-82CA-42766C080F91}"/>
    <cellStyle name="Note 16 4" xfId="18960" xr:uid="{E3C7EE33-2C5B-46FE-9F1A-05273476EE9A}"/>
    <cellStyle name="Note 16 4 2" xfId="61386" xr:uid="{488DECF1-5FED-4B54-A54A-C14D75AA1CBD}"/>
    <cellStyle name="Note 16 5" xfId="61379" xr:uid="{A3A66F98-414A-4504-86B1-5171F0D477CC}"/>
    <cellStyle name="Note 17" xfId="3562" xr:uid="{B0CBE37B-832C-4FC2-964E-7DD5743A8A30}"/>
    <cellStyle name="Note 17 2" xfId="7293" xr:uid="{1A176902-CA42-494A-9643-D856AE3CA5A0}"/>
    <cellStyle name="Note 17 2 2" xfId="15001" xr:uid="{F795EFA3-4F8A-46FF-A510-3FB8F7C6F35D}"/>
    <cellStyle name="Note 17 2 2 2" xfId="30413" xr:uid="{18C6C507-2C64-4CA4-9A41-091D0D2142DA}"/>
    <cellStyle name="Note 17 2 2 2 2" xfId="61390" xr:uid="{98F42161-A4D9-4FFD-840B-78B619AC8710}"/>
    <cellStyle name="Note 17 2 2 3" xfId="61389" xr:uid="{85ACE821-6D2E-4528-8420-3ACCC0517DB6}"/>
    <cellStyle name="Note 17 2 3" xfId="22708" xr:uid="{FC633C15-AB56-4655-A26D-72C4B189E8A7}"/>
    <cellStyle name="Note 17 2 3 2" xfId="61391" xr:uid="{59C9A8EC-F4E2-4277-B6E1-20D18291347B}"/>
    <cellStyle name="Note 17 2 4" xfId="61388" xr:uid="{F80A9460-0329-4C0B-82C7-B0301D26686A}"/>
    <cellStyle name="Note 17 3" xfId="11272" xr:uid="{3594DAA3-B48D-4421-BCD8-859EB2AC6792}"/>
    <cellStyle name="Note 17 3 2" xfId="26685" xr:uid="{61C3662E-33FE-43C6-AAF8-7A916E3BF7A0}"/>
    <cellStyle name="Note 17 3 2 2" xfId="61393" xr:uid="{F7EE452E-F7A1-41AE-BB77-38E2CBC89926}"/>
    <cellStyle name="Note 17 3 3" xfId="61392" xr:uid="{1065C155-FF05-48B3-9199-CD92D92D3805}"/>
    <cellStyle name="Note 17 4" xfId="18980" xr:uid="{60F59BD9-55DC-4A40-9471-76BE73EDF225}"/>
    <cellStyle name="Note 17 4 2" xfId="61394" xr:uid="{E119998B-50D3-4E95-9A9C-D1C9F2FFA6D7}"/>
    <cellStyle name="Note 17 5" xfId="61387" xr:uid="{EC5801AE-9E78-46E8-BA25-29B0C0951EAC}"/>
    <cellStyle name="Note 18" xfId="3582" xr:uid="{B65C19D8-E451-4FDE-B062-5925E0BF508B}"/>
    <cellStyle name="Note 18 2" xfId="7313" xr:uid="{9EE54B28-8395-48EB-BE52-5E658C8E3D86}"/>
    <cellStyle name="Note 18 2 2" xfId="15021" xr:uid="{74911DC7-9474-4AA2-948E-F0B90FC8DDF2}"/>
    <cellStyle name="Note 18 2 2 2" xfId="30433" xr:uid="{2401882D-3CD6-4927-A7A2-F2B88A179E99}"/>
    <cellStyle name="Note 18 2 2 2 2" xfId="61398" xr:uid="{D145503D-FAAC-4DF3-8F1E-82542E9D2417}"/>
    <cellStyle name="Note 18 2 2 3" xfId="61397" xr:uid="{BC8C55E5-D0E6-45E1-AAF0-A985CE4D379C}"/>
    <cellStyle name="Note 18 2 3" xfId="22728" xr:uid="{E13493B0-F85C-468D-BA68-7882E645484F}"/>
    <cellStyle name="Note 18 2 3 2" xfId="61399" xr:uid="{BBAE50DF-82D3-40B2-BCD1-2E0CCE7DBD1F}"/>
    <cellStyle name="Note 18 2 4" xfId="61396" xr:uid="{1C725869-F262-4BA1-BD55-D3B1F485D4F2}"/>
    <cellStyle name="Note 18 3" xfId="11292" xr:uid="{75EE371D-D676-42F5-8340-FACCA3D94B32}"/>
    <cellStyle name="Note 18 3 2" xfId="26705" xr:uid="{CCF9D40C-58AE-4357-806A-534D032210BD}"/>
    <cellStyle name="Note 18 3 2 2" xfId="61401" xr:uid="{6EF9395B-4953-4C65-89A0-96412E8226A7}"/>
    <cellStyle name="Note 18 3 3" xfId="61400" xr:uid="{9B2666A1-91F8-4223-A960-534D73123822}"/>
    <cellStyle name="Note 18 4" xfId="19000" xr:uid="{1EDBD3C5-8E5E-48D2-BC10-74DD24AE63E3}"/>
    <cellStyle name="Note 18 4 2" xfId="61402" xr:uid="{F1ECD5B0-C8DB-455F-B57F-962E322F8D40}"/>
    <cellStyle name="Note 18 5" xfId="61395" xr:uid="{9D911EEF-63AB-4D38-AD00-56698C9E3A29}"/>
    <cellStyle name="Note 19" xfId="3602" xr:uid="{02DA657A-3057-4359-92FB-ADF8E580EB75}"/>
    <cellStyle name="Note 19 2" xfId="7333" xr:uid="{F1F6B55C-8DA1-4E51-867A-F67BE0CAB898}"/>
    <cellStyle name="Note 19 2 2" xfId="15041" xr:uid="{97442B39-EB08-4D8E-A742-DE6B5EF5BE81}"/>
    <cellStyle name="Note 19 2 2 2" xfId="30453" xr:uid="{8E2EC63B-CE8F-4F41-B26F-45FD11100342}"/>
    <cellStyle name="Note 19 2 2 2 2" xfId="61406" xr:uid="{92795336-1BA2-4BF0-B332-C89AB0C4A66D}"/>
    <cellStyle name="Note 19 2 2 3" xfId="61405" xr:uid="{12816688-A357-4FDE-86E4-36A66C23B197}"/>
    <cellStyle name="Note 19 2 3" xfId="22748" xr:uid="{8437F06F-A4EA-4197-B57C-372B69485BA9}"/>
    <cellStyle name="Note 19 2 3 2" xfId="61407" xr:uid="{017F295C-04E7-4F21-A125-8C0A391953B5}"/>
    <cellStyle name="Note 19 2 4" xfId="61404" xr:uid="{AB229E4B-72B0-4252-BCED-1F21D8EE1937}"/>
    <cellStyle name="Note 19 3" xfId="11312" xr:uid="{984ED36C-4CBE-4C32-9DC5-43EED54564CF}"/>
    <cellStyle name="Note 19 3 2" xfId="26725" xr:uid="{972036CE-C717-4FE3-BAF6-728A446670AC}"/>
    <cellStyle name="Note 19 3 2 2" xfId="61409" xr:uid="{B8A72AEC-3859-41D3-A0CE-605CEF370488}"/>
    <cellStyle name="Note 19 3 3" xfId="61408" xr:uid="{0B751872-136B-408F-B396-ADC0F09880E6}"/>
    <cellStyle name="Note 19 4" xfId="19020" xr:uid="{C141516E-CC22-4956-9509-1FB856B5C686}"/>
    <cellStyle name="Note 19 4 2" xfId="61410" xr:uid="{4D44F900-692B-4251-A4B5-98E872B0FD80}"/>
    <cellStyle name="Note 19 5" xfId="61403" xr:uid="{4F4346D8-4F4F-4398-B8C4-9827EDD92AE6}"/>
    <cellStyle name="Note 2" xfId="113" xr:uid="{D8FBF05C-FB25-4FDA-8775-AEF0C25BD9DB}"/>
    <cellStyle name="Note 2 10" xfId="61411" xr:uid="{FFC3904F-F7A1-4630-9E36-FDDD94068D9B}"/>
    <cellStyle name="Note 2 2" xfId="137" xr:uid="{8006D580-0B3A-4615-B1B3-8DE66CB397D9}"/>
    <cellStyle name="Note 2 2 2" xfId="202" xr:uid="{F11C5467-856A-4102-BB40-71648FE78CFB}"/>
    <cellStyle name="Note 2 2 2 2" xfId="407" xr:uid="{D6E074DD-68F3-40B6-A144-FC9B44B7DF36}"/>
    <cellStyle name="Note 2 2 2 2 2" xfId="1069" xr:uid="{B45BD30B-4E82-4D64-B3FD-EF4FE58C2343}"/>
    <cellStyle name="Note 2 2 2 2 2 2" xfId="2537" xr:uid="{9CC5E2F0-E7E2-4E70-94D5-A2D920DC99F3}"/>
    <cellStyle name="Note 2 2 2 2 2 2 2" xfId="6269" xr:uid="{74F8F4A6-762F-42DD-A410-AE7621F5777E}"/>
    <cellStyle name="Note 2 2 2 2 2 2 2 2" xfId="13977" xr:uid="{EEAFBED8-B7C6-4511-80B4-EB92A86BFB09}"/>
    <cellStyle name="Note 2 2 2 2 2 2 2 2 2" xfId="29389" xr:uid="{ACC1574C-3633-45A2-92A7-6E31B41D0E7A}"/>
    <cellStyle name="Note 2 2 2 2 2 2 2 2 2 2" xfId="61419" xr:uid="{E9471977-2944-473A-9804-0DC9E73CA720}"/>
    <cellStyle name="Note 2 2 2 2 2 2 2 2 3" xfId="61418" xr:uid="{E821EED8-006C-4D2E-A9BC-9E39C3E8D619}"/>
    <cellStyle name="Note 2 2 2 2 2 2 2 3" xfId="21684" xr:uid="{FB0506A8-7AB7-4812-AF2F-8A615FE2710D}"/>
    <cellStyle name="Note 2 2 2 2 2 2 2 3 2" xfId="61420" xr:uid="{37755542-90BC-4F17-8346-C99D1E95C828}"/>
    <cellStyle name="Note 2 2 2 2 2 2 2 4" xfId="61417" xr:uid="{135EEF1C-F98B-4753-A29D-F0A41E81DC46}"/>
    <cellStyle name="Note 2 2 2 2 2 2 3" xfId="10248" xr:uid="{E0AD80BD-C118-474B-A405-84493767AB6E}"/>
    <cellStyle name="Note 2 2 2 2 2 2 3 2" xfId="25661" xr:uid="{CB5BE23F-5B71-48ED-B191-0A48BB3202AE}"/>
    <cellStyle name="Note 2 2 2 2 2 2 3 2 2" xfId="61422" xr:uid="{8E5B6E38-6105-4E89-8DF2-E3E1456505A7}"/>
    <cellStyle name="Note 2 2 2 2 2 2 3 3" xfId="61421" xr:uid="{5F7E867E-4291-4A48-BA31-06EBF8FC0FBE}"/>
    <cellStyle name="Note 2 2 2 2 2 2 4" xfId="17956" xr:uid="{524DB2FF-9B74-4054-A9CD-B18DB7543E6C}"/>
    <cellStyle name="Note 2 2 2 2 2 2 4 2" xfId="61423" xr:uid="{3C283719-5D08-4DA3-9492-3C28EDD877D9}"/>
    <cellStyle name="Note 2 2 2 2 2 2 5" xfId="61416" xr:uid="{90BC502C-82B7-40DE-8169-192B8618856D}"/>
    <cellStyle name="Note 2 2 2 2 2 3" xfId="4806" xr:uid="{2DD47B60-4952-4885-B844-360EEF1AD997}"/>
    <cellStyle name="Note 2 2 2 2 2 3 2" xfId="12514" xr:uid="{42E1346C-C81C-41B0-82A7-9C457C75FE41}"/>
    <cellStyle name="Note 2 2 2 2 2 3 2 2" xfId="27926" xr:uid="{57215A20-B642-4EF4-B088-E0D8F11EC95D}"/>
    <cellStyle name="Note 2 2 2 2 2 3 2 2 2" xfId="61426" xr:uid="{5EE9DB21-3409-4710-9FA6-590E4D0CF20B}"/>
    <cellStyle name="Note 2 2 2 2 2 3 2 3" xfId="61425" xr:uid="{C709AC5B-1CC9-4C3D-87A6-A55FB91A9A13}"/>
    <cellStyle name="Note 2 2 2 2 2 3 3" xfId="20221" xr:uid="{277E801C-44EE-48E9-9B65-B04D1B5C3EF1}"/>
    <cellStyle name="Note 2 2 2 2 2 3 3 2" xfId="61427" xr:uid="{1D8DDCB3-5929-4DAB-8EE5-E0CC7B11164B}"/>
    <cellStyle name="Note 2 2 2 2 2 3 4" xfId="61424" xr:uid="{3EB654C7-AAFB-4D2F-8113-A2CA58AFBB2E}"/>
    <cellStyle name="Note 2 2 2 2 2 4" xfId="8789" xr:uid="{83E65435-ED7D-4E30-8ECF-5C501EE00DF0}"/>
    <cellStyle name="Note 2 2 2 2 2 4 2" xfId="24202" xr:uid="{F98CCE96-E866-44AD-9576-436AD1DAB28D}"/>
    <cellStyle name="Note 2 2 2 2 2 4 2 2" xfId="61429" xr:uid="{C645996C-C9B2-4FA1-9370-F28731114C16}"/>
    <cellStyle name="Note 2 2 2 2 2 4 3" xfId="61428" xr:uid="{195AC60C-D00A-41CF-B21F-2F65EB8A19F7}"/>
    <cellStyle name="Note 2 2 2 2 2 5" xfId="16497" xr:uid="{04DC2400-191E-4F21-812B-333DD3A48222}"/>
    <cellStyle name="Note 2 2 2 2 2 5 2" xfId="61430" xr:uid="{AD9103F6-F430-424F-9DDA-01EC199992E2}"/>
    <cellStyle name="Note 2 2 2 2 2 6" xfId="61415" xr:uid="{37A6A554-C316-4BC6-BF81-FA1DCE3AA047}"/>
    <cellStyle name="Note 2 2 2 2 3" xfId="1899" xr:uid="{3C108E57-616C-47CA-8765-2856E975B4EE}"/>
    <cellStyle name="Note 2 2 2 2 3 2" xfId="5631" xr:uid="{D0DE1F9E-5E65-494E-8259-BF6F9CCE19F9}"/>
    <cellStyle name="Note 2 2 2 2 3 2 2" xfId="13339" xr:uid="{9BEC1492-D9C1-4FCD-BAED-B4E1BEAE0EB8}"/>
    <cellStyle name="Note 2 2 2 2 3 2 2 2" xfId="28751" xr:uid="{9E18C956-DA3E-48E2-AB57-1EAE171A0612}"/>
    <cellStyle name="Note 2 2 2 2 3 2 2 2 2" xfId="61434" xr:uid="{70EE77F2-EEFA-4144-93C9-F47ED34E8738}"/>
    <cellStyle name="Note 2 2 2 2 3 2 2 3" xfId="61433" xr:uid="{59DE77DE-8C7B-41F8-A6D3-4884F45E06D4}"/>
    <cellStyle name="Note 2 2 2 2 3 2 3" xfId="21046" xr:uid="{29832EAE-9E98-4FDF-9B04-6EE45B305877}"/>
    <cellStyle name="Note 2 2 2 2 3 2 3 2" xfId="61435" xr:uid="{E5414914-819A-42FF-8194-88A73A9E1035}"/>
    <cellStyle name="Note 2 2 2 2 3 2 4" xfId="61432" xr:uid="{134C2E36-F029-45E2-8987-476C3BED0DBD}"/>
    <cellStyle name="Note 2 2 2 2 3 3" xfId="9610" xr:uid="{99FAF869-010B-4CA4-98EC-8CF87C5858F9}"/>
    <cellStyle name="Note 2 2 2 2 3 3 2" xfId="25023" xr:uid="{42971606-B83F-4E3C-9219-E0991CD289F7}"/>
    <cellStyle name="Note 2 2 2 2 3 3 2 2" xfId="61437" xr:uid="{1DA1A9D0-5D89-454B-AE0C-B6CE4C279047}"/>
    <cellStyle name="Note 2 2 2 2 3 3 3" xfId="61436" xr:uid="{117180A6-9BDB-4395-8FA6-8D8F085BDF5A}"/>
    <cellStyle name="Note 2 2 2 2 3 4" xfId="17318" xr:uid="{0E1F7A9B-1463-4E45-8B33-E529FA0C8CA6}"/>
    <cellStyle name="Note 2 2 2 2 3 4 2" xfId="61438" xr:uid="{F78EA5D6-0788-4952-9857-FC9270448076}"/>
    <cellStyle name="Note 2 2 2 2 3 5" xfId="61431" xr:uid="{A5A132EF-65A8-4D2E-A383-B17BB487E810}"/>
    <cellStyle name="Note 2 2 2 2 4" xfId="4154" xr:uid="{DBC04A21-F87A-47E3-A6AE-1864FBF80362}"/>
    <cellStyle name="Note 2 2 2 2 4 2" xfId="11862" xr:uid="{352A1655-5CBA-488E-80BD-D66A1E185874}"/>
    <cellStyle name="Note 2 2 2 2 4 2 2" xfId="27274" xr:uid="{C9B637B8-4499-45FF-85AA-1D3645C6105E}"/>
    <cellStyle name="Note 2 2 2 2 4 2 2 2" xfId="61441" xr:uid="{A7D51C6B-3EAE-47BC-A98F-72481418EF71}"/>
    <cellStyle name="Note 2 2 2 2 4 2 3" xfId="61440" xr:uid="{8E6D97C0-D580-4DDC-A707-486103FBC124}"/>
    <cellStyle name="Note 2 2 2 2 4 3" xfId="19569" xr:uid="{33965AA9-EB6E-4E4F-AC26-7B550BC7A136}"/>
    <cellStyle name="Note 2 2 2 2 4 3 2" xfId="61442" xr:uid="{34F8E2F3-E438-407D-AD36-2171222F0894}"/>
    <cellStyle name="Note 2 2 2 2 4 4" xfId="61439" xr:uid="{A218AEA4-D3E2-48C5-9175-140F3F3D95EE}"/>
    <cellStyle name="Note 2 2 2 2 5" xfId="8151" xr:uid="{093DAF23-594C-4E81-B2C4-52165C13FB7F}"/>
    <cellStyle name="Note 2 2 2 2 5 2" xfId="23564" xr:uid="{10770B76-7833-4340-83C3-C8305468448D}"/>
    <cellStyle name="Note 2 2 2 2 5 2 2" xfId="61444" xr:uid="{8EDC4D38-CCE2-4C39-907A-CA302BC713DF}"/>
    <cellStyle name="Note 2 2 2 2 5 3" xfId="61443" xr:uid="{734BD38A-AE68-4CFE-943B-9264E69584F2}"/>
    <cellStyle name="Note 2 2 2 2 6" xfId="15859" xr:uid="{44272618-BFF0-4483-8135-18EC2B4A060E}"/>
    <cellStyle name="Note 2 2 2 2 6 2" xfId="61445" xr:uid="{852E8F1C-1B6A-4410-B928-792F2F949B7A}"/>
    <cellStyle name="Note 2 2 2 2 7" xfId="61414" xr:uid="{FFF3B133-33D2-4C27-B6C6-09A8F5208539}"/>
    <cellStyle name="Note 2 2 2 3" xfId="869" xr:uid="{F6262BEE-862E-48D5-A86E-D03297AE2CB3}"/>
    <cellStyle name="Note 2 2 2 3 2" xfId="2339" xr:uid="{3D19CE64-65B0-4742-9121-3F6D8BBB8202}"/>
    <cellStyle name="Note 2 2 2 3 2 2" xfId="6071" xr:uid="{D4A4905E-E089-4A37-8A21-5F254133ADA3}"/>
    <cellStyle name="Note 2 2 2 3 2 2 2" xfId="13779" xr:uid="{6AE7711E-E96F-4239-A18F-6DC8428A5197}"/>
    <cellStyle name="Note 2 2 2 3 2 2 2 2" xfId="29191" xr:uid="{215F59C2-0D3A-47FF-A73D-8D751D218AFD}"/>
    <cellStyle name="Note 2 2 2 3 2 2 2 2 2" xfId="61450" xr:uid="{5019C03D-0908-49EA-B9E2-06ED4D38F41D}"/>
    <cellStyle name="Note 2 2 2 3 2 2 2 3" xfId="61449" xr:uid="{AA10DAE5-8226-4199-A24E-A2749F5546E4}"/>
    <cellStyle name="Note 2 2 2 3 2 2 3" xfId="21486" xr:uid="{223F53AB-76C3-4CBA-8336-B74D73F5C6A5}"/>
    <cellStyle name="Note 2 2 2 3 2 2 3 2" xfId="61451" xr:uid="{190E256F-EB1A-4E99-A573-07AD3D42EEFA}"/>
    <cellStyle name="Note 2 2 2 3 2 2 4" xfId="61448" xr:uid="{8FDB7095-FB06-44A2-BEA7-FF0C5A485DA8}"/>
    <cellStyle name="Note 2 2 2 3 2 3" xfId="10050" xr:uid="{CB6AAB79-0891-4FFA-8108-9FECC0932FA0}"/>
    <cellStyle name="Note 2 2 2 3 2 3 2" xfId="25463" xr:uid="{B4F3EA5E-196D-49D4-9066-1D57FD0BD0C3}"/>
    <cellStyle name="Note 2 2 2 3 2 3 2 2" xfId="61453" xr:uid="{05F76509-A55C-47B7-B5A4-9A9B335C48D7}"/>
    <cellStyle name="Note 2 2 2 3 2 3 3" xfId="61452" xr:uid="{773BD3D9-BAB6-409B-9204-6D6A9BD8A2DB}"/>
    <cellStyle name="Note 2 2 2 3 2 4" xfId="17758" xr:uid="{3DC9F4F6-45FA-44A2-8CCE-72C8CC763B79}"/>
    <cellStyle name="Note 2 2 2 3 2 4 2" xfId="61454" xr:uid="{CA9DA830-8AA6-4446-AF9B-30B4DEA661D8}"/>
    <cellStyle name="Note 2 2 2 3 2 5" xfId="61447" xr:uid="{D028886B-E7B3-42DA-AB64-8B1D54096C4A}"/>
    <cellStyle name="Note 2 2 2 3 3" xfId="4606" xr:uid="{F764B805-4A50-4F4B-A377-F4AE96C2C457}"/>
    <cellStyle name="Note 2 2 2 3 3 2" xfId="12314" xr:uid="{6520F7C1-0146-4A17-A46F-EF08459172EE}"/>
    <cellStyle name="Note 2 2 2 3 3 2 2" xfId="27726" xr:uid="{DB603CFE-5C0E-4E85-9E09-22C23CBE4602}"/>
    <cellStyle name="Note 2 2 2 3 3 2 2 2" xfId="61457" xr:uid="{FDBE77B9-5A17-49CA-A4D9-65BA186FD2C0}"/>
    <cellStyle name="Note 2 2 2 3 3 2 3" xfId="61456" xr:uid="{71CDF79F-6D94-43AB-8949-4304D8624931}"/>
    <cellStyle name="Note 2 2 2 3 3 3" xfId="20021" xr:uid="{C62A3F4B-8722-4DE7-8E56-B26B3E2F85F3}"/>
    <cellStyle name="Note 2 2 2 3 3 3 2" xfId="61458" xr:uid="{0CFC473D-8AD3-4AA8-901D-D302BF0A6514}"/>
    <cellStyle name="Note 2 2 2 3 3 4" xfId="61455" xr:uid="{BF9B8C6D-9E15-4A7C-8329-97A1E8F86C74}"/>
    <cellStyle name="Note 2 2 2 3 4" xfId="8591" xr:uid="{FF198DD7-81A7-4C5B-BE10-F6A26709E2E8}"/>
    <cellStyle name="Note 2 2 2 3 4 2" xfId="24004" xr:uid="{2F26FA73-3C69-423E-A6F7-69B8C238FBC6}"/>
    <cellStyle name="Note 2 2 2 3 4 2 2" xfId="61460" xr:uid="{45CD7D93-D224-4C13-87F0-8077C0F8489F}"/>
    <cellStyle name="Note 2 2 2 3 4 3" xfId="61459" xr:uid="{86FF7E43-2107-437F-9ED3-C95FB15F66EA}"/>
    <cellStyle name="Note 2 2 2 3 5" xfId="16299" xr:uid="{E802AE77-8ACB-4AF5-8972-37CE29425723}"/>
    <cellStyle name="Note 2 2 2 3 5 2" xfId="61461" xr:uid="{EB33A9A5-3D27-41B4-BB6F-C614453C3597}"/>
    <cellStyle name="Note 2 2 2 3 6" xfId="61446" xr:uid="{C5A0AAA4-31B4-4D5B-821B-7217170FF717}"/>
    <cellStyle name="Note 2 2 2 4" xfId="1701" xr:uid="{47286170-311F-4D3C-BF16-390C649EF40F}"/>
    <cellStyle name="Note 2 2 2 4 2" xfId="5433" xr:uid="{259937F0-3231-4003-B7FE-8627D1E4B85E}"/>
    <cellStyle name="Note 2 2 2 4 2 2" xfId="13141" xr:uid="{C06C2087-BDBF-400B-8AD2-F9358EE917EC}"/>
    <cellStyle name="Note 2 2 2 4 2 2 2" xfId="28553" xr:uid="{EF5A7D32-37A7-4DEC-A1FB-7C63584309FD}"/>
    <cellStyle name="Note 2 2 2 4 2 2 2 2" xfId="61465" xr:uid="{2E31A6B2-1503-47AB-8CD9-BE24A74C633E}"/>
    <cellStyle name="Note 2 2 2 4 2 2 3" xfId="61464" xr:uid="{F1A7B2B6-EAEB-4916-932F-E21B19E53529}"/>
    <cellStyle name="Note 2 2 2 4 2 3" xfId="20848" xr:uid="{2737FEFE-8C5D-485C-828A-5D6D97F30122}"/>
    <cellStyle name="Note 2 2 2 4 2 3 2" xfId="61466" xr:uid="{6C1D5111-BCC3-4358-9E6C-1AE460E06FE3}"/>
    <cellStyle name="Note 2 2 2 4 2 4" xfId="61463" xr:uid="{37DABFAC-4C19-475E-AA21-27D99A8FE374}"/>
    <cellStyle name="Note 2 2 2 4 3" xfId="9412" xr:uid="{884523ED-530A-4F61-90F6-710708BA1BDC}"/>
    <cellStyle name="Note 2 2 2 4 3 2" xfId="24825" xr:uid="{AD06A101-7F97-4CE3-B332-16E306A1432E}"/>
    <cellStyle name="Note 2 2 2 4 3 2 2" xfId="61468" xr:uid="{F5379A06-22D7-46A0-8A24-6B5829A7DF1F}"/>
    <cellStyle name="Note 2 2 2 4 3 3" xfId="61467" xr:uid="{5CBBC9A1-BCE3-4768-B6E1-5F47015EAFD3}"/>
    <cellStyle name="Note 2 2 2 4 4" xfId="17120" xr:uid="{48976A7C-6BBF-4C93-9C7C-992D8F03947D}"/>
    <cellStyle name="Note 2 2 2 4 4 2" xfId="61469" xr:uid="{DAE4CC89-B6AE-4751-83CD-E748D79F3835}"/>
    <cellStyle name="Note 2 2 2 4 5" xfId="61462" xr:uid="{782D167E-202F-4608-9222-DCBAD9DD9029}"/>
    <cellStyle name="Note 2 2 2 5" xfId="3954" xr:uid="{147D5312-E346-4BFE-8A6C-2A300D630AE4}"/>
    <cellStyle name="Note 2 2 2 5 2" xfId="11662" xr:uid="{508F06D5-9BA0-4131-9CA9-BC3B37A330E3}"/>
    <cellStyle name="Note 2 2 2 5 2 2" xfId="27074" xr:uid="{D2D950BC-97EC-4680-8E5B-258B2601B66B}"/>
    <cellStyle name="Note 2 2 2 5 2 2 2" xfId="61472" xr:uid="{10F01801-1E49-4E95-8B0F-49EEE75D640A}"/>
    <cellStyle name="Note 2 2 2 5 2 3" xfId="61471" xr:uid="{96EBF91D-FBF0-49EF-A322-0BE954C04B6F}"/>
    <cellStyle name="Note 2 2 2 5 3" xfId="19369" xr:uid="{31ED59FE-F9C6-401F-90C7-C7CB1435F7B5}"/>
    <cellStyle name="Note 2 2 2 5 3 2" xfId="61473" xr:uid="{A02136AA-9215-4075-AB13-322DD6C95EE5}"/>
    <cellStyle name="Note 2 2 2 5 4" xfId="61470" xr:uid="{CFE806A8-6A64-48FD-8195-E97BAE646520}"/>
    <cellStyle name="Note 2 2 2 6" xfId="7953" xr:uid="{4D998D66-22E5-4A19-8044-122E10A2E3C2}"/>
    <cellStyle name="Note 2 2 2 6 2" xfId="23366" xr:uid="{B191245E-DCCE-493E-945D-A4EC466379ED}"/>
    <cellStyle name="Note 2 2 2 6 2 2" xfId="61475" xr:uid="{9EB1DCC2-C259-477D-9ACC-31E939285D37}"/>
    <cellStyle name="Note 2 2 2 6 3" xfId="61474" xr:uid="{4022BF1D-0A89-4A3D-93D7-7192CB3A43C8}"/>
    <cellStyle name="Note 2 2 2 7" xfId="15661" xr:uid="{53C86B53-8539-4648-ADEC-F0AC9A01ECDD}"/>
    <cellStyle name="Note 2 2 2 7 2" xfId="61476" xr:uid="{AB4787E0-9E6C-43AC-B53B-B6FB79C44A31}"/>
    <cellStyle name="Note 2 2 2 8" xfId="61413" xr:uid="{F3033974-4478-472C-8440-0F9AA50612B1}"/>
    <cellStyle name="Note 2 2 3" xfId="356" xr:uid="{C0005326-D276-4E9E-8F98-3AD24E6B6A97}"/>
    <cellStyle name="Note 2 2 3 2" xfId="1018" xr:uid="{7E66AC7B-9B9B-4E18-BA4E-9C2CD1843812}"/>
    <cellStyle name="Note 2 2 3 2 2" xfId="2487" xr:uid="{AB33FAFC-A18D-4CB9-AE5A-B8F547669E3F}"/>
    <cellStyle name="Note 2 2 3 2 2 2" xfId="6219" xr:uid="{56CFCD6E-E634-4A57-BD86-092EBC3FF326}"/>
    <cellStyle name="Note 2 2 3 2 2 2 2" xfId="13927" xr:uid="{7A30DB51-2F04-42AB-9018-F93A829D62AD}"/>
    <cellStyle name="Note 2 2 3 2 2 2 2 2" xfId="29339" xr:uid="{0DA96EE6-F09B-437C-9BBD-1CD2DC616B0D}"/>
    <cellStyle name="Note 2 2 3 2 2 2 2 2 2" xfId="61482" xr:uid="{4528DCA9-95FE-4A64-B8DA-8DB77F4D23CF}"/>
    <cellStyle name="Note 2 2 3 2 2 2 2 3" xfId="61481" xr:uid="{79E0218C-A3FA-40DF-9175-EB7BAEBABF55}"/>
    <cellStyle name="Note 2 2 3 2 2 2 3" xfId="21634" xr:uid="{D904827C-7DF7-467B-A698-E312C0716B9E}"/>
    <cellStyle name="Note 2 2 3 2 2 2 3 2" xfId="61483" xr:uid="{5D37BB4B-B5EC-43C3-9DC9-F8D5694F27F5}"/>
    <cellStyle name="Note 2 2 3 2 2 2 4" xfId="61480" xr:uid="{D00D579E-1B6F-492E-8D06-50B01CFF312B}"/>
    <cellStyle name="Note 2 2 3 2 2 3" xfId="10198" xr:uid="{665007F0-4260-4370-92F0-55F6AB6F2F3E}"/>
    <cellStyle name="Note 2 2 3 2 2 3 2" xfId="25611" xr:uid="{E20F6CB7-22F0-4AF8-9691-7B65C3EDA059}"/>
    <cellStyle name="Note 2 2 3 2 2 3 2 2" xfId="61485" xr:uid="{3F955597-D8E9-4943-9C07-47191FB94B89}"/>
    <cellStyle name="Note 2 2 3 2 2 3 3" xfId="61484" xr:uid="{619733C6-739D-4E10-9377-09FF8C9D9ABE}"/>
    <cellStyle name="Note 2 2 3 2 2 4" xfId="17906" xr:uid="{8FC23CB4-F2FE-485D-AAE4-961A5EA1E526}"/>
    <cellStyle name="Note 2 2 3 2 2 4 2" xfId="61486" xr:uid="{E3F727CA-C3F9-4759-973E-B851DECDE92C}"/>
    <cellStyle name="Note 2 2 3 2 2 5" xfId="61479" xr:uid="{84DA72A7-2DD0-4C03-A362-843D3235EDB2}"/>
    <cellStyle name="Note 2 2 3 2 3" xfId="4755" xr:uid="{A5C9A853-C09F-4479-ADC4-0DA2701859ED}"/>
    <cellStyle name="Note 2 2 3 2 3 2" xfId="12463" xr:uid="{F5989981-FE8D-4F90-9293-2F271949873E}"/>
    <cellStyle name="Note 2 2 3 2 3 2 2" xfId="27875" xr:uid="{157FE998-8D05-4EBA-AA00-0B1D4F220D9E}"/>
    <cellStyle name="Note 2 2 3 2 3 2 2 2" xfId="61489" xr:uid="{3AA37C7E-2E71-461B-9D01-6C031655A529}"/>
    <cellStyle name="Note 2 2 3 2 3 2 3" xfId="61488" xr:uid="{8021BDFB-DFEF-4EDA-A579-108E0BEC2623}"/>
    <cellStyle name="Note 2 2 3 2 3 3" xfId="20170" xr:uid="{984B9C47-9F4C-46F3-93B4-C38EF8320A73}"/>
    <cellStyle name="Note 2 2 3 2 3 3 2" xfId="61490" xr:uid="{D9F32C5C-7FED-4777-BC66-669048002119}"/>
    <cellStyle name="Note 2 2 3 2 3 4" xfId="61487" xr:uid="{0C7E4C63-BA18-46CC-919B-810463391223}"/>
    <cellStyle name="Note 2 2 3 2 4" xfId="8739" xr:uid="{3387E7D6-9ECE-4E55-9E8F-F340754217D9}"/>
    <cellStyle name="Note 2 2 3 2 4 2" xfId="24152" xr:uid="{4058A6B9-E8E6-4DEA-B7A8-74993C17D0E5}"/>
    <cellStyle name="Note 2 2 3 2 4 2 2" xfId="61492" xr:uid="{0C2D3119-9838-4CCD-949A-12734FBB9B89}"/>
    <cellStyle name="Note 2 2 3 2 4 3" xfId="61491" xr:uid="{0707BF12-DA87-438D-A953-1BA87A615F51}"/>
    <cellStyle name="Note 2 2 3 2 5" xfId="16447" xr:uid="{29BD4255-65F4-4C78-9E0F-5E8C958899DE}"/>
    <cellStyle name="Note 2 2 3 2 5 2" xfId="61493" xr:uid="{BC72289B-F7AF-4665-B336-51F206556C16}"/>
    <cellStyle name="Note 2 2 3 2 6" xfId="61478" xr:uid="{2FB1AF09-F5FD-4155-93AA-022EFC4C6454}"/>
    <cellStyle name="Note 2 2 3 3" xfId="1849" xr:uid="{EDBE6987-E18E-40C7-94EC-724D2A8AB4F3}"/>
    <cellStyle name="Note 2 2 3 3 2" xfId="5581" xr:uid="{71A9D127-ECEB-486F-9437-B468C7D1FDA2}"/>
    <cellStyle name="Note 2 2 3 3 2 2" xfId="13289" xr:uid="{0C857A03-FED6-4710-8ECA-8703D222E71D}"/>
    <cellStyle name="Note 2 2 3 3 2 2 2" xfId="28701" xr:uid="{878E9E5B-CEB1-440A-9126-008ED50E0ADB}"/>
    <cellStyle name="Note 2 2 3 3 2 2 2 2" xfId="61497" xr:uid="{CD5328F8-8018-4491-94D0-271FA46EC134}"/>
    <cellStyle name="Note 2 2 3 3 2 2 3" xfId="61496" xr:uid="{0447DCAD-632D-46FC-9DBE-F815AB517F6F}"/>
    <cellStyle name="Note 2 2 3 3 2 3" xfId="20996" xr:uid="{CEE186AE-7B6A-42BF-8587-559B8B6554D5}"/>
    <cellStyle name="Note 2 2 3 3 2 3 2" xfId="61498" xr:uid="{FD8347CD-AFD8-4D01-AF98-58D09191E614}"/>
    <cellStyle name="Note 2 2 3 3 2 4" xfId="61495" xr:uid="{E9C49EE8-218E-4CC2-B62E-E7DD27489065}"/>
    <cellStyle name="Note 2 2 3 3 3" xfId="9560" xr:uid="{F2C07777-DBAA-4832-BFBB-AF42870C9789}"/>
    <cellStyle name="Note 2 2 3 3 3 2" xfId="24973" xr:uid="{55E70F88-4B5C-49DD-BB54-6593B7DC1FC2}"/>
    <cellStyle name="Note 2 2 3 3 3 2 2" xfId="61500" xr:uid="{5751A0A5-0ABB-42EA-B100-F6809E1728DD}"/>
    <cellStyle name="Note 2 2 3 3 3 3" xfId="61499" xr:uid="{2EE6F011-CF55-49B4-8D95-47EBDC1FE075}"/>
    <cellStyle name="Note 2 2 3 3 4" xfId="17268" xr:uid="{7742A220-2B94-4ECA-889B-A26E633D12BD}"/>
    <cellStyle name="Note 2 2 3 3 4 2" xfId="61501" xr:uid="{6C9CF042-FFA7-40B3-B4D5-978B03A4E7A6}"/>
    <cellStyle name="Note 2 2 3 3 5" xfId="61494" xr:uid="{7F1E94C2-B4C0-4E97-8510-991D14EEA52D}"/>
    <cellStyle name="Note 2 2 3 4" xfId="4103" xr:uid="{EE9D18D3-0960-462D-A39A-4C0DC912826D}"/>
    <cellStyle name="Note 2 2 3 4 2" xfId="11811" xr:uid="{FB4D6C13-E9E9-4C7D-A34C-EDD7DA8D22F6}"/>
    <cellStyle name="Note 2 2 3 4 2 2" xfId="27223" xr:uid="{E0E56DB9-1B4E-4F6A-9D6F-48AE5A1ABB5F}"/>
    <cellStyle name="Note 2 2 3 4 2 2 2" xfId="61504" xr:uid="{0F35D6A5-994A-41A0-A848-DB01F31EEE7A}"/>
    <cellStyle name="Note 2 2 3 4 2 3" xfId="61503" xr:uid="{4CE18993-0632-441A-9713-E4E4716DC30A}"/>
    <cellStyle name="Note 2 2 3 4 3" xfId="19518" xr:uid="{CC5712DD-C896-48B2-B91C-69B9AF2A8BC1}"/>
    <cellStyle name="Note 2 2 3 4 3 2" xfId="61505" xr:uid="{6A4FEA2B-E741-4948-B245-B6B8C5966FCD}"/>
    <cellStyle name="Note 2 2 3 4 4" xfId="61502" xr:uid="{704DE945-A32C-4DD5-93D0-BE019A196483}"/>
    <cellStyle name="Note 2 2 3 5" xfId="8101" xr:uid="{BEEC78E0-0B53-4804-B456-6E4E54706DEF}"/>
    <cellStyle name="Note 2 2 3 5 2" xfId="23514" xr:uid="{68F8582D-A87C-45FD-949E-4746C8E5820E}"/>
    <cellStyle name="Note 2 2 3 5 2 2" xfId="61507" xr:uid="{363E0EB6-959C-4336-82C3-E6B5C17958BB}"/>
    <cellStyle name="Note 2 2 3 5 3" xfId="61506" xr:uid="{28B1FF70-750D-4787-9845-AD1A8E77242B}"/>
    <cellStyle name="Note 2 2 3 6" xfId="15809" xr:uid="{D339E5AA-79A8-4526-8D81-B2D246934955}"/>
    <cellStyle name="Note 2 2 3 6 2" xfId="61508" xr:uid="{7CA02310-F88E-42DA-BBD1-BB9E165DCB89}"/>
    <cellStyle name="Note 2 2 3 7" xfId="61477" xr:uid="{6A4AAEB8-3C68-4620-AD15-85D2E6E4981A}"/>
    <cellStyle name="Note 2 2 4" xfId="813" xr:uid="{F2B043C6-0C3B-4CA1-9A8D-DC4C3DB4A365}"/>
    <cellStyle name="Note 2 2 4 2" xfId="2289" xr:uid="{2E81981F-00E0-4198-89BD-7B803C3DF142}"/>
    <cellStyle name="Note 2 2 4 2 2" xfId="6021" xr:uid="{84FB71AD-D285-4762-8ADB-FCA7280E756C}"/>
    <cellStyle name="Note 2 2 4 2 2 2" xfId="13729" xr:uid="{ED2AB101-5ACA-4E79-BB5E-FD89327E722A}"/>
    <cellStyle name="Note 2 2 4 2 2 2 2" xfId="29141" xr:uid="{0736453E-99BB-4CC7-934A-8DF661BF6265}"/>
    <cellStyle name="Note 2 2 4 2 2 2 2 2" xfId="61513" xr:uid="{BF5F517D-3E8E-4201-918F-CB95EAA02BDA}"/>
    <cellStyle name="Note 2 2 4 2 2 2 3" xfId="61512" xr:uid="{CF9C4970-888D-4E56-B1A5-7C58B39D7DC2}"/>
    <cellStyle name="Note 2 2 4 2 2 3" xfId="21436" xr:uid="{404C95D8-0F3B-427C-9CB4-A6A53399556A}"/>
    <cellStyle name="Note 2 2 4 2 2 3 2" xfId="61514" xr:uid="{616BC88B-C694-4DE5-A870-063DEE946194}"/>
    <cellStyle name="Note 2 2 4 2 2 4" xfId="61511" xr:uid="{3463F000-0A66-4AEF-A0BA-AEC262B91E61}"/>
    <cellStyle name="Note 2 2 4 2 3" xfId="10000" xr:uid="{0A1BBAFF-0055-425F-B231-693325D430F6}"/>
    <cellStyle name="Note 2 2 4 2 3 2" xfId="25413" xr:uid="{0A85DA11-3E37-4975-97E8-0F04612B3BC0}"/>
    <cellStyle name="Note 2 2 4 2 3 2 2" xfId="61516" xr:uid="{52DBB69E-AC4D-48B7-B636-8E61EA58810B}"/>
    <cellStyle name="Note 2 2 4 2 3 3" xfId="61515" xr:uid="{A85DD3DE-8141-485A-956F-B6F6BBAFF7E9}"/>
    <cellStyle name="Note 2 2 4 2 4" xfId="17708" xr:uid="{40F976C2-93C9-4C4D-B7AC-A864ECE9734E}"/>
    <cellStyle name="Note 2 2 4 2 4 2" xfId="61517" xr:uid="{B30240DC-D156-4144-A2D2-9AB30FF9CE9B}"/>
    <cellStyle name="Note 2 2 4 2 5" xfId="61510" xr:uid="{AED65238-534B-43E3-A358-AB907929C38C}"/>
    <cellStyle name="Note 2 2 4 3" xfId="4550" xr:uid="{B0447942-EFCB-43AA-AC0F-77173ACF9132}"/>
    <cellStyle name="Note 2 2 4 3 2" xfId="12258" xr:uid="{6B0DFFB5-8D4D-4BDD-9D58-8ADA6A460A6E}"/>
    <cellStyle name="Note 2 2 4 3 2 2" xfId="27670" xr:uid="{C9D749BD-D6FF-4DA9-84FC-83B633FC284B}"/>
    <cellStyle name="Note 2 2 4 3 2 2 2" xfId="61520" xr:uid="{5459E8A1-FF0B-410D-B393-A22EEDF27769}"/>
    <cellStyle name="Note 2 2 4 3 2 3" xfId="61519" xr:uid="{CBA90E0D-EBD1-4F73-984C-6A5FD6D1FECD}"/>
    <cellStyle name="Note 2 2 4 3 3" xfId="19965" xr:uid="{C9EF0EC9-166A-4AAD-B4B7-E84EDAF1D256}"/>
    <cellStyle name="Note 2 2 4 3 3 2" xfId="61521" xr:uid="{3B30147E-10BD-4FFE-954F-076DAB03F46E}"/>
    <cellStyle name="Note 2 2 4 3 4" xfId="61518" xr:uid="{65C3DEA6-5CEC-4D16-A4E8-7916F9F23F62}"/>
    <cellStyle name="Note 2 2 4 4" xfId="8541" xr:uid="{89F0377B-DEE3-4AB9-886F-DC92D8FFE4E4}"/>
    <cellStyle name="Note 2 2 4 4 2" xfId="23954" xr:uid="{7C189833-F4D7-4A4F-90AC-B5569170EBFD}"/>
    <cellStyle name="Note 2 2 4 4 2 2" xfId="61523" xr:uid="{7B1AD952-DA03-49F6-89E6-E66F807C1C3D}"/>
    <cellStyle name="Note 2 2 4 4 3" xfId="61522" xr:uid="{932A3411-24DC-4F6D-A320-82E391E6B3E2}"/>
    <cellStyle name="Note 2 2 4 5" xfId="16249" xr:uid="{D0FD1DD3-419C-4A8A-B5CE-C4FFCB92A89A}"/>
    <cellStyle name="Note 2 2 4 5 2" xfId="61524" xr:uid="{CF6A2020-EEB5-4FAC-84ED-867B8AD17FBD}"/>
    <cellStyle name="Note 2 2 4 6" xfId="61509" xr:uid="{22E475B7-FEC0-407F-9814-082F705BC8B3}"/>
    <cellStyle name="Note 2 2 5" xfId="1650" xr:uid="{F273C209-5E08-4C38-AEAE-A1BE1CAE7AD4}"/>
    <cellStyle name="Note 2 2 5 2" xfId="5382" xr:uid="{38170E9B-49AF-4D00-8B18-22D5503B72E0}"/>
    <cellStyle name="Note 2 2 5 2 2" xfId="13090" xr:uid="{B9C1D1A6-DF09-47B0-8EAA-37E10E4FCA26}"/>
    <cellStyle name="Note 2 2 5 2 2 2" xfId="28502" xr:uid="{866EECA6-34FD-48BC-9357-ECEE7944E5AF}"/>
    <cellStyle name="Note 2 2 5 2 2 2 2" xfId="61528" xr:uid="{47129717-6811-4A7A-99AE-366A1B2D92FA}"/>
    <cellStyle name="Note 2 2 5 2 2 3" xfId="61527" xr:uid="{3A539CCC-B793-45E7-8F7F-AC39FC8EDBD1}"/>
    <cellStyle name="Note 2 2 5 2 3" xfId="20797" xr:uid="{0D226791-B78B-408A-B2B7-A8C7E0A58F2B}"/>
    <cellStyle name="Note 2 2 5 2 3 2" xfId="61529" xr:uid="{C065DD5C-9229-430E-8EB1-B47DF6E5F515}"/>
    <cellStyle name="Note 2 2 5 2 4" xfId="61526" xr:uid="{90527DBD-857D-4C8D-A79D-9F59D2746FE6}"/>
    <cellStyle name="Note 2 2 5 3" xfId="9362" xr:uid="{3FAA5B9C-0D00-4012-96F4-CDCCD83C44D4}"/>
    <cellStyle name="Note 2 2 5 3 2" xfId="24775" xr:uid="{311A83F7-44DF-46CF-8FFF-B53B2C458D8E}"/>
    <cellStyle name="Note 2 2 5 3 2 2" xfId="61531" xr:uid="{FB6FE7DF-6157-4897-BCBE-CBD992EBF821}"/>
    <cellStyle name="Note 2 2 5 3 3" xfId="61530" xr:uid="{10A9BB3C-0550-493E-86F5-061C0F8CD886}"/>
    <cellStyle name="Note 2 2 5 4" xfId="17070" xr:uid="{F0992AB1-C44E-4B28-8CB6-AAC4C3A736E2}"/>
    <cellStyle name="Note 2 2 5 4 2" xfId="61532" xr:uid="{6199FA73-7268-4D92-89E1-B107296A9CBC}"/>
    <cellStyle name="Note 2 2 5 5" xfId="61525" xr:uid="{56ABD7BA-B524-4153-BF9C-177F0EBE273D}"/>
    <cellStyle name="Note 2 2 6" xfId="3898" xr:uid="{3F44DB92-A70C-448C-B98F-25CF2AFA8B39}"/>
    <cellStyle name="Note 2 2 6 2" xfId="11606" xr:uid="{8892D15F-5749-44F7-A9EE-237F6B44122B}"/>
    <cellStyle name="Note 2 2 6 2 2" xfId="27018" xr:uid="{91279731-7F10-469E-B8D6-C719C81A786B}"/>
    <cellStyle name="Note 2 2 6 2 2 2" xfId="61535" xr:uid="{0FFA53F7-2A36-4B51-B3C5-642301EFEBEF}"/>
    <cellStyle name="Note 2 2 6 2 3" xfId="61534" xr:uid="{C32CFC03-F332-437D-8371-6E7528BBB2BB}"/>
    <cellStyle name="Note 2 2 6 3" xfId="19313" xr:uid="{C7C6A16D-04DD-4D58-B192-AFC58355429B}"/>
    <cellStyle name="Note 2 2 6 3 2" xfId="61536" xr:uid="{45147597-B429-44BE-8A72-DE39EDA54342}"/>
    <cellStyle name="Note 2 2 6 4" xfId="61533" xr:uid="{938E0899-5547-45CB-BC6B-D09E554200AE}"/>
    <cellStyle name="Note 2 2 7" xfId="7885" xr:uid="{8612939D-6751-445D-9BE2-CB1A519E2ED4}"/>
    <cellStyle name="Note 2 2 7 2" xfId="23298" xr:uid="{81A4147C-3CE2-4AFA-ABBA-CE7BFAC2C84E}"/>
    <cellStyle name="Note 2 2 7 2 2" xfId="61538" xr:uid="{2AB4AE8E-62C8-43EE-AF0C-BBCA74CDABA7}"/>
    <cellStyle name="Note 2 2 7 3" xfId="61537" xr:uid="{D074E49F-28D9-4817-86E0-1C8E044DE5DF}"/>
    <cellStyle name="Note 2 2 8" xfId="15593" xr:uid="{12C8A930-73E8-43B5-A653-062B2FA7D312}"/>
    <cellStyle name="Note 2 2 8 2" xfId="61539" xr:uid="{47EDFED0-2690-47F4-82C9-E10C19F2E656}"/>
    <cellStyle name="Note 2 2 9" xfId="61412" xr:uid="{2000E9B9-205A-445D-AC7A-0990CFD5E7C0}"/>
    <cellStyle name="Note 2 3" xfId="186" xr:uid="{42A171D8-4770-44D5-AED7-9A62A63AEE25}"/>
    <cellStyle name="Note 2 3 2" xfId="392" xr:uid="{CB002693-A183-47D0-9641-CE982B67FC6C}"/>
    <cellStyle name="Note 2 3 2 2" xfId="1054" xr:uid="{4FB2109A-F7D5-449A-9A1F-71848E1CF4C9}"/>
    <cellStyle name="Note 2 3 2 2 2" xfId="2522" xr:uid="{BE5688D8-D898-47E2-B821-7E9184490918}"/>
    <cellStyle name="Note 2 3 2 2 2 2" xfId="6254" xr:uid="{84B1A43B-366D-4DE6-85E0-F5CF36A90639}"/>
    <cellStyle name="Note 2 3 2 2 2 2 2" xfId="13962" xr:uid="{944947D7-49BA-4EED-B518-E196952C1D35}"/>
    <cellStyle name="Note 2 3 2 2 2 2 2 2" xfId="29374" xr:uid="{415BC021-20D1-45F8-B711-1395A05915BA}"/>
    <cellStyle name="Note 2 3 2 2 2 2 2 2 2" xfId="61546" xr:uid="{E86C7DE5-793E-4FD7-99E5-84FF243E6B1F}"/>
    <cellStyle name="Note 2 3 2 2 2 2 2 3" xfId="61545" xr:uid="{058E563A-EF2A-461A-95C9-DB2AF46A728D}"/>
    <cellStyle name="Note 2 3 2 2 2 2 3" xfId="21669" xr:uid="{5D9F4CA0-D508-446A-9A0A-9A859200C2B1}"/>
    <cellStyle name="Note 2 3 2 2 2 2 3 2" xfId="61547" xr:uid="{86ECCBF8-31E9-4E85-86DB-75D9F755BC40}"/>
    <cellStyle name="Note 2 3 2 2 2 2 4" xfId="61544" xr:uid="{056AF8FF-1EBA-4F9B-98A5-2D1453E7B060}"/>
    <cellStyle name="Note 2 3 2 2 2 3" xfId="10233" xr:uid="{FEDBDFFF-33EF-45DE-AC87-4EF2EF277BCF}"/>
    <cellStyle name="Note 2 3 2 2 2 3 2" xfId="25646" xr:uid="{EB76EFE1-8807-4E79-BE7F-23BE6EB50611}"/>
    <cellStyle name="Note 2 3 2 2 2 3 2 2" xfId="61549" xr:uid="{7BD76641-143D-4BB3-AEFF-8F8428677692}"/>
    <cellStyle name="Note 2 3 2 2 2 3 3" xfId="61548" xr:uid="{2922DAC5-D3C6-4E29-AF17-4BF55569A983}"/>
    <cellStyle name="Note 2 3 2 2 2 4" xfId="17941" xr:uid="{98577A5B-68F7-4E53-8B93-501A7635464C}"/>
    <cellStyle name="Note 2 3 2 2 2 4 2" xfId="61550" xr:uid="{E66B08BF-3DDC-4FD8-88BF-0FB37A16FBA7}"/>
    <cellStyle name="Note 2 3 2 2 2 5" xfId="61543" xr:uid="{27D3DE76-3507-4C8E-A88B-8236D2347671}"/>
    <cellStyle name="Note 2 3 2 2 3" xfId="4791" xr:uid="{002207BE-BECF-4AC0-9A8A-2045DA09D941}"/>
    <cellStyle name="Note 2 3 2 2 3 2" xfId="12499" xr:uid="{6AD1B503-A301-4ABF-90B1-409A493B5FF0}"/>
    <cellStyle name="Note 2 3 2 2 3 2 2" xfId="27911" xr:uid="{9153D649-7D80-42AF-A30E-51825824BD6F}"/>
    <cellStyle name="Note 2 3 2 2 3 2 2 2" xfId="61553" xr:uid="{2536472D-972B-4023-948E-0A4ABCE69960}"/>
    <cellStyle name="Note 2 3 2 2 3 2 3" xfId="61552" xr:uid="{6929517E-6EC9-4AEC-B2BC-BC0089AA3BAA}"/>
    <cellStyle name="Note 2 3 2 2 3 3" xfId="20206" xr:uid="{9025ED52-9710-4BA3-AF71-11B27D512C2B}"/>
    <cellStyle name="Note 2 3 2 2 3 3 2" xfId="61554" xr:uid="{55A5CF72-9E51-4027-9ABF-BCC7072998EB}"/>
    <cellStyle name="Note 2 3 2 2 3 4" xfId="61551" xr:uid="{7BD94E54-B1A7-4326-9CD8-D8EBDAB3F789}"/>
    <cellStyle name="Note 2 3 2 2 4" xfId="8774" xr:uid="{F2A31382-2EA5-41FB-ABB4-6396487B00BE}"/>
    <cellStyle name="Note 2 3 2 2 4 2" xfId="24187" xr:uid="{8A37392F-0B3E-42C5-856C-0A474F2E579A}"/>
    <cellStyle name="Note 2 3 2 2 4 2 2" xfId="61556" xr:uid="{64A7D41E-4FB0-4BAA-9BE8-03EF95E7FF8F}"/>
    <cellStyle name="Note 2 3 2 2 4 3" xfId="61555" xr:uid="{A24F0367-BC46-4BC0-BC54-7F9A678D5B33}"/>
    <cellStyle name="Note 2 3 2 2 5" xfId="16482" xr:uid="{348E15BC-9848-44E8-8F6B-DA0810F631B4}"/>
    <cellStyle name="Note 2 3 2 2 5 2" xfId="61557" xr:uid="{53E69DE8-4F37-4749-929E-9CD3BA45FA2B}"/>
    <cellStyle name="Note 2 3 2 2 6" xfId="61542" xr:uid="{B7EA7D51-ECBC-4C84-A44D-522E1306CA31}"/>
    <cellStyle name="Note 2 3 2 3" xfId="1884" xr:uid="{81D60D9A-4B56-4ABA-9F0D-D0BF5335E598}"/>
    <cellStyle name="Note 2 3 2 3 2" xfId="5616" xr:uid="{0FBB34B7-EFEE-46EE-8CE8-56AF78CFAC94}"/>
    <cellStyle name="Note 2 3 2 3 2 2" xfId="13324" xr:uid="{0080EBDE-470D-49C9-9602-4F182F91EF0B}"/>
    <cellStyle name="Note 2 3 2 3 2 2 2" xfId="28736" xr:uid="{A5C5D8BC-701C-4B40-84FC-5F333DBABC86}"/>
    <cellStyle name="Note 2 3 2 3 2 2 2 2" xfId="61561" xr:uid="{D8312DAC-E144-4FF7-B103-8A2143A82DCD}"/>
    <cellStyle name="Note 2 3 2 3 2 2 3" xfId="61560" xr:uid="{877C21C8-B5AB-49CB-90C5-BD4BB3DEBB10}"/>
    <cellStyle name="Note 2 3 2 3 2 3" xfId="21031" xr:uid="{33CCADE9-F593-41F3-A0EE-BD6B40ECD6C9}"/>
    <cellStyle name="Note 2 3 2 3 2 3 2" xfId="61562" xr:uid="{373D2611-EEE4-4560-9FBB-30D7CA5BA825}"/>
    <cellStyle name="Note 2 3 2 3 2 4" xfId="61559" xr:uid="{921CEE8F-21A9-471D-A551-5446B9C23052}"/>
    <cellStyle name="Note 2 3 2 3 3" xfId="9595" xr:uid="{E72BBFE8-5B62-4B29-B4D5-1FE6BDFD574D}"/>
    <cellStyle name="Note 2 3 2 3 3 2" xfId="25008" xr:uid="{6EA3F890-49AE-440F-A6C2-C5CEC5823551}"/>
    <cellStyle name="Note 2 3 2 3 3 2 2" xfId="61564" xr:uid="{4A55C751-5A6C-4379-9805-011C8D16A810}"/>
    <cellStyle name="Note 2 3 2 3 3 3" xfId="61563" xr:uid="{16522609-C16F-4586-95DB-17668909F073}"/>
    <cellStyle name="Note 2 3 2 3 4" xfId="17303" xr:uid="{D88F222B-C7B2-411F-A9C8-400235030C15}"/>
    <cellStyle name="Note 2 3 2 3 4 2" xfId="61565" xr:uid="{8309A79F-9CF2-4B82-A01B-DADAEA01C462}"/>
    <cellStyle name="Note 2 3 2 3 5" xfId="61558" xr:uid="{E5C58D0D-0B09-46BB-BE69-38E2BFB3877E}"/>
    <cellStyle name="Note 2 3 2 4" xfId="4139" xr:uid="{2FC97D66-DB89-4F2D-BAC0-5B7F21104C55}"/>
    <cellStyle name="Note 2 3 2 4 2" xfId="11847" xr:uid="{3CB0777D-D8B2-4B50-A479-B9D220C676B8}"/>
    <cellStyle name="Note 2 3 2 4 2 2" xfId="27259" xr:uid="{825D5005-FB6A-43D8-8C8A-5AD0787493CF}"/>
    <cellStyle name="Note 2 3 2 4 2 2 2" xfId="61568" xr:uid="{1FE284D4-7FE6-40C5-8B4E-1CB190975F64}"/>
    <cellStyle name="Note 2 3 2 4 2 3" xfId="61567" xr:uid="{35C77D4A-F76A-4F68-BA19-F5D5CCD091EE}"/>
    <cellStyle name="Note 2 3 2 4 3" xfId="19554" xr:uid="{D008F650-C5BB-4C7E-8DB6-E1C05EAA6744}"/>
    <cellStyle name="Note 2 3 2 4 3 2" xfId="61569" xr:uid="{6A14CAAF-7EEB-4309-90C5-D1F54281D467}"/>
    <cellStyle name="Note 2 3 2 4 4" xfId="61566" xr:uid="{1C30695E-007C-44C3-B744-16C1B1814ED8}"/>
    <cellStyle name="Note 2 3 2 5" xfId="8136" xr:uid="{53CA56AE-4BA2-4204-BF7E-64FA8A7D69B1}"/>
    <cellStyle name="Note 2 3 2 5 2" xfId="23549" xr:uid="{6EB0BD23-6441-4CC9-BDC4-A9A88B19753B}"/>
    <cellStyle name="Note 2 3 2 5 2 2" xfId="61571" xr:uid="{45FA324E-0C32-4A45-A56A-E870FEA2D9D3}"/>
    <cellStyle name="Note 2 3 2 5 3" xfId="61570" xr:uid="{5D36B608-FEFD-4418-A29B-AD1BF40B2C54}"/>
    <cellStyle name="Note 2 3 2 6" xfId="15844" xr:uid="{48F1D7BF-12A0-49FF-B096-824B04359857}"/>
    <cellStyle name="Note 2 3 2 6 2" xfId="61572" xr:uid="{EF40AE00-1D6C-4563-8706-DC1437C8CE04}"/>
    <cellStyle name="Note 2 3 2 7" xfId="61541" xr:uid="{340A95F1-3B2D-4393-9342-183D529A3B62}"/>
    <cellStyle name="Note 2 3 3" xfId="853" xr:uid="{7B55D1B1-649F-4125-B11D-B87BAB76E403}"/>
    <cellStyle name="Note 2 3 3 2" xfId="2324" xr:uid="{FFCD6704-1F26-460C-BF4D-0DF802508C61}"/>
    <cellStyle name="Note 2 3 3 2 2" xfId="6056" xr:uid="{E92E21A2-9034-43CA-97BF-EA36CA4185E1}"/>
    <cellStyle name="Note 2 3 3 2 2 2" xfId="13764" xr:uid="{E4CC1AAE-55D9-44B8-A2A9-DC124E43CA47}"/>
    <cellStyle name="Note 2 3 3 2 2 2 2" xfId="29176" xr:uid="{62DD8325-1636-4AE0-AFB8-1C99BAE3011C}"/>
    <cellStyle name="Note 2 3 3 2 2 2 2 2" xfId="61577" xr:uid="{614E0580-42C1-422D-A2C8-B5D1FA9C9AC3}"/>
    <cellStyle name="Note 2 3 3 2 2 2 3" xfId="61576" xr:uid="{4C5300B8-4C17-44CF-8072-04B330E9D0E5}"/>
    <cellStyle name="Note 2 3 3 2 2 3" xfId="21471" xr:uid="{E0B7353D-4936-4163-A0E3-ECF70ACA822F}"/>
    <cellStyle name="Note 2 3 3 2 2 3 2" xfId="61578" xr:uid="{4D4B8EF4-216E-4797-BC9E-4AF8EB07E0F5}"/>
    <cellStyle name="Note 2 3 3 2 2 4" xfId="61575" xr:uid="{A0507688-6556-43F1-AA7F-61A11273BBA7}"/>
    <cellStyle name="Note 2 3 3 2 3" xfId="10035" xr:uid="{D2C0AFFC-32D3-4D2A-B5E8-B6645752A990}"/>
    <cellStyle name="Note 2 3 3 2 3 2" xfId="25448" xr:uid="{D1C47131-0F81-45FE-AA28-A93BE4E19FB3}"/>
    <cellStyle name="Note 2 3 3 2 3 2 2" xfId="61580" xr:uid="{868A1F8D-F3C8-478B-BEC0-F869722DF360}"/>
    <cellStyle name="Note 2 3 3 2 3 3" xfId="61579" xr:uid="{720B307F-45EE-4752-8A67-7C0ABF9A5436}"/>
    <cellStyle name="Note 2 3 3 2 4" xfId="17743" xr:uid="{5894D256-53BC-43B5-8A67-EC1940BBFD85}"/>
    <cellStyle name="Note 2 3 3 2 4 2" xfId="61581" xr:uid="{9B42AFC3-2BF4-4DD8-B749-32B767C84F0C}"/>
    <cellStyle name="Note 2 3 3 2 5" xfId="61574" xr:uid="{16E6D256-9FB4-4EA7-9CB6-F7DEC24DB0BE}"/>
    <cellStyle name="Note 2 3 3 3" xfId="4590" xr:uid="{63EFCE31-300B-40B4-AB38-32FBAA702203}"/>
    <cellStyle name="Note 2 3 3 3 2" xfId="12298" xr:uid="{64299F86-84AD-4AA5-A895-5B2A7054369B}"/>
    <cellStyle name="Note 2 3 3 3 2 2" xfId="27710" xr:uid="{9498FDA7-E411-44ED-9479-1BEF76DA7F8B}"/>
    <cellStyle name="Note 2 3 3 3 2 2 2" xfId="61584" xr:uid="{64396BD9-41B4-4F5B-BF6E-D8C23EAC218E}"/>
    <cellStyle name="Note 2 3 3 3 2 3" xfId="61583" xr:uid="{0E8D4F15-DB60-4A9F-A79E-4E848AA176BF}"/>
    <cellStyle name="Note 2 3 3 3 3" xfId="20005" xr:uid="{2EEBAF77-EE88-49AF-9517-373B124AB91B}"/>
    <cellStyle name="Note 2 3 3 3 3 2" xfId="61585" xr:uid="{C2E279E6-3AA2-4099-8E85-E22FA75E0F42}"/>
    <cellStyle name="Note 2 3 3 3 4" xfId="61582" xr:uid="{A0332652-5615-4089-A38A-1F109DAE0A10}"/>
    <cellStyle name="Note 2 3 3 4" xfId="8576" xr:uid="{CD0FB4CC-CDD9-4C71-96ED-514E19E33ED2}"/>
    <cellStyle name="Note 2 3 3 4 2" xfId="23989" xr:uid="{9187A8B2-C97E-429C-8970-4FEC18342DD9}"/>
    <cellStyle name="Note 2 3 3 4 2 2" xfId="61587" xr:uid="{532FF56A-1BD7-4320-9D44-D3B0B9887354}"/>
    <cellStyle name="Note 2 3 3 4 3" xfId="61586" xr:uid="{8FCFD2A6-C90C-41B9-B0DE-84E20C4E6262}"/>
    <cellStyle name="Note 2 3 3 5" xfId="16284" xr:uid="{A47B7D2F-5AD4-4D44-A21B-AA2F6317FA5B}"/>
    <cellStyle name="Note 2 3 3 5 2" xfId="61588" xr:uid="{10C6B2DE-8AD9-4BDE-B627-4CD305C952F8}"/>
    <cellStyle name="Note 2 3 3 6" xfId="61573" xr:uid="{AF9EE4D9-7C1C-4976-9C49-2F697D9BB05D}"/>
    <cellStyle name="Note 2 3 4" xfId="1686" xr:uid="{1AB999E8-D099-4C6B-9143-9DFDCCA50E79}"/>
    <cellStyle name="Note 2 3 4 2" xfId="5418" xr:uid="{5588B44A-B294-4E6F-827E-3DDB300B5C6F}"/>
    <cellStyle name="Note 2 3 4 2 2" xfId="13126" xr:uid="{2B7B72DC-B1FF-4C6A-B663-A7A5AABF411E}"/>
    <cellStyle name="Note 2 3 4 2 2 2" xfId="28538" xr:uid="{16130003-FF3C-4CD5-A848-FEF416B78F14}"/>
    <cellStyle name="Note 2 3 4 2 2 2 2" xfId="61592" xr:uid="{E2211AFD-1026-4D30-92CC-2812E0FF6DBD}"/>
    <cellStyle name="Note 2 3 4 2 2 3" xfId="61591" xr:uid="{17BBD791-EF45-40B7-AE96-F90BE09ECDD3}"/>
    <cellStyle name="Note 2 3 4 2 3" xfId="20833" xr:uid="{8C8643B2-C271-4EB4-83B0-E4987DD0EE17}"/>
    <cellStyle name="Note 2 3 4 2 3 2" xfId="61593" xr:uid="{A609DF31-A66A-4D2E-82A4-BDA49FA403BD}"/>
    <cellStyle name="Note 2 3 4 2 4" xfId="61590" xr:uid="{26BC54A2-021F-40EC-94EC-59DC77AF1C4E}"/>
    <cellStyle name="Note 2 3 4 3" xfId="9397" xr:uid="{8641BCBD-1BAB-4339-86AB-9827FD327B1C}"/>
    <cellStyle name="Note 2 3 4 3 2" xfId="24810" xr:uid="{9AB53F1B-6985-448D-BCE9-2F147EA360C4}"/>
    <cellStyle name="Note 2 3 4 3 2 2" xfId="61595" xr:uid="{EC4DC034-788C-4BD7-BC54-5FDC74BFB4B1}"/>
    <cellStyle name="Note 2 3 4 3 3" xfId="61594" xr:uid="{846F972A-59A5-49BA-80B1-FA3FCE259D91}"/>
    <cellStyle name="Note 2 3 4 4" xfId="17105" xr:uid="{9AD15D9F-FB28-47D1-BABD-DBDC6EE43C75}"/>
    <cellStyle name="Note 2 3 4 4 2" xfId="61596" xr:uid="{170CC38B-BB13-4CE5-BD7D-18E61F2CAE0C}"/>
    <cellStyle name="Note 2 3 4 5" xfId="61589" xr:uid="{2A095834-9192-402A-9B8E-DB9719418F19}"/>
    <cellStyle name="Note 2 3 5" xfId="3938" xr:uid="{05A6F72F-F2EA-4E52-BAAF-E0F11866AEC5}"/>
    <cellStyle name="Note 2 3 5 2" xfId="11646" xr:uid="{35FB454F-BE3F-4297-81E8-BC7742C89883}"/>
    <cellStyle name="Note 2 3 5 2 2" xfId="27058" xr:uid="{C49756C9-80F0-4D12-AE0B-6FC4C3CF03EC}"/>
    <cellStyle name="Note 2 3 5 2 2 2" xfId="61599" xr:uid="{FB7DEB85-73EB-46BE-B69B-AEC91B0A4AEB}"/>
    <cellStyle name="Note 2 3 5 2 3" xfId="61598" xr:uid="{CF519646-A12A-4FF6-ADE2-8A51C8089F1A}"/>
    <cellStyle name="Note 2 3 5 3" xfId="19353" xr:uid="{2D3AA786-455C-4385-A6BE-229410088A61}"/>
    <cellStyle name="Note 2 3 5 3 2" xfId="61600" xr:uid="{EF3E975F-D4CA-427A-95DF-22156DB4EA92}"/>
    <cellStyle name="Note 2 3 5 4" xfId="61597" xr:uid="{6C3C7683-2F05-4C9F-A005-50552BF55AC5}"/>
    <cellStyle name="Note 2 3 6" xfId="7938" xr:uid="{94EBFE84-E92B-46BB-AE61-5E94F0FAB863}"/>
    <cellStyle name="Note 2 3 6 2" xfId="23351" xr:uid="{B327B39D-3A97-47D5-827F-97A8436C569F}"/>
    <cellStyle name="Note 2 3 6 2 2" xfId="61602" xr:uid="{152C2B3B-44ED-446E-A998-19C5B4F8CED2}"/>
    <cellStyle name="Note 2 3 6 3" xfId="61601" xr:uid="{50055E9B-1CE6-418B-9D38-228D5A744761}"/>
    <cellStyle name="Note 2 3 7" xfId="15646" xr:uid="{20D46566-E77F-4807-96EA-4EEB0CEAA5CA}"/>
    <cellStyle name="Note 2 3 7 2" xfId="61603" xr:uid="{3FE980C8-D9D6-4B7E-8A0C-653CFB3B8B28}"/>
    <cellStyle name="Note 2 3 8" xfId="61540" xr:uid="{BFAC2392-9BB5-4D4E-8711-8FAAECD69638}"/>
    <cellStyle name="Note 2 4" xfId="340" xr:uid="{E9BA8F5E-5B5F-4EEB-8E5C-70F0033F624B}"/>
    <cellStyle name="Note 2 4 2" xfId="1003" xr:uid="{201F28DD-C2EB-401A-A792-8B6AC3D35FD0}"/>
    <cellStyle name="Note 2 4 2 2" xfId="2472" xr:uid="{B95ACB38-ADC4-436C-A17D-1BF5C87CB61A}"/>
    <cellStyle name="Note 2 4 2 2 2" xfId="6204" xr:uid="{7089AF64-D7C7-4C1D-AA6E-32146D7463DC}"/>
    <cellStyle name="Note 2 4 2 2 2 2" xfId="13912" xr:uid="{3D01B4FC-368D-429B-9647-94F14033046A}"/>
    <cellStyle name="Note 2 4 2 2 2 2 2" xfId="29324" xr:uid="{8B5170C6-C003-429E-BE99-52B739209ADC}"/>
    <cellStyle name="Note 2 4 2 2 2 2 2 2" xfId="61609" xr:uid="{EAED2631-1582-4A95-87A9-D33660004577}"/>
    <cellStyle name="Note 2 4 2 2 2 2 3" xfId="61608" xr:uid="{4FBCE7D9-0095-45C8-A75C-E4D225BDC593}"/>
    <cellStyle name="Note 2 4 2 2 2 3" xfId="21619" xr:uid="{06CAF08C-C261-47B2-9AFF-483B1CCF620D}"/>
    <cellStyle name="Note 2 4 2 2 2 3 2" xfId="61610" xr:uid="{E4E93F6F-B897-4F1E-9EAB-EC5810DA4E1A}"/>
    <cellStyle name="Note 2 4 2 2 2 4" xfId="61607" xr:uid="{84688013-46F6-4E7D-82ED-4E7E441C7C4A}"/>
    <cellStyle name="Note 2 4 2 2 3" xfId="10183" xr:uid="{AB1F35AD-8A85-4F9B-B00A-73BEF35D3030}"/>
    <cellStyle name="Note 2 4 2 2 3 2" xfId="25596" xr:uid="{7B8482D3-41C0-45FB-A17C-1A8B9C6323CD}"/>
    <cellStyle name="Note 2 4 2 2 3 2 2" xfId="61612" xr:uid="{6FD4ABDE-33AF-4DEE-BAEB-C7A04F0441B1}"/>
    <cellStyle name="Note 2 4 2 2 3 3" xfId="61611" xr:uid="{CB0D94B5-29FA-4EDD-9634-9E591F737070}"/>
    <cellStyle name="Note 2 4 2 2 4" xfId="17891" xr:uid="{AE1ED893-2BE2-4B2B-83E8-6D57172E98BB}"/>
    <cellStyle name="Note 2 4 2 2 4 2" xfId="61613" xr:uid="{EE2D43C2-87CF-4B28-A8EA-FEEAA2B08A77}"/>
    <cellStyle name="Note 2 4 2 2 5" xfId="61606" xr:uid="{BF37B992-0ACA-40FF-A948-69A50FF9DBB4}"/>
    <cellStyle name="Note 2 4 2 3" xfId="4740" xr:uid="{40D8EA28-275F-4454-A333-D81C660974B2}"/>
    <cellStyle name="Note 2 4 2 3 2" xfId="12448" xr:uid="{868503A9-3314-4EB4-A95D-2ACD87CE4D5E}"/>
    <cellStyle name="Note 2 4 2 3 2 2" xfId="27860" xr:uid="{FE204102-46A7-4272-BE57-222EDBC907F8}"/>
    <cellStyle name="Note 2 4 2 3 2 2 2" xfId="61616" xr:uid="{86B3DA19-7153-442B-A9DA-97B1AB008BEB}"/>
    <cellStyle name="Note 2 4 2 3 2 3" xfId="61615" xr:uid="{99696A7A-8078-415F-81A2-C2EDBF36CC5E}"/>
    <cellStyle name="Note 2 4 2 3 3" xfId="20155" xr:uid="{F012AB68-48B9-45C1-9F7B-5E1AE8208709}"/>
    <cellStyle name="Note 2 4 2 3 3 2" xfId="61617" xr:uid="{2FEAE1E4-CDE8-4A1D-9A48-EDC83D17D692}"/>
    <cellStyle name="Note 2 4 2 3 4" xfId="61614" xr:uid="{AF9CB22B-C9BF-4904-8B27-3F5DF10FC0FB}"/>
    <cellStyle name="Note 2 4 2 4" xfId="8724" xr:uid="{97F521FF-F649-46E9-83A1-60BDF62D29BD}"/>
    <cellStyle name="Note 2 4 2 4 2" xfId="24137" xr:uid="{1CC69E24-9E3E-46DD-9633-60B157E0476C}"/>
    <cellStyle name="Note 2 4 2 4 2 2" xfId="61619" xr:uid="{D3AE8D06-B69D-4E68-8EF5-D2348F516436}"/>
    <cellStyle name="Note 2 4 2 4 3" xfId="61618" xr:uid="{3DAC58E3-7684-4B47-A6D8-DA41F4FCC66B}"/>
    <cellStyle name="Note 2 4 2 5" xfId="16432" xr:uid="{94381AD6-B56D-44C4-8774-B8E9F0D3210C}"/>
    <cellStyle name="Note 2 4 2 5 2" xfId="61620" xr:uid="{4A01AE35-47F1-4AE9-A859-0D39B868BA63}"/>
    <cellStyle name="Note 2 4 2 6" xfId="61605" xr:uid="{A4C1D1CD-D37A-418E-B444-E11492EB7FD6}"/>
    <cellStyle name="Note 2 4 3" xfId="1834" xr:uid="{D6849F22-F9BB-4A7F-BE55-CE0D45E62EB1}"/>
    <cellStyle name="Note 2 4 3 2" xfId="5566" xr:uid="{1DCDEA97-37EF-4B28-AB72-565359E7A601}"/>
    <cellStyle name="Note 2 4 3 2 2" xfId="13274" xr:uid="{75655697-B676-4039-B4CB-E39BE83B67DA}"/>
    <cellStyle name="Note 2 4 3 2 2 2" xfId="28686" xr:uid="{5DC5C981-1D20-43BD-AFDE-EF1238C74936}"/>
    <cellStyle name="Note 2 4 3 2 2 2 2" xfId="61624" xr:uid="{E8678B8B-3A5F-49C7-8A4E-3D007F9FA153}"/>
    <cellStyle name="Note 2 4 3 2 2 3" xfId="61623" xr:uid="{34DD031B-A25D-4304-9DA3-EE60A34D6990}"/>
    <cellStyle name="Note 2 4 3 2 3" xfId="20981" xr:uid="{A75BA19C-D9B8-4262-9759-484B5FED42B1}"/>
    <cellStyle name="Note 2 4 3 2 3 2" xfId="61625" xr:uid="{1CC5A898-4F40-47B0-8857-8D52C404F3EF}"/>
    <cellStyle name="Note 2 4 3 2 4" xfId="61622" xr:uid="{48360E72-6B02-43B5-A18B-6B8D8229BFA2}"/>
    <cellStyle name="Note 2 4 3 3" xfId="9545" xr:uid="{AFFD7A0B-76B6-45E2-B9D8-D7641043114E}"/>
    <cellStyle name="Note 2 4 3 3 2" xfId="24958" xr:uid="{9D6FCE21-D5F5-44E4-AB87-6081F7493537}"/>
    <cellStyle name="Note 2 4 3 3 2 2" xfId="61627" xr:uid="{E8591E60-26A9-42CA-9EF1-2523027F50A1}"/>
    <cellStyle name="Note 2 4 3 3 3" xfId="61626" xr:uid="{24ED40DD-70F3-4B62-98C0-7FFE7F015DEB}"/>
    <cellStyle name="Note 2 4 3 4" xfId="17253" xr:uid="{8ADD55D1-BB7F-40C8-B831-DC0DD5278698}"/>
    <cellStyle name="Note 2 4 3 4 2" xfId="61628" xr:uid="{CA59B333-D4A7-42D7-84F2-A951BFB59305}"/>
    <cellStyle name="Note 2 4 3 5" xfId="61621" xr:uid="{6FAC3985-8C15-4277-AF12-2057403F3B8F}"/>
    <cellStyle name="Note 2 4 4" xfId="4088" xr:uid="{C5C239D1-DA6D-4ECB-9D0F-41FC00299F89}"/>
    <cellStyle name="Note 2 4 4 2" xfId="11796" xr:uid="{60E54B5E-97C4-4D54-847F-98F817803650}"/>
    <cellStyle name="Note 2 4 4 2 2" xfId="27208" xr:uid="{6575815B-1C02-4AF1-85D7-32109979D20D}"/>
    <cellStyle name="Note 2 4 4 2 2 2" xfId="61631" xr:uid="{00C184B5-E671-40D5-94C0-CEA254D7A563}"/>
    <cellStyle name="Note 2 4 4 2 3" xfId="61630" xr:uid="{E80F964E-8CC5-4C0D-B17A-21EB1DFAB927}"/>
    <cellStyle name="Note 2 4 4 3" xfId="19503" xr:uid="{E0FB9D89-F932-4112-B65F-510F300426E5}"/>
    <cellStyle name="Note 2 4 4 3 2" xfId="61632" xr:uid="{7849F44C-E7C2-4729-939A-B82136EF49C1}"/>
    <cellStyle name="Note 2 4 4 4" xfId="61629" xr:uid="{2A09BB26-4BFE-41D2-A715-BDB7B457B2EC}"/>
    <cellStyle name="Note 2 4 5" xfId="8086" xr:uid="{4F7C8C75-CA6C-4D85-A189-2C200626A267}"/>
    <cellStyle name="Note 2 4 5 2" xfId="23499" xr:uid="{794B69C9-D200-4CAA-A023-B1DC37E61B54}"/>
    <cellStyle name="Note 2 4 5 2 2" xfId="61634" xr:uid="{DEA6017D-B228-4F2F-A9C3-449468382E45}"/>
    <cellStyle name="Note 2 4 5 3" xfId="61633" xr:uid="{E34ABF9A-3DB2-46C5-8D4E-1CB6F2D0DF79}"/>
    <cellStyle name="Note 2 4 6" xfId="15794" xr:uid="{D5CC8E01-8C7D-43FE-82DA-AD52B6010F45}"/>
    <cellStyle name="Note 2 4 6 2" xfId="61635" xr:uid="{5CEAD50C-8585-472F-B1C0-73980F74E456}"/>
    <cellStyle name="Note 2 4 7" xfId="61604" xr:uid="{76E9A19C-8E27-46FD-B8A6-AEC27C6DE5C9}"/>
    <cellStyle name="Note 2 5" xfId="795" xr:uid="{72777051-6AC9-4CA3-BFD3-B6108B542A0B}"/>
    <cellStyle name="Note 2 5 2" xfId="2274" xr:uid="{A1D8EFD3-5502-4D58-B698-B84022E12B60}"/>
    <cellStyle name="Note 2 5 2 2" xfId="6006" xr:uid="{8A364001-2162-4093-AE3F-1061027A5086}"/>
    <cellStyle name="Note 2 5 2 2 2" xfId="13714" xr:uid="{6D6A5BD0-BCDC-408B-9270-C5B521A6CCB5}"/>
    <cellStyle name="Note 2 5 2 2 2 2" xfId="29126" xr:uid="{D935753C-2ED3-43DB-BA14-C1BD57CB5B32}"/>
    <cellStyle name="Note 2 5 2 2 2 2 2" xfId="61640" xr:uid="{E156F347-2F2E-4D43-B5FF-288A5F3B15A0}"/>
    <cellStyle name="Note 2 5 2 2 2 3" xfId="61639" xr:uid="{2C4DE01B-4BD1-4949-951F-FB1DDDA742DA}"/>
    <cellStyle name="Note 2 5 2 2 3" xfId="21421" xr:uid="{9D9D6ABE-3DC1-444C-BDB0-BD37838A81C3}"/>
    <cellStyle name="Note 2 5 2 2 3 2" xfId="61641" xr:uid="{731CC22C-C50C-4D7A-A7B6-69CFE986FCF0}"/>
    <cellStyle name="Note 2 5 2 2 4" xfId="61638" xr:uid="{2F9B13F6-D4A8-4CEA-8659-2277C59463EE}"/>
    <cellStyle name="Note 2 5 2 3" xfId="9985" xr:uid="{80FF0A30-A392-4B73-9254-E1F52155E6B6}"/>
    <cellStyle name="Note 2 5 2 3 2" xfId="25398" xr:uid="{5C812557-8128-41C5-8BD9-A2D43ABC9F7A}"/>
    <cellStyle name="Note 2 5 2 3 2 2" xfId="61643" xr:uid="{D6B54FA9-E9CE-4647-AA7D-B6BA28057D8A}"/>
    <cellStyle name="Note 2 5 2 3 3" xfId="61642" xr:uid="{5592F7F8-2962-4875-81A3-C9F9660E2F58}"/>
    <cellStyle name="Note 2 5 2 4" xfId="17693" xr:uid="{D8AF7E88-EBDF-4A0B-B474-BA7B38A6F057}"/>
    <cellStyle name="Note 2 5 2 4 2" xfId="61644" xr:uid="{F62933D5-9C5F-49E9-8FDB-B08BA4FA9DA0}"/>
    <cellStyle name="Note 2 5 2 5" xfId="61637" xr:uid="{4BD57CC3-AA4A-4C74-9716-69E71DB0FC27}"/>
    <cellStyle name="Note 2 5 3" xfId="4534" xr:uid="{DDBC5F40-B678-4555-B90A-797C9DADF3AC}"/>
    <cellStyle name="Note 2 5 3 2" xfId="12242" xr:uid="{6126295F-A202-426A-90EE-A277937AC77F}"/>
    <cellStyle name="Note 2 5 3 2 2" xfId="27654" xr:uid="{5ADB5CBF-5C39-467B-9F6E-2C31FD5236E8}"/>
    <cellStyle name="Note 2 5 3 2 2 2" xfId="61647" xr:uid="{E514D796-B772-493E-83F1-C455A84D3972}"/>
    <cellStyle name="Note 2 5 3 2 3" xfId="61646" xr:uid="{EE139368-EA65-48BA-9E70-DFF1DA70018D}"/>
    <cellStyle name="Note 2 5 3 3" xfId="19949" xr:uid="{4FA34D76-8883-457A-9E18-5C95722D3830}"/>
    <cellStyle name="Note 2 5 3 3 2" xfId="61648" xr:uid="{F6258D7E-D994-4A57-AC77-B1A2FDACFA44}"/>
    <cellStyle name="Note 2 5 3 4" xfId="61645" xr:uid="{E85F8E4C-9D94-4214-AE6E-B4CD4DE1EC30}"/>
    <cellStyle name="Note 2 5 4" xfId="8526" xr:uid="{6F64091B-E163-41E6-BC8D-F5B864A3B5E7}"/>
    <cellStyle name="Note 2 5 4 2" xfId="23939" xr:uid="{3043922A-D3CA-4378-806A-DEC0A224758C}"/>
    <cellStyle name="Note 2 5 4 2 2" xfId="61650" xr:uid="{0376E62A-CD50-4A2A-9C1D-D9667C45C9C5}"/>
    <cellStyle name="Note 2 5 4 3" xfId="61649" xr:uid="{C9239821-AF0C-48A6-BA07-90224E0991FC}"/>
    <cellStyle name="Note 2 5 5" xfId="16234" xr:uid="{59D27E32-6862-4B9F-A4CD-844E18B1B471}"/>
    <cellStyle name="Note 2 5 5 2" xfId="61651" xr:uid="{B555169B-C503-4D1C-B338-F90430D9E849}"/>
    <cellStyle name="Note 2 5 6" xfId="61636" xr:uid="{74E23330-3C19-4ED2-8C0F-14B9794FE206}"/>
    <cellStyle name="Note 2 6" xfId="1634" xr:uid="{63F623F6-D2E2-43CE-8DD7-3C4980EAD91E}"/>
    <cellStyle name="Note 2 6 2" xfId="5367" xr:uid="{B7F0C406-DAC3-460B-AC67-5DD995DD0CE4}"/>
    <cellStyle name="Note 2 6 2 2" xfId="13075" xr:uid="{A399A3F4-B18C-4025-80FF-6DAFEFEBD3BC}"/>
    <cellStyle name="Note 2 6 2 2 2" xfId="28487" xr:uid="{D25DA38D-C85B-47D7-83EE-D6C6F1A8397E}"/>
    <cellStyle name="Note 2 6 2 2 2 2" xfId="61655" xr:uid="{D2D9E7FF-A74D-432A-A083-E202252D777A}"/>
    <cellStyle name="Note 2 6 2 2 3" xfId="61654" xr:uid="{F2E648CA-823B-494A-A0D6-32DA31561CDD}"/>
    <cellStyle name="Note 2 6 2 3" xfId="20782" xr:uid="{9B12FA50-9ACC-438D-B53A-85CB2D083D85}"/>
    <cellStyle name="Note 2 6 2 3 2" xfId="61656" xr:uid="{6A640C6A-010B-4E68-AC75-9FF6B23A935E}"/>
    <cellStyle name="Note 2 6 2 4" xfId="61653" xr:uid="{CCF69D12-E5A4-49DF-9FD7-AF4A37567C06}"/>
    <cellStyle name="Note 2 6 3" xfId="9347" xr:uid="{06BA041D-9B09-4772-B777-C5E40470C5FD}"/>
    <cellStyle name="Note 2 6 3 2" xfId="24760" xr:uid="{3932ACC1-416A-4A46-B727-C63444ED4B87}"/>
    <cellStyle name="Note 2 6 3 2 2" xfId="61658" xr:uid="{A5B7A4A5-3110-437A-AD19-063FE4FFAF5E}"/>
    <cellStyle name="Note 2 6 3 3" xfId="61657" xr:uid="{9C1F6A44-D0F7-40C7-B355-02C9C9380245}"/>
    <cellStyle name="Note 2 6 4" xfId="17055" xr:uid="{11193EF5-991C-4313-B640-4596C93FE9F2}"/>
    <cellStyle name="Note 2 6 4 2" xfId="61659" xr:uid="{C755A61C-01D7-4B43-9B06-3A1E01679A5D}"/>
    <cellStyle name="Note 2 6 5" xfId="61652" xr:uid="{4BD92EFD-00D3-40E1-84D9-D150404785B6}"/>
    <cellStyle name="Note 2 7" xfId="3881" xr:uid="{1F2011BA-A0EB-4F7F-8387-D4106CF10949}"/>
    <cellStyle name="Note 2 7 2" xfId="11590" xr:uid="{325638BD-68D9-4772-BC28-83CF1F418AB4}"/>
    <cellStyle name="Note 2 7 2 2" xfId="27002" xr:uid="{65A392ED-E190-41D5-B15A-9FA6BB24707F}"/>
    <cellStyle name="Note 2 7 2 2 2" xfId="61662" xr:uid="{D3E6AB7D-2060-41C9-9D5F-497F7378FE3A}"/>
    <cellStyle name="Note 2 7 2 3" xfId="61661" xr:uid="{C48353E6-ED08-4736-9339-9AE9A1FA02C7}"/>
    <cellStyle name="Note 2 7 3" xfId="19297" xr:uid="{71608E4A-B096-4ADD-8256-FD87EA0008EC}"/>
    <cellStyle name="Note 2 7 3 2" xfId="61663" xr:uid="{58DA1D1D-E5BA-46D5-9DAE-CF53CED49BE3}"/>
    <cellStyle name="Note 2 7 4" xfId="61660" xr:uid="{B0DBA533-ED36-46E7-975D-CDC9612A9D4F}"/>
    <cellStyle name="Note 2 8" xfId="7870" xr:uid="{AD86FA93-958D-4E29-AD77-8A2E3FEF42A6}"/>
    <cellStyle name="Note 2 8 2" xfId="23283" xr:uid="{FBCA4342-4776-4F03-8AA5-8879EB6A8B34}"/>
    <cellStyle name="Note 2 8 2 2" xfId="61665" xr:uid="{A29B6944-CAA7-4131-92D0-C1C3928785FC}"/>
    <cellStyle name="Note 2 8 3" xfId="61664" xr:uid="{4D44C353-73C7-4C13-B97A-F250A352CB47}"/>
    <cellStyle name="Note 2 9" xfId="15578" xr:uid="{3FD40372-BFAB-4746-9981-E573D10340BF}"/>
    <cellStyle name="Note 2 9 2" xfId="61666" xr:uid="{BEC1D927-6684-4B87-96B2-8B9E44F8101F}"/>
    <cellStyle name="Note 20" xfId="3622" xr:uid="{AD3966EE-4FB9-49EF-B074-506CB7FD6360}"/>
    <cellStyle name="Note 20 2" xfId="7353" xr:uid="{5A3E17E2-ED66-4ABA-AE46-229AC8E5C8DF}"/>
    <cellStyle name="Note 20 2 2" xfId="15061" xr:uid="{CF85E8E4-3DEC-45A3-B5AA-3A1559716ED7}"/>
    <cellStyle name="Note 20 2 2 2" xfId="30473" xr:uid="{5A5859F2-F452-498C-88D6-9CDEE0CA60C7}"/>
    <cellStyle name="Note 20 2 2 2 2" xfId="61670" xr:uid="{EF2BA1CC-F275-4790-97E0-91BC60FA0313}"/>
    <cellStyle name="Note 20 2 2 3" xfId="61669" xr:uid="{285D42ED-2174-4BF0-92D0-EA9651A2DD3D}"/>
    <cellStyle name="Note 20 2 3" xfId="22768" xr:uid="{768026DB-6912-49D6-92FC-F12E6BF18F72}"/>
    <cellStyle name="Note 20 2 3 2" xfId="61671" xr:uid="{84C09C60-37AF-4F53-A67B-FEABAB0C24A0}"/>
    <cellStyle name="Note 20 2 4" xfId="61668" xr:uid="{0E64B0D4-F6BC-42AB-A3D3-C41CA8A0CB92}"/>
    <cellStyle name="Note 20 3" xfId="11332" xr:uid="{B2CFEA55-69BE-45B4-AE7E-F0C9CD310B23}"/>
    <cellStyle name="Note 20 3 2" xfId="26745" xr:uid="{4D67637F-932F-4D34-9137-73A03F5B8DDA}"/>
    <cellStyle name="Note 20 3 2 2" xfId="61673" xr:uid="{CB0BC310-3822-4D22-8B6A-C39AFE054F34}"/>
    <cellStyle name="Note 20 3 3" xfId="61672" xr:uid="{17DC72DA-AA5C-4726-B9A0-EC1C3A4D039F}"/>
    <cellStyle name="Note 20 4" xfId="19040" xr:uid="{C9B6AE87-E3F7-45F3-8AD5-7AF8B28C88DF}"/>
    <cellStyle name="Note 20 4 2" xfId="61674" xr:uid="{1F2127F9-44A7-44EC-8E58-F824407CD8F1}"/>
    <cellStyle name="Note 20 5" xfId="61667" xr:uid="{72B45F49-6337-48A9-9F7A-8D7DB540F8CD}"/>
    <cellStyle name="Note 21" xfId="3642" xr:uid="{7297BBF2-06E0-4414-963D-397D6F3D83E3}"/>
    <cellStyle name="Note 21 2" xfId="7373" xr:uid="{7396500F-1D2F-4806-8BEC-A515F9DE32FC}"/>
    <cellStyle name="Note 21 2 2" xfId="15081" xr:uid="{612AFAA8-855A-43CB-B185-1224A79D07AF}"/>
    <cellStyle name="Note 21 2 2 2" xfId="30493" xr:uid="{C72426F2-06B7-4AD1-BE4A-5DDFBB74A681}"/>
    <cellStyle name="Note 21 2 2 2 2" xfId="61678" xr:uid="{16B7F186-8F7E-47A3-AADC-AC107136F10E}"/>
    <cellStyle name="Note 21 2 2 3" xfId="61677" xr:uid="{4D08D1E1-F050-4027-9ACD-07F6E379054E}"/>
    <cellStyle name="Note 21 2 3" xfId="22788" xr:uid="{6C74711B-3F8E-41B1-B824-0334C7C02075}"/>
    <cellStyle name="Note 21 2 3 2" xfId="61679" xr:uid="{32334E05-223B-446E-91CE-B4A5F1DDBDB4}"/>
    <cellStyle name="Note 21 2 4" xfId="61676" xr:uid="{C4C4C730-F8E8-449A-BACB-E517BBA263C5}"/>
    <cellStyle name="Note 21 3" xfId="11352" xr:uid="{45182489-1F8A-4011-A311-11B83B379759}"/>
    <cellStyle name="Note 21 3 2" xfId="26765" xr:uid="{98A82375-1502-4CFB-A072-BBFE58907CCF}"/>
    <cellStyle name="Note 21 3 2 2" xfId="61681" xr:uid="{7708D2E4-8EAB-4615-9963-1C8E0BB899C3}"/>
    <cellStyle name="Note 21 3 3" xfId="61680" xr:uid="{15EF1619-FC00-48C5-A837-B1176218D7A8}"/>
    <cellStyle name="Note 21 4" xfId="19060" xr:uid="{EE599B3A-0086-4AA2-855E-D500BDD48B05}"/>
    <cellStyle name="Note 21 4 2" xfId="61682" xr:uid="{15FFBDFB-4814-413F-8416-8540EC26EEB4}"/>
    <cellStyle name="Note 21 5" xfId="61675" xr:uid="{3F20B839-2A18-4DAA-B89E-8F1E4B162450}"/>
    <cellStyle name="Note 22" xfId="3662" xr:uid="{08CF6AC0-ED11-48E6-8BF2-9B1D40D11113}"/>
    <cellStyle name="Note 22 2" xfId="7393" xr:uid="{2DEA7CDB-DBCC-4FFD-9FE6-0971875B3619}"/>
    <cellStyle name="Note 22 2 2" xfId="15101" xr:uid="{2EB12AF9-5093-4299-8074-A8F7D7DF6A35}"/>
    <cellStyle name="Note 22 2 2 2" xfId="30513" xr:uid="{AF182491-DD16-4DD4-A377-EB9EDB97E564}"/>
    <cellStyle name="Note 22 2 2 2 2" xfId="61686" xr:uid="{6955FCB6-5330-4B44-B963-6E432BD1810D}"/>
    <cellStyle name="Note 22 2 2 3" xfId="61685" xr:uid="{7AE81A67-181E-4082-B181-E08AEC575613}"/>
    <cellStyle name="Note 22 2 3" xfId="22808" xr:uid="{2640D156-EF63-4A1E-8967-E97C24002372}"/>
    <cellStyle name="Note 22 2 3 2" xfId="61687" xr:uid="{5FC50B66-01D7-45ED-9200-C9787052DC2A}"/>
    <cellStyle name="Note 22 2 4" xfId="61684" xr:uid="{9F27FB7C-66DD-4B7C-B21C-EB081D8C85B3}"/>
    <cellStyle name="Note 22 3" xfId="11372" xr:uid="{1E98EC2E-A2E0-4846-95CB-3065647775BD}"/>
    <cellStyle name="Note 22 3 2" xfId="26785" xr:uid="{C0FABAB3-09D4-412A-9A92-36E25D4E5C70}"/>
    <cellStyle name="Note 22 3 2 2" xfId="61689" xr:uid="{2DFC9214-09E8-447D-8452-BB86C37A1265}"/>
    <cellStyle name="Note 22 3 3" xfId="61688" xr:uid="{B6D41BEE-5EC6-4A6D-9045-8FEE16A0D57A}"/>
    <cellStyle name="Note 22 4" xfId="19080" xr:uid="{EE0230EC-16E3-441F-9CB9-B4B6099822CF}"/>
    <cellStyle name="Note 22 4 2" xfId="61690" xr:uid="{BA57F4BF-9D45-4F0B-B3BD-9A57BE29BDED}"/>
    <cellStyle name="Note 22 5" xfId="61683" xr:uid="{16CB7D8C-D7C1-4D16-9A95-DDA5222FE84C}"/>
    <cellStyle name="Note 23" xfId="3682" xr:uid="{BCD8384A-5985-45AA-AB98-CC92C26D89F1}"/>
    <cellStyle name="Note 23 2" xfId="7413" xr:uid="{DD97735B-2102-43FC-AC57-9EF04336E5A3}"/>
    <cellStyle name="Note 23 2 2" xfId="15121" xr:uid="{38FB21D4-5555-41AC-BBE3-72B25A8BB34F}"/>
    <cellStyle name="Note 23 2 2 2" xfId="30533" xr:uid="{A7813894-D427-473D-ABB2-586F86778D64}"/>
    <cellStyle name="Note 23 2 2 2 2" xfId="61694" xr:uid="{EC9CEA08-02CC-4CC6-8875-70BB41899EF1}"/>
    <cellStyle name="Note 23 2 2 3" xfId="61693" xr:uid="{EBB6A981-D378-4576-9F5F-ACF7D1EEC951}"/>
    <cellStyle name="Note 23 2 3" xfId="22828" xr:uid="{CC220389-A467-4074-8D5F-E97EC1134D9E}"/>
    <cellStyle name="Note 23 2 3 2" xfId="61695" xr:uid="{AE1E3554-18CC-4857-8522-54A784436D21}"/>
    <cellStyle name="Note 23 2 4" xfId="61692" xr:uid="{2D503188-9423-4ABC-B160-5A77E61784C3}"/>
    <cellStyle name="Note 23 3" xfId="11392" xr:uid="{D98397C9-3B8C-460F-92DB-40689BE54E5E}"/>
    <cellStyle name="Note 23 3 2" xfId="26805" xr:uid="{D865D5D3-29C6-4EE3-B243-DB2C64C1DD0E}"/>
    <cellStyle name="Note 23 3 2 2" xfId="61697" xr:uid="{7E24D15A-DEE7-4119-BE8C-120F3165984E}"/>
    <cellStyle name="Note 23 3 3" xfId="61696" xr:uid="{80C877BE-A1C2-445F-80CB-5762AE449F40}"/>
    <cellStyle name="Note 23 4" xfId="19100" xr:uid="{63900273-94CF-4D62-BA5A-72D3939CF127}"/>
    <cellStyle name="Note 23 4 2" xfId="61698" xr:uid="{951808C8-F6A6-4716-9406-926C88809B84}"/>
    <cellStyle name="Note 23 5" xfId="61691" xr:uid="{AB3ACDFB-D7FC-46EF-A290-9D1CB7F65FA4}"/>
    <cellStyle name="Note 24" xfId="3702" xr:uid="{E836BF6A-3FC3-4284-9B24-FC0ECC126E80}"/>
    <cellStyle name="Note 24 2" xfId="7433" xr:uid="{F0FD043F-AC6B-4C8E-A46A-98D174C6C2E0}"/>
    <cellStyle name="Note 24 2 2" xfId="15141" xr:uid="{36A7AC4E-6DD6-41E6-8E25-313FF796EAD9}"/>
    <cellStyle name="Note 24 2 2 2" xfId="30553" xr:uid="{BCAB2F96-A3B7-424C-BE3F-08D4FD68744B}"/>
    <cellStyle name="Note 24 2 2 2 2" xfId="61702" xr:uid="{63366F80-6F8F-4814-AB52-A3E420DD3AA4}"/>
    <cellStyle name="Note 24 2 2 3" xfId="61701" xr:uid="{E8937E49-7D86-423B-97A0-BD96853EAFDB}"/>
    <cellStyle name="Note 24 2 3" xfId="22848" xr:uid="{5B9586D1-EC88-4919-A467-F85DB3442B54}"/>
    <cellStyle name="Note 24 2 3 2" xfId="61703" xr:uid="{A30BD607-0A0A-4530-B28B-75E80CEE9876}"/>
    <cellStyle name="Note 24 2 4" xfId="61700" xr:uid="{C7FAA4C4-1975-428D-AFFD-E1320539E8A0}"/>
    <cellStyle name="Note 24 3" xfId="11412" xr:uid="{3A378E8B-D23D-4834-A7BC-49CB02C7C460}"/>
    <cellStyle name="Note 24 3 2" xfId="26825" xr:uid="{AE0C51BD-6D59-413F-A742-0575FB50FD4A}"/>
    <cellStyle name="Note 24 3 2 2" xfId="61705" xr:uid="{A5600247-2191-4E26-9875-56FFBD65E5B7}"/>
    <cellStyle name="Note 24 3 3" xfId="61704" xr:uid="{468EC598-8B2D-4AD1-A9A8-3C6BC2797C07}"/>
    <cellStyle name="Note 24 4" xfId="19120" xr:uid="{445E3AE5-9458-43CA-93F0-2ABB58B181F7}"/>
    <cellStyle name="Note 24 4 2" xfId="61706" xr:uid="{15631155-DF4B-47B4-A945-F269DB981FA5}"/>
    <cellStyle name="Note 24 5" xfId="61699" xr:uid="{C3D9487B-4550-4EC7-8C73-1BFA15E20CE9}"/>
    <cellStyle name="Note 25" xfId="3722" xr:uid="{6F687EAE-071E-4329-9A0E-921082D6C7A6}"/>
    <cellStyle name="Note 25 2" xfId="7453" xr:uid="{655DC5BB-9756-4185-944E-25048133DAD5}"/>
    <cellStyle name="Note 25 2 2" xfId="15161" xr:uid="{BEF2E6E1-6E66-491B-9126-1BDFCD714E03}"/>
    <cellStyle name="Note 25 2 2 2" xfId="30573" xr:uid="{511E441E-F055-4293-8EA0-8B57507F45B4}"/>
    <cellStyle name="Note 25 2 2 2 2" xfId="61710" xr:uid="{02DED74F-A865-41ED-8A81-7D57A440186D}"/>
    <cellStyle name="Note 25 2 2 3" xfId="61709" xr:uid="{E97DA096-87A4-48A8-BD47-07856C15D361}"/>
    <cellStyle name="Note 25 2 3" xfId="22868" xr:uid="{B14A1151-E35F-4856-A301-8DEF9AB29A8E}"/>
    <cellStyle name="Note 25 2 3 2" xfId="61711" xr:uid="{B3351A1E-6745-44A8-97E2-E00AE9E3BF55}"/>
    <cellStyle name="Note 25 2 4" xfId="61708" xr:uid="{7EEA3594-6C20-41B6-80BD-2D9D9F7C83CE}"/>
    <cellStyle name="Note 25 3" xfId="11432" xr:uid="{7285F270-BC11-4236-AB29-5220418D2654}"/>
    <cellStyle name="Note 25 3 2" xfId="26845" xr:uid="{57981853-B5FC-4473-9862-1C2916781928}"/>
    <cellStyle name="Note 25 3 2 2" xfId="61713" xr:uid="{995D4095-C313-4346-822D-A2D45559929E}"/>
    <cellStyle name="Note 25 3 3" xfId="61712" xr:uid="{1B138AE9-8786-4603-8577-76D7E04EA483}"/>
    <cellStyle name="Note 25 4" xfId="19140" xr:uid="{84C7AE6C-D278-425C-A960-E70A72B529D4}"/>
    <cellStyle name="Note 25 4 2" xfId="61714" xr:uid="{695F5A49-AACE-403B-854C-2CB97699E6C9}"/>
    <cellStyle name="Note 25 5" xfId="61707" xr:uid="{09767591-81B7-4FEF-93D9-8540CDA6B594}"/>
    <cellStyle name="Note 26" xfId="3742" xr:uid="{21EB03DF-8455-424A-81C2-5D0EE7C164DA}"/>
    <cellStyle name="Note 26 2" xfId="7473" xr:uid="{613A5502-9A21-45CB-AD0E-EF0FB8A4796F}"/>
    <cellStyle name="Note 26 2 2" xfId="15181" xr:uid="{231E2E8E-3168-4326-8F80-867D72A01FE3}"/>
    <cellStyle name="Note 26 2 2 2" xfId="30593" xr:uid="{04CCDC2F-332A-40AD-B559-63ABC45DDFB0}"/>
    <cellStyle name="Note 26 2 2 2 2" xfId="61718" xr:uid="{BC3D1F3D-9C23-49C5-96F7-939C684B8F2C}"/>
    <cellStyle name="Note 26 2 2 3" xfId="61717" xr:uid="{86D1BD00-5DE6-4540-944A-440A458734CE}"/>
    <cellStyle name="Note 26 2 3" xfId="22888" xr:uid="{B03777EB-CC98-480E-A460-51C8EA8979E0}"/>
    <cellStyle name="Note 26 2 3 2" xfId="61719" xr:uid="{0675DA9F-B45F-48AD-A026-D083742109C2}"/>
    <cellStyle name="Note 26 2 4" xfId="61716" xr:uid="{2A3C59C4-4187-49C5-906E-DB03ADAB2C5E}"/>
    <cellStyle name="Note 26 3" xfId="11452" xr:uid="{0230712D-DACC-4678-938F-67AB9AC87025}"/>
    <cellStyle name="Note 26 3 2" xfId="26865" xr:uid="{33CED54A-DC44-4B85-B64E-FAD33C43402A}"/>
    <cellStyle name="Note 26 3 2 2" xfId="61721" xr:uid="{45149E0E-AC15-4D49-AB3A-78D8AEF636C4}"/>
    <cellStyle name="Note 26 3 3" xfId="61720" xr:uid="{1B290524-75C4-4450-93BA-6F4B3D61A1E9}"/>
    <cellStyle name="Note 26 4" xfId="19160" xr:uid="{68CF555D-9000-4548-8384-A7FF32D1045E}"/>
    <cellStyle name="Note 26 4 2" xfId="61722" xr:uid="{5DB233A1-B8C0-4239-9BAB-E6BD75D27024}"/>
    <cellStyle name="Note 26 5" xfId="61715" xr:uid="{F6A672C3-8847-4A56-930C-0C08A8A23661}"/>
    <cellStyle name="Note 27" xfId="3762" xr:uid="{1A7467D0-6A20-4379-843E-C40135A61E82}"/>
    <cellStyle name="Note 27 2" xfId="7493" xr:uid="{FE881CAF-5E60-4110-BDC9-97B790BBA608}"/>
    <cellStyle name="Note 27 2 2" xfId="15201" xr:uid="{5D49BC30-E68A-46D4-8286-F78BEF542C17}"/>
    <cellStyle name="Note 27 2 2 2" xfId="30613" xr:uid="{7A267062-46B5-4D0D-AFDA-3C1CB7910DBD}"/>
    <cellStyle name="Note 27 2 2 2 2" xfId="61726" xr:uid="{765946CC-4A95-4166-921B-DF312D91FBB3}"/>
    <cellStyle name="Note 27 2 2 3" xfId="61725" xr:uid="{A4B6BEB3-406B-4DBD-B311-27AF7A7FAC38}"/>
    <cellStyle name="Note 27 2 3" xfId="22908" xr:uid="{67DCF9CD-FCBE-4E51-91BD-7953575C5873}"/>
    <cellStyle name="Note 27 2 3 2" xfId="61727" xr:uid="{C33CAB43-7463-41E9-A2D9-1A17536727E7}"/>
    <cellStyle name="Note 27 2 4" xfId="61724" xr:uid="{2B6AFF98-84E0-4DA4-9D15-6650EF4E21E3}"/>
    <cellStyle name="Note 27 3" xfId="11472" xr:uid="{B9163647-F7A3-422B-954E-85F31C3F4A1F}"/>
    <cellStyle name="Note 27 3 2" xfId="26885" xr:uid="{E7D2F9AA-8746-4FB6-BB07-55E6A348B077}"/>
    <cellStyle name="Note 27 3 2 2" xfId="61729" xr:uid="{67DF19F4-AFC8-4F51-AFE3-149470BEDBAA}"/>
    <cellStyle name="Note 27 3 3" xfId="61728" xr:uid="{53A844E4-4604-41DF-83F6-C91D82F601AF}"/>
    <cellStyle name="Note 27 4" xfId="19180" xr:uid="{8B6A09D3-DD6E-4B6C-A46D-46E3FD89EEC9}"/>
    <cellStyle name="Note 27 4 2" xfId="61730" xr:uid="{E1B99377-A0B9-46D9-9920-31424EBFDB10}"/>
    <cellStyle name="Note 27 5" xfId="61723" xr:uid="{56B13D70-58CF-4B44-ADD3-7D277160CF2E}"/>
    <cellStyle name="Note 28" xfId="3782" xr:uid="{509512DB-5B55-4E78-83F7-DCC2C00DA1E8}"/>
    <cellStyle name="Note 28 2" xfId="7513" xr:uid="{549C8CAE-F96E-49AB-8AB7-FAA9CF22728A}"/>
    <cellStyle name="Note 28 2 2" xfId="15221" xr:uid="{F31463BE-870B-4F74-9917-06CE800C250A}"/>
    <cellStyle name="Note 28 2 2 2" xfId="30633" xr:uid="{A49521D7-FC1A-4DB2-AF54-259BC964AC6B}"/>
    <cellStyle name="Note 28 2 2 2 2" xfId="61734" xr:uid="{BA21B568-511F-4CF1-92EB-FAEF9D8977D7}"/>
    <cellStyle name="Note 28 2 2 3" xfId="61733" xr:uid="{C48AC4D7-1CBF-4615-992A-3649E2A267B5}"/>
    <cellStyle name="Note 28 2 3" xfId="22928" xr:uid="{E98553F5-EC66-490C-8339-D81FFE99B89D}"/>
    <cellStyle name="Note 28 2 3 2" xfId="61735" xr:uid="{F6F99543-3C3B-4D7F-A8A7-B17C97D9ADF4}"/>
    <cellStyle name="Note 28 2 4" xfId="61732" xr:uid="{E0E3D6DC-7ECC-4DF6-AB81-0EE46E0E9FF2}"/>
    <cellStyle name="Note 28 3" xfId="11492" xr:uid="{FDDB850C-07B9-4146-9C2B-6FB92907EAAA}"/>
    <cellStyle name="Note 28 3 2" xfId="26905" xr:uid="{57B7964D-F8A1-4D3F-BFC4-EB566FA57BAD}"/>
    <cellStyle name="Note 28 3 2 2" xfId="61737" xr:uid="{F48F3E6F-D348-49C9-B479-AAF24AF09904}"/>
    <cellStyle name="Note 28 3 3" xfId="61736" xr:uid="{D61D3A36-A0AC-49D0-9EE9-3FEA5043D6AE}"/>
    <cellStyle name="Note 28 4" xfId="19200" xr:uid="{C89BFB2A-859B-49F6-86BA-5B9EFFC0EEAD}"/>
    <cellStyle name="Note 28 4 2" xfId="61738" xr:uid="{50490E62-E5BE-40C6-A850-04CC18118217}"/>
    <cellStyle name="Note 28 5" xfId="61731" xr:uid="{6ECB6EA8-F521-416F-AA66-4BAFE9282502}"/>
    <cellStyle name="Note 29" xfId="3802" xr:uid="{175C94C6-C54D-4F6B-953F-23710A77CBA1}"/>
    <cellStyle name="Note 29 2" xfId="7533" xr:uid="{38C07CBE-FF38-4353-AB22-D4531D53FD08}"/>
    <cellStyle name="Note 29 2 2" xfId="15241" xr:uid="{F20E2480-EA79-4644-939B-031202A5F682}"/>
    <cellStyle name="Note 29 2 2 2" xfId="30653" xr:uid="{C2E2FA62-B133-4E11-9FA0-8177C643D023}"/>
    <cellStyle name="Note 29 2 2 2 2" xfId="61742" xr:uid="{93BEF132-8F8D-4A83-9527-776C7CE68E21}"/>
    <cellStyle name="Note 29 2 2 3" xfId="61741" xr:uid="{8D9F4485-D2BF-4EF8-863E-E1BA6203BF99}"/>
    <cellStyle name="Note 29 2 3" xfId="22948" xr:uid="{7B748328-3486-42DD-920B-C1AAB639C94E}"/>
    <cellStyle name="Note 29 2 3 2" xfId="61743" xr:uid="{11AB3C84-C58C-45F3-9B04-6BB0C99B64FB}"/>
    <cellStyle name="Note 29 2 4" xfId="61740" xr:uid="{3F6E9BEF-DE29-44DD-8096-3369AC991B37}"/>
    <cellStyle name="Note 29 3" xfId="11512" xr:uid="{50CAB89F-DBBB-4C77-B884-2E2545A74D35}"/>
    <cellStyle name="Note 29 3 2" xfId="26925" xr:uid="{DD504E93-F7A9-4E1F-AE37-E20CA3F9C6C1}"/>
    <cellStyle name="Note 29 3 2 2" xfId="61745" xr:uid="{162AED47-A51B-4966-A6F1-A156EF28B2B4}"/>
    <cellStyle name="Note 29 3 3" xfId="61744" xr:uid="{C268DEDB-9CCB-4660-9967-0127D1DD3A36}"/>
    <cellStyle name="Note 29 4" xfId="19220" xr:uid="{F3C8CD39-30DD-4B4E-8722-4B4E9108DA58}"/>
    <cellStyle name="Note 29 4 2" xfId="61746" xr:uid="{806D4EDA-2D49-42A8-85B0-D24CEF6F30A9}"/>
    <cellStyle name="Note 29 5" xfId="61739" xr:uid="{B332EB1F-23F9-4120-83CC-221BD1CA6A15}"/>
    <cellStyle name="Note 3" xfId="3281" xr:uid="{DF2E91BF-41A5-4410-8594-AC291B00E2F0}"/>
    <cellStyle name="Note 3 2" xfId="7013" xr:uid="{B577F7F4-F837-40C8-91D2-871B6F2E1DA7}"/>
    <cellStyle name="Note 3 2 2" xfId="14721" xr:uid="{DD3FCEBE-BCDD-494F-95BA-CC730BC88143}"/>
    <cellStyle name="Note 3 2 2 2" xfId="30133" xr:uid="{6B796A66-8F1E-4593-BB7A-D02CF0A1CA5B}"/>
    <cellStyle name="Note 3 2 2 2 2" xfId="61750" xr:uid="{90240097-312D-454F-90A1-8483C2A8EBDF}"/>
    <cellStyle name="Note 3 2 2 3" xfId="61749" xr:uid="{87E7FEB8-139A-4292-A011-291D6A7344E6}"/>
    <cellStyle name="Note 3 2 3" xfId="22428" xr:uid="{F1642CFE-12C1-4EB6-9577-B4CC9906D5FF}"/>
    <cellStyle name="Note 3 2 3 2" xfId="61751" xr:uid="{7C4A72E0-CCB4-4709-8903-93D62A676D5A}"/>
    <cellStyle name="Note 3 2 4" xfId="61748" xr:uid="{1CA2D1C7-1A3C-4834-957F-2EE89187CCC1}"/>
    <cellStyle name="Note 3 3" xfId="10992" xr:uid="{01084283-52F0-4F6C-9026-A18BBA641BA5}"/>
    <cellStyle name="Note 3 3 2" xfId="26405" xr:uid="{7A6DB48F-A355-4190-A623-DEEA3D4A02D3}"/>
    <cellStyle name="Note 3 3 2 2" xfId="61753" xr:uid="{A4754036-D71F-4509-864D-B963EFDC18E2}"/>
    <cellStyle name="Note 3 3 3" xfId="61752" xr:uid="{CFA323AC-C486-4F75-BB48-F17D485F54FA}"/>
    <cellStyle name="Note 3 4" xfId="18700" xr:uid="{3478F58F-B768-40CC-AF15-280D7C4A16FF}"/>
    <cellStyle name="Note 3 4 2" xfId="61754" xr:uid="{6D23CA98-7D1D-4103-AFA8-0D6BDB243078}"/>
    <cellStyle name="Note 3 5" xfId="61747" xr:uid="{E3729AB7-5784-4BD3-A40B-7A362DFA8421}"/>
    <cellStyle name="Note 30" xfId="3823" xr:uid="{69A06FA8-1102-4868-8706-F2F0897654E4}"/>
    <cellStyle name="Note 30 2" xfId="7553" xr:uid="{BCAA4F8F-97E5-42DC-8DAE-E78583336345}"/>
    <cellStyle name="Note 30 2 2" xfId="15261" xr:uid="{DDEB01AD-F280-41FE-A928-A5B5D5028218}"/>
    <cellStyle name="Note 30 2 2 2" xfId="30673" xr:uid="{4A2B4094-580B-4A53-A416-FE286222F0BD}"/>
    <cellStyle name="Note 30 2 2 2 2" xfId="61758" xr:uid="{99A7118C-8DA8-456B-9DCB-6057837A3795}"/>
    <cellStyle name="Note 30 2 2 3" xfId="61757" xr:uid="{1FA77E7E-0286-478E-B880-CB70CC624A29}"/>
    <cellStyle name="Note 30 2 3" xfId="22968" xr:uid="{8FF1801C-4650-44DA-B984-B70C751A8121}"/>
    <cellStyle name="Note 30 2 3 2" xfId="61759" xr:uid="{9C20423E-EDA0-4E02-8D8C-5347D458765F}"/>
    <cellStyle name="Note 30 2 4" xfId="61756" xr:uid="{492947AA-F41F-46B6-9DD8-9D444D4C7669}"/>
    <cellStyle name="Note 30 3" xfId="11533" xr:uid="{0E69671D-1714-4070-B909-FD77E98AD92D}"/>
    <cellStyle name="Note 30 3 2" xfId="26945" xr:uid="{8494053E-4242-47C5-8ECA-70BD6F328F18}"/>
    <cellStyle name="Note 30 3 2 2" xfId="61761" xr:uid="{81AE0D14-5A3F-4A3C-BD26-9EE48AB60D4C}"/>
    <cellStyle name="Note 30 3 3" xfId="61760" xr:uid="{75E4867D-F697-40A0-BE8E-7904457A21B3}"/>
    <cellStyle name="Note 30 4" xfId="19240" xr:uid="{A0B68EA6-5049-46F6-8E51-1AC2CB85C11C}"/>
    <cellStyle name="Note 30 4 2" xfId="61762" xr:uid="{9A8B00A5-0A4B-4AB4-8B86-737B86AD5BFB}"/>
    <cellStyle name="Note 30 5" xfId="61755" xr:uid="{ED73BCC5-CA00-4F97-9418-954468F8EED8}"/>
    <cellStyle name="Note 31" xfId="7573" xr:uid="{9642C429-5A5E-49B9-BBC5-FE2441BF76FA}"/>
    <cellStyle name="Note 31 2" xfId="15281" xr:uid="{046D15C5-2202-4033-A7A0-7FC5085896EE}"/>
    <cellStyle name="Note 31 2 2" xfId="30693" xr:uid="{A9ABA34E-7E12-4BFB-B43E-3B072B428BC2}"/>
    <cellStyle name="Note 31 2 2 2" xfId="61765" xr:uid="{A74DA20A-283E-4D80-972C-0430288DD793}"/>
    <cellStyle name="Note 31 2 3" xfId="61764" xr:uid="{C5A34738-63C9-4B59-944B-802988BE3C38}"/>
    <cellStyle name="Note 31 3" xfId="22988" xr:uid="{273D1ADB-FC0B-4396-A083-2A621260667E}"/>
    <cellStyle name="Note 31 3 2" xfId="61766" xr:uid="{B64A34DD-9D7B-4159-9195-BE9B8BD24121}"/>
    <cellStyle name="Note 31 4" xfId="61763" xr:uid="{F1292E60-544D-49EF-ADCC-D15995FB75C6}"/>
    <cellStyle name="Note 32" xfId="7593" xr:uid="{F2037B33-0D6C-42BB-B80D-72B48E512951}"/>
    <cellStyle name="Note 32 2" xfId="15301" xr:uid="{9BBDC49C-876A-48DD-9FEC-64A0729C4879}"/>
    <cellStyle name="Note 32 2 2" xfId="30713" xr:uid="{2C376C5E-9C20-4217-8ED0-37B96E878ED4}"/>
    <cellStyle name="Note 32 2 2 2" xfId="61769" xr:uid="{CB7196D6-5513-423D-B8F1-39AC0CC88577}"/>
    <cellStyle name="Note 32 2 3" xfId="61768" xr:uid="{0F3C52B2-AA49-4CA0-9E0B-5864700273EA}"/>
    <cellStyle name="Note 32 3" xfId="23008" xr:uid="{BF992AD6-1D5D-4202-8972-EB88954CCE35}"/>
    <cellStyle name="Note 32 3 2" xfId="61770" xr:uid="{3FC447F6-71B1-4737-B953-64A1AF3A3444}"/>
    <cellStyle name="Note 32 4" xfId="61767" xr:uid="{4DE679B2-3695-42D6-88ED-BCE55F464EF8}"/>
    <cellStyle name="Note 33" xfId="7613" xr:uid="{98A5B742-9854-49B4-9E64-D10545E1A16E}"/>
    <cellStyle name="Note 33 2" xfId="15321" xr:uid="{CF15BA90-FF76-4CC6-89DA-8074DE5766DF}"/>
    <cellStyle name="Note 33 2 2" xfId="30733" xr:uid="{2FB51220-DFB9-4E3A-BCF9-4B753B736DEF}"/>
    <cellStyle name="Note 33 2 2 2" xfId="61773" xr:uid="{E9BC6EBA-88A1-494F-8814-F788144E172D}"/>
    <cellStyle name="Note 33 2 3" xfId="61772" xr:uid="{E7A3B345-324B-4C51-B836-828F2EEB47B5}"/>
    <cellStyle name="Note 33 3" xfId="23028" xr:uid="{9D447F09-BE2B-4B89-B58B-97451D80C758}"/>
    <cellStyle name="Note 33 3 2" xfId="61774" xr:uid="{A5FEEA5B-976B-4823-8027-85E80B2C5B52}"/>
    <cellStyle name="Note 33 4" xfId="61771" xr:uid="{861A160C-5B87-4757-BFBB-0B714140771D}"/>
    <cellStyle name="Note 34" xfId="7633" xr:uid="{885D6B16-1F6A-4D0C-8A3F-E9B3275290ED}"/>
    <cellStyle name="Note 34 2" xfId="15341" xr:uid="{35CD4D62-12B1-48A0-A441-FBCAFCA6F4E6}"/>
    <cellStyle name="Note 34 2 2" xfId="30753" xr:uid="{A3DFB078-9FD1-4296-B741-F041443B6D6A}"/>
    <cellStyle name="Note 34 2 2 2" xfId="61777" xr:uid="{DA74AE4C-4AF7-4532-831D-FD0983B0A949}"/>
    <cellStyle name="Note 34 2 3" xfId="61776" xr:uid="{EC51BA84-AD0C-481A-A658-C539044BA691}"/>
    <cellStyle name="Note 34 3" xfId="23048" xr:uid="{F2A3F415-53FE-4336-90AC-F9B9733ECBC2}"/>
    <cellStyle name="Note 34 3 2" xfId="61778" xr:uid="{04C7E828-37A5-4332-AF26-0536D721734A}"/>
    <cellStyle name="Note 34 4" xfId="61775" xr:uid="{33153CFB-BEA9-4429-8352-1C53DB1B905A}"/>
    <cellStyle name="Note 35" xfId="7653" xr:uid="{214C9F47-0983-46C8-870D-05A778DFF5D8}"/>
    <cellStyle name="Note 35 2" xfId="15361" xr:uid="{AC5D2730-C7C7-4BF4-A92E-511AF6DDE601}"/>
    <cellStyle name="Note 35 2 2" xfId="30773" xr:uid="{B0AC55D9-D0B5-43AF-94D6-75E7C4F0FE18}"/>
    <cellStyle name="Note 35 2 2 2" xfId="61781" xr:uid="{95C202C5-AE50-4233-9B79-8FADC902B658}"/>
    <cellStyle name="Note 35 2 3" xfId="61780" xr:uid="{64838E31-502B-4AA5-99AD-9BC28EDCB103}"/>
    <cellStyle name="Note 35 3" xfId="23068" xr:uid="{22DE36F5-F433-4065-A3CF-06E08F6BFA87}"/>
    <cellStyle name="Note 35 3 2" xfId="61782" xr:uid="{3DD161D6-4730-4FFD-B039-02DA7F7A4A3F}"/>
    <cellStyle name="Note 35 4" xfId="61779" xr:uid="{814E1F35-5EE0-44B1-A4C9-749070A74810}"/>
    <cellStyle name="Note 36" xfId="7673" xr:uid="{07FA1069-3A9E-473E-BD65-B5E803A113D6}"/>
    <cellStyle name="Note 36 2" xfId="15381" xr:uid="{ED251195-116B-4FAE-B43E-3D46ACA9C16F}"/>
    <cellStyle name="Note 36 2 2" xfId="30793" xr:uid="{D9CF68F3-3AA1-4EB4-9DE6-F626036B59DE}"/>
    <cellStyle name="Note 36 2 2 2" xfId="61785" xr:uid="{ECC2DAD5-4E83-4AB2-B169-820E7DD97354}"/>
    <cellStyle name="Note 36 2 3" xfId="61784" xr:uid="{125DD9F1-BBD2-4876-B4D7-F6F5B7C87628}"/>
    <cellStyle name="Note 36 3" xfId="23088" xr:uid="{647B2549-80C4-483E-856A-70829335A91D}"/>
    <cellStyle name="Note 36 3 2" xfId="61786" xr:uid="{878BEA3B-5629-483C-93B1-AB1B612411EF}"/>
    <cellStyle name="Note 36 4" xfId="61783" xr:uid="{5BA43C4C-0C41-4B02-B21C-6A89BD9A4C0B}"/>
    <cellStyle name="Note 37" xfId="7693" xr:uid="{B7F6535E-FAFA-434A-B972-0C6BF4B3E1B3}"/>
    <cellStyle name="Note 37 2" xfId="15401" xr:uid="{3D870D3F-8E82-4032-91C2-18A24827E570}"/>
    <cellStyle name="Note 37 2 2" xfId="30813" xr:uid="{ADB1C4EE-6A3D-447F-A9F4-8D3D092BC733}"/>
    <cellStyle name="Note 37 2 2 2" xfId="61789" xr:uid="{735B2FB8-5EE8-448B-880F-C9F02E33267E}"/>
    <cellStyle name="Note 37 2 3" xfId="61788" xr:uid="{5BF74697-70B7-49F0-8E12-9925E526573B}"/>
    <cellStyle name="Note 37 3" xfId="23108" xr:uid="{7688FF42-0219-4C9F-9369-96FB47692C49}"/>
    <cellStyle name="Note 37 3 2" xfId="61790" xr:uid="{B8B31911-8B2A-49BF-97E3-62C3A1E601ED}"/>
    <cellStyle name="Note 37 4" xfId="61787" xr:uid="{03A1C014-CC42-46E8-9BA0-5C985250654D}"/>
    <cellStyle name="Note 38" xfId="7713" xr:uid="{DA4E8004-4842-428A-BEA5-389B959E93DE}"/>
    <cellStyle name="Note 38 2" xfId="15421" xr:uid="{2E1744F4-4657-4B53-B8CC-4656E380F6FD}"/>
    <cellStyle name="Note 38 2 2" xfId="30833" xr:uid="{C237AFB1-C1A1-4931-97E7-05435B1496DE}"/>
    <cellStyle name="Note 38 2 2 2" xfId="61793" xr:uid="{D3301C4F-48FF-4A07-B632-C8429608B41A}"/>
    <cellStyle name="Note 38 2 3" xfId="61792" xr:uid="{05210677-6577-44DF-9E59-545197F316BB}"/>
    <cellStyle name="Note 38 3" xfId="23128" xr:uid="{A94D77AA-6AE0-47A7-91D8-DAA70F635315}"/>
    <cellStyle name="Note 38 3 2" xfId="61794" xr:uid="{E144AD18-7114-4C4B-BD9B-0B6BFD3C7724}"/>
    <cellStyle name="Note 38 4" xfId="61791" xr:uid="{21328E92-2C41-492F-9B30-F87AAF5FDE86}"/>
    <cellStyle name="Note 39" xfId="7733" xr:uid="{BE121CBB-6331-454F-BCF6-C084736F3B49}"/>
    <cellStyle name="Note 39 2" xfId="15441" xr:uid="{55A34185-178C-488F-B484-D9D2CEB937E1}"/>
    <cellStyle name="Note 39 2 2" xfId="30853" xr:uid="{E80421AD-24B9-494A-A80B-BD3B6448E4AF}"/>
    <cellStyle name="Note 39 2 2 2" xfId="61797" xr:uid="{75C6B96D-13C0-4813-A9CA-7B679643FE6B}"/>
    <cellStyle name="Note 39 2 3" xfId="61796" xr:uid="{8FA9FF93-8586-4067-9D55-7F1B79AB488A}"/>
    <cellStyle name="Note 39 3" xfId="23148" xr:uid="{A1D61E1A-6740-4317-98AD-1960A78338C8}"/>
    <cellStyle name="Note 39 3 2" xfId="61798" xr:uid="{5DF7A4BE-6B78-4D4A-80B5-498570BEC9FF}"/>
    <cellStyle name="Note 39 4" xfId="61795" xr:uid="{E0CFEFB4-077E-4D84-A4A7-375485AFC0E9}"/>
    <cellStyle name="Note 4" xfId="3301" xr:uid="{69E60654-0BFF-4D44-B49D-C3C2E3E4AD92}"/>
    <cellStyle name="Note 4 2" xfId="7033" xr:uid="{91E93E87-A6E7-4BA9-8C21-D1F6D97CBBF0}"/>
    <cellStyle name="Note 4 2 2" xfId="14741" xr:uid="{082132B8-2E25-4420-A287-3CBBCF130725}"/>
    <cellStyle name="Note 4 2 2 2" xfId="30153" xr:uid="{44D461DC-DDA0-43EB-BE4F-F01F4DE5AEC3}"/>
    <cellStyle name="Note 4 2 2 2 2" xfId="61802" xr:uid="{8B83B2ED-20CF-4C3F-98F2-AC0B23AEAB00}"/>
    <cellStyle name="Note 4 2 2 3" xfId="61801" xr:uid="{0DAFD367-FFA7-47DB-A8AB-174183A1C0EA}"/>
    <cellStyle name="Note 4 2 3" xfId="22448" xr:uid="{9C05FC74-00B0-42F9-9105-32D722112E18}"/>
    <cellStyle name="Note 4 2 3 2" xfId="61803" xr:uid="{19397C9D-DB7C-47AB-8115-80F3EDC3E3BF}"/>
    <cellStyle name="Note 4 2 4" xfId="61800" xr:uid="{3EF008C6-07EB-420D-82EB-BDDF92C99A60}"/>
    <cellStyle name="Note 4 3" xfId="11012" xr:uid="{EBEE2682-C8DF-4042-9AE4-B3CC399FE990}"/>
    <cellStyle name="Note 4 3 2" xfId="26425" xr:uid="{829C2AB7-1BFA-4381-B1E2-63AC2BA235FF}"/>
    <cellStyle name="Note 4 3 2 2" xfId="61805" xr:uid="{EFFA5A76-0B17-4FDD-BFF7-2AB0A59778A7}"/>
    <cellStyle name="Note 4 3 3" xfId="61804" xr:uid="{52C91C24-30F5-4BD6-91CE-172A1A06FC3F}"/>
    <cellStyle name="Note 4 4" xfId="18720" xr:uid="{F412371D-BA73-4CE6-A3C9-EFD658274DD4}"/>
    <cellStyle name="Note 4 4 2" xfId="61806" xr:uid="{8E191DD5-E292-4A10-BDED-3D5CA6504731}"/>
    <cellStyle name="Note 4 5" xfId="61799" xr:uid="{EF91A3A2-64DC-40F8-AA6B-5E3B237E3F7C}"/>
    <cellStyle name="Note 40" xfId="7753" xr:uid="{9062C881-181E-4CCE-B5EE-CD501DB90B4C}"/>
    <cellStyle name="Note 40 2" xfId="15461" xr:uid="{F5FBF8CF-CB52-4F3A-AB5E-41D63BFD40F7}"/>
    <cellStyle name="Note 40 2 2" xfId="30873" xr:uid="{7F65D0F7-271C-4314-98C5-5329C0905669}"/>
    <cellStyle name="Note 40 2 2 2" xfId="61809" xr:uid="{124E9D41-07AC-468E-89DB-2385DC616F35}"/>
    <cellStyle name="Note 40 2 3" xfId="61808" xr:uid="{BC8AF220-B43B-4D62-B6A4-DEC689A82474}"/>
    <cellStyle name="Note 40 3" xfId="23168" xr:uid="{76A9BFD9-4585-4C34-8276-DB83B14A0113}"/>
    <cellStyle name="Note 40 3 2" xfId="61810" xr:uid="{5EFD284B-EF6B-4562-9309-A1D4987EF182}"/>
    <cellStyle name="Note 40 4" xfId="61807" xr:uid="{3161D773-F688-4CDC-929F-4AF9E63F817A}"/>
    <cellStyle name="Note 41" xfId="7773" xr:uid="{00BAFEDC-D01C-4668-A7A5-E7E86714E691}"/>
    <cellStyle name="Note 41 2" xfId="15481" xr:uid="{EE8CDDA3-5E97-4D31-8451-8181139EEDD6}"/>
    <cellStyle name="Note 41 2 2" xfId="30893" xr:uid="{79A28851-EC44-4B7E-842A-9261AAEBEEDF}"/>
    <cellStyle name="Note 41 2 2 2" xfId="61813" xr:uid="{B356EB84-670D-4CEC-879F-4DAEEB9F0093}"/>
    <cellStyle name="Note 41 2 3" xfId="61812" xr:uid="{E97C6E14-921D-4C21-9769-D711CDE8AD1F}"/>
    <cellStyle name="Note 41 3" xfId="23188" xr:uid="{4FA7AD85-C8F0-470A-93EE-2E16BF37F24F}"/>
    <cellStyle name="Note 41 3 2" xfId="61814" xr:uid="{CA8667EA-D67F-48CF-B701-E730A524F95F}"/>
    <cellStyle name="Note 41 4" xfId="61811" xr:uid="{6F837266-CB7B-49D5-9AF6-5C6147060128}"/>
    <cellStyle name="Note 42" xfId="7795" xr:uid="{EB12B6B0-C926-4087-8C72-C2BDB3B89344}"/>
    <cellStyle name="Note 42 2" xfId="15503" xr:uid="{36ABD0C8-9931-4D0A-88A6-B8EB4F8B092F}"/>
    <cellStyle name="Note 42 2 2" xfId="30915" xr:uid="{6D9E6B1D-F609-4C0C-9D8E-C683D3E01BF1}"/>
    <cellStyle name="Note 42 2 2 2" xfId="61817" xr:uid="{C33428BB-B700-42F2-B056-E1E2AEE9B8FF}"/>
    <cellStyle name="Note 42 2 3" xfId="61816" xr:uid="{1326012C-3AA9-4DEF-9F8D-D52EBE952533}"/>
    <cellStyle name="Note 42 3" xfId="23210" xr:uid="{E4FE53B1-B720-407C-8011-4CCA6C06F246}"/>
    <cellStyle name="Note 42 3 2" xfId="61818" xr:uid="{68B21393-7C62-4884-8A29-BC910289E9FB}"/>
    <cellStyle name="Note 42 4" xfId="61815" xr:uid="{011114A7-44FC-45E4-AC98-1EA911CEA006}"/>
    <cellStyle name="Note 43" xfId="7816" xr:uid="{D7E8F78B-F9D7-4088-B508-392E8B1C063B}"/>
    <cellStyle name="Note 43 2" xfId="15524" xr:uid="{835AB9E2-904A-41DD-B42C-9A91182B1A27}"/>
    <cellStyle name="Note 43 2 2" xfId="30935" xr:uid="{419240B9-554A-430F-BE43-4F529D8094D3}"/>
    <cellStyle name="Note 43 2 2 2" xfId="61821" xr:uid="{8DE5E10F-4FD3-4ECC-8BB7-91911D0F58EB}"/>
    <cellStyle name="Note 43 2 3" xfId="61820" xr:uid="{81FC8DBE-6CE9-4CA9-810E-70FD415E74CD}"/>
    <cellStyle name="Note 43 3" xfId="23230" xr:uid="{83ACA77E-1701-45D3-97C9-654320B183E9}"/>
    <cellStyle name="Note 43 3 2" xfId="61822" xr:uid="{B62D4833-9621-485E-85D4-A6E33FD372C5}"/>
    <cellStyle name="Note 43 4" xfId="61819" xr:uid="{E7023630-850D-4280-AB4D-FFC7B240B011}"/>
    <cellStyle name="Note 44" xfId="7836" xr:uid="{63DCD3EB-352B-40BB-80DE-AE614AB9E1CD}"/>
    <cellStyle name="Note 44 2" xfId="15544" xr:uid="{6FD4D8C6-D98E-4C77-A56D-80399686E124}"/>
    <cellStyle name="Note 44 2 2" xfId="30955" xr:uid="{041A9437-B193-4664-B820-EA1A585167EA}"/>
    <cellStyle name="Note 44 2 2 2" xfId="61825" xr:uid="{996AFD77-9A4A-435E-9572-F6C6BBA9BCF0}"/>
    <cellStyle name="Note 44 2 3" xfId="61824" xr:uid="{D225E053-3E86-41BA-982B-D4629FB45525}"/>
    <cellStyle name="Note 44 3" xfId="23250" xr:uid="{937941E0-15E2-471A-848A-FC4D41EFF32D}"/>
    <cellStyle name="Note 44 3 2" xfId="61826" xr:uid="{6B9FBD7E-DA11-4CDC-A540-C7831C1CE079}"/>
    <cellStyle name="Note 44 4" xfId="61823" xr:uid="{92490A50-5AD6-4B7C-83C6-B04FBCEC44EC}"/>
    <cellStyle name="Note 45" xfId="30975" xr:uid="{EF41EC73-5F58-4ADC-BF31-24AA14DBAE36}"/>
    <cellStyle name="Note 45 2" xfId="61827" xr:uid="{59D5BB3F-482E-407B-B6EA-257937982154}"/>
    <cellStyle name="Note 46" xfId="61955" xr:uid="{ABE16AFF-A3E1-450E-86FA-8B0027165512}"/>
    <cellStyle name="Note 47" xfId="61975" xr:uid="{0EB29E7D-C5AF-4347-A593-15B323476C42}"/>
    <cellStyle name="Note 48" xfId="61995" xr:uid="{B619BB5E-5ADE-454D-8489-ADA78913A584}"/>
    <cellStyle name="Note 49" xfId="62034" xr:uid="{B169AE2D-FA72-4DBE-8F63-4D8DFF3304F3}"/>
    <cellStyle name="Note 5" xfId="3321" xr:uid="{349DFE9C-CAC1-4443-91E2-FBFF908EF9BB}"/>
    <cellStyle name="Note 5 2" xfId="7053" xr:uid="{6CE6BE3F-FF5E-429F-B059-C982FF8C2E10}"/>
    <cellStyle name="Note 5 2 2" xfId="14761" xr:uid="{3E698461-CD24-4F5A-B311-E89847C96583}"/>
    <cellStyle name="Note 5 2 2 2" xfId="30173" xr:uid="{3BDFACF3-9013-4858-8213-7C855F18253C}"/>
    <cellStyle name="Note 5 2 2 2 2" xfId="61831" xr:uid="{94F0764F-EF06-4A45-9D7D-6277E8E4DAE5}"/>
    <cellStyle name="Note 5 2 2 3" xfId="61830" xr:uid="{4FFFBAB1-CBD2-4B3E-9AEE-76F1C8B0E96C}"/>
    <cellStyle name="Note 5 2 3" xfId="22468" xr:uid="{B9B1C08D-651D-4FCF-949C-5397422D8126}"/>
    <cellStyle name="Note 5 2 3 2" xfId="61832" xr:uid="{C4D3345C-428A-47D7-9A8C-7A533739A297}"/>
    <cellStyle name="Note 5 2 4" xfId="61829" xr:uid="{2673A692-EBF7-44EB-8B24-24220669F081}"/>
    <cellStyle name="Note 5 3" xfId="11032" xr:uid="{4670E9C6-6C40-4E2A-887D-E94CD662A454}"/>
    <cellStyle name="Note 5 3 2" xfId="26445" xr:uid="{DB8EF336-1B8C-49DA-A5F4-53193189FA03}"/>
    <cellStyle name="Note 5 3 2 2" xfId="61834" xr:uid="{08E8EB96-6E74-4243-A38C-2ABD96EE19A2}"/>
    <cellStyle name="Note 5 3 3" xfId="61833" xr:uid="{4A7DDCC0-EAE4-44B9-8C5F-0FAF23FEF801}"/>
    <cellStyle name="Note 5 4" xfId="18740" xr:uid="{86F64401-04B7-4C86-908F-CC66A49F99D4}"/>
    <cellStyle name="Note 5 4 2" xfId="61835" xr:uid="{077A18E4-6FD5-42D8-BA06-092EFCE32C51}"/>
    <cellStyle name="Note 5 5" xfId="61828" xr:uid="{98D366A0-9FFC-4427-B113-8352F22A772F}"/>
    <cellStyle name="Note 50" xfId="62057" xr:uid="{4FE3E043-7C4C-442A-AD1B-A62F80E5EE85}"/>
    <cellStyle name="Note 51" xfId="62065" xr:uid="{2629FE6A-EE14-4CD1-8D5A-6D761BE9B440}"/>
    <cellStyle name="Note 6" xfId="3341" xr:uid="{27696CD4-5660-4C25-BD71-19B482A402CD}"/>
    <cellStyle name="Note 6 2" xfId="7073" xr:uid="{FD352C89-EEFB-4FA4-9039-192EE43B5341}"/>
    <cellStyle name="Note 6 2 2" xfId="14781" xr:uid="{1CD6E58A-05AD-4867-AE61-5CAA5C3DCCCB}"/>
    <cellStyle name="Note 6 2 2 2" xfId="30193" xr:uid="{A0C7CD5B-5075-4BA0-88DF-0583DB175A9F}"/>
    <cellStyle name="Note 6 2 2 2 2" xfId="61839" xr:uid="{DBB32FBF-A8C9-4860-BD3D-5CE8EF2AF215}"/>
    <cellStyle name="Note 6 2 2 3" xfId="61838" xr:uid="{CAEF7C26-D36D-4806-A90A-35AB48A664E0}"/>
    <cellStyle name="Note 6 2 3" xfId="22488" xr:uid="{0BEEC4EC-2719-4FF5-AF44-35269C0FFE12}"/>
    <cellStyle name="Note 6 2 3 2" xfId="61840" xr:uid="{73874AA9-8594-4D9D-8EBD-D03F9A6C611A}"/>
    <cellStyle name="Note 6 2 4" xfId="61837" xr:uid="{40A1B53D-EA1C-4628-AA09-DFEFBFF0D634}"/>
    <cellStyle name="Note 6 3" xfId="11052" xr:uid="{49D71A8F-26E0-499A-957D-3E6DE8988277}"/>
    <cellStyle name="Note 6 3 2" xfId="26465" xr:uid="{9556B00E-3A06-4225-9FD7-077AD2ED412D}"/>
    <cellStyle name="Note 6 3 2 2" xfId="61842" xr:uid="{DA83D5E3-3A2C-42EE-A0A7-FE5774D105E2}"/>
    <cellStyle name="Note 6 3 3" xfId="61841" xr:uid="{2459D4D4-BBC8-4385-95CE-0D5C913611D9}"/>
    <cellStyle name="Note 6 4" xfId="18760" xr:uid="{3DF90752-DF2F-4CFE-AC6F-3423B15FD1F8}"/>
    <cellStyle name="Note 6 4 2" xfId="61843" xr:uid="{11E16E61-B9B2-44CD-B237-318C954731C1}"/>
    <cellStyle name="Note 6 5" xfId="61836" xr:uid="{9E213035-AB6A-412D-AD55-38CC675CE05D}"/>
    <cellStyle name="Note 7" xfId="3361" xr:uid="{27D7B139-691A-45D5-B336-430F2336E37D}"/>
    <cellStyle name="Note 7 2" xfId="7093" xr:uid="{FE2C4F2F-0FC0-4C4B-8877-47B621093FA1}"/>
    <cellStyle name="Note 7 2 2" xfId="14801" xr:uid="{05874854-232C-4636-846D-297EFC1EC83B}"/>
    <cellStyle name="Note 7 2 2 2" xfId="30213" xr:uid="{C77F335E-2D14-4FA1-8C95-03D740B38432}"/>
    <cellStyle name="Note 7 2 2 2 2" xfId="61847" xr:uid="{A717D51C-8E63-4B90-804C-2E3719823DAB}"/>
    <cellStyle name="Note 7 2 2 3" xfId="61846" xr:uid="{5E845899-7F66-4111-927F-0B7245F3AE45}"/>
    <cellStyle name="Note 7 2 3" xfId="22508" xr:uid="{D9B2BB26-F77A-4E33-AC68-CEB443F2156B}"/>
    <cellStyle name="Note 7 2 3 2" xfId="61848" xr:uid="{19346537-4AEB-4991-811B-0B0D98848582}"/>
    <cellStyle name="Note 7 2 4" xfId="61845" xr:uid="{558E3AFF-4D70-4706-9955-BF54FC2C3CF1}"/>
    <cellStyle name="Note 7 3" xfId="11072" xr:uid="{FE060B93-3EB6-4FA5-9ADF-95F4A07D998D}"/>
    <cellStyle name="Note 7 3 2" xfId="26485" xr:uid="{C7E052EF-0ADE-4D27-BEAE-5B97F07856B7}"/>
    <cellStyle name="Note 7 3 2 2" xfId="61850" xr:uid="{E14E5F70-608F-41EB-BA6A-D59D4487F76B}"/>
    <cellStyle name="Note 7 3 3" xfId="61849" xr:uid="{E7363E13-0AD4-492D-A742-9C8A5DF31627}"/>
    <cellStyle name="Note 7 4" xfId="18780" xr:uid="{C964C67C-CBAD-47F7-A5B9-11357720ADE8}"/>
    <cellStyle name="Note 7 4 2" xfId="61851" xr:uid="{2BC9F2CF-FD01-482C-81A5-DE2C8EEC2E59}"/>
    <cellStyle name="Note 7 5" xfId="61844" xr:uid="{36BBB4AA-29D8-407C-A6FE-403D98A1B1B4}"/>
    <cellStyle name="Note 8" xfId="3381" xr:uid="{C211FF99-93D3-42AC-BF1D-44A7AE22015C}"/>
    <cellStyle name="Note 8 2" xfId="7113" xr:uid="{0FEEE571-3591-447C-AE87-B68C9FC15012}"/>
    <cellStyle name="Note 8 2 2" xfId="14821" xr:uid="{1CFF1718-9ECB-4C7C-8F99-FF439FDC1090}"/>
    <cellStyle name="Note 8 2 2 2" xfId="30233" xr:uid="{01070D15-41CB-4271-8050-DCB8479D8B59}"/>
    <cellStyle name="Note 8 2 2 2 2" xfId="61855" xr:uid="{870E22AE-14EB-491A-B837-EBA223F5F5CA}"/>
    <cellStyle name="Note 8 2 2 3" xfId="61854" xr:uid="{540C1BFF-61D6-4D22-BBAC-6DCF558CA0B1}"/>
    <cellStyle name="Note 8 2 3" xfId="22528" xr:uid="{A71B8A7B-8776-4C9D-91AD-ECBC95692305}"/>
    <cellStyle name="Note 8 2 3 2" xfId="61856" xr:uid="{43965222-8765-479F-A606-E93AA054D14B}"/>
    <cellStyle name="Note 8 2 4" xfId="61853" xr:uid="{8FD6A411-910F-43B7-8956-F93A29F1CD9A}"/>
    <cellStyle name="Note 8 3" xfId="11092" xr:uid="{FFD8EABE-2116-4F0E-810E-C6C62817FBC7}"/>
    <cellStyle name="Note 8 3 2" xfId="26505" xr:uid="{80FF558C-B620-48FF-AE4C-2CDDAB5F36F0}"/>
    <cellStyle name="Note 8 3 2 2" xfId="61858" xr:uid="{51AF6056-15A0-4BCD-947D-759411E9FDED}"/>
    <cellStyle name="Note 8 3 3" xfId="61857" xr:uid="{1235B625-9E50-4D7F-A269-E1FD95B67EC5}"/>
    <cellStyle name="Note 8 4" xfId="18800" xr:uid="{8E333A62-0BB3-4128-B317-6907EFB372D8}"/>
    <cellStyle name="Note 8 4 2" xfId="61859" xr:uid="{B3566073-BA1C-44A4-BE68-C73900CAE754}"/>
    <cellStyle name="Note 8 5" xfId="61852" xr:uid="{3F88F051-1F0A-47D7-9923-CC5D76A36EA2}"/>
    <cellStyle name="Note 9" xfId="3401" xr:uid="{2A811527-5B57-45E5-90DA-455505A183F3}"/>
    <cellStyle name="Note 9 2" xfId="7133" xr:uid="{8F73326A-9711-407A-A02B-B9E6ACF39AD9}"/>
    <cellStyle name="Note 9 2 2" xfId="14841" xr:uid="{710EECBA-B502-4597-A8FA-68276C980947}"/>
    <cellStyle name="Note 9 2 2 2" xfId="30253" xr:uid="{6F8CDE51-BA1A-487B-B24E-E015BDA3D1B9}"/>
    <cellStyle name="Note 9 2 2 2 2" xfId="61863" xr:uid="{B99C718F-497D-45FB-8F9C-8F0780EC370D}"/>
    <cellStyle name="Note 9 2 2 3" xfId="61862" xr:uid="{ACABDFB7-A727-41BF-8B96-0DC6E3C46A2F}"/>
    <cellStyle name="Note 9 2 3" xfId="22548" xr:uid="{0AA2442A-0B57-46AB-B44F-963CD73DBCF6}"/>
    <cellStyle name="Note 9 2 3 2" xfId="61864" xr:uid="{3DDA4C0C-2B08-498C-B7EF-3F4DB3A8C7AC}"/>
    <cellStyle name="Note 9 2 4" xfId="61861" xr:uid="{80A558FA-2DEF-4939-A039-A2940EF6CDEB}"/>
    <cellStyle name="Note 9 3" xfId="11112" xr:uid="{01E9A0D9-92F1-46B5-8D3A-77BE73F95D5D}"/>
    <cellStyle name="Note 9 3 2" xfId="26525" xr:uid="{B567F200-885A-4864-A720-F746AE4AAD6E}"/>
    <cellStyle name="Note 9 3 2 2" xfId="61866" xr:uid="{8A0C13B8-E54C-4D55-98B6-26BC4FE42719}"/>
    <cellStyle name="Note 9 3 3" xfId="61865" xr:uid="{77F712CF-4B47-4BFF-84F9-0E98BB346981}"/>
    <cellStyle name="Note 9 4" xfId="18820" xr:uid="{BBC99D38-44E7-4872-B29B-849F76FBAC29}"/>
    <cellStyle name="Note 9 4 2" xfId="61867" xr:uid="{C7429073-E040-46D3-BCDC-4BAB975A6DAF}"/>
    <cellStyle name="Note 9 5" xfId="61860" xr:uid="{4479205A-C195-4F24-A232-E524003C7C2D}"/>
    <cellStyle name="Output" xfId="21" builtinId="21" customBuiltin="1"/>
    <cellStyle name="Output 2" xfId="114" xr:uid="{09C13F49-BA72-47B8-86B4-86DCB4FDF95B}"/>
    <cellStyle name="Output 2 2" xfId="61868" xr:uid="{8603353E-2A59-45B9-9B7F-DD3B3BB0C654}"/>
    <cellStyle name="Percent" xfId="2" builtinId="5"/>
    <cellStyle name="Percent 2" xfId="115" xr:uid="{F1BF9F56-E43C-4FF4-A62E-857B02C7CA14}"/>
    <cellStyle name="Percent 2 2" xfId="61869" xr:uid="{716D2E59-8DA1-49BF-A30A-84ECC996A13B}"/>
    <cellStyle name="Percent 3" xfId="116" xr:uid="{9E647747-D6DE-400E-B483-24B9F1D582BF}"/>
    <cellStyle name="Percent 3 2" xfId="61870" xr:uid="{BB6EFBC4-F2B5-44B4-A37E-14F332406D9E}"/>
    <cellStyle name="Percent 4" xfId="117" xr:uid="{5300DB7E-CED8-4D97-841E-3EE59F4C3F59}"/>
    <cellStyle name="Percent 4 2" xfId="61871" xr:uid="{8D92D1D2-6144-4D80-A2BD-E906DC55534B}"/>
    <cellStyle name="Percent 5" xfId="341" xr:uid="{FF296A76-C58A-4944-9CE5-A94EC71A744F}"/>
    <cellStyle name="Percent 5 2" xfId="61872" xr:uid="{AF7D2D52-C366-461A-A06A-A2F2F82FCF01}"/>
    <cellStyle name="Percent 6" xfId="1635" xr:uid="{8EBE94A2-72AA-44C4-9264-1F9145A86101}"/>
    <cellStyle name="Percent 6 2" xfId="61873" xr:uid="{B3E9F5C2-6263-46DA-910A-BEDF92B0B556}"/>
    <cellStyle name="Percent 7" xfId="1596" xr:uid="{1816ACD3-56EB-4060-9C9D-F59C3919A7B6}"/>
    <cellStyle name="Percent 7 2" xfId="5332" xr:uid="{C135676A-C9CD-45B2-9994-FE18BEB3DA2A}"/>
    <cellStyle name="Percent 7 2 2" xfId="13040" xr:uid="{B7F42FC2-7F8F-4A8E-8EE3-DEA6A5AA6F57}"/>
    <cellStyle name="Percent 7 2 2 2" xfId="28452" xr:uid="{3D9D0A09-AC9B-480D-BCCC-664B2538E01A}"/>
    <cellStyle name="Percent 7 2 2 2 2" xfId="61877" xr:uid="{A4F3331E-0FDB-4B70-A252-12CC166EB0DD}"/>
    <cellStyle name="Percent 7 2 2 3" xfId="61876" xr:uid="{414F3791-5CC0-4FAA-B91F-291EA9AD3AB6}"/>
    <cellStyle name="Percent 7 2 3" xfId="20747" xr:uid="{4C17D88A-F79E-4DC8-8D23-2CF205C990AE}"/>
    <cellStyle name="Percent 7 2 3 2" xfId="61878" xr:uid="{E3FAA2C4-9C7D-4C46-89ED-CC1C210E8EC3}"/>
    <cellStyle name="Percent 7 2 4" xfId="61875" xr:uid="{F3572B50-B33A-41DB-A1E4-3865EEDF3E6F}"/>
    <cellStyle name="Percent 7 3" xfId="9313" xr:uid="{26C4933E-7240-4DFF-A1CB-AEBFB9288179}"/>
    <cellStyle name="Percent 7 3 2" xfId="24726" xr:uid="{1A6E1A33-066E-4BB5-B2BB-6221318054E9}"/>
    <cellStyle name="Percent 7 3 2 2" xfId="61880" xr:uid="{7362EA28-C2FB-463D-BB81-16A28B678E91}"/>
    <cellStyle name="Percent 7 3 3" xfId="61879" xr:uid="{6BA75B12-1EFC-4653-A2C7-D6187FA844C3}"/>
    <cellStyle name="Percent 7 4" xfId="17021" xr:uid="{5D567182-D90E-4E8B-B160-593EDCF4FD35}"/>
    <cellStyle name="Percent 7 4 2" xfId="61881" xr:uid="{C0AF172E-2A2E-4BB3-B75C-6E95CCF850D1}"/>
    <cellStyle name="Percent 7 5" xfId="61874" xr:uid="{EE73953B-28FC-4EC8-B09F-FC61612EBACC}"/>
    <cellStyle name="Percent 8" xfId="3882" xr:uid="{1D3E7387-616A-44FC-9E6E-0C41A20DEDA4}"/>
    <cellStyle name="Percent 8 2" xfId="61882" xr:uid="{4A5DD3AE-EBF3-4050-AF61-1CD2884BFC31}"/>
    <cellStyle name="Porcentaje 2" xfId="138" xr:uid="{A5380AEF-7146-4968-B262-4273B8F9E953}"/>
    <cellStyle name="Porcentaje 2 2" xfId="61883" xr:uid="{E2C06992-2CB2-40B5-ACA4-B652E518D64B}"/>
    <cellStyle name="Porcentaje 3" xfId="243" xr:uid="{07B6EAB9-D488-458F-A730-291CBB47C0BE}"/>
    <cellStyle name="Porcentaje 3 2" xfId="446" xr:uid="{98CDE0E4-C513-42FF-A940-59DE3093D18B}"/>
    <cellStyle name="Porcentaje 3 2 2" xfId="1107" xr:uid="{24F30B7B-4B8B-4FD0-B0C0-2F0933587BAA}"/>
    <cellStyle name="Porcentaje 3 2 2 2" xfId="2575" xr:uid="{0D33EE57-A28E-409E-B379-4D806FB91C20}"/>
    <cellStyle name="Porcentaje 3 2 2 2 2" xfId="6307" xr:uid="{85DA65EB-50CC-4AE7-BA55-E82CD79305D7}"/>
    <cellStyle name="Porcentaje 3 2 2 2 2 2" xfId="14015" xr:uid="{AD73178E-1902-4824-AB3C-92870F2EFCB4}"/>
    <cellStyle name="Porcentaje 3 2 2 2 2 2 2" xfId="29427" xr:uid="{379D5D2E-0117-4A97-9FCF-B12D33A6915E}"/>
    <cellStyle name="Porcentaje 3 2 2 2 2 2 2 2" xfId="61890" xr:uid="{DBEB12F9-F25F-40ED-818B-803E7A29B432}"/>
    <cellStyle name="Porcentaje 3 2 2 2 2 2 3" xfId="61889" xr:uid="{FD4056CF-5CB6-4E74-BF99-CD072E336E09}"/>
    <cellStyle name="Porcentaje 3 2 2 2 2 3" xfId="21722" xr:uid="{ECCD0089-1AEE-47D1-A558-6DF19252265C}"/>
    <cellStyle name="Porcentaje 3 2 2 2 2 3 2" xfId="61891" xr:uid="{AC39FC8E-8342-41E5-9CC6-C15339669391}"/>
    <cellStyle name="Porcentaje 3 2 2 2 2 4" xfId="61888" xr:uid="{C5481B2D-8522-4A98-A626-BE4AE78C63DA}"/>
    <cellStyle name="Porcentaje 3 2 2 2 3" xfId="10286" xr:uid="{CE3A5045-5876-4527-9E23-B0587AE0C4A6}"/>
    <cellStyle name="Porcentaje 3 2 2 2 3 2" xfId="25699" xr:uid="{F2AD29CB-7B00-4F2B-94C3-AA5D2DE69A3C}"/>
    <cellStyle name="Porcentaje 3 2 2 2 3 2 2" xfId="61893" xr:uid="{2D1178E2-A537-4CE8-BB77-2E7A1312F9E4}"/>
    <cellStyle name="Porcentaje 3 2 2 2 3 3" xfId="61892" xr:uid="{BF317CC3-243A-4F27-89AC-8547D4DFC6DC}"/>
    <cellStyle name="Porcentaje 3 2 2 2 4" xfId="17994" xr:uid="{3EECD665-72B7-48BC-A378-80D3CD1BBEA3}"/>
    <cellStyle name="Porcentaje 3 2 2 2 4 2" xfId="61894" xr:uid="{B7ED57DF-054E-4461-ADCB-939B53BB497F}"/>
    <cellStyle name="Porcentaje 3 2 2 2 5" xfId="61887" xr:uid="{4E39D674-CF92-41CC-AA28-77A45C03FF27}"/>
    <cellStyle name="Porcentaje 3 2 2 3" xfId="4844" xr:uid="{A3D1AC35-2ECE-4D37-AB06-7B54B3F9951C}"/>
    <cellStyle name="Porcentaje 3 2 2 3 2" xfId="12552" xr:uid="{82108720-713B-4168-B558-0D9E1A150C89}"/>
    <cellStyle name="Porcentaje 3 2 2 3 2 2" xfId="27964" xr:uid="{66BF583B-6318-41B3-9520-FC05D0569E91}"/>
    <cellStyle name="Porcentaje 3 2 2 3 2 2 2" xfId="61897" xr:uid="{0A6E0FB0-ACA8-4079-A669-E185877CFDCD}"/>
    <cellStyle name="Porcentaje 3 2 2 3 2 3" xfId="61896" xr:uid="{419A1019-EC89-4429-AD63-BA7F5DA46394}"/>
    <cellStyle name="Porcentaje 3 2 2 3 3" xfId="20259" xr:uid="{41CFD863-40A0-42B9-9A8D-11213085CE8B}"/>
    <cellStyle name="Porcentaje 3 2 2 3 3 2" xfId="61898" xr:uid="{71490D7C-C278-4237-B131-532F14EB2879}"/>
    <cellStyle name="Porcentaje 3 2 2 3 4" xfId="61895" xr:uid="{82EB018B-60C9-4839-ABFD-AC1F1BA3D1E5}"/>
    <cellStyle name="Porcentaje 3 2 2 4" xfId="8827" xr:uid="{D8927ACB-584E-4967-A7B9-159680A14C20}"/>
    <cellStyle name="Porcentaje 3 2 2 4 2" xfId="24240" xr:uid="{94AEA764-4D4B-4100-BA1D-2221BBCD54DB}"/>
    <cellStyle name="Porcentaje 3 2 2 4 2 2" xfId="61900" xr:uid="{54D18DDC-078C-4D51-9791-1B69DB0AF384}"/>
    <cellStyle name="Porcentaje 3 2 2 4 3" xfId="61899" xr:uid="{7680B5B6-210E-43F1-85A6-5CA25ADB9089}"/>
    <cellStyle name="Porcentaje 3 2 2 5" xfId="16535" xr:uid="{290387EA-A86B-4908-93D7-F3CC0598D47C}"/>
    <cellStyle name="Porcentaje 3 2 2 5 2" xfId="61901" xr:uid="{1637E2B0-0E8D-470B-84A4-81912B809E24}"/>
    <cellStyle name="Porcentaje 3 2 2 6" xfId="61886" xr:uid="{E17CE9BA-240F-410F-A220-BED5EA40325E}"/>
    <cellStyle name="Porcentaje 3 2 3" xfId="1937" xr:uid="{3D404AA3-D5FA-4AC0-9BBB-E1B1ECADB20F}"/>
    <cellStyle name="Porcentaje 3 2 3 2" xfId="5669" xr:uid="{2FB2B3BC-D803-4289-A943-EA12528603E9}"/>
    <cellStyle name="Porcentaje 3 2 3 2 2" xfId="13377" xr:uid="{A2F8AA27-CC82-4AD2-91A5-BB0A1B96D100}"/>
    <cellStyle name="Porcentaje 3 2 3 2 2 2" xfId="28789" xr:uid="{04222178-239D-41BA-8990-7D1816BB19C5}"/>
    <cellStyle name="Porcentaje 3 2 3 2 2 2 2" xfId="61905" xr:uid="{9F880AC3-CF9F-4D78-9A9E-BA6D7ECAC071}"/>
    <cellStyle name="Porcentaje 3 2 3 2 2 3" xfId="61904" xr:uid="{746451EC-F1AB-4F68-8F6A-6E42F3E85317}"/>
    <cellStyle name="Porcentaje 3 2 3 2 3" xfId="21084" xr:uid="{80DEFEDF-F4C6-4437-8756-3F8479107A79}"/>
    <cellStyle name="Porcentaje 3 2 3 2 3 2" xfId="61906" xr:uid="{2E65881E-39FE-465D-9C92-442D5F942F45}"/>
    <cellStyle name="Porcentaje 3 2 3 2 4" xfId="61903" xr:uid="{83D74040-FE3B-4857-BDB0-8FC82603CC2B}"/>
    <cellStyle name="Porcentaje 3 2 3 3" xfId="9648" xr:uid="{53BF9335-76AC-400B-A581-8D07C182A613}"/>
    <cellStyle name="Porcentaje 3 2 3 3 2" xfId="25061" xr:uid="{B6810817-247D-42F8-A86C-F62FFB9AB553}"/>
    <cellStyle name="Porcentaje 3 2 3 3 2 2" xfId="61908" xr:uid="{4843EC18-A1CC-498E-A7F1-8041B4E61186}"/>
    <cellStyle name="Porcentaje 3 2 3 3 3" xfId="61907" xr:uid="{32B38AAB-4686-4766-8A5E-19CC1C5E9BD8}"/>
    <cellStyle name="Porcentaje 3 2 3 4" xfId="17356" xr:uid="{C6758389-C638-4F39-890D-2AE530C60524}"/>
    <cellStyle name="Porcentaje 3 2 3 4 2" xfId="61909" xr:uid="{80F63E73-21ED-477A-8330-FFDE1A704B67}"/>
    <cellStyle name="Porcentaje 3 2 3 5" xfId="61902" xr:uid="{7A1B66F5-9119-422A-B815-30C7AC1A7B93}"/>
    <cellStyle name="Porcentaje 3 2 4" xfId="4192" xr:uid="{0EFF52F1-85EA-453D-888B-89608F489C71}"/>
    <cellStyle name="Porcentaje 3 2 4 2" xfId="11900" xr:uid="{DB6AB37E-429B-4116-AC06-3728A5CCB0DA}"/>
    <cellStyle name="Porcentaje 3 2 4 2 2" xfId="27312" xr:uid="{0E4725F2-1441-48C1-A802-EEE7F15E0338}"/>
    <cellStyle name="Porcentaje 3 2 4 2 2 2" xfId="61912" xr:uid="{E6393D79-4DD7-4410-A266-CA24CE946141}"/>
    <cellStyle name="Porcentaje 3 2 4 2 3" xfId="61911" xr:uid="{CB6984A7-5051-4D33-B5CD-CD4BEE94689A}"/>
    <cellStyle name="Porcentaje 3 2 4 3" xfId="19607" xr:uid="{98395FE8-7D37-4B1C-AAE6-1CD2964786D2}"/>
    <cellStyle name="Porcentaje 3 2 4 3 2" xfId="61913" xr:uid="{BC755E1E-49EC-42B7-A7BA-5017DD1A7266}"/>
    <cellStyle name="Porcentaje 3 2 4 4" xfId="61910" xr:uid="{B9E793CF-1670-434E-80A1-219389172ACA}"/>
    <cellStyle name="Porcentaje 3 2 5" xfId="8189" xr:uid="{AB03D02D-DF10-4CC2-BF76-DF51790EC36A}"/>
    <cellStyle name="Porcentaje 3 2 5 2" xfId="23602" xr:uid="{D66AB972-272F-43A8-B2B5-19C8B3E90565}"/>
    <cellStyle name="Porcentaje 3 2 5 2 2" xfId="61915" xr:uid="{2C88B029-B40E-4C5F-ABB7-CA608859C877}"/>
    <cellStyle name="Porcentaje 3 2 5 3" xfId="61914" xr:uid="{3880C0C4-F221-46FB-A2B7-11563EAD89E3}"/>
    <cellStyle name="Porcentaje 3 2 6" xfId="15897" xr:uid="{C4E478B4-A078-4490-85F2-6FBB35164578}"/>
    <cellStyle name="Porcentaje 3 2 6 2" xfId="61916" xr:uid="{8A87AAF6-6B7D-4CA3-8AA9-88D41ABE2D8C}"/>
    <cellStyle name="Porcentaje 3 2 7" xfId="61885" xr:uid="{DA182FEE-1E39-4312-B82F-961F10D49E95}"/>
    <cellStyle name="Porcentaje 3 3" xfId="907" xr:uid="{CEBBC974-1AFA-4A7B-A6C1-C0575606C353}"/>
    <cellStyle name="Porcentaje 3 3 2" xfId="2377" xr:uid="{60BDA713-D1FA-46DB-B248-3B8F6AB945BA}"/>
    <cellStyle name="Porcentaje 3 3 2 2" xfId="6109" xr:uid="{BDAC9EE4-66A6-4F7E-A2AE-0897F3229386}"/>
    <cellStyle name="Porcentaje 3 3 2 2 2" xfId="13817" xr:uid="{8921B4FD-2473-4281-B031-B04BAC49E3C2}"/>
    <cellStyle name="Porcentaje 3 3 2 2 2 2" xfId="29229" xr:uid="{01E81A0A-02CE-4052-A201-DAA5F010C934}"/>
    <cellStyle name="Porcentaje 3 3 2 2 2 2 2" xfId="61921" xr:uid="{BEB4EBE6-C582-4FDC-B0D6-7F28F06358EC}"/>
    <cellStyle name="Porcentaje 3 3 2 2 2 3" xfId="61920" xr:uid="{A3448F94-E75D-4170-8137-600E1F854072}"/>
    <cellStyle name="Porcentaje 3 3 2 2 3" xfId="21524" xr:uid="{CB3BA1CF-907C-48D9-8762-50F2E0642564}"/>
    <cellStyle name="Porcentaje 3 3 2 2 3 2" xfId="61922" xr:uid="{4BB91C03-4E07-4175-A954-99328F317BD2}"/>
    <cellStyle name="Porcentaje 3 3 2 2 4" xfId="61919" xr:uid="{7D02C7D1-DEBF-4FE0-9D12-B5BE8A0151FF}"/>
    <cellStyle name="Porcentaje 3 3 2 3" xfId="10088" xr:uid="{DAE65C23-A1BB-4380-A0C2-4C23135D549C}"/>
    <cellStyle name="Porcentaje 3 3 2 3 2" xfId="25501" xr:uid="{D5A7E90C-15DD-4B85-AC1D-0A3AC5F0CC9F}"/>
    <cellStyle name="Porcentaje 3 3 2 3 2 2" xfId="61924" xr:uid="{541ABF92-EC15-4A16-926D-F484A1227767}"/>
    <cellStyle name="Porcentaje 3 3 2 3 3" xfId="61923" xr:uid="{81CB7048-FE6B-4761-8BCA-F38834238B23}"/>
    <cellStyle name="Porcentaje 3 3 2 4" xfId="17796" xr:uid="{62DA8C52-E54A-490B-92BC-EA8B754C2CA4}"/>
    <cellStyle name="Porcentaje 3 3 2 4 2" xfId="61925" xr:uid="{B44D0B65-9256-4A7C-907E-20C292C901B5}"/>
    <cellStyle name="Porcentaje 3 3 2 5" xfId="61918" xr:uid="{296D2668-F513-42B1-A24A-AEBD485CCDF3}"/>
    <cellStyle name="Porcentaje 3 3 3" xfId="4644" xr:uid="{340729FE-D603-4E96-87C0-7858B4AA1B2F}"/>
    <cellStyle name="Porcentaje 3 3 3 2" xfId="12352" xr:uid="{629CE9C8-D213-49C4-A553-C0E257388CE4}"/>
    <cellStyle name="Porcentaje 3 3 3 2 2" xfId="27764" xr:uid="{473001C2-05A6-4D74-9EAF-2DD558737A63}"/>
    <cellStyle name="Porcentaje 3 3 3 2 2 2" xfId="61928" xr:uid="{34DC496A-8D17-4D02-9E2D-629B62FA0421}"/>
    <cellStyle name="Porcentaje 3 3 3 2 3" xfId="61927" xr:uid="{9CC60245-6148-4FC0-A2B0-3A93A8A56B3E}"/>
    <cellStyle name="Porcentaje 3 3 3 3" xfId="20059" xr:uid="{C87C9A02-1673-43BC-8117-736C46A10850}"/>
    <cellStyle name="Porcentaje 3 3 3 3 2" xfId="61929" xr:uid="{7194FE7C-AC5F-4C66-BD32-1CC9E68C6E32}"/>
    <cellStyle name="Porcentaje 3 3 3 4" xfId="61926" xr:uid="{A426F336-7C94-48EC-A816-C3435491AC83}"/>
    <cellStyle name="Porcentaje 3 3 4" xfId="8629" xr:uid="{1A3D755C-68CF-45AE-92BC-622BC54CB321}"/>
    <cellStyle name="Porcentaje 3 3 4 2" xfId="24042" xr:uid="{7F4275B3-EAEB-4508-8D90-AC5D85D34186}"/>
    <cellStyle name="Porcentaje 3 3 4 2 2" xfId="61931" xr:uid="{B7C017AD-F553-4D10-900C-215533DA5B3C}"/>
    <cellStyle name="Porcentaje 3 3 4 3" xfId="61930" xr:uid="{986B0997-3FBC-4A04-835D-8CDF4CF4DBD4}"/>
    <cellStyle name="Porcentaje 3 3 5" xfId="16337" xr:uid="{CC67849B-3E97-495E-85B2-7679D6FCBF32}"/>
    <cellStyle name="Porcentaje 3 3 5 2" xfId="61932" xr:uid="{35E67C0A-398E-428A-B134-ECD4073E9004}"/>
    <cellStyle name="Porcentaje 3 3 6" xfId="61917" xr:uid="{03DC3CFC-86C0-40F7-9989-FE3E3C96D9FE}"/>
    <cellStyle name="Porcentaje 3 4" xfId="1739" xr:uid="{0FDD4618-F875-4433-B3D9-25B4B3B68E1A}"/>
    <cellStyle name="Porcentaje 3 4 2" xfId="5471" xr:uid="{F3FA0CE8-0BCF-4964-863B-22447AF04749}"/>
    <cellStyle name="Porcentaje 3 4 2 2" xfId="13179" xr:uid="{3E495AD9-F2D0-4A58-9BD4-C45B35F71C07}"/>
    <cellStyle name="Porcentaje 3 4 2 2 2" xfId="28591" xr:uid="{6562D48C-F93B-4DF6-B973-B66FFB97C51C}"/>
    <cellStyle name="Porcentaje 3 4 2 2 2 2" xfId="61936" xr:uid="{6EEE7FD5-B6B1-49A3-AD02-7E0AA0F396EB}"/>
    <cellStyle name="Porcentaje 3 4 2 2 3" xfId="61935" xr:uid="{D29FC408-8794-4326-8AF7-B5339660A3F0}"/>
    <cellStyle name="Porcentaje 3 4 2 3" xfId="20886" xr:uid="{4F516B8F-8F65-4BCF-93C8-EE47C7B20B1B}"/>
    <cellStyle name="Porcentaje 3 4 2 3 2" xfId="61937" xr:uid="{F6557436-E70E-4EE4-9764-A6CC1E44ADB5}"/>
    <cellStyle name="Porcentaje 3 4 2 4" xfId="61934" xr:uid="{E7B78B45-B222-4E5F-A1B3-9B5ECCBD32D4}"/>
    <cellStyle name="Porcentaje 3 4 3" xfId="9450" xr:uid="{6A8A236F-F5C6-48BE-A3F4-FD5B2CF2C1FD}"/>
    <cellStyle name="Porcentaje 3 4 3 2" xfId="24863" xr:uid="{CF3748F1-DC18-4B02-9800-C41998FE97A7}"/>
    <cellStyle name="Porcentaje 3 4 3 2 2" xfId="61939" xr:uid="{08751D1B-5800-41DB-A6EF-A632F1AF16B0}"/>
    <cellStyle name="Porcentaje 3 4 3 3" xfId="61938" xr:uid="{CBF12D15-0913-4813-B1EE-11785B4C140E}"/>
    <cellStyle name="Porcentaje 3 4 4" xfId="17158" xr:uid="{0E10CA57-9229-45E3-B148-A10079BC452C}"/>
    <cellStyle name="Porcentaje 3 4 4 2" xfId="61940" xr:uid="{56619D00-A188-47B6-8A65-7948236A735A}"/>
    <cellStyle name="Porcentaje 3 4 5" xfId="61933" xr:uid="{92D92808-97BE-49E8-B8CF-2EEE6A7348D3}"/>
    <cellStyle name="Porcentaje 3 5" xfId="3992" xr:uid="{8F70C0C9-1BDB-4376-B68D-43F059E27E10}"/>
    <cellStyle name="Porcentaje 3 5 2" xfId="11700" xr:uid="{CDDC23FA-C9F6-4EEE-A3C6-3C7D94D3B76F}"/>
    <cellStyle name="Porcentaje 3 5 2 2" xfId="27112" xr:uid="{297B88BC-F542-4D02-B3F5-E94A89D2DE1F}"/>
    <cellStyle name="Porcentaje 3 5 2 2 2" xfId="61943" xr:uid="{51ED4475-BF63-41F5-981A-A32FE1D1BFB7}"/>
    <cellStyle name="Porcentaje 3 5 2 3" xfId="61942" xr:uid="{A8E480C6-26BE-4E58-9E71-AE466B92CDA1}"/>
    <cellStyle name="Porcentaje 3 5 3" xfId="19407" xr:uid="{DED16ACD-A77B-47C7-A467-AB11C5B5EC47}"/>
    <cellStyle name="Porcentaje 3 5 3 2" xfId="61944" xr:uid="{4E9825E9-8B4A-4E9A-A8AE-0F68CB89561B}"/>
    <cellStyle name="Porcentaje 3 5 4" xfId="61941" xr:uid="{08EEA28B-4BC7-45DD-80A7-B7CBD29266F4}"/>
    <cellStyle name="Porcentaje 3 6" xfId="7991" xr:uid="{ED6658D6-67C8-454E-9B81-0F761B3FB350}"/>
    <cellStyle name="Porcentaje 3 6 2" xfId="23404" xr:uid="{8F4CE0FD-0E64-4816-90E8-EDBB73DF0876}"/>
    <cellStyle name="Porcentaje 3 6 2 2" xfId="61946" xr:uid="{B2CDF8F8-14C4-4398-B55C-672D84F85CD0}"/>
    <cellStyle name="Porcentaje 3 6 3" xfId="61945" xr:uid="{BF24FEA3-F199-4881-B2A8-B559355339B8}"/>
    <cellStyle name="Porcentaje 3 7" xfId="15699" xr:uid="{43BEA5EB-1666-4E3F-ACD6-9A63C678490C}"/>
    <cellStyle name="Porcentaje 3 7 2" xfId="61947" xr:uid="{E3F7B8B7-7DEF-4268-BAE9-B5C40D0A2A45}"/>
    <cellStyle name="Porcentaje 3 8" xfId="61884" xr:uid="{DC763AD2-68BC-4330-B941-2B319C8EC8E2}"/>
    <cellStyle name="Porcentaje 4" xfId="796" xr:uid="{2BC86BF3-9019-459F-9A87-3B46ECCAFD48}"/>
    <cellStyle name="Porcentaje 4 2" xfId="61948" xr:uid="{32459853-6E6B-4E0C-A836-5A0B88E1F60C}"/>
    <cellStyle name="Porcentaje 5" xfId="118" xr:uid="{FD07413A-B7D4-4A16-9F65-BDAD1E2C90C0}"/>
    <cellStyle name="Texto de advertencia 2" xfId="151" xr:uid="{9C71B17E-321C-4FB4-9533-8460423EBA06}"/>
    <cellStyle name="Texto de advertencia 2 2" xfId="61950" xr:uid="{F88FDF80-C744-4E5C-B557-7A4148431BE3}"/>
    <cellStyle name="Texto de advertencia 3" xfId="797" xr:uid="{EFD3A5EF-8938-4DFA-9B22-5472E071C46B}"/>
    <cellStyle name="Texto de advertencia 3 2" xfId="61951" xr:uid="{9E5ACF49-D462-477F-B708-E011B9870F35}"/>
    <cellStyle name="Texto de advertencia 4" xfId="61949" xr:uid="{4A33B885-7BAC-491F-8C73-96BF7356900A}"/>
    <cellStyle name="Texto de advertencia 5" xfId="62063" xr:uid="{E0F47C20-8B17-4038-9266-493FBC268F5F}"/>
    <cellStyle name="Title" xfId="12" builtinId="15" customBuiltin="1"/>
    <cellStyle name="Title 2" xfId="119" xr:uid="{A24C3D0C-25C1-4E6A-89A8-115793F63329}"/>
    <cellStyle name="Title 2 2" xfId="61952" xr:uid="{3929128B-5B55-4503-B12A-FB77A7F06C44}"/>
    <cellStyle name="Total" xfId="28" builtinId="25" customBuiltin="1"/>
    <cellStyle name="Total 2" xfId="120" xr:uid="{0EFD7BE1-6534-4132-BCF0-D1CFC66A9CA0}"/>
    <cellStyle name="Total 2 2" xfId="61953" xr:uid="{27F68E22-FA73-462E-B414-E607361FD8A0}"/>
    <cellStyle name="Warning Text" xfId="25" builtinId="11" customBuiltin="1"/>
    <cellStyle name="Warning Text 2" xfId="121" xr:uid="{A08B95AA-CB3E-48ED-A3D7-41D7E3F66305}"/>
    <cellStyle name="Warning Text 2 2" xfId="61954" xr:uid="{4719C7BC-999F-4DC7-BD3A-53E7CD3DDB32}"/>
  </cellStyles>
  <dxfs count="94">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0000"/>
      </font>
      <fill>
        <patternFill>
          <bgColor theme="9" tint="0.79998168889431442"/>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9" tint="0.79998168889431442"/>
        </patternFill>
      </fill>
    </dxf>
    <dxf>
      <fill>
        <patternFill>
          <bgColor theme="6" tint="0.79998168889431442"/>
        </patternFill>
      </fill>
    </dxf>
    <dxf>
      <fill>
        <patternFill>
          <bgColor theme="4" tint="0.79998168889431442"/>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4" tint="0.79998168889431442"/>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4" tint="0.79998168889431442"/>
        </patternFill>
      </fill>
    </dxf>
  </dxfs>
  <tableStyles count="0" defaultTableStyle="TableStyleMedium2" defaultPivotStyle="PivotStyleMedium9"/>
  <colors>
    <mruColors>
      <color rgb="FF1119E1"/>
      <color rgb="FF33CC33"/>
      <color rgb="FF5B5B5B"/>
      <color rgb="FF44D1F8"/>
      <color rgb="FF06192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Data...3695800668</v>
        <stp/>
        <stp>BDP|17596279446218190347</stp>
        <tr r="P2" s="16"/>
      </tp>
      <tp t="s">
        <v>#N/A Requesting Data...4038544584</v>
        <stp/>
        <stp>BDP|10418564363949357108</stp>
        <tr r="H11" s="16"/>
        <tr r="H12" s="16"/>
        <tr r="H13" s="16"/>
      </tp>
      <tp t="s">
        <v>#N/A Requesting Data...4287094966</v>
        <stp/>
        <stp>BDP|15107189135713790461</stp>
        <tr r="H6" s="16"/>
      </tp>
      <tp t="s">
        <v>#N/A Requesting Data...3558680599</v>
        <stp/>
        <stp>BDP|11345564767400776279</stp>
        <tr r="H10" s="16"/>
      </tp>
      <tp t="s">
        <v>#N/A Requesting Data...2851371541</v>
        <stp/>
        <stp>BDP|10417658078420813566</stp>
        <tr r="H5" s="16"/>
      </tp>
    </main>
    <main first="bofaddin.rtdserver">
      <tp t="s">
        <v>#N/A Requesting Data...3230133952</v>
        <stp/>
        <stp>BDP|9402520014213973203</stp>
        <tr r="H4" s="16"/>
      </tp>
      <tp t="s">
        <v>#N/A Requesting Data...3244700022</v>
        <stp/>
        <stp>BDP|6460250870228634636</stp>
        <tr r="H2" s="16"/>
      </tp>
      <tp t="s">
        <v>#N/A Requesting Data...3366235866</v>
        <stp/>
        <stp>BDP|3650971313204119457</stp>
        <tr r="H7" s="16"/>
      </tp>
      <tp t="s">
        <v>#N/A Requesting Data...2951811061</v>
        <stp/>
        <stp>BDP|3568327258352293740</stp>
        <tr r="H9" s="16"/>
      </tp>
      <tp t="s">
        <v>#N/A Requesting Data...2807903522</v>
        <stp/>
        <stp>BDP|2318383115242361329</stp>
        <tr r="H8" s="16"/>
      </tp>
      <tp t="s">
        <v>#N/A Requesting Data...3456202491</v>
        <stp/>
        <stp>BDP|205307431150840051</stp>
        <tr r="H3" s="16"/>
      </tp>
      <tp>
        <v>4.5191383361816406</v>
        <stp/>
        <stp>BDP|8847508741198839469|22</stp>
        <stp>91282CJB Govt</stp>
        <stp>LAST_YLD</stp>
        <tr r="O2" s="16"/>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volatileDependencies" Target="volatileDependenci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Carry!$T$4</c:f>
              <c:strCache>
                <c:ptCount val="1"/>
                <c:pt idx="0">
                  <c:v>1y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Carry!$S$5:$S$12</c:f>
              <c:numCache>
                <c:formatCode>General</c:formatCode>
                <c:ptCount val="8"/>
                <c:pt idx="0">
                  <c:v>0</c:v>
                </c:pt>
                <c:pt idx="1">
                  <c:v>1</c:v>
                </c:pt>
                <c:pt idx="2">
                  <c:v>2</c:v>
                </c:pt>
                <c:pt idx="3">
                  <c:v>3</c:v>
                </c:pt>
                <c:pt idx="4">
                  <c:v>4</c:v>
                </c:pt>
                <c:pt idx="5">
                  <c:v>5</c:v>
                </c:pt>
                <c:pt idx="6">
                  <c:v>7</c:v>
                </c:pt>
                <c:pt idx="7">
                  <c:v>10</c:v>
                </c:pt>
              </c:numCache>
            </c:numRef>
          </c:cat>
          <c:val>
            <c:numRef>
              <c:f>Carry!$T$5:$T$12</c:f>
              <c:numCache>
                <c:formatCode>0.00%</c:formatCode>
                <c:ptCount val="8"/>
                <c:pt idx="0">
                  <c:v>0.10859999999999999</c:v>
                </c:pt>
                <c:pt idx="1">
                  <c:v>8.5390507033741792E-2</c:v>
                </c:pt>
                <c:pt idx="2">
                  <c:v>7.5992571627057054E-2</c:v>
                </c:pt>
                <c:pt idx="3">
                  <c:v>7.4581519205085295E-2</c:v>
                </c:pt>
                <c:pt idx="4">
                  <c:v>7.6109452367959546E-2</c:v>
                </c:pt>
                <c:pt idx="5">
                  <c:v>8.0381143114774248E-2</c:v>
                </c:pt>
                <c:pt idx="6">
                  <c:v>8.5202071737005558E-2</c:v>
                </c:pt>
                <c:pt idx="7">
                  <c:v>8.9141907206344767E-2</c:v>
                </c:pt>
              </c:numCache>
            </c:numRef>
          </c:val>
          <c:smooth val="0"/>
          <c:extLst>
            <c:ext xmlns:c16="http://schemas.microsoft.com/office/drawing/2014/chart" uri="{C3380CC4-5D6E-409C-BE32-E72D297353CC}">
              <c16:uniqueId val="{00000000-2DDF-4E0A-8B14-5117908CAAFA}"/>
            </c:ext>
          </c:extLst>
        </c:ser>
        <c:ser>
          <c:idx val="1"/>
          <c:order val="1"/>
          <c:tx>
            <c:strRef>
              <c:f>Carry!$U$4</c:f>
              <c:strCache>
                <c:ptCount val="1"/>
                <c:pt idx="0">
                  <c:v>2y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Carry!$S$5:$S$12</c:f>
              <c:numCache>
                <c:formatCode>General</c:formatCode>
                <c:ptCount val="8"/>
                <c:pt idx="0">
                  <c:v>0</c:v>
                </c:pt>
                <c:pt idx="1">
                  <c:v>1</c:v>
                </c:pt>
                <c:pt idx="2">
                  <c:v>2</c:v>
                </c:pt>
                <c:pt idx="3">
                  <c:v>3</c:v>
                </c:pt>
                <c:pt idx="4">
                  <c:v>4</c:v>
                </c:pt>
                <c:pt idx="5">
                  <c:v>5</c:v>
                </c:pt>
                <c:pt idx="6">
                  <c:v>7</c:v>
                </c:pt>
                <c:pt idx="7">
                  <c:v>10</c:v>
                </c:pt>
              </c:numCache>
            </c:numRef>
          </c:cat>
          <c:val>
            <c:numRef>
              <c:f>Carry!$U$5:$U$12</c:f>
              <c:numCache>
                <c:formatCode>0.00%</c:formatCode>
                <c:ptCount val="8"/>
                <c:pt idx="0">
                  <c:v>9.849999999999999E-2</c:v>
                </c:pt>
                <c:pt idx="1">
                  <c:v>8.0881348805333431E-2</c:v>
                </c:pt>
                <c:pt idx="2">
                  <c:v>7.5313173040900266E-2</c:v>
                </c:pt>
                <c:pt idx="3">
                  <c:v>7.5316488384276098E-2</c:v>
                </c:pt>
                <c:pt idx="4">
                  <c:v>7.8161816972395576E-2</c:v>
                </c:pt>
                <c:pt idx="5">
                  <c:v>8.1947686302414641E-2</c:v>
                </c:pt>
                <c:pt idx="6">
                  <c:v>8.581063556678023E-2</c:v>
                </c:pt>
                <c:pt idx="7">
                  <c:v>8.9543309732206977E-2</c:v>
                </c:pt>
              </c:numCache>
            </c:numRef>
          </c:val>
          <c:smooth val="0"/>
          <c:extLst>
            <c:ext xmlns:c16="http://schemas.microsoft.com/office/drawing/2014/chart" uri="{C3380CC4-5D6E-409C-BE32-E72D297353CC}">
              <c16:uniqueId val="{00000000-CB5B-433B-A75D-FDA93A98F622}"/>
            </c:ext>
          </c:extLst>
        </c:ser>
        <c:ser>
          <c:idx val="2"/>
          <c:order val="2"/>
          <c:tx>
            <c:strRef>
              <c:f>Carry!$V$4</c:f>
              <c:strCache>
                <c:ptCount val="1"/>
                <c:pt idx="0">
                  <c:v>3y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Carry!$S$5:$S$12</c:f>
              <c:numCache>
                <c:formatCode>General</c:formatCode>
                <c:ptCount val="8"/>
                <c:pt idx="0">
                  <c:v>0</c:v>
                </c:pt>
                <c:pt idx="1">
                  <c:v>1</c:v>
                </c:pt>
                <c:pt idx="2">
                  <c:v>2</c:v>
                </c:pt>
                <c:pt idx="3">
                  <c:v>3</c:v>
                </c:pt>
                <c:pt idx="4">
                  <c:v>4</c:v>
                </c:pt>
                <c:pt idx="5">
                  <c:v>5</c:v>
                </c:pt>
                <c:pt idx="6">
                  <c:v>7</c:v>
                </c:pt>
                <c:pt idx="7">
                  <c:v>10</c:v>
                </c:pt>
              </c:numCache>
            </c:numRef>
          </c:cat>
          <c:val>
            <c:numRef>
              <c:f>Carry!$V$5:$V$12</c:f>
              <c:numCache>
                <c:formatCode>0.00%</c:formatCode>
                <c:ptCount val="8"/>
                <c:pt idx="0">
                  <c:v>9.1649999999999995E-2</c:v>
                </c:pt>
                <c:pt idx="1">
                  <c:v>7.8939648759710102E-2</c:v>
                </c:pt>
                <c:pt idx="2">
                  <c:v>7.5558877695809018E-2</c:v>
                </c:pt>
                <c:pt idx="3">
                  <c:v>7.6875789508258102E-2</c:v>
                </c:pt>
                <c:pt idx="4">
                  <c:v>7.984622076386122E-2</c:v>
                </c:pt>
                <c:pt idx="5">
                  <c:v>8.2944686179092314E-2</c:v>
                </c:pt>
                <c:pt idx="6">
                  <c:v>8.6423789287492447E-2</c:v>
                </c:pt>
                <c:pt idx="7">
                  <c:v>8.9752294294789051E-2</c:v>
                </c:pt>
              </c:numCache>
            </c:numRef>
          </c:val>
          <c:smooth val="0"/>
          <c:extLst>
            <c:ext xmlns:c16="http://schemas.microsoft.com/office/drawing/2014/chart" uri="{C3380CC4-5D6E-409C-BE32-E72D297353CC}">
              <c16:uniqueId val="{00000000-F53F-42DA-898C-F6B3759BF513}"/>
            </c:ext>
          </c:extLst>
        </c:ser>
        <c:dLbls>
          <c:showLegendKey val="0"/>
          <c:showVal val="0"/>
          <c:showCatName val="0"/>
          <c:showSerName val="0"/>
          <c:showPercent val="0"/>
          <c:showBubbleSize val="0"/>
        </c:dLbls>
        <c:marker val="1"/>
        <c:smooth val="0"/>
        <c:axId val="1524467183"/>
        <c:axId val="1524451823"/>
      </c:lineChart>
      <c:catAx>
        <c:axId val="15244671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1Y</a:t>
                </a:r>
                <a:r>
                  <a:rPr lang="en-US" baseline="0"/>
                  <a:t> Fwd Start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4451823"/>
        <c:crosses val="autoZero"/>
        <c:auto val="1"/>
        <c:lblAlgn val="ctr"/>
        <c:lblOffset val="100"/>
        <c:noMultiLvlLbl val="0"/>
      </c:catAx>
      <c:valAx>
        <c:axId val="1524451823"/>
        <c:scaling>
          <c:orientation val="minMax"/>
          <c:min val="4.0000000000000008E-2"/>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4467183"/>
        <c:crosses val="autoZero"/>
        <c:crossBetween val="between"/>
      </c:valAx>
      <c:spPr>
        <a:noFill/>
        <a:ln>
          <a:solidFill>
            <a:schemeClr val="bg1">
              <a:lumMod val="50000"/>
            </a:schemeClr>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shortEndPricing!$T$2</c:f>
              <c:strCache>
                <c:ptCount val="1"/>
                <c:pt idx="0">
                  <c:v>#FltR_Smooth</c:v>
                </c:pt>
              </c:strCache>
            </c:strRef>
          </c:tx>
          <c:spPr>
            <a:ln w="28575" cap="rnd">
              <a:solidFill>
                <a:schemeClr val="accent1"/>
              </a:solidFill>
              <a:round/>
            </a:ln>
            <a:effectLst/>
          </c:spPr>
          <c:marker>
            <c:symbol val="circle"/>
            <c:size val="5"/>
            <c:spPr>
              <a:solidFill>
                <a:schemeClr val="accent4">
                  <a:lumMod val="40000"/>
                  <a:lumOff val="60000"/>
                </a:schemeClr>
              </a:solidFill>
              <a:ln w="9525">
                <a:solidFill>
                  <a:schemeClr val="accent1"/>
                </a:solidFill>
              </a:ln>
              <a:effectLst/>
            </c:spPr>
          </c:marker>
          <c:val>
            <c:numRef>
              <c:f>shortEndPricing!$T$3:$T$28</c:f>
              <c:numCache>
                <c:formatCode>0.0000%</c:formatCode>
                <c:ptCount val="26"/>
                <c:pt idx="0">
                  <c:v>0.11504299999331145</c:v>
                </c:pt>
                <c:pt idx="1">
                  <c:v>0.11459635828243243</c:v>
                </c:pt>
                <c:pt idx="2">
                  <c:v>0.11400142626647236</c:v>
                </c:pt>
                <c:pt idx="3">
                  <c:v>0.11328015576761409</c:v>
                </c:pt>
                <c:pt idx="4">
                  <c:v>0.1122712566666457</c:v>
                </c:pt>
                <c:pt idx="5">
                  <c:v>0.11093447263503078</c:v>
                </c:pt>
                <c:pt idx="6">
                  <c:v>0.10932566165808938</c:v>
                </c:pt>
                <c:pt idx="7">
                  <c:v>0.10766792138353726</c:v>
                </c:pt>
                <c:pt idx="8">
                  <c:v>0.10601701298240356</c:v>
                </c:pt>
                <c:pt idx="9">
                  <c:v>0.10435488166965268</c:v>
                </c:pt>
                <c:pt idx="10">
                  <c:v>0.10260933247386925</c:v>
                </c:pt>
                <c:pt idx="11">
                  <c:v>0.10076235193043903</c:v>
                </c:pt>
                <c:pt idx="12">
                  <c:v>9.881398347517413E-2</c:v>
                </c:pt>
                <c:pt idx="13">
                  <c:v>9.6797420157358011E-2</c:v>
                </c:pt>
                <c:pt idx="14">
                  <c:v>9.4845262357243776E-2</c:v>
                </c:pt>
                <c:pt idx="15">
                  <c:v>9.2990618542701603E-2</c:v>
                </c:pt>
                <c:pt idx="16">
                  <c:v>9.1233446905605947E-2</c:v>
                </c:pt>
                <c:pt idx="17">
                  <c:v>8.9573707838756428E-2</c:v>
                </c:pt>
                <c:pt idx="18">
                  <c:v>8.8011363934413306E-2</c:v>
                </c:pt>
                <c:pt idx="19">
                  <c:v>8.654637998286141E-2</c:v>
                </c:pt>
                <c:pt idx="20">
                  <c:v>8.5178722971131257E-2</c:v>
                </c:pt>
                <c:pt idx="21">
                  <c:v>8.390836208171143E-2</c:v>
                </c:pt>
                <c:pt idx="22">
                  <c:v>8.2735268691429553E-2</c:v>
                </c:pt>
                <c:pt idx="23">
                  <c:v>8.1659416370355925E-2</c:v>
                </c:pt>
                <c:pt idx="24">
                  <c:v>8.0680780880810127E-2</c:v>
                </c:pt>
                <c:pt idx="25">
                  <c:v>7.9799340176475955E-2</c:v>
                </c:pt>
              </c:numCache>
            </c:numRef>
          </c:val>
          <c:smooth val="0"/>
          <c:extLst>
            <c:ext xmlns:c16="http://schemas.microsoft.com/office/drawing/2014/chart" uri="{C3380CC4-5D6E-409C-BE32-E72D297353CC}">
              <c16:uniqueId val="{00000000-7328-4DBB-8A34-7094C7494AF0}"/>
            </c:ext>
          </c:extLst>
        </c:ser>
        <c:ser>
          <c:idx val="1"/>
          <c:order val="1"/>
          <c:tx>
            <c:strRef>
              <c:f>shortEndPricing!$U$2</c:f>
              <c:strCache>
                <c:ptCount val="1"/>
                <c:pt idx="0">
                  <c:v>#FltR_Step</c:v>
                </c:pt>
              </c:strCache>
            </c:strRef>
          </c:tx>
          <c:spPr>
            <a:ln w="28575" cap="rnd">
              <a:solidFill>
                <a:schemeClr val="bg1">
                  <a:lumMod val="50000"/>
                </a:schemeClr>
              </a:solidFill>
              <a:round/>
            </a:ln>
            <a:effectLst/>
          </c:spPr>
          <c:marker>
            <c:symbol val="circle"/>
            <c:size val="5"/>
            <c:spPr>
              <a:solidFill>
                <a:schemeClr val="accent2"/>
              </a:solidFill>
              <a:ln w="9525">
                <a:solidFill>
                  <a:schemeClr val="bg1">
                    <a:lumMod val="50000"/>
                  </a:schemeClr>
                </a:solidFill>
              </a:ln>
              <a:effectLst/>
            </c:spPr>
          </c:marker>
          <c:val>
            <c:numRef>
              <c:f>shortEndPricing!$U$3:$U$28</c:f>
              <c:numCache>
                <c:formatCode>0.0000%</c:formatCode>
                <c:ptCount val="26"/>
                <c:pt idx="0">
                  <c:v>0.11504300000000001</c:v>
                </c:pt>
                <c:pt idx="1">
                  <c:v>0.11504300000000001</c:v>
                </c:pt>
                <c:pt idx="2">
                  <c:v>0.11384300000000001</c:v>
                </c:pt>
                <c:pt idx="3">
                  <c:v>0.11384300000000001</c:v>
                </c:pt>
                <c:pt idx="4">
                  <c:v>0.11134300000000001</c:v>
                </c:pt>
                <c:pt idx="5">
                  <c:v>0.11134300000000001</c:v>
                </c:pt>
                <c:pt idx="6">
                  <c:v>0.10884300000000001</c:v>
                </c:pt>
                <c:pt idx="7">
                  <c:v>0.10634300000000002</c:v>
                </c:pt>
                <c:pt idx="8">
                  <c:v>0.10634300000000002</c:v>
                </c:pt>
                <c:pt idx="9">
                  <c:v>0.10384300000000002</c:v>
                </c:pt>
                <c:pt idx="10">
                  <c:v>0.10384300000000002</c:v>
                </c:pt>
                <c:pt idx="11">
                  <c:v>0.10134300000000002</c:v>
                </c:pt>
                <c:pt idx="12">
                  <c:v>9.8843000000000014E-2</c:v>
                </c:pt>
                <c:pt idx="13">
                  <c:v>9.8843000000000014E-2</c:v>
                </c:pt>
                <c:pt idx="14">
                  <c:v>9.6343000000000012E-2</c:v>
                </c:pt>
                <c:pt idx="15">
                  <c:v>9.384300000000001E-2</c:v>
                </c:pt>
                <c:pt idx="16">
                  <c:v>9.384300000000001E-2</c:v>
                </c:pt>
                <c:pt idx="17">
                  <c:v>9.1343000000000008E-2</c:v>
                </c:pt>
                <c:pt idx="18">
                  <c:v>9.1343000000000008E-2</c:v>
                </c:pt>
                <c:pt idx="19">
                  <c:v>8.8843000000000019E-2</c:v>
                </c:pt>
                <c:pt idx="20">
                  <c:v>8.6343000000000017E-2</c:v>
                </c:pt>
                <c:pt idx="21">
                  <c:v>8.6343000000000017E-2</c:v>
                </c:pt>
                <c:pt idx="22">
                  <c:v>8.3843000000000015E-2</c:v>
                </c:pt>
                <c:pt idx="23">
                  <c:v>8.3843000000000015E-2</c:v>
                </c:pt>
                <c:pt idx="24">
                  <c:v>8.1343000000000013E-2</c:v>
                </c:pt>
                <c:pt idx="25">
                  <c:v>7.884300000000001E-2</c:v>
                </c:pt>
              </c:numCache>
            </c:numRef>
          </c:val>
          <c:smooth val="0"/>
          <c:extLst>
            <c:ext xmlns:c16="http://schemas.microsoft.com/office/drawing/2014/chart" uri="{C3380CC4-5D6E-409C-BE32-E72D297353CC}">
              <c16:uniqueId val="{00000001-7328-4DBB-8A34-7094C7494AF0}"/>
            </c:ext>
          </c:extLst>
        </c:ser>
        <c:dLbls>
          <c:showLegendKey val="0"/>
          <c:showVal val="0"/>
          <c:showCatName val="0"/>
          <c:showSerName val="0"/>
          <c:showPercent val="0"/>
          <c:showBubbleSize val="0"/>
        </c:dLbls>
        <c:marker val="1"/>
        <c:smooth val="0"/>
        <c:axId val="1997871728"/>
        <c:axId val="1997870288"/>
      </c:lineChart>
      <c:catAx>
        <c:axId val="1997871728"/>
        <c:scaling>
          <c:orientation val="minMax"/>
        </c:scaling>
        <c:delete val="0"/>
        <c:axPos val="b"/>
        <c:numFmt formatCode="0&quot;m&quot;" sourceLinked="0"/>
        <c:majorTickMark val="none"/>
        <c:minorTickMark val="none"/>
        <c:tickLblPos val="nextTo"/>
        <c:spPr>
          <a:noFill/>
          <a:ln w="9525" cap="flat" cmpd="sng" algn="ctr">
            <a:solidFill>
              <a:schemeClr val="bg1">
                <a:lumMod val="50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870288"/>
        <c:crosses val="autoZero"/>
        <c:auto val="1"/>
        <c:lblAlgn val="ctr"/>
        <c:lblOffset val="100"/>
        <c:noMultiLvlLbl val="0"/>
      </c:catAx>
      <c:valAx>
        <c:axId val="1997870288"/>
        <c:scaling>
          <c:orientation val="minMax"/>
          <c:min val="5.000000000000001E-2"/>
        </c:scaling>
        <c:delete val="0"/>
        <c:axPos val="l"/>
        <c:majorGridlines>
          <c:spPr>
            <a:ln w="9525" cap="flat" cmpd="sng" algn="ctr">
              <a:solidFill>
                <a:schemeClr val="bg1">
                  <a:lumMod val="95000"/>
                </a:schemeClr>
              </a:solidFill>
              <a:prstDash val="dash"/>
              <a:round/>
            </a:ln>
            <a:effectLst/>
          </c:spPr>
        </c:majorGridlines>
        <c:numFmt formatCode="0.00%" sourceLinked="0"/>
        <c:majorTickMark val="none"/>
        <c:minorTickMark val="none"/>
        <c:tickLblPos val="nextTo"/>
        <c:spPr>
          <a:noFill/>
          <a:ln>
            <a:solidFill>
              <a:schemeClr val="bg1">
                <a:lumMod val="5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871728"/>
        <c:crosses val="autoZero"/>
        <c:crossBetween val="between"/>
        <c:majorUnit val="5.000000000000001E-3"/>
      </c:valAx>
      <c:spPr>
        <a:noFill/>
        <a:ln>
          <a:solidFill>
            <a:schemeClr val="bg1">
              <a:lumMod val="50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'CF1'!$W$3:$W$67</c:f>
              <c:numCache>
                <c:formatCode>0.0000%</c:formatCode>
                <c:ptCount val="65"/>
                <c:pt idx="0">
                  <c:v>0.115033</c:v>
                </c:pt>
                <c:pt idx="1">
                  <c:v>0.1148672604160209</c:v>
                </c:pt>
                <c:pt idx="2">
                  <c:v>0.11427747325907392</c:v>
                </c:pt>
                <c:pt idx="3">
                  <c:v>0.11372293862709754</c:v>
                </c:pt>
                <c:pt idx="4">
                  <c:v>0.11301191275510895</c:v>
                </c:pt>
                <c:pt idx="5">
                  <c:v>0.11185896098442211</c:v>
                </c:pt>
                <c:pt idx="6">
                  <c:v>0.11024966599305218</c:v>
                </c:pt>
                <c:pt idx="7">
                  <c:v>0.10839043092896659</c:v>
                </c:pt>
              </c:numCache>
            </c:numRef>
          </c:val>
          <c:smooth val="0"/>
          <c:extLst>
            <c:ext xmlns:c16="http://schemas.microsoft.com/office/drawing/2014/chart" uri="{C3380CC4-5D6E-409C-BE32-E72D297353CC}">
              <c16:uniqueId val="{00000000-9AA4-40BE-97B3-CDCAF58B97B7}"/>
            </c:ext>
          </c:extLst>
        </c:ser>
        <c:dLbls>
          <c:showLegendKey val="0"/>
          <c:showVal val="0"/>
          <c:showCatName val="0"/>
          <c:showSerName val="0"/>
          <c:showPercent val="0"/>
          <c:showBubbleSize val="0"/>
        </c:dLbls>
        <c:smooth val="0"/>
        <c:axId val="1389175952"/>
        <c:axId val="462603903"/>
      </c:lineChart>
      <c:catAx>
        <c:axId val="13891759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03903"/>
        <c:crosses val="autoZero"/>
        <c:auto val="1"/>
        <c:lblAlgn val="ctr"/>
        <c:lblOffset val="100"/>
        <c:noMultiLvlLbl val="0"/>
      </c:catAx>
      <c:valAx>
        <c:axId val="462603903"/>
        <c:scaling>
          <c:orientation val="minMax"/>
          <c:min val="6.2500000000000014E-2"/>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175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17</xdr:col>
      <xdr:colOff>171450</xdr:colOff>
      <xdr:row>13</xdr:row>
      <xdr:rowOff>104775</xdr:rowOff>
    </xdr:from>
    <xdr:to>
      <xdr:col>27</xdr:col>
      <xdr:colOff>190500</xdr:colOff>
      <xdr:row>35</xdr:row>
      <xdr:rowOff>85725</xdr:rowOff>
    </xdr:to>
    <xdr:graphicFrame macro="">
      <xdr:nvGraphicFramePr>
        <xdr:cNvPr id="2" name="Chart 1">
          <a:extLst>
            <a:ext uri="{FF2B5EF4-FFF2-40B4-BE49-F238E27FC236}">
              <a16:creationId xmlns:a16="http://schemas.microsoft.com/office/drawing/2014/main" id="{52E56D32-E302-364B-45B0-CD2FCD61B5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47626</xdr:colOff>
      <xdr:row>14</xdr:row>
      <xdr:rowOff>180974</xdr:rowOff>
    </xdr:from>
    <xdr:to>
      <xdr:col>13</xdr:col>
      <xdr:colOff>285751</xdr:colOff>
      <xdr:row>34</xdr:row>
      <xdr:rowOff>95249</xdr:rowOff>
    </xdr:to>
    <xdr:graphicFrame macro="">
      <xdr:nvGraphicFramePr>
        <xdr:cNvPr id="2" name="Chart 1">
          <a:extLst>
            <a:ext uri="{FF2B5EF4-FFF2-40B4-BE49-F238E27FC236}">
              <a16:creationId xmlns:a16="http://schemas.microsoft.com/office/drawing/2014/main" id="{617C49B8-0177-3B95-79F2-306561B852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24</xdr:row>
      <xdr:rowOff>85725</xdr:rowOff>
    </xdr:from>
    <xdr:to>
      <xdr:col>8</xdr:col>
      <xdr:colOff>104775</xdr:colOff>
      <xdr:row>36</xdr:row>
      <xdr:rowOff>142875</xdr:rowOff>
    </xdr:to>
    <xdr:graphicFrame macro="">
      <xdr:nvGraphicFramePr>
        <xdr:cNvPr id="2" name="Chart 1">
          <a:extLst>
            <a:ext uri="{FF2B5EF4-FFF2-40B4-BE49-F238E27FC236}">
              <a16:creationId xmlns:a16="http://schemas.microsoft.com/office/drawing/2014/main" id="{438FAAF2-5829-CD20-BEE4-E14D3A4E10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68F16-D7B1-45B2-9442-8C3058AD60F2}">
  <sheetPr>
    <tabColor theme="5" tint="0.39997558519241921"/>
  </sheetPr>
  <dimension ref="B1:V42"/>
  <sheetViews>
    <sheetView workbookViewId="0">
      <selection activeCell="H8" sqref="H8"/>
    </sheetView>
  </sheetViews>
  <sheetFormatPr defaultRowHeight="15"/>
  <cols>
    <col min="1" max="1" width="2.7109375" customWidth="1"/>
    <col min="2" max="2" width="11.7109375" bestFit="1" customWidth="1"/>
    <col min="3" max="3" width="10" bestFit="1" customWidth="1"/>
    <col min="4" max="4" width="2.7109375" customWidth="1"/>
    <col min="5" max="5" width="7" bestFit="1" customWidth="1"/>
    <col min="6" max="6" width="11.28515625" bestFit="1" customWidth="1"/>
    <col min="7" max="7" width="13.140625" bestFit="1" customWidth="1"/>
    <col min="8" max="8" width="9.7109375" style="112" bestFit="1" customWidth="1"/>
    <col min="9" max="9" width="10.7109375" style="112" customWidth="1"/>
    <col min="10" max="10" width="2.7109375" customWidth="1"/>
    <col min="11" max="11" width="14.28515625" style="165" customWidth="1"/>
    <col min="12" max="13" width="11.28515625" style="55" customWidth="1"/>
    <col min="14" max="14" width="11.28515625" customWidth="1"/>
    <col min="15" max="15" width="11.28515625" style="166" customWidth="1"/>
  </cols>
  <sheetData>
    <row r="1" spans="2:22">
      <c r="B1" s="34" t="s">
        <v>321</v>
      </c>
      <c r="C1" s="35">
        <f>Pricer!B1</f>
        <v>45275</v>
      </c>
    </row>
    <row r="2" spans="2:22">
      <c r="B2" s="34" t="s">
        <v>322</v>
      </c>
      <c r="C2" s="35">
        <f>+WORKDAY(C1,1)</f>
        <v>45278</v>
      </c>
      <c r="I2" s="125"/>
    </row>
    <row r="4" spans="2:22">
      <c r="B4" s="34" t="s">
        <v>323</v>
      </c>
      <c r="C4" s="113">
        <v>1</v>
      </c>
      <c r="E4" s="34" t="s">
        <v>228</v>
      </c>
      <c r="F4" s="34" t="s">
        <v>92</v>
      </c>
      <c r="G4" s="34" t="s">
        <v>320</v>
      </c>
      <c r="H4" s="34" t="s">
        <v>325</v>
      </c>
      <c r="I4" s="34" t="s">
        <v>335</v>
      </c>
      <c r="K4" s="34" t="s">
        <v>394</v>
      </c>
      <c r="L4" s="34" t="s">
        <v>395</v>
      </c>
      <c r="M4" s="34" t="s">
        <v>396</v>
      </c>
      <c r="N4" s="34" t="s">
        <v>398</v>
      </c>
      <c r="O4" s="167" t="s">
        <v>397</v>
      </c>
      <c r="S4" s="34" t="s">
        <v>402</v>
      </c>
      <c r="T4" s="34" t="s">
        <v>200</v>
      </c>
      <c r="U4" s="34" t="s">
        <v>201</v>
      </c>
      <c r="V4" s="34" t="s">
        <v>202</v>
      </c>
    </row>
    <row r="5" spans="2:22">
      <c r="B5" s="54" t="s">
        <v>329</v>
      </c>
      <c r="C5" s="114">
        <f>+C2+28</f>
        <v>45306</v>
      </c>
      <c r="E5">
        <v>1</v>
      </c>
      <c r="G5">
        <v>3</v>
      </c>
      <c r="H5" s="112" t="s">
        <v>197</v>
      </c>
      <c r="I5" s="125">
        <v>-5.2044455436145443</v>
      </c>
      <c r="K5" s="165">
        <v>783198089.16323841</v>
      </c>
      <c r="L5" s="55">
        <f>+MXN_TIIE!$E$2/100</f>
        <v>0.11504300000000001</v>
      </c>
      <c r="M5" s="55" cm="1">
        <f t="array" ref="M5:M17">+Q5:Q17/100</f>
        <v>0.11455</v>
      </c>
      <c r="N5" s="165">
        <f>(M5-L5)*28/360*K5/Pricer!$E$1</f>
        <v>-1746.0055592392612</v>
      </c>
      <c r="O5" s="166">
        <f>+N5/1000</f>
        <v>-1.7460055592392612</v>
      </c>
      <c r="Q5" s="175" cm="1">
        <f t="array" ref="Q5:Q17">+MXN_TIIE!E3:E15</f>
        <v>11.455</v>
      </c>
      <c r="S5">
        <v>0</v>
      </c>
      <c r="T5" s="173">
        <f>+MXN_TIIE!$E$6/100</f>
        <v>0.10859999999999999</v>
      </c>
      <c r="U5" s="173">
        <f>+MXN_TIIE!$E$7/100</f>
        <v>9.849999999999999E-2</v>
      </c>
      <c r="V5" s="173">
        <f>+MXN_TIIE!$E$8/100</f>
        <v>9.1649999999999995E-2</v>
      </c>
    </row>
    <row r="6" spans="2:22">
      <c r="E6">
        <v>2</v>
      </c>
      <c r="G6">
        <v>6</v>
      </c>
      <c r="H6" s="112" t="s">
        <v>198</v>
      </c>
      <c r="I6" s="125">
        <v>-8.1783813178973315</v>
      </c>
      <c r="K6" s="165">
        <v>397773083.20451504</v>
      </c>
      <c r="L6" s="55">
        <f>+L5</f>
        <v>0.11504300000000001</v>
      </c>
      <c r="M6" s="55">
        <v>0.113375</v>
      </c>
      <c r="N6" s="165">
        <f>(M6-L6)*28/360*K6/Pricer!$E$1</f>
        <v>-3000.2574415348358</v>
      </c>
      <c r="O6" s="166">
        <f t="shared" ref="O6:O40" si="0">+N6/1000</f>
        <v>-3.0002574415348358</v>
      </c>
      <c r="Q6" s="175">
        <v>11.3375</v>
      </c>
      <c r="S6">
        <v>1</v>
      </c>
      <c r="T6" s="173">
        <f>INDEX(Fwds!$I$60:$I$89,MATCH(S6&amp;"y"&amp;$T$4,Fwds!$N$60:$N$89,0))</f>
        <v>8.5390507033741792E-2</v>
      </c>
      <c r="U6" s="173">
        <f>INDEX(Fwds!$I$60:$I$89,MATCH(S6&amp;"y"&amp;$U$4,Fwds!$N$60:$N$89,0))</f>
        <v>8.0881348805333431E-2</v>
      </c>
      <c r="V6" s="173">
        <f>INDEX(Fwds!$I$60:$I$104,MATCH(S6&amp;"y"&amp;$V$4,Fwds!$N$60:$N$104,0))</f>
        <v>7.8939648759710102E-2</v>
      </c>
    </row>
    <row r="7" spans="2:22">
      <c r="E7">
        <v>3</v>
      </c>
      <c r="G7">
        <v>9</v>
      </c>
      <c r="H7" s="112" t="s">
        <v>199</v>
      </c>
      <c r="I7" s="125">
        <v>-11.19794238650093</v>
      </c>
      <c r="K7" s="165">
        <v>269158019.14725244</v>
      </c>
      <c r="L7" s="55">
        <f t="shared" ref="L7:L17" si="1">+L6</f>
        <v>0.11504300000000001</v>
      </c>
      <c r="M7" s="55">
        <v>0.111525</v>
      </c>
      <c r="N7" s="165">
        <f>(M7-L7)*28/360*K7/Pricer!$E$1</f>
        <v>-4281.8381004652792</v>
      </c>
      <c r="O7" s="166">
        <f t="shared" si="0"/>
        <v>-4.2818381004652792</v>
      </c>
      <c r="Q7" s="175">
        <v>11.1525</v>
      </c>
      <c r="S7">
        <v>2</v>
      </c>
      <c r="T7" s="173">
        <f>INDEX(Fwds!$I$60:$I$89,MATCH(S7&amp;"y"&amp;$T$4,Fwds!$N$60:$N$89,0))</f>
        <v>7.5992571627057054E-2</v>
      </c>
      <c r="U7" s="173">
        <f>INDEX(Fwds!$I$60:$I$89,MATCH(S7&amp;"y"&amp;$U$4,Fwds!$N$60:$N$89,0))</f>
        <v>7.5313173040900266E-2</v>
      </c>
      <c r="V7" s="173">
        <f>INDEX(Fwds!$I$60:$I$104,MATCH(S7&amp;"y"&amp;$V$4,Fwds!$N$60:$N$104,0))</f>
        <v>7.5558877695809018E-2</v>
      </c>
    </row>
    <row r="8" spans="2:22">
      <c r="C8" s="121"/>
      <c r="E8">
        <v>4</v>
      </c>
      <c r="G8">
        <v>13</v>
      </c>
      <c r="H8" s="112" t="s">
        <v>200</v>
      </c>
      <c r="I8" s="125">
        <v>-13.173214155159375</v>
      </c>
      <c r="K8" s="165">
        <v>189829491.13227096</v>
      </c>
      <c r="L8" s="55">
        <f t="shared" si="1"/>
        <v>0.11504300000000001</v>
      </c>
      <c r="M8" s="55">
        <v>0.10859999999999999</v>
      </c>
      <c r="N8" s="165">
        <f>(M8-L8)*28/360*K8/Pricer!$E$1</f>
        <v>-5530.6846767161351</v>
      </c>
      <c r="O8" s="166">
        <f t="shared" si="0"/>
        <v>-5.5306846767161355</v>
      </c>
      <c r="Q8" s="175">
        <v>10.86</v>
      </c>
      <c r="S8">
        <v>3</v>
      </c>
      <c r="T8" s="173">
        <f>INDEX(Fwds!$I$60:$I$89,MATCH(S8&amp;"y"&amp;$T$4,Fwds!$N$60:$N$89,0))</f>
        <v>7.4581519205085295E-2</v>
      </c>
      <c r="U8" s="173">
        <f>INDEX(Fwds!$I$60:$I$89,MATCH(S8&amp;"y"&amp;$U$4,Fwds!$N$60:$N$89,0))</f>
        <v>7.5316488384276098E-2</v>
      </c>
      <c r="V8" s="173">
        <f>INDEX(Fwds!$I$60:$I$104,MATCH(S8&amp;"y"&amp;$V$4,Fwds!$N$60:$N$104,0))</f>
        <v>7.6875789508258102E-2</v>
      </c>
    </row>
    <row r="9" spans="2:22">
      <c r="B9" t="s">
        <v>454</v>
      </c>
      <c r="C9" s="121">
        <f>+I9-I8</f>
        <v>-0.72849882607778227</v>
      </c>
      <c r="E9">
        <v>5</v>
      </c>
      <c r="G9">
        <v>26</v>
      </c>
      <c r="H9" s="112" t="s">
        <v>201</v>
      </c>
      <c r="I9" s="125">
        <v>-13.901712981237157</v>
      </c>
      <c r="K9" s="165">
        <v>99305340.308618054</v>
      </c>
      <c r="L9" s="55">
        <f t="shared" si="1"/>
        <v>0.11504300000000001</v>
      </c>
      <c r="M9" s="55">
        <v>9.849999999999999E-2</v>
      </c>
      <c r="N9" s="165">
        <f>(M9-L9)*28/360*K9/Pricer!$E$1</f>
        <v>-7428.7194528929531</v>
      </c>
      <c r="O9" s="166">
        <f t="shared" si="0"/>
        <v>-7.4287194528929534</v>
      </c>
      <c r="Q9" s="175">
        <v>9.85</v>
      </c>
      <c r="S9">
        <v>4</v>
      </c>
      <c r="T9" s="173">
        <f>INDEX(Fwds!$I$60:$I$89,MATCH(S9&amp;"y"&amp;$T$4,Fwds!$N$60:$N$89,0))</f>
        <v>7.6109452367959546E-2</v>
      </c>
      <c r="U9" s="173">
        <f>INDEX(Fwds!$I$60:$I$89,MATCH(S9&amp;"y"&amp;$U$4,Fwds!$N$60:$N$89,0))</f>
        <v>7.8161816972395576E-2</v>
      </c>
      <c r="V9" s="173">
        <f>INDEX(Fwds!$I$60:$I$104,MATCH(S9&amp;"y"&amp;$V$4,Fwds!$N$60:$N$104,0))</f>
        <v>7.984622076386122E-2</v>
      </c>
    </row>
    <row r="10" spans="2:22">
      <c r="C10" s="121"/>
      <c r="E10">
        <v>6</v>
      </c>
      <c r="G10">
        <v>39</v>
      </c>
      <c r="H10" s="112" t="s">
        <v>202</v>
      </c>
      <c r="I10" s="125">
        <v>-10.973543439787431</v>
      </c>
      <c r="K10" s="165">
        <v>68686683.925146088</v>
      </c>
      <c r="L10" s="55">
        <f t="shared" si="1"/>
        <v>0.11504300000000001</v>
      </c>
      <c r="M10" s="55">
        <v>9.1649999999999995E-2</v>
      </c>
      <c r="N10" s="165">
        <f>(M10-L10)*28/360*K10/Pricer!$E$1</f>
        <v>-7265.8353872264888</v>
      </c>
      <c r="O10" s="166">
        <f t="shared" si="0"/>
        <v>-7.2658353872264891</v>
      </c>
      <c r="Q10" s="175">
        <v>9.1649999999999991</v>
      </c>
      <c r="S10">
        <v>5</v>
      </c>
      <c r="T10" s="173">
        <f>INDEX(Fwds!$I$60:$I$89,MATCH(S10&amp;"y"&amp;$T$4,Fwds!$N$60:$N$89,0))</f>
        <v>8.0381143114774248E-2</v>
      </c>
      <c r="U10" s="173">
        <f>INDEX(Fwds!$I$60:$I$89,MATCH(S10&amp;"y"&amp;$U$4,Fwds!$N$60:$N$89,0))</f>
        <v>8.1947686302414641E-2</v>
      </c>
      <c r="V10" s="173">
        <f>INDEX(Fwds!$I$60:$I$104,MATCH(S10&amp;"y"&amp;$V$4,Fwds!$N$60:$N$104,0))</f>
        <v>8.2944686179092314E-2</v>
      </c>
    </row>
    <row r="11" spans="2:22">
      <c r="C11" s="121"/>
      <c r="E11">
        <v>7</v>
      </c>
      <c r="G11">
        <v>52</v>
      </c>
      <c r="H11" s="112" t="s">
        <v>203</v>
      </c>
      <c r="I11" s="125">
        <v>-8.4167006016118435</v>
      </c>
      <c r="K11" s="165">
        <v>53458144.183195829</v>
      </c>
      <c r="L11" s="55">
        <f t="shared" si="1"/>
        <v>0.11504300000000001</v>
      </c>
      <c r="M11" s="55">
        <v>8.7899999999999992E-2</v>
      </c>
      <c r="N11" s="165">
        <f>(M11-L11)*28/360*K11/Pricer!$E$1</f>
        <v>-6561.4346595293255</v>
      </c>
      <c r="O11" s="166">
        <f t="shared" si="0"/>
        <v>-6.5614346595293256</v>
      </c>
      <c r="Q11" s="175">
        <v>8.7899999999999991</v>
      </c>
      <c r="S11">
        <v>7</v>
      </c>
      <c r="T11" s="173">
        <f>INDEX(Fwds!$I$60:$I$89,MATCH(S11&amp;"y"&amp;$T$4,Fwds!$N$60:$N$89,0))</f>
        <v>8.5202071737005558E-2</v>
      </c>
      <c r="U11" s="173">
        <f>INDEX(Fwds!$I$60:$I$89,MATCH(S11&amp;"y"&amp;$U$4,Fwds!$N$60:$N$89,0))</f>
        <v>8.581063556678023E-2</v>
      </c>
      <c r="V11" s="173">
        <f>INDEX(Fwds!$I$60:$I$104,MATCH(S11&amp;"y"&amp;$V$4,Fwds!$N$60:$N$104,0))</f>
        <v>8.6423789287492447E-2</v>
      </c>
    </row>
    <row r="12" spans="2:22">
      <c r="C12" s="121"/>
      <c r="E12">
        <v>8</v>
      </c>
      <c r="G12">
        <v>65</v>
      </c>
      <c r="H12" s="112" t="s">
        <v>204</v>
      </c>
      <c r="I12" s="125">
        <v>-6.7062483725013884</v>
      </c>
      <c r="K12" s="165">
        <v>44339165.096068658</v>
      </c>
      <c r="L12" s="55">
        <f t="shared" si="1"/>
        <v>0.11504300000000001</v>
      </c>
      <c r="M12" s="55">
        <v>8.5949999999999985E-2</v>
      </c>
      <c r="N12" s="165">
        <f>(M12-L12)*28/360*K12/Pricer!$E$1</f>
        <v>-5833.1494256973419</v>
      </c>
      <c r="O12" s="166">
        <f t="shared" si="0"/>
        <v>-5.833149425697342</v>
      </c>
      <c r="Q12" s="175">
        <v>8.5949999999999989</v>
      </c>
      <c r="S12">
        <v>10</v>
      </c>
      <c r="T12" s="173">
        <f>INDEX(Fwds!$I$60:$I$89,MATCH(S12&amp;"y"&amp;$T$4,Fwds!$N$60:$N$89,0))</f>
        <v>8.9141907206344767E-2</v>
      </c>
      <c r="U12" s="173">
        <f>INDEX(Fwds!$I$60:$I$89,MATCH(S12&amp;"y"&amp;$U$4,Fwds!$N$60:$N$89,0))</f>
        <v>8.9543309732206977E-2</v>
      </c>
      <c r="V12" s="173">
        <f>INDEX(Fwds!$I$60:$I$104,MATCH(S12&amp;"y"&amp;$V$4,Fwds!$N$60:$N$104,0))</f>
        <v>8.9752294294789051E-2</v>
      </c>
    </row>
    <row r="13" spans="2:22">
      <c r="B13" t="s">
        <v>473</v>
      </c>
      <c r="C13" s="121">
        <f>+I12-I9</f>
        <v>7.1954646087357688</v>
      </c>
      <c r="E13">
        <v>9</v>
      </c>
      <c r="G13">
        <v>91</v>
      </c>
      <c r="H13" s="112" t="s">
        <v>205</v>
      </c>
      <c r="I13" s="125">
        <v>-4.7020134900739583</v>
      </c>
      <c r="K13" s="165">
        <v>34025553.225081787</v>
      </c>
      <c r="L13" s="55">
        <f t="shared" si="1"/>
        <v>0.11504300000000001</v>
      </c>
      <c r="M13" s="55">
        <v>8.4650000000000003E-2</v>
      </c>
      <c r="N13" s="165">
        <f>(M13-L13)*28/360*K13/Pricer!$E$1</f>
        <v>-4676.3375156262127</v>
      </c>
      <c r="O13" s="166">
        <f t="shared" si="0"/>
        <v>-4.676337515626213</v>
      </c>
      <c r="Q13" s="175">
        <v>8.4649999999999999</v>
      </c>
    </row>
    <row r="14" spans="2:22">
      <c r="B14" t="s">
        <v>466</v>
      </c>
      <c r="C14" s="121">
        <f>+I14-I12</f>
        <v>3.3898339256709091</v>
      </c>
      <c r="E14">
        <v>10</v>
      </c>
      <c r="G14">
        <v>130</v>
      </c>
      <c r="H14" s="112" t="s">
        <v>206</v>
      </c>
      <c r="I14" s="125">
        <v>-3.3164144468304793</v>
      </c>
      <c r="K14" s="165">
        <v>26528796.399471439</v>
      </c>
      <c r="L14" s="55">
        <f t="shared" si="1"/>
        <v>0.11504300000000001</v>
      </c>
      <c r="M14" s="55">
        <v>8.4724999999999995E-2</v>
      </c>
      <c r="N14" s="165">
        <f>(M14-L14)*28/360*K14/Pricer!$E$1</f>
        <v>-3637.0157265337389</v>
      </c>
      <c r="O14" s="166">
        <f t="shared" si="0"/>
        <v>-3.6370157265337388</v>
      </c>
      <c r="Q14" s="175">
        <v>8.4725000000000001</v>
      </c>
    </row>
    <row r="15" spans="2:22">
      <c r="B15" t="s">
        <v>511</v>
      </c>
      <c r="C15" s="121">
        <f>+I13-I10</f>
        <v>6.2715299497134724</v>
      </c>
      <c r="E15">
        <v>11</v>
      </c>
      <c r="G15">
        <f>+G14+65</f>
        <v>195</v>
      </c>
      <c r="H15" s="112" t="s">
        <v>207</v>
      </c>
      <c r="I15" s="125">
        <v>-2.5739969859261969</v>
      </c>
      <c r="K15" s="165">
        <v>21091345.706075318</v>
      </c>
      <c r="L15" s="55">
        <f t="shared" si="1"/>
        <v>0.11504300000000001</v>
      </c>
      <c r="M15" s="55">
        <v>8.5950000000000013E-2</v>
      </c>
      <c r="N15" s="165">
        <f>(M15-L15)*28/360*K15/Pricer!$E$1</f>
        <v>-2774.7245764780005</v>
      </c>
      <c r="O15" s="166">
        <f t="shared" si="0"/>
        <v>-2.7747245764780004</v>
      </c>
      <c r="Q15" s="175">
        <v>8.5950000000000006</v>
      </c>
    </row>
    <row r="16" spans="2:22">
      <c r="B16" t="s">
        <v>521</v>
      </c>
      <c r="C16" s="121">
        <f>+I14-I9</f>
        <v>10.585298534406679</v>
      </c>
      <c r="E16">
        <v>12</v>
      </c>
      <c r="G16">
        <f>+G15+65</f>
        <v>260</v>
      </c>
      <c r="H16" s="112" t="s">
        <v>208</v>
      </c>
      <c r="I16" s="125">
        <v>-2.3723567731527559</v>
      </c>
      <c r="K16" s="165">
        <v>18677508.70947516</v>
      </c>
      <c r="L16" s="55">
        <f t="shared" si="1"/>
        <v>0.11504300000000001</v>
      </c>
      <c r="M16" s="55">
        <v>8.5950000000000013E-2</v>
      </c>
      <c r="N16" s="165">
        <f>(M16-L16)*28/360*K16/Pricer!$E$1</f>
        <v>-2457.1662313910369</v>
      </c>
      <c r="O16" s="166">
        <f t="shared" si="0"/>
        <v>-2.457166231391037</v>
      </c>
      <c r="Q16" s="175">
        <v>8.5950000000000006</v>
      </c>
    </row>
    <row r="17" spans="2:17">
      <c r="E17">
        <v>13</v>
      </c>
      <c r="G17">
        <f>+G16+130</f>
        <v>390</v>
      </c>
      <c r="H17" s="112" t="s">
        <v>209</v>
      </c>
      <c r="I17" s="125">
        <v>-2.1087621211855758</v>
      </c>
      <c r="K17" s="165">
        <v>16671553.415719246</v>
      </c>
      <c r="L17" s="55">
        <f t="shared" si="1"/>
        <v>0.11504300000000001</v>
      </c>
      <c r="M17" s="55">
        <v>8.585000000000001E-2</v>
      </c>
      <c r="N17" s="165">
        <f>(M17-L17)*28/360*K17/Pricer!$E$1</f>
        <v>-2200.8065969351701</v>
      </c>
      <c r="O17" s="166">
        <f t="shared" si="0"/>
        <v>-2.2008065969351702</v>
      </c>
      <c r="Q17" s="175">
        <v>8.5850000000000009</v>
      </c>
    </row>
    <row r="18" spans="2:17">
      <c r="E18">
        <v>14</v>
      </c>
      <c r="F18">
        <v>3</v>
      </c>
      <c r="G18">
        <v>3</v>
      </c>
      <c r="H18" s="112" t="s">
        <v>292</v>
      </c>
      <c r="I18" s="125">
        <v>-10.205312340053895</v>
      </c>
      <c r="K18" s="165">
        <v>808691452.13875329</v>
      </c>
      <c r="L18" s="55">
        <f>+M18</f>
        <v>0.11180900490205876</v>
      </c>
      <c r="M18" s="55">
        <f>+INDEX(Fwds!$I$60:$I$89,MATCH($H18,Fwds!$N$60:$N$89,0))</f>
        <v>0.11180900490205876</v>
      </c>
      <c r="N18" s="165">
        <f>(M18-L18)*28/360*K18/Pricer!$E$1</f>
        <v>0</v>
      </c>
      <c r="O18" s="166">
        <f t="shared" si="0"/>
        <v>0</v>
      </c>
    </row>
    <row r="19" spans="2:17">
      <c r="B19" t="s">
        <v>507</v>
      </c>
      <c r="C19" s="121">
        <f>+I26-I24</f>
        <v>10.076211558629478</v>
      </c>
      <c r="E19">
        <v>15</v>
      </c>
      <c r="F19">
        <v>3</v>
      </c>
      <c r="G19">
        <v>6</v>
      </c>
      <c r="H19" s="112" t="s">
        <v>326</v>
      </c>
      <c r="I19" s="125">
        <v>-13.264495236655627</v>
      </c>
      <c r="K19" s="165">
        <v>410261815.33593637</v>
      </c>
      <c r="L19" s="55">
        <f t="shared" ref="L19:L40" si="2">+M19</f>
        <v>0.10985936489990378</v>
      </c>
      <c r="M19" s="55">
        <f>+INDEX(Fwds!$I$60:$I$89,MATCH($H19,Fwds!$N$60:$N$89,0))</f>
        <v>0.10985936489990378</v>
      </c>
      <c r="N19" s="165">
        <f>(M19-L19)*28/360*K19/Pricer!$E$1</f>
        <v>0</v>
      </c>
      <c r="O19" s="166">
        <f t="shared" si="0"/>
        <v>0</v>
      </c>
    </row>
    <row r="20" spans="2:17">
      <c r="E20">
        <v>16</v>
      </c>
      <c r="F20">
        <v>6</v>
      </c>
      <c r="G20">
        <v>3</v>
      </c>
      <c r="H20" s="112" t="s">
        <v>290</v>
      </c>
      <c r="I20" s="125">
        <v>-16.394539392100143</v>
      </c>
      <c r="K20" s="165">
        <v>832728720.57334828</v>
      </c>
      <c r="L20" s="55">
        <f t="shared" si="2"/>
        <v>0.10785827919898731</v>
      </c>
      <c r="M20" s="55">
        <f>+INDEX(Fwds!$I$60:$I$89,MATCH($H20,Fwds!$N$60:$N$89,0))</f>
        <v>0.10785827919898731</v>
      </c>
      <c r="N20" s="165">
        <f>(M20-L20)*28/360*K20/Pricer!$E$1</f>
        <v>0</v>
      </c>
      <c r="O20" s="166">
        <f t="shared" si="0"/>
        <v>0</v>
      </c>
    </row>
    <row r="21" spans="2:17">
      <c r="E21">
        <v>17</v>
      </c>
      <c r="F21">
        <v>9</v>
      </c>
      <c r="G21">
        <v>4</v>
      </c>
      <c r="H21" s="112" t="s">
        <v>289</v>
      </c>
      <c r="I21" s="125">
        <v>-17.717650202341424</v>
      </c>
      <c r="K21" s="165">
        <v>644427911.06027126</v>
      </c>
      <c r="L21" s="55">
        <f t="shared" si="2"/>
        <v>0.10079818023947806</v>
      </c>
      <c r="M21" s="55">
        <f>+INDEX(Fwds!$I$60:$I$89,MATCH($H21,Fwds!$N$60:$N$89,0))</f>
        <v>0.10079818023947806</v>
      </c>
      <c r="N21" s="165">
        <f>(M21-L21)*28/360*K21/Pricer!$E$1</f>
        <v>0</v>
      </c>
      <c r="O21" s="166">
        <f t="shared" si="0"/>
        <v>0</v>
      </c>
    </row>
    <row r="22" spans="2:17">
      <c r="E22">
        <v>18</v>
      </c>
      <c r="F22">
        <v>6</v>
      </c>
      <c r="G22">
        <v>7</v>
      </c>
      <c r="H22" s="112" t="s">
        <v>287</v>
      </c>
      <c r="I22" s="125">
        <v>-17.039511184214344</v>
      </c>
      <c r="K22" s="165">
        <v>363305790.23255324</v>
      </c>
      <c r="L22" s="55">
        <f t="shared" si="2"/>
        <v>0.1038682535960383</v>
      </c>
      <c r="M22" s="55">
        <f>+INDEX(Fwds!$I$60:$I$89,MATCH($H22,Fwds!$N$60:$N$89,0))</f>
        <v>0.1038682535960383</v>
      </c>
      <c r="N22" s="165">
        <f>(M22-L22)*28/360*K22/Pricer!$E$1</f>
        <v>0</v>
      </c>
      <c r="O22" s="166">
        <f t="shared" si="0"/>
        <v>0</v>
      </c>
    </row>
    <row r="23" spans="2:17">
      <c r="E23">
        <v>19</v>
      </c>
      <c r="F23">
        <v>3</v>
      </c>
      <c r="G23">
        <v>10</v>
      </c>
      <c r="H23" s="112" t="s">
        <v>336</v>
      </c>
      <c r="I23" s="125">
        <v>-14.876510205060894</v>
      </c>
      <c r="K23" s="165">
        <v>250682884.43908685</v>
      </c>
      <c r="L23" s="55">
        <f t="shared" si="2"/>
        <v>0.10631870187747181</v>
      </c>
      <c r="M23" s="55">
        <f>+INDEX(Fwds!$I$60:$I$89,MATCH($H23,Fwds!$N$60:$N$89,0))</f>
        <v>0.10631870187747181</v>
      </c>
      <c r="N23" s="165">
        <f>(M23-L23)*28/360*K23/Pricer!$E$1</f>
        <v>0</v>
      </c>
      <c r="O23" s="166">
        <f t="shared" si="0"/>
        <v>0</v>
      </c>
    </row>
    <row r="24" spans="2:17">
      <c r="E24">
        <v>20</v>
      </c>
      <c r="F24">
        <v>13</v>
      </c>
      <c r="G24">
        <v>13</v>
      </c>
      <c r="H24" s="112" t="s">
        <v>160</v>
      </c>
      <c r="I24" s="125">
        <v>-14.175436426111105</v>
      </c>
      <c r="K24" s="165">
        <v>211534494.48458213</v>
      </c>
      <c r="L24" s="55">
        <f t="shared" si="2"/>
        <v>8.5390507033741792E-2</v>
      </c>
      <c r="M24" s="55">
        <f>+INDEX(Fwds!$I$60:$I$89,MATCH($H24,Fwds!$N$60:$N$89,0))</f>
        <v>8.5390507033741792E-2</v>
      </c>
      <c r="N24" s="165">
        <f>(M24-L24)*28/360*K24/Pricer!$E$1</f>
        <v>0</v>
      </c>
      <c r="O24" s="166">
        <f t="shared" si="0"/>
        <v>0</v>
      </c>
    </row>
    <row r="25" spans="2:17">
      <c r="E25">
        <v>21</v>
      </c>
      <c r="F25">
        <v>13</v>
      </c>
      <c r="G25">
        <v>26</v>
      </c>
      <c r="H25" s="112" t="s">
        <v>327</v>
      </c>
      <c r="I25" s="125">
        <v>-9.3717308362427367</v>
      </c>
      <c r="K25" s="165">
        <v>110197497.82343268</v>
      </c>
      <c r="L25" s="55">
        <f t="shared" si="2"/>
        <v>8.0881348805333431E-2</v>
      </c>
      <c r="M25" s="55">
        <f>+INDEX(Fwds!$I$60:$I$89,MATCH($H25,Fwds!$N$60:$N$89,0))</f>
        <v>8.0881348805333431E-2</v>
      </c>
      <c r="N25" s="165">
        <f>(M25-L25)*28/360*K25/Pricer!$E$1</f>
        <v>0</v>
      </c>
      <c r="O25" s="166">
        <f t="shared" si="0"/>
        <v>0</v>
      </c>
    </row>
    <row r="26" spans="2:17">
      <c r="E26">
        <v>22</v>
      </c>
      <c r="F26">
        <v>26</v>
      </c>
      <c r="G26">
        <v>13</v>
      </c>
      <c r="H26" s="112" t="s">
        <v>161</v>
      </c>
      <c r="I26" s="125">
        <v>-4.0992248674816265</v>
      </c>
      <c r="K26" s="165">
        <v>232468054.44551915</v>
      </c>
      <c r="L26" s="55">
        <f t="shared" si="2"/>
        <v>7.5992571627057054E-2</v>
      </c>
      <c r="M26" s="55">
        <f>+INDEX(Fwds!$I$60:$I$89,MATCH($H26,Fwds!$N$60:$N$89,0))</f>
        <v>7.5992571627057054E-2</v>
      </c>
      <c r="N26" s="165">
        <f>(M26-L26)*28/360*K26/Pricer!$E$1</f>
        <v>0</v>
      </c>
      <c r="O26" s="166">
        <f t="shared" si="0"/>
        <v>0</v>
      </c>
    </row>
    <row r="27" spans="2:17">
      <c r="E27">
        <v>23</v>
      </c>
      <c r="F27">
        <v>13</v>
      </c>
      <c r="G27">
        <v>39</v>
      </c>
      <c r="H27" s="112" t="s">
        <v>337</v>
      </c>
      <c r="I27" s="125">
        <v>-6.2960648042752201</v>
      </c>
      <c r="K27" s="165">
        <v>76342295.929109588</v>
      </c>
      <c r="L27" s="55">
        <f t="shared" si="2"/>
        <v>7.8939648759710102E-2</v>
      </c>
      <c r="M27" s="55">
        <f>+INDEX(Fwds!$I$60:$I$89,MATCH($H27,Fwds!$N$60:$N$89,0))</f>
        <v>7.8939648759710102E-2</v>
      </c>
      <c r="N27" s="165">
        <f>(M27-L27)*28/360*K27/Pricer!$E$1</f>
        <v>0</v>
      </c>
      <c r="O27" s="166">
        <f t="shared" si="0"/>
        <v>0</v>
      </c>
    </row>
    <row r="28" spans="2:17">
      <c r="E28">
        <v>24</v>
      </c>
      <c r="F28">
        <v>26</v>
      </c>
      <c r="G28">
        <v>26</v>
      </c>
      <c r="H28" s="112" t="s">
        <v>338</v>
      </c>
      <c r="I28" s="125">
        <v>-1.816463170528082</v>
      </c>
      <c r="K28" s="165">
        <v>120505879.17507958</v>
      </c>
      <c r="L28" s="55">
        <f t="shared" si="2"/>
        <v>7.5313173040900266E-2</v>
      </c>
      <c r="M28" s="55">
        <f>+INDEX(Fwds!$I$60:$I$89,MATCH($H28,Fwds!$N$60:$N$89,0))</f>
        <v>7.5313173040900266E-2</v>
      </c>
      <c r="N28" s="165">
        <f>(M28-L28)*28/360*K28/Pricer!$E$1</f>
        <v>0</v>
      </c>
      <c r="O28" s="166">
        <f t="shared" si="0"/>
        <v>0</v>
      </c>
    </row>
    <row r="29" spans="2:17">
      <c r="E29">
        <v>25</v>
      </c>
      <c r="F29">
        <v>39</v>
      </c>
      <c r="G29">
        <v>13</v>
      </c>
      <c r="H29" s="112" t="s">
        <v>339</v>
      </c>
      <c r="I29" s="125">
        <v>0.64219594681932946</v>
      </c>
      <c r="K29" s="165">
        <v>250148485.56971893</v>
      </c>
      <c r="L29" s="55">
        <f t="shared" si="2"/>
        <v>7.4581519205085295E-2</v>
      </c>
      <c r="M29" s="55">
        <f>+INDEX(Fwds!$I$60:$I$89,MATCH($H29,Fwds!$N$60:$N$89,0))</f>
        <v>7.4581519205085295E-2</v>
      </c>
      <c r="N29" s="165">
        <f>(M29-L29)*28/360*K29/Pricer!$E$1</f>
        <v>0</v>
      </c>
      <c r="O29" s="166">
        <f t="shared" si="0"/>
        <v>0</v>
      </c>
    </row>
    <row r="30" spans="2:17">
      <c r="E30">
        <v>26</v>
      </c>
      <c r="F30">
        <v>13</v>
      </c>
      <c r="G30">
        <v>52</v>
      </c>
      <c r="H30" s="112" t="s">
        <v>340</v>
      </c>
      <c r="I30" s="125">
        <v>-4.5024918473764162</v>
      </c>
      <c r="K30" s="165">
        <v>59410474.055451624</v>
      </c>
      <c r="L30" s="55">
        <f t="shared" si="2"/>
        <v>7.8310787131969359E-2</v>
      </c>
      <c r="M30" s="55">
        <f>+INDEX(Fwds!$I$60:$I$89,MATCH($H30,Fwds!$N$60:$N$89,0))</f>
        <v>7.8310787131969359E-2</v>
      </c>
      <c r="N30" s="165">
        <f>(M30-L30)*28/360*K30/Pricer!$E$1</f>
        <v>0</v>
      </c>
      <c r="O30" s="166">
        <f t="shared" si="0"/>
        <v>0</v>
      </c>
    </row>
    <row r="31" spans="2:17">
      <c r="E31">
        <v>27</v>
      </c>
      <c r="F31">
        <v>26</v>
      </c>
      <c r="G31">
        <v>39</v>
      </c>
      <c r="H31" s="112" t="s">
        <v>341</v>
      </c>
      <c r="I31" s="125">
        <v>-0.67575551251294885</v>
      </c>
      <c r="K31" s="165">
        <v>83265339.774379328</v>
      </c>
      <c r="L31" s="55">
        <f t="shared" si="2"/>
        <v>7.5558877695809018E-2</v>
      </c>
      <c r="M31" s="55">
        <f>+INDEX(Fwds!$I$60:$I$89,MATCH($H31,Fwds!$N$60:$N$89,0))</f>
        <v>7.5558877695809018E-2</v>
      </c>
      <c r="N31" s="165">
        <f>(M31-L31)*28/360*K31/Pricer!$E$1</f>
        <v>0</v>
      </c>
      <c r="O31" s="166">
        <f t="shared" si="0"/>
        <v>0</v>
      </c>
    </row>
    <row r="32" spans="2:17">
      <c r="E32">
        <v>28</v>
      </c>
      <c r="F32">
        <v>39</v>
      </c>
      <c r="G32">
        <v>26</v>
      </c>
      <c r="H32" s="112" t="s">
        <v>342</v>
      </c>
      <c r="I32" s="125">
        <v>1.2423532430919093</v>
      </c>
      <c r="K32" s="165">
        <v>129655706.98508641</v>
      </c>
      <c r="L32" s="55">
        <f t="shared" si="2"/>
        <v>7.5316488384276098E-2</v>
      </c>
      <c r="M32" s="55">
        <f>+INDEX(Fwds!$I$60:$I$89,MATCH($H32,Fwds!$N$60:$N$89,0))</f>
        <v>7.5316488384276098E-2</v>
      </c>
      <c r="N32" s="165">
        <f>(M32-L32)*28/360*K32/Pricer!$E$1</f>
        <v>0</v>
      </c>
      <c r="O32" s="166">
        <f t="shared" si="0"/>
        <v>0</v>
      </c>
    </row>
    <row r="33" spans="5:15">
      <c r="E33">
        <v>29</v>
      </c>
      <c r="F33">
        <v>52</v>
      </c>
      <c r="G33">
        <v>13</v>
      </c>
      <c r="H33" s="112" t="s">
        <v>343</v>
      </c>
      <c r="I33" s="125">
        <v>1.8693935331449973</v>
      </c>
      <c r="K33" s="165">
        <v>268960441.78431177</v>
      </c>
      <c r="L33" s="55">
        <f t="shared" si="2"/>
        <v>7.6109452367959546E-2</v>
      </c>
      <c r="M33" s="55">
        <f>+INDEX(Fwds!$I$60:$I$89,MATCH($H33,Fwds!$N$60:$N$89,0))</f>
        <v>7.6109452367959546E-2</v>
      </c>
      <c r="N33" s="165">
        <f>(M33-L33)*28/360*K33/Pricer!$E$1</f>
        <v>0</v>
      </c>
      <c r="O33" s="166">
        <f t="shared" si="0"/>
        <v>0</v>
      </c>
    </row>
    <row r="34" spans="5:15">
      <c r="E34">
        <v>30</v>
      </c>
      <c r="F34">
        <v>26</v>
      </c>
      <c r="G34">
        <v>65</v>
      </c>
      <c r="H34" s="112" t="s">
        <v>344</v>
      </c>
      <c r="I34" s="125">
        <v>0.19728810305152944</v>
      </c>
      <c r="K34" s="165">
        <v>53694317.386846319</v>
      </c>
      <c r="L34" s="55">
        <f t="shared" si="2"/>
        <v>7.7822370279549857E-2</v>
      </c>
      <c r="M34" s="55">
        <f>+INDEX(Fwds!$I$60:$I$89,MATCH($H34,Fwds!$N$60:$N$89,0))</f>
        <v>7.7822370279549857E-2</v>
      </c>
      <c r="N34" s="165">
        <f>(M34-L34)*28/360*K34/Pricer!$E$1</f>
        <v>0</v>
      </c>
      <c r="O34" s="166">
        <f t="shared" si="0"/>
        <v>0</v>
      </c>
    </row>
    <row r="35" spans="5:15">
      <c r="E35">
        <v>31</v>
      </c>
      <c r="F35">
        <v>39</v>
      </c>
      <c r="G35">
        <v>52</v>
      </c>
      <c r="H35" s="112" t="s">
        <v>345</v>
      </c>
      <c r="I35" s="125">
        <v>1.489579187406026</v>
      </c>
      <c r="K35" s="165">
        <v>69714581.673616201</v>
      </c>
      <c r="L35" s="55">
        <f t="shared" si="2"/>
        <v>7.8373571237105047E-2</v>
      </c>
      <c r="M35" s="55">
        <f>+INDEX(Fwds!$I$60:$I$89,MATCH($H35,Fwds!$N$60:$N$89,0))</f>
        <v>7.8373571237105047E-2</v>
      </c>
      <c r="N35" s="165">
        <f>(M35-L35)*28/360*K35/Pricer!$E$1</f>
        <v>0</v>
      </c>
      <c r="O35" s="166">
        <f t="shared" si="0"/>
        <v>0</v>
      </c>
    </row>
    <row r="36" spans="5:15">
      <c r="E36">
        <v>32</v>
      </c>
      <c r="F36">
        <v>52</v>
      </c>
      <c r="G36">
        <v>39</v>
      </c>
      <c r="H36" s="112" t="s">
        <v>346</v>
      </c>
      <c r="I36" s="125">
        <v>1.8122056665940967</v>
      </c>
      <c r="K36" s="165">
        <v>96474657.704807386</v>
      </c>
      <c r="L36" s="55">
        <f t="shared" si="2"/>
        <v>7.984622076386122E-2</v>
      </c>
      <c r="M36" s="55">
        <f>+INDEX(Fwds!$I$60:$I$89,MATCH($H36,Fwds!$N$60:$N$89,0))</f>
        <v>7.984622076386122E-2</v>
      </c>
      <c r="N36" s="165">
        <f>(M36-L36)*28/360*K36/Pricer!$E$1</f>
        <v>0</v>
      </c>
      <c r="O36" s="166">
        <f t="shared" si="0"/>
        <v>0</v>
      </c>
    </row>
    <row r="37" spans="5:15">
      <c r="E37">
        <v>33</v>
      </c>
      <c r="F37">
        <v>65</v>
      </c>
      <c r="G37">
        <v>26</v>
      </c>
      <c r="H37" s="112" t="s">
        <v>347</v>
      </c>
      <c r="I37" s="125">
        <v>1.8217489686556121</v>
      </c>
      <c r="K37" s="165">
        <v>150206948.07938284</v>
      </c>
      <c r="L37" s="55">
        <f t="shared" si="2"/>
        <v>8.1947686302414641E-2</v>
      </c>
      <c r="M37" s="55">
        <f>+INDEX(Fwds!$I$60:$I$89,MATCH($H37,Fwds!$N$60:$N$89,0))</f>
        <v>8.1947686302414641E-2</v>
      </c>
      <c r="N37" s="165">
        <f>(M37-L37)*28/360*K37/Pricer!$E$1</f>
        <v>0</v>
      </c>
      <c r="O37" s="166">
        <f t="shared" si="0"/>
        <v>0</v>
      </c>
    </row>
    <row r="38" spans="5:15">
      <c r="E38">
        <v>34</v>
      </c>
      <c r="F38">
        <v>39</v>
      </c>
      <c r="G38">
        <v>91</v>
      </c>
      <c r="H38" s="112" t="s">
        <v>348</v>
      </c>
      <c r="I38" s="125">
        <v>1.4658853772858693</v>
      </c>
      <c r="K38" s="165">
        <v>44555107.904487133</v>
      </c>
      <c r="L38" s="55">
        <f t="shared" si="2"/>
        <v>8.1268353148585021E-2</v>
      </c>
      <c r="M38" s="55">
        <f>+INDEX(Fwds!$I$60:$I$89,MATCH($H38,Fwds!$N$60:$N$89,0))</f>
        <v>8.1268353148585021E-2</v>
      </c>
      <c r="N38" s="165">
        <f>(M38-L38)*28/360*K38/Pricer!$E$1</f>
        <v>0</v>
      </c>
      <c r="O38" s="166">
        <f t="shared" si="0"/>
        <v>0</v>
      </c>
    </row>
    <row r="39" spans="5:15">
      <c r="E39">
        <v>35</v>
      </c>
      <c r="F39">
        <v>65</v>
      </c>
      <c r="G39">
        <v>65</v>
      </c>
      <c r="H39" s="112" t="s">
        <v>328</v>
      </c>
      <c r="I39" s="125">
        <v>1.633250606107306</v>
      </c>
      <c r="K39" s="165">
        <v>67348596.186305791</v>
      </c>
      <c r="L39" s="55">
        <f t="shared" si="2"/>
        <v>8.4405677794977402E-2</v>
      </c>
      <c r="M39" s="55">
        <f>+INDEX(Fwds!$I$60:$I$89,MATCH($H39,Fwds!$N$60:$N$89,0))</f>
        <v>8.4405677794977402E-2</v>
      </c>
      <c r="N39" s="165">
        <f>(M39-L39)*28/360*K39/Pricer!$E$1</f>
        <v>0</v>
      </c>
      <c r="O39" s="166">
        <f t="shared" si="0"/>
        <v>0</v>
      </c>
    </row>
    <row r="40" spans="5:15">
      <c r="E40">
        <v>36</v>
      </c>
      <c r="F40">
        <v>91</v>
      </c>
      <c r="G40">
        <v>39</v>
      </c>
      <c r="H40" s="112" t="s">
        <v>349</v>
      </c>
      <c r="I40" s="125">
        <v>1.4901238303527409</v>
      </c>
      <c r="K40" s="165">
        <v>121304883.09338334</v>
      </c>
      <c r="L40" s="55">
        <f t="shared" si="2"/>
        <v>8.6423789287492447E-2</v>
      </c>
      <c r="M40" s="55">
        <f>+INDEX(Fwds!$I$60:$I$89,MATCH($H40,Fwds!$N$60:$N$89,0))</f>
        <v>8.6423789287492447E-2</v>
      </c>
      <c r="N40" s="165">
        <f>(M40-L40)*28/360*K40/Pricer!$E$1</f>
        <v>0</v>
      </c>
      <c r="O40" s="166">
        <f t="shared" si="0"/>
        <v>0</v>
      </c>
    </row>
    <row r="41" spans="5:15">
      <c r="I41" s="124"/>
    </row>
    <row r="42" spans="5:15">
      <c r="I42" s="124"/>
    </row>
  </sheetData>
  <conditionalFormatting sqref="I5:I40">
    <cfRule type="dataBar" priority="1">
      <dataBar>
        <cfvo type="min"/>
        <cfvo type="max"/>
        <color rgb="FF638EC6"/>
      </dataBar>
      <extLst>
        <ext xmlns:x14="http://schemas.microsoft.com/office/spreadsheetml/2009/9/main" uri="{B025F937-C7B1-47D3-B67F-A62EFF666E3E}">
          <x14:id>{B040F2A8-74D3-4D9A-AC07-B83B072C89C9}</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B040F2A8-74D3-4D9A-AC07-B83B072C89C9}">
            <x14:dataBar minLength="0" maxLength="100" gradient="0">
              <x14:cfvo type="autoMin"/>
              <x14:cfvo type="autoMax"/>
              <x14:negativeFillColor theme="9" tint="0.79998168889431442"/>
              <x14:axisColor rgb="FF000000"/>
            </x14:dataBar>
          </x14:cfRule>
          <xm:sqref>I5:I40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9D57-6514-4AE1-A006-1A27BB6C68E5}">
  <sheetPr>
    <tabColor theme="5" tint="0.39997558519241921"/>
  </sheetPr>
  <dimension ref="A1:AN74"/>
  <sheetViews>
    <sheetView workbookViewId="0">
      <selection activeCell="C40" sqref="C40"/>
    </sheetView>
  </sheetViews>
  <sheetFormatPr defaultRowHeight="15"/>
  <cols>
    <col min="1" max="1" width="2.7109375" customWidth="1"/>
    <col min="2" max="3" width="11.7109375" customWidth="1"/>
    <col min="4" max="4" width="9.7109375" customWidth="1"/>
    <col min="5" max="5" width="9.85546875" bestFit="1" customWidth="1"/>
    <col min="6" max="6" width="2.7109375" customWidth="1"/>
    <col min="7" max="7" width="7.140625" bestFit="1" customWidth="1"/>
    <col min="8" max="8" width="10.140625" bestFit="1" customWidth="1"/>
    <col min="9" max="9" width="11.140625" bestFit="1" customWidth="1"/>
    <col min="10" max="10" width="13.85546875" bestFit="1" customWidth="1"/>
    <col min="11" max="11" width="10.7109375" bestFit="1" customWidth="1"/>
    <col min="12" max="12" width="11.7109375" customWidth="1"/>
    <col min="13" max="13" width="10.28515625" bestFit="1" customWidth="1"/>
    <col min="14" max="14" width="11.7109375" style="55" customWidth="1"/>
    <col min="15" max="15" width="10.85546875" style="55" customWidth="1"/>
    <col min="16" max="16" width="3" bestFit="1" customWidth="1"/>
    <col min="17" max="17" width="10.85546875" bestFit="1" customWidth="1"/>
    <col min="18" max="18" width="11.7109375" bestFit="1" customWidth="1"/>
    <col min="19" max="19" width="13.7109375" bestFit="1" customWidth="1"/>
    <col min="20" max="20" width="13.42578125" style="55" bestFit="1" customWidth="1"/>
    <col min="21" max="21" width="12.28515625" style="55" customWidth="1"/>
    <col min="22" max="22" width="9.140625" style="55"/>
    <col min="23" max="23" width="15.5703125" customWidth="1"/>
    <col min="24" max="24" width="12.42578125" customWidth="1"/>
    <col min="25" max="25" width="14" bestFit="1" customWidth="1"/>
    <col min="26" max="26" width="8.5703125" style="57" bestFit="1" customWidth="1"/>
    <col min="27" max="27" width="11.28515625" customWidth="1"/>
    <col min="28" max="28" width="10.85546875" customWidth="1"/>
    <col min="29" max="29" width="13.28515625" customWidth="1"/>
    <col min="30" max="30" width="14" customWidth="1"/>
    <col min="31" max="31" width="12.85546875" bestFit="1" customWidth="1"/>
    <col min="32" max="32" width="2.7109375" customWidth="1"/>
    <col min="34" max="34" width="7" bestFit="1" customWidth="1"/>
    <col min="35" max="35" width="10.42578125" bestFit="1" customWidth="1"/>
    <col min="38" max="38" width="12.7109375" bestFit="1" customWidth="1"/>
    <col min="40" max="40" width="12" bestFit="1" customWidth="1"/>
  </cols>
  <sheetData>
    <row r="1" spans="1:40">
      <c r="Q1">
        <v>6</v>
      </c>
      <c r="W1">
        <f>-247*Pricer!E1</f>
        <v>-4248.3999999999996</v>
      </c>
      <c r="Y1" s="121">
        <f>+SUM(X3:X5)/W1</f>
        <v>-468.52954326560365</v>
      </c>
      <c r="AL1" s="120"/>
      <c r="AM1" s="122"/>
    </row>
    <row r="2" spans="1:40">
      <c r="B2" s="286" t="s">
        <v>254</v>
      </c>
      <c r="C2" s="54" t="s">
        <v>268</v>
      </c>
      <c r="D2" s="54">
        <f>+init!$D$2</f>
        <v>11.504300000000001</v>
      </c>
      <c r="E2" s="287" t="s">
        <v>85</v>
      </c>
      <c r="G2" s="59" t="s">
        <v>304</v>
      </c>
      <c r="H2" s="54" t="s">
        <v>305</v>
      </c>
      <c r="I2" s="54" t="s">
        <v>255</v>
      </c>
      <c r="J2" s="54" t="s">
        <v>256</v>
      </c>
      <c r="K2" s="54" t="s">
        <v>257</v>
      </c>
      <c r="L2" s="54" t="s">
        <v>258</v>
      </c>
      <c r="M2" s="54" t="s">
        <v>259</v>
      </c>
      <c r="N2" s="56" t="s">
        <v>312</v>
      </c>
      <c r="O2" s="56" t="s">
        <v>313</v>
      </c>
      <c r="Q2" s="54" t="s">
        <v>260</v>
      </c>
      <c r="R2" s="54" t="s">
        <v>261</v>
      </c>
      <c r="S2" s="54" t="s">
        <v>262</v>
      </c>
      <c r="T2" s="56" t="s">
        <v>307</v>
      </c>
      <c r="U2" s="56" t="s">
        <v>308</v>
      </c>
      <c r="V2" s="56" t="s">
        <v>263</v>
      </c>
      <c r="W2" s="54" t="s">
        <v>256</v>
      </c>
      <c r="X2" s="54" t="s">
        <v>264</v>
      </c>
      <c r="Y2" s="54" t="s">
        <v>306</v>
      </c>
      <c r="Z2" s="58" t="s">
        <v>265</v>
      </c>
      <c r="AA2" s="54" t="s">
        <v>266</v>
      </c>
      <c r="AB2" s="54" t="s">
        <v>309</v>
      </c>
      <c r="AC2" s="54" t="s">
        <v>267</v>
      </c>
      <c r="AD2" s="54" t="s">
        <v>311</v>
      </c>
      <c r="AE2" s="54" t="s">
        <v>310</v>
      </c>
      <c r="AG2" s="54" t="s">
        <v>0</v>
      </c>
      <c r="AH2" s="54" t="s">
        <v>314</v>
      </c>
      <c r="AI2" s="54" t="s">
        <v>315</v>
      </c>
      <c r="AL2" s="119" t="s">
        <v>334</v>
      </c>
      <c r="AM2" s="119"/>
      <c r="AN2" s="55"/>
    </row>
    <row r="3" spans="1:40">
      <c r="B3" s="286"/>
      <c r="C3" s="54" t="s">
        <v>268</v>
      </c>
      <c r="D3" s="54" t="s">
        <v>269</v>
      </c>
      <c r="E3" s="287"/>
      <c r="G3" s="64" t="s">
        <v>196</v>
      </c>
      <c r="H3" s="66">
        <f>_xlfn.NUMBERVALUE(LEFT(G3,FIND("m",G3)-1))</f>
        <v>1</v>
      </c>
      <c r="I3" s="65">
        <f>+Pricer!$B$1</f>
        <v>45275</v>
      </c>
      <c r="J3" s="62">
        <v>20000000000</v>
      </c>
      <c r="K3" s="65">
        <f>+WORKDAY(I3,1,holidays!$A$2:$A$143)</f>
        <v>45278</v>
      </c>
      <c r="L3" s="65">
        <f>+K3+28*H3</f>
        <v>45306</v>
      </c>
      <c r="M3" s="65">
        <f>+K3+28</f>
        <v>45306</v>
      </c>
      <c r="N3" s="126" cm="1">
        <f t="array" ref="N3">+SUM(_xlfn.DAYS(R$3:$R3,Q$3:$Q3)/360*Z$3:$Z3*T$3:$T3)/SUM(Z$3:$Z3)*12.8571428571429</f>
        <v>0.11504299999331184</v>
      </c>
      <c r="O3" s="126" cm="1">
        <f t="array" ref="O3">+SUM(_xlfn.DAYS($R$3:R3,$Q$3:Q3)/360*$Z$3:Z3*$U$3:U3)/SUM($Z$3:Z3)*12.8571428571429</f>
        <v>0.11504300000000039</v>
      </c>
      <c r="Q3" s="60">
        <f>+INDEX($K:$K,MATCH($Q$1,$H:$H,0))</f>
        <v>45278</v>
      </c>
      <c r="R3" s="60">
        <f>+Q3+28</f>
        <v>45306</v>
      </c>
      <c r="S3" s="60">
        <f>+WORKDAY(Q3,-1,holidays!$A$2:$A$143)</f>
        <v>45275</v>
      </c>
      <c r="T3" s="70">
        <v>0.11504299999331145</v>
      </c>
      <c r="U3" s="71">
        <f>+D2/100</f>
        <v>0.11504300000000001</v>
      </c>
      <c r="V3" s="63">
        <v>0.1154</v>
      </c>
      <c r="W3" s="61">
        <v>10000000000</v>
      </c>
      <c r="X3" s="73">
        <f>+W3*(V3-T3)*_xlfn.DAYS($R3,$Q3)/360</f>
        <v>277666.67186887126</v>
      </c>
      <c r="Y3" s="73">
        <f>+W3*(V3-U3)*_xlfn.DAYS($R3,$Q3)/360</f>
        <v>277666.66666666372</v>
      </c>
      <c r="Z3" s="74">
        <v>0.99018997600558289</v>
      </c>
      <c r="AA3" s="73">
        <f>+X3*Z3</f>
        <v>274942.75515538768</v>
      </c>
      <c r="AB3" s="73">
        <f t="shared" ref="AB3" si="0">Y3*Z3</f>
        <v>274942.75000421394</v>
      </c>
      <c r="AC3" s="73">
        <f>+SUM($AA$3:AA3)</f>
        <v>274942.75515538768</v>
      </c>
      <c r="AD3" s="73">
        <f>+SUM($AB$3:AB3)</f>
        <v>274942.75000421394</v>
      </c>
      <c r="AE3" s="73" cm="1">
        <f t="array" ref="AE3:AE28">(T3:T28-U3:U28)*10000</f>
        <v>-6.6885524896420634E-8</v>
      </c>
      <c r="AG3" s="73" t="str">
        <f>+G3</f>
        <v>1m</v>
      </c>
      <c r="AH3" s="73">
        <f>+(T3*100-$D$2)*100</f>
        <v>-6.6885519345305511E-8</v>
      </c>
      <c r="AI3" s="91">
        <f>+_xlfn.IFNA(MATCH($S3,$C$4:$C$22,1),0)</f>
        <v>0</v>
      </c>
      <c r="AL3">
        <f>+Z3/$Z$3</f>
        <v>1</v>
      </c>
      <c r="AM3" s="121"/>
    </row>
    <row r="4" spans="1:40">
      <c r="A4" s="67">
        <f>MOD(YEAR(B4),2)</f>
        <v>0</v>
      </c>
      <c r="B4" s="69" cm="1">
        <f t="array" ref="B4:B22">+Banxico_Meeting_Dates!$B$2:$B$20</f>
        <v>45330</v>
      </c>
      <c r="C4" s="69">
        <f>+WORKDAY(B4,1)</f>
        <v>45331</v>
      </c>
      <c r="D4" s="68">
        <v>-12</v>
      </c>
      <c r="E4" s="131">
        <f>+$D$2+D4/100</f>
        <v>11.384300000000001</v>
      </c>
      <c r="G4" s="64" t="s">
        <v>274</v>
      </c>
      <c r="H4" s="66">
        <f t="shared" ref="H4:H28" si="1">_xlfn.NUMBERVALUE(LEFT(G4,FIND("m",G4)-1))</f>
        <v>2</v>
      </c>
      <c r="I4" s="65">
        <f>+Pricer!$B$1</f>
        <v>45275</v>
      </c>
      <c r="J4" s="62">
        <v>20000000000</v>
      </c>
      <c r="K4" s="65">
        <f>+WORKDAY(I4,1,holidays!$A$2:$A$143)</f>
        <v>45278</v>
      </c>
      <c r="L4" s="65">
        <f>+K4+28*H4</f>
        <v>45334</v>
      </c>
      <c r="M4" s="65">
        <f>+K4+28</f>
        <v>45306</v>
      </c>
      <c r="N4" s="126" cm="1">
        <f t="array" ref="N4">+SUM(_xlfn.DAYS(R$3:$R4,Q$3:$Q4)/360*Z$3:$Z4*T$3:$T4)/SUM(Z$3:$Z4)*12.8571428571429</f>
        <v>0.11482068863087422</v>
      </c>
      <c r="O4" s="126" cm="1">
        <f t="array" ref="O4">+SUM(_xlfn.DAYS($R$3:R4,$Q$3:Q4)/360*$Z$3:Z4*$U$3:U4)/SUM($Z$3:Z4)*12.8571428571429</f>
        <v>0.11504300000000039</v>
      </c>
      <c r="Q4" s="60">
        <f>+R3</f>
        <v>45306</v>
      </c>
      <c r="R4" s="60">
        <f>+Q4+28</f>
        <v>45334</v>
      </c>
      <c r="S4" s="60">
        <f>+WORKDAY(Q4,-1,holidays!$A$2:$A$143)</f>
        <v>45303</v>
      </c>
      <c r="T4" s="70">
        <v>0.11459635828243243</v>
      </c>
      <c r="U4" s="71">
        <f>+IFERROR(INDEX($E$4:$E$22,MATCH($S4,$C$4:$C$22,1))/100,U3)</f>
        <v>0.11504300000000001</v>
      </c>
      <c r="V4" s="72">
        <f>+V3</f>
        <v>0.1154</v>
      </c>
      <c r="W4" s="61">
        <f>+$W$3</f>
        <v>10000000000</v>
      </c>
      <c r="X4" s="73">
        <f>+W4*(V4-T4)*_xlfn.DAYS($R4,$Q4)/360</f>
        <v>625054.66921922006</v>
      </c>
      <c r="Y4" s="73">
        <f>+W4*(V4-U4)*_xlfn.DAYS($R4,$Q4)/360</f>
        <v>277666.66666666372</v>
      </c>
      <c r="Z4" s="74">
        <v>0.98127820942344646</v>
      </c>
      <c r="AA4" s="73">
        <f>+X4*Z4</f>
        <v>613352.52660320082</v>
      </c>
      <c r="AB4" s="73">
        <f t="shared" ref="AB4:AB28" si="2">Y4*Z4</f>
        <v>272468.24948324071</v>
      </c>
      <c r="AC4" s="73">
        <f>+SUM($AA$3:AA4)</f>
        <v>888295.28175858851</v>
      </c>
      <c r="AD4" s="73">
        <f>+SUM($AB$3:AB4)</f>
        <v>547410.99948745465</v>
      </c>
      <c r="AE4" s="73">
        <v>-4.4664171756757245</v>
      </c>
      <c r="AG4" s="73" t="str">
        <f t="shared" ref="AG4:AG28" si="3">+G4</f>
        <v>2m</v>
      </c>
      <c r="AH4" s="73">
        <f t="shared" ref="AH4:AH28" si="4">+(T4*100-$D$2)*100</f>
        <v>-4.4664171756757298</v>
      </c>
      <c r="AI4" s="91">
        <f t="shared" ref="AI4:AI28" si="5">+_xlfn.IFNA(MATCH($S4,$C$4:$C$22,1),0)</f>
        <v>0</v>
      </c>
      <c r="AL4" s="123">
        <f>+Z4/$Z$3</f>
        <v>0.99099994263920299</v>
      </c>
    </row>
    <row r="5" spans="1:40">
      <c r="A5" s="67">
        <f t="shared" ref="A5:A22" si="6">MOD(YEAR(B5),2)</f>
        <v>0</v>
      </c>
      <c r="B5" s="69">
        <v>45372</v>
      </c>
      <c r="C5" s="69">
        <f t="shared" ref="C5:C22" si="7">+WORKDAY(B5,1)</f>
        <v>45373</v>
      </c>
      <c r="D5" s="68">
        <v>-25</v>
      </c>
      <c r="E5" s="131">
        <f>+E4+D5/100</f>
        <v>11.134300000000001</v>
      </c>
      <c r="G5" s="87" t="s">
        <v>197</v>
      </c>
      <c r="H5" s="88">
        <f t="shared" si="1"/>
        <v>3</v>
      </c>
      <c r="I5" s="89">
        <f>+Pricer!$B$1</f>
        <v>45275</v>
      </c>
      <c r="J5" s="90">
        <v>20000000000</v>
      </c>
      <c r="K5" s="89">
        <f>+WORKDAY(I5,1,holidays!$A$2:$A$143)</f>
        <v>45278</v>
      </c>
      <c r="L5" s="89">
        <f t="shared" ref="L5:L28" si="8">+K5+28*H5</f>
        <v>45362</v>
      </c>
      <c r="M5" s="89">
        <f t="shared" ref="M5:M28" si="9">+K5+28</f>
        <v>45306</v>
      </c>
      <c r="N5" s="127" cm="1">
        <f t="array" ref="N5">+SUM(_xlfn.DAYS(R$3:$R5,Q$3:$Q5)/360*Z$3:$Z5*T$3:$T5)/SUM(Z$3:$Z5)*12.8571428571429</f>
        <v>0.11455007505888856</v>
      </c>
      <c r="O5" s="127" cm="1">
        <f t="array" ref="O5">+SUM(_xlfn.DAYS($R$3:R5,$Q$3:Q5)/360*$Z$3:Z5*$U$3:U5)/SUM($Z$3:Z5)*12.8571428571429</f>
        <v>0.11464662357592283</v>
      </c>
      <c r="Q5" s="75">
        <f t="shared" ref="Q5:Q28" si="10">+R4</f>
        <v>45334</v>
      </c>
      <c r="R5" s="75">
        <f t="shared" ref="R5:R28" si="11">+Q5+28</f>
        <v>45362</v>
      </c>
      <c r="S5" s="75">
        <f>+WORKDAY(Q5,-1,holidays!$A$2:$A$143)</f>
        <v>45331</v>
      </c>
      <c r="T5" s="76">
        <v>0.11400142626647236</v>
      </c>
      <c r="U5" s="77">
        <f>+IFERROR(INDEX($E$4:$E$22,MATCH($S5,$C$4:$C$22,1))/100,U4)</f>
        <v>0.11384300000000001</v>
      </c>
      <c r="V5" s="78">
        <f t="shared" ref="V5:V28" si="12">+V4</f>
        <v>0.1154</v>
      </c>
      <c r="W5" s="79">
        <f t="shared" ref="W5:W28" si="13">+$W$3</f>
        <v>10000000000</v>
      </c>
      <c r="X5" s="80">
        <f>+W5*(V5-T5)*_xlfn.DAYS($R5,$Q5)/360</f>
        <v>1087779.570521499</v>
      </c>
      <c r="Y5" s="80">
        <f>+W5*(V5-U5)*_xlfn.DAYS($R5,$Q5)/360</f>
        <v>1210999.9999999914</v>
      </c>
      <c r="Z5" s="81">
        <v>0.97239993068405728</v>
      </c>
      <c r="AA5" s="80">
        <f t="shared" ref="AA5:AA28" si="14">+X5*Z5</f>
        <v>1057756.7789746393</v>
      </c>
      <c r="AB5" s="80">
        <f t="shared" si="2"/>
        <v>1177576.316058385</v>
      </c>
      <c r="AC5" s="80">
        <f>+SUM($AA$3:AA5)</f>
        <v>1946052.0607332278</v>
      </c>
      <c r="AD5" s="80">
        <f>+SUM($AB$3:AB5)</f>
        <v>1724987.3155458397</v>
      </c>
      <c r="AE5" s="80">
        <v>1.5842626647234737</v>
      </c>
      <c r="AG5" s="80" t="str">
        <f t="shared" si="3"/>
        <v>3m</v>
      </c>
      <c r="AH5" s="80">
        <f t="shared" si="4"/>
        <v>-10.415737335276454</v>
      </c>
      <c r="AI5" s="92">
        <f t="shared" si="5"/>
        <v>1</v>
      </c>
      <c r="AL5" s="123">
        <f>+Z5/$Z$3</f>
        <v>0.98203370489237785</v>
      </c>
    </row>
    <row r="6" spans="1:40">
      <c r="A6" s="67">
        <f t="shared" si="6"/>
        <v>0</v>
      </c>
      <c r="B6" s="69">
        <v>45421</v>
      </c>
      <c r="C6" s="69">
        <f t="shared" si="7"/>
        <v>45422</v>
      </c>
      <c r="D6" s="68">
        <v>-25</v>
      </c>
      <c r="E6" s="131">
        <f t="shared" ref="E6:E22" si="15">+E5+D6/100</f>
        <v>10.884300000000001</v>
      </c>
      <c r="G6" s="64" t="s">
        <v>275</v>
      </c>
      <c r="H6" s="66">
        <f t="shared" si="1"/>
        <v>4</v>
      </c>
      <c r="I6" s="65">
        <f>+Pricer!$B$1</f>
        <v>45275</v>
      </c>
      <c r="J6" s="62">
        <v>10000000000</v>
      </c>
      <c r="K6" s="65">
        <f>+WORKDAY(I6,1,holidays!$A$2:$A$143)</f>
        <v>45278</v>
      </c>
      <c r="L6" s="65">
        <f t="shared" si="8"/>
        <v>45390</v>
      </c>
      <c r="M6" s="65">
        <f t="shared" si="9"/>
        <v>45306</v>
      </c>
      <c r="N6" s="126" cm="1">
        <f t="array" ref="N6">+SUM(_xlfn.DAYS(R$3:$R6,Q$3:$Q6)/360*Z$3:$Z6*T$3:$T6)/SUM(Z$3:$Z6)*12.8571428571429</f>
        <v>0.11423689126390665</v>
      </c>
      <c r="O6" s="126" cm="1">
        <f t="array" ref="O6">+SUM(_xlfn.DAYS($R$3:R6,$Q$3:Q6)/360*$Z$3:Z6*$U$3:U6)/SUM($Z$3:Z6)*12.8571428571429</f>
        <v>0.11444843627144319</v>
      </c>
      <c r="Q6" s="60">
        <f t="shared" si="10"/>
        <v>45362</v>
      </c>
      <c r="R6" s="60">
        <f t="shared" si="11"/>
        <v>45390</v>
      </c>
      <c r="S6" s="60">
        <f>+WORKDAY(Q6,-1,holidays!$A$2:$A$143)</f>
        <v>45359</v>
      </c>
      <c r="T6" s="70">
        <v>0.11328015576761409</v>
      </c>
      <c r="U6" s="71">
        <f>+IFERROR(INDEX($E$4:$E$22,MATCH($S6,$C$4:$C$22,1))/100,U5)</f>
        <v>0.11384300000000001</v>
      </c>
      <c r="V6" s="72">
        <f t="shared" si="12"/>
        <v>0.1154</v>
      </c>
      <c r="W6" s="61">
        <f t="shared" si="13"/>
        <v>10000000000</v>
      </c>
      <c r="X6" s="73">
        <f t="shared" ref="X6:X28" si="16">+W6*(V6-T6)*_xlfn.DAYS($R6,$Q6)/360</f>
        <v>1648767.7363001534</v>
      </c>
      <c r="Y6" s="73">
        <f t="shared" ref="Y6:Y8" si="17">+W6*(V6-U6)*_xlfn.DAYS($R6,$Q6)/360</f>
        <v>1210999.9999999914</v>
      </c>
      <c r="Z6" s="74">
        <v>0.96366424377847504</v>
      </c>
      <c r="AA6" s="73">
        <f t="shared" si="14"/>
        <v>1588858.5137680355</v>
      </c>
      <c r="AB6" s="73">
        <f t="shared" si="2"/>
        <v>1166997.399215725</v>
      </c>
      <c r="AC6" s="73">
        <f>+SUM($AA$3:AA6)</f>
        <v>3534910.574501263</v>
      </c>
      <c r="AD6" s="73">
        <f>+SUM($AB$3:AB6)</f>
        <v>2891984.7147615645</v>
      </c>
      <c r="AE6" s="73">
        <v>-5.6284423238592289</v>
      </c>
      <c r="AG6" s="73" t="str">
        <f t="shared" si="3"/>
        <v>4m</v>
      </c>
      <c r="AH6" s="73">
        <f t="shared" si="4"/>
        <v>-17.628442323859161</v>
      </c>
      <c r="AI6" s="91">
        <f t="shared" si="5"/>
        <v>1</v>
      </c>
      <c r="AL6" s="123">
        <f t="shared" ref="AL6:AL28" si="18">+Z6/$Z$3</f>
        <v>0.97321147166717192</v>
      </c>
    </row>
    <row r="7" spans="1:40">
      <c r="A7" s="67">
        <f>MOD(YEAR(B7),2)</f>
        <v>0</v>
      </c>
      <c r="B7" s="69">
        <v>45470</v>
      </c>
      <c r="C7" s="69">
        <f t="shared" si="7"/>
        <v>45471</v>
      </c>
      <c r="D7" s="68">
        <v>-25</v>
      </c>
      <c r="E7" s="131">
        <f t="shared" si="15"/>
        <v>10.634300000000001</v>
      </c>
      <c r="G7" s="64" t="s">
        <v>278</v>
      </c>
      <c r="H7" s="66">
        <f t="shared" si="1"/>
        <v>5</v>
      </c>
      <c r="I7" s="65">
        <f>+Pricer!$B$1</f>
        <v>45275</v>
      </c>
      <c r="J7" s="62">
        <v>10000000000</v>
      </c>
      <c r="K7" s="65">
        <f>+WORKDAY(I7,1,holidays!$A$2:$A$143)</f>
        <v>45278</v>
      </c>
      <c r="L7" s="65">
        <f t="shared" si="8"/>
        <v>45418</v>
      </c>
      <c r="M7" s="65">
        <f t="shared" si="9"/>
        <v>45306</v>
      </c>
      <c r="N7" s="126" cm="1">
        <f t="array" ref="N7">+SUM(_xlfn.DAYS(R$3:$R7,Q$3:$Q7)/360*Z$3:$Z7*T$3:$T7)/SUM(Z$3:$Z7)*12.8571428571429</f>
        <v>0.11385081439404016</v>
      </c>
      <c r="O7" s="126" cm="1">
        <f t="array" ref="O7">+SUM(_xlfn.DAYS($R$3:R7,$Q$3:Q7)/360*$Z$3:Z7*$U$3:U7)/SUM($Z$3:Z7)*12.8571428571429</f>
        <v>0.11383848714004334</v>
      </c>
      <c r="Q7" s="60">
        <f t="shared" si="10"/>
        <v>45390</v>
      </c>
      <c r="R7" s="60">
        <f t="shared" si="11"/>
        <v>45418</v>
      </c>
      <c r="S7" s="60">
        <f>+WORKDAY(Q7,-1,holidays!$A$2:$A$143)</f>
        <v>45387</v>
      </c>
      <c r="T7" s="70">
        <v>0.1122712566666457</v>
      </c>
      <c r="U7" s="71">
        <f>+IFERROR(INDEX($E$4:$E$22,MATCH($S7,$C$4:$C$22,1))/100,U6)</f>
        <v>0.11134300000000001</v>
      </c>
      <c r="V7" s="72">
        <f t="shared" si="12"/>
        <v>0.1154</v>
      </c>
      <c r="W7" s="61">
        <f t="shared" si="13"/>
        <v>10000000000</v>
      </c>
      <c r="X7" s="73">
        <f t="shared" si="16"/>
        <v>2433467.037053349</v>
      </c>
      <c r="Y7" s="73">
        <f t="shared" si="17"/>
        <v>3155444.444444438</v>
      </c>
      <c r="Z7" s="74">
        <v>0.95508244886875404</v>
      </c>
      <c r="AA7" s="73">
        <f t="shared" si="14"/>
        <v>2324161.6569903037</v>
      </c>
      <c r="AB7" s="73">
        <f t="shared" si="2"/>
        <v>3013709.6072692988</v>
      </c>
      <c r="AC7" s="73">
        <f>+SUM($AA$3:AA7)</f>
        <v>5859072.2314915666</v>
      </c>
      <c r="AD7" s="73">
        <f>+SUM($AB$3:AB7)</f>
        <v>5905694.3220308628</v>
      </c>
      <c r="AE7" s="73">
        <v>9.2825666664568534</v>
      </c>
      <c r="AG7" s="73" t="str">
        <f t="shared" si="3"/>
        <v>5m</v>
      </c>
      <c r="AH7" s="73">
        <f t="shared" si="4"/>
        <v>-27.717433333543084</v>
      </c>
      <c r="AI7" s="91">
        <f t="shared" si="5"/>
        <v>2</v>
      </c>
      <c r="AL7" s="123">
        <f t="shared" si="18"/>
        <v>0.96454465507876352</v>
      </c>
    </row>
    <row r="8" spans="1:40">
      <c r="A8" s="67">
        <f t="shared" si="6"/>
        <v>0</v>
      </c>
      <c r="B8" s="69">
        <v>45512</v>
      </c>
      <c r="C8" s="69">
        <f t="shared" si="7"/>
        <v>45513</v>
      </c>
      <c r="D8" s="68">
        <v>-25</v>
      </c>
      <c r="E8" s="131">
        <f t="shared" si="15"/>
        <v>10.384300000000001</v>
      </c>
      <c r="G8" s="87" t="s">
        <v>198</v>
      </c>
      <c r="H8" s="88">
        <f t="shared" si="1"/>
        <v>6</v>
      </c>
      <c r="I8" s="89">
        <f>+Pricer!$B$1</f>
        <v>45275</v>
      </c>
      <c r="J8" s="90">
        <v>10000000000</v>
      </c>
      <c r="K8" s="89">
        <f>+WORKDAY(I8,1,holidays!$A$2:$A$143)</f>
        <v>45278</v>
      </c>
      <c r="L8" s="89">
        <f>+K8+28*H8</f>
        <v>45446</v>
      </c>
      <c r="M8" s="89">
        <f t="shared" si="9"/>
        <v>45306</v>
      </c>
      <c r="N8" s="127" cm="1">
        <f t="array" ref="N8">+SUM(_xlfn.DAYS(R$3:$R8,Q$3:$Q8)/360*Z$3:$Z8*T$3:$T8)/SUM(Z$3:$Z8)*12.8571428571429</f>
        <v>0.11337558569855836</v>
      </c>
      <c r="O8" s="267" cm="1">
        <f t="array" ref="O8">+SUM(_xlfn.DAYS($R$3:R8,$Q$3:Q8)/360*$Z$3:Z8*$U$3:U8)/SUM($Z$3:Z8)*12.8571428571429</f>
        <v>0.11343183826410459</v>
      </c>
      <c r="Q8" s="75">
        <f t="shared" si="10"/>
        <v>45418</v>
      </c>
      <c r="R8" s="75">
        <f t="shared" si="11"/>
        <v>45446</v>
      </c>
      <c r="S8" s="75">
        <f>+WORKDAY(Q8,-1,holidays!$A$2:$A$143)</f>
        <v>45415</v>
      </c>
      <c r="T8" s="76">
        <v>0.11093447263503078</v>
      </c>
      <c r="U8" s="77">
        <f>+IFERROR(INDEX($E$4:$E$22,MATCH($S8,$C$4:$C$22,1))/100,U7)</f>
        <v>0.11134300000000001</v>
      </c>
      <c r="V8" s="78">
        <f t="shared" si="12"/>
        <v>0.1154</v>
      </c>
      <c r="W8" s="79">
        <f t="shared" si="13"/>
        <v>10000000000</v>
      </c>
      <c r="X8" s="80">
        <f t="shared" si="16"/>
        <v>3473187.9505316145</v>
      </c>
      <c r="Y8" s="80">
        <f t="shared" si="17"/>
        <v>3155444.444444438</v>
      </c>
      <c r="Z8" s="81">
        <v>0.94663951732680163</v>
      </c>
      <c r="AA8" s="80">
        <f t="shared" si="14"/>
        <v>3287856.9650765108</v>
      </c>
      <c r="AB8" s="80">
        <f t="shared" si="2"/>
        <v>2987068.4058404206</v>
      </c>
      <c r="AC8" s="80">
        <f>+SUM($AA$3:AA8)</f>
        <v>9146929.1965680774</v>
      </c>
      <c r="AD8" s="80">
        <f>+SUM($AB$3:AB8)</f>
        <v>8892762.7278712839</v>
      </c>
      <c r="AE8" s="80">
        <v>-4.0852736496922724</v>
      </c>
      <c r="AG8" s="80" t="str">
        <f t="shared" si="3"/>
        <v>6m</v>
      </c>
      <c r="AH8" s="80">
        <f t="shared" si="4"/>
        <v>-41.085273649692233</v>
      </c>
      <c r="AI8" s="92">
        <f t="shared" si="5"/>
        <v>2</v>
      </c>
      <c r="AL8" s="123">
        <f t="shared" si="18"/>
        <v>0.95601807760722501</v>
      </c>
    </row>
    <row r="9" spans="1:40">
      <c r="A9" s="67">
        <f t="shared" si="6"/>
        <v>0</v>
      </c>
      <c r="B9" s="69">
        <v>45561</v>
      </c>
      <c r="C9" s="69">
        <f t="shared" si="7"/>
        <v>45562</v>
      </c>
      <c r="D9" s="68">
        <v>-25</v>
      </c>
      <c r="E9" s="131">
        <f t="shared" si="15"/>
        <v>10.134300000000001</v>
      </c>
      <c r="G9" s="64" t="s">
        <v>282</v>
      </c>
      <c r="H9" s="66">
        <f t="shared" si="1"/>
        <v>7</v>
      </c>
      <c r="I9" s="65">
        <f>+Pricer!$B$1</f>
        <v>45275</v>
      </c>
      <c r="J9" s="62">
        <v>10000000000</v>
      </c>
      <c r="K9" s="65">
        <f>+WORKDAY(I9,1,holidays!$A$2:$A$143)</f>
        <v>45278</v>
      </c>
      <c r="L9" s="65">
        <f t="shared" si="8"/>
        <v>45474</v>
      </c>
      <c r="M9" s="65">
        <f t="shared" si="9"/>
        <v>45306</v>
      </c>
      <c r="N9" s="126" cm="1">
        <f t="array" ref="N9">+SUM(_xlfn.DAYS(R$3:$R9,Q$3:$Q9)/360*Z$3:$Z9*T$3:$T9)/SUM(Z$3:$Z9)*12.8571428571429</f>
        <v>0.11281238404765634</v>
      </c>
      <c r="O9" s="126" cm="1">
        <f t="array" ref="O9">+SUM(_xlfn.DAYS($R$3:R9,$Q$3:Q9)/360*$Z$3:Z9*$U$3:U9)/SUM($Z$3:Z9)*12.8571428571429</f>
        <v>0.11279369264452235</v>
      </c>
      <c r="Q9" s="60">
        <f t="shared" si="10"/>
        <v>45446</v>
      </c>
      <c r="R9" s="60">
        <f t="shared" si="11"/>
        <v>45474</v>
      </c>
      <c r="S9" s="60">
        <f>+WORKDAY(Q9,-1,holidays!$A$2:$A$143)</f>
        <v>45443</v>
      </c>
      <c r="T9" s="70">
        <v>0.10932566165808938</v>
      </c>
      <c r="U9" s="71">
        <f t="shared" ref="U9:U28" si="19">+IFERROR(INDEX($E$4:$E$22,MATCH($S9,$C$4:$C$22,1))/100,U8)</f>
        <v>0.10884300000000001</v>
      </c>
      <c r="V9" s="72">
        <f t="shared" si="12"/>
        <v>0.1154</v>
      </c>
      <c r="W9" s="61">
        <f t="shared" si="13"/>
        <v>10000000000</v>
      </c>
      <c r="X9" s="73">
        <f t="shared" si="16"/>
        <v>4724485.3770415951</v>
      </c>
      <c r="Y9" s="73">
        <f t="shared" ref="Y9:Y28" si="20">+W9*(V9-U9)*_xlfn.DAYS($R9,$Q9)/360</f>
        <v>5099888.8888888834</v>
      </c>
      <c r="Z9" s="74">
        <v>0.93835449496989654</v>
      </c>
      <c r="AA9" s="73">
        <f t="shared" si="14"/>
        <v>4433242.0899665272</v>
      </c>
      <c r="AB9" s="73">
        <f t="shared" si="2"/>
        <v>4785503.6627359148</v>
      </c>
      <c r="AC9" s="73">
        <f>+SUM($AA$3:AA9)</f>
        <v>13580171.286534604</v>
      </c>
      <c r="AD9" s="73">
        <f>+SUM($AB$3:AB9)</f>
        <v>13678266.390607199</v>
      </c>
      <c r="AE9" s="73">
        <v>4.8266165808936998</v>
      </c>
      <c r="AG9" s="73" t="str">
        <f t="shared" si="3"/>
        <v>7m</v>
      </c>
      <c r="AH9" s="73">
        <f t="shared" si="4"/>
        <v>-57.173383419106294</v>
      </c>
      <c r="AI9" s="91">
        <f t="shared" si="5"/>
        <v>3</v>
      </c>
      <c r="AL9" s="123">
        <f t="shared" si="18"/>
        <v>0.94765097376082297</v>
      </c>
    </row>
    <row r="10" spans="1:40">
      <c r="A10" s="67">
        <f t="shared" si="6"/>
        <v>0</v>
      </c>
      <c r="B10" s="69">
        <v>45610</v>
      </c>
      <c r="C10" s="69">
        <f t="shared" si="7"/>
        <v>45611</v>
      </c>
      <c r="D10" s="68">
        <v>-25</v>
      </c>
      <c r="E10" s="131">
        <f t="shared" si="15"/>
        <v>9.8843000000000014</v>
      </c>
      <c r="G10" s="64" t="s">
        <v>284</v>
      </c>
      <c r="H10" s="66">
        <f t="shared" si="1"/>
        <v>8</v>
      </c>
      <c r="I10" s="65">
        <f>+Pricer!$B$1</f>
        <v>45275</v>
      </c>
      <c r="J10" s="62">
        <v>10000000000</v>
      </c>
      <c r="K10" s="65">
        <f>+WORKDAY(I10,1,holidays!$A$2:$A$143)</f>
        <v>45278</v>
      </c>
      <c r="L10" s="65">
        <f t="shared" si="8"/>
        <v>45502</v>
      </c>
      <c r="M10" s="65">
        <f t="shared" si="9"/>
        <v>45306</v>
      </c>
      <c r="N10" s="126" cm="1">
        <f t="array" ref="N10">+SUM(_xlfn.DAYS(R$3:$R10,Q$3:$Q10)/360*Z$3:$Z10*T$3:$T10)/SUM(Z$3:$Z10)*12.8571428571429</f>
        <v>0.11218899574104639</v>
      </c>
      <c r="O10" s="126" cm="1">
        <f t="array" ref="O10">+SUM(_xlfn.DAYS($R$3:R10,$Q$3:Q10)/360*$Z$3:Z10*$U$3:U10)/SUM($Z$3:Z10)*12.8571428571429</f>
        <v>0.11201201987776728</v>
      </c>
      <c r="Q10" s="60">
        <f t="shared" si="10"/>
        <v>45474</v>
      </c>
      <c r="R10" s="60">
        <f t="shared" si="11"/>
        <v>45502</v>
      </c>
      <c r="S10" s="60">
        <f>+WORKDAY(Q10,-1,holidays!$A$2:$A$143)</f>
        <v>45471</v>
      </c>
      <c r="T10" s="70">
        <v>0.10766792138353726</v>
      </c>
      <c r="U10" s="71">
        <f t="shared" si="19"/>
        <v>0.10634300000000002</v>
      </c>
      <c r="V10" s="72">
        <f t="shared" si="12"/>
        <v>0.1154</v>
      </c>
      <c r="W10" s="61">
        <f t="shared" si="13"/>
        <v>10000000000</v>
      </c>
      <c r="X10" s="73">
        <f t="shared" si="16"/>
        <v>6013838.9239154682</v>
      </c>
      <c r="Y10" s="73">
        <f t="shared" si="20"/>
        <v>7044333.33333332</v>
      </c>
      <c r="Z10" s="74">
        <v>0.93039399576319104</v>
      </c>
      <c r="AA10" s="73">
        <f t="shared" si="14"/>
        <v>5595239.6262979219</v>
      </c>
      <c r="AB10" s="73">
        <f t="shared" si="2"/>
        <v>6554005.4374878267</v>
      </c>
      <c r="AC10" s="73">
        <f>+SUM($AA$3:AA10)</f>
        <v>19175410.912832525</v>
      </c>
      <c r="AD10" s="73">
        <f>+SUM($AB$3:AB10)</f>
        <v>20232271.828095026</v>
      </c>
      <c r="AE10" s="73">
        <v>13.249213835372364</v>
      </c>
      <c r="AG10" s="73" t="str">
        <f t="shared" si="3"/>
        <v>8m</v>
      </c>
      <c r="AH10" s="73">
        <f t="shared" si="4"/>
        <v>-73.750786164627513</v>
      </c>
      <c r="AI10" s="91">
        <f t="shared" si="5"/>
        <v>4</v>
      </c>
      <c r="AL10" s="123">
        <f t="shared" si="18"/>
        <v>0.93961160818491796</v>
      </c>
    </row>
    <row r="11" spans="1:40">
      <c r="A11" s="67">
        <f t="shared" si="6"/>
        <v>0</v>
      </c>
      <c r="B11" s="69">
        <v>45645</v>
      </c>
      <c r="C11" s="69">
        <f t="shared" si="7"/>
        <v>45646</v>
      </c>
      <c r="D11" s="68">
        <v>-25</v>
      </c>
      <c r="E11" s="131">
        <f t="shared" si="15"/>
        <v>9.6343000000000014</v>
      </c>
      <c r="G11" s="87" t="s">
        <v>199</v>
      </c>
      <c r="H11" s="88">
        <f t="shared" si="1"/>
        <v>9</v>
      </c>
      <c r="I11" s="89">
        <f>+Pricer!$B$1</f>
        <v>45275</v>
      </c>
      <c r="J11" s="90">
        <v>5000000000</v>
      </c>
      <c r="K11" s="89">
        <f>+WORKDAY(I11,1,holidays!$A$2:$A$143)</f>
        <v>45278</v>
      </c>
      <c r="L11" s="89">
        <f t="shared" si="8"/>
        <v>45530</v>
      </c>
      <c r="M11" s="89">
        <f t="shared" si="9"/>
        <v>45306</v>
      </c>
      <c r="N11" s="127" cm="1">
        <f t="array" ref="N11">+SUM(_xlfn.DAYS(R$3:$R11,Q$3:$Q11)/360*Z$3:$Z11*T$3:$T11)/SUM(Z$3:$Z11)*12.8571428571429</f>
        <v>0.1115266869629086</v>
      </c>
      <c r="O11" s="267" cm="1">
        <f t="array" ref="O11">+SUM(_xlfn.DAYS($R$3:R11,$Q$3:Q11)/360*$Z$3:Z11*$U$3:U11)/SUM($Z$3:Z11)*12.8571428571429</f>
        <v>0.11140368350106158</v>
      </c>
      <c r="Q11" s="75">
        <f t="shared" si="10"/>
        <v>45502</v>
      </c>
      <c r="R11" s="75">
        <f t="shared" si="11"/>
        <v>45530</v>
      </c>
      <c r="S11" s="75">
        <f>+WORKDAY(Q11,-1,holidays!$A$2:$A$143)</f>
        <v>45499</v>
      </c>
      <c r="T11" s="76">
        <v>0.10601701298240356</v>
      </c>
      <c r="U11" s="77">
        <f t="shared" si="19"/>
        <v>0.10634300000000002</v>
      </c>
      <c r="V11" s="78">
        <f t="shared" si="12"/>
        <v>0.1154</v>
      </c>
      <c r="W11" s="79">
        <f t="shared" si="13"/>
        <v>10000000000</v>
      </c>
      <c r="X11" s="80">
        <f t="shared" si="16"/>
        <v>7297878.7914639032</v>
      </c>
      <c r="Y11" s="80">
        <f t="shared" si="20"/>
        <v>7044333.33333332</v>
      </c>
      <c r="Z11" s="81">
        <v>0.92295999402868334</v>
      </c>
      <c r="AA11" s="80">
        <f t="shared" si="14"/>
        <v>6735650.1657915786</v>
      </c>
      <c r="AB11" s="80">
        <f t="shared" si="2"/>
        <v>6501637.8512693765</v>
      </c>
      <c r="AC11" s="80">
        <f>+SUM($AA$3:AA11)</f>
        <v>25911061.078624103</v>
      </c>
      <c r="AD11" s="80">
        <f>+SUM($AB$3:AB11)</f>
        <v>26733909.679364402</v>
      </c>
      <c r="AE11" s="80">
        <v>-3.2598701759646573</v>
      </c>
      <c r="AG11" s="80" t="str">
        <f t="shared" si="3"/>
        <v>9m</v>
      </c>
      <c r="AH11" s="80">
        <f t="shared" si="4"/>
        <v>-90.259870175964522</v>
      </c>
      <c r="AI11" s="92">
        <f t="shared" si="5"/>
        <v>4</v>
      </c>
      <c r="AL11" s="123">
        <f t="shared" si="18"/>
        <v>0.93210395620433906</v>
      </c>
    </row>
    <row r="12" spans="1:40">
      <c r="A12" s="67">
        <f t="shared" si="6"/>
        <v>1</v>
      </c>
      <c r="B12" s="69">
        <v>45694</v>
      </c>
      <c r="C12" s="69">
        <f t="shared" si="7"/>
        <v>45695</v>
      </c>
      <c r="D12" s="68">
        <v>-25</v>
      </c>
      <c r="E12" s="131">
        <f t="shared" si="15"/>
        <v>9.3843000000000014</v>
      </c>
      <c r="G12" s="64" t="s">
        <v>279</v>
      </c>
      <c r="H12" s="66">
        <f t="shared" si="1"/>
        <v>10</v>
      </c>
      <c r="I12" s="65">
        <f>+Pricer!$B$1</f>
        <v>45275</v>
      </c>
      <c r="J12" s="62">
        <v>5000000000</v>
      </c>
      <c r="K12" s="65">
        <f>+WORKDAY(I12,1,holidays!$A$2:$A$143)</f>
        <v>45278</v>
      </c>
      <c r="L12" s="65">
        <f t="shared" si="8"/>
        <v>45558</v>
      </c>
      <c r="M12" s="65">
        <f t="shared" si="9"/>
        <v>45306</v>
      </c>
      <c r="N12" s="126" cm="1">
        <f t="array" ref="N12">+SUM(_xlfn.DAYS(R$3:$R12,Q$3:$Q12)/360*Z$3:$Z12*T$3:$T12)/SUM(Z$3:$Z12)*12.8571428571429</f>
        <v>0.11083627867430003</v>
      </c>
      <c r="O12" s="126" cm="1">
        <f t="array" ref="O12">+SUM(_xlfn.DAYS($R$3:R12,$Q$3:Q12)/360*$Z$3:Z12*$U$3:U12)/SUM($Z$3:Z12)*12.8571428571429</f>
        <v>0.11067583906814205</v>
      </c>
      <c r="Q12" s="60">
        <f t="shared" si="10"/>
        <v>45530</v>
      </c>
      <c r="R12" s="60">
        <f t="shared" si="11"/>
        <v>45558</v>
      </c>
      <c r="S12" s="60">
        <f>+WORKDAY(Q12,-1,holidays!$A$2:$A$143)</f>
        <v>45527</v>
      </c>
      <c r="T12" s="70">
        <v>0.10435488166965268</v>
      </c>
      <c r="U12" s="71">
        <f t="shared" si="19"/>
        <v>0.10384300000000002</v>
      </c>
      <c r="V12" s="72">
        <f t="shared" si="12"/>
        <v>0.1154</v>
      </c>
      <c r="W12" s="61">
        <f t="shared" si="13"/>
        <v>10000000000</v>
      </c>
      <c r="X12" s="73">
        <f t="shared" si="16"/>
        <v>8590647.5902701411</v>
      </c>
      <c r="Y12" s="73">
        <f t="shared" si="20"/>
        <v>8988777.7777777649</v>
      </c>
      <c r="Z12" s="74">
        <v>0.91618766916557492</v>
      </c>
      <c r="AA12" s="73">
        <f t="shared" si="14"/>
        <v>7870645.3923524637</v>
      </c>
      <c r="AB12" s="73">
        <f t="shared" si="2"/>
        <v>8235407.3608695269</v>
      </c>
      <c r="AC12" s="73">
        <f>+SUM($AA$3:AA12)</f>
        <v>33781706.470976569</v>
      </c>
      <c r="AD12" s="73">
        <f>+SUM($AB$3:AB12)</f>
        <v>34969317.040233925</v>
      </c>
      <c r="AE12" s="73">
        <v>5.1188166965265847</v>
      </c>
      <c r="AG12" s="73" t="str">
        <f t="shared" si="3"/>
        <v>10m</v>
      </c>
      <c r="AH12" s="73">
        <f t="shared" si="4"/>
        <v>-106.88118330347329</v>
      </c>
      <c r="AI12" s="91">
        <f t="shared" si="5"/>
        <v>5</v>
      </c>
      <c r="AL12" s="123">
        <f t="shared" si="18"/>
        <v>0.92526453646952422</v>
      </c>
    </row>
    <row r="13" spans="1:40">
      <c r="A13" s="67">
        <f t="shared" si="6"/>
        <v>1</v>
      </c>
      <c r="B13" s="69">
        <v>45741</v>
      </c>
      <c r="C13" s="69">
        <f t="shared" si="7"/>
        <v>45742</v>
      </c>
      <c r="D13" s="68">
        <v>-25</v>
      </c>
      <c r="E13" s="131">
        <f t="shared" si="15"/>
        <v>9.1343000000000014</v>
      </c>
      <c r="G13" s="64" t="s">
        <v>286</v>
      </c>
      <c r="H13" s="66">
        <f t="shared" si="1"/>
        <v>11</v>
      </c>
      <c r="I13" s="65">
        <f>+Pricer!$B$1</f>
        <v>45275</v>
      </c>
      <c r="J13" s="62">
        <v>5000000000</v>
      </c>
      <c r="K13" s="65">
        <f>+WORKDAY(I13,1,holidays!$A$2:$A$143)</f>
        <v>45278</v>
      </c>
      <c r="L13" s="65">
        <f t="shared" si="8"/>
        <v>45586</v>
      </c>
      <c r="M13" s="65">
        <f t="shared" si="9"/>
        <v>45306</v>
      </c>
      <c r="N13" s="126" cm="1">
        <f t="array" ref="N13">+SUM(_xlfn.DAYS(R$3:$R13,Q$3:$Q13)/360*Z$3:$Z13*T$3:$T13)/SUM(Z$3:$Z13)*12.8571428571429</f>
        <v>0.11011833819114458</v>
      </c>
      <c r="O13" s="126" cm="1">
        <f t="array" ref="O13">+SUM(_xlfn.DAYS($R$3:R13,$Q$3:Q13)/360*$Z$3:Z13*$U$3:U13)/SUM($Z$3:Z13)*12.8571428571429</f>
        <v>0.1100795580590784</v>
      </c>
      <c r="Q13" s="60">
        <f t="shared" si="10"/>
        <v>45558</v>
      </c>
      <c r="R13" s="60">
        <f t="shared" si="11"/>
        <v>45586</v>
      </c>
      <c r="S13" s="60">
        <f>+WORKDAY(Q13,-1,holidays!$A$2:$A$143)</f>
        <v>45555</v>
      </c>
      <c r="T13" s="70">
        <v>0.10260933247386925</v>
      </c>
      <c r="U13" s="71">
        <f t="shared" si="19"/>
        <v>0.10384300000000002</v>
      </c>
      <c r="V13" s="72">
        <f t="shared" si="12"/>
        <v>0.1154</v>
      </c>
      <c r="W13" s="61">
        <f t="shared" si="13"/>
        <v>10000000000</v>
      </c>
      <c r="X13" s="73">
        <f t="shared" si="16"/>
        <v>9948296.964768365</v>
      </c>
      <c r="Y13" s="73">
        <f t="shared" si="20"/>
        <v>8988777.7777777649</v>
      </c>
      <c r="Z13" s="74">
        <v>0.90994039306235064</v>
      </c>
      <c r="AA13" s="73">
        <f t="shared" si="14"/>
        <v>9052357.2504223157</v>
      </c>
      <c r="AB13" s="73">
        <f t="shared" si="2"/>
        <v>8179251.9842612222</v>
      </c>
      <c r="AC13" s="73">
        <f>+SUM($AA$3:AA13)</f>
        <v>42834063.721398883</v>
      </c>
      <c r="AD13" s="73">
        <f>+SUM($AB$3:AB13)</f>
        <v>43148569.024495147</v>
      </c>
      <c r="AE13" s="73">
        <v>-12.336675261307716</v>
      </c>
      <c r="AG13" s="73" t="str">
        <f t="shared" si="3"/>
        <v>11m</v>
      </c>
      <c r="AH13" s="73">
        <f t="shared" si="4"/>
        <v>-124.33667526130759</v>
      </c>
      <c r="AI13" s="91">
        <f t="shared" si="5"/>
        <v>5</v>
      </c>
      <c r="AL13" s="123">
        <f t="shared" si="18"/>
        <v>0.91895536726501881</v>
      </c>
    </row>
    <row r="14" spans="1:40">
      <c r="A14" s="67">
        <f t="shared" si="6"/>
        <v>1</v>
      </c>
      <c r="B14" s="69">
        <v>45792</v>
      </c>
      <c r="C14" s="69">
        <f t="shared" si="7"/>
        <v>45793</v>
      </c>
      <c r="D14" s="68">
        <v>-25</v>
      </c>
      <c r="E14" s="131">
        <f t="shared" si="15"/>
        <v>8.8843000000000014</v>
      </c>
      <c r="G14" s="64" t="s">
        <v>288</v>
      </c>
      <c r="H14" s="66">
        <f t="shared" si="1"/>
        <v>12</v>
      </c>
      <c r="I14" s="65">
        <f>+Pricer!$B$1</f>
        <v>45275</v>
      </c>
      <c r="J14" s="62">
        <v>5000000000</v>
      </c>
      <c r="K14" s="65">
        <f>+WORKDAY(I14,1,holidays!$A$2:$A$143)</f>
        <v>45278</v>
      </c>
      <c r="L14" s="65">
        <f t="shared" si="8"/>
        <v>45614</v>
      </c>
      <c r="M14" s="65">
        <f t="shared" si="9"/>
        <v>45306</v>
      </c>
      <c r="N14" s="126" cm="1">
        <f t="array" ref="N14">+SUM(_xlfn.DAYS(R$3:$R14,Q$3:$Q14)/360*Z$3:$Z14*T$3:$T14)/SUM(Z$3:$Z14)*12.8571428571429</f>
        <v>0.10937190411172903</v>
      </c>
      <c r="O14" s="126" cm="1">
        <f t="array" ref="O14">+SUM(_xlfn.DAYS($R$3:R14,$Q$3:Q14)/360*$Z$3:Z14*$U$3:U14)/SUM($Z$3:Z14)*12.8571428571429</f>
        <v>0.10938254285508248</v>
      </c>
      <c r="Q14" s="60">
        <f t="shared" si="10"/>
        <v>45586</v>
      </c>
      <c r="R14" s="60">
        <f t="shared" si="11"/>
        <v>45614</v>
      </c>
      <c r="S14" s="60">
        <f>+WORKDAY(Q14,-1,holidays!$A$2:$A$143)</f>
        <v>45583</v>
      </c>
      <c r="T14" s="70">
        <v>0.10076235193043903</v>
      </c>
      <c r="U14" s="71">
        <f t="shared" si="19"/>
        <v>0.10134300000000002</v>
      </c>
      <c r="V14" s="72">
        <f t="shared" si="12"/>
        <v>0.1154</v>
      </c>
      <c r="W14" s="61">
        <f t="shared" si="13"/>
        <v>10000000000</v>
      </c>
      <c r="X14" s="73">
        <f t="shared" si="16"/>
        <v>11384837.387436312</v>
      </c>
      <c r="Y14" s="73">
        <f t="shared" si="20"/>
        <v>10933222.222222211</v>
      </c>
      <c r="Z14" s="74">
        <v>0.90401170849998613</v>
      </c>
      <c r="AA14" s="73">
        <f t="shared" si="14"/>
        <v>10292026.297610819</v>
      </c>
      <c r="AB14" s="73">
        <f t="shared" si="2"/>
        <v>9883760.9005211163</v>
      </c>
      <c r="AC14" s="73">
        <f>+SUM($AA$3:AA14)</f>
        <v>53126090.019009702</v>
      </c>
      <c r="AD14" s="73">
        <f>+SUM($AB$3:AB14)</f>
        <v>53032329.925016262</v>
      </c>
      <c r="AE14" s="73">
        <v>-5.8064806956098503</v>
      </c>
      <c r="AG14" s="73" t="str">
        <f t="shared" si="3"/>
        <v>12m</v>
      </c>
      <c r="AH14" s="73">
        <f t="shared" si="4"/>
        <v>-142.80648069560976</v>
      </c>
      <c r="AI14" s="91">
        <f t="shared" si="5"/>
        <v>6</v>
      </c>
      <c r="AL14" s="123">
        <f t="shared" si="18"/>
        <v>0.91296794595594766</v>
      </c>
    </row>
    <row r="15" spans="1:40">
      <c r="A15" s="67">
        <f t="shared" si="6"/>
        <v>1</v>
      </c>
      <c r="B15" s="69">
        <v>45827</v>
      </c>
      <c r="C15" s="69">
        <f t="shared" si="7"/>
        <v>45828</v>
      </c>
      <c r="D15" s="68">
        <v>-25</v>
      </c>
      <c r="E15" s="131">
        <f t="shared" si="15"/>
        <v>8.6343000000000014</v>
      </c>
      <c r="G15" s="87" t="s">
        <v>280</v>
      </c>
      <c r="H15" s="88">
        <f t="shared" si="1"/>
        <v>13</v>
      </c>
      <c r="I15" s="89">
        <f>+Pricer!$B$1</f>
        <v>45275</v>
      </c>
      <c r="J15" s="90">
        <v>2500000000</v>
      </c>
      <c r="K15" s="89">
        <f>+WORKDAY(I15,1,holidays!$A$2:$A$143)</f>
        <v>45278</v>
      </c>
      <c r="L15" s="89">
        <f t="shared" si="8"/>
        <v>45642</v>
      </c>
      <c r="M15" s="89">
        <f t="shared" si="9"/>
        <v>45306</v>
      </c>
      <c r="N15" s="127" cm="1">
        <f t="array" ref="N15">+SUM(_xlfn.DAYS(R$3:$R15,Q$3:$Q15)/360*Z$3:$Z15*T$3:$T15)/SUM(Z$3:$Z15)*12.8571428571429</f>
        <v>0.10859646068125889</v>
      </c>
      <c r="O15" s="267" cm="1">
        <f t="array" ref="O15">+SUM(_xlfn.DAYS($R$3:R15,$Q$3:Q15)/360*$Z$3:Z15*$U$3:U15)/SUM($Z$3:Z15)*12.8571428571429</f>
        <v>0.10860844921027563</v>
      </c>
      <c r="Q15" s="75">
        <f t="shared" si="10"/>
        <v>45614</v>
      </c>
      <c r="R15" s="75">
        <f t="shared" si="11"/>
        <v>45642</v>
      </c>
      <c r="S15" s="75">
        <f>+WORKDAY(Q15,-1,holidays!$A$2:$A$143)</f>
        <v>45611</v>
      </c>
      <c r="T15" s="76">
        <v>9.881398347517413E-2</v>
      </c>
      <c r="U15" s="77">
        <f t="shared" si="19"/>
        <v>9.8843000000000014E-2</v>
      </c>
      <c r="V15" s="78">
        <f t="shared" si="12"/>
        <v>0.1154</v>
      </c>
      <c r="W15" s="79">
        <f t="shared" si="13"/>
        <v>10000000000</v>
      </c>
      <c r="X15" s="80">
        <f t="shared" si="16"/>
        <v>12900235.074864568</v>
      </c>
      <c r="Y15" s="80">
        <f t="shared" si="20"/>
        <v>12877666.666666657</v>
      </c>
      <c r="Z15" s="81">
        <v>0.89820082089247555</v>
      </c>
      <c r="AA15" s="80">
        <f t="shared" si="14"/>
        <v>11587001.733949261</v>
      </c>
      <c r="AB15" s="80">
        <f t="shared" si="2"/>
        <v>11566730.771179661</v>
      </c>
      <c r="AC15" s="80">
        <f>+SUM($AA$3:AA15)</f>
        <v>64713091.752958961</v>
      </c>
      <c r="AD15" s="80">
        <f>+SUM($AB$3:AB15)</f>
        <v>64599060.696195923</v>
      </c>
      <c r="AE15" s="80">
        <v>-0.29016524825883905</v>
      </c>
      <c r="AG15" s="80" t="str">
        <f t="shared" si="3"/>
        <v>13m</v>
      </c>
      <c r="AH15" s="80">
        <f t="shared" si="4"/>
        <v>-162.29016524825877</v>
      </c>
      <c r="AI15" s="92">
        <f t="shared" si="5"/>
        <v>7</v>
      </c>
      <c r="AL15" s="123">
        <f t="shared" si="18"/>
        <v>0.90709948864137091</v>
      </c>
    </row>
    <row r="16" spans="1:40">
      <c r="A16" s="67">
        <f t="shared" si="6"/>
        <v>1</v>
      </c>
      <c r="B16" s="69">
        <v>45876</v>
      </c>
      <c r="C16" s="69">
        <f t="shared" si="7"/>
        <v>45877</v>
      </c>
      <c r="D16" s="68">
        <v>-25</v>
      </c>
      <c r="E16" s="131">
        <f t="shared" si="15"/>
        <v>8.3843000000000014</v>
      </c>
      <c r="G16" s="64" t="s">
        <v>291</v>
      </c>
      <c r="H16" s="66">
        <f t="shared" si="1"/>
        <v>14</v>
      </c>
      <c r="I16" s="65">
        <f>+Pricer!$B$1</f>
        <v>45275</v>
      </c>
      <c r="J16" s="62">
        <v>2500000000</v>
      </c>
      <c r="K16" s="65">
        <f>+WORKDAY(I16,1,holidays!$A$2:$A$143)</f>
        <v>45278</v>
      </c>
      <c r="L16" s="65">
        <f t="shared" si="8"/>
        <v>45670</v>
      </c>
      <c r="M16" s="65">
        <f t="shared" si="9"/>
        <v>45306</v>
      </c>
      <c r="N16" s="126" cm="1">
        <f t="array" ref="N16">+SUM(_xlfn.DAYS(R$3:$R16,Q$3:$Q16)/360*Z$3:$Z16*T$3:$T16)/SUM(Z$3:$Z16)*12.8571428571429</f>
        <v>0.10779406119228448</v>
      </c>
      <c r="O16" s="126" cm="1">
        <f t="array" ref="O16">+SUM(_xlfn.DAYS($R$3:R16,$Q$3:Q16)/360*$Z$3:Z16*$U$3:U16)/SUM($Z$3:Z16)*12.8571428571429</f>
        <v>0.10794434508756684</v>
      </c>
      <c r="Q16" s="60">
        <f t="shared" si="10"/>
        <v>45642</v>
      </c>
      <c r="R16" s="60">
        <f t="shared" si="11"/>
        <v>45670</v>
      </c>
      <c r="S16" s="60">
        <f>+WORKDAY(Q16,-1,holidays!$A$2:$A$143)</f>
        <v>45639</v>
      </c>
      <c r="T16" s="70">
        <v>9.6797420157358011E-2</v>
      </c>
      <c r="U16" s="71">
        <f t="shared" si="19"/>
        <v>9.8843000000000014E-2</v>
      </c>
      <c r="V16" s="72">
        <f t="shared" si="12"/>
        <v>0.1154</v>
      </c>
      <c r="W16" s="61">
        <f t="shared" si="13"/>
        <v>10000000000</v>
      </c>
      <c r="X16" s="73">
        <f t="shared" si="16"/>
        <v>14468673.21094377</v>
      </c>
      <c r="Y16" s="73">
        <f t="shared" si="20"/>
        <v>12877666.666666657</v>
      </c>
      <c r="Z16" s="74">
        <v>0.89234401391192053</v>
      </c>
      <c r="AA16" s="73">
        <f t="shared" si="14"/>
        <v>12911033.92903344</v>
      </c>
      <c r="AB16" s="73">
        <f t="shared" si="2"/>
        <v>11491308.763153067</v>
      </c>
      <c r="AC16" s="73">
        <f>+SUM($AA$3:AA16)</f>
        <v>77624125.681992397</v>
      </c>
      <c r="AD16" s="73">
        <f>+SUM($AB$3:AB16)</f>
        <v>76090369.459348992</v>
      </c>
      <c r="AE16" s="73">
        <v>-20.455798426420035</v>
      </c>
      <c r="AG16" s="73" t="str">
        <f t="shared" si="3"/>
        <v>14m</v>
      </c>
      <c r="AH16" s="73">
        <f t="shared" si="4"/>
        <v>-182.45579842641996</v>
      </c>
      <c r="AI16" s="91">
        <f t="shared" si="5"/>
        <v>7</v>
      </c>
      <c r="AL16" s="123">
        <f t="shared" si="18"/>
        <v>0.90118465702069406</v>
      </c>
    </row>
    <row r="17" spans="1:38">
      <c r="A17" s="67">
        <f t="shared" si="6"/>
        <v>1</v>
      </c>
      <c r="B17" s="69">
        <v>45924</v>
      </c>
      <c r="C17" s="69">
        <f t="shared" si="7"/>
        <v>45925</v>
      </c>
      <c r="D17" s="68">
        <v>-25</v>
      </c>
      <c r="E17" s="131">
        <f t="shared" si="15"/>
        <v>8.1343000000000014</v>
      </c>
      <c r="G17" s="64" t="s">
        <v>293</v>
      </c>
      <c r="H17" s="66">
        <f t="shared" si="1"/>
        <v>15</v>
      </c>
      <c r="I17" s="65">
        <f>+Pricer!$B$1</f>
        <v>45275</v>
      </c>
      <c r="J17" s="62">
        <v>2500000000</v>
      </c>
      <c r="K17" s="65">
        <f>+WORKDAY(I17,1,holidays!$A$2:$A$143)</f>
        <v>45278</v>
      </c>
      <c r="L17" s="65">
        <f t="shared" si="8"/>
        <v>45698</v>
      </c>
      <c r="M17" s="65">
        <f t="shared" si="9"/>
        <v>45306</v>
      </c>
      <c r="N17" s="126" cm="1">
        <f t="array" ref="N17">+SUM(_xlfn.DAYS(R$3:$R17,Q$3:$Q17)/360*Z$3:$Z17*T$3:$T17)/SUM(Z$3:$Z17)*12.8571428571429</f>
        <v>0.10697466840658662</v>
      </c>
      <c r="O17" s="126" cm="1">
        <f t="array" ref="O17">+SUM(_xlfn.DAYS($R$3:R17,$Q$3:Q17)/360*$Z$3:Z17*$U$3:U17)/SUM($Z$3:Z17)*12.8571428571429</f>
        <v>0.10721021842529921</v>
      </c>
      <c r="Q17" s="60">
        <f t="shared" si="10"/>
        <v>45670</v>
      </c>
      <c r="R17" s="60">
        <f t="shared" si="11"/>
        <v>45698</v>
      </c>
      <c r="S17" s="60">
        <f>+WORKDAY(Q17,-1,holidays!$A$2:$A$143)</f>
        <v>45667</v>
      </c>
      <c r="T17" s="70">
        <v>9.4845262357243776E-2</v>
      </c>
      <c r="U17" s="71">
        <f t="shared" si="19"/>
        <v>9.6343000000000012E-2</v>
      </c>
      <c r="V17" s="72">
        <f t="shared" si="12"/>
        <v>0.1154</v>
      </c>
      <c r="W17" s="61">
        <f t="shared" si="13"/>
        <v>10000000000</v>
      </c>
      <c r="X17" s="73">
        <f t="shared" si="16"/>
        <v>15987018.166588176</v>
      </c>
      <c r="Y17" s="73">
        <f t="shared" si="20"/>
        <v>14822111.111111103</v>
      </c>
      <c r="Z17" s="74">
        <v>0.88642289537633245</v>
      </c>
      <c r="AA17" s="73">
        <f t="shared" si="14"/>
        <v>14171258.931661118</v>
      </c>
      <c r="AB17" s="73">
        <f t="shared" si="2"/>
        <v>13138658.646700813</v>
      </c>
      <c r="AC17" s="73">
        <f>+SUM($AA$3:AA17)</f>
        <v>91795384.613653511</v>
      </c>
      <c r="AD17" s="73">
        <f>+SUM($AB$3:AB17)</f>
        <v>89229028.106049806</v>
      </c>
      <c r="AE17" s="73">
        <v>-14.977376427562362</v>
      </c>
      <c r="AG17" s="73" t="str">
        <f t="shared" si="3"/>
        <v>15m</v>
      </c>
      <c r="AH17" s="73">
        <f t="shared" si="4"/>
        <v>-201.97737642756232</v>
      </c>
      <c r="AI17" s="91">
        <f t="shared" si="5"/>
        <v>8</v>
      </c>
      <c r="AL17" s="123">
        <f t="shared" si="18"/>
        <v>0.89520487669664572</v>
      </c>
    </row>
    <row r="18" spans="1:38">
      <c r="A18" s="67">
        <f t="shared" si="6"/>
        <v>1</v>
      </c>
      <c r="B18" s="69">
        <v>45967</v>
      </c>
      <c r="C18" s="69">
        <f t="shared" si="7"/>
        <v>45968</v>
      </c>
      <c r="D18" s="68">
        <v>-25</v>
      </c>
      <c r="E18" s="131">
        <f t="shared" si="15"/>
        <v>7.8843000000000014</v>
      </c>
      <c r="G18" s="64" t="s">
        <v>294</v>
      </c>
      <c r="H18" s="66">
        <f t="shared" si="1"/>
        <v>16</v>
      </c>
      <c r="I18" s="65">
        <f>+Pricer!$B$1</f>
        <v>45275</v>
      </c>
      <c r="J18" s="62">
        <v>2500000000</v>
      </c>
      <c r="K18" s="65">
        <f>+WORKDAY(I18,1,holidays!$A$2:$A$143)</f>
        <v>45278</v>
      </c>
      <c r="L18" s="65">
        <f t="shared" si="8"/>
        <v>45726</v>
      </c>
      <c r="M18" s="65">
        <f t="shared" si="9"/>
        <v>45306</v>
      </c>
      <c r="N18" s="126" cm="1">
        <f t="array" ref="N18">+SUM(_xlfn.DAYS(R$3:$R18,Q$3:$Q18)/360*Z$3:$Z18*T$3:$T18)/SUM(Z$3:$Z18)*12.8571428571429</f>
        <v>0.10614769772586295</v>
      </c>
      <c r="O18" s="126" cm="1">
        <f t="array" ref="O18">+SUM(_xlfn.DAYS($R$3:R18,$Q$3:Q18)/360*$Z$3:Z18*$U$3:U18)/SUM($Z$3:Z18)*12.8571428571429</f>
        <v>0.1064197251255649</v>
      </c>
      <c r="Q18" s="60">
        <f t="shared" si="10"/>
        <v>45698</v>
      </c>
      <c r="R18" s="60">
        <f t="shared" si="11"/>
        <v>45726</v>
      </c>
      <c r="S18" s="60">
        <f>+WORKDAY(Q18,-1,holidays!$A$2:$A$143)</f>
        <v>45695</v>
      </c>
      <c r="T18" s="70">
        <v>9.2990618542701603E-2</v>
      </c>
      <c r="U18" s="71">
        <f t="shared" si="19"/>
        <v>9.384300000000001E-2</v>
      </c>
      <c r="V18" s="72">
        <f t="shared" si="12"/>
        <v>0.1154</v>
      </c>
      <c r="W18" s="61">
        <f t="shared" si="13"/>
        <v>10000000000</v>
      </c>
      <c r="X18" s="73">
        <f t="shared" si="16"/>
        <v>17429518.911232091</v>
      </c>
      <c r="Y18" s="73">
        <f t="shared" si="20"/>
        <v>16766555.55555555</v>
      </c>
      <c r="Z18" s="74">
        <v>0.88045859419658878</v>
      </c>
      <c r="AA18" s="73">
        <f t="shared" si="14"/>
        <v>15345969.718106266</v>
      </c>
      <c r="AB18" s="73">
        <f t="shared" si="2"/>
        <v>14762257.933963446</v>
      </c>
      <c r="AC18" s="73">
        <f>+SUM($AA$3:AA18)</f>
        <v>107141354.33175978</v>
      </c>
      <c r="AD18" s="73">
        <f>+SUM($AB$3:AB18)</f>
        <v>103991286.04001325</v>
      </c>
      <c r="AE18" s="73">
        <v>-8.5238145729840671</v>
      </c>
      <c r="AG18" s="73" t="str">
        <f t="shared" si="3"/>
        <v>16m</v>
      </c>
      <c r="AH18" s="73">
        <f t="shared" si="4"/>
        <v>-220.52381457298401</v>
      </c>
      <c r="AI18" s="91">
        <f t="shared" si="5"/>
        <v>9</v>
      </c>
      <c r="AL18" s="123">
        <f t="shared" si="18"/>
        <v>0.88918148590874502</v>
      </c>
    </row>
    <row r="19" spans="1:38">
      <c r="A19" s="67">
        <f t="shared" si="6"/>
        <v>1</v>
      </c>
      <c r="B19" s="69">
        <v>46002</v>
      </c>
      <c r="C19" s="69">
        <f t="shared" si="7"/>
        <v>46003</v>
      </c>
      <c r="D19" s="68">
        <v>-25</v>
      </c>
      <c r="E19" s="131">
        <f t="shared" si="15"/>
        <v>7.6343000000000014</v>
      </c>
      <c r="G19" s="64" t="s">
        <v>295</v>
      </c>
      <c r="H19" s="66">
        <f t="shared" si="1"/>
        <v>17</v>
      </c>
      <c r="I19" s="65">
        <f>+Pricer!$B$1</f>
        <v>45275</v>
      </c>
      <c r="J19" s="62">
        <v>2500000000</v>
      </c>
      <c r="K19" s="65">
        <f>+WORKDAY(I19,1,holidays!$A$2:$A$143)</f>
        <v>45278</v>
      </c>
      <c r="L19" s="65">
        <f t="shared" si="8"/>
        <v>45754</v>
      </c>
      <c r="M19" s="65">
        <f t="shared" si="9"/>
        <v>45306</v>
      </c>
      <c r="N19" s="126" cm="1">
        <f t="array" ref="N19">+SUM(_xlfn.DAYS(R$3:$R19,Q$3:$Q19)/360*Z$3:$Z19*T$3:$T19)/SUM(Z$3:$Z19)*12.8571428571429</f>
        <v>0.10532031143659999</v>
      </c>
      <c r="O19" s="126" cm="1">
        <f t="array" ref="O19">+SUM(_xlfn.DAYS($R$3:R19,$Q$3:Q19)/360*$Z$3:Z19*$U$3:U19)/SUM($Z$3:Z19)*12.8571428571429</f>
        <v>0.10572201593063922</v>
      </c>
      <c r="Q19" s="60">
        <f t="shared" si="10"/>
        <v>45726</v>
      </c>
      <c r="R19" s="60">
        <f t="shared" si="11"/>
        <v>45754</v>
      </c>
      <c r="S19" s="60">
        <f>+WORKDAY(Q19,-1,holidays!$A$2:$A$143)</f>
        <v>45723</v>
      </c>
      <c r="T19" s="70">
        <v>9.1233446905605947E-2</v>
      </c>
      <c r="U19" s="71">
        <f t="shared" si="19"/>
        <v>9.384300000000001E-2</v>
      </c>
      <c r="V19" s="72">
        <f t="shared" si="12"/>
        <v>0.1154</v>
      </c>
      <c r="W19" s="61">
        <f t="shared" si="13"/>
        <v>10000000000</v>
      </c>
      <c r="X19" s="73">
        <f t="shared" si="16"/>
        <v>18796207.962306485</v>
      </c>
      <c r="Y19" s="73">
        <f t="shared" si="20"/>
        <v>16766555.55555555</v>
      </c>
      <c r="Z19" s="74">
        <v>0.87447172200586376</v>
      </c>
      <c r="AA19" s="73">
        <f t="shared" si="14"/>
        <v>16436752.34397848</v>
      </c>
      <c r="AB19" s="73">
        <f t="shared" si="2"/>
        <v>14661878.708773645</v>
      </c>
      <c r="AC19" s="73">
        <f>+SUM($AA$3:AA19)</f>
        <v>123578106.67573826</v>
      </c>
      <c r="AD19" s="73">
        <f>+SUM($AB$3:AB19)</f>
        <v>118653164.7487869</v>
      </c>
      <c r="AE19" s="73">
        <v>-26.095530943940627</v>
      </c>
      <c r="AG19" s="73" t="str">
        <f t="shared" si="3"/>
        <v>17m</v>
      </c>
      <c r="AH19" s="73">
        <f t="shared" si="4"/>
        <v>-238.09553094394059</v>
      </c>
      <c r="AI19" s="91">
        <f t="shared" si="5"/>
        <v>9</v>
      </c>
      <c r="AL19" s="123">
        <f t="shared" si="18"/>
        <v>0.88313530049402689</v>
      </c>
    </row>
    <row r="20" spans="1:38">
      <c r="A20" s="67">
        <f t="shared" si="6"/>
        <v>0</v>
      </c>
      <c r="B20" s="69">
        <v>46057</v>
      </c>
      <c r="C20" s="69">
        <f t="shared" si="7"/>
        <v>46058</v>
      </c>
      <c r="D20" s="68">
        <v>-25</v>
      </c>
      <c r="E20" s="131">
        <f t="shared" si="15"/>
        <v>7.3843000000000014</v>
      </c>
      <c r="G20" s="64" t="s">
        <v>296</v>
      </c>
      <c r="H20" s="66">
        <f t="shared" si="1"/>
        <v>18</v>
      </c>
      <c r="I20" s="65">
        <f>+Pricer!$B$1</f>
        <v>45275</v>
      </c>
      <c r="J20" s="62">
        <v>2500000000</v>
      </c>
      <c r="K20" s="65">
        <f>+WORKDAY(I20,1,holidays!$A$2:$A$143)</f>
        <v>45278</v>
      </c>
      <c r="L20" s="65">
        <f t="shared" si="8"/>
        <v>45782</v>
      </c>
      <c r="M20" s="65">
        <f t="shared" si="9"/>
        <v>45306</v>
      </c>
      <c r="N20" s="126" cm="1">
        <f t="array" ref="N20">+SUM(_xlfn.DAYS(R$3:$R20,Q$3:$Q20)/360*Z$3:$Z20*T$3:$T20)/SUM(Z$3:$Z20)*12.8571428571429</f>
        <v>0.1044980367469288</v>
      </c>
      <c r="O20" s="126" cm="1">
        <f t="array" ref="O20">+SUM(_xlfn.DAYS($R$3:R20,$Q$3:Q20)/360*$Z$3:Z20*$U$3:U20)/SUM($Z$3:Z20)*12.8571428571429</f>
        <v>0.10497115554422784</v>
      </c>
      <c r="Q20" s="60">
        <f t="shared" si="10"/>
        <v>45754</v>
      </c>
      <c r="R20" s="60">
        <f t="shared" si="11"/>
        <v>45782</v>
      </c>
      <c r="S20" s="60">
        <f>+WORKDAY(Q20,-1,holidays!$A$2:$A$143)</f>
        <v>45751</v>
      </c>
      <c r="T20" s="70">
        <v>8.9573707838756428E-2</v>
      </c>
      <c r="U20" s="71">
        <f t="shared" si="19"/>
        <v>9.1343000000000008E-2</v>
      </c>
      <c r="V20" s="72">
        <f t="shared" si="12"/>
        <v>0.1154</v>
      </c>
      <c r="W20" s="61">
        <f t="shared" si="13"/>
        <v>10000000000</v>
      </c>
      <c r="X20" s="73">
        <f t="shared" si="16"/>
        <v>20087116.125411671</v>
      </c>
      <c r="Y20" s="73">
        <f t="shared" si="20"/>
        <v>18710999.999999996</v>
      </c>
      <c r="Z20" s="74">
        <v>0.86848236389011202</v>
      </c>
      <c r="AA20" s="73">
        <f t="shared" si="14"/>
        <v>17445306.096332714</v>
      </c>
      <c r="AB20" s="73">
        <f t="shared" si="2"/>
        <v>16250173.510747883</v>
      </c>
      <c r="AC20" s="73">
        <f>+SUM($AA$3:AA20)</f>
        <v>141023412.77207097</v>
      </c>
      <c r="AD20" s="73">
        <f>+SUM($AB$3:AB20)</f>
        <v>134903338.25953478</v>
      </c>
      <c r="AE20" s="73">
        <v>-17.692921612435796</v>
      </c>
      <c r="AG20" s="73" t="str">
        <f t="shared" si="3"/>
        <v>18m</v>
      </c>
      <c r="AH20" s="73">
        <f t="shared" si="4"/>
        <v>-254.69292161243578</v>
      </c>
      <c r="AI20" s="91">
        <f t="shared" si="5"/>
        <v>10</v>
      </c>
      <c r="AL20" s="123">
        <f t="shared" si="18"/>
        <v>0.87708660452569087</v>
      </c>
    </row>
    <row r="21" spans="1:38">
      <c r="A21" s="67">
        <f t="shared" si="6"/>
        <v>0</v>
      </c>
      <c r="B21" s="69">
        <v>46107</v>
      </c>
      <c r="C21" s="69">
        <f t="shared" si="7"/>
        <v>46108</v>
      </c>
      <c r="D21" s="68">
        <v>0</v>
      </c>
      <c r="E21" s="131">
        <f t="shared" si="15"/>
        <v>7.3843000000000014</v>
      </c>
      <c r="G21" s="64" t="s">
        <v>297</v>
      </c>
      <c r="H21" s="66">
        <f t="shared" si="1"/>
        <v>19</v>
      </c>
      <c r="I21" s="65">
        <f>+Pricer!$B$1</f>
        <v>45275</v>
      </c>
      <c r="J21" s="62">
        <v>2500000000</v>
      </c>
      <c r="K21" s="65">
        <f>+WORKDAY(I21,1,holidays!$A$2:$A$143)</f>
        <v>45278</v>
      </c>
      <c r="L21" s="65">
        <f t="shared" si="8"/>
        <v>45810</v>
      </c>
      <c r="M21" s="65">
        <f t="shared" si="9"/>
        <v>45306</v>
      </c>
      <c r="N21" s="126" cm="1">
        <f t="array" ref="N21">+SUM(_xlfn.DAYS(R$3:$R21,Q$3:$Q21)/360*Z$3:$Z21*T$3:$T21)/SUM(Z$3:$Z21)*12.8571428571429</f>
        <v>0.10368519079708603</v>
      </c>
      <c r="O21" s="126" cm="1">
        <f t="array" ref="O21">+SUM(_xlfn.DAYS($R$3:R21,$Q$3:Q21)/360*$Z$3:Z21*$U$3:U21)/SUM($Z$3:Z21)*12.8571428571429</f>
        <v>0.10429924368160244</v>
      </c>
      <c r="Q21" s="60">
        <f t="shared" si="10"/>
        <v>45782</v>
      </c>
      <c r="R21" s="60">
        <f t="shared" si="11"/>
        <v>45810</v>
      </c>
      <c r="S21" s="60">
        <f>+WORKDAY(Q21,-1,holidays!$A$2:$A$143)</f>
        <v>45779</v>
      </c>
      <c r="T21" s="70">
        <v>8.8011363934413306E-2</v>
      </c>
      <c r="U21" s="71">
        <f t="shared" si="19"/>
        <v>9.1343000000000008E-2</v>
      </c>
      <c r="V21" s="72">
        <f t="shared" si="12"/>
        <v>0.1154</v>
      </c>
      <c r="W21" s="61">
        <f t="shared" si="13"/>
        <v>10000000000</v>
      </c>
      <c r="X21" s="73">
        <f t="shared" si="16"/>
        <v>21302272.495456319</v>
      </c>
      <c r="Y21" s="73">
        <f t="shared" si="20"/>
        <v>18710999.999999996</v>
      </c>
      <c r="Z21" s="74">
        <v>0.8625100754430014</v>
      </c>
      <c r="AA21" s="73">
        <f t="shared" si="14"/>
        <v>18373424.657163404</v>
      </c>
      <c r="AB21" s="73">
        <f t="shared" si="2"/>
        <v>16138426.021613996</v>
      </c>
      <c r="AC21" s="73">
        <f>+SUM($AA$3:AA21)</f>
        <v>159396837.42923439</v>
      </c>
      <c r="AD21" s="73">
        <f>+SUM($AB$3:AB21)</f>
        <v>151041764.28114876</v>
      </c>
      <c r="AE21" s="73">
        <v>-33.316360655867015</v>
      </c>
      <c r="AG21" s="73" t="str">
        <f t="shared" si="3"/>
        <v>19m</v>
      </c>
      <c r="AH21" s="73">
        <f t="shared" si="4"/>
        <v>-270.31636065586702</v>
      </c>
      <c r="AI21" s="91">
        <f t="shared" si="5"/>
        <v>10</v>
      </c>
      <c r="AL21" s="123">
        <f t="shared" si="18"/>
        <v>0.87105514733885614</v>
      </c>
    </row>
    <row r="22" spans="1:38">
      <c r="A22" s="67">
        <f t="shared" si="6"/>
        <v>0</v>
      </c>
      <c r="B22" s="69">
        <v>46156</v>
      </c>
      <c r="C22" s="69">
        <f t="shared" si="7"/>
        <v>46157</v>
      </c>
      <c r="D22" s="68">
        <v>0</v>
      </c>
      <c r="E22" s="131">
        <f t="shared" si="15"/>
        <v>7.3843000000000014</v>
      </c>
      <c r="G22" s="64" t="s">
        <v>298</v>
      </c>
      <c r="H22" s="66">
        <f t="shared" si="1"/>
        <v>20</v>
      </c>
      <c r="I22" s="65">
        <f>+Pricer!$B$1</f>
        <v>45275</v>
      </c>
      <c r="J22" s="62">
        <v>1000000000</v>
      </c>
      <c r="K22" s="65">
        <f>+WORKDAY(I22,1,holidays!$A$2:$A$143)</f>
        <v>45278</v>
      </c>
      <c r="L22" s="65">
        <f t="shared" si="8"/>
        <v>45838</v>
      </c>
      <c r="M22" s="65">
        <f t="shared" si="9"/>
        <v>45306</v>
      </c>
      <c r="N22" s="126" cm="1">
        <f t="array" ref="N22">+SUM(_xlfn.DAYS(R$3:$R22,Q$3:$Q22)/360*Z$3:$Z22*T$3:$T22)/SUM(Z$3:$Z22)*12.8571428571429</f>
        <v>0.10288517966989195</v>
      </c>
      <c r="O22" s="126" cm="1">
        <f t="array" ref="O22">+SUM(_xlfn.DAYS($R$3:R22,$Q$3:Q22)/360*$Z$3:Z22*$U$3:U22)/SUM($Z$3:Z22)*12.8571428571429</f>
        <v>0.10357777198418207</v>
      </c>
      <c r="Q22" s="60">
        <f t="shared" si="10"/>
        <v>45810</v>
      </c>
      <c r="R22" s="60">
        <f t="shared" si="11"/>
        <v>45838</v>
      </c>
      <c r="S22" s="60">
        <f>+WORKDAY(Q22,-1,holidays!$A$2:$A$143)</f>
        <v>45807</v>
      </c>
      <c r="T22" s="70">
        <v>8.654637998286141E-2</v>
      </c>
      <c r="U22" s="71">
        <f t="shared" si="19"/>
        <v>8.8843000000000019E-2</v>
      </c>
      <c r="V22" s="72">
        <f t="shared" si="12"/>
        <v>0.1154</v>
      </c>
      <c r="W22" s="61">
        <f t="shared" si="13"/>
        <v>10000000000</v>
      </c>
      <c r="X22" s="73">
        <f t="shared" si="16"/>
        <v>22441704.45777446</v>
      </c>
      <c r="Y22" s="73">
        <f t="shared" si="20"/>
        <v>20655444.444444433</v>
      </c>
      <c r="Z22" s="74">
        <v>0.85657388431049641</v>
      </c>
      <c r="AA22" s="73">
        <f t="shared" si="14"/>
        <v>19222977.95794405</v>
      </c>
      <c r="AB22" s="73">
        <f t="shared" si="2"/>
        <v>17692914.279937431</v>
      </c>
      <c r="AC22" s="73">
        <f>+SUM($AA$3:AA22)</f>
        <v>178619815.38717842</v>
      </c>
      <c r="AD22" s="73">
        <f>+SUM($AB$3:AB22)</f>
        <v>168734678.56108618</v>
      </c>
      <c r="AE22" s="73">
        <v>-22.966200171386092</v>
      </c>
      <c r="AG22" s="73" t="str">
        <f t="shared" si="3"/>
        <v>20m</v>
      </c>
      <c r="AH22" s="73">
        <f t="shared" si="4"/>
        <v>-284.96620017138594</v>
      </c>
      <c r="AI22" s="91">
        <f t="shared" si="5"/>
        <v>11</v>
      </c>
      <c r="AL22" s="123">
        <f t="shared" si="18"/>
        <v>0.8650601450904476</v>
      </c>
    </row>
    <row r="23" spans="1:38">
      <c r="G23" s="64" t="s">
        <v>299</v>
      </c>
      <c r="H23" s="66">
        <f t="shared" si="1"/>
        <v>21</v>
      </c>
      <c r="I23" s="65">
        <f>+Pricer!$B$1</f>
        <v>45275</v>
      </c>
      <c r="J23" s="62">
        <v>1000000000</v>
      </c>
      <c r="K23" s="65">
        <f>+WORKDAY(I23,1,holidays!$A$2:$A$143)</f>
        <v>45278</v>
      </c>
      <c r="L23" s="65">
        <f t="shared" si="8"/>
        <v>45866</v>
      </c>
      <c r="M23" s="65">
        <f t="shared" si="9"/>
        <v>45306</v>
      </c>
      <c r="N23" s="126" cm="1">
        <f t="array" ref="N23">+SUM(_xlfn.DAYS(R$3:$R23,Q$3:$Q23)/360*Z$3:$Z23*T$3:$T23)/SUM(Z$3:$Z23)*12.8571428571429</f>
        <v>0.10210071308313286</v>
      </c>
      <c r="O23" s="126" cm="1">
        <f t="array" ref="O23">+SUM(_xlfn.DAYS($R$3:R23,$Q$3:Q23)/360*$Z$3:Z23*$U$3:U23)/SUM($Z$3:Z23)*12.8571428571429</f>
        <v>0.10281420290980318</v>
      </c>
      <c r="Q23" s="60">
        <f t="shared" si="10"/>
        <v>45838</v>
      </c>
      <c r="R23" s="60">
        <f t="shared" si="11"/>
        <v>45866</v>
      </c>
      <c r="S23" s="60">
        <f>+WORKDAY(Q23,-1,holidays!$A$2:$A$143)</f>
        <v>45835</v>
      </c>
      <c r="T23" s="70">
        <v>8.5178722971131257E-2</v>
      </c>
      <c r="U23" s="71">
        <f t="shared" si="19"/>
        <v>8.6343000000000017E-2</v>
      </c>
      <c r="V23" s="72">
        <f t="shared" si="12"/>
        <v>0.1154</v>
      </c>
      <c r="W23" s="61">
        <f t="shared" si="13"/>
        <v>10000000000</v>
      </c>
      <c r="X23" s="73">
        <f t="shared" si="16"/>
        <v>23505437.689120136</v>
      </c>
      <c r="Y23" s="73">
        <f t="shared" si="20"/>
        <v>22599888.888888877</v>
      </c>
      <c r="Z23" s="74">
        <v>0.85069229602075092</v>
      </c>
      <c r="AA23" s="73">
        <f t="shared" si="14"/>
        <v>19995894.756730303</v>
      </c>
      <c r="AB23" s="73">
        <f t="shared" si="2"/>
        <v>19225551.368702736</v>
      </c>
      <c r="AC23" s="73">
        <f>+SUM($AA$3:AA23)</f>
        <v>198615710.14390874</v>
      </c>
      <c r="AD23" s="73">
        <f>+SUM($AB$3:AB23)</f>
        <v>187960229.92978892</v>
      </c>
      <c r="AE23" s="73">
        <v>-11.642770288687599</v>
      </c>
      <c r="AG23" s="73" t="str">
        <f t="shared" si="3"/>
        <v>21m</v>
      </c>
      <c r="AH23" s="73">
        <f t="shared" si="4"/>
        <v>-298.64277028868747</v>
      </c>
      <c r="AI23" s="91">
        <f t="shared" si="5"/>
        <v>12</v>
      </c>
      <c r="AL23" s="123">
        <f t="shared" si="18"/>
        <v>0.85912028664684703</v>
      </c>
    </row>
    <row r="24" spans="1:38">
      <c r="B24" s="54" t="s">
        <v>270</v>
      </c>
      <c r="C24" s="54" t="s">
        <v>271</v>
      </c>
      <c r="D24" s="54" t="s">
        <v>272</v>
      </c>
      <c r="G24" s="64" t="s">
        <v>300</v>
      </c>
      <c r="H24" s="66">
        <f t="shared" si="1"/>
        <v>22</v>
      </c>
      <c r="I24" s="65">
        <f>+Pricer!$B$1</f>
        <v>45275</v>
      </c>
      <c r="J24" s="62">
        <v>1000000000</v>
      </c>
      <c r="K24" s="65">
        <f>+WORKDAY(I24,1,holidays!$A$2:$A$143)</f>
        <v>45278</v>
      </c>
      <c r="L24" s="65">
        <f t="shared" si="8"/>
        <v>45894</v>
      </c>
      <c r="M24" s="65">
        <f t="shared" si="9"/>
        <v>45306</v>
      </c>
      <c r="N24" s="126" cm="1">
        <f t="array" ref="N24">+SUM(_xlfn.DAYS(R$3:$R24,Q$3:$Q24)/360*Z$3:$Z24*T$3:$T24)/SUM(Z$3:$Z24)*12.8571428571429</f>
        <v>0.10133396139610711</v>
      </c>
      <c r="O24" s="126" cm="1">
        <f t="array" ref="O24">+SUM(_xlfn.DAYS($R$3:R24,$Q$3:Q24)/360*$Z$3:Z24*$U$3:U24)/SUM($Z$3:Z24)*12.8571428571429</f>
        <v>0.10211999232550605</v>
      </c>
      <c r="Q24" s="60">
        <f t="shared" si="10"/>
        <v>45866</v>
      </c>
      <c r="R24" s="60">
        <f t="shared" si="11"/>
        <v>45894</v>
      </c>
      <c r="S24" s="60">
        <f>+WORKDAY(Q24,-1,holidays!$A$2:$A$143)</f>
        <v>45863</v>
      </c>
      <c r="T24" s="70">
        <v>8.390836208171143E-2</v>
      </c>
      <c r="U24" s="71">
        <f t="shared" si="19"/>
        <v>8.6343000000000017E-2</v>
      </c>
      <c r="V24" s="72">
        <f t="shared" si="12"/>
        <v>0.1154</v>
      </c>
      <c r="W24" s="61">
        <f t="shared" si="13"/>
        <v>10000000000</v>
      </c>
      <c r="X24" s="73">
        <f t="shared" si="16"/>
        <v>24493496.158668891</v>
      </c>
      <c r="Y24" s="73">
        <f t="shared" si="20"/>
        <v>22599888.888888877</v>
      </c>
      <c r="Z24" s="74">
        <v>0.84488330389721422</v>
      </c>
      <c r="AA24" s="73">
        <f t="shared" si="14"/>
        <v>20694145.958529897</v>
      </c>
      <c r="AB24" s="73">
        <f t="shared" si="2"/>
        <v>19094268.792154375</v>
      </c>
      <c r="AC24" s="73">
        <f>+SUM($AA$3:AA24)</f>
        <v>219309856.10243863</v>
      </c>
      <c r="AD24" s="73">
        <f>+SUM($AB$3:AB24)</f>
        <v>207054498.72194329</v>
      </c>
      <c r="AE24" s="73">
        <v>-24.346379182885876</v>
      </c>
      <c r="AG24" s="73" t="str">
        <f t="shared" si="3"/>
        <v>22m</v>
      </c>
      <c r="AH24" s="73">
        <f t="shared" si="4"/>
        <v>-311.34637918288581</v>
      </c>
      <c r="AI24" s="91">
        <f t="shared" si="5"/>
        <v>12</v>
      </c>
      <c r="AL24" s="123">
        <f t="shared" si="18"/>
        <v>0.85325374359520945</v>
      </c>
    </row>
    <row r="25" spans="1:38">
      <c r="B25" s="101">
        <f>Pricer!$B$1+(13+13*3)*28</f>
        <v>46731</v>
      </c>
      <c r="C25" s="102">
        <f>MIN(Carry!$T$5:$V$12)</f>
        <v>7.4581519205085295E-2</v>
      </c>
      <c r="D25" s="102">
        <f>+C25-0.0025</f>
        <v>7.2081519205085293E-2</v>
      </c>
      <c r="G25" s="64" t="s">
        <v>301</v>
      </c>
      <c r="H25" s="66">
        <f t="shared" si="1"/>
        <v>23</v>
      </c>
      <c r="I25" s="65">
        <f>+Pricer!$B$1</f>
        <v>45275</v>
      </c>
      <c r="J25" s="62">
        <v>1000000000</v>
      </c>
      <c r="K25" s="65">
        <f>+WORKDAY(I25,1,holidays!$A$2:$A$143)</f>
        <v>45278</v>
      </c>
      <c r="L25" s="65">
        <f t="shared" si="8"/>
        <v>45922</v>
      </c>
      <c r="M25" s="65">
        <f t="shared" si="9"/>
        <v>45306</v>
      </c>
      <c r="N25" s="126" cm="1">
        <f t="array" ref="N25">+SUM(_xlfn.DAYS(R$3:$R25,Q$3:$Q25)/360*Z$3:$Z25*T$3:$T25)/SUM(Z$3:$Z25)*12.8571428571429</f>
        <v>0.10058667236216826</v>
      </c>
      <c r="O25" s="126" cm="1">
        <f t="array" ref="O25">+SUM(_xlfn.DAYS($R$3:R25,$Q$3:Q25)/360*$Z$3:Z25*$U$3:U25)/SUM($Z$3:Z25)*12.8571428571429</f>
        <v>0.10138562910142851</v>
      </c>
      <c r="Q25" s="60">
        <f t="shared" si="10"/>
        <v>45894</v>
      </c>
      <c r="R25" s="60">
        <f t="shared" si="11"/>
        <v>45922</v>
      </c>
      <c r="S25" s="60">
        <f>+WORKDAY(Q25,-1,holidays!$A$2:$A$143)</f>
        <v>45891</v>
      </c>
      <c r="T25" s="70">
        <v>8.2735268691429553E-2</v>
      </c>
      <c r="U25" s="71">
        <f t="shared" si="19"/>
        <v>8.3843000000000015E-2</v>
      </c>
      <c r="V25" s="72">
        <f t="shared" si="12"/>
        <v>0.1154</v>
      </c>
      <c r="W25" s="61">
        <f t="shared" si="13"/>
        <v>10000000000</v>
      </c>
      <c r="X25" s="73">
        <f t="shared" si="16"/>
        <v>25405902.12888813</v>
      </c>
      <c r="Y25" s="73">
        <f t="shared" si="20"/>
        <v>24544333.333333321</v>
      </c>
      <c r="Z25" s="74">
        <v>0.83916440285767846</v>
      </c>
      <c r="AA25" s="73">
        <f t="shared" si="14"/>
        <v>21319728.689049028</v>
      </c>
      <c r="AB25" s="73">
        <f t="shared" si="2"/>
        <v>20596730.82520647</v>
      </c>
      <c r="AC25" s="73">
        <f>+SUM($AA$3:AA25)</f>
        <v>240629584.79148766</v>
      </c>
      <c r="AD25" s="73">
        <f>+SUM($AB$3:AB25)</f>
        <v>227651229.54714975</v>
      </c>
      <c r="AE25" s="73">
        <v>-11.077313085704615</v>
      </c>
      <c r="AG25" s="73" t="str">
        <f t="shared" si="3"/>
        <v>23m</v>
      </c>
      <c r="AH25" s="73">
        <f t="shared" si="4"/>
        <v>-323.07731308570453</v>
      </c>
      <c r="AI25" s="91">
        <f t="shared" si="5"/>
        <v>13</v>
      </c>
      <c r="AL25" s="123">
        <f t="shared" si="18"/>
        <v>0.84747818417922172</v>
      </c>
    </row>
    <row r="26" spans="1:38">
      <c r="G26" s="64" t="s">
        <v>302</v>
      </c>
      <c r="H26" s="66">
        <f t="shared" si="1"/>
        <v>24</v>
      </c>
      <c r="I26" s="65">
        <f>+Pricer!$B$1</f>
        <v>45275</v>
      </c>
      <c r="J26" s="62">
        <v>1000000000</v>
      </c>
      <c r="K26" s="65">
        <f>+WORKDAY(I26,1,holidays!$A$2:$A$143)</f>
        <v>45278</v>
      </c>
      <c r="L26" s="65">
        <f t="shared" si="8"/>
        <v>45950</v>
      </c>
      <c r="M26" s="65">
        <f t="shared" si="9"/>
        <v>45306</v>
      </c>
      <c r="N26" s="126" cm="1">
        <f t="array" ref="N26">+SUM(_xlfn.DAYS(R$3:$R26,Q$3:$Q26)/360*Z$3:$Z26*T$3:$T26)/SUM(Z$3:$Z26)*12.8571428571429</f>
        <v>9.9860259286514264E-2</v>
      </c>
      <c r="O26" s="126" cm="1">
        <f t="array" ref="O26">+SUM(_xlfn.DAYS($R$3:R26,$Q$3:Q26)/360*$Z$3:Z26*$U$3:U26)/SUM($Z$3:Z26)*12.8571428571429</f>
        <v>0.10071235690781846</v>
      </c>
      <c r="Q26" s="60">
        <f t="shared" si="10"/>
        <v>45922</v>
      </c>
      <c r="R26" s="60">
        <f t="shared" si="11"/>
        <v>45950</v>
      </c>
      <c r="S26" s="60">
        <f>+WORKDAY(Q26,-1,holidays!$A$2:$A$143)</f>
        <v>45919</v>
      </c>
      <c r="T26" s="70">
        <v>8.1659416370355925E-2</v>
      </c>
      <c r="U26" s="71">
        <f t="shared" si="19"/>
        <v>8.3843000000000015E-2</v>
      </c>
      <c r="V26" s="72">
        <f t="shared" si="12"/>
        <v>0.1154</v>
      </c>
      <c r="W26" s="61">
        <f t="shared" si="13"/>
        <v>10000000000</v>
      </c>
      <c r="X26" s="73">
        <f t="shared" si="16"/>
        <v>26242676.15638984</v>
      </c>
      <c r="Y26" s="73">
        <f t="shared" si="20"/>
        <v>24544333.333333321</v>
      </c>
      <c r="Z26" s="74">
        <v>0.83355260690921951</v>
      </c>
      <c r="AA26" s="73">
        <f t="shared" si="14"/>
        <v>21874651.122433167</v>
      </c>
      <c r="AB26" s="73">
        <f t="shared" si="2"/>
        <v>20458993.034848843</v>
      </c>
      <c r="AC26" s="73">
        <f>+SUM($AA$3:AA26)</f>
        <v>262504235.91392082</v>
      </c>
      <c r="AD26" s="73">
        <f>+SUM($AB$3:AB26)</f>
        <v>248110222.58199859</v>
      </c>
      <c r="AE26" s="73">
        <v>-21.835836296440895</v>
      </c>
      <c r="AG26" s="73" t="str">
        <f t="shared" si="3"/>
        <v>24m</v>
      </c>
      <c r="AH26" s="73">
        <f t="shared" si="4"/>
        <v>-333.83583629644085</v>
      </c>
      <c r="AI26" s="91">
        <f t="shared" si="5"/>
        <v>13</v>
      </c>
      <c r="AL26" s="123">
        <f t="shared" si="18"/>
        <v>0.84181079096736866</v>
      </c>
    </row>
    <row r="27" spans="1:38">
      <c r="B27" s="54" t="s">
        <v>273</v>
      </c>
      <c r="C27" s="56" t="s">
        <v>312</v>
      </c>
      <c r="D27" s="56" t="s">
        <v>313</v>
      </c>
      <c r="G27" s="64" t="s">
        <v>303</v>
      </c>
      <c r="H27" s="66">
        <f t="shared" si="1"/>
        <v>25</v>
      </c>
      <c r="I27" s="65">
        <f>+Pricer!$B$1</f>
        <v>45275</v>
      </c>
      <c r="J27" s="62">
        <v>1000000000</v>
      </c>
      <c r="K27" s="65">
        <f>+WORKDAY(I27,1,holidays!$A$2:$A$143)</f>
        <v>45278</v>
      </c>
      <c r="L27" s="65">
        <f t="shared" si="8"/>
        <v>45978</v>
      </c>
      <c r="M27" s="65">
        <f t="shared" si="9"/>
        <v>45306</v>
      </c>
      <c r="N27" s="126" cm="1">
        <f t="array" ref="N27">+SUM(_xlfn.DAYS(R$3:$R27,Q$3:$Q27)/360*Z$3:$Z27*T$3:$T27)/SUM(Z$3:$Z27)*12.8571428571429</f>
        <v>9.9155868541160985E-2</v>
      </c>
      <c r="O27" s="126" cm="1">
        <f t="array" ref="O27">+SUM(_xlfn.DAYS($R$3:R27,$Q$3:Q27)/360*$Z$3:Z27*$U$3:U27)/SUM($Z$3:Z27)*12.8571428571429</f>
        <v>0.10000099263290399</v>
      </c>
      <c r="Q27" s="60">
        <f t="shared" si="10"/>
        <v>45950</v>
      </c>
      <c r="R27" s="60">
        <f t="shared" si="11"/>
        <v>45978</v>
      </c>
      <c r="S27" s="60">
        <f>+WORKDAY(Q27,-1,holidays!$A$2:$A$143)</f>
        <v>45947</v>
      </c>
      <c r="T27" s="70">
        <v>8.0680780880810127E-2</v>
      </c>
      <c r="U27" s="71">
        <f t="shared" si="19"/>
        <v>8.1343000000000013E-2</v>
      </c>
      <c r="V27" s="72">
        <f t="shared" si="12"/>
        <v>0.1154</v>
      </c>
      <c r="W27" s="61">
        <f t="shared" si="13"/>
        <v>10000000000</v>
      </c>
      <c r="X27" s="73">
        <f t="shared" si="16"/>
        <v>27003837.092703238</v>
      </c>
      <c r="Y27" s="73">
        <f t="shared" si="20"/>
        <v>26488777.777777769</v>
      </c>
      <c r="Z27" s="74">
        <v>0.82806447015844609</v>
      </c>
      <c r="AA27" s="73">
        <f t="shared" si="14"/>
        <v>22360918.054414298</v>
      </c>
      <c r="AB27" s="73">
        <f t="shared" si="2"/>
        <v>21934415.735700369</v>
      </c>
      <c r="AC27" s="73">
        <f>+SUM($AA$3:AA27)</f>
        <v>284865153.96833509</v>
      </c>
      <c r="AD27" s="73">
        <f>+SUM($AB$3:AB27)</f>
        <v>270044638.31769896</v>
      </c>
      <c r="AE27" s="73">
        <v>-6.6221911918988576</v>
      </c>
      <c r="AG27" s="73" t="str">
        <f t="shared" si="3"/>
        <v>25m</v>
      </c>
      <c r="AH27" s="73">
        <f t="shared" si="4"/>
        <v>-343.62219119189882</v>
      </c>
      <c r="AI27" s="91">
        <f t="shared" si="5"/>
        <v>14</v>
      </c>
      <c r="AL27" s="123">
        <f t="shared" si="18"/>
        <v>0.83626828207133586</v>
      </c>
    </row>
    <row r="28" spans="1:38">
      <c r="B28" s="99" t="s">
        <v>276</v>
      </c>
      <c r="C28" s="270">
        <f>(VLOOKUP(MID(B28,FIND(" vs",B28)+4,LEN(B28)-FIND(" vs",B28)-3),$G$2:$O$28,MATCH(C$27,$G$2:$O$2,0),FALSE)-VLOOKUP(LEFT(B28,FIND(" vs",B28)-1),$G$2:$O$28,MATCH(C$27,$G$2:$O$2,0),FALSE))*10000</f>
        <v>-11.74489360330197</v>
      </c>
      <c r="D28" s="270">
        <f>+(VLOOKUP(MID(B28,FIND(" vs",B28)+4,LEN(B28)-FIND(" vs",B28)-3),$G$2:$O$28,MATCH(D$27,$G$2:$O$2,0),FALSE)-VLOOKUP(LEFT(B28,FIND(" vs",B28)-1),$G$2:$O$28,MATCH(D$27,$G$2:$O$2,0),FALSE))*10000</f>
        <v>-12.14785311818234</v>
      </c>
      <c r="E28" s="53"/>
      <c r="G28" s="87" t="s">
        <v>283</v>
      </c>
      <c r="H28" s="88">
        <f t="shared" si="1"/>
        <v>26</v>
      </c>
      <c r="I28" s="89">
        <f>+Pricer!$B$1</f>
        <v>45275</v>
      </c>
      <c r="J28" s="90">
        <v>1000000000</v>
      </c>
      <c r="K28" s="89">
        <f>+WORKDAY(I28,1,holidays!$A$2:$A$143)</f>
        <v>45278</v>
      </c>
      <c r="L28" s="89">
        <f t="shared" si="8"/>
        <v>46006</v>
      </c>
      <c r="M28" s="89">
        <f t="shared" si="9"/>
        <v>45306</v>
      </c>
      <c r="N28" s="127" cm="1">
        <f t="array" ref="N28">+SUM(_xlfn.DAYS(R$3:$R28,Q$3:$Q28)/360*Z$3:$Z28*T$3:$T28)/SUM(Z$3:$Z28)*12.8571428571429</f>
        <v>9.8474431957425695E-2</v>
      </c>
      <c r="O28" s="127" cm="1">
        <f t="array" ref="O28">+SUM(_xlfn.DAYS($R$3:R28,$Q$3:Q28)/360*$Z$3:Z28*$U$3:U28)/SUM($Z$3:Z28)*12.8571428571429</f>
        <v>9.9256136430034086E-2</v>
      </c>
      <c r="Q28" s="75">
        <f t="shared" si="10"/>
        <v>45978</v>
      </c>
      <c r="R28" s="75">
        <f t="shared" si="11"/>
        <v>46006</v>
      </c>
      <c r="S28" s="75">
        <f>+WORKDAY(Q28,-1,holidays!$A$2:$A$143)</f>
        <v>45975</v>
      </c>
      <c r="T28" s="76">
        <v>7.9799340176475955E-2</v>
      </c>
      <c r="U28" s="77">
        <f t="shared" si="19"/>
        <v>7.884300000000001E-2</v>
      </c>
      <c r="V28" s="78">
        <f t="shared" si="12"/>
        <v>0.1154</v>
      </c>
      <c r="W28" s="79">
        <f t="shared" si="13"/>
        <v>10000000000</v>
      </c>
      <c r="X28" s="80">
        <f t="shared" si="16"/>
        <v>27689402.084963147</v>
      </c>
      <c r="Y28" s="80">
        <f t="shared" si="20"/>
        <v>28433222.222222216</v>
      </c>
      <c r="Z28" s="81">
        <v>0.82271611116800203</v>
      </c>
      <c r="AA28" s="80">
        <f t="shared" si="14"/>
        <v>22780517.203908049</v>
      </c>
      <c r="AB28" s="80">
        <f t="shared" si="2"/>
        <v>23392470.01464228</v>
      </c>
      <c r="AC28" s="80">
        <f>+SUM($AA$3:AA28)</f>
        <v>307645671.17224312</v>
      </c>
      <c r="AD28" s="80">
        <f>+SUM($AB$3:AB28)</f>
        <v>293437108.33234125</v>
      </c>
      <c r="AE28" s="80">
        <v>9.5634017647594494</v>
      </c>
      <c r="AG28" s="80" t="str">
        <f t="shared" si="3"/>
        <v>26m</v>
      </c>
      <c r="AH28" s="80">
        <f t="shared" si="4"/>
        <v>-352.43659823524052</v>
      </c>
      <c r="AI28" s="92">
        <f t="shared" si="5"/>
        <v>15</v>
      </c>
      <c r="AL28" s="123">
        <f t="shared" si="18"/>
        <v>0.83086693574381665</v>
      </c>
    </row>
    <row r="29" spans="1:38">
      <c r="B29" s="99" t="s">
        <v>277</v>
      </c>
      <c r="C29" s="270">
        <f>(VLOOKUP(MID(B29,FIND(" vs",B29)+4,LEN(B29)-FIND(" vs",B29)-3),$G$2:$O$28,MATCH(C$27,$G$2:$O$2,0),FALSE)-VLOOKUP(LEFT(B29,FIND(" vs",B29)-1),$G$2:$O$28,MATCH(C$27,$G$2:$O$2,0),FALSE))*10000</f>
        <v>-18.488987356497649</v>
      </c>
      <c r="D29" s="270">
        <f>+(VLOOKUP(MID(B29,FIND(" vs",B29)+4,LEN(B29)-FIND(" vs",B29)-3),$G$2:$O$28,MATCH(D$27,$G$2:$O$2,0),FALSE)-VLOOKUP(LEFT(B29,FIND(" vs",B29)-1),$G$2:$O$28,MATCH(D$27,$G$2:$O$2,0),FALSE))*10000</f>
        <v>-20.281547630430079</v>
      </c>
      <c r="E29" s="53"/>
      <c r="K29" s="52"/>
    </row>
    <row r="30" spans="1:38">
      <c r="B30" s="99" t="s">
        <v>281</v>
      </c>
      <c r="C30" s="270">
        <f>(VLOOKUP(MID(B30,FIND(" vs",B30)+4,LEN(B30)-FIND(" vs",B30)-3),$G$2:$O$28,MATCH(C$27,$G$2:$O$2,0),FALSE)-VLOOKUP(LEFT(B30,FIND(" vs",B30)-1),$G$2:$O$28,MATCH(C$27,$G$2:$O$2,0),FALSE))*10000</f>
        <v>-29.302262816497116</v>
      </c>
      <c r="D30" s="270">
        <f t="shared" ref="D30" si="21">+(VLOOKUP(MID(B30,FIND(" vs",B30)+4,LEN(B30)-FIND(" vs",B30)-3),$G$2:$O$28,MATCH(D$27,$G$2:$O$2,0),FALSE)-VLOOKUP(LEFT(B30,FIND(" vs",B30)-1),$G$2:$O$28,MATCH(D$27,$G$2:$O$2,0),FALSE))*10000</f>
        <v>-27.952342907859585</v>
      </c>
      <c r="E30" s="53"/>
      <c r="O30" s="55">
        <v>0.113</v>
      </c>
      <c r="P30">
        <v>14</v>
      </c>
      <c r="S30" s="175"/>
      <c r="T30" s="272"/>
    </row>
    <row r="31" spans="1:38">
      <c r="B31" s="54" t="s">
        <v>285</v>
      </c>
      <c r="C31" s="56" t="s">
        <v>312</v>
      </c>
      <c r="D31" s="56" t="s">
        <v>313</v>
      </c>
      <c r="E31" s="53"/>
      <c r="O31" s="55">
        <v>0.11315</v>
      </c>
      <c r="P31">
        <v>38</v>
      </c>
      <c r="S31" s="175"/>
      <c r="T31" s="272"/>
    </row>
    <row r="32" spans="1:38">
      <c r="B32" s="99" t="s">
        <v>292</v>
      </c>
      <c r="C32" s="227" cm="1">
        <f t="array" ref="C32">SUM(_xlfn.DAYS(R$6:$R8,Q$6:$Q8)/360*Z$6:$Z8*T$6:$T8)/SUM(Z$6:$Z8)*360/28</f>
        <v>0.11216892749361695</v>
      </c>
      <c r="D32" s="100" cm="1">
        <f t="array" ref="D32">SUM(_xlfn.DAYS($R$6:R8,$Q$6:Q8)/360*$Z$6:Z8*$U$6:U8)/SUM($Z$6:Z8)*360/28</f>
        <v>0.11218378041593843</v>
      </c>
      <c r="E32" s="128"/>
      <c r="H32" s="119"/>
      <c r="O32" s="55">
        <f>+(PRODUCT(1+O30*P30/360,1+O31*P31/360))</f>
        <v>1.0163905410910492</v>
      </c>
      <c r="S32" s="175"/>
      <c r="T32" s="272"/>
    </row>
    <row r="33" spans="2:20">
      <c r="B33" s="99" t="s">
        <v>290</v>
      </c>
      <c r="C33" s="227" cm="1">
        <f t="array" ref="C33">SUM(_xlfn.DAYS(R$9:$R11,Q$9:$Q11)/360*Z$9:$Z11*T$9:$T11)/SUM(Z$9:$Z11)*360/28</f>
        <v>0.10767932143846423</v>
      </c>
      <c r="D33" s="100" cm="1">
        <f t="array" ref="D33">SUM(_xlfn.DAYS($R$9:R11,$Q$9:Q11)/360*$Z$9:Z11*$U$9:U11)/SUM($Z$9:Z11)*360/28</f>
        <v>0.10718330487073759</v>
      </c>
      <c r="E33" s="55" cm="1">
        <f t="array" ref="E33">+SUM(_xlfn.DAYS($R$9:R14,$Q$9:Q14)/360*$Z$9:Z14*$U$9:U14)/SUM($Z$9:Z14)*12.8571428571429</f>
        <v>0.10512248611609479</v>
      </c>
      <c r="O33" s="55">
        <f>+O32-1</f>
        <v>1.6390541091049204E-2</v>
      </c>
      <c r="S33" s="175"/>
      <c r="T33" s="272"/>
    </row>
    <row r="34" spans="2:20">
      <c r="B34" s="99" t="s">
        <v>287</v>
      </c>
      <c r="C34" s="227" cm="1">
        <f t="array" ref="C34">SUM(_xlfn.DAYS(R$9:$R15,Q$9:$Q15)/360*Z$9:$Z15*T$9:$T15)/SUM(Z$9:$Z15)*360/28</f>
        <v>0.10427201512775143</v>
      </c>
      <c r="D34" s="100" cm="1">
        <f t="array" ref="D34">SUM(_xlfn.DAYS($R$9:R15,$Q$9:Q15)/360*$Z$9:Z15*$U$9:U15)/SUM($Z$9:Z15)*360/28</f>
        <v>0.10424395084056078</v>
      </c>
      <c r="E34" s="55"/>
      <c r="O34" s="55">
        <f>+O33*6.92307692307692</f>
        <v>0.1134729767841868</v>
      </c>
      <c r="S34" s="175"/>
      <c r="T34" s="272"/>
    </row>
    <row r="35" spans="2:20">
      <c r="B35" s="99" t="s">
        <v>289</v>
      </c>
      <c r="C35" s="227" cm="1">
        <f t="array" ref="C35">SUM(_xlfn.DAYS(R$12:$R15,Q$12:$Q15)/360*Z$12:$Z15*T$12:$T15)/SUM(Z$12:$Z15)*360/28</f>
        <v>0.10165037427083534</v>
      </c>
      <c r="D35" s="100" cm="1">
        <f t="array" ref="D35">SUM(_xlfn.DAYS($R$12:R15,$Q$12:Q15)/360*$Z$12:Z15*$U$12:U15)/SUM($Z$12:Z15)*360/28</f>
        <v>0.10198236062361296</v>
      </c>
      <c r="E35" s="121">
        <f>10000*(D35-D33)</f>
        <v>-52.009442471246253</v>
      </c>
      <c r="S35" s="175"/>
      <c r="T35" s="272"/>
    </row>
    <row r="36" spans="2:20">
      <c r="B36" s="99" t="s">
        <v>160</v>
      </c>
      <c r="C36" s="227" cm="1">
        <f t="array" ref="C36">SUM(_xlfn.DAYS(R$16:$R28,Q$16:$Q28)/360*Z$16:$Z28*T$16:$T28)/SUM(Z$16:$Z28)*360/28</f>
        <v>8.7362976065235978E-2</v>
      </c>
      <c r="D36" s="100" cm="1">
        <f t="array" ref="D36">SUM(_xlfn.DAYS($R$16:R28,$Q$16:Q28)/360*$Z$16:Z28*$U$16:U28)/SUM($Z$16:Z28)*360/28</f>
        <v>8.8989636128278107E-2</v>
      </c>
      <c r="E36" s="121">
        <f>10000*(C35-C32)</f>
        <v>-105.18553222781613</v>
      </c>
      <c r="I36" s="154"/>
      <c r="J36" s="154">
        <f>+SUM(Y3:Y8)</f>
        <v>9288222.2222221866</v>
      </c>
      <c r="K36" s="165" t="s">
        <v>89</v>
      </c>
      <c r="L36" t="s">
        <v>89</v>
      </c>
      <c r="S36" s="175"/>
      <c r="T36" s="272"/>
    </row>
    <row r="37" spans="2:20">
      <c r="C37" s="53"/>
      <c r="D37" s="53"/>
      <c r="E37" s="53"/>
      <c r="J37" s="154" t="s">
        <v>460</v>
      </c>
      <c r="K37" s="165" t="s">
        <v>462</v>
      </c>
      <c r="L37" s="165" t="s">
        <v>461</v>
      </c>
      <c r="M37" s="165"/>
      <c r="N37" s="165"/>
      <c r="S37" s="175"/>
      <c r="T37" s="272"/>
    </row>
    <row r="38" spans="2:20">
      <c r="B38" s="54" t="s">
        <v>0</v>
      </c>
      <c r="C38" s="54" t="s">
        <v>314</v>
      </c>
      <c r="D38" s="54" t="s">
        <v>319</v>
      </c>
      <c r="E38" s="53"/>
      <c r="J38" t="s">
        <v>457</v>
      </c>
      <c r="K38" s="165">
        <v>4900000.0000000428</v>
      </c>
      <c r="L38" s="165">
        <v>5133333.3333333507</v>
      </c>
      <c r="M38" s="165"/>
      <c r="S38" s="175"/>
      <c r="T38" s="272"/>
    </row>
    <row r="39" spans="2:20">
      <c r="B39" s="95">
        <v>3</v>
      </c>
      <c r="C39" s="94">
        <f>INDEX($AH$3:$AH$28,MATCH($B39,$H$3:$H$28,0))</f>
        <v>-10.415737335276454</v>
      </c>
      <c r="D39" s="96">
        <f>+INDEX($AI$3:$AI$28,MATCH($B39,$H$3:$H$28,0))</f>
        <v>1</v>
      </c>
      <c r="E39" s="53"/>
      <c r="J39" t="s">
        <v>463</v>
      </c>
      <c r="K39" s="165">
        <v>2955555.5555555969</v>
      </c>
      <c r="L39" s="165">
        <v>3188888.8888889048</v>
      </c>
      <c r="M39" s="165"/>
      <c r="S39" s="175"/>
      <c r="T39" s="272"/>
    </row>
    <row r="40" spans="2:20">
      <c r="B40" s="97">
        <v>6</v>
      </c>
      <c r="C40" s="103">
        <f>INDEX($AH$3:$AH$28,MATCH($B40,$H$3:$H$28,0))</f>
        <v>-41.085273649692233</v>
      </c>
      <c r="D40" s="98">
        <f t="shared" ref="D40:D43" si="22">+INDEX($AI$3:$AI$28,MATCH($B40,$H$3:$H$28,0))</f>
        <v>2</v>
      </c>
      <c r="E40" s="53"/>
      <c r="J40" t="s">
        <v>458</v>
      </c>
      <c r="K40" s="165">
        <v>1011111.1111111508</v>
      </c>
      <c r="L40" s="165">
        <v>1244444.4444444585</v>
      </c>
      <c r="M40" s="165"/>
      <c r="S40" s="175"/>
      <c r="T40" s="272"/>
    </row>
    <row r="41" spans="2:20">
      <c r="B41" s="95">
        <v>9</v>
      </c>
      <c r="C41" s="94">
        <f>INDEX($AH$3:$AH$28,MATCH($B41,$H$3:$H$28,0))</f>
        <v>-90.259870175964522</v>
      </c>
      <c r="D41" s="96">
        <f t="shared" si="22"/>
        <v>4</v>
      </c>
      <c r="E41" s="53"/>
      <c r="J41" t="s">
        <v>459</v>
      </c>
      <c r="K41" s="165">
        <v>-933333.3333332953</v>
      </c>
      <c r="L41" s="165">
        <v>-699999.99999998778</v>
      </c>
      <c r="S41" s="175"/>
      <c r="T41" s="272"/>
    </row>
    <row r="42" spans="2:20">
      <c r="B42" s="97">
        <v>13</v>
      </c>
      <c r="C42" s="103">
        <f>INDEX($AH$3:$AH$28,MATCH($B42,$H$3:$H$28,0))</f>
        <v>-162.29016524825877</v>
      </c>
      <c r="D42" s="98">
        <f>+INDEX($AI$3:$AI$28,MATCH($B42,$H$3:$H$28,0))</f>
        <v>7</v>
      </c>
      <c r="E42" s="53"/>
      <c r="S42" s="175"/>
      <c r="T42" s="272"/>
    </row>
    <row r="43" spans="2:20">
      <c r="B43" s="95">
        <v>26</v>
      </c>
      <c r="C43" s="94">
        <f>INDEX($AH$3:$AH$28,MATCH($B43,$H$3:$H$28,0))</f>
        <v>-352.43659823524052</v>
      </c>
      <c r="D43" s="96">
        <f t="shared" si="22"/>
        <v>15</v>
      </c>
      <c r="E43" s="53"/>
      <c r="H43" s="53"/>
      <c r="I43" s="53"/>
      <c r="J43" s="53"/>
      <c r="S43" s="175"/>
      <c r="T43" s="272"/>
    </row>
    <row r="44" spans="2:20">
      <c r="C44" s="53"/>
      <c r="D44" s="53"/>
      <c r="E44" s="53"/>
      <c r="H44" s="53"/>
      <c r="I44" s="53"/>
      <c r="J44" s="53"/>
      <c r="S44" s="175"/>
      <c r="T44" s="272"/>
    </row>
    <row r="45" spans="2:20">
      <c r="B45" s="54" t="s">
        <v>316</v>
      </c>
      <c r="C45" s="54" t="s">
        <v>318</v>
      </c>
      <c r="D45" s="54" t="s">
        <v>317</v>
      </c>
      <c r="E45" s="53"/>
      <c r="H45" s="54" t="s">
        <v>423</v>
      </c>
      <c r="I45" s="53"/>
      <c r="J45" s="54" t="s">
        <v>510</v>
      </c>
      <c r="K45" s="54" t="s">
        <v>464</v>
      </c>
      <c r="L45" s="54" t="s">
        <v>465</v>
      </c>
      <c r="M45" s="54" t="s">
        <v>485</v>
      </c>
      <c r="S45" s="175"/>
      <c r="T45" s="272"/>
    </row>
    <row r="46" spans="2:20">
      <c r="B46" s="60" cm="1">
        <f t="array" ref="B46:B62">+B4:B20</f>
        <v>45330</v>
      </c>
      <c r="C46" s="93">
        <v>0.11406928309607624</v>
      </c>
      <c r="D46" s="94">
        <f ca="1">IF(_xlfn.DAYS($B$46,TODAY())&gt;28,(C46*100-$D$2)*100,AVERAGE($AH$4:$AH$5))</f>
        <v>-9.7371690392376919</v>
      </c>
      <c r="E46" s="128">
        <f ca="1">+SUM($D$46:$D46)</f>
        <v>-9.7371690392376919</v>
      </c>
      <c r="H46" s="60" cm="1">
        <f t="array" ref="H46:H64">+Banxico_Meeting_Dates!E2:E20</f>
        <v>45322</v>
      </c>
      <c r="I46" s="53"/>
      <c r="J46" s="128">
        <v>0</v>
      </c>
      <c r="K46">
        <v>0</v>
      </c>
      <c r="L46">
        <v>0</v>
      </c>
      <c r="M46">
        <v>0</v>
      </c>
      <c r="N46" s="272"/>
      <c r="S46" s="175"/>
      <c r="T46" s="272"/>
    </row>
    <row r="47" spans="2:20">
      <c r="B47" s="60">
        <v>45372</v>
      </c>
      <c r="C47" s="93">
        <v>0.11292291161641289</v>
      </c>
      <c r="D47" s="94">
        <f ca="1">+(C47*100-$D$2)*100-SUM($D$46:$D46)</f>
        <v>-11.46371479663344</v>
      </c>
      <c r="E47" s="128">
        <f ca="1">+SUM($D$46:$D47)</f>
        <v>-21.200883835871132</v>
      </c>
      <c r="H47" s="60">
        <v>45371</v>
      </c>
      <c r="I47" s="53"/>
      <c r="J47" s="128">
        <v>0</v>
      </c>
      <c r="K47">
        <v>0</v>
      </c>
      <c r="L47">
        <v>0</v>
      </c>
      <c r="M47">
        <v>0</v>
      </c>
      <c r="N47" s="272"/>
      <c r="S47" s="175"/>
      <c r="T47" s="272"/>
    </row>
    <row r="48" spans="2:20">
      <c r="B48" s="60">
        <v>45421</v>
      </c>
      <c r="C48" s="93">
        <v>0.11071690554650276</v>
      </c>
      <c r="D48" s="94">
        <f ca="1">+(C48*100-$D$2)*100-SUM($D$46:$D47)</f>
        <v>-22.060060699101314</v>
      </c>
      <c r="E48" s="128">
        <f ca="1">+SUM($D$46:$D48)</f>
        <v>-43.260944534972445</v>
      </c>
      <c r="H48" s="60">
        <v>45413</v>
      </c>
      <c r="J48" s="128">
        <v>0</v>
      </c>
      <c r="K48">
        <v>-25</v>
      </c>
      <c r="L48">
        <v>0</v>
      </c>
      <c r="M48">
        <v>0</v>
      </c>
      <c r="N48" s="272"/>
      <c r="S48" s="175"/>
      <c r="T48" s="272"/>
    </row>
    <row r="49" spans="2:20">
      <c r="B49" s="60">
        <v>45470</v>
      </c>
      <c r="C49" s="93">
        <v>0.10784520958807425</v>
      </c>
      <c r="D49" s="94">
        <f ca="1">+(C49*100-$D$2)*100-SUM($D$46:$D48)</f>
        <v>-28.7169595842851</v>
      </c>
      <c r="E49" s="128">
        <f ca="1">+SUM($D$46:$D49)</f>
        <v>-71.977904119257545</v>
      </c>
      <c r="H49" s="60">
        <v>45455</v>
      </c>
      <c r="J49" s="128">
        <v>-25</v>
      </c>
      <c r="K49">
        <v>-25</v>
      </c>
      <c r="L49">
        <v>0</v>
      </c>
      <c r="M49">
        <v>0</v>
      </c>
      <c r="N49" s="272"/>
      <c r="S49" s="175"/>
      <c r="T49" s="272"/>
    </row>
    <row r="50" spans="2:20">
      <c r="B50" s="60">
        <v>45512</v>
      </c>
      <c r="C50" s="93">
        <v>0.10536921581342545</v>
      </c>
      <c r="D50" s="94">
        <f ca="1">+(C50*100-$D$2)*100-SUM($D$46:$D49)</f>
        <v>-24.759937746487992</v>
      </c>
      <c r="E50" s="128">
        <f ca="1">+SUM($D$46:$D50)</f>
        <v>-96.737841865745537</v>
      </c>
      <c r="H50" s="60">
        <v>45504</v>
      </c>
      <c r="J50" s="128">
        <v>-25</v>
      </c>
      <c r="K50">
        <v>-25</v>
      </c>
      <c r="L50">
        <v>0</v>
      </c>
      <c r="M50">
        <v>0</v>
      </c>
      <c r="N50" s="272"/>
      <c r="S50" s="175"/>
      <c r="T50" s="272"/>
    </row>
    <row r="51" spans="2:20">
      <c r="B51" s="60">
        <v>45561</v>
      </c>
      <c r="C51" s="93">
        <v>0.10235168720573475</v>
      </c>
      <c r="D51" s="94">
        <f ca="1">+(C51*100-$D$2)*100-SUM($D$46:$D50)</f>
        <v>-30.175286076907071</v>
      </c>
      <c r="E51" s="128">
        <f ca="1">+SUM($D$46:$D51)</f>
        <v>-126.91312794265261</v>
      </c>
      <c r="H51" s="60">
        <v>45553</v>
      </c>
      <c r="J51" s="128">
        <v>-25</v>
      </c>
      <c r="K51">
        <v>-25</v>
      </c>
      <c r="L51">
        <v>0</v>
      </c>
      <c r="M51">
        <v>0</v>
      </c>
      <c r="N51" s="272"/>
      <c r="S51" s="175"/>
      <c r="T51" s="272"/>
    </row>
    <row r="52" spans="2:20">
      <c r="B52" s="60">
        <v>45610</v>
      </c>
      <c r="C52" s="93">
        <v>9.9027585424767806E-2</v>
      </c>
      <c r="D52" s="94">
        <f ca="1">+(C52*100-$D$2)*100-SUM($D$46:$D51)</f>
        <v>-33.241017809669415</v>
      </c>
      <c r="E52" s="128">
        <f ca="1">+SUM($D$46:$D52)</f>
        <v>-160.15414575232202</v>
      </c>
      <c r="H52" s="60">
        <v>45603</v>
      </c>
      <c r="J52" s="128">
        <v>-25</v>
      </c>
      <c r="K52">
        <v>-25</v>
      </c>
      <c r="L52">
        <v>0</v>
      </c>
      <c r="M52">
        <v>-50</v>
      </c>
      <c r="N52" s="272"/>
      <c r="S52" s="175"/>
      <c r="T52" s="272"/>
    </row>
    <row r="53" spans="2:20">
      <c r="B53" s="60">
        <v>45645</v>
      </c>
      <c r="C53" s="93">
        <v>9.651256858343242E-2</v>
      </c>
      <c r="D53" s="94">
        <f ca="1">+(C53*100-$D$2)*100-SUM($D$46:$D52)</f>
        <v>-25.150168413353839</v>
      </c>
      <c r="E53" s="128">
        <f ca="1">+SUM($D$46:$D53)</f>
        <v>-185.30431416567586</v>
      </c>
      <c r="H53" s="60">
        <v>45644</v>
      </c>
      <c r="J53" s="128">
        <v>-25</v>
      </c>
      <c r="K53">
        <v>-25</v>
      </c>
      <c r="L53">
        <v>0</v>
      </c>
      <c r="M53">
        <v>-50</v>
      </c>
      <c r="N53" s="272"/>
      <c r="S53" s="175"/>
      <c r="T53" s="272"/>
    </row>
    <row r="54" spans="2:20">
      <c r="B54" s="60">
        <v>45694</v>
      </c>
      <c r="C54" s="93">
        <v>9.31846674069787E-2</v>
      </c>
      <c r="D54" s="94">
        <f ca="1">+(C54*100-$D$2)*100-SUM($D$46:$D53)</f>
        <v>-33.279011764537188</v>
      </c>
      <c r="E54" s="128">
        <f ca="1">+SUM($D$46:$D54)</f>
        <v>-218.58332593021305</v>
      </c>
      <c r="H54" s="60">
        <v>45693</v>
      </c>
      <c r="J54" s="128">
        <v>-25</v>
      </c>
      <c r="K54">
        <v>-50</v>
      </c>
      <c r="L54">
        <v>0</v>
      </c>
      <c r="M54">
        <v>-50</v>
      </c>
      <c r="N54" s="272"/>
      <c r="S54" s="175"/>
      <c r="T54" s="272"/>
    </row>
    <row r="55" spans="2:20">
      <c r="B55" s="60">
        <v>45741</v>
      </c>
      <c r="C55" s="93">
        <v>9.0273096512582765E-2</v>
      </c>
      <c r="D55" s="94">
        <f ca="1">+(C55*100-$D$2)*100-SUM($D$46:$D54)</f>
        <v>-29.115708943959362</v>
      </c>
      <c r="E55" s="128">
        <f ca="1">+SUM($D$46:$D55)</f>
        <v>-247.69903487417241</v>
      </c>
      <c r="H55" s="60">
        <v>45742</v>
      </c>
      <c r="J55" s="128">
        <v>-25</v>
      </c>
      <c r="K55">
        <v>-50</v>
      </c>
      <c r="L55">
        <v>0</v>
      </c>
      <c r="M55">
        <v>-50</v>
      </c>
      <c r="N55" s="272"/>
      <c r="S55" s="175"/>
      <c r="T55" s="272"/>
    </row>
    <row r="56" spans="2:20">
      <c r="B56" s="60">
        <v>45792</v>
      </c>
      <c r="C56" s="93">
        <v>8.7424225233849101E-2</v>
      </c>
      <c r="D56" s="94">
        <f ca="1">+(C56*100-$D$2)*100-SUM($D$46:$D55)</f>
        <v>-28.488712787336681</v>
      </c>
      <c r="E56" s="128">
        <f ca="1">+SUM($D$46:$D56)</f>
        <v>-276.18774766150909</v>
      </c>
      <c r="H56" s="60">
        <v>45784</v>
      </c>
      <c r="J56" s="128">
        <v>-25</v>
      </c>
      <c r="K56">
        <v>-50</v>
      </c>
      <c r="L56">
        <v>0</v>
      </c>
      <c r="M56">
        <v>-50</v>
      </c>
      <c r="N56" s="272"/>
    </row>
    <row r="57" spans="2:20">
      <c r="B57" s="60">
        <v>45827</v>
      </c>
      <c r="C57" s="93">
        <v>8.5656001152593558E-2</v>
      </c>
      <c r="D57" s="94">
        <f ca="1">+(C57*100-$D$2)*100-SUM($D$46:$D56)</f>
        <v>-17.682240812555392</v>
      </c>
      <c r="E57" s="128">
        <f ca="1">+SUM($D$46:$D57)</f>
        <v>-293.86998847406448</v>
      </c>
      <c r="H57" s="60">
        <v>45826</v>
      </c>
      <c r="J57" s="128">
        <v>-25</v>
      </c>
      <c r="K57">
        <v>-25</v>
      </c>
      <c r="L57">
        <v>-50</v>
      </c>
      <c r="M57">
        <v>-50</v>
      </c>
      <c r="N57" s="272"/>
    </row>
    <row r="58" spans="2:20">
      <c r="B58" s="60">
        <v>45876</v>
      </c>
      <c r="C58" s="93">
        <v>8.3435905334532379E-2</v>
      </c>
      <c r="D58" s="94">
        <f ca="1">+(C58*100-$D$2)*100-SUM($D$46:$D57)</f>
        <v>-22.200958180611792</v>
      </c>
      <c r="E58" s="128">
        <f ca="1">+SUM($D$46:$D58)</f>
        <v>-316.07094665467628</v>
      </c>
      <c r="H58" s="60">
        <v>45875</v>
      </c>
      <c r="J58" s="128">
        <v>-25</v>
      </c>
      <c r="K58">
        <v>-25</v>
      </c>
      <c r="L58">
        <v>-50</v>
      </c>
      <c r="M58">
        <v>-50</v>
      </c>
      <c r="N58" s="272"/>
    </row>
    <row r="59" spans="2:20">
      <c r="B59" s="60">
        <v>45924</v>
      </c>
      <c r="C59" s="93">
        <v>8.1549912935596131E-2</v>
      </c>
      <c r="D59" s="94">
        <f ca="1">+(C59*100-$D$2)*100-SUM($D$46:$D58)</f>
        <v>-18.859923989362471</v>
      </c>
      <c r="E59" s="128">
        <f ca="1">+SUM($D$46:$D59)</f>
        <v>-334.93087064403875</v>
      </c>
      <c r="H59" s="60">
        <v>45924</v>
      </c>
      <c r="J59" s="128">
        <v>-25</v>
      </c>
      <c r="K59">
        <v>-25</v>
      </c>
      <c r="L59">
        <v>-50</v>
      </c>
      <c r="M59">
        <v>-50</v>
      </c>
      <c r="N59" s="272"/>
    </row>
    <row r="60" spans="2:20">
      <c r="B60" s="60">
        <v>45967</v>
      </c>
      <c r="C60" s="93">
        <v>8.0102984158334181E-2</v>
      </c>
      <c r="D60" s="94">
        <f ca="1">+(C60*100-$D$2)*100-SUM($D$46:$D59)</f>
        <v>-14.469287772619509</v>
      </c>
      <c r="E60" s="128">
        <f ca="1">+SUM($D$46:$D60)</f>
        <v>-349.40015841665826</v>
      </c>
      <c r="H60" s="60">
        <v>45974</v>
      </c>
      <c r="J60" s="128">
        <v>-25</v>
      </c>
      <c r="K60">
        <v>0</v>
      </c>
      <c r="L60">
        <v>-50</v>
      </c>
      <c r="M60">
        <v>-50</v>
      </c>
      <c r="N60" s="272"/>
    </row>
    <row r="61" spans="2:20">
      <c r="B61" s="60">
        <v>46002</v>
      </c>
      <c r="C61" s="93">
        <v>7.9008990209400595E-2</v>
      </c>
      <c r="D61" s="94">
        <f ca="1">+(C61*100-$D$2)*100-SUM($D$46:$D60)</f>
        <v>-10.93993948933587</v>
      </c>
      <c r="E61" s="128">
        <f ca="1">+SUM($D$46:$D61)</f>
        <v>-360.34009790599413</v>
      </c>
      <c r="H61" s="60">
        <v>46015</v>
      </c>
      <c r="J61" s="128">
        <v>-25</v>
      </c>
      <c r="K61">
        <v>0</v>
      </c>
      <c r="L61">
        <v>-50</v>
      </c>
      <c r="M61">
        <v>-50</v>
      </c>
      <c r="N61" s="272"/>
    </row>
    <row r="62" spans="2:20">
      <c r="B62" s="60">
        <v>46057</v>
      </c>
      <c r="C62" s="93">
        <v>7.7713408522778665E-2</v>
      </c>
      <c r="D62" s="94">
        <f ca="1">+(C62*100-$D$2)*100-SUM($D$46:$D61)</f>
        <v>-12.955816866219322</v>
      </c>
      <c r="E62" s="128">
        <f ca="1">+SUM($D$46:$D62)</f>
        <v>-373.29591477221345</v>
      </c>
      <c r="H62" s="60">
        <v>46064</v>
      </c>
      <c r="J62" s="128">
        <v>-25</v>
      </c>
      <c r="K62">
        <v>0</v>
      </c>
      <c r="L62">
        <v>-50</v>
      </c>
      <c r="M62">
        <v>-50</v>
      </c>
      <c r="N62" s="272"/>
    </row>
    <row r="63" spans="2:20">
      <c r="H63" s="60">
        <v>46113</v>
      </c>
      <c r="J63" s="128">
        <v>-25</v>
      </c>
      <c r="K63">
        <v>0</v>
      </c>
      <c r="L63">
        <v>-50</v>
      </c>
      <c r="M63">
        <v>-50</v>
      </c>
      <c r="N63" s="272"/>
    </row>
    <row r="64" spans="2:20">
      <c r="H64" s="60">
        <v>46155</v>
      </c>
      <c r="J64" s="128">
        <v>-25</v>
      </c>
      <c r="K64">
        <v>0</v>
      </c>
      <c r="L64">
        <v>-50</v>
      </c>
      <c r="M64">
        <v>-50</v>
      </c>
      <c r="N64" s="272"/>
    </row>
    <row r="65" spans="2:5">
      <c r="B65" s="54" t="s">
        <v>392</v>
      </c>
      <c r="C65" s="54" t="s">
        <v>518</v>
      </c>
      <c r="D65" s="54" t="s">
        <v>519</v>
      </c>
      <c r="E65" s="54" t="s">
        <v>520</v>
      </c>
    </row>
    <row r="66" spans="2:5">
      <c r="B66" s="60" cm="1">
        <f t="array" ref="B66:B74">+B46:B54</f>
        <v>45330</v>
      </c>
      <c r="C66" s="94" cm="1">
        <f t="array" aca="1" ref="C66:C74" ca="1">+D46:D54</f>
        <v>-9.7371690392376919</v>
      </c>
      <c r="D66" s="94">
        <f ca="1">+E46</f>
        <v>-9.7371690392376919</v>
      </c>
      <c r="E66" s="93">
        <f>+C46-0.25%</f>
        <v>0.11156928309607624</v>
      </c>
    </row>
    <row r="67" spans="2:5">
      <c r="B67" s="60">
        <v>45372</v>
      </c>
      <c r="C67" s="94">
        <f ca="1"/>
        <v>-11.46371479663344</v>
      </c>
      <c r="D67" s="94">
        <f t="shared" ref="D67:D74" ca="1" si="23">+E47</f>
        <v>-21.200883835871132</v>
      </c>
      <c r="E67" s="93">
        <f t="shared" ref="E67:E74" si="24">+C47-0.25%</f>
        <v>0.11042291161641289</v>
      </c>
    </row>
    <row r="68" spans="2:5">
      <c r="B68" s="60">
        <v>45421</v>
      </c>
      <c r="C68" s="94">
        <f ca="1"/>
        <v>-22.060060699101314</v>
      </c>
      <c r="D68" s="94">
        <f t="shared" ca="1" si="23"/>
        <v>-43.260944534972445</v>
      </c>
      <c r="E68" s="93">
        <f t="shared" si="24"/>
        <v>0.10821690554650276</v>
      </c>
    </row>
    <row r="69" spans="2:5">
      <c r="B69" s="60">
        <v>45470</v>
      </c>
      <c r="C69" s="94">
        <f ca="1"/>
        <v>-28.7169595842851</v>
      </c>
      <c r="D69" s="94">
        <f t="shared" ca="1" si="23"/>
        <v>-71.977904119257545</v>
      </c>
      <c r="E69" s="93">
        <f t="shared" si="24"/>
        <v>0.10534520958807425</v>
      </c>
    </row>
    <row r="70" spans="2:5">
      <c r="B70" s="60">
        <v>45512</v>
      </c>
      <c r="C70" s="94">
        <f ca="1"/>
        <v>-24.759937746487992</v>
      </c>
      <c r="D70" s="94">
        <f t="shared" ca="1" si="23"/>
        <v>-96.737841865745537</v>
      </c>
      <c r="E70" s="93">
        <f t="shared" si="24"/>
        <v>0.10286921581342545</v>
      </c>
    </row>
    <row r="71" spans="2:5">
      <c r="B71" s="60">
        <v>45561</v>
      </c>
      <c r="C71" s="94">
        <f ca="1"/>
        <v>-30.175286076907071</v>
      </c>
      <c r="D71" s="94">
        <f t="shared" ca="1" si="23"/>
        <v>-126.91312794265261</v>
      </c>
      <c r="E71" s="93">
        <f t="shared" si="24"/>
        <v>9.9851687205734743E-2</v>
      </c>
    </row>
    <row r="72" spans="2:5">
      <c r="B72" s="60">
        <v>45610</v>
      </c>
      <c r="C72" s="94">
        <f ca="1"/>
        <v>-33.241017809669415</v>
      </c>
      <c r="D72" s="94">
        <f t="shared" ca="1" si="23"/>
        <v>-160.15414575232202</v>
      </c>
      <c r="E72" s="93">
        <f t="shared" si="24"/>
        <v>9.6527585424767803E-2</v>
      </c>
    </row>
    <row r="73" spans="2:5">
      <c r="B73" s="60">
        <v>45645</v>
      </c>
      <c r="C73" s="94">
        <f ca="1"/>
        <v>-25.150168413353839</v>
      </c>
      <c r="D73" s="94">
        <f t="shared" ca="1" si="23"/>
        <v>-185.30431416567586</v>
      </c>
      <c r="E73" s="93">
        <f t="shared" si="24"/>
        <v>9.4012568583432418E-2</v>
      </c>
    </row>
    <row r="74" spans="2:5">
      <c r="B74" s="60">
        <v>45694</v>
      </c>
      <c r="C74" s="94">
        <f ca="1"/>
        <v>-33.279011764537188</v>
      </c>
      <c r="D74" s="94">
        <f t="shared" ca="1" si="23"/>
        <v>-218.58332593021305</v>
      </c>
      <c r="E74" s="93">
        <f t="shared" si="24"/>
        <v>9.0684667406978697E-2</v>
      </c>
    </row>
  </sheetData>
  <mergeCells count="2">
    <mergeCell ref="B2:B3"/>
    <mergeCell ref="E2:E3"/>
  </mergeCells>
  <conditionalFormatting sqref="B4:E22">
    <cfRule type="expression" dxfId="93" priority="1">
      <formula>$A4=0</formula>
    </cfRule>
  </conditionalFormatting>
  <pageMargins left="0.7" right="0.7" top="0.75" bottom="0.75" header="0.3" footer="0.3"/>
  <pageSetup orientation="portrait" r:id="rId1"/>
  <ignoredErrors>
    <ignoredError sqref="N4 O4:O11 N6:N27 O14:O27" formulaRange="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C00000"/>
  </sheetPr>
  <dimension ref="A1:AN317"/>
  <sheetViews>
    <sheetView tabSelected="1" zoomScale="85" zoomScaleNormal="85" workbookViewId="0">
      <pane xSplit="3" ySplit="3" topLeftCell="D4" activePane="bottomRight" state="frozen"/>
      <selection pane="topRight" activeCell="D1" sqref="D1"/>
      <selection pane="bottomLeft" activeCell="A4" sqref="A4"/>
      <selection pane="bottomRight" activeCell="O5" sqref="O5"/>
    </sheetView>
  </sheetViews>
  <sheetFormatPr defaultColWidth="15.5703125" defaultRowHeight="15"/>
  <cols>
    <col min="1" max="1" width="7" style="2" bestFit="1" customWidth="1"/>
    <col min="2" max="2" width="10" style="2" bestFit="1" customWidth="1"/>
    <col min="3" max="3" width="7.5703125" style="2" bestFit="1" customWidth="1"/>
    <col min="4" max="4" width="11.28515625" style="2" bestFit="1" customWidth="1"/>
    <col min="5" max="5" width="10.85546875" style="2" bestFit="1" customWidth="1"/>
    <col min="6" max="6" width="11.85546875" style="2" customWidth="1"/>
    <col min="7" max="7" width="11.5703125" style="2" customWidth="1"/>
    <col min="8" max="8" width="14.28515625" style="83" customWidth="1"/>
    <col min="9" max="9" width="12.28515625" style="2" bestFit="1" customWidth="1"/>
    <col min="10" max="10" width="15.85546875" style="85" bestFit="1" customWidth="1"/>
    <col min="11" max="11" width="14.85546875" style="85" bestFit="1" customWidth="1"/>
    <col min="12" max="12" width="16.42578125" style="2" bestFit="1" customWidth="1"/>
    <col min="13" max="13" width="11.5703125" style="2" bestFit="1" customWidth="1"/>
    <col min="14" max="14" width="15.5703125" style="2" bestFit="1" customWidth="1"/>
    <col min="15" max="15" width="12.85546875" style="2" bestFit="1" customWidth="1"/>
    <col min="16" max="16" width="11.85546875" style="2" bestFit="1" customWidth="1"/>
    <col min="17" max="17" width="10" style="2" customWidth="1"/>
    <col min="18" max="18" width="2.7109375" style="40" customWidth="1"/>
    <col min="19" max="32" width="11.7109375" style="151" customWidth="1"/>
    <col min="33" max="16384" width="15.5703125" style="2"/>
  </cols>
  <sheetData>
    <row r="1" spans="1:40">
      <c r="A1" s="34" t="s">
        <v>253</v>
      </c>
      <c r="B1" s="35">
        <v>45275</v>
      </c>
      <c r="C1" s="15"/>
      <c r="D1" s="33" t="s">
        <v>89</v>
      </c>
      <c r="E1" s="36">
        <v>17.2</v>
      </c>
      <c r="H1" s="188">
        <v>7.9380839999999999</v>
      </c>
      <c r="J1" s="85" t="s">
        <v>409</v>
      </c>
      <c r="K1" s="85">
        <f>+SUMIFS($J:$J,$N:$N,"Collapse")</f>
        <v>0</v>
      </c>
      <c r="L1" s="85">
        <f>+K1-L2</f>
        <v>0</v>
      </c>
      <c r="M1" s="151"/>
      <c r="N1" s="249"/>
      <c r="O1" s="187"/>
      <c r="Q1" s="152"/>
      <c r="R1" s="2"/>
    </row>
    <row r="2" spans="1:40">
      <c r="B2" s="18"/>
      <c r="C2" s="18"/>
      <c r="G2" s="197"/>
      <c r="H2" s="188">
        <f>+H1*(1+5.6*4/1200)*(1.04)</f>
        <v>8.4097120307199997</v>
      </c>
      <c r="J2" s="85" t="s">
        <v>410</v>
      </c>
      <c r="K2" s="85">
        <f>+SUMIFS($K4:$K204,$N4:$N204,"Collapse")</f>
        <v>0</v>
      </c>
      <c r="L2" s="85">
        <f>0.5*SUMIFS(O10:O64,N10:N64,"Collapse")*E1/2</f>
        <v>0</v>
      </c>
      <c r="M2" s="85"/>
      <c r="N2" s="249"/>
      <c r="O2" s="187"/>
      <c r="P2" s="152"/>
      <c r="Q2" s="152"/>
      <c r="R2" s="2"/>
    </row>
    <row r="3" spans="1:40">
      <c r="A3" s="34" t="s">
        <v>228</v>
      </c>
      <c r="B3" s="34" t="s">
        <v>229</v>
      </c>
      <c r="C3" s="34" t="s">
        <v>230</v>
      </c>
      <c r="D3" s="34" t="s">
        <v>92</v>
      </c>
      <c r="E3" s="34" t="s">
        <v>324</v>
      </c>
      <c r="F3" s="34" t="s">
        <v>94</v>
      </c>
      <c r="G3" s="34" t="s">
        <v>95</v>
      </c>
      <c r="H3" s="82" t="s">
        <v>96</v>
      </c>
      <c r="I3" s="34" t="s">
        <v>85</v>
      </c>
      <c r="J3" s="51" t="s">
        <v>97</v>
      </c>
      <c r="K3" s="51" t="s">
        <v>98</v>
      </c>
      <c r="L3" s="34" t="s">
        <v>108</v>
      </c>
      <c r="M3" s="34" t="s">
        <v>110</v>
      </c>
      <c r="N3" s="34" t="s">
        <v>130</v>
      </c>
      <c r="O3" s="34" t="s">
        <v>129</v>
      </c>
      <c r="P3" s="34" t="s">
        <v>440</v>
      </c>
      <c r="Q3" s="34" t="s">
        <v>133</v>
      </c>
      <c r="S3" s="51" t="s">
        <v>373</v>
      </c>
      <c r="T3" s="51" t="s">
        <v>374</v>
      </c>
      <c r="U3" s="51" t="s">
        <v>375</v>
      </c>
      <c r="V3" s="51" t="s">
        <v>376</v>
      </c>
      <c r="W3" s="51" t="s">
        <v>377</v>
      </c>
      <c r="X3" s="51" t="s">
        <v>378</v>
      </c>
      <c r="Y3" s="51" t="s">
        <v>379</v>
      </c>
      <c r="Z3" s="51" t="s">
        <v>380</v>
      </c>
      <c r="AA3" s="51" t="s">
        <v>381</v>
      </c>
      <c r="AB3" s="51" t="s">
        <v>382</v>
      </c>
      <c r="AC3" s="51" t="s">
        <v>383</v>
      </c>
      <c r="AD3" s="51" t="s">
        <v>384</v>
      </c>
      <c r="AE3" s="51" t="s">
        <v>385</v>
      </c>
      <c r="AF3" s="51" t="s">
        <v>386</v>
      </c>
    </row>
    <row r="4" spans="1:40">
      <c r="A4" s="2">
        <v>1</v>
      </c>
      <c r="B4" s="228" t="s">
        <v>86</v>
      </c>
      <c r="C4" s="11" t="s">
        <v>86</v>
      </c>
      <c r="D4" s="11">
        <v>13</v>
      </c>
      <c r="E4" s="11">
        <v>13</v>
      </c>
      <c r="F4" s="31"/>
      <c r="G4" s="31"/>
      <c r="H4" s="84">
        <v>-2000000000</v>
      </c>
      <c r="I4" s="290">
        <v>8.7279992117140812E-2</v>
      </c>
      <c r="J4" s="86"/>
      <c r="K4" s="86">
        <v>9982.8567155849105</v>
      </c>
      <c r="L4" s="11" t="s">
        <v>109</v>
      </c>
      <c r="M4" s="16"/>
      <c r="N4" s="11" t="s">
        <v>160</v>
      </c>
      <c r="O4" s="11"/>
      <c r="P4" s="10"/>
      <c r="S4" s="151">
        <v>0.55874855118222078</v>
      </c>
      <c r="T4" s="151">
        <v>6.9575470799589905</v>
      </c>
      <c r="U4" s="151">
        <v>5.6808272833978428</v>
      </c>
      <c r="V4" s="151">
        <v>51.996674704145384</v>
      </c>
      <c r="W4" s="151">
        <v>-11054.708481660509</v>
      </c>
      <c r="X4" s="151">
        <v>20865.151559882157</v>
      </c>
      <c r="Y4" s="151">
        <v>17.286163627033908</v>
      </c>
      <c r="Z4" s="151">
        <v>-6.1380026546742172</v>
      </c>
      <c r="AA4" s="151">
        <v>1.6809519378178939</v>
      </c>
      <c r="AB4" s="151">
        <v>-0.23866480637120072</v>
      </c>
      <c r="AC4" s="151">
        <v>5.1941154045841036E-2</v>
      </c>
      <c r="AD4" s="151">
        <v>-1.2979765354312962E-2</v>
      </c>
      <c r="AE4" s="151">
        <v>3.8827898046448358E-3</v>
      </c>
      <c r="AF4" s="151">
        <v>-7.0180939774097296E-5</v>
      </c>
      <c r="AM4" s="151"/>
    </row>
    <row r="5" spans="1:40">
      <c r="A5" s="2">
        <v>2</v>
      </c>
      <c r="B5" s="228" t="s">
        <v>86</v>
      </c>
      <c r="C5" s="11" t="s">
        <v>86</v>
      </c>
      <c r="D5" s="11">
        <v>26</v>
      </c>
      <c r="E5" s="11">
        <v>13</v>
      </c>
      <c r="F5" s="31"/>
      <c r="G5" s="31"/>
      <c r="H5" s="84">
        <v>2200000000</v>
      </c>
      <c r="I5" s="290">
        <v>7.6033467830126253E-2</v>
      </c>
      <c r="J5" s="86"/>
      <c r="K5" s="86">
        <v>-9967.5460516769708</v>
      </c>
      <c r="L5" s="11" t="s">
        <v>109</v>
      </c>
      <c r="M5" s="16">
        <v>1</v>
      </c>
      <c r="N5" s="11" t="s">
        <v>161</v>
      </c>
      <c r="O5" s="279">
        <f>+I5-I4</f>
        <v>-1.1246524287014559E-2</v>
      </c>
      <c r="P5" s="10"/>
      <c r="S5" s="151">
        <v>-0.82263237888726248</v>
      </c>
      <c r="T5" s="151">
        <v>-2.2647311858260379</v>
      </c>
      <c r="U5" s="151">
        <v>-16.92189571228694</v>
      </c>
      <c r="V5" s="151">
        <v>22.277402272636255</v>
      </c>
      <c r="W5" s="151">
        <v>-105.8394767322477</v>
      </c>
      <c r="X5" s="151">
        <v>23096.730106500003</v>
      </c>
      <c r="Y5" s="151">
        <v>-32827.24153414274</v>
      </c>
      <c r="Z5" s="151">
        <v>-56.560742903279134</v>
      </c>
      <c r="AA5" s="151">
        <v>15.489674152527705</v>
      </c>
      <c r="AB5" s="151">
        <v>-2.1985558090287092</v>
      </c>
      <c r="AC5" s="151">
        <v>0.4785728998641483</v>
      </c>
      <c r="AD5" s="151">
        <v>-0.11975580663917934</v>
      </c>
      <c r="AE5" s="151">
        <v>3.590175676456013E-2</v>
      </c>
      <c r="AF5" s="151">
        <v>-6.4633162568443296E-4</v>
      </c>
      <c r="AM5" s="151"/>
    </row>
    <row r="6" spans="1:40">
      <c r="A6" s="2">
        <v>3</v>
      </c>
      <c r="B6" s="228" t="s">
        <v>86</v>
      </c>
      <c r="C6" s="11" t="s">
        <v>86</v>
      </c>
      <c r="D6" s="11">
        <v>26</v>
      </c>
      <c r="E6" s="11">
        <v>39</v>
      </c>
      <c r="F6" s="31"/>
      <c r="G6" s="31"/>
      <c r="H6" s="84">
        <v>186017633.91967237</v>
      </c>
      <c r="I6" s="290">
        <v>7.5683666228767821E-2</v>
      </c>
      <c r="J6" s="86"/>
      <c r="K6" s="86">
        <v>-2347.4022272217285</v>
      </c>
      <c r="L6" s="11" t="s">
        <v>109</v>
      </c>
      <c r="M6" s="16"/>
      <c r="N6" s="11" t="s">
        <v>344</v>
      </c>
      <c r="O6" s="168"/>
      <c r="P6" s="10"/>
      <c r="S6" s="151">
        <v>-0.11407042504355511</v>
      </c>
      <c r="T6" s="151">
        <v>-0.39442903563974224</v>
      </c>
      <c r="U6" s="151">
        <v>-2.1953749338596422</v>
      </c>
      <c r="V6" s="151">
        <v>1.9245931171720116</v>
      </c>
      <c r="W6" s="151">
        <v>-13.15786945437211</v>
      </c>
      <c r="X6" s="151">
        <v>1939.7693930639268</v>
      </c>
      <c r="Y6" s="151">
        <v>24.301798066962565</v>
      </c>
      <c r="Z6" s="151">
        <v>27.775231017749963</v>
      </c>
      <c r="AA6" s="151">
        <v>-4294.0541877511923</v>
      </c>
      <c r="AB6" s="151">
        <v>-1.0788254082581683</v>
      </c>
      <c r="AC6" s="151">
        <v>0.23489502661580094</v>
      </c>
      <c r="AD6" s="151">
        <v>-5.8873888300995415E-2</v>
      </c>
      <c r="AE6" s="151">
        <v>1.77008634113563E-2</v>
      </c>
      <c r="AF6" s="151">
        <v>-3.1694020927468871E-4</v>
      </c>
      <c r="AM6" s="151"/>
    </row>
    <row r="7" spans="1:40">
      <c r="A7" s="2">
        <v>4</v>
      </c>
      <c r="B7" s="228" t="s">
        <v>86</v>
      </c>
      <c r="C7" s="11" t="s">
        <v>86</v>
      </c>
      <c r="D7" s="11">
        <v>65</v>
      </c>
      <c r="E7" s="11">
        <v>65</v>
      </c>
      <c r="F7" s="31"/>
      <c r="G7" s="31"/>
      <c r="H7" s="84">
        <v>890000000</v>
      </c>
      <c r="I7" s="290">
        <v>8.2898500006053949E-2</v>
      </c>
      <c r="J7" s="86"/>
      <c r="K7" s="86">
        <v>-13942.361874550063</v>
      </c>
      <c r="L7" s="11" t="s">
        <v>109</v>
      </c>
      <c r="M7" s="16"/>
      <c r="N7" s="11" t="s">
        <v>328</v>
      </c>
      <c r="O7" s="130"/>
      <c r="P7" s="10"/>
      <c r="S7" s="151">
        <v>-2.8704489882043303E-2</v>
      </c>
      <c r="T7" s="151">
        <v>-0.12870620589666737</v>
      </c>
      <c r="U7" s="151">
        <v>-0.4514872253044433</v>
      </c>
      <c r="V7" s="151">
        <v>-6.0927341915430332E-2</v>
      </c>
      <c r="W7" s="151">
        <v>-2.4347936483837156</v>
      </c>
      <c r="X7" s="151">
        <v>-7.5204992710958667</v>
      </c>
      <c r="Y7" s="151">
        <v>-7.6942207495096033</v>
      </c>
      <c r="Z7" s="151">
        <v>-30.30714569220579</v>
      </c>
      <c r="AA7" s="151">
        <v>20675.973489093754</v>
      </c>
      <c r="AB7" s="151">
        <v>80.184125227951583</v>
      </c>
      <c r="AC7" s="151">
        <v>-34246.161511345003</v>
      </c>
      <c r="AD7" s="151">
        <v>1.3965566849722331</v>
      </c>
      <c r="AE7" s="151">
        <v>-0.31121901302651683</v>
      </c>
      <c r="AF7" s="151">
        <v>9.2346679606512064E-3</v>
      </c>
      <c r="AM7" s="151"/>
    </row>
    <row r="8" spans="1:40">
      <c r="A8" s="2">
        <v>5</v>
      </c>
      <c r="B8" s="228" t="s">
        <v>86</v>
      </c>
      <c r="C8" s="11" t="s">
        <v>86</v>
      </c>
      <c r="D8" s="11">
        <v>39</v>
      </c>
      <c r="E8" s="11">
        <v>13</v>
      </c>
      <c r="F8" s="31"/>
      <c r="G8" s="31"/>
      <c r="H8" s="84">
        <v>-2100000000</v>
      </c>
      <c r="I8" s="290">
        <v>7.452546813289955E-2</v>
      </c>
      <c r="J8" s="86"/>
      <c r="K8" s="86">
        <v>8806.1509670715695</v>
      </c>
      <c r="L8" s="11" t="s">
        <v>109</v>
      </c>
      <c r="M8" s="16">
        <v>1</v>
      </c>
      <c r="N8" s="11" t="s">
        <v>339</v>
      </c>
      <c r="O8" s="130">
        <f>10000*(I8-I5)</f>
        <v>-15.079996972267029</v>
      </c>
      <c r="P8" s="10"/>
      <c r="S8" s="151">
        <v>0.3212317200253838</v>
      </c>
      <c r="T8" s="151">
        <v>1.5636165743098653</v>
      </c>
      <c r="U8" s="151">
        <v>5.3117321568510567</v>
      </c>
      <c r="V8" s="151">
        <v>1.1908281880744547</v>
      </c>
      <c r="W8" s="151">
        <v>28.363824381795943</v>
      </c>
      <c r="X8" s="151">
        <v>108.18129294976413</v>
      </c>
      <c r="Y8" s="151">
        <v>-31716.101914829324</v>
      </c>
      <c r="Z8" s="151">
        <v>40235.106164490317</v>
      </c>
      <c r="AA8" s="151">
        <v>38.078423024325758</v>
      </c>
      <c r="AB8" s="151">
        <v>-5.4046187534764769</v>
      </c>
      <c r="AC8" s="151">
        <v>1.1764755053956821</v>
      </c>
      <c r="AD8" s="151">
        <v>-0.29442591440946225</v>
      </c>
      <c r="AE8" s="151">
        <v>8.8282718884332007E-2</v>
      </c>
      <c r="AF8" s="151">
        <v>-1.5888812912467725E-3</v>
      </c>
      <c r="AM8" s="151"/>
    </row>
    <row r="9" spans="1:40">
      <c r="A9" s="2">
        <v>6</v>
      </c>
      <c r="B9" s="255"/>
      <c r="C9" s="256"/>
      <c r="D9" s="256"/>
      <c r="E9" s="256"/>
      <c r="F9" s="257"/>
      <c r="G9" s="257"/>
      <c r="H9" s="84"/>
      <c r="I9" s="290"/>
      <c r="J9" s="86"/>
      <c r="K9" s="86"/>
      <c r="L9" s="256"/>
      <c r="M9" s="259"/>
      <c r="N9" s="256"/>
      <c r="O9" s="256"/>
      <c r="P9" s="260"/>
      <c r="Q9" s="261"/>
      <c r="AM9" s="151"/>
    </row>
    <row r="10" spans="1:40">
      <c r="A10" s="2">
        <v>7</v>
      </c>
      <c r="B10" s="228" t="s">
        <v>86</v>
      </c>
      <c r="C10" s="11" t="s">
        <v>86</v>
      </c>
      <c r="D10" s="23" t="s">
        <v>400</v>
      </c>
      <c r="E10" s="11">
        <v>13</v>
      </c>
      <c r="F10" s="31">
        <v>45352</v>
      </c>
      <c r="G10" s="31"/>
      <c r="H10" s="84">
        <v>-930000000</v>
      </c>
      <c r="I10" s="290">
        <v>0.10344821741515077</v>
      </c>
      <c r="J10" s="86"/>
      <c r="K10" s="86">
        <v>4996.2410766960575</v>
      </c>
      <c r="L10" s="11" t="s">
        <v>109</v>
      </c>
      <c r="M10" s="16">
        <v>2</v>
      </c>
      <c r="N10" s="11" t="s">
        <v>484</v>
      </c>
      <c r="O10" s="204"/>
      <c r="P10" s="11"/>
      <c r="Q10" s="10"/>
      <c r="S10" s="151">
        <v>-248.01143132926808</v>
      </c>
      <c r="T10" s="151">
        <v>40.449924605289411</v>
      </c>
      <c r="U10" s="151">
        <v>122.96900599000107</v>
      </c>
      <c r="V10" s="151">
        <v>-570.90538913279534</v>
      </c>
      <c r="W10" s="151">
        <v>5563.9774156565791</v>
      </c>
      <c r="X10" s="151">
        <v>179.42428867602538</v>
      </c>
      <c r="Y10" s="151">
        <v>-72.878911003965413</v>
      </c>
      <c r="Z10" s="151">
        <v>25.877336870968545</v>
      </c>
      <c r="AA10" s="151">
        <v>-7.0882817621493253</v>
      </c>
      <c r="AB10" s="151">
        <v>1.0065326349807631</v>
      </c>
      <c r="AC10" s="151">
        <v>-0.22004751226131858</v>
      </c>
      <c r="AD10" s="151">
        <v>5.6044358807057992E-2</v>
      </c>
      <c r="AE10" s="151">
        <v>-1.8214625557127141E-2</v>
      </c>
      <c r="AF10" s="151">
        <v>2.3320415414622283E-3</v>
      </c>
      <c r="AM10" s="151"/>
    </row>
    <row r="11" spans="1:40">
      <c r="A11" s="2">
        <v>8</v>
      </c>
      <c r="B11" s="228" t="s">
        <v>86</v>
      </c>
      <c r="C11" s="11" t="s">
        <v>86</v>
      </c>
      <c r="D11" s="23" t="s">
        <v>400</v>
      </c>
      <c r="E11" s="11">
        <v>26</v>
      </c>
      <c r="F11" s="31">
        <v>45352</v>
      </c>
      <c r="G11" s="31"/>
      <c r="H11" s="84">
        <v>930000000</v>
      </c>
      <c r="I11" s="290">
        <v>9.3590869830254247E-2</v>
      </c>
      <c r="J11" s="86"/>
      <c r="K11" s="86">
        <v>-9592.2500096148888</v>
      </c>
      <c r="L11" s="11" t="s">
        <v>109</v>
      </c>
      <c r="M11" s="11">
        <v>2</v>
      </c>
      <c r="N11" s="11" t="s">
        <v>484</v>
      </c>
      <c r="O11" s="17"/>
      <c r="P11" s="10"/>
      <c r="S11" s="151">
        <v>-128.81267338794871</v>
      </c>
      <c r="T11" s="151">
        <v>1300.0858688720621</v>
      </c>
      <c r="U11" s="151">
        <v>-26.069047487632105</v>
      </c>
      <c r="V11" s="151">
        <v>2323.4905732528891</v>
      </c>
      <c r="W11" s="151">
        <v>-6523.2485376874502</v>
      </c>
      <c r="X11" s="151">
        <v>-2522.9506521892199</v>
      </c>
      <c r="Y11" s="151">
        <v>929.14792637747178</v>
      </c>
      <c r="Z11" s="151">
        <v>-329.91538041304341</v>
      </c>
      <c r="AA11" s="151">
        <v>90.369513892021374</v>
      </c>
      <c r="AB11" s="151">
        <v>-12.832547805751039</v>
      </c>
      <c r="AC11" s="151">
        <v>2.8052643252982579</v>
      </c>
      <c r="AD11" s="151">
        <v>-0.71427041338276609</v>
      </c>
      <c r="AE11" s="151">
        <v>0.23229456243168173</v>
      </c>
      <c r="AF11" s="151">
        <v>-2.972421290743392E-2</v>
      </c>
      <c r="AM11" s="151"/>
    </row>
    <row r="12" spans="1:40">
      <c r="A12" s="2">
        <v>9</v>
      </c>
      <c r="B12" s="228" t="s">
        <v>86</v>
      </c>
      <c r="C12" s="11" t="s">
        <v>86</v>
      </c>
      <c r="D12" s="23" t="s">
        <v>400</v>
      </c>
      <c r="E12" s="11">
        <v>65</v>
      </c>
      <c r="F12" s="31">
        <v>45352</v>
      </c>
      <c r="G12" s="31"/>
      <c r="H12" s="84">
        <v>56700000</v>
      </c>
      <c r="I12" s="290">
        <v>8.3756096073424727E-2</v>
      </c>
      <c r="J12" s="86"/>
      <c r="K12" s="86">
        <v>-1304.0955067290599</v>
      </c>
      <c r="L12" s="11" t="s">
        <v>109</v>
      </c>
      <c r="M12" s="16">
        <v>2</v>
      </c>
      <c r="N12" s="11" t="s">
        <v>484</v>
      </c>
      <c r="O12" s="86"/>
      <c r="P12" s="10"/>
      <c r="Q12" s="10"/>
      <c r="S12" s="151">
        <v>19.810804333270962</v>
      </c>
      <c r="T12" s="151">
        <v>-4.0121498509686448</v>
      </c>
      <c r="U12" s="151">
        <v>-8.7740141845022712E-2</v>
      </c>
      <c r="V12" s="151">
        <v>-0.37106096669818067</v>
      </c>
      <c r="W12" s="151">
        <v>-1.8090232947366287</v>
      </c>
      <c r="X12" s="151">
        <v>1.3556443271160468</v>
      </c>
      <c r="Y12" s="151">
        <v>-10.568279935137761</v>
      </c>
      <c r="Z12" s="151">
        <v>56.185240660577932</v>
      </c>
      <c r="AA12" s="151">
        <v>-1342.0039240780013</v>
      </c>
      <c r="AB12" s="151">
        <v>-24.853212262869395</v>
      </c>
      <c r="AC12" s="151">
        <v>5.4073795711456194</v>
      </c>
      <c r="AD12" s="151">
        <v>-1.3162416179149403</v>
      </c>
      <c r="AE12" s="151">
        <v>0.42702223486493857</v>
      </c>
      <c r="AF12" s="151">
        <v>-5.431867655590817E-2</v>
      </c>
      <c r="AM12" s="151"/>
    </row>
    <row r="13" spans="1:40">
      <c r="A13" s="2">
        <v>10</v>
      </c>
      <c r="B13" s="228" t="s">
        <v>86</v>
      </c>
      <c r="C13" s="11" t="s">
        <v>86</v>
      </c>
      <c r="D13" s="23" t="s">
        <v>400</v>
      </c>
      <c r="E13" s="11">
        <v>130</v>
      </c>
      <c r="F13" s="31">
        <v>45352</v>
      </c>
      <c r="G13" s="31"/>
      <c r="H13" s="84">
        <v>200000000</v>
      </c>
      <c r="I13" s="290">
        <v>8.3674365863498149E-2</v>
      </c>
      <c r="J13" s="86"/>
      <c r="K13" s="86">
        <v>-7679.2484325252826</v>
      </c>
      <c r="L13" s="11" t="s">
        <v>109</v>
      </c>
      <c r="M13" s="16">
        <v>2</v>
      </c>
      <c r="N13" s="130" t="s">
        <v>484</v>
      </c>
      <c r="O13" s="86"/>
      <c r="P13" s="10"/>
      <c r="AM13" s="151"/>
      <c r="AN13" s="151"/>
    </row>
    <row r="14" spans="1:40">
      <c r="A14" s="2">
        <v>11</v>
      </c>
      <c r="B14" s="255"/>
      <c r="C14" s="256"/>
      <c r="D14" s="262"/>
      <c r="E14" s="256"/>
      <c r="F14" s="257"/>
      <c r="G14" s="257"/>
      <c r="H14" s="84"/>
      <c r="I14" s="290"/>
      <c r="J14" s="86"/>
      <c r="K14" s="86"/>
      <c r="L14" s="256"/>
      <c r="M14" s="259"/>
      <c r="N14" s="263"/>
      <c r="O14" s="258"/>
      <c r="P14" s="260"/>
      <c r="Q14" s="261"/>
      <c r="AM14" s="151"/>
      <c r="AN14" s="151"/>
    </row>
    <row r="15" spans="1:40">
      <c r="A15" s="2">
        <v>12</v>
      </c>
      <c r="B15" s="228"/>
      <c r="C15" s="11"/>
      <c r="D15" s="23"/>
      <c r="E15" s="11"/>
      <c r="F15" s="31"/>
      <c r="G15" s="31"/>
      <c r="H15" s="84"/>
      <c r="I15" s="290"/>
      <c r="J15" s="86"/>
      <c r="K15" s="86"/>
      <c r="L15" s="11" t="s">
        <v>109</v>
      </c>
      <c r="M15" s="16">
        <v>3</v>
      </c>
      <c r="N15" s="130" t="s">
        <v>387</v>
      </c>
      <c r="O15" s="86">
        <f t="shared" ref="O15:O69" si="0">+ABS(K15)</f>
        <v>0</v>
      </c>
      <c r="P15" s="7"/>
      <c r="Q15" s="228"/>
      <c r="S15" s="151">
        <v>18.67152182439159</v>
      </c>
      <c r="T15" s="151">
        <v>53.228828569368126</v>
      </c>
      <c r="U15" s="151">
        <v>-443.6747555839533</v>
      </c>
      <c r="V15" s="151">
        <v>1803.7034452900375</v>
      </c>
      <c r="W15" s="151">
        <v>-3480.7694247588943</v>
      </c>
      <c r="X15" s="151">
        <v>-13447.134732975263</v>
      </c>
      <c r="Y15" s="151">
        <v>2568.8086030042241</v>
      </c>
      <c r="Z15" s="151">
        <v>-910.20417863061664</v>
      </c>
      <c r="AA15" s="151">
        <v>248.89745748714904</v>
      </c>
      <c r="AB15" s="151">
        <v>-35.301140722511818</v>
      </c>
      <c r="AC15" s="151">
        <v>7.6733332682896211</v>
      </c>
      <c r="AD15" s="151">
        <v>-1.90342313723068</v>
      </c>
      <c r="AE15" s="151">
        <v>0.61382828248029497</v>
      </c>
      <c r="AF15" s="151">
        <v>-7.7552822111658967E-2</v>
      </c>
      <c r="AH15" s="151"/>
      <c r="AM15" s="151"/>
      <c r="AN15" s="151"/>
    </row>
    <row r="16" spans="1:40">
      <c r="A16" s="2">
        <v>13</v>
      </c>
      <c r="B16" s="228"/>
      <c r="C16" s="11"/>
      <c r="D16" s="23"/>
      <c r="E16" s="11"/>
      <c r="F16" s="31"/>
      <c r="G16" s="31"/>
      <c r="H16" s="84"/>
      <c r="I16" s="290"/>
      <c r="J16" s="86"/>
      <c r="K16" s="86"/>
      <c r="L16" s="11" t="s">
        <v>109</v>
      </c>
      <c r="M16" s="16">
        <v>3</v>
      </c>
      <c r="N16" s="130" t="s">
        <v>387</v>
      </c>
      <c r="O16" s="86">
        <f t="shared" si="0"/>
        <v>0</v>
      </c>
      <c r="P16" s="26"/>
      <c r="Q16" s="228"/>
      <c r="S16" s="151">
        <v>33.037988912163442</v>
      </c>
      <c r="T16" s="151">
        <v>28.288313196056841</v>
      </c>
      <c r="U16" s="151">
        <v>-290.71296611703889</v>
      </c>
      <c r="V16" s="151">
        <v>1189.6017920187098</v>
      </c>
      <c r="W16" s="151">
        <v>-2295.3354328448718</v>
      </c>
      <c r="X16" s="151">
        <v>-9025.1445871470969</v>
      </c>
      <c r="Y16" s="151">
        <v>1709.5463458418501</v>
      </c>
      <c r="Z16" s="151">
        <v>-605.7390927510454</v>
      </c>
      <c r="AA16" s="151">
        <v>165.64083764921722</v>
      </c>
      <c r="AB16" s="151">
        <v>-23.492805021518915</v>
      </c>
      <c r="AC16" s="151">
        <v>5.106585695047599</v>
      </c>
      <c r="AD16" s="151">
        <v>-1.2667300978492451</v>
      </c>
      <c r="AE16" s="151">
        <v>0.40850888097906385</v>
      </c>
      <c r="AF16" s="151">
        <v>-5.1614463846118459E-2</v>
      </c>
      <c r="AH16" s="151"/>
      <c r="AM16" s="151"/>
      <c r="AN16" s="151"/>
    </row>
    <row r="17" spans="1:40">
      <c r="A17" s="2">
        <v>14</v>
      </c>
      <c r="B17" s="228"/>
      <c r="C17" s="11"/>
      <c r="D17" s="23"/>
      <c r="E17" s="11"/>
      <c r="F17" s="31"/>
      <c r="G17" s="31"/>
      <c r="H17" s="84"/>
      <c r="I17" s="290"/>
      <c r="J17" s="86"/>
      <c r="K17" s="86"/>
      <c r="L17" s="11" t="s">
        <v>109</v>
      </c>
      <c r="M17" s="16">
        <v>3</v>
      </c>
      <c r="N17" s="130" t="s">
        <v>387</v>
      </c>
      <c r="O17" s="86">
        <f t="shared" si="0"/>
        <v>0</v>
      </c>
      <c r="P17" s="152"/>
      <c r="Q17" s="228"/>
      <c r="S17" s="151">
        <v>-180.43784724666892</v>
      </c>
      <c r="T17" s="151">
        <v>2881.3733585256373</v>
      </c>
      <c r="U17" s="151">
        <v>997.50068493661161</v>
      </c>
      <c r="V17" s="151">
        <v>-1681.1127467083104</v>
      </c>
      <c r="W17" s="151">
        <v>2811.613196467044</v>
      </c>
      <c r="X17" s="151">
        <v>-19962.385614619434</v>
      </c>
      <c r="Y17" s="151">
        <v>-9298.2962033858876</v>
      </c>
      <c r="Z17" s="151">
        <v>3064.2128181388612</v>
      </c>
      <c r="AA17" s="151">
        <v>-838.0747404746237</v>
      </c>
      <c r="AB17" s="151">
        <v>118.87632779303313</v>
      </c>
      <c r="AC17" s="151">
        <v>-25.944726977045136</v>
      </c>
      <c r="AD17" s="151">
        <v>6.6609433379476464</v>
      </c>
      <c r="AE17" s="151">
        <v>-2.1439348945038854</v>
      </c>
      <c r="AF17" s="151">
        <v>0.2710174325573651</v>
      </c>
      <c r="AH17" s="151"/>
      <c r="AM17" s="151"/>
      <c r="AN17" s="151"/>
    </row>
    <row r="18" spans="1:40">
      <c r="A18" s="2">
        <v>15</v>
      </c>
      <c r="B18" s="228"/>
      <c r="C18" s="11"/>
      <c r="D18" s="23"/>
      <c r="E18" s="11"/>
      <c r="F18" s="31"/>
      <c r="G18" s="31"/>
      <c r="H18" s="84"/>
      <c r="I18" s="290"/>
      <c r="J18" s="86"/>
      <c r="K18" s="86"/>
      <c r="L18" s="11" t="s">
        <v>109</v>
      </c>
      <c r="M18" s="16">
        <v>3</v>
      </c>
      <c r="N18" s="130" t="s">
        <v>387</v>
      </c>
      <c r="O18" s="86">
        <f t="shared" si="0"/>
        <v>0</v>
      </c>
      <c r="P18" s="26"/>
      <c r="Q18" s="228"/>
      <c r="S18" s="151">
        <v>-1.1030821416985432</v>
      </c>
      <c r="T18" s="151">
        <v>-2.728187020358015</v>
      </c>
      <c r="U18" s="151">
        <v>-23.395449606618879</v>
      </c>
      <c r="V18" s="151">
        <v>23858.584460802056</v>
      </c>
      <c r="W18" s="151">
        <v>-33828.196001331773</v>
      </c>
      <c r="X18" s="151">
        <v>-4.5427320941482101</v>
      </c>
      <c r="Y18" s="151">
        <v>1.8498366964407427</v>
      </c>
      <c r="Z18" s="151">
        <v>-0.65686770390389904</v>
      </c>
      <c r="AA18" s="151">
        <v>0.18010227959807523</v>
      </c>
      <c r="AB18" s="151">
        <v>-2.5750014872856736E-2</v>
      </c>
      <c r="AC18" s="151">
        <v>5.629625987069997E-3</v>
      </c>
      <c r="AD18" s="151">
        <v>-1.4429024228603423E-3</v>
      </c>
      <c r="AE18" s="151">
        <v>4.8055857471618129E-4</v>
      </c>
      <c r="AF18" s="151">
        <v>-6.3434527279805894E-5</v>
      </c>
      <c r="AH18" s="151"/>
      <c r="AN18" s="151"/>
    </row>
    <row r="19" spans="1:40">
      <c r="A19" s="2">
        <v>16</v>
      </c>
      <c r="B19" s="228"/>
      <c r="C19" s="11"/>
      <c r="D19" s="23"/>
      <c r="E19" s="11"/>
      <c r="F19" s="31"/>
      <c r="G19" s="31"/>
      <c r="H19" s="84"/>
      <c r="I19" s="290"/>
      <c r="J19" s="86"/>
      <c r="K19" s="86"/>
      <c r="L19" s="11" t="s">
        <v>109</v>
      </c>
      <c r="M19" s="16">
        <v>3</v>
      </c>
      <c r="N19" s="130" t="s">
        <v>387</v>
      </c>
      <c r="O19" s="86">
        <f t="shared" si="0"/>
        <v>0</v>
      </c>
      <c r="P19" s="26"/>
      <c r="Q19" s="228"/>
      <c r="S19" s="151">
        <v>325.2997269175745</v>
      </c>
      <c r="T19" s="151">
        <v>-109.79114762634745</v>
      </c>
      <c r="U19" s="151">
        <v>103.48682095566997</v>
      </c>
      <c r="V19" s="151">
        <v>-415.54301008969048</v>
      </c>
      <c r="W19" s="151">
        <v>767.46052302209489</v>
      </c>
      <c r="X19" s="151">
        <v>-3302.2757329042429</v>
      </c>
      <c r="Y19" s="151">
        <v>-20359.677605185632</v>
      </c>
      <c r="Z19" s="151">
        <v>3219.3122161067572</v>
      </c>
      <c r="AA19" s="151">
        <v>-880.40172866294654</v>
      </c>
      <c r="AB19" s="151">
        <v>125.08545173810387</v>
      </c>
      <c r="AC19" s="151">
        <v>-27.243897736726026</v>
      </c>
      <c r="AD19" s="151">
        <v>6.8585590602893474</v>
      </c>
      <c r="AE19" s="151">
        <v>-2.2124639289336474</v>
      </c>
      <c r="AF19" s="151">
        <v>0.28001282404972788</v>
      </c>
      <c r="AH19" s="151"/>
      <c r="AN19" s="151"/>
    </row>
    <row r="20" spans="1:40">
      <c r="A20" s="2">
        <v>17</v>
      </c>
      <c r="B20" s="228"/>
      <c r="C20" s="11"/>
      <c r="D20" s="11"/>
      <c r="E20" s="11"/>
      <c r="F20" s="31"/>
      <c r="G20" s="31"/>
      <c r="H20" s="84"/>
      <c r="I20" s="290"/>
      <c r="J20" s="86"/>
      <c r="K20" s="86"/>
      <c r="L20" s="11" t="s">
        <v>109</v>
      </c>
      <c r="M20" s="16">
        <v>3</v>
      </c>
      <c r="N20" s="130" t="s">
        <v>387</v>
      </c>
      <c r="O20" s="86">
        <f t="shared" si="0"/>
        <v>0</v>
      </c>
      <c r="Q20" s="228"/>
      <c r="S20" s="151">
        <v>66.459193189129678</v>
      </c>
      <c r="T20" s="151">
        <v>-10.2755319807035</v>
      </c>
      <c r="U20" s="151">
        <v>-0.44803568035587971</v>
      </c>
      <c r="V20" s="151">
        <v>-3.2623025846405573</v>
      </c>
      <c r="W20" s="151">
        <v>-2.5565221582892863</v>
      </c>
      <c r="X20" s="151">
        <v>-18.083871365592081</v>
      </c>
      <c r="Y20" s="151">
        <v>70.005952132998146</v>
      </c>
      <c r="Z20" s="151">
        <v>-354.34583090224203</v>
      </c>
      <c r="AA20" s="151">
        <v>892.02232131425671</v>
      </c>
      <c r="AB20" s="151">
        <v>-5172.7950298703527</v>
      </c>
      <c r="AC20" s="151">
        <v>-988.78736906377731</v>
      </c>
      <c r="AD20" s="151">
        <v>237.25976976810821</v>
      </c>
      <c r="AE20" s="151">
        <v>-71.138646849175544</v>
      </c>
      <c r="AF20" s="151">
        <v>1.280362542948924</v>
      </c>
      <c r="AH20" s="151"/>
      <c r="AN20" s="151"/>
    </row>
    <row r="21" spans="1:40">
      <c r="A21" s="2">
        <v>18</v>
      </c>
      <c r="B21" s="228"/>
      <c r="C21" s="11"/>
      <c r="D21" s="11"/>
      <c r="E21" s="11"/>
      <c r="F21" s="31"/>
      <c r="G21" s="31"/>
      <c r="H21" s="84"/>
      <c r="I21" s="290"/>
      <c r="J21" s="86"/>
      <c r="K21" s="86"/>
      <c r="L21" s="11" t="s">
        <v>109</v>
      </c>
      <c r="M21" s="16">
        <v>3</v>
      </c>
      <c r="N21" s="130" t="s">
        <v>387</v>
      </c>
      <c r="O21" s="86">
        <f t="shared" si="0"/>
        <v>0</v>
      </c>
      <c r="Q21" s="228"/>
      <c r="S21" s="151">
        <v>-379.39712061384802</v>
      </c>
      <c r="T21" s="151">
        <v>27.197197312085635</v>
      </c>
      <c r="U21" s="151">
        <v>6.9086597962299576</v>
      </c>
      <c r="V21" s="151">
        <v>27.150306425846637</v>
      </c>
      <c r="W21" s="151">
        <v>-16.46744550341888</v>
      </c>
      <c r="X21" s="151">
        <v>221.72441495628732</v>
      </c>
      <c r="Y21" s="151">
        <v>-859.5074898500377</v>
      </c>
      <c r="Z21" s="151">
        <v>4848.4213558254323</v>
      </c>
      <c r="AA21" s="151">
        <v>16480.305284421822</v>
      </c>
      <c r="AB21" s="151">
        <v>-1029.3986943985672</v>
      </c>
      <c r="AC21" s="151">
        <v>224.30277229526155</v>
      </c>
      <c r="AD21" s="151">
        <v>-55.884898884801906</v>
      </c>
      <c r="AE21" s="151">
        <v>18.284006264428747</v>
      </c>
      <c r="AF21" s="151">
        <v>-2.4669290002132001</v>
      </c>
      <c r="AH21" s="151"/>
      <c r="AN21" s="151"/>
    </row>
    <row r="22" spans="1:40">
      <c r="A22" s="2">
        <v>19</v>
      </c>
      <c r="B22" s="228"/>
      <c r="C22" s="11"/>
      <c r="D22" s="11"/>
      <c r="E22" s="11"/>
      <c r="F22" s="31"/>
      <c r="G22" s="31"/>
      <c r="H22" s="84"/>
      <c r="I22" s="290"/>
      <c r="J22" s="86"/>
      <c r="K22" s="291"/>
      <c r="L22" s="11" t="s">
        <v>109</v>
      </c>
      <c r="M22" s="16">
        <v>3</v>
      </c>
      <c r="N22" s="130" t="s">
        <v>387</v>
      </c>
      <c r="O22" s="86">
        <f t="shared" si="0"/>
        <v>0</v>
      </c>
      <c r="Q22" s="228"/>
      <c r="S22" s="151">
        <v>117.53152783191804</v>
      </c>
      <c r="T22" s="151">
        <v>-33.800221821223296</v>
      </c>
      <c r="U22" s="151">
        <v>-32.255296993641274</v>
      </c>
      <c r="V22" s="151">
        <v>118.14924215974318</v>
      </c>
      <c r="W22" s="151">
        <v>-248.44311628983519</v>
      </c>
      <c r="X22" s="151">
        <v>943.88394930127185</v>
      </c>
      <c r="Y22" s="151">
        <v>-6559.4892103623133</v>
      </c>
      <c r="Z22" s="151">
        <v>-8107.371913935669</v>
      </c>
      <c r="AA22" s="151">
        <v>1778.229766323999</v>
      </c>
      <c r="AB22" s="151">
        <v>-252.54425268118814</v>
      </c>
      <c r="AC22" s="151">
        <v>55.24494224704118</v>
      </c>
      <c r="AD22" s="151">
        <v>-13.843933992617259</v>
      </c>
      <c r="AE22" s="151">
        <v>4.4969707813516377</v>
      </c>
      <c r="AF22" s="151">
        <v>-0.57330136007135968</v>
      </c>
      <c r="AH22" s="151"/>
      <c r="AN22" s="151"/>
    </row>
    <row r="23" spans="1:40">
      <c r="A23" s="2">
        <v>20</v>
      </c>
      <c r="B23" s="228"/>
      <c r="C23" s="11"/>
      <c r="D23" s="11"/>
      <c r="E23" s="11"/>
      <c r="F23" s="31"/>
      <c r="G23" s="31"/>
      <c r="H23" s="84"/>
      <c r="I23" s="290"/>
      <c r="J23" s="86"/>
      <c r="K23" s="86"/>
      <c r="L23" s="11" t="s">
        <v>109</v>
      </c>
      <c r="M23" s="16">
        <v>3</v>
      </c>
      <c r="N23" s="130" t="s">
        <v>387</v>
      </c>
      <c r="O23" s="86">
        <f t="shared" si="0"/>
        <v>0</v>
      </c>
      <c r="Q23" s="228"/>
      <c r="S23" s="151">
        <v>-94.17839135860585</v>
      </c>
      <c r="T23" s="151">
        <v>29.225462285133542</v>
      </c>
      <c r="U23" s="151">
        <v>29.76864812124127</v>
      </c>
      <c r="V23" s="151">
        <v>-96.079265046918565</v>
      </c>
      <c r="W23" s="151">
        <v>207.54526524203558</v>
      </c>
      <c r="X23" s="151">
        <v>-769.58475181954509</v>
      </c>
      <c r="Y23" s="151">
        <v>4737.014058323557</v>
      </c>
      <c r="Z23" s="151">
        <v>11161.584362706169</v>
      </c>
      <c r="AA23" s="151">
        <v>-2036.9276087212468</v>
      </c>
      <c r="AB23" s="151">
        <v>289.28375809110707</v>
      </c>
      <c r="AC23" s="151">
        <v>-63.281976902918764</v>
      </c>
      <c r="AD23" s="151">
        <v>15.858173520147698</v>
      </c>
      <c r="AE23" s="151">
        <v>-5.1513854579936558</v>
      </c>
      <c r="AF23" s="151">
        <v>0.65671564577494934</v>
      </c>
      <c r="AH23" s="151"/>
      <c r="AN23" s="151"/>
    </row>
    <row r="24" spans="1:40">
      <c r="A24" s="2">
        <v>21</v>
      </c>
      <c r="B24" s="228"/>
      <c r="C24" s="11"/>
      <c r="D24" s="23"/>
      <c r="E24" s="11"/>
      <c r="F24" s="31"/>
      <c r="G24" s="31"/>
      <c r="H24" s="84"/>
      <c r="I24" s="290"/>
      <c r="J24" s="86"/>
      <c r="K24" s="86"/>
      <c r="L24" s="11" t="s">
        <v>109</v>
      </c>
      <c r="M24" s="16">
        <v>3</v>
      </c>
      <c r="N24" s="130" t="s">
        <v>387</v>
      </c>
      <c r="O24" s="86">
        <f t="shared" si="0"/>
        <v>0</v>
      </c>
      <c r="Q24" s="228"/>
      <c r="S24" s="151">
        <v>118.33758640761049</v>
      </c>
      <c r="T24" s="151">
        <v>-34.034945579500715</v>
      </c>
      <c r="U24" s="151">
        <v>-32.479292115574282</v>
      </c>
      <c r="V24" s="151">
        <v>118.969723006365</v>
      </c>
      <c r="W24" s="151">
        <v>-250.16841570346912</v>
      </c>
      <c r="X24" s="151">
        <v>949.40963527892529</v>
      </c>
      <c r="Y24" s="151">
        <v>-6606.5134921845574</v>
      </c>
      <c r="Z24" s="151">
        <v>-8163.8654429777589</v>
      </c>
      <c r="AA24" s="151">
        <v>1790.6201433543179</v>
      </c>
      <c r="AB24" s="151">
        <v>-254.3039204368765</v>
      </c>
      <c r="AC24" s="151">
        <v>55.629878210098603</v>
      </c>
      <c r="AD24" s="151">
        <v>-13.94039972506115</v>
      </c>
      <c r="AE24" s="151">
        <v>4.5283081945072778</v>
      </c>
      <c r="AF24" s="151">
        <v>-0.57729609538749904</v>
      </c>
      <c r="AH24" s="151"/>
      <c r="AN24" s="151"/>
    </row>
    <row r="25" spans="1:40">
      <c r="A25" s="2">
        <v>22</v>
      </c>
      <c r="B25" s="228"/>
      <c r="C25" s="11"/>
      <c r="D25" s="11"/>
      <c r="E25" s="11"/>
      <c r="F25" s="31"/>
      <c r="G25" s="31"/>
      <c r="H25" s="84"/>
      <c r="I25" s="290"/>
      <c r="J25" s="86"/>
      <c r="K25" s="86"/>
      <c r="L25" s="11" t="s">
        <v>109</v>
      </c>
      <c r="M25" s="16">
        <v>3</v>
      </c>
      <c r="N25" s="130" t="s">
        <v>387</v>
      </c>
      <c r="O25" s="86">
        <f t="shared" si="0"/>
        <v>0</v>
      </c>
      <c r="Q25" s="228"/>
      <c r="S25" s="151">
        <v>158.48824866567989</v>
      </c>
      <c r="T25" s="151">
        <v>-42.443960809521705</v>
      </c>
      <c r="U25" s="151">
        <v>-29.174465191529571</v>
      </c>
      <c r="V25" s="151">
        <v>116.1132473354392</v>
      </c>
      <c r="W25" s="151">
        <v>-246.3436964384949</v>
      </c>
      <c r="X25" s="151">
        <v>933.83295195664653</v>
      </c>
      <c r="Y25" s="151">
        <v>-6446.8903049559767</v>
      </c>
      <c r="Z25" s="151">
        <v>-8256.123067340468</v>
      </c>
      <c r="AA25" s="151">
        <v>1796.1581580543161</v>
      </c>
      <c r="AB25" s="151">
        <v>-255.09038423696467</v>
      </c>
      <c r="AC25" s="151">
        <v>55.801928078659969</v>
      </c>
      <c r="AD25" s="151">
        <v>-13.983527098791509</v>
      </c>
      <c r="AE25" s="151">
        <v>4.5423245598717559</v>
      </c>
      <c r="AF25" s="151">
        <v>-0.57908218851122539</v>
      </c>
      <c r="AH25" s="151"/>
      <c r="AN25" s="151"/>
    </row>
    <row r="26" spans="1:40">
      <c r="A26" s="2">
        <v>23</v>
      </c>
      <c r="B26" s="228"/>
      <c r="C26" s="11"/>
      <c r="D26" s="11"/>
      <c r="E26" s="11"/>
      <c r="F26" s="31"/>
      <c r="G26" s="31"/>
      <c r="H26" s="84"/>
      <c r="I26" s="290"/>
      <c r="J26" s="86"/>
      <c r="K26" s="86"/>
      <c r="L26" s="11" t="s">
        <v>109</v>
      </c>
      <c r="M26" s="16">
        <v>3</v>
      </c>
      <c r="N26" s="130" t="s">
        <v>387</v>
      </c>
      <c r="O26" s="86">
        <f t="shared" si="0"/>
        <v>0</v>
      </c>
      <c r="Q26" s="228"/>
      <c r="S26" s="151">
        <v>-326.5833215053064</v>
      </c>
      <c r="T26" s="151">
        <v>83.066779333755917</v>
      </c>
      <c r="U26" s="151">
        <v>43.493189283494388</v>
      </c>
      <c r="V26" s="151">
        <v>-179.08716817455854</v>
      </c>
      <c r="W26" s="151">
        <v>388.45058180981465</v>
      </c>
      <c r="X26" s="151">
        <v>-1452.6602918928859</v>
      </c>
      <c r="Y26" s="151">
        <v>9352.3339543226903</v>
      </c>
      <c r="Z26" s="151">
        <v>17158.714248006709</v>
      </c>
      <c r="AA26" s="151">
        <v>-3394.4397005316569</v>
      </c>
      <c r="AB26" s="151">
        <v>482.07751613934562</v>
      </c>
      <c r="AC26" s="151">
        <v>-105.456316340252</v>
      </c>
      <c r="AD26" s="151">
        <v>26.426764277624024</v>
      </c>
      <c r="AE26" s="151">
        <v>-8.5844394290881105</v>
      </c>
      <c r="AF26" s="151">
        <v>1.0943792618333363</v>
      </c>
      <c r="AH26" s="151"/>
      <c r="AN26" s="151"/>
    </row>
    <row r="27" spans="1:40">
      <c r="A27" s="2">
        <v>24</v>
      </c>
      <c r="B27" s="228"/>
      <c r="C27" s="11"/>
      <c r="D27" s="11"/>
      <c r="E27" s="11"/>
      <c r="F27" s="31"/>
      <c r="G27" s="31"/>
      <c r="H27" s="84"/>
      <c r="I27" s="290"/>
      <c r="J27" s="86"/>
      <c r="K27" s="86"/>
      <c r="L27" s="11" t="s">
        <v>109</v>
      </c>
      <c r="M27" s="16">
        <v>3</v>
      </c>
      <c r="N27" s="130" t="s">
        <v>387</v>
      </c>
      <c r="O27" s="86">
        <f t="shared" si="0"/>
        <v>0</v>
      </c>
      <c r="Q27" s="228"/>
      <c r="S27" s="151">
        <v>280.17161740415156</v>
      </c>
      <c r="T27" s="151">
        <v>-68.621129207291546</v>
      </c>
      <c r="U27" s="151">
        <v>-34.176593085784297</v>
      </c>
      <c r="V27" s="151">
        <v>142.93966939482368</v>
      </c>
      <c r="W27" s="151">
        <v>-310.71342544222347</v>
      </c>
      <c r="X27" s="151">
        <v>1155.3820407662622</v>
      </c>
      <c r="Y27" s="151">
        <v>-7471.8654593141837</v>
      </c>
      <c r="Z27" s="151">
        <v>-13861.481018275765</v>
      </c>
      <c r="AA27" s="151">
        <v>2732.1735304432204</v>
      </c>
      <c r="AB27" s="151">
        <v>-388.02247107338866</v>
      </c>
      <c r="AC27" s="151">
        <v>84.881440906907571</v>
      </c>
      <c r="AD27" s="151">
        <v>-21.270860598171332</v>
      </c>
      <c r="AE27" s="151">
        <v>6.9096263900511126</v>
      </c>
      <c r="AF27" s="151">
        <v>-0.88086339313125839</v>
      </c>
      <c r="AH27" s="151"/>
    </row>
    <row r="28" spans="1:40">
      <c r="A28" s="2">
        <v>25</v>
      </c>
      <c r="B28" s="228"/>
      <c r="C28" s="11"/>
      <c r="D28" s="11"/>
      <c r="E28" s="11"/>
      <c r="F28" s="31"/>
      <c r="G28" s="31"/>
      <c r="H28" s="84"/>
      <c r="I28" s="290"/>
      <c r="J28" s="86"/>
      <c r="K28" s="86"/>
      <c r="L28" s="11" t="s">
        <v>109</v>
      </c>
      <c r="M28" s="16">
        <v>3</v>
      </c>
      <c r="N28" s="130" t="s">
        <v>387</v>
      </c>
      <c r="O28" s="86">
        <f t="shared" si="0"/>
        <v>0</v>
      </c>
      <c r="Q28" s="228"/>
      <c r="S28" s="151">
        <v>-140.74272750034834</v>
      </c>
      <c r="T28" s="151">
        <v>34.477933211728789</v>
      </c>
      <c r="U28" s="151">
        <v>17.171654088830479</v>
      </c>
      <c r="V28" s="151">
        <v>-71.81846803836504</v>
      </c>
      <c r="W28" s="151">
        <v>156.11455034204195</v>
      </c>
      <c r="X28" s="151">
        <v>-577.88243428483861</v>
      </c>
      <c r="Y28" s="151">
        <v>3758.1559618279675</v>
      </c>
      <c r="Z28" s="151">
        <v>6965.4020629732822</v>
      </c>
      <c r="AA28" s="151">
        <v>-1372.9286365860946</v>
      </c>
      <c r="AB28" s="151">
        <v>194.98285610317015</v>
      </c>
      <c r="AC28" s="151">
        <v>-42.653276809614425</v>
      </c>
      <c r="AD28" s="151">
        <v>10.688712562804</v>
      </c>
      <c r="AE28" s="151">
        <v>-3.4721305188176816</v>
      </c>
      <c r="AF28" s="151">
        <v>0.44263789913407786</v>
      </c>
      <c r="AH28" s="151"/>
    </row>
    <row r="29" spans="1:40">
      <c r="A29" s="2">
        <v>26</v>
      </c>
      <c r="B29" s="228"/>
      <c r="C29" s="11"/>
      <c r="D29" s="11"/>
      <c r="E29" s="11"/>
      <c r="F29" s="31"/>
      <c r="G29" s="31"/>
      <c r="H29" s="84"/>
      <c r="I29" s="290"/>
      <c r="J29" s="86"/>
      <c r="K29" s="86"/>
      <c r="L29" s="11" t="s">
        <v>109</v>
      </c>
      <c r="M29" s="16">
        <v>3</v>
      </c>
      <c r="N29" s="130" t="s">
        <v>387</v>
      </c>
      <c r="O29" s="86">
        <f t="shared" si="0"/>
        <v>0</v>
      </c>
      <c r="P29" s="152"/>
      <c r="Q29" s="228"/>
      <c r="S29" s="151">
        <v>-270.37589216098013</v>
      </c>
      <c r="T29" s="151">
        <v>50.014910979948596</v>
      </c>
      <c r="U29" s="151">
        <v>25.64053742579819</v>
      </c>
      <c r="V29" s="151">
        <v>-105.09733711533434</v>
      </c>
      <c r="W29" s="151">
        <v>228.78043481995095</v>
      </c>
      <c r="X29" s="151">
        <v>-843.57180737695001</v>
      </c>
      <c r="Y29" s="151">
        <v>5452.3486686391616</v>
      </c>
      <c r="Z29" s="151">
        <v>10609.229613301693</v>
      </c>
      <c r="AA29" s="151">
        <v>-2060.0432800599292</v>
      </c>
      <c r="AB29" s="151">
        <v>292.56654208550765</v>
      </c>
      <c r="AC29" s="151">
        <v>-64.000114983626702</v>
      </c>
      <c r="AD29" s="151">
        <v>16.038159680015294</v>
      </c>
      <c r="AE29" s="151">
        <v>-5.2098652493189279</v>
      </c>
      <c r="AF29" s="151">
        <v>0.66416746942656779</v>
      </c>
    </row>
    <row r="30" spans="1:40">
      <c r="A30" s="2">
        <v>27</v>
      </c>
      <c r="B30" s="228"/>
      <c r="C30" s="11"/>
      <c r="D30" s="11"/>
      <c r="E30" s="11"/>
      <c r="F30" s="31"/>
      <c r="G30" s="31"/>
      <c r="H30" s="84"/>
      <c r="I30" s="290"/>
      <c r="J30" s="86"/>
      <c r="K30" s="86"/>
      <c r="L30" s="11" t="s">
        <v>109</v>
      </c>
      <c r="M30" s="16">
        <v>3</v>
      </c>
      <c r="N30" s="130" t="s">
        <v>387</v>
      </c>
      <c r="O30" s="86">
        <f t="shared" si="0"/>
        <v>0</v>
      </c>
      <c r="P30" s="10"/>
      <c r="Q30" s="228"/>
      <c r="S30" s="151">
        <v>170.2689194519144</v>
      </c>
      <c r="T30" s="151">
        <v>-44.288624543320026</v>
      </c>
      <c r="U30" s="151">
        <v>-28.177121491669094</v>
      </c>
      <c r="V30" s="151">
        <v>114.63743218412846</v>
      </c>
      <c r="W30" s="151">
        <v>-243.83061959745567</v>
      </c>
      <c r="X30" s="151">
        <v>910.71343876890614</v>
      </c>
      <c r="Y30" s="151">
        <v>-6383.7130044019341</v>
      </c>
      <c r="Z30" s="151">
        <v>-8250.524236175761</v>
      </c>
      <c r="AA30" s="151">
        <v>1789.9801006203854</v>
      </c>
      <c r="AB30" s="151">
        <v>-254.21276342173246</v>
      </c>
      <c r="AC30" s="151">
        <v>55.609982895892458</v>
      </c>
      <c r="AD30" s="151">
        <v>-13.935486685671881</v>
      </c>
      <c r="AE30" s="151">
        <v>4.5267518908904512</v>
      </c>
      <c r="AF30" s="151">
        <v>-0.57709176009407903</v>
      </c>
    </row>
    <row r="31" spans="1:40">
      <c r="A31" s="2">
        <v>28</v>
      </c>
      <c r="B31" s="228"/>
      <c r="C31" s="11"/>
      <c r="D31" s="11"/>
      <c r="E31" s="11"/>
      <c r="F31" s="31"/>
      <c r="G31" s="31"/>
      <c r="H31" s="84"/>
      <c r="I31" s="290"/>
      <c r="J31" s="86"/>
      <c r="K31" s="86"/>
      <c r="L31" s="11" t="s">
        <v>109</v>
      </c>
      <c r="M31" s="16">
        <v>3</v>
      </c>
      <c r="N31" s="130" t="s">
        <v>387</v>
      </c>
      <c r="O31" s="86">
        <f t="shared" si="0"/>
        <v>0</v>
      </c>
      <c r="P31" s="26"/>
      <c r="Q31" s="228"/>
      <c r="S31" s="151">
        <v>184.22704545801463</v>
      </c>
      <c r="T31" s="151">
        <v>-46.334500799352625</v>
      </c>
      <c r="U31" s="151">
        <v>-27.715681896156003</v>
      </c>
      <c r="V31" s="151">
        <v>114.84374377095308</v>
      </c>
      <c r="W31" s="151">
        <v>-244.77217156011753</v>
      </c>
      <c r="X31" s="151">
        <v>913.72488311850782</v>
      </c>
      <c r="Y31" s="151">
        <v>-6390.4558974950387</v>
      </c>
      <c r="Z31" s="151">
        <v>-8357.554563174077</v>
      </c>
      <c r="AA31" s="151">
        <v>1808.1494118809564</v>
      </c>
      <c r="AB31" s="151">
        <v>-256.79314630197558</v>
      </c>
      <c r="AC31" s="151">
        <v>56.174454899587644</v>
      </c>
      <c r="AD31" s="151">
        <v>-14.076945436166106</v>
      </c>
      <c r="AE31" s="151">
        <v>4.5727060260902181</v>
      </c>
      <c r="AF31" s="151">
        <v>-0.58294982148483965</v>
      </c>
    </row>
    <row r="32" spans="1:40">
      <c r="A32" s="2">
        <v>29</v>
      </c>
      <c r="B32" s="228"/>
      <c r="C32" s="11"/>
      <c r="D32" s="11"/>
      <c r="E32" s="11"/>
      <c r="F32" s="31"/>
      <c r="G32" s="31"/>
      <c r="H32" s="84"/>
      <c r="I32" s="290"/>
      <c r="J32" s="86"/>
      <c r="K32" s="86"/>
      <c r="L32" s="11" t="s">
        <v>109</v>
      </c>
      <c r="M32" s="16">
        <v>3</v>
      </c>
      <c r="N32" s="130" t="s">
        <v>387</v>
      </c>
      <c r="O32" s="86">
        <f t="shared" si="0"/>
        <v>0</v>
      </c>
      <c r="P32" s="27"/>
      <c r="Q32" s="228"/>
      <c r="S32" s="151">
        <v>393.21817071502574</v>
      </c>
      <c r="T32" s="151">
        <v>-95.243156646662968</v>
      </c>
      <c r="U32" s="151">
        <v>-54.408404501375614</v>
      </c>
      <c r="V32" s="151">
        <v>228.58791854566127</v>
      </c>
      <c r="W32" s="151">
        <v>-488.01072682003837</v>
      </c>
      <c r="X32" s="151">
        <v>1813.1620207492635</v>
      </c>
      <c r="Y32" s="151">
        <v>-12715.818886325444</v>
      </c>
      <c r="Z32" s="151">
        <v>-16815.166641641808</v>
      </c>
      <c r="AA32" s="151">
        <v>3627.7199060086364</v>
      </c>
      <c r="AB32" s="151">
        <v>-515.20815822067186</v>
      </c>
      <c r="AC32" s="151">
        <v>112.70372631197236</v>
      </c>
      <c r="AD32" s="151">
        <v>-28.242849008944738</v>
      </c>
      <c r="AE32" s="151">
        <v>9.1743326562460563</v>
      </c>
      <c r="AF32" s="151">
        <v>-1.1695829448777084</v>
      </c>
    </row>
    <row r="33" spans="1:32">
      <c r="A33" s="2">
        <v>30</v>
      </c>
      <c r="B33" s="228"/>
      <c r="C33" s="11"/>
      <c r="D33" s="11"/>
      <c r="E33" s="11"/>
      <c r="F33" s="31"/>
      <c r="G33" s="31"/>
      <c r="H33" s="84"/>
      <c r="I33" s="290"/>
      <c r="J33" s="86"/>
      <c r="K33" s="86"/>
      <c r="L33" s="11" t="s">
        <v>109</v>
      </c>
      <c r="M33" s="16">
        <v>3</v>
      </c>
      <c r="N33" s="130" t="s">
        <v>387</v>
      </c>
      <c r="O33" s="86">
        <f t="shared" si="0"/>
        <v>0</v>
      </c>
      <c r="P33" s="28"/>
      <c r="Q33" s="228"/>
      <c r="S33" s="151">
        <v>-10.416412826117446</v>
      </c>
      <c r="T33" s="151">
        <v>3.8141672215938294</v>
      </c>
      <c r="U33" s="151">
        <v>27.653251548745882</v>
      </c>
      <c r="V33" s="151">
        <v>-78.182289419251333</v>
      </c>
      <c r="W33" s="151">
        <v>161.41129199701678</v>
      </c>
      <c r="X33" s="151">
        <v>-592.50672218480736</v>
      </c>
      <c r="Y33" s="151">
        <v>4012.3405290021851</v>
      </c>
      <c r="Z33" s="151">
        <v>6342.9213872169712</v>
      </c>
      <c r="AA33" s="151">
        <v>-1307.6604113688641</v>
      </c>
      <c r="AB33" s="151">
        <v>185.71350920121151</v>
      </c>
      <c r="AC33" s="151">
        <v>-40.625565457316512</v>
      </c>
      <c r="AD33" s="151">
        <v>10.180569416453286</v>
      </c>
      <c r="AE33" s="151">
        <v>-3.3070603541595136</v>
      </c>
      <c r="AF33" s="151">
        <v>0.42159416508908776</v>
      </c>
    </row>
    <row r="34" spans="1:32">
      <c r="A34" s="2">
        <v>31</v>
      </c>
      <c r="B34" s="228"/>
      <c r="C34" s="11"/>
      <c r="D34" s="11"/>
      <c r="E34" s="11"/>
      <c r="F34" s="31"/>
      <c r="G34" s="31"/>
      <c r="H34" s="84"/>
      <c r="I34" s="290"/>
      <c r="J34" s="86"/>
      <c r="K34" s="291"/>
      <c r="L34" s="11" t="s">
        <v>109</v>
      </c>
      <c r="M34" s="16">
        <v>3</v>
      </c>
      <c r="N34" s="130" t="s">
        <v>387</v>
      </c>
      <c r="O34" s="86">
        <f t="shared" si="0"/>
        <v>0</v>
      </c>
      <c r="P34" s="25"/>
      <c r="Q34" s="228"/>
      <c r="S34" s="151">
        <v>-284.4120158557256</v>
      </c>
      <c r="T34" s="151">
        <v>48.488491528265605</v>
      </c>
      <c r="U34" s="151">
        <v>26.411426745695163</v>
      </c>
      <c r="V34" s="151">
        <v>-105.42374938158271</v>
      </c>
      <c r="W34" s="151">
        <v>229.4037498684373</v>
      </c>
      <c r="X34" s="151">
        <v>-834.30609461942356</v>
      </c>
      <c r="Y34" s="151">
        <v>5453.5365320557057</v>
      </c>
      <c r="Z34" s="151">
        <v>10848.14723548622</v>
      </c>
      <c r="AA34" s="151">
        <v>-2090.274233182065</v>
      </c>
      <c r="AB34" s="151">
        <v>296.85964184489848</v>
      </c>
      <c r="AC34" s="151">
        <v>-64.939298710163314</v>
      </c>
      <c r="AD34" s="151">
        <v>16.273595917817143</v>
      </c>
      <c r="AE34" s="151">
        <v>-5.2863888334911184</v>
      </c>
      <c r="AF34" s="151">
        <v>0.6739159795261408</v>
      </c>
    </row>
    <row r="35" spans="1:32">
      <c r="A35" s="2">
        <v>32</v>
      </c>
      <c r="B35" s="228"/>
      <c r="C35" s="11"/>
      <c r="D35" s="11"/>
      <c r="E35" s="11"/>
      <c r="F35" s="31"/>
      <c r="G35" s="31"/>
      <c r="H35" s="84"/>
      <c r="I35" s="290"/>
      <c r="J35" s="86"/>
      <c r="K35" s="86"/>
      <c r="L35" s="11" t="s">
        <v>109</v>
      </c>
      <c r="M35" s="16">
        <v>3</v>
      </c>
      <c r="N35" s="130" t="s">
        <v>387</v>
      </c>
      <c r="O35" s="86">
        <f t="shared" si="0"/>
        <v>0</v>
      </c>
      <c r="Q35" s="228"/>
      <c r="S35" s="151">
        <v>0.1269759348814781</v>
      </c>
      <c r="T35" s="151">
        <v>1.1745534092618304</v>
      </c>
      <c r="U35" s="151">
        <v>57.685364768175916</v>
      </c>
      <c r="V35" s="151">
        <v>-157.8534310140202</v>
      </c>
      <c r="W35" s="151">
        <v>324.24464446316563</v>
      </c>
      <c r="X35" s="151">
        <v>-1182.7688753088385</v>
      </c>
      <c r="Y35" s="151">
        <v>8089.9575581583658</v>
      </c>
      <c r="Z35" s="151">
        <v>12621.764400220896</v>
      </c>
      <c r="AA35" s="151">
        <v>-2610.5316904739866</v>
      </c>
      <c r="AB35" s="151">
        <v>370.74674949661147</v>
      </c>
      <c r="AC35" s="151">
        <v>-81.102340036152015</v>
      </c>
      <c r="AD35" s="151">
        <v>20.323885160329919</v>
      </c>
      <c r="AE35" s="151">
        <v>-6.6020370149529795</v>
      </c>
      <c r="AF35" s="151">
        <v>0.84164484879104207</v>
      </c>
    </row>
    <row r="36" spans="1:32">
      <c r="A36" s="2">
        <v>33</v>
      </c>
      <c r="B36" s="228"/>
      <c r="C36" s="11"/>
      <c r="D36" s="23"/>
      <c r="E36" s="11"/>
      <c r="F36" s="31"/>
      <c r="G36" s="31"/>
      <c r="H36" s="84"/>
      <c r="I36" s="290"/>
      <c r="J36" s="86"/>
      <c r="K36" s="86"/>
      <c r="L36" s="11" t="s">
        <v>109</v>
      </c>
      <c r="M36" s="16">
        <v>3</v>
      </c>
      <c r="N36" s="130" t="s">
        <v>387</v>
      </c>
      <c r="O36" s="86">
        <f t="shared" si="0"/>
        <v>0</v>
      </c>
      <c r="Q36" s="228"/>
      <c r="S36" s="151">
        <v>84.901072213384268</v>
      </c>
      <c r="T36" s="151">
        <v>-15.51497884133453</v>
      </c>
      <c r="U36" s="151">
        <v>-9.1884573797815321</v>
      </c>
      <c r="V36" s="151">
        <v>37.927355878550081</v>
      </c>
      <c r="W36" s="151">
        <v>-80.995776011231385</v>
      </c>
      <c r="X36" s="151">
        <v>298.02123877305405</v>
      </c>
      <c r="Y36" s="151">
        <v>-2088.6037395050043</v>
      </c>
      <c r="Z36" s="151">
        <v>-2892.2390467983873</v>
      </c>
      <c r="AA36" s="151">
        <v>616.83294323441407</v>
      </c>
      <c r="AB36" s="151">
        <v>-87.602447385666764</v>
      </c>
      <c r="AC36" s="151">
        <v>19.163376381507781</v>
      </c>
      <c r="AD36" s="151">
        <v>-4.8022395769238546</v>
      </c>
      <c r="AE36" s="151">
        <v>1.5599562846240387</v>
      </c>
      <c r="AF36" s="151">
        <v>-0.19886847380989897</v>
      </c>
    </row>
    <row r="37" spans="1:32">
      <c r="A37" s="2">
        <v>34</v>
      </c>
      <c r="B37" s="228"/>
      <c r="C37" s="11"/>
      <c r="D37" s="11"/>
      <c r="E37" s="11"/>
      <c r="F37" s="31"/>
      <c r="G37" s="31"/>
      <c r="H37" s="84"/>
      <c r="I37" s="290"/>
      <c r="J37" s="86"/>
      <c r="K37" s="86"/>
      <c r="L37" s="11" t="s">
        <v>109</v>
      </c>
      <c r="M37" s="16">
        <v>3</v>
      </c>
      <c r="N37" s="130" t="s">
        <v>387</v>
      </c>
      <c r="O37" s="86">
        <f t="shared" si="0"/>
        <v>0</v>
      </c>
      <c r="Q37" s="228"/>
    </row>
    <row r="38" spans="1:32">
      <c r="A38" s="2">
        <v>35</v>
      </c>
      <c r="B38" s="228"/>
      <c r="C38" s="11"/>
      <c r="D38" s="11"/>
      <c r="E38" s="11"/>
      <c r="F38" s="31"/>
      <c r="G38" s="31"/>
      <c r="H38" s="84"/>
      <c r="I38" s="290"/>
      <c r="J38" s="86"/>
      <c r="K38" s="86"/>
      <c r="L38" s="11" t="s">
        <v>109</v>
      </c>
      <c r="M38" s="16">
        <v>3</v>
      </c>
      <c r="N38" s="11" t="s">
        <v>387</v>
      </c>
      <c r="O38" s="86">
        <f t="shared" si="0"/>
        <v>0</v>
      </c>
      <c r="Q38" s="228"/>
      <c r="S38" s="151">
        <v>164.48696295842143</v>
      </c>
      <c r="T38" s="151">
        <v>23.618003057562362</v>
      </c>
      <c r="U38" s="151">
        <v>-398.54023148822762</v>
      </c>
      <c r="V38" s="151">
        <v>1689.3860881540179</v>
      </c>
      <c r="W38" s="151">
        <v>-3821.2857541852541</v>
      </c>
      <c r="X38" s="151">
        <v>-2814.7702578719923</v>
      </c>
      <c r="Y38" s="151">
        <v>940.07287658600376</v>
      </c>
      <c r="Z38" s="151">
        <v>-333.87994603794618</v>
      </c>
      <c r="AA38" s="151">
        <v>91.417381405003979</v>
      </c>
      <c r="AB38" s="151">
        <v>-12.971395766335647</v>
      </c>
      <c r="AC38" s="151">
        <v>2.8354059145121409</v>
      </c>
      <c r="AD38" s="151">
        <v>-0.71241238828617193</v>
      </c>
      <c r="AE38" s="151">
        <v>0.23107526060957775</v>
      </c>
      <c r="AF38" s="151">
        <v>-2.9676427805375532E-2</v>
      </c>
    </row>
    <row r="39" spans="1:32">
      <c r="A39" s="2">
        <v>36</v>
      </c>
      <c r="B39" s="228"/>
      <c r="C39" s="11"/>
      <c r="D39" s="11"/>
      <c r="E39" s="11"/>
      <c r="F39" s="31"/>
      <c r="G39" s="31"/>
      <c r="H39" s="84"/>
      <c r="I39" s="290"/>
      <c r="J39" s="86"/>
      <c r="K39" s="86"/>
      <c r="L39" s="11" t="s">
        <v>109</v>
      </c>
      <c r="M39" s="16">
        <v>3</v>
      </c>
      <c r="N39" s="11" t="s">
        <v>387</v>
      </c>
      <c r="O39" s="86">
        <f t="shared" si="0"/>
        <v>0</v>
      </c>
      <c r="Q39" s="228"/>
      <c r="S39" s="151">
        <v>167.80422872792153</v>
      </c>
      <c r="T39" s="151">
        <v>24.100003119908891</v>
      </c>
      <c r="U39" s="151">
        <v>-406.67370560066269</v>
      </c>
      <c r="V39" s="151">
        <v>1723.8633552588769</v>
      </c>
      <c r="W39" s="151">
        <v>-3899.2711777410918</v>
      </c>
      <c r="X39" s="151">
        <v>-2872.5734621686684</v>
      </c>
      <c r="Y39" s="151">
        <v>959.38481293631594</v>
      </c>
      <c r="Z39" s="151">
        <v>-340.73885463044729</v>
      </c>
      <c r="AA39" s="151">
        <v>93.295372002029069</v>
      </c>
      <c r="AB39" s="151">
        <v>-13.237863481216939</v>
      </c>
      <c r="AC39" s="151">
        <v>2.8936535864638016</v>
      </c>
      <c r="AD39" s="151">
        <v>-0.72704861483981609</v>
      </c>
      <c r="AE39" s="151">
        <v>0.2358232401548129</v>
      </c>
      <c r="AF39" s="151">
        <v>-3.0286097065139413E-2</v>
      </c>
    </row>
    <row r="40" spans="1:32">
      <c r="A40" s="2">
        <v>37</v>
      </c>
      <c r="B40" s="228"/>
      <c r="C40" s="11"/>
      <c r="D40" s="11"/>
      <c r="E40" s="11"/>
      <c r="F40" s="31"/>
      <c r="G40" s="31"/>
      <c r="H40" s="84"/>
      <c r="I40" s="290"/>
      <c r="J40" s="86"/>
      <c r="K40" s="86"/>
      <c r="L40" s="11" t="s">
        <v>109</v>
      </c>
      <c r="M40" s="16">
        <v>3</v>
      </c>
      <c r="N40" s="11" t="s">
        <v>387</v>
      </c>
      <c r="O40" s="86">
        <f t="shared" si="0"/>
        <v>0</v>
      </c>
      <c r="Q40" s="228"/>
      <c r="S40" s="151">
        <v>-299.96302173204469</v>
      </c>
      <c r="T40" s="151">
        <v>-37.597557437051456</v>
      </c>
      <c r="U40" s="151">
        <v>591.90802903042095</v>
      </c>
      <c r="V40" s="151">
        <v>-2505.2782072583973</v>
      </c>
      <c r="W40" s="151">
        <v>5631.3411154588966</v>
      </c>
      <c r="X40" s="151">
        <v>4302.3371742088148</v>
      </c>
      <c r="Y40" s="151">
        <v>-1426.8232279812787</v>
      </c>
      <c r="Z40" s="151">
        <v>506.7561153199789</v>
      </c>
      <c r="AA40" s="151">
        <v>-138.75142346393989</v>
      </c>
      <c r="AB40" s="151">
        <v>19.687706211841157</v>
      </c>
      <c r="AC40" s="151">
        <v>-4.3035200716855559</v>
      </c>
      <c r="AD40" s="151">
        <v>1.0812875953008507</v>
      </c>
      <c r="AE40" s="151">
        <v>-0.35072372164222149</v>
      </c>
      <c r="AF40" s="151">
        <v>4.5042312400042153E-2</v>
      </c>
    </row>
    <row r="41" spans="1:32">
      <c r="A41" s="2">
        <v>38</v>
      </c>
      <c r="B41" s="228"/>
      <c r="C41" s="11"/>
      <c r="D41" s="11"/>
      <c r="E41" s="11"/>
      <c r="F41" s="31"/>
      <c r="G41" s="31"/>
      <c r="H41" s="84"/>
      <c r="I41" s="290"/>
      <c r="J41" s="86"/>
      <c r="K41" s="86"/>
      <c r="L41" s="11" t="s">
        <v>109</v>
      </c>
      <c r="M41" s="16">
        <v>3</v>
      </c>
      <c r="N41" s="11" t="s">
        <v>387</v>
      </c>
      <c r="O41" s="86">
        <f t="shared" si="0"/>
        <v>0</v>
      </c>
      <c r="Q41" s="228"/>
      <c r="S41" s="151">
        <v>227.08030148892993</v>
      </c>
      <c r="T41" s="151">
        <v>31.999111422598535</v>
      </c>
      <c r="U41" s="151">
        <v>-400.74948470486447</v>
      </c>
      <c r="V41" s="151">
        <v>1687.141381314316</v>
      </c>
      <c r="W41" s="151">
        <v>-3760.9505974251301</v>
      </c>
      <c r="X41" s="151">
        <v>-3015.2600164158816</v>
      </c>
      <c r="Y41" s="151">
        <v>990.3807395338531</v>
      </c>
      <c r="Z41" s="151">
        <v>-351.74749843573932</v>
      </c>
      <c r="AA41" s="151">
        <v>96.309576040227455</v>
      </c>
      <c r="AB41" s="151">
        <v>-13.66554847356214</v>
      </c>
      <c r="AC41" s="151">
        <v>2.987141586551771</v>
      </c>
      <c r="AD41" s="151">
        <v>-0.75053928569518791</v>
      </c>
      <c r="AE41" s="151">
        <v>0.24344320158817948</v>
      </c>
      <c r="AF41" s="151">
        <v>-3.1264593737584057E-2</v>
      </c>
    </row>
    <row r="42" spans="1:32">
      <c r="A42" s="2">
        <v>39</v>
      </c>
      <c r="B42" s="228"/>
      <c r="C42" s="11"/>
      <c r="D42" s="11"/>
      <c r="E42" s="11"/>
      <c r="F42" s="31"/>
      <c r="G42" s="31"/>
      <c r="H42" s="84"/>
      <c r="I42" s="290"/>
      <c r="J42" s="86"/>
      <c r="K42" s="86"/>
      <c r="L42" s="11" t="s">
        <v>109</v>
      </c>
      <c r="M42" s="16">
        <v>3</v>
      </c>
      <c r="N42" s="11" t="s">
        <v>387</v>
      </c>
      <c r="O42" s="86">
        <f t="shared" si="0"/>
        <v>0</v>
      </c>
      <c r="Q42" s="228"/>
      <c r="S42" s="151">
        <v>225.92061913939725</v>
      </c>
      <c r="T42" s="151">
        <v>31.837499749016587</v>
      </c>
      <c r="U42" s="151">
        <v>-398.72549740927957</v>
      </c>
      <c r="V42" s="151">
        <v>1678.6204652465851</v>
      </c>
      <c r="W42" s="151">
        <v>-3741.9558974371389</v>
      </c>
      <c r="X42" s="151">
        <v>-3000.1617277657656</v>
      </c>
      <c r="Y42" s="151">
        <v>985.4244182072473</v>
      </c>
      <c r="Z42" s="151">
        <v>-349.98719412672045</v>
      </c>
      <c r="AA42" s="151">
        <v>95.827599092328029</v>
      </c>
      <c r="AB42" s="151">
        <v>-13.597158361107956</v>
      </c>
      <c r="AC42" s="151">
        <v>2.9721925083541376</v>
      </c>
      <c r="AD42" s="151">
        <v>-0.74678364600975489</v>
      </c>
      <c r="AE42" s="151">
        <v>0.24222525763139777</v>
      </c>
      <c r="AF42" s="151">
        <v>-3.1108139723040065E-2</v>
      </c>
    </row>
    <row r="43" spans="1:32">
      <c r="A43" s="2">
        <v>40</v>
      </c>
      <c r="B43" s="228"/>
      <c r="C43" s="11"/>
      <c r="D43" s="23"/>
      <c r="E43" s="11"/>
      <c r="F43" s="31"/>
      <c r="G43" s="31"/>
      <c r="H43" s="84"/>
      <c r="I43" s="290"/>
      <c r="J43" s="86"/>
      <c r="K43" s="86"/>
      <c r="L43" s="11" t="s">
        <v>109</v>
      </c>
      <c r="M43" s="16">
        <v>3</v>
      </c>
      <c r="N43" s="11" t="s">
        <v>387</v>
      </c>
      <c r="O43" s="86">
        <f t="shared" si="0"/>
        <v>0</v>
      </c>
      <c r="Q43" s="228"/>
      <c r="S43" s="151">
        <v>248.04136125485999</v>
      </c>
      <c r="T43" s="151">
        <v>49.086776983954884</v>
      </c>
      <c r="U43" s="151">
        <v>-398.16522423515841</v>
      </c>
      <c r="V43" s="151">
        <v>1653.265465115499</v>
      </c>
      <c r="W43" s="151">
        <v>-3660.3669426198953</v>
      </c>
      <c r="X43" s="151">
        <v>-3041.5943869917401</v>
      </c>
      <c r="Y43" s="151">
        <v>991.6096011315517</v>
      </c>
      <c r="Z43" s="151">
        <v>-352.1839450121546</v>
      </c>
      <c r="AA43" s="151">
        <v>96.42907752381592</v>
      </c>
      <c r="AB43" s="151">
        <v>-13.682505389398953</v>
      </c>
      <c r="AC43" s="151">
        <v>2.9908479026188957</v>
      </c>
      <c r="AD43" s="151">
        <v>-0.75147013868092805</v>
      </c>
      <c r="AE43" s="151">
        <v>0.24374486272697296</v>
      </c>
      <c r="AF43" s="151">
        <v>-3.1303368607812507E-2</v>
      </c>
    </row>
    <row r="44" spans="1:32">
      <c r="A44" s="2">
        <v>41</v>
      </c>
      <c r="B44" s="228"/>
      <c r="C44" s="11"/>
      <c r="D44" s="11"/>
      <c r="E44" s="11"/>
      <c r="F44" s="31"/>
      <c r="G44" s="31"/>
      <c r="H44" s="84"/>
      <c r="I44" s="290"/>
      <c r="J44" s="86"/>
      <c r="K44" s="86"/>
      <c r="L44" s="11" t="s">
        <v>109</v>
      </c>
      <c r="M44" s="16">
        <v>3</v>
      </c>
      <c r="N44" s="11" t="s">
        <v>387</v>
      </c>
      <c r="O44" s="86">
        <f t="shared" si="0"/>
        <v>0</v>
      </c>
      <c r="Q44" s="228"/>
      <c r="S44" s="151">
        <v>249.30703755724232</v>
      </c>
      <c r="T44" s="151">
        <v>49.338504045788504</v>
      </c>
      <c r="U44" s="151">
        <v>-400.20709717931396</v>
      </c>
      <c r="V44" s="151">
        <v>1661.7437495528827</v>
      </c>
      <c r="W44" s="151">
        <v>-3679.1380551454827</v>
      </c>
      <c r="X44" s="151">
        <v>-3057.2598029016281</v>
      </c>
      <c r="Y44" s="151">
        <v>996.71829188708489</v>
      </c>
      <c r="Z44" s="151">
        <v>-353.99836872369139</v>
      </c>
      <c r="AA44" s="151">
        <v>96.925872437341724</v>
      </c>
      <c r="AB44" s="151">
        <v>-13.752995797280699</v>
      </c>
      <c r="AC44" s="151">
        <v>3.0062564789112565</v>
      </c>
      <c r="AD44" s="151">
        <v>-0.75534185806772469</v>
      </c>
      <c r="AE44" s="151">
        <v>0.24500080249269598</v>
      </c>
      <c r="AF44" s="151">
        <v>-3.1464645054765962E-2</v>
      </c>
    </row>
    <row r="45" spans="1:32">
      <c r="A45" s="2">
        <v>42</v>
      </c>
      <c r="B45" s="228"/>
      <c r="C45" s="11"/>
      <c r="D45" s="11"/>
      <c r="E45" s="11"/>
      <c r="F45" s="31"/>
      <c r="G45" s="31"/>
      <c r="H45" s="84"/>
      <c r="I45" s="290"/>
      <c r="J45" s="86"/>
      <c r="K45" s="86"/>
      <c r="L45" s="11" t="s">
        <v>109</v>
      </c>
      <c r="M45" s="16">
        <v>3</v>
      </c>
      <c r="N45" s="11" t="s">
        <v>387</v>
      </c>
      <c r="O45" s="86">
        <f t="shared" si="0"/>
        <v>0</v>
      </c>
      <c r="Q45" s="228"/>
      <c r="S45" s="151">
        <v>248.00357098079431</v>
      </c>
      <c r="T45" s="151">
        <v>49.086776983954884</v>
      </c>
      <c r="U45" s="151">
        <v>-398.16522423515841</v>
      </c>
      <c r="V45" s="151">
        <v>1653.265465115499</v>
      </c>
      <c r="W45" s="151">
        <v>-3660.3669426198953</v>
      </c>
      <c r="X45" s="151">
        <v>-3041.9972966424584</v>
      </c>
      <c r="Y45" s="151">
        <v>991.74996121194181</v>
      </c>
      <c r="Z45" s="151">
        <v>-352.23380251772005</v>
      </c>
      <c r="AA45" s="151">
        <v>96.442728454773317</v>
      </c>
      <c r="AB45" s="151">
        <v>-13.684437760533385</v>
      </c>
      <c r="AC45" s="151">
        <v>2.9912711072181568</v>
      </c>
      <c r="AD45" s="151">
        <v>-0.75157775330033905</v>
      </c>
      <c r="AE45" s="151">
        <v>0.24378046668863657</v>
      </c>
      <c r="AF45" s="151">
        <v>-3.1307826043552645E-2</v>
      </c>
    </row>
    <row r="46" spans="1:32">
      <c r="A46" s="2">
        <v>43</v>
      </c>
      <c r="B46" s="228"/>
      <c r="C46" s="11"/>
      <c r="D46" s="11"/>
      <c r="E46" s="11"/>
      <c r="F46" s="31"/>
      <c r="G46" s="31"/>
      <c r="H46" s="84"/>
      <c r="I46" s="290"/>
      <c r="J46" s="86"/>
      <c r="K46" s="86"/>
      <c r="L46" s="11" t="s">
        <v>109</v>
      </c>
      <c r="M46" s="16">
        <v>3</v>
      </c>
      <c r="N46" s="11" t="s">
        <v>387</v>
      </c>
      <c r="O46" s="86">
        <f t="shared" si="0"/>
        <v>0</v>
      </c>
      <c r="Q46" s="228"/>
      <c r="S46" s="151">
        <v>254.37491765339414</v>
      </c>
      <c r="T46" s="151">
        <v>50.115577246862507</v>
      </c>
      <c r="U46" s="151">
        <v>-407.46383911341968</v>
      </c>
      <c r="V46" s="151">
        <v>1691.8710062982959</v>
      </c>
      <c r="W46" s="151">
        <v>-3738.9103332135219</v>
      </c>
      <c r="X46" s="151">
        <v>-3144.9594924468515</v>
      </c>
      <c r="Y46" s="151">
        <v>1022.7439470589162</v>
      </c>
      <c r="Z46" s="151">
        <v>-363.24175239332425</v>
      </c>
      <c r="AA46" s="151">
        <v>99.456739793668802</v>
      </c>
      <c r="AB46" s="151">
        <v>-14.112098262807251</v>
      </c>
      <c r="AC46" s="151">
        <v>3.0847536116958976</v>
      </c>
      <c r="AD46" s="151">
        <v>-0.77506670247330833</v>
      </c>
      <c r="AE46" s="151">
        <v>0.25139975107039836</v>
      </c>
      <c r="AF46" s="151">
        <v>-3.228625772248659E-2</v>
      </c>
    </row>
    <row r="47" spans="1:32">
      <c r="A47" s="2">
        <v>44</v>
      </c>
      <c r="B47" s="228"/>
      <c r="C47" s="228"/>
      <c r="D47" s="11"/>
      <c r="E47" s="11"/>
      <c r="F47" s="31"/>
      <c r="G47" s="31"/>
      <c r="H47" s="84"/>
      <c r="I47" s="290"/>
      <c r="J47" s="86"/>
      <c r="K47" s="86"/>
      <c r="L47" s="11" t="s">
        <v>109</v>
      </c>
      <c r="M47" s="16">
        <v>3</v>
      </c>
      <c r="N47" s="11" t="s">
        <v>387</v>
      </c>
      <c r="O47" s="86">
        <f t="shared" si="0"/>
        <v>0</v>
      </c>
      <c r="Q47" s="228"/>
      <c r="S47" s="151">
        <v>127.02560215146814</v>
      </c>
      <c r="T47" s="151">
        <v>27.597870237174096</v>
      </c>
      <c r="U47" s="151">
        <v>-200.24281994933034</v>
      </c>
      <c r="V47" s="151">
        <v>827.49505119601611</v>
      </c>
      <c r="W47" s="151">
        <v>-1824.5968034696471</v>
      </c>
      <c r="X47" s="151">
        <v>-1553.3527669443572</v>
      </c>
      <c r="Y47" s="151">
        <v>503.87567238960742</v>
      </c>
      <c r="Z47" s="151">
        <v>-178.9584645120172</v>
      </c>
      <c r="AA47" s="151">
        <v>48.999393117145473</v>
      </c>
      <c r="AB47" s="151">
        <v>-6.9526105068929622</v>
      </c>
      <c r="AC47" s="151">
        <v>1.5197666997874424</v>
      </c>
      <c r="AD47" s="151">
        <v>-0.3818531389924435</v>
      </c>
      <c r="AE47" s="151">
        <v>0.12385784839357965</v>
      </c>
      <c r="AF47" s="151">
        <v>-1.5906499540578555E-2</v>
      </c>
    </row>
    <row r="48" spans="1:32">
      <c r="A48" s="2">
        <v>45</v>
      </c>
      <c r="B48" s="228"/>
      <c r="C48" s="228"/>
      <c r="D48" s="11"/>
      <c r="E48" s="11"/>
      <c r="F48" s="31"/>
      <c r="G48" s="31"/>
      <c r="H48" s="84"/>
      <c r="I48" s="290"/>
      <c r="J48" s="86"/>
      <c r="K48" s="86"/>
      <c r="L48" s="11" t="s">
        <v>109</v>
      </c>
      <c r="M48" s="16">
        <v>3</v>
      </c>
      <c r="N48" s="11" t="s">
        <v>387</v>
      </c>
      <c r="O48" s="86">
        <f t="shared" si="0"/>
        <v>0</v>
      </c>
      <c r="Q48" s="228"/>
      <c r="S48" s="151">
        <v>-183.50747972339445</v>
      </c>
      <c r="T48" s="151">
        <v>-37.180116655577272</v>
      </c>
      <c r="U48" s="151">
        <v>565.63705209016393</v>
      </c>
      <c r="V48" s="151">
        <v>-2388.4611740975215</v>
      </c>
      <c r="W48" s="151">
        <v>5168.7975891261594</v>
      </c>
      <c r="X48" s="151">
        <v>5078.6767422395387</v>
      </c>
      <c r="Y48" s="151">
        <v>-1595.3862822198716</v>
      </c>
      <c r="Z48" s="151">
        <v>566.62367371845494</v>
      </c>
      <c r="AA48" s="151">
        <v>-155.14334362153028</v>
      </c>
      <c r="AB48" s="151">
        <v>22.013549933211092</v>
      </c>
      <c r="AC48" s="151">
        <v>-4.8119297753621364</v>
      </c>
      <c r="AD48" s="151">
        <v>1.2090378912765123</v>
      </c>
      <c r="AE48" s="151">
        <v>-0.3921650393135902</v>
      </c>
      <c r="AF48" s="151">
        <v>5.036362466751531E-2</v>
      </c>
    </row>
    <row r="49" spans="1:32">
      <c r="A49" s="2">
        <v>46</v>
      </c>
      <c r="B49" s="228"/>
      <c r="C49" s="228"/>
      <c r="D49" s="11"/>
      <c r="E49" s="11"/>
      <c r="F49" s="31"/>
      <c r="G49" s="31"/>
      <c r="H49" s="84"/>
      <c r="I49" s="290"/>
      <c r="J49" s="86"/>
      <c r="K49" s="86"/>
      <c r="L49" s="11" t="s">
        <v>109</v>
      </c>
      <c r="M49" s="16">
        <v>3</v>
      </c>
      <c r="N49" s="11" t="s">
        <v>387</v>
      </c>
      <c r="O49" s="86">
        <f t="shared" si="0"/>
        <v>0</v>
      </c>
      <c r="Q49" s="228"/>
      <c r="S49" s="151">
        <v>-248.00369953021089</v>
      </c>
      <c r="T49" s="151">
        <v>-50.250260053274609</v>
      </c>
      <c r="U49" s="151">
        <v>764.47874616760532</v>
      </c>
      <c r="V49" s="151">
        <v>-3228.0908701118192</v>
      </c>
      <c r="W49" s="151">
        <v>6985.8151716520724</v>
      </c>
      <c r="X49" s="151">
        <v>6864.1772395549733</v>
      </c>
      <c r="Y49" s="151">
        <v>-2156.2775597484178</v>
      </c>
      <c r="Z49" s="151">
        <v>765.83203096685213</v>
      </c>
      <c r="AA49" s="151">
        <v>-209.6872181655836</v>
      </c>
      <c r="AB49" s="151">
        <v>29.752870195866461</v>
      </c>
      <c r="AC49" s="151">
        <v>-6.5036638546788854</v>
      </c>
      <c r="AD49" s="151">
        <v>1.6341008405200601</v>
      </c>
      <c r="AE49" s="151">
        <v>-0.53003926727552764</v>
      </c>
      <c r="AF49" s="151">
        <v>6.8070014248963112E-2</v>
      </c>
    </row>
    <row r="50" spans="1:32">
      <c r="A50" s="2">
        <v>47</v>
      </c>
      <c r="B50" s="228"/>
      <c r="C50" s="228"/>
      <c r="D50" s="11"/>
      <c r="E50" s="11"/>
      <c r="F50" s="31"/>
      <c r="G50" s="31"/>
      <c r="H50" s="84"/>
      <c r="I50" s="290"/>
      <c r="J50" s="86"/>
      <c r="K50" s="86"/>
      <c r="L50" s="11" t="s">
        <v>109</v>
      </c>
      <c r="M50" s="16">
        <v>3</v>
      </c>
      <c r="N50" s="11" t="s">
        <v>387</v>
      </c>
      <c r="O50" s="86">
        <f t="shared" si="0"/>
        <v>0</v>
      </c>
      <c r="Q50" s="228"/>
      <c r="S50" s="151">
        <v>-244.37892987919571</v>
      </c>
      <c r="T50" s="151">
        <v>-28.218690438087386</v>
      </c>
      <c r="U50" s="151">
        <v>549.97703946184254</v>
      </c>
      <c r="V50" s="151">
        <v>-2331.7911917133906</v>
      </c>
      <c r="W50" s="151">
        <v>5016.1905143313124</v>
      </c>
      <c r="X50" s="151">
        <v>5167.2781907693461</v>
      </c>
      <c r="Y50" s="151">
        <v>-1604.7323488917123</v>
      </c>
      <c r="Z50" s="151">
        <v>569.94303477586936</v>
      </c>
      <c r="AA50" s="151">
        <v>-156.05219907666961</v>
      </c>
      <c r="AB50" s="151">
        <v>22.142526349843685</v>
      </c>
      <c r="AC50" s="151">
        <v>-4.8401192794777224</v>
      </c>
      <c r="AD50" s="151">
        <v>1.2161154517336845</v>
      </c>
      <c r="AE50" s="151">
        <v>-0.39445778827389016</v>
      </c>
      <c r="AF50" s="151">
        <v>5.0658489895445434E-2</v>
      </c>
    </row>
    <row r="51" spans="1:32">
      <c r="A51" s="2">
        <v>48</v>
      </c>
      <c r="B51" s="228"/>
      <c r="C51" s="228"/>
      <c r="D51" s="11"/>
      <c r="E51" s="11"/>
      <c r="F51" s="31"/>
      <c r="G51" s="31"/>
      <c r="H51" s="84"/>
      <c r="I51" s="290"/>
      <c r="J51" s="86"/>
      <c r="K51" s="86"/>
      <c r="L51" s="11" t="s">
        <v>109</v>
      </c>
      <c r="M51" s="16">
        <v>3</v>
      </c>
      <c r="N51" s="11" t="s">
        <v>387</v>
      </c>
      <c r="O51" s="86">
        <f t="shared" si="0"/>
        <v>0</v>
      </c>
      <c r="Q51" s="228"/>
      <c r="S51" s="151">
        <v>-323.91552526109967</v>
      </c>
      <c r="T51" s="151">
        <v>-37.404360702656241</v>
      </c>
      <c r="U51" s="151">
        <v>729.00404817000219</v>
      </c>
      <c r="V51" s="151">
        <v>-3090.8294279113252</v>
      </c>
      <c r="W51" s="151">
        <v>6649.047012788963</v>
      </c>
      <c r="X51" s="151">
        <v>6849.483219007755</v>
      </c>
      <c r="Y51" s="151">
        <v>-2127.1569845021841</v>
      </c>
      <c r="Z51" s="151">
        <v>755.48941999122906</v>
      </c>
      <c r="AA51" s="151">
        <v>-206.85538400259409</v>
      </c>
      <c r="AB51" s="151">
        <v>29.351079507861645</v>
      </c>
      <c r="AC51" s="151">
        <v>-6.4158321778461609</v>
      </c>
      <c r="AD51" s="151">
        <v>1.6120253839911511</v>
      </c>
      <c r="AE51" s="151">
        <v>-0.52287495683755991</v>
      </c>
      <c r="AF51" s="151">
        <v>6.7150500693946555E-2</v>
      </c>
    </row>
    <row r="52" spans="1:32">
      <c r="A52" s="2">
        <v>49</v>
      </c>
      <c r="B52" s="228"/>
      <c r="C52" s="228"/>
      <c r="D52" s="11"/>
      <c r="E52" s="11"/>
      <c r="F52" s="31"/>
      <c r="G52" s="31"/>
      <c r="H52" s="84"/>
      <c r="I52" s="290"/>
      <c r="J52" s="86"/>
      <c r="K52" s="86"/>
      <c r="L52" s="11" t="s">
        <v>109</v>
      </c>
      <c r="M52" s="16">
        <v>3</v>
      </c>
      <c r="N52" s="11" t="s">
        <v>387</v>
      </c>
      <c r="O52" s="86">
        <f t="shared" si="0"/>
        <v>0</v>
      </c>
      <c r="Q52" s="228"/>
    </row>
    <row r="53" spans="1:32">
      <c r="A53" s="2">
        <v>50</v>
      </c>
      <c r="B53" s="228"/>
      <c r="C53" s="228"/>
      <c r="D53" s="11"/>
      <c r="E53" s="11"/>
      <c r="F53" s="31"/>
      <c r="G53" s="31"/>
      <c r="H53" s="84"/>
      <c r="I53" s="290"/>
      <c r="J53" s="86"/>
      <c r="K53" s="86"/>
      <c r="L53" s="11" t="s">
        <v>109</v>
      </c>
      <c r="M53" s="16">
        <v>3</v>
      </c>
      <c r="N53" s="11" t="s">
        <v>387</v>
      </c>
      <c r="O53" s="86">
        <f t="shared" si="0"/>
        <v>0</v>
      </c>
      <c r="Q53" s="228"/>
      <c r="S53" s="151">
        <v>3260.0329287139275</v>
      </c>
      <c r="T53" s="151">
        <v>-3550.2766421631818</v>
      </c>
      <c r="U53" s="151">
        <v>3259.9835065478092</v>
      </c>
      <c r="V53" s="151">
        <v>3260.054523724652</v>
      </c>
      <c r="W53" s="151">
        <v>3260.0294820551135</v>
      </c>
      <c r="X53" s="151">
        <v>3260.0374634200653</v>
      </c>
      <c r="Y53" s="151">
        <v>3260.0354358390327</v>
      </c>
      <c r="Z53" s="151">
        <v>3260.036962697146</v>
      </c>
      <c r="AA53" s="151">
        <v>3260.0361543048471</v>
      </c>
      <c r="AB53" s="151">
        <v>3260.0364549415849</v>
      </c>
      <c r="AC53" s="151">
        <v>3260.0364016813396</v>
      </c>
      <c r="AD53" s="151">
        <v>3260.0364205953119</v>
      </c>
      <c r="AE53" s="151">
        <v>3260.0364114196059</v>
      </c>
      <c r="AF53" s="151">
        <v>3260.0364167929765</v>
      </c>
    </row>
    <row r="54" spans="1:32">
      <c r="A54" s="2">
        <v>51</v>
      </c>
      <c r="B54" s="228"/>
      <c r="C54" s="228"/>
      <c r="D54" s="11"/>
      <c r="E54" s="11"/>
      <c r="F54" s="31"/>
      <c r="G54" s="31"/>
      <c r="H54" s="84"/>
      <c r="I54" s="290"/>
      <c r="J54" s="86"/>
      <c r="K54" s="86"/>
      <c r="L54" s="11" t="s">
        <v>109</v>
      </c>
      <c r="M54" s="16">
        <v>3</v>
      </c>
      <c r="N54" s="11" t="s">
        <v>387</v>
      </c>
      <c r="O54" s="86">
        <f t="shared" si="0"/>
        <v>0</v>
      </c>
      <c r="Q54" s="228"/>
      <c r="S54" s="151">
        <v>3152.7571018938038</v>
      </c>
      <c r="T54" s="151">
        <v>-3539.0652422402068</v>
      </c>
      <c r="U54" s="151">
        <v>-3235.5101082303981</v>
      </c>
      <c r="V54" s="151">
        <v>3152.7786286359474</v>
      </c>
      <c r="W54" s="151">
        <v>3152.7536660450037</v>
      </c>
      <c r="X54" s="151">
        <v>3152.7616222083984</v>
      </c>
      <c r="Y54" s="151">
        <v>3152.7596010238467</v>
      </c>
      <c r="Z54" s="151">
        <v>3152.7611230655534</v>
      </c>
      <c r="AA54" s="151">
        <v>3152.7603172234967</v>
      </c>
      <c r="AB54" s="151">
        <v>3152.7606169115875</v>
      </c>
      <c r="AC54" s="151">
        <v>3152.7605638209279</v>
      </c>
      <c r="AD54" s="151">
        <v>3152.7605826755021</v>
      </c>
      <c r="AE54" s="151">
        <v>3152.7605735273428</v>
      </c>
      <c r="AF54" s="151">
        <v>3152.7605788847882</v>
      </c>
    </row>
    <row r="55" spans="1:32">
      <c r="A55" s="2">
        <v>52</v>
      </c>
      <c r="B55" s="228"/>
      <c r="C55" s="228"/>
      <c r="D55" s="11"/>
      <c r="E55" s="11"/>
      <c r="F55" s="31"/>
      <c r="G55" s="31"/>
      <c r="H55" s="84"/>
      <c r="I55" s="290"/>
      <c r="J55" s="86"/>
      <c r="K55" s="86"/>
      <c r="L55" s="11" t="s">
        <v>109</v>
      </c>
      <c r="M55" s="16">
        <v>3</v>
      </c>
      <c r="N55" s="11" t="s">
        <v>387</v>
      </c>
      <c r="O55" s="86">
        <f t="shared" si="0"/>
        <v>0</v>
      </c>
      <c r="Q55" s="228"/>
      <c r="S55" s="151">
        <v>1842.1254880532649</v>
      </c>
      <c r="T55" s="151">
        <v>-2156.3259184511153</v>
      </c>
      <c r="U55" s="151">
        <v>-1971.3720511608494</v>
      </c>
      <c r="V55" s="151">
        <v>1842.1386040751472</v>
      </c>
      <c r="W55" s="151">
        <v>1842.1233945559004</v>
      </c>
      <c r="X55" s="151">
        <v>1842.1282421898663</v>
      </c>
      <c r="Y55" s="151">
        <v>1842.1270106915345</v>
      </c>
      <c r="Z55" s="151">
        <v>1842.1279380637088</v>
      </c>
      <c r="AA55" s="151">
        <v>1842.1274470682954</v>
      </c>
      <c r="AB55" s="151">
        <v>1842.127629666918</v>
      </c>
      <c r="AC55" s="151">
        <v>1842.1275973190882</v>
      </c>
      <c r="AD55" s="151">
        <v>1842.1276088074444</v>
      </c>
      <c r="AE55" s="151">
        <v>1842.1276032334977</v>
      </c>
      <c r="AF55" s="151">
        <v>1842.1276064978076</v>
      </c>
    </row>
    <row r="56" spans="1:32">
      <c r="A56" s="2">
        <v>53</v>
      </c>
      <c r="B56" s="228"/>
      <c r="C56" s="228"/>
      <c r="D56" s="11"/>
      <c r="E56" s="11"/>
      <c r="F56" s="31"/>
      <c r="G56" s="31"/>
      <c r="H56" s="84"/>
      <c r="I56" s="290"/>
      <c r="J56" s="86"/>
      <c r="K56" s="86"/>
      <c r="L56" s="11" t="s">
        <v>109</v>
      </c>
      <c r="M56" s="16">
        <v>3</v>
      </c>
      <c r="N56" s="11" t="s">
        <v>387</v>
      </c>
      <c r="O56" s="86">
        <f t="shared" si="0"/>
        <v>0</v>
      </c>
      <c r="Q56" s="228"/>
      <c r="S56" s="151">
        <v>1200.3737755330708</v>
      </c>
      <c r="T56" s="151">
        <v>-1412.636390250286</v>
      </c>
      <c r="U56" s="151">
        <v>-1291.4707718174939</v>
      </c>
      <c r="V56" s="151">
        <v>1200.3823680005826</v>
      </c>
      <c r="W56" s="151">
        <v>1200.3724040520599</v>
      </c>
      <c r="X56" s="151">
        <v>1200.3755797979065</v>
      </c>
      <c r="Y56" s="151">
        <v>1200.3747730276477</v>
      </c>
      <c r="Z56" s="151">
        <v>1200.375380561806</v>
      </c>
      <c r="AA56" s="151">
        <v>1200.375058904187</v>
      </c>
      <c r="AB56" s="151">
        <v>1200.3751785268955</v>
      </c>
      <c r="AC56" s="151">
        <v>1200.3751573351371</v>
      </c>
      <c r="AD56" s="151">
        <v>1200.3751648612567</v>
      </c>
      <c r="AE56" s="151">
        <v>1200.3751612097835</v>
      </c>
      <c r="AF56" s="151">
        <v>1200.3751633483282</v>
      </c>
    </row>
    <row r="57" spans="1:32">
      <c r="A57" s="2">
        <v>54</v>
      </c>
      <c r="B57" s="228"/>
      <c r="C57" s="228"/>
      <c r="D57" s="11"/>
      <c r="E57" s="11"/>
      <c r="F57" s="31"/>
      <c r="G57" s="31"/>
      <c r="H57" s="84"/>
      <c r="I57" s="290"/>
      <c r="J57" s="86"/>
      <c r="K57" s="86"/>
      <c r="L57" s="11" t="s">
        <v>109</v>
      </c>
      <c r="M57" s="16">
        <v>3</v>
      </c>
      <c r="N57" s="11" t="s">
        <v>387</v>
      </c>
      <c r="O57" s="86">
        <f t="shared" si="0"/>
        <v>0</v>
      </c>
      <c r="Q57" s="228"/>
      <c r="S57" s="151">
        <v>1442.7067042047031</v>
      </c>
      <c r="T57" s="151">
        <v>-2242.2799845243867</v>
      </c>
      <c r="U57" s="151">
        <v>-2049.9536060597393</v>
      </c>
      <c r="V57" s="151">
        <v>1442.7203430744144</v>
      </c>
      <c r="W57" s="151">
        <v>1442.7045272832177</v>
      </c>
      <c r="X57" s="151">
        <v>1442.7095681484866</v>
      </c>
      <c r="Y57" s="151">
        <v>1442.7082875636979</v>
      </c>
      <c r="Z57" s="151">
        <v>1442.7092519012544</v>
      </c>
      <c r="AA57" s="151">
        <v>1442.7087413346162</v>
      </c>
      <c r="AB57" s="151">
        <v>1442.7089312107905</v>
      </c>
      <c r="AC57" s="151">
        <v>1442.7088975742813</v>
      </c>
      <c r="AD57" s="151">
        <v>1442.7089095197443</v>
      </c>
      <c r="AE57" s="151">
        <v>1442.7089037228395</v>
      </c>
      <c r="AF57" s="151">
        <v>1442.7089071179973</v>
      </c>
    </row>
    <row r="58" spans="1:32">
      <c r="A58" s="2">
        <v>55</v>
      </c>
      <c r="B58" s="228"/>
      <c r="C58" s="228"/>
      <c r="D58" s="11"/>
      <c r="E58" s="11"/>
      <c r="F58" s="31"/>
      <c r="G58" s="31"/>
      <c r="H58" s="84"/>
      <c r="I58" s="290"/>
      <c r="J58" s="86"/>
      <c r="K58" s="86"/>
      <c r="L58" s="11" t="s">
        <v>109</v>
      </c>
      <c r="M58" s="16">
        <v>3</v>
      </c>
      <c r="N58" s="11" t="s">
        <v>387</v>
      </c>
      <c r="O58" s="86">
        <f t="shared" si="0"/>
        <v>0</v>
      </c>
      <c r="Q58" s="228"/>
      <c r="S58" s="151">
        <v>1175.6696609512258</v>
      </c>
      <c r="T58" s="151">
        <v>-3144.0703773282466</v>
      </c>
      <c r="U58" s="151">
        <v>-4393.3799823034815</v>
      </c>
      <c r="V58" s="151">
        <v>1226.0687316625294</v>
      </c>
      <c r="W58" s="151">
        <v>-249.49670341974186</v>
      </c>
      <c r="X58" s="151">
        <v>27.801603963786921</v>
      </c>
      <c r="Y58" s="151">
        <v>-11.321541328243546</v>
      </c>
      <c r="Z58" s="151">
        <v>4.0209823389710344</v>
      </c>
      <c r="AA58" s="151">
        <v>-1.100905270572345</v>
      </c>
      <c r="AB58" s="151">
        <v>0.15622230363952708</v>
      </c>
      <c r="AC58" s="151">
        <v>-3.4149229560953426E-2</v>
      </c>
      <c r="AD58" s="151">
        <v>8.5805173143357095E-3</v>
      </c>
      <c r="AE58" s="151">
        <v>-2.7831271505989416E-3</v>
      </c>
      <c r="AF58" s="151">
        <v>3.5752456770819232E-4</v>
      </c>
    </row>
    <row r="59" spans="1:32">
      <c r="A59" s="2">
        <v>56</v>
      </c>
      <c r="B59" s="228"/>
      <c r="C59" s="228"/>
      <c r="D59" s="11"/>
      <c r="E59" s="11"/>
      <c r="F59" s="31"/>
      <c r="G59" s="31"/>
      <c r="H59" s="84"/>
      <c r="I59" s="290"/>
      <c r="J59" s="86"/>
      <c r="K59" s="86"/>
      <c r="L59" s="11" t="s">
        <v>109</v>
      </c>
      <c r="M59" s="16">
        <v>3</v>
      </c>
      <c r="N59" s="11" t="s">
        <v>387</v>
      </c>
      <c r="O59" s="86">
        <f t="shared" si="0"/>
        <v>0</v>
      </c>
      <c r="Q59" s="228"/>
      <c r="S59" s="151">
        <v>757.75983445324835</v>
      </c>
      <c r="T59" s="151">
        <v>-1908.2511040080255</v>
      </c>
      <c r="U59" s="151">
        <v>-2798.3869280285194</v>
      </c>
      <c r="V59" s="151">
        <v>771.37241131141309</v>
      </c>
      <c r="W59" s="151">
        <v>-156.96907299729457</v>
      </c>
      <c r="X59" s="151">
        <v>17.491179752873247</v>
      </c>
      <c r="Y59" s="151">
        <v>-7.1228654294396883</v>
      </c>
      <c r="Z59" s="151">
        <v>2.5297703523810791</v>
      </c>
      <c r="AA59" s="151">
        <v>-0.69262609617480098</v>
      </c>
      <c r="AB59" s="151">
        <v>9.8286278584594336E-2</v>
      </c>
      <c r="AC59" s="151">
        <v>-2.1484785604036178E-2</v>
      </c>
      <c r="AD59" s="151">
        <v>5.3984302960676245E-3</v>
      </c>
      <c r="AE59" s="151">
        <v>-1.7510022234186694E-3</v>
      </c>
      <c r="AF59" s="151">
        <v>2.2492188032757405E-4</v>
      </c>
    </row>
    <row r="60" spans="1:32">
      <c r="A60" s="2">
        <v>57</v>
      </c>
      <c r="B60" s="228"/>
      <c r="C60" s="228"/>
      <c r="D60" s="11"/>
      <c r="E60" s="11"/>
      <c r="F60" s="31"/>
      <c r="G60" s="31"/>
      <c r="H60" s="84"/>
      <c r="I60" s="290"/>
      <c r="J60" s="86"/>
      <c r="K60" s="86"/>
      <c r="L60" s="11" t="s">
        <v>109</v>
      </c>
      <c r="M60" s="16">
        <v>3</v>
      </c>
      <c r="N60" s="11" t="s">
        <v>387</v>
      </c>
      <c r="O60" s="86">
        <f t="shared" si="0"/>
        <v>0</v>
      </c>
      <c r="Q60" s="228"/>
      <c r="S60" s="151">
        <v>515.64624964984284</v>
      </c>
      <c r="T60" s="151">
        <v>-1224.8167073331529</v>
      </c>
      <c r="U60" s="151">
        <v>-1886.217032090811</v>
      </c>
      <c r="V60" s="151">
        <v>513.33356942897558</v>
      </c>
      <c r="W60" s="151">
        <v>-104.45991167567288</v>
      </c>
      <c r="X60" s="151">
        <v>11.639730102672598</v>
      </c>
      <c r="Y60" s="151">
        <v>-4.7400022800398451</v>
      </c>
      <c r="Z60" s="151">
        <v>1.6834672415604282</v>
      </c>
      <c r="AA60" s="151">
        <v>-0.46091669043800448</v>
      </c>
      <c r="AB60" s="151">
        <v>6.5405966831314166E-2</v>
      </c>
      <c r="AC60" s="151">
        <v>-1.4297355769136474E-2</v>
      </c>
      <c r="AD60" s="151">
        <v>3.5924612098453641E-3</v>
      </c>
      <c r="AE60" s="151">
        <v>-1.1652456257537499E-3</v>
      </c>
      <c r="AF60" s="151">
        <v>1.4968285286516073E-4</v>
      </c>
    </row>
    <row r="61" spans="1:32">
      <c r="A61" s="2">
        <v>58</v>
      </c>
      <c r="B61" s="228"/>
      <c r="C61" s="228"/>
      <c r="D61" s="11"/>
      <c r="E61" s="11"/>
      <c r="F61" s="31"/>
      <c r="G61" s="31"/>
      <c r="H61" s="84"/>
      <c r="I61" s="290"/>
      <c r="J61" s="86"/>
      <c r="K61" s="86"/>
      <c r="L61" s="11" t="s">
        <v>109</v>
      </c>
      <c r="M61" s="16">
        <v>3</v>
      </c>
      <c r="N61" s="11" t="s">
        <v>387</v>
      </c>
      <c r="O61" s="86">
        <f t="shared" si="0"/>
        <v>0</v>
      </c>
      <c r="Q61" s="228"/>
      <c r="S61" s="151">
        <v>595.07627987998512</v>
      </c>
      <c r="T61" s="151">
        <v>-1071.4160018306225</v>
      </c>
      <c r="U61" s="151">
        <v>-2138.8816048383096</v>
      </c>
      <c r="V61" s="151">
        <v>542.14767344438019</v>
      </c>
      <c r="W61" s="151">
        <v>-110.32338374327161</v>
      </c>
      <c r="X61" s="151">
        <v>12.293582463638071</v>
      </c>
      <c r="Y61" s="151">
        <v>-5.0062636022172455</v>
      </c>
      <c r="Z61" s="151">
        <v>1.7780286757623027</v>
      </c>
      <c r="AA61" s="151">
        <v>-0.4868070992567442</v>
      </c>
      <c r="AB61" s="151">
        <v>6.9080558317648338E-2</v>
      </c>
      <c r="AC61" s="151">
        <v>-1.5100726781381755E-2</v>
      </c>
      <c r="AD61" s="151">
        <v>3.7944195054983696E-3</v>
      </c>
      <c r="AE61" s="151">
        <v>-1.2307685537878178E-3</v>
      </c>
      <c r="AF61" s="151">
        <v>1.5811823579632843E-4</v>
      </c>
    </row>
    <row r="62" spans="1:32">
      <c r="A62" s="2">
        <v>59</v>
      </c>
      <c r="B62" s="228"/>
      <c r="C62" s="228"/>
      <c r="D62" s="11"/>
      <c r="E62" s="11"/>
      <c r="F62" s="31"/>
      <c r="G62" s="31"/>
      <c r="H62" s="84"/>
      <c r="I62" s="290"/>
      <c r="J62" s="86"/>
      <c r="K62" s="86"/>
      <c r="L62" s="11" t="s">
        <v>109</v>
      </c>
      <c r="M62" s="16">
        <v>3</v>
      </c>
      <c r="N62" s="11" t="s">
        <v>387</v>
      </c>
      <c r="O62" s="86">
        <f t="shared" si="0"/>
        <v>0</v>
      </c>
      <c r="Q62" s="228"/>
      <c r="S62" s="151">
        <v>-975.943717854189</v>
      </c>
      <c r="T62" s="151">
        <v>1251.6892566187992</v>
      </c>
      <c r="U62" s="151">
        <v>3624.2084079183714</v>
      </c>
      <c r="V62" s="151">
        <v>-827.36010267461131</v>
      </c>
      <c r="W62" s="151">
        <v>168.36217923282476</v>
      </c>
      <c r="X62" s="151">
        <v>-18.760083950216686</v>
      </c>
      <c r="Y62" s="151">
        <v>7.6395868837557943</v>
      </c>
      <c r="Z62" s="151">
        <v>-2.7132749596232975</v>
      </c>
      <c r="AA62" s="151">
        <v>0.74287076722260237</v>
      </c>
      <c r="AB62" s="151">
        <v>-0.10541840948719707</v>
      </c>
      <c r="AC62" s="151">
        <v>2.3044319957890726E-2</v>
      </c>
      <c r="AD62" s="151">
        <v>-5.7906153434828349E-3</v>
      </c>
      <c r="AE62" s="151">
        <v>1.8783559315745919E-3</v>
      </c>
      <c r="AF62" s="151">
        <v>-2.4131401848200774E-4</v>
      </c>
    </row>
    <row r="63" spans="1:32">
      <c r="A63" s="2">
        <v>60</v>
      </c>
      <c r="B63" s="228"/>
      <c r="C63" s="228"/>
      <c r="D63" s="11"/>
      <c r="E63" s="11"/>
      <c r="F63" s="31"/>
      <c r="G63" s="31"/>
      <c r="H63" s="84"/>
      <c r="I63" s="290"/>
      <c r="J63" s="86"/>
      <c r="K63" s="86"/>
      <c r="L63" s="11" t="s">
        <v>109</v>
      </c>
      <c r="M63" s="16">
        <v>3</v>
      </c>
      <c r="N63" s="11" t="s">
        <v>387</v>
      </c>
      <c r="O63" s="86">
        <f t="shared" si="0"/>
        <v>0</v>
      </c>
      <c r="Q63" s="228"/>
      <c r="S63" s="151">
        <v>-971.45207657084381</v>
      </c>
      <c r="T63" s="151">
        <v>1170.6206311222654</v>
      </c>
      <c r="U63" s="151">
        <v>3645.7887322252918</v>
      </c>
      <c r="V63" s="151">
        <v>-815.8315946456155</v>
      </c>
      <c r="W63" s="151">
        <v>166.0162053395392</v>
      </c>
      <c r="X63" s="151">
        <v>-18.497576856805988</v>
      </c>
      <c r="Y63" s="151">
        <v>7.5326891664409148</v>
      </c>
      <c r="Z63" s="151">
        <v>-2.6753080835547633</v>
      </c>
      <c r="AA63" s="151">
        <v>0.73247629695032324</v>
      </c>
      <c r="AB63" s="151">
        <v>-0.10394356382988149</v>
      </c>
      <c r="AC63" s="151">
        <v>2.2721954296945082E-2</v>
      </c>
      <c r="AD63" s="151">
        <v>-5.7096519372423285E-3</v>
      </c>
      <c r="AE63" s="151">
        <v>1.8520916665240839E-3</v>
      </c>
      <c r="AF63" s="151">
        <v>-2.3794339475846581E-4</v>
      </c>
    </row>
    <row r="64" spans="1:32">
      <c r="A64" s="2">
        <v>61</v>
      </c>
      <c r="B64" s="228"/>
      <c r="C64" s="228"/>
      <c r="D64" s="11"/>
      <c r="E64" s="11"/>
      <c r="F64" s="31"/>
      <c r="G64" s="31"/>
      <c r="H64" s="84"/>
      <c r="I64" s="290"/>
      <c r="J64" s="86"/>
      <c r="K64" s="86"/>
      <c r="L64" s="11" t="s">
        <v>109</v>
      </c>
      <c r="M64" s="16">
        <v>3</v>
      </c>
      <c r="N64" s="11" t="s">
        <v>387</v>
      </c>
      <c r="O64" s="86">
        <f t="shared" si="0"/>
        <v>0</v>
      </c>
      <c r="Q64" s="228"/>
      <c r="S64" s="151">
        <v>-359.32803849465307</v>
      </c>
      <c r="T64" s="151">
        <v>943.78351669851111</v>
      </c>
      <c r="U64" s="151">
        <v>3981.1775698848955</v>
      </c>
      <c r="V64" s="151">
        <v>-763.77678286135722</v>
      </c>
      <c r="W64" s="151">
        <v>155.42342672065323</v>
      </c>
      <c r="X64" s="151">
        <v>-17.317139747289481</v>
      </c>
      <c r="Y64" s="151">
        <v>7.0520020961107237</v>
      </c>
      <c r="Z64" s="151">
        <v>-2.5046061115379215</v>
      </c>
      <c r="AA64" s="151">
        <v>0.6857692898352804</v>
      </c>
      <c r="AB64" s="151">
        <v>-9.7311407775289405E-2</v>
      </c>
      <c r="AC64" s="151">
        <v>2.1272538749555991E-2</v>
      </c>
      <c r="AD64" s="151">
        <v>-5.3456934423959032E-3</v>
      </c>
      <c r="AE64" s="151">
        <v>1.7341314575563341E-3</v>
      </c>
      <c r="AF64" s="151">
        <v>-2.2278613330724268E-4</v>
      </c>
    </row>
    <row r="65" spans="1:32">
      <c r="A65" s="2">
        <v>62</v>
      </c>
      <c r="B65" s="228"/>
      <c r="C65" s="228"/>
      <c r="D65" s="11"/>
      <c r="E65" s="11"/>
      <c r="F65" s="31"/>
      <c r="G65" s="31"/>
      <c r="H65" s="84"/>
      <c r="I65" s="290"/>
      <c r="J65" s="86"/>
      <c r="K65" s="86"/>
      <c r="L65" s="11" t="s">
        <v>109</v>
      </c>
      <c r="M65" s="16">
        <v>3</v>
      </c>
      <c r="N65" s="11" t="s">
        <v>387</v>
      </c>
      <c r="O65" s="86">
        <f t="shared" si="0"/>
        <v>0</v>
      </c>
      <c r="Q65" s="228"/>
      <c r="S65" s="151">
        <v>-384.51570219288737</v>
      </c>
      <c r="T65" s="151">
        <v>868.52181171842358</v>
      </c>
      <c r="U65" s="151">
        <v>4101.3723880375383</v>
      </c>
      <c r="V65" s="151">
        <v>-738.25801221028644</v>
      </c>
      <c r="W65" s="151">
        <v>150.23052865442412</v>
      </c>
      <c r="X65" s="151">
        <v>-16.738629529219292</v>
      </c>
      <c r="Y65" s="151">
        <v>6.8164157758104817</v>
      </c>
      <c r="Z65" s="151">
        <v>-2.4209325417557732</v>
      </c>
      <c r="AA65" s="151">
        <v>0.66285942337335302</v>
      </c>
      <c r="AB65" s="151">
        <v>-9.4061039263357807E-2</v>
      </c>
      <c r="AC65" s="151">
        <v>2.0562112331390381E-2</v>
      </c>
      <c r="AD65" s="151">
        <v>-5.1672694691339031E-3</v>
      </c>
      <c r="AE65" s="151">
        <v>1.6762911068229302E-3</v>
      </c>
      <c r="AF65" s="151">
        <v>-2.1535578247854851E-4</v>
      </c>
    </row>
    <row r="66" spans="1:32">
      <c r="A66" s="2">
        <v>63</v>
      </c>
      <c r="B66" s="228"/>
      <c r="C66" s="228"/>
      <c r="D66" s="282"/>
      <c r="E66" s="282"/>
      <c r="F66" s="31"/>
      <c r="G66" s="31"/>
      <c r="H66" s="84"/>
      <c r="I66" s="290"/>
      <c r="J66" s="86"/>
      <c r="K66" s="86"/>
      <c r="L66" s="11" t="s">
        <v>109</v>
      </c>
      <c r="M66" s="16">
        <v>3</v>
      </c>
      <c r="N66" s="11" t="s">
        <v>387</v>
      </c>
      <c r="O66" s="86">
        <f t="shared" si="0"/>
        <v>0</v>
      </c>
      <c r="P66" s="281"/>
      <c r="Q66" s="228"/>
      <c r="S66" s="151">
        <v>-819.68383311898231</v>
      </c>
      <c r="T66" s="151">
        <v>1649.9528194415577</v>
      </c>
      <c r="U66" s="151">
        <v>8214.1514950176334</v>
      </c>
      <c r="V66" s="151">
        <v>-1427.2481192112107</v>
      </c>
      <c r="W66" s="151">
        <v>290.43536941262079</v>
      </c>
      <c r="X66" s="151">
        <v>-32.35829609845981</v>
      </c>
      <c r="Y66" s="151">
        <v>13.177162156602265</v>
      </c>
      <c r="Z66" s="151">
        <v>-4.6800249715129603</v>
      </c>
      <c r="AA66" s="151">
        <v>1.2814049678410775</v>
      </c>
      <c r="AB66" s="151">
        <v>-0.18183475522758094</v>
      </c>
      <c r="AC66" s="151">
        <v>3.9749973464879879E-2</v>
      </c>
      <c r="AD66" s="151">
        <v>-9.989271027583185E-3</v>
      </c>
      <c r="AE66" s="151">
        <v>3.2406143202800964E-3</v>
      </c>
      <c r="AF66" s="151">
        <v>-4.1637167222647226E-4</v>
      </c>
    </row>
    <row r="67" spans="1:32">
      <c r="A67" s="2">
        <v>64</v>
      </c>
      <c r="B67" s="228"/>
      <c r="C67" s="228"/>
      <c r="D67" s="282"/>
      <c r="E67" s="282"/>
      <c r="F67" s="31"/>
      <c r="G67" s="31"/>
      <c r="H67" s="84"/>
      <c r="I67" s="290"/>
      <c r="J67" s="86"/>
      <c r="K67" s="86"/>
      <c r="L67" s="11" t="s">
        <v>109</v>
      </c>
      <c r="M67" s="16">
        <v>3</v>
      </c>
      <c r="N67" s="11" t="s">
        <v>387</v>
      </c>
      <c r="O67" s="86">
        <f t="shared" si="0"/>
        <v>0</v>
      </c>
      <c r="P67" s="281"/>
      <c r="Q67" s="228"/>
      <c r="S67" s="151">
        <v>-499.25999839670192</v>
      </c>
      <c r="T67" s="151">
        <v>726.81526376084059</v>
      </c>
      <c r="U67" s="151">
        <v>4289.0446830762567</v>
      </c>
      <c r="V67" s="151">
        <v>-660.10550984941699</v>
      </c>
      <c r="W67" s="151">
        <v>134.32701889109157</v>
      </c>
      <c r="X67" s="151">
        <v>-14.966151843537217</v>
      </c>
      <c r="Y67" s="151">
        <v>6.0946121088760155</v>
      </c>
      <c r="Z67" s="151">
        <v>-2.1645680199049582</v>
      </c>
      <c r="AA67" s="151">
        <v>0.5926630926194183</v>
      </c>
      <c r="AB67" s="151">
        <v>-8.4101942441561273E-2</v>
      </c>
      <c r="AC67" s="151">
        <v>1.8385331163097849E-2</v>
      </c>
      <c r="AD67" s="151">
        <v>-4.6204390345385557E-3</v>
      </c>
      <c r="AE67" s="151">
        <v>1.4989956963757847E-3</v>
      </c>
      <c r="AF67" s="151">
        <v>-1.9259600195837876E-4</v>
      </c>
    </row>
    <row r="68" spans="1:32">
      <c r="A68" s="2">
        <v>65</v>
      </c>
      <c r="B68" s="228"/>
      <c r="C68" s="228"/>
      <c r="D68" s="282"/>
      <c r="E68" s="282"/>
      <c r="F68" s="31"/>
      <c r="G68" s="31"/>
      <c r="H68" s="84"/>
      <c r="I68" s="290"/>
      <c r="J68" s="86"/>
      <c r="K68" s="86"/>
      <c r="L68" s="11" t="s">
        <v>109</v>
      </c>
      <c r="M68" s="16">
        <v>3</v>
      </c>
      <c r="N68" s="11" t="s">
        <v>387</v>
      </c>
      <c r="O68" s="86">
        <f t="shared" si="0"/>
        <v>0</v>
      </c>
      <c r="P68" s="281"/>
      <c r="Q68" s="228"/>
      <c r="S68" s="151">
        <v>-543.70814286805114</v>
      </c>
      <c r="T68" s="151">
        <v>642.78193589995055</v>
      </c>
      <c r="U68" s="151">
        <v>4304.4316371105469</v>
      </c>
      <c r="V68" s="151">
        <v>-601.25414882907637</v>
      </c>
      <c r="W68" s="151">
        <v>122.35116286688566</v>
      </c>
      <c r="X68" s="151">
        <v>-13.630449587230666</v>
      </c>
      <c r="Y68" s="151">
        <v>5.550679638077936</v>
      </c>
      <c r="Z68" s="151">
        <v>-1.9713803729798876</v>
      </c>
      <c r="AA68" s="151">
        <v>0.53976647069452821</v>
      </c>
      <c r="AB68" s="151">
        <v>-7.6596761269764987E-2</v>
      </c>
      <c r="AC68" s="151">
        <v>1.6744835555105801E-2</v>
      </c>
      <c r="AD68" s="151">
        <v>-4.2083095877519031E-3</v>
      </c>
      <c r="AE68" s="151">
        <v>1.3653363264206171E-3</v>
      </c>
      <c r="AF68" s="151">
        <v>-1.7543168924641294E-4</v>
      </c>
    </row>
    <row r="69" spans="1:32">
      <c r="A69" s="2">
        <v>66</v>
      </c>
      <c r="B69" s="228"/>
      <c r="C69" s="228"/>
      <c r="D69" s="282"/>
      <c r="E69" s="282"/>
      <c r="F69" s="31"/>
      <c r="G69" s="31"/>
      <c r="H69" s="84"/>
      <c r="I69" s="290"/>
      <c r="J69" s="86"/>
      <c r="K69" s="86"/>
      <c r="L69" s="11" t="s">
        <v>109</v>
      </c>
      <c r="M69" s="16">
        <v>3</v>
      </c>
      <c r="N69" s="11" t="s">
        <v>387</v>
      </c>
      <c r="O69" s="86">
        <f t="shared" si="0"/>
        <v>0</v>
      </c>
      <c r="P69" s="281"/>
      <c r="Q69" s="228"/>
      <c r="S69" s="151">
        <v>359.89642173594166</v>
      </c>
      <c r="T69" s="151">
        <v>-383.3195860352925</v>
      </c>
      <c r="U69" s="151">
        <v>-2749.0335710239096</v>
      </c>
      <c r="V69" s="151">
        <v>363.56627759580186</v>
      </c>
      <c r="W69" s="151">
        <v>-73.983284359306083</v>
      </c>
      <c r="X69" s="151">
        <v>8.2416075834351297</v>
      </c>
      <c r="Y69" s="151">
        <v>-3.3562007912712799</v>
      </c>
      <c r="Z69" s="151">
        <v>1.1919874448279713</v>
      </c>
      <c r="AA69" s="151">
        <v>-0.3263672139088864</v>
      </c>
      <c r="AB69" s="151">
        <v>4.6314277585567873E-2</v>
      </c>
      <c r="AC69" s="151">
        <v>-1.0124838021640348E-2</v>
      </c>
      <c r="AD69" s="151">
        <v>2.5446369064673741E-3</v>
      </c>
      <c r="AE69" s="151">
        <v>-8.2558609549535078E-4</v>
      </c>
      <c r="AF69" s="151">
        <v>1.0606790298261373E-4</v>
      </c>
    </row>
    <row r="70" spans="1:32">
      <c r="A70" s="2">
        <v>67</v>
      </c>
      <c r="B70" s="228"/>
      <c r="C70" s="228"/>
      <c r="D70" s="282"/>
      <c r="E70" s="282"/>
      <c r="F70" s="31"/>
      <c r="G70" s="31"/>
      <c r="H70" s="84"/>
      <c r="I70" s="290"/>
      <c r="J70" s="86"/>
      <c r="K70" s="86"/>
      <c r="L70" s="11" t="s">
        <v>109</v>
      </c>
      <c r="M70" s="16">
        <v>3</v>
      </c>
      <c r="N70" s="11" t="s">
        <v>387</v>
      </c>
      <c r="O70" s="86">
        <f t="shared" ref="O70:O125" si="1">+ABS(K70)</f>
        <v>0</v>
      </c>
      <c r="P70" s="281"/>
      <c r="Q70" s="228"/>
      <c r="S70" s="151">
        <v>-336.94166541874307</v>
      </c>
      <c r="T70" s="151">
        <v>-127.74737362724588</v>
      </c>
      <c r="U70" s="151">
        <v>4286.7695991283445</v>
      </c>
      <c r="V70" s="151">
        <v>737.81550944600406</v>
      </c>
      <c r="W70" s="151">
        <v>-147.08088912599217</v>
      </c>
      <c r="X70" s="151">
        <v>16.390909947528101</v>
      </c>
      <c r="Y70" s="151">
        <v>-6.6748166079124509</v>
      </c>
      <c r="Z70" s="151">
        <v>2.3706718560486846</v>
      </c>
      <c r="AA70" s="151">
        <v>-0.64908550489437788</v>
      </c>
      <c r="AB70" s="151">
        <v>9.2093154125169552E-2</v>
      </c>
      <c r="AC70" s="151">
        <v>-2.0128114935568066E-2</v>
      </c>
      <c r="AD70" s="151">
        <v>5.0554397407809419E-3</v>
      </c>
      <c r="AE70" s="151">
        <v>-1.638909938499323E-3</v>
      </c>
      <c r="AF70" s="151">
        <v>2.1046749571718143E-4</v>
      </c>
    </row>
    <row r="71" spans="1:32">
      <c r="A71" s="2">
        <v>68</v>
      </c>
      <c r="B71" s="228"/>
      <c r="C71" s="228"/>
      <c r="D71" s="11"/>
      <c r="E71" s="11"/>
      <c r="F71" s="31"/>
      <c r="G71" s="31"/>
      <c r="H71" s="84"/>
      <c r="I71" s="290"/>
      <c r="J71" s="86"/>
      <c r="K71" s="86"/>
      <c r="L71" s="11" t="s">
        <v>109</v>
      </c>
      <c r="M71" s="16">
        <v>3</v>
      </c>
      <c r="N71" s="11" t="s">
        <v>387</v>
      </c>
      <c r="O71" s="86">
        <f t="shared" si="1"/>
        <v>0</v>
      </c>
      <c r="Q71" s="228"/>
    </row>
    <row r="72" spans="1:32">
      <c r="A72" s="2">
        <v>69</v>
      </c>
      <c r="B72" s="228"/>
      <c r="C72" s="228"/>
      <c r="D72" s="11"/>
      <c r="E72" s="11"/>
      <c r="F72" s="31"/>
      <c r="G72" s="31"/>
      <c r="H72" s="84"/>
      <c r="I72" s="290"/>
      <c r="J72" s="86"/>
      <c r="K72" s="86"/>
      <c r="L72" s="11" t="s">
        <v>109</v>
      </c>
      <c r="M72" s="16">
        <v>3</v>
      </c>
      <c r="N72" s="11" t="s">
        <v>387</v>
      </c>
      <c r="O72" s="86">
        <f t="shared" si="1"/>
        <v>0</v>
      </c>
      <c r="Q72" s="228"/>
    </row>
    <row r="73" spans="1:32">
      <c r="A73" s="2">
        <v>70</v>
      </c>
      <c r="B73" s="228"/>
      <c r="C73" s="228"/>
      <c r="D73" s="11"/>
      <c r="E73" s="11"/>
      <c r="F73" s="31"/>
      <c r="G73" s="31"/>
      <c r="H73" s="84"/>
      <c r="I73" s="290"/>
      <c r="J73" s="86"/>
      <c r="K73" s="86"/>
      <c r="L73" s="11" t="s">
        <v>109</v>
      </c>
      <c r="M73" s="16">
        <v>3</v>
      </c>
      <c r="N73" s="11" t="s">
        <v>387</v>
      </c>
      <c r="O73" s="86">
        <f t="shared" si="1"/>
        <v>0</v>
      </c>
      <c r="Q73" s="228"/>
    </row>
    <row r="74" spans="1:32">
      <c r="A74" s="2">
        <v>71</v>
      </c>
      <c r="B74" s="228"/>
      <c r="C74" s="228"/>
      <c r="D74" s="11"/>
      <c r="E74" s="11"/>
      <c r="F74" s="31"/>
      <c r="G74" s="31"/>
      <c r="H74" s="84"/>
      <c r="I74" s="290"/>
      <c r="J74" s="86"/>
      <c r="K74" s="86"/>
      <c r="L74" s="11" t="s">
        <v>109</v>
      </c>
      <c r="M74" s="16">
        <v>3</v>
      </c>
      <c r="N74" s="11" t="s">
        <v>387</v>
      </c>
      <c r="O74" s="86">
        <f t="shared" si="1"/>
        <v>0</v>
      </c>
      <c r="Q74" s="228"/>
    </row>
    <row r="75" spans="1:32">
      <c r="A75" s="2">
        <v>72</v>
      </c>
      <c r="B75" s="228"/>
      <c r="C75" s="228"/>
      <c r="D75" s="11"/>
      <c r="E75" s="11"/>
      <c r="F75" s="31"/>
      <c r="G75" s="31"/>
      <c r="H75" s="84"/>
      <c r="I75" s="290"/>
      <c r="J75" s="86"/>
      <c r="K75" s="86"/>
      <c r="L75" s="11" t="s">
        <v>109</v>
      </c>
      <c r="M75" s="16">
        <v>3</v>
      </c>
      <c r="N75" s="11" t="s">
        <v>387</v>
      </c>
      <c r="O75" s="86">
        <f t="shared" si="1"/>
        <v>0</v>
      </c>
      <c r="Q75" s="228"/>
    </row>
    <row r="76" spans="1:32">
      <c r="A76" s="2">
        <v>73</v>
      </c>
      <c r="B76" s="228"/>
      <c r="C76" s="228"/>
      <c r="D76" s="11"/>
      <c r="E76" s="11"/>
      <c r="F76" s="31"/>
      <c r="G76" s="31"/>
      <c r="H76" s="84"/>
      <c r="I76" s="290"/>
      <c r="J76" s="86"/>
      <c r="K76" s="86"/>
      <c r="L76" s="11" t="s">
        <v>109</v>
      </c>
      <c r="M76" s="16">
        <v>3</v>
      </c>
      <c r="N76" s="11" t="s">
        <v>387</v>
      </c>
      <c r="O76" s="86">
        <f t="shared" si="1"/>
        <v>0</v>
      </c>
      <c r="Q76" s="228"/>
    </row>
    <row r="77" spans="1:32">
      <c r="A77" s="2">
        <v>74</v>
      </c>
      <c r="B77" s="228"/>
      <c r="C77" s="228"/>
      <c r="D77" s="11"/>
      <c r="E77" s="11"/>
      <c r="F77" s="31"/>
      <c r="G77" s="31"/>
      <c r="H77" s="84"/>
      <c r="I77" s="290"/>
      <c r="J77" s="86"/>
      <c r="K77" s="86"/>
      <c r="L77" s="11" t="s">
        <v>109</v>
      </c>
      <c r="M77" s="16">
        <v>3</v>
      </c>
      <c r="N77" s="11" t="s">
        <v>387</v>
      </c>
      <c r="O77" s="86">
        <f t="shared" si="1"/>
        <v>0</v>
      </c>
      <c r="Q77" s="228"/>
    </row>
    <row r="78" spans="1:32">
      <c r="A78" s="2">
        <v>75</v>
      </c>
      <c r="B78" s="228"/>
      <c r="C78" s="228"/>
      <c r="D78" s="11"/>
      <c r="E78" s="11"/>
      <c r="F78" s="31"/>
      <c r="G78" s="31"/>
      <c r="H78" s="84"/>
      <c r="I78" s="290"/>
      <c r="J78" s="86"/>
      <c r="K78" s="86"/>
      <c r="L78" s="11" t="s">
        <v>109</v>
      </c>
      <c r="M78" s="16">
        <v>3</v>
      </c>
      <c r="N78" s="11" t="s">
        <v>387</v>
      </c>
      <c r="O78" s="86">
        <f t="shared" si="1"/>
        <v>0</v>
      </c>
      <c r="Q78" s="228"/>
    </row>
    <row r="79" spans="1:32">
      <c r="A79" s="2">
        <v>76</v>
      </c>
      <c r="B79" s="228"/>
      <c r="C79" s="228"/>
      <c r="D79" s="11"/>
      <c r="E79" s="11"/>
      <c r="F79" s="31"/>
      <c r="G79" s="31"/>
      <c r="H79" s="84"/>
      <c r="I79" s="290"/>
      <c r="J79" s="86"/>
      <c r="K79" s="86"/>
      <c r="L79" s="11" t="s">
        <v>109</v>
      </c>
      <c r="M79" s="16">
        <v>3</v>
      </c>
      <c r="N79" s="11" t="s">
        <v>387</v>
      </c>
      <c r="O79" s="86">
        <f t="shared" si="1"/>
        <v>0</v>
      </c>
      <c r="Q79" s="228"/>
    </row>
    <row r="80" spans="1:32">
      <c r="A80" s="2">
        <v>77</v>
      </c>
      <c r="B80" s="228"/>
      <c r="C80" s="228"/>
      <c r="D80" s="11"/>
      <c r="E80" s="11"/>
      <c r="F80" s="31"/>
      <c r="G80" s="31"/>
      <c r="H80" s="84"/>
      <c r="I80" s="290"/>
      <c r="J80" s="86"/>
      <c r="K80" s="86"/>
      <c r="L80" s="11" t="s">
        <v>109</v>
      </c>
      <c r="M80" s="16">
        <v>3</v>
      </c>
      <c r="N80" s="11" t="s">
        <v>387</v>
      </c>
      <c r="O80" s="86">
        <f t="shared" si="1"/>
        <v>0</v>
      </c>
      <c r="Q80" s="228"/>
    </row>
    <row r="81" spans="1:32">
      <c r="A81" s="2">
        <v>78</v>
      </c>
      <c r="B81" s="228"/>
      <c r="C81" s="228"/>
      <c r="D81" s="11"/>
      <c r="E81" s="11"/>
      <c r="F81" s="31"/>
      <c r="G81" s="31"/>
      <c r="H81" s="84"/>
      <c r="I81" s="290"/>
      <c r="J81" s="86"/>
      <c r="K81" s="86"/>
      <c r="L81" s="11" t="s">
        <v>109</v>
      </c>
      <c r="M81" s="16">
        <v>3</v>
      </c>
      <c r="N81" s="11" t="s">
        <v>387</v>
      </c>
      <c r="O81" s="86">
        <f t="shared" si="1"/>
        <v>0</v>
      </c>
      <c r="Q81" s="228"/>
    </row>
    <row r="82" spans="1:32">
      <c r="A82" s="2">
        <v>79</v>
      </c>
      <c r="B82" s="228"/>
      <c r="C82" s="228"/>
      <c r="D82" s="11"/>
      <c r="E82" s="11"/>
      <c r="F82" s="31"/>
      <c r="G82" s="31"/>
      <c r="H82" s="84"/>
      <c r="I82" s="290"/>
      <c r="J82" s="86"/>
      <c r="K82" s="86"/>
      <c r="L82" s="11" t="s">
        <v>109</v>
      </c>
      <c r="M82" s="16">
        <v>3</v>
      </c>
      <c r="N82" s="11" t="s">
        <v>387</v>
      </c>
      <c r="O82" s="86">
        <f t="shared" si="1"/>
        <v>0</v>
      </c>
      <c r="Q82" s="228"/>
    </row>
    <row r="83" spans="1:32">
      <c r="A83" s="2">
        <v>80</v>
      </c>
      <c r="B83" s="228"/>
      <c r="C83" s="228"/>
      <c r="D83" s="11"/>
      <c r="E83" s="11"/>
      <c r="F83" s="31"/>
      <c r="G83" s="31"/>
      <c r="H83" s="84"/>
      <c r="I83" s="290"/>
      <c r="J83" s="86"/>
      <c r="K83" s="86"/>
      <c r="L83" s="11" t="s">
        <v>109</v>
      </c>
      <c r="M83" s="16">
        <v>3</v>
      </c>
      <c r="N83" s="11" t="s">
        <v>387</v>
      </c>
      <c r="O83" s="86">
        <f t="shared" si="1"/>
        <v>0</v>
      </c>
      <c r="Q83" s="228"/>
    </row>
    <row r="84" spans="1:32">
      <c r="A84" s="2">
        <v>81</v>
      </c>
      <c r="B84" s="228"/>
      <c r="C84" s="228"/>
      <c r="D84" s="11"/>
      <c r="E84" s="11"/>
      <c r="F84" s="31"/>
      <c r="G84" s="31"/>
      <c r="H84" s="84"/>
      <c r="I84" s="290"/>
      <c r="J84" s="86"/>
      <c r="K84" s="86"/>
      <c r="L84" s="11" t="s">
        <v>109</v>
      </c>
      <c r="M84" s="16">
        <v>3</v>
      </c>
      <c r="N84" s="11" t="s">
        <v>387</v>
      </c>
      <c r="O84" s="86">
        <f t="shared" si="1"/>
        <v>0</v>
      </c>
      <c r="Q84" s="228"/>
    </row>
    <row r="85" spans="1:32">
      <c r="A85" s="2">
        <v>82</v>
      </c>
      <c r="B85" s="228"/>
      <c r="C85" s="228"/>
      <c r="D85" s="11"/>
      <c r="E85" s="11"/>
      <c r="F85" s="31"/>
      <c r="G85" s="31"/>
      <c r="H85" s="84"/>
      <c r="I85" s="290"/>
      <c r="J85" s="86"/>
      <c r="K85" s="86"/>
      <c r="L85" s="11" t="s">
        <v>109</v>
      </c>
      <c r="M85" s="16">
        <v>3</v>
      </c>
      <c r="N85" s="11" t="s">
        <v>387</v>
      </c>
      <c r="O85" s="86">
        <f t="shared" si="1"/>
        <v>0</v>
      </c>
      <c r="Q85" s="228"/>
    </row>
    <row r="86" spans="1:32">
      <c r="A86" s="2">
        <v>83</v>
      </c>
      <c r="B86" s="228"/>
      <c r="C86" s="228"/>
      <c r="D86" s="11"/>
      <c r="E86" s="11"/>
      <c r="F86" s="31"/>
      <c r="G86" s="31"/>
      <c r="H86" s="84"/>
      <c r="I86" s="290"/>
      <c r="J86" s="86"/>
      <c r="K86" s="86"/>
      <c r="L86" s="11" t="s">
        <v>109</v>
      </c>
      <c r="M86" s="16">
        <v>3</v>
      </c>
      <c r="N86" s="11" t="s">
        <v>387</v>
      </c>
      <c r="O86" s="86">
        <f t="shared" si="1"/>
        <v>0</v>
      </c>
      <c r="Q86" s="228"/>
    </row>
    <row r="87" spans="1:32">
      <c r="A87" s="2">
        <v>84</v>
      </c>
      <c r="B87" s="228"/>
      <c r="C87" s="228"/>
      <c r="D87" s="11"/>
      <c r="E87" s="11"/>
      <c r="F87" s="31"/>
      <c r="G87" s="31"/>
      <c r="H87" s="84"/>
      <c r="I87" s="290"/>
      <c r="J87" s="86"/>
      <c r="K87" s="86"/>
      <c r="L87" s="11" t="s">
        <v>109</v>
      </c>
      <c r="M87" s="16">
        <v>3</v>
      </c>
      <c r="N87" s="11" t="s">
        <v>387</v>
      </c>
      <c r="O87" s="86">
        <f t="shared" si="1"/>
        <v>0</v>
      </c>
      <c r="Q87" s="228"/>
    </row>
    <row r="88" spans="1:32">
      <c r="A88" s="2">
        <v>85</v>
      </c>
      <c r="B88" s="228"/>
      <c r="C88" s="228"/>
      <c r="D88" s="11"/>
      <c r="E88" s="11"/>
      <c r="F88" s="31"/>
      <c r="G88" s="31"/>
      <c r="H88" s="84"/>
      <c r="I88" s="290"/>
      <c r="J88" s="86"/>
      <c r="K88" s="86"/>
      <c r="L88" s="11" t="s">
        <v>109</v>
      </c>
      <c r="M88" s="16">
        <v>3</v>
      </c>
      <c r="N88" s="11" t="s">
        <v>387</v>
      </c>
      <c r="O88" s="86">
        <f t="shared" si="1"/>
        <v>0</v>
      </c>
      <c r="Q88" s="228"/>
    </row>
    <row r="89" spans="1:32">
      <c r="A89" s="2">
        <v>86</v>
      </c>
      <c r="B89" s="228"/>
      <c r="C89" s="228"/>
      <c r="D89" s="11"/>
      <c r="E89" s="11"/>
      <c r="F89" s="31"/>
      <c r="G89" s="31"/>
      <c r="H89" s="84"/>
      <c r="I89" s="290"/>
      <c r="J89" s="86"/>
      <c r="K89" s="86"/>
      <c r="L89" s="11" t="s">
        <v>109</v>
      </c>
      <c r="M89" s="16">
        <v>3</v>
      </c>
      <c r="N89" s="11" t="s">
        <v>387</v>
      </c>
      <c r="O89" s="86">
        <f t="shared" si="1"/>
        <v>0</v>
      </c>
      <c r="Q89" s="228"/>
    </row>
    <row r="90" spans="1:32">
      <c r="A90" s="2">
        <v>87</v>
      </c>
      <c r="B90" s="228"/>
      <c r="C90" s="228"/>
      <c r="D90" s="11"/>
      <c r="E90" s="11"/>
      <c r="F90" s="31"/>
      <c r="G90" s="31"/>
      <c r="H90" s="84"/>
      <c r="I90" s="290"/>
      <c r="J90" s="86"/>
      <c r="K90" s="86"/>
      <c r="L90" s="11" t="s">
        <v>109</v>
      </c>
      <c r="M90" s="16">
        <v>3</v>
      </c>
      <c r="N90" s="11" t="s">
        <v>387</v>
      </c>
      <c r="O90" s="86">
        <f t="shared" si="1"/>
        <v>0</v>
      </c>
      <c r="Q90" s="228"/>
    </row>
    <row r="91" spans="1:32">
      <c r="A91" s="2">
        <v>88</v>
      </c>
      <c r="B91" s="228"/>
      <c r="C91" s="228"/>
      <c r="D91" s="11"/>
      <c r="E91" s="11"/>
      <c r="F91" s="31"/>
      <c r="G91" s="31"/>
      <c r="H91" s="84"/>
      <c r="I91" s="290"/>
      <c r="J91" s="86"/>
      <c r="K91" s="86"/>
      <c r="L91" s="11" t="s">
        <v>109</v>
      </c>
      <c r="M91" s="16">
        <v>3</v>
      </c>
      <c r="N91" s="11" t="s">
        <v>387</v>
      </c>
      <c r="O91" s="86">
        <f t="shared" si="1"/>
        <v>0</v>
      </c>
      <c r="Q91" s="228"/>
      <c r="S91" s="151">
        <v>17.891993371497595</v>
      </c>
      <c r="T91" s="151">
        <v>-105.93865000714888</v>
      </c>
      <c r="U91" s="151">
        <v>673.3245956509196</v>
      </c>
      <c r="V91" s="151">
        <v>-3052.2543912711835</v>
      </c>
      <c r="W91" s="151">
        <v>-1776.5942910048886</v>
      </c>
      <c r="X91" s="151">
        <v>10206.589984570159</v>
      </c>
      <c r="Y91" s="151">
        <v>-1318.129873364139</v>
      </c>
      <c r="Z91" s="151">
        <v>468.35757966582963</v>
      </c>
      <c r="AA91" s="151">
        <v>-128.44678762222088</v>
      </c>
      <c r="AB91" s="151">
        <v>18.27828779773931</v>
      </c>
      <c r="AC91" s="151">
        <v>-3.9965033770290694</v>
      </c>
      <c r="AD91" s="151">
        <v>1.021501357456333</v>
      </c>
      <c r="AE91" s="151">
        <v>-0.33643056208902922</v>
      </c>
      <c r="AF91" s="151">
        <v>4.3614001619098522E-2</v>
      </c>
    </row>
    <row r="92" spans="1:32">
      <c r="A92" s="2">
        <v>89</v>
      </c>
      <c r="B92" s="228"/>
      <c r="C92" s="228"/>
      <c r="D92" s="11"/>
      <c r="E92" s="11"/>
      <c r="F92" s="31"/>
      <c r="G92" s="31"/>
      <c r="H92" s="84"/>
      <c r="I92" s="290"/>
      <c r="J92" s="86"/>
      <c r="K92" s="86"/>
      <c r="L92" s="11" t="s">
        <v>109</v>
      </c>
      <c r="M92" s="16">
        <v>3</v>
      </c>
      <c r="N92" s="11" t="s">
        <v>387</v>
      </c>
      <c r="O92" s="86">
        <f t="shared" si="1"/>
        <v>0</v>
      </c>
      <c r="Q92" s="228"/>
      <c r="S92" s="151">
        <v>5.4062429121708808</v>
      </c>
      <c r="T92" s="151">
        <v>-37.135906568741731</v>
      </c>
      <c r="U92" s="151">
        <v>212.77137765399365</v>
      </c>
      <c r="V92" s="151">
        <v>-910.47098731627443</v>
      </c>
      <c r="W92" s="151">
        <v>1719.6697548356303</v>
      </c>
      <c r="X92" s="151">
        <v>9793.6644483235978</v>
      </c>
      <c r="Y92" s="151">
        <v>-17537.88497876771</v>
      </c>
      <c r="Z92" s="151">
        <v>2282.8196759321286</v>
      </c>
      <c r="AA92" s="151">
        <v>-626.05953914815177</v>
      </c>
      <c r="AB92" s="151">
        <v>89.090450896233065</v>
      </c>
      <c r="AC92" s="151">
        <v>-19.479382361330753</v>
      </c>
      <c r="AD92" s="151">
        <v>4.9788652351899954</v>
      </c>
      <c r="AE92" s="151">
        <v>-1.6397301323263558</v>
      </c>
      <c r="AF92" s="151">
        <v>0.21258027215400194</v>
      </c>
    </row>
    <row r="93" spans="1:32">
      <c r="A93" s="2">
        <v>90</v>
      </c>
      <c r="B93" s="228"/>
      <c r="C93" s="228"/>
      <c r="D93" s="11"/>
      <c r="E93" s="11"/>
      <c r="F93" s="31"/>
      <c r="G93" s="31"/>
      <c r="H93" s="84"/>
      <c r="I93" s="290"/>
      <c r="J93" s="86"/>
      <c r="K93" s="86"/>
      <c r="L93" s="11" t="s">
        <v>109</v>
      </c>
      <c r="M93" s="16">
        <v>3</v>
      </c>
      <c r="N93" s="11" t="s">
        <v>387</v>
      </c>
      <c r="O93" s="86">
        <f t="shared" si="1"/>
        <v>0</v>
      </c>
      <c r="Q93" s="228"/>
    </row>
    <row r="94" spans="1:32">
      <c r="A94" s="2">
        <v>91</v>
      </c>
      <c r="B94" s="228"/>
      <c r="C94" s="228"/>
      <c r="D94" s="11"/>
      <c r="E94" s="11"/>
      <c r="F94" s="31"/>
      <c r="G94" s="31"/>
      <c r="H94" s="84"/>
      <c r="I94" s="290"/>
      <c r="J94" s="86"/>
      <c r="K94" s="86"/>
      <c r="L94" s="11" t="s">
        <v>109</v>
      </c>
      <c r="M94" s="16">
        <v>3</v>
      </c>
      <c r="N94" s="11" t="s">
        <v>387</v>
      </c>
      <c r="O94" s="86">
        <f t="shared" si="1"/>
        <v>0</v>
      </c>
      <c r="Q94" s="228"/>
    </row>
    <row r="95" spans="1:32">
      <c r="A95" s="2">
        <v>92</v>
      </c>
      <c r="B95" s="228"/>
      <c r="C95" s="228"/>
      <c r="D95" s="11"/>
      <c r="E95" s="11"/>
      <c r="F95" s="31"/>
      <c r="G95" s="31"/>
      <c r="H95" s="84"/>
      <c r="I95" s="290"/>
      <c r="J95" s="86"/>
      <c r="K95" s="86"/>
      <c r="L95" s="11" t="s">
        <v>109</v>
      </c>
      <c r="M95" s="16">
        <v>3</v>
      </c>
      <c r="N95" s="11" t="s">
        <v>387</v>
      </c>
      <c r="O95" s="86">
        <f t="shared" si="1"/>
        <v>0</v>
      </c>
      <c r="Q95" s="228"/>
    </row>
    <row r="96" spans="1:32">
      <c r="A96" s="2">
        <v>93</v>
      </c>
      <c r="B96" s="11"/>
      <c r="C96" s="11"/>
      <c r="D96" s="11"/>
      <c r="E96" s="11"/>
      <c r="F96" s="31"/>
      <c r="G96" s="31"/>
      <c r="H96" s="84"/>
      <c r="I96" s="290"/>
      <c r="J96" s="86"/>
      <c r="K96" s="86"/>
      <c r="L96" s="11" t="s">
        <v>109</v>
      </c>
      <c r="M96" s="16">
        <v>3</v>
      </c>
      <c r="N96" s="11" t="s">
        <v>387</v>
      </c>
      <c r="O96" s="86">
        <f t="shared" si="1"/>
        <v>0</v>
      </c>
    </row>
    <row r="97" spans="1:32">
      <c r="A97" s="2">
        <v>94</v>
      </c>
      <c r="B97" s="11"/>
      <c r="C97" s="11"/>
      <c r="D97" s="11"/>
      <c r="E97" s="11"/>
      <c r="F97" s="31"/>
      <c r="G97" s="31"/>
      <c r="H97" s="84"/>
      <c r="I97" s="290"/>
      <c r="J97" s="86"/>
      <c r="K97" s="86"/>
      <c r="L97" s="11" t="s">
        <v>109</v>
      </c>
      <c r="M97" s="16">
        <v>3</v>
      </c>
      <c r="N97" s="11" t="s">
        <v>387</v>
      </c>
      <c r="O97" s="86">
        <f t="shared" si="1"/>
        <v>0</v>
      </c>
      <c r="S97" s="151">
        <v>0.22880913662737695</v>
      </c>
      <c r="T97" s="151">
        <v>0.63486327835615131</v>
      </c>
      <c r="U97" s="151">
        <v>4.5568828902382785</v>
      </c>
      <c r="V97" s="151">
        <v>-4774.9813483448133</v>
      </c>
      <c r="W97" s="151">
        <v>6768.9909066415348</v>
      </c>
      <c r="X97" s="151">
        <v>0.8114801895791206</v>
      </c>
      <c r="Y97" s="151">
        <v>-0.33051321536734485</v>
      </c>
      <c r="Z97" s="151">
        <v>0.11730675809625266</v>
      </c>
      <c r="AA97" s="151">
        <v>-3.2137157692425491E-2</v>
      </c>
      <c r="AB97" s="151">
        <v>4.5455195333646689E-3</v>
      </c>
      <c r="AC97" s="151">
        <v>-1.0082395612329676E-3</v>
      </c>
      <c r="AD97" s="151">
        <v>2.6998355768728948E-4</v>
      </c>
      <c r="AE97" s="151">
        <v>-1.1121535646742669E-4</v>
      </c>
      <c r="AF97" s="151">
        <v>1.1290329090063123E-5</v>
      </c>
    </row>
    <row r="98" spans="1:32">
      <c r="A98" s="2">
        <v>95</v>
      </c>
      <c r="B98" s="11"/>
      <c r="C98" s="11"/>
      <c r="D98" s="11"/>
      <c r="E98" s="11"/>
      <c r="F98" s="31"/>
      <c r="G98" s="31"/>
      <c r="H98" s="84"/>
      <c r="I98" s="290"/>
      <c r="J98" s="86"/>
      <c r="K98" s="86"/>
      <c r="L98" s="11" t="s">
        <v>109</v>
      </c>
      <c r="M98" s="16">
        <v>3</v>
      </c>
      <c r="N98" s="11" t="s">
        <v>387</v>
      </c>
      <c r="O98" s="86">
        <f t="shared" si="1"/>
        <v>0</v>
      </c>
      <c r="S98" s="151">
        <v>-0.13185911139716272</v>
      </c>
      <c r="T98" s="151">
        <v>-0.42313533395096875</v>
      </c>
      <c r="U98" s="151">
        <v>4163.3969186406202</v>
      </c>
      <c r="V98" s="151">
        <v>-6163.1162873983812</v>
      </c>
      <c r="W98" s="151">
        <v>0.29557014742623205</v>
      </c>
      <c r="X98" s="151">
        <v>-3.0228635323220406E-2</v>
      </c>
      <c r="Y98" s="151">
        <v>1.2335555708926657E-2</v>
      </c>
      <c r="Z98" s="151">
        <v>-4.3502311775649805E-3</v>
      </c>
      <c r="AA98" s="151">
        <v>1.1676446251247239E-3</v>
      </c>
      <c r="AB98" s="151">
        <v>-1.6779808894447658E-4</v>
      </c>
      <c r="AC98" s="151">
        <v>3.5457205081331558E-5</v>
      </c>
      <c r="AD98" s="151">
        <v>-7.7412612196327988E-6</v>
      </c>
      <c r="AE98" s="151">
        <v>2.0222387452056441E-6</v>
      </c>
      <c r="AF98" s="151">
        <v>-1.9889810810918393E-7</v>
      </c>
    </row>
    <row r="99" spans="1:32">
      <c r="A99" s="2">
        <v>96</v>
      </c>
      <c r="B99" s="11"/>
      <c r="C99" s="11"/>
      <c r="D99" s="11"/>
      <c r="E99" s="11"/>
      <c r="F99" s="31"/>
      <c r="G99" s="31"/>
      <c r="H99" s="84"/>
      <c r="I99" s="290"/>
      <c r="J99" s="86"/>
      <c r="K99" s="86"/>
      <c r="L99" s="11" t="s">
        <v>109</v>
      </c>
      <c r="M99" s="16">
        <v>3</v>
      </c>
      <c r="N99" s="11" t="s">
        <v>387</v>
      </c>
      <c r="O99" s="86">
        <f t="shared" si="1"/>
        <v>0</v>
      </c>
    </row>
    <row r="100" spans="1:32">
      <c r="A100" s="2">
        <v>97</v>
      </c>
      <c r="B100" s="11"/>
      <c r="C100" s="11"/>
      <c r="D100" s="11"/>
      <c r="E100" s="11"/>
      <c r="F100" s="31"/>
      <c r="G100" s="31"/>
      <c r="H100" s="84"/>
      <c r="I100" s="290"/>
      <c r="J100" s="86"/>
      <c r="K100" s="86"/>
      <c r="L100" s="11" t="s">
        <v>109</v>
      </c>
      <c r="M100" s="16">
        <v>3</v>
      </c>
      <c r="N100" s="11" t="s">
        <v>387</v>
      </c>
      <c r="O100" s="86">
        <f t="shared" si="1"/>
        <v>0</v>
      </c>
    </row>
    <row r="101" spans="1:32">
      <c r="A101" s="2">
        <v>98</v>
      </c>
      <c r="B101" s="11"/>
      <c r="C101" s="11"/>
      <c r="D101" s="11"/>
      <c r="E101" s="11"/>
      <c r="F101" s="31"/>
      <c r="G101" s="31"/>
      <c r="H101" s="84"/>
      <c r="I101" s="290"/>
      <c r="J101" s="86"/>
      <c r="K101" s="86"/>
      <c r="L101" s="11" t="s">
        <v>109</v>
      </c>
      <c r="M101" s="16">
        <v>3</v>
      </c>
      <c r="N101" s="11" t="s">
        <v>387</v>
      </c>
      <c r="O101" s="86">
        <f t="shared" si="1"/>
        <v>0</v>
      </c>
    </row>
    <row r="102" spans="1:32">
      <c r="A102" s="2">
        <v>99</v>
      </c>
      <c r="B102" s="11"/>
      <c r="C102" s="11"/>
      <c r="D102" s="11"/>
      <c r="E102" s="11"/>
      <c r="F102" s="31"/>
      <c r="G102" s="31"/>
      <c r="H102" s="84"/>
      <c r="I102" s="290"/>
      <c r="J102" s="86"/>
      <c r="K102" s="86"/>
      <c r="L102" s="11" t="s">
        <v>109</v>
      </c>
      <c r="M102" s="16">
        <v>3</v>
      </c>
      <c r="N102" s="11" t="s">
        <v>387</v>
      </c>
      <c r="O102" s="86">
        <f t="shared" si="1"/>
        <v>0</v>
      </c>
    </row>
    <row r="103" spans="1:32">
      <c r="A103" s="2">
        <v>100</v>
      </c>
      <c r="B103" s="11"/>
      <c r="C103" s="11"/>
      <c r="D103" s="11"/>
      <c r="E103" s="11"/>
      <c r="F103" s="31"/>
      <c r="G103" s="31"/>
      <c r="H103" s="84"/>
      <c r="I103" s="290"/>
      <c r="J103" s="86"/>
      <c r="K103" s="86"/>
      <c r="L103" s="11" t="s">
        <v>109</v>
      </c>
      <c r="M103" s="16">
        <v>3</v>
      </c>
      <c r="N103" s="11" t="s">
        <v>387</v>
      </c>
      <c r="O103" s="86">
        <f t="shared" si="1"/>
        <v>0</v>
      </c>
    </row>
    <row r="104" spans="1:32">
      <c r="A104" s="2">
        <v>101</v>
      </c>
      <c r="B104" s="11"/>
      <c r="C104" s="11"/>
      <c r="D104" s="11"/>
      <c r="E104" s="11"/>
      <c r="F104" s="31"/>
      <c r="G104" s="31"/>
      <c r="H104" s="84"/>
      <c r="I104" s="17"/>
      <c r="J104" s="170"/>
      <c r="K104" s="170"/>
      <c r="L104" s="11" t="s">
        <v>109</v>
      </c>
      <c r="M104" s="16">
        <v>3</v>
      </c>
      <c r="N104" s="11" t="s">
        <v>387</v>
      </c>
      <c r="O104" s="86">
        <f t="shared" si="1"/>
        <v>0</v>
      </c>
    </row>
    <row r="105" spans="1:32">
      <c r="A105" s="2">
        <v>102</v>
      </c>
      <c r="B105" s="11"/>
      <c r="C105" s="11"/>
      <c r="D105" s="11"/>
      <c r="E105" s="11"/>
      <c r="F105" s="31"/>
      <c r="G105" s="31"/>
      <c r="H105" s="84"/>
      <c r="I105" s="17"/>
      <c r="J105" s="170"/>
      <c r="K105" s="170"/>
      <c r="L105" s="11" t="s">
        <v>109</v>
      </c>
      <c r="M105" s="16">
        <v>3</v>
      </c>
      <c r="N105" s="11" t="s">
        <v>387</v>
      </c>
      <c r="O105" s="86">
        <f t="shared" si="1"/>
        <v>0</v>
      </c>
    </row>
    <row r="106" spans="1:32">
      <c r="A106" s="2">
        <v>103</v>
      </c>
      <c r="B106" s="11"/>
      <c r="C106" s="11"/>
      <c r="D106" s="11"/>
      <c r="E106" s="11"/>
      <c r="F106" s="31"/>
      <c r="G106" s="31"/>
      <c r="H106" s="84"/>
      <c r="I106" s="169"/>
      <c r="J106" s="86"/>
      <c r="K106" s="170"/>
      <c r="L106" s="11" t="s">
        <v>109</v>
      </c>
      <c r="M106" s="16">
        <v>3</v>
      </c>
      <c r="N106" s="11" t="s">
        <v>387</v>
      </c>
      <c r="O106" s="86">
        <f t="shared" si="1"/>
        <v>0</v>
      </c>
    </row>
    <row r="107" spans="1:32">
      <c r="A107" s="2">
        <v>104</v>
      </c>
      <c r="B107" s="11"/>
      <c r="C107" s="11"/>
      <c r="D107" s="11"/>
      <c r="E107" s="11"/>
      <c r="F107" s="31"/>
      <c r="G107" s="31"/>
      <c r="H107" s="84"/>
      <c r="I107" s="169"/>
      <c r="J107" s="86"/>
      <c r="K107" s="170"/>
      <c r="L107" s="11" t="s">
        <v>109</v>
      </c>
      <c r="M107" s="16">
        <v>3</v>
      </c>
      <c r="N107" s="11" t="s">
        <v>387</v>
      </c>
      <c r="O107" s="86">
        <f t="shared" si="1"/>
        <v>0</v>
      </c>
    </row>
    <row r="108" spans="1:32">
      <c r="A108" s="2">
        <v>105</v>
      </c>
      <c r="L108" s="11" t="s">
        <v>109</v>
      </c>
      <c r="M108" s="16">
        <v>3</v>
      </c>
      <c r="N108" s="11" t="s">
        <v>387</v>
      </c>
      <c r="O108" s="86">
        <f t="shared" si="1"/>
        <v>0</v>
      </c>
    </row>
    <row r="109" spans="1:32">
      <c r="A109" s="2">
        <v>106</v>
      </c>
      <c r="L109" s="11" t="s">
        <v>109</v>
      </c>
      <c r="M109" s="16">
        <v>3</v>
      </c>
      <c r="N109" s="11" t="s">
        <v>387</v>
      </c>
      <c r="O109" s="86">
        <f t="shared" si="1"/>
        <v>0</v>
      </c>
    </row>
    <row r="110" spans="1:32">
      <c r="A110" s="2">
        <v>107</v>
      </c>
      <c r="L110" s="11" t="s">
        <v>109</v>
      </c>
      <c r="M110" s="16">
        <v>3</v>
      </c>
      <c r="N110" s="11" t="s">
        <v>387</v>
      </c>
      <c r="O110" s="86">
        <f t="shared" si="1"/>
        <v>0</v>
      </c>
    </row>
    <row r="111" spans="1:32">
      <c r="A111" s="2">
        <v>108</v>
      </c>
      <c r="L111" s="11" t="s">
        <v>109</v>
      </c>
      <c r="M111" s="16">
        <v>3</v>
      </c>
      <c r="N111" s="11" t="s">
        <v>387</v>
      </c>
      <c r="O111" s="86">
        <f t="shared" si="1"/>
        <v>0</v>
      </c>
    </row>
    <row r="112" spans="1:32">
      <c r="A112" s="2">
        <v>109</v>
      </c>
      <c r="L112" s="11" t="s">
        <v>109</v>
      </c>
      <c r="M112" s="16">
        <v>3</v>
      </c>
      <c r="N112" s="11" t="s">
        <v>387</v>
      </c>
      <c r="O112" s="86">
        <f t="shared" si="1"/>
        <v>0</v>
      </c>
    </row>
    <row r="113" spans="1:17">
      <c r="A113" s="2">
        <v>110</v>
      </c>
      <c r="L113" s="11" t="s">
        <v>109</v>
      </c>
      <c r="M113" s="16">
        <v>3</v>
      </c>
      <c r="N113" s="11" t="s">
        <v>387</v>
      </c>
      <c r="O113" s="86">
        <f t="shared" si="1"/>
        <v>0</v>
      </c>
    </row>
    <row r="114" spans="1:17">
      <c r="A114" s="2">
        <v>111</v>
      </c>
      <c r="L114" s="11" t="s">
        <v>109</v>
      </c>
      <c r="M114" s="16">
        <v>3</v>
      </c>
      <c r="N114" s="11" t="s">
        <v>387</v>
      </c>
      <c r="O114" s="86">
        <f t="shared" si="1"/>
        <v>0</v>
      </c>
    </row>
    <row r="115" spans="1:17">
      <c r="A115" s="2">
        <v>112</v>
      </c>
      <c r="L115" s="11" t="s">
        <v>109</v>
      </c>
      <c r="M115" s="16">
        <v>3</v>
      </c>
      <c r="N115" s="11" t="s">
        <v>387</v>
      </c>
      <c r="O115" s="86">
        <f t="shared" si="1"/>
        <v>0</v>
      </c>
    </row>
    <row r="116" spans="1:17">
      <c r="A116" s="2">
        <v>113</v>
      </c>
      <c r="L116" s="11" t="s">
        <v>109</v>
      </c>
      <c r="M116" s="16">
        <v>3</v>
      </c>
      <c r="N116" s="11" t="s">
        <v>387</v>
      </c>
      <c r="O116" s="86">
        <f t="shared" si="1"/>
        <v>0</v>
      </c>
    </row>
    <row r="117" spans="1:17">
      <c r="A117" s="2">
        <v>114</v>
      </c>
      <c r="L117" s="11" t="s">
        <v>109</v>
      </c>
      <c r="M117" s="16">
        <v>3</v>
      </c>
      <c r="N117" s="11" t="s">
        <v>387</v>
      </c>
      <c r="O117" s="86">
        <f t="shared" si="1"/>
        <v>0</v>
      </c>
    </row>
    <row r="118" spans="1:17">
      <c r="A118" s="2">
        <v>115</v>
      </c>
      <c r="L118" s="11" t="s">
        <v>109</v>
      </c>
      <c r="M118" s="16">
        <v>3</v>
      </c>
      <c r="N118" s="11" t="s">
        <v>387</v>
      </c>
      <c r="O118" s="86">
        <f t="shared" si="1"/>
        <v>0</v>
      </c>
    </row>
    <row r="119" spans="1:17">
      <c r="A119" s="2">
        <v>116</v>
      </c>
      <c r="L119" s="11" t="s">
        <v>109</v>
      </c>
      <c r="M119" s="16">
        <v>3</v>
      </c>
      <c r="N119" s="11" t="s">
        <v>387</v>
      </c>
      <c r="O119" s="86">
        <f t="shared" si="1"/>
        <v>0</v>
      </c>
    </row>
    <row r="120" spans="1:17">
      <c r="A120" s="2">
        <v>117</v>
      </c>
      <c r="L120" s="11" t="s">
        <v>109</v>
      </c>
      <c r="M120" s="16">
        <v>3</v>
      </c>
      <c r="N120" s="11" t="s">
        <v>387</v>
      </c>
      <c r="O120" s="86">
        <f t="shared" si="1"/>
        <v>0</v>
      </c>
    </row>
    <row r="121" spans="1:17">
      <c r="A121" s="2">
        <v>118</v>
      </c>
      <c r="L121" s="11" t="s">
        <v>109</v>
      </c>
      <c r="M121" s="16">
        <v>3</v>
      </c>
      <c r="N121" s="11" t="s">
        <v>387</v>
      </c>
      <c r="O121" s="86">
        <f t="shared" si="1"/>
        <v>0</v>
      </c>
    </row>
    <row r="122" spans="1:17">
      <c r="A122" s="2">
        <v>119</v>
      </c>
      <c r="L122" s="11" t="s">
        <v>109</v>
      </c>
      <c r="M122" s="16">
        <v>3</v>
      </c>
      <c r="N122" s="11" t="s">
        <v>387</v>
      </c>
      <c r="O122" s="86">
        <f t="shared" si="1"/>
        <v>0</v>
      </c>
    </row>
    <row r="123" spans="1:17">
      <c r="A123" s="2">
        <v>120</v>
      </c>
      <c r="L123" s="11" t="s">
        <v>109</v>
      </c>
      <c r="M123" s="16">
        <v>3</v>
      </c>
      <c r="N123" s="11" t="s">
        <v>387</v>
      </c>
      <c r="O123" s="86">
        <f t="shared" si="1"/>
        <v>0</v>
      </c>
    </row>
    <row r="124" spans="1:17">
      <c r="A124" s="2">
        <v>121</v>
      </c>
      <c r="L124" s="11" t="s">
        <v>109</v>
      </c>
      <c r="M124" s="16">
        <v>3</v>
      </c>
      <c r="N124" s="11" t="s">
        <v>387</v>
      </c>
      <c r="O124" s="86">
        <f t="shared" si="1"/>
        <v>0</v>
      </c>
    </row>
    <row r="125" spans="1:17">
      <c r="A125" s="2">
        <v>122</v>
      </c>
      <c r="L125" s="11" t="s">
        <v>109</v>
      </c>
      <c r="M125" s="16">
        <v>3</v>
      </c>
      <c r="N125" s="11" t="s">
        <v>387</v>
      </c>
      <c r="O125" s="86">
        <f t="shared" si="1"/>
        <v>0</v>
      </c>
    </row>
    <row r="126" spans="1:17">
      <c r="A126" s="2">
        <v>123</v>
      </c>
      <c r="B126" s="256"/>
      <c r="C126" s="256"/>
      <c r="D126" s="256"/>
      <c r="E126" s="256"/>
      <c r="F126" s="283"/>
      <c r="G126" s="283"/>
      <c r="H126" s="84"/>
      <c r="I126" s="17"/>
      <c r="J126" s="86"/>
      <c r="K126" s="86"/>
      <c r="L126" s="256"/>
      <c r="M126" s="259"/>
      <c r="N126" s="256"/>
      <c r="O126" s="261"/>
      <c r="P126" s="261"/>
      <c r="Q126" s="261"/>
    </row>
    <row r="127" spans="1:17">
      <c r="A127" s="2">
        <v>124</v>
      </c>
      <c r="B127" s="11" t="s">
        <v>86</v>
      </c>
      <c r="C127" s="11"/>
      <c r="D127" s="11"/>
      <c r="E127" s="11">
        <v>390</v>
      </c>
      <c r="F127" s="12"/>
      <c r="G127" s="12"/>
      <c r="H127" s="84">
        <v>100000000</v>
      </c>
      <c r="I127" s="17">
        <v>9.35E-2</v>
      </c>
      <c r="J127" s="86">
        <v>59187.778513416648</v>
      </c>
      <c r="K127" s="86">
        <v>-3638.5284803874706</v>
      </c>
      <c r="L127" s="11" t="s">
        <v>109</v>
      </c>
      <c r="M127" s="16"/>
      <c r="N127" s="11"/>
      <c r="Q127" s="2" t="s">
        <v>86</v>
      </c>
    </row>
    <row r="128" spans="1:17">
      <c r="A128" s="2">
        <v>125</v>
      </c>
      <c r="B128" s="11" t="s">
        <v>86</v>
      </c>
      <c r="C128" s="11"/>
      <c r="D128" s="11">
        <v>26</v>
      </c>
      <c r="E128" s="11">
        <v>13</v>
      </c>
      <c r="F128" s="12"/>
      <c r="G128" s="12"/>
      <c r="H128" s="84">
        <v>232468054.44551915</v>
      </c>
      <c r="I128" s="17">
        <v>7.4222898645514387E-2</v>
      </c>
      <c r="J128" s="86"/>
      <c r="K128" s="86">
        <v>-1000</v>
      </c>
      <c r="L128" s="11" t="s">
        <v>109</v>
      </c>
      <c r="M128" s="16"/>
      <c r="N128" s="11"/>
    </row>
    <row r="129" spans="1:15">
      <c r="A129" s="2">
        <v>126</v>
      </c>
      <c r="B129" s="11" t="s">
        <v>86</v>
      </c>
      <c r="C129" s="11"/>
      <c r="D129" s="11">
        <v>13</v>
      </c>
      <c r="E129" s="11">
        <v>39</v>
      </c>
      <c r="F129" s="12"/>
      <c r="G129" s="12"/>
      <c r="H129" s="84">
        <v>76342295.929109588</v>
      </c>
      <c r="I129" s="17">
        <v>7.8551745289158315E-2</v>
      </c>
      <c r="J129" s="86"/>
      <c r="K129" s="86">
        <v>-1000</v>
      </c>
      <c r="L129" s="11" t="s">
        <v>109</v>
      </c>
      <c r="M129" s="16"/>
      <c r="N129" s="11"/>
    </row>
    <row r="130" spans="1:15">
      <c r="A130" s="2">
        <v>127</v>
      </c>
      <c r="B130" s="11" t="s">
        <v>86</v>
      </c>
      <c r="C130" s="11"/>
      <c r="D130" s="11">
        <v>26</v>
      </c>
      <c r="E130" s="11">
        <v>26</v>
      </c>
      <c r="F130" s="12"/>
      <c r="G130" s="12"/>
      <c r="H130" s="84">
        <v>120505879.17507958</v>
      </c>
      <c r="I130" s="17">
        <v>7.4482297022248609E-2</v>
      </c>
      <c r="J130" s="86"/>
      <c r="K130" s="86">
        <v>-1000</v>
      </c>
      <c r="L130" s="11" t="s">
        <v>109</v>
      </c>
      <c r="M130" s="16"/>
      <c r="N130" s="11"/>
    </row>
    <row r="131" spans="1:15">
      <c r="A131" s="2">
        <v>128</v>
      </c>
      <c r="B131" s="11" t="s">
        <v>86</v>
      </c>
      <c r="C131" s="11" t="s">
        <v>86</v>
      </c>
      <c r="D131" s="11">
        <v>39</v>
      </c>
      <c r="E131" s="11">
        <v>13</v>
      </c>
      <c r="F131" s="12"/>
      <c r="G131" s="12"/>
      <c r="H131" s="84">
        <v>250148485.56971893</v>
      </c>
      <c r="I131" s="17">
        <v>7.3982521036855806E-2</v>
      </c>
      <c r="J131" s="86"/>
      <c r="K131" s="86">
        <v>-1037.1273057997983</v>
      </c>
      <c r="L131" s="11" t="s">
        <v>109</v>
      </c>
      <c r="M131" s="16"/>
      <c r="N131" s="11"/>
    </row>
    <row r="132" spans="1:15">
      <c r="A132" s="2">
        <v>129</v>
      </c>
      <c r="B132" s="11" t="s">
        <v>86</v>
      </c>
      <c r="C132" s="11"/>
      <c r="D132" s="11">
        <v>13</v>
      </c>
      <c r="E132" s="11">
        <v>52</v>
      </c>
      <c r="F132" s="12"/>
      <c r="G132" s="12"/>
      <c r="H132" s="84">
        <v>59410474.055451624</v>
      </c>
      <c r="I132" s="17">
        <v>7.8032787120992583E-2</v>
      </c>
      <c r="J132" s="86"/>
      <c r="K132" s="86">
        <v>-1000</v>
      </c>
      <c r="L132" s="11" t="s">
        <v>109</v>
      </c>
      <c r="M132" s="16"/>
      <c r="N132" s="11"/>
    </row>
    <row r="133" spans="1:15">
      <c r="A133" s="2">
        <v>130</v>
      </c>
      <c r="B133" s="11" t="s">
        <v>86</v>
      </c>
      <c r="C133" s="11"/>
      <c r="D133" s="11">
        <v>26</v>
      </c>
      <c r="E133" s="11">
        <v>39</v>
      </c>
      <c r="F133" s="12"/>
      <c r="G133" s="12"/>
      <c r="H133" s="84">
        <v>83265339.774379328</v>
      </c>
      <c r="I133" s="17">
        <v>7.5019893304902815E-2</v>
      </c>
      <c r="J133" s="86"/>
      <c r="K133" s="86">
        <v>-1000</v>
      </c>
      <c r="L133" s="11" t="s">
        <v>109</v>
      </c>
      <c r="M133" s="16"/>
      <c r="N133" s="11"/>
    </row>
    <row r="134" spans="1:15">
      <c r="A134" s="2">
        <v>131</v>
      </c>
      <c r="B134" s="11" t="s">
        <v>86</v>
      </c>
      <c r="C134" s="11"/>
      <c r="D134" s="11">
        <v>39</v>
      </c>
      <c r="E134" s="11">
        <v>26</v>
      </c>
      <c r="F134" s="12"/>
      <c r="G134" s="12"/>
      <c r="H134" s="84">
        <v>129655706.98508641</v>
      </c>
      <c r="I134" s="17">
        <v>7.5464462261219195E-2</v>
      </c>
      <c r="J134" s="86"/>
      <c r="K134" s="86">
        <v>-1000</v>
      </c>
      <c r="L134" s="11" t="s">
        <v>109</v>
      </c>
      <c r="M134" s="16"/>
      <c r="N134" s="11"/>
    </row>
    <row r="135" spans="1:15">
      <c r="A135" s="2">
        <v>132</v>
      </c>
      <c r="B135" s="11" t="s">
        <v>86</v>
      </c>
      <c r="C135" s="11" t="s">
        <v>86</v>
      </c>
      <c r="D135" s="11">
        <v>52</v>
      </c>
      <c r="E135" s="11">
        <v>13</v>
      </c>
      <c r="F135" s="12"/>
      <c r="G135" s="12"/>
      <c r="H135" s="84">
        <v>268960441.78431177</v>
      </c>
      <c r="I135" s="17">
        <v>7.5385853831136246E-2</v>
      </c>
      <c r="J135" s="86"/>
      <c r="K135" s="86">
        <v>-1034.8680870186377</v>
      </c>
      <c r="L135" s="11" t="s">
        <v>109</v>
      </c>
      <c r="M135" s="16"/>
      <c r="N135" s="17"/>
    </row>
    <row r="136" spans="1:15">
      <c r="A136" s="2">
        <v>133</v>
      </c>
      <c r="B136" s="11" t="s">
        <v>86</v>
      </c>
      <c r="C136" s="11"/>
      <c r="D136" s="11">
        <v>26</v>
      </c>
      <c r="E136" s="11">
        <v>65</v>
      </c>
      <c r="F136" s="12"/>
      <c r="G136" s="12"/>
      <c r="H136" s="84">
        <v>53694317.386846319</v>
      </c>
      <c r="I136" s="17">
        <v>7.6468968169212961E-2</v>
      </c>
      <c r="J136" s="86"/>
      <c r="K136" s="86">
        <v>-1000</v>
      </c>
      <c r="L136" s="11" t="s">
        <v>109</v>
      </c>
      <c r="M136" s="16"/>
      <c r="N136" s="11"/>
    </row>
    <row r="137" spans="1:15">
      <c r="A137" s="2">
        <v>134</v>
      </c>
      <c r="B137" s="11" t="s">
        <v>86</v>
      </c>
      <c r="C137" s="11"/>
      <c r="D137" s="11">
        <v>39</v>
      </c>
      <c r="E137" s="11">
        <v>52</v>
      </c>
      <c r="F137" s="12"/>
      <c r="G137" s="12"/>
      <c r="H137" s="84">
        <v>69714581.673616201</v>
      </c>
      <c r="I137" s="17">
        <v>7.7143749548625823E-2</v>
      </c>
      <c r="J137" s="86"/>
      <c r="K137" s="86">
        <v>-1000</v>
      </c>
      <c r="L137" s="11" t="s">
        <v>109</v>
      </c>
      <c r="M137" s="16"/>
      <c r="N137" s="11"/>
    </row>
    <row r="138" spans="1:15">
      <c r="A138" s="2">
        <v>135</v>
      </c>
      <c r="B138" s="11" t="s">
        <v>86</v>
      </c>
      <c r="C138" s="11"/>
      <c r="D138" s="11">
        <v>52</v>
      </c>
      <c r="E138" s="11">
        <v>39</v>
      </c>
      <c r="F138" s="12"/>
      <c r="G138" s="12"/>
      <c r="H138" s="84">
        <v>96474657.704807386</v>
      </c>
      <c r="I138" s="17">
        <v>7.8067047632424807E-2</v>
      </c>
      <c r="J138" s="86"/>
      <c r="K138" s="86">
        <v>-1000</v>
      </c>
      <c r="L138" s="11" t="s">
        <v>109</v>
      </c>
      <c r="M138" s="16"/>
      <c r="N138" s="11"/>
    </row>
    <row r="139" spans="1:15">
      <c r="A139" s="2">
        <v>136</v>
      </c>
      <c r="B139" s="11" t="s">
        <v>86</v>
      </c>
      <c r="C139" s="11"/>
      <c r="D139" s="11">
        <v>65</v>
      </c>
      <c r="E139" s="11">
        <v>26</v>
      </c>
      <c r="F139" s="12"/>
      <c r="G139" s="12"/>
      <c r="H139" s="84">
        <v>150206948.07938284</v>
      </c>
      <c r="I139" s="17">
        <v>7.9103910367924232E-2</v>
      </c>
      <c r="J139" s="86"/>
      <c r="K139" s="86">
        <v>-1000</v>
      </c>
      <c r="L139" s="11" t="s">
        <v>109</v>
      </c>
      <c r="M139" s="16"/>
      <c r="N139" s="11"/>
    </row>
    <row r="140" spans="1:15">
      <c r="A140" s="2">
        <v>137</v>
      </c>
      <c r="B140" s="11" t="s">
        <v>86</v>
      </c>
      <c r="C140" s="11"/>
      <c r="D140" s="11">
        <v>39</v>
      </c>
      <c r="E140" s="11">
        <v>91</v>
      </c>
      <c r="F140" s="12"/>
      <c r="G140" s="12"/>
      <c r="H140" s="84">
        <v>44555107.904487133</v>
      </c>
      <c r="I140" s="17">
        <v>7.990780515584095E-2</v>
      </c>
      <c r="J140" s="86"/>
      <c r="K140" s="86">
        <v>-1000</v>
      </c>
      <c r="L140" s="11" t="s">
        <v>109</v>
      </c>
      <c r="M140" s="16"/>
      <c r="N140" s="11"/>
    </row>
    <row r="141" spans="1:15">
      <c r="A141" s="2">
        <v>138</v>
      </c>
      <c r="B141" s="11" t="s">
        <v>86</v>
      </c>
      <c r="C141" s="11"/>
      <c r="D141" s="11">
        <v>65</v>
      </c>
      <c r="E141" s="11">
        <v>65</v>
      </c>
      <c r="F141" s="12"/>
      <c r="G141" s="12"/>
      <c r="H141" s="84">
        <v>67348596.186305791</v>
      </c>
      <c r="I141" s="17">
        <v>8.2251878605063181E-2</v>
      </c>
      <c r="J141" s="86"/>
      <c r="K141" s="86">
        <v>-1000</v>
      </c>
      <c r="L141" s="11" t="s">
        <v>109</v>
      </c>
      <c r="M141" s="16"/>
      <c r="N141" s="11"/>
    </row>
    <row r="142" spans="1:15">
      <c r="A142" s="2">
        <v>139</v>
      </c>
      <c r="B142" s="11" t="s">
        <v>86</v>
      </c>
      <c r="C142" s="11"/>
      <c r="D142" s="11">
        <v>91</v>
      </c>
      <c r="E142" s="11">
        <v>39</v>
      </c>
      <c r="F142" s="12"/>
      <c r="G142" s="12"/>
      <c r="H142" s="84">
        <v>121304883.09338334</v>
      </c>
      <c r="I142" s="17">
        <v>8.4847900684377114E-2</v>
      </c>
      <c r="J142" s="86"/>
      <c r="K142" s="86">
        <v>-1000</v>
      </c>
      <c r="L142" s="11" t="s">
        <v>109</v>
      </c>
      <c r="M142" s="247"/>
      <c r="N142" s="228"/>
      <c r="O142" s="229"/>
    </row>
    <row r="143" spans="1:15">
      <c r="A143" s="2">
        <v>140</v>
      </c>
      <c r="B143" s="11"/>
      <c r="C143" s="11"/>
      <c r="D143" s="11"/>
      <c r="E143" s="11"/>
      <c r="F143" s="12"/>
      <c r="G143" s="12"/>
      <c r="H143" s="84"/>
      <c r="I143" s="17"/>
      <c r="J143" s="86"/>
      <c r="K143" s="86"/>
      <c r="L143" s="11" t="s">
        <v>109</v>
      </c>
      <c r="M143" s="247"/>
      <c r="N143" s="228"/>
      <c r="O143" s="229"/>
    </row>
    <row r="144" spans="1:15">
      <c r="A144" s="2">
        <v>141</v>
      </c>
      <c r="B144" s="11"/>
      <c r="C144" s="11"/>
      <c r="D144" s="11"/>
      <c r="E144" s="11"/>
      <c r="F144" s="12"/>
      <c r="G144" s="12"/>
      <c r="H144" s="84"/>
      <c r="I144" s="17"/>
      <c r="J144" s="86"/>
      <c r="K144" s="86"/>
      <c r="L144" s="11" t="s">
        <v>109</v>
      </c>
      <c r="M144" s="247"/>
      <c r="N144" s="228"/>
      <c r="O144" s="229"/>
    </row>
    <row r="145" spans="1:15">
      <c r="A145" s="2">
        <v>142</v>
      </c>
      <c r="B145" s="11"/>
      <c r="C145" s="11"/>
      <c r="D145" s="11"/>
      <c r="E145" s="11"/>
      <c r="F145" s="31">
        <v>44999</v>
      </c>
      <c r="G145" s="31">
        <v>45727</v>
      </c>
      <c r="H145" s="84">
        <v>840000000</v>
      </c>
      <c r="I145" s="17">
        <v>0.1022</v>
      </c>
      <c r="J145" s="86"/>
      <c r="K145" s="86"/>
      <c r="L145" s="11" t="s">
        <v>109</v>
      </c>
      <c r="M145" s="247"/>
      <c r="N145" s="228" t="s">
        <v>505</v>
      </c>
      <c r="O145" s="229"/>
    </row>
    <row r="146" spans="1:15">
      <c r="A146" s="2">
        <v>143</v>
      </c>
      <c r="B146" s="11"/>
      <c r="C146" s="11"/>
      <c r="D146" s="11"/>
      <c r="E146" s="11"/>
      <c r="F146" s="31">
        <v>44999</v>
      </c>
      <c r="G146" s="31">
        <v>48639</v>
      </c>
      <c r="H146" s="84">
        <v>-225000000</v>
      </c>
      <c r="I146" s="17">
        <v>8.5599999999999996E-2</v>
      </c>
      <c r="J146" s="86"/>
      <c r="K146" s="86"/>
      <c r="L146" s="11" t="s">
        <v>109</v>
      </c>
      <c r="M146" s="247"/>
      <c r="N146" s="228" t="s">
        <v>505</v>
      </c>
      <c r="O146" s="229"/>
    </row>
    <row r="147" spans="1:15">
      <c r="A147" s="2">
        <v>144</v>
      </c>
      <c r="B147" s="11"/>
      <c r="C147" s="11"/>
      <c r="D147" s="11"/>
      <c r="E147" s="11"/>
      <c r="F147" s="31">
        <v>45026</v>
      </c>
      <c r="G147" s="31">
        <v>45754</v>
      </c>
      <c r="H147" s="84">
        <v>405000000</v>
      </c>
      <c r="I147" s="17">
        <v>9.8699999999999996E-2</v>
      </c>
      <c r="J147" s="86"/>
      <c r="K147" s="86"/>
      <c r="L147" s="11" t="s">
        <v>109</v>
      </c>
      <c r="M147" s="247"/>
      <c r="N147" s="228" t="s">
        <v>505</v>
      </c>
      <c r="O147" s="229"/>
    </row>
    <row r="148" spans="1:15">
      <c r="A148" s="2">
        <v>145</v>
      </c>
      <c r="B148" s="11"/>
      <c r="C148" s="11"/>
      <c r="D148" s="11"/>
      <c r="E148" s="11"/>
      <c r="F148" s="31">
        <v>45026</v>
      </c>
      <c r="G148" s="31">
        <v>48666</v>
      </c>
      <c r="H148" s="84">
        <v>-107000000</v>
      </c>
      <c r="I148" s="17">
        <v>8.2900000000000001E-2</v>
      </c>
      <c r="J148" s="86"/>
      <c r="K148" s="86"/>
      <c r="L148" s="11" t="s">
        <v>109</v>
      </c>
      <c r="M148" s="247"/>
      <c r="N148" s="228" t="s">
        <v>505</v>
      </c>
      <c r="O148" s="229"/>
    </row>
    <row r="149" spans="1:15">
      <c r="A149" s="2">
        <v>146</v>
      </c>
      <c r="B149" s="11"/>
      <c r="C149" s="11"/>
      <c r="D149" s="11"/>
      <c r="E149" s="11"/>
      <c r="F149" s="31">
        <v>45063</v>
      </c>
      <c r="G149" s="31">
        <v>45791</v>
      </c>
      <c r="H149" s="84">
        <v>-1160000000</v>
      </c>
      <c r="I149" s="17">
        <v>9.7650000000000001E-2</v>
      </c>
      <c r="J149" s="86"/>
      <c r="K149" s="86"/>
      <c r="L149" s="11" t="s">
        <v>109</v>
      </c>
      <c r="M149" s="247"/>
      <c r="N149" s="228" t="s">
        <v>505</v>
      </c>
      <c r="O149" s="229"/>
    </row>
    <row r="150" spans="1:15">
      <c r="A150" s="2">
        <v>147</v>
      </c>
      <c r="B150" s="11"/>
      <c r="C150" s="11"/>
      <c r="D150" s="11"/>
      <c r="E150" s="11"/>
      <c r="F150" s="31">
        <v>45063</v>
      </c>
      <c r="G150" s="31">
        <v>48703</v>
      </c>
      <c r="H150" s="84">
        <v>310000000</v>
      </c>
      <c r="I150" s="17">
        <v>8.2350000000000007E-2</v>
      </c>
      <c r="J150" s="86"/>
      <c r="K150" s="86"/>
      <c r="L150" s="11" t="s">
        <v>109</v>
      </c>
      <c r="M150" s="247"/>
      <c r="N150" s="228" t="s">
        <v>505</v>
      </c>
      <c r="O150" s="229"/>
    </row>
    <row r="151" spans="1:15">
      <c r="A151" s="2">
        <v>148</v>
      </c>
      <c r="B151" s="11"/>
      <c r="C151" s="11"/>
      <c r="D151" s="11"/>
      <c r="E151" s="11"/>
      <c r="F151" s="31"/>
      <c r="G151" s="12"/>
      <c r="H151" s="84"/>
      <c r="I151" s="17"/>
      <c r="J151" s="86"/>
      <c r="K151" s="86"/>
      <c r="L151" s="11" t="s">
        <v>109</v>
      </c>
      <c r="M151" s="247"/>
      <c r="N151" s="228"/>
      <c r="O151" s="229"/>
    </row>
    <row r="152" spans="1:15">
      <c r="A152" s="2">
        <v>149</v>
      </c>
      <c r="B152" s="11" t="s">
        <v>86</v>
      </c>
      <c r="C152" s="11" t="s">
        <v>86</v>
      </c>
      <c r="D152" s="11"/>
      <c r="E152" s="11"/>
      <c r="F152" s="31">
        <v>45555</v>
      </c>
      <c r="G152" s="31">
        <v>45919</v>
      </c>
      <c r="H152" s="84">
        <v>-1011924395.6288251</v>
      </c>
      <c r="I152" s="17">
        <v>9.4E-2</v>
      </c>
      <c r="J152" s="86">
        <v>1662355.9715402722</v>
      </c>
      <c r="K152" s="86">
        <v>4999.8106639778889</v>
      </c>
      <c r="L152" s="11" t="s">
        <v>109</v>
      </c>
      <c r="M152" s="247">
        <v>101</v>
      </c>
      <c r="N152" s="228" t="s">
        <v>506</v>
      </c>
      <c r="O152" s="206" t="s">
        <v>508</v>
      </c>
    </row>
    <row r="153" spans="1:15">
      <c r="A153" s="2">
        <v>150</v>
      </c>
      <c r="B153" s="11" t="s">
        <v>86</v>
      </c>
      <c r="C153" s="11" t="s">
        <v>86</v>
      </c>
      <c r="D153" s="11"/>
      <c r="E153" s="11"/>
      <c r="F153" s="31">
        <v>45919</v>
      </c>
      <c r="G153" s="31">
        <v>46283</v>
      </c>
      <c r="H153" s="84">
        <v>1124766839.0884945</v>
      </c>
      <c r="I153" s="17">
        <v>8.5000000000000006E-2</v>
      </c>
      <c r="J153" s="86">
        <v>-297328.64652746916</v>
      </c>
      <c r="K153" s="86">
        <v>-5024.0572625227851</v>
      </c>
      <c r="L153" s="11" t="s">
        <v>109</v>
      </c>
      <c r="M153" s="247">
        <v>101</v>
      </c>
      <c r="N153" s="228" t="s">
        <v>507</v>
      </c>
      <c r="O153" s="248" t="s">
        <v>509</v>
      </c>
    </row>
    <row r="154" spans="1:15">
      <c r="A154" s="2">
        <v>151</v>
      </c>
      <c r="B154" s="11"/>
      <c r="C154" s="11"/>
      <c r="D154" s="11"/>
      <c r="E154" s="11"/>
      <c r="F154" s="31"/>
      <c r="G154" s="31"/>
      <c r="H154" s="84"/>
      <c r="I154" s="17"/>
      <c r="J154" s="86"/>
      <c r="K154" s="86"/>
      <c r="L154" s="11" t="s">
        <v>109</v>
      </c>
      <c r="M154" s="247"/>
      <c r="N154" s="186">
        <f>10000*(I153-I152)</f>
        <v>-89.999999999999943</v>
      </c>
      <c r="O154" s="229"/>
    </row>
    <row r="155" spans="1:15">
      <c r="A155" s="2">
        <v>152</v>
      </c>
      <c r="B155" s="11" t="s">
        <v>86</v>
      </c>
      <c r="C155" s="11"/>
      <c r="D155" s="11"/>
      <c r="E155" s="11"/>
      <c r="F155" s="31">
        <v>45555</v>
      </c>
      <c r="G155" s="31">
        <v>45919</v>
      </c>
      <c r="H155" s="84">
        <v>-1011924395.6288251</v>
      </c>
      <c r="I155" s="17">
        <v>9.0318326410584196E-2</v>
      </c>
      <c r="J155" s="86">
        <v>11939.404771357775</v>
      </c>
      <c r="K155" s="86">
        <v>5086.1576336872749</v>
      </c>
      <c r="L155" s="11" t="s">
        <v>109</v>
      </c>
      <c r="M155" s="247"/>
      <c r="N155" s="228" t="s">
        <v>512</v>
      </c>
      <c r="O155" s="229"/>
    </row>
    <row r="156" spans="1:15">
      <c r="A156" s="2">
        <v>153</v>
      </c>
      <c r="B156" s="11" t="s">
        <v>86</v>
      </c>
      <c r="C156" s="11"/>
      <c r="D156" s="11"/>
      <c r="E156" s="11"/>
      <c r="F156" s="31">
        <v>45919</v>
      </c>
      <c r="G156" s="31">
        <v>46283</v>
      </c>
      <c r="H156" s="84">
        <v>1124766839.0884945</v>
      </c>
      <c r="I156" s="17">
        <v>7.9562501447334039E-2</v>
      </c>
      <c r="J156" s="86">
        <v>-224098.32162411511</v>
      </c>
      <c r="K156" s="86">
        <v>-5124.0976246638575</v>
      </c>
      <c r="L156" s="11" t="s">
        <v>109</v>
      </c>
      <c r="M156" s="247"/>
      <c r="N156" s="186">
        <f>10000*(I156-I155)</f>
        <v>-107.55824963250157</v>
      </c>
      <c r="O156" s="229"/>
    </row>
    <row r="157" spans="1:15">
      <c r="A157" s="2">
        <v>154</v>
      </c>
      <c r="B157" s="11"/>
      <c r="C157" s="11"/>
      <c r="D157" s="11"/>
      <c r="E157" s="11"/>
      <c r="F157" s="31"/>
      <c r="G157" s="31"/>
      <c r="H157" s="84"/>
      <c r="I157" s="17"/>
      <c r="J157" s="86"/>
      <c r="K157" s="86"/>
      <c r="L157" s="11" t="s">
        <v>109</v>
      </c>
      <c r="M157" s="16"/>
      <c r="N157" s="11"/>
    </row>
    <row r="158" spans="1:15">
      <c r="A158" s="2">
        <v>155</v>
      </c>
      <c r="B158" s="11" t="s">
        <v>86</v>
      </c>
      <c r="C158" s="11" t="s">
        <v>86</v>
      </c>
      <c r="D158" s="11">
        <v>9</v>
      </c>
      <c r="E158" s="11">
        <v>4</v>
      </c>
      <c r="F158" s="31"/>
      <c r="G158" s="31"/>
      <c r="H158" s="84">
        <v>-1232217448.2820077</v>
      </c>
      <c r="I158" s="169">
        <v>0.10312674585956116</v>
      </c>
      <c r="J158" s="86"/>
      <c r="K158" s="170">
        <v>1987.3525981080516</v>
      </c>
      <c r="L158" s="11" t="s">
        <v>109</v>
      </c>
      <c r="M158" s="16">
        <v>102</v>
      </c>
      <c r="N158" s="11" t="s">
        <v>527</v>
      </c>
      <c r="O158" s="2" t="s">
        <v>528</v>
      </c>
    </row>
    <row r="159" spans="1:15">
      <c r="A159" s="2">
        <v>156</v>
      </c>
      <c r="B159" s="11" t="s">
        <v>86</v>
      </c>
      <c r="C159" s="11" t="s">
        <v>86</v>
      </c>
      <c r="D159" s="11">
        <v>6</v>
      </c>
      <c r="E159" s="11">
        <v>3</v>
      </c>
      <c r="F159" s="31"/>
      <c r="G159" s="31"/>
      <c r="H159" s="84">
        <v>1593719886.3492839</v>
      </c>
      <c r="I159" s="17">
        <v>0.10989263680339065</v>
      </c>
      <c r="J159" s="86"/>
      <c r="K159" s="86">
        <v>-2005.043907984053</v>
      </c>
      <c r="L159" s="11" t="s">
        <v>109</v>
      </c>
      <c r="M159" s="16">
        <v>102</v>
      </c>
      <c r="N159" s="130">
        <f>10000*(I158-I159)</f>
        <v>-67.658909438294828</v>
      </c>
    </row>
    <row r="160" spans="1:15">
      <c r="A160" s="2">
        <v>157</v>
      </c>
      <c r="B160" s="11" t="s">
        <v>86</v>
      </c>
      <c r="C160" s="11" t="s">
        <v>86</v>
      </c>
      <c r="D160" s="11"/>
      <c r="E160" s="11"/>
      <c r="F160" s="31">
        <v>45499</v>
      </c>
      <c r="G160" s="31">
        <v>45611</v>
      </c>
      <c r="H160" s="84">
        <v>-1232217448.2820077</v>
      </c>
      <c r="I160" s="17">
        <v>0.103155</v>
      </c>
      <c r="J160" s="170">
        <v>17542.012944601476</v>
      </c>
      <c r="K160" s="170">
        <v>1996.2311868235433</v>
      </c>
      <c r="L160" s="11" t="s">
        <v>109</v>
      </c>
      <c r="M160" s="16"/>
      <c r="N160" s="11"/>
    </row>
    <row r="161" spans="1:32">
      <c r="A161" s="2">
        <v>158</v>
      </c>
      <c r="B161" s="11" t="s">
        <v>86</v>
      </c>
      <c r="C161" s="11" t="s">
        <v>86</v>
      </c>
      <c r="D161" s="11"/>
      <c r="E161" s="11"/>
      <c r="F161" s="31">
        <v>45415</v>
      </c>
      <c r="G161" s="31">
        <v>45499</v>
      </c>
      <c r="H161" s="84">
        <v>1593719886.3492839</v>
      </c>
      <c r="I161" s="17">
        <v>0.10965</v>
      </c>
      <c r="J161" s="170">
        <v>217523.1091138646</v>
      </c>
      <c r="K161" s="170">
        <v>-1995.6664817950286</v>
      </c>
      <c r="L161" s="11" t="s">
        <v>109</v>
      </c>
      <c r="M161" s="16"/>
      <c r="N161" s="130">
        <f>10000*(I160-I161)</f>
        <v>-64.95</v>
      </c>
    </row>
    <row r="162" spans="1:32">
      <c r="A162" s="2">
        <v>159</v>
      </c>
      <c r="B162" s="11" t="s">
        <v>86</v>
      </c>
      <c r="C162" s="11" t="s">
        <v>86</v>
      </c>
      <c r="D162" s="11"/>
      <c r="E162" s="11"/>
      <c r="F162" s="31">
        <v>45499</v>
      </c>
      <c r="G162" s="31">
        <v>45611</v>
      </c>
      <c r="H162" s="84">
        <v>-1232217448.2820077</v>
      </c>
      <c r="I162" s="169">
        <v>0.10320523250442129</v>
      </c>
      <c r="J162" s="86"/>
      <c r="K162" s="170">
        <v>1996.2311283956544</v>
      </c>
      <c r="L162" s="11" t="s">
        <v>109</v>
      </c>
      <c r="M162" s="16"/>
      <c r="N162" s="11"/>
    </row>
    <row r="163" spans="1:32">
      <c r="A163" s="2">
        <v>160</v>
      </c>
      <c r="B163" s="11" t="s">
        <v>86</v>
      </c>
      <c r="C163" s="11" t="s">
        <v>86</v>
      </c>
      <c r="D163" s="11"/>
      <c r="E163" s="11"/>
      <c r="F163" s="31">
        <v>45415</v>
      </c>
      <c r="G163" s="31">
        <v>45499</v>
      </c>
      <c r="H163" s="84">
        <v>1593719886.3492839</v>
      </c>
      <c r="I163" s="169">
        <v>0.10902566947019887</v>
      </c>
      <c r="J163" s="86"/>
      <c r="K163" s="170">
        <v>-1995.6357958412582</v>
      </c>
      <c r="L163" s="11" t="s">
        <v>109</v>
      </c>
      <c r="M163" s="16"/>
      <c r="N163" s="130">
        <f>10000*(I162-I163)</f>
        <v>-58.204369657775814</v>
      </c>
    </row>
    <row r="164" spans="1:32">
      <c r="A164" s="2">
        <v>161</v>
      </c>
      <c r="F164" s="31"/>
      <c r="G164" s="31"/>
      <c r="H164" s="84"/>
      <c r="I164" s="17"/>
      <c r="L164" s="11" t="s">
        <v>109</v>
      </c>
    </row>
    <row r="165" spans="1:32">
      <c r="A165" s="2">
        <v>162</v>
      </c>
      <c r="B165" s="11"/>
      <c r="C165" s="11"/>
      <c r="F165" s="31"/>
      <c r="G165" s="31"/>
      <c r="H165" s="84"/>
      <c r="I165" s="17"/>
      <c r="L165" s="11" t="s">
        <v>109</v>
      </c>
    </row>
    <row r="166" spans="1:32">
      <c r="A166" s="2">
        <v>163</v>
      </c>
      <c r="B166" s="11" t="s">
        <v>86</v>
      </c>
      <c r="C166" s="11" t="s">
        <v>86</v>
      </c>
      <c r="F166" s="31">
        <v>45511</v>
      </c>
      <c r="G166" s="31">
        <v>45623</v>
      </c>
      <c r="H166" s="84">
        <v>-6130000000</v>
      </c>
      <c r="I166" s="17">
        <v>0.10305</v>
      </c>
      <c r="J166" s="284">
        <v>-1170496.0994955897</v>
      </c>
      <c r="K166" s="284">
        <v>9896.8202186440794</v>
      </c>
      <c r="L166" s="11" t="s">
        <v>109</v>
      </c>
      <c r="S166" s="151">
        <v>-12.294804586590022</v>
      </c>
      <c r="T166" s="151">
        <v>84.759577019461275</v>
      </c>
      <c r="U166" s="151">
        <v>-483.96168649710461</v>
      </c>
      <c r="V166" s="151">
        <v>-22775.077412781873</v>
      </c>
      <c r="W166" s="151">
        <v>33192.602295001176</v>
      </c>
      <c r="X166" s="151">
        <v>-162.19834212684771</v>
      </c>
      <c r="Y166" s="151">
        <v>66.079761892899711</v>
      </c>
      <c r="Z166" s="151">
        <v>-23.460566267885014</v>
      </c>
      <c r="AA166" s="151">
        <v>6.4244570120655267</v>
      </c>
      <c r="AB166" s="151">
        <v>-0.91323983566514388</v>
      </c>
      <c r="AC166" s="151">
        <v>0.19889292788916621</v>
      </c>
      <c r="AD166" s="151">
        <v>-4.8475649165011007E-2</v>
      </c>
      <c r="AE166" s="151">
        <v>1.5766377421631211E-2</v>
      </c>
      <c r="AF166" s="151">
        <v>-2.0040691584006123E-3</v>
      </c>
    </row>
    <row r="167" spans="1:32">
      <c r="A167" s="2">
        <v>164</v>
      </c>
      <c r="B167" s="11" t="s">
        <v>86</v>
      </c>
      <c r="C167" s="11" t="s">
        <v>86</v>
      </c>
      <c r="F167" s="31">
        <v>45511</v>
      </c>
      <c r="G167" s="31">
        <v>45623</v>
      </c>
      <c r="H167" s="84">
        <v>-6130000000</v>
      </c>
      <c r="I167" s="169">
        <v>0.10237416479057632</v>
      </c>
      <c r="K167" s="284">
        <v>9896.8338609647435</v>
      </c>
      <c r="L167" s="11" t="s">
        <v>109</v>
      </c>
    </row>
    <row r="168" spans="1:32">
      <c r="A168" s="2">
        <v>165</v>
      </c>
      <c r="B168" s="11" t="s">
        <v>86</v>
      </c>
      <c r="C168" s="11" t="s">
        <v>86</v>
      </c>
      <c r="D168" s="11">
        <v>9</v>
      </c>
      <c r="E168" s="11">
        <v>4</v>
      </c>
      <c r="H168" s="84">
        <v>-6130000000</v>
      </c>
      <c r="I168" s="169">
        <v>0.10152322875509918</v>
      </c>
      <c r="K168" s="284">
        <v>9863.3547013548596</v>
      </c>
      <c r="L168" s="11" t="s">
        <v>109</v>
      </c>
    </row>
    <row r="169" spans="1:32">
      <c r="A169" s="2">
        <v>166</v>
      </c>
      <c r="B169" s="11"/>
      <c r="C169" s="11"/>
      <c r="F169" s="31">
        <v>45258</v>
      </c>
      <c r="G169" s="31"/>
      <c r="H169" s="84"/>
      <c r="I169" s="17"/>
      <c r="L169" s="11" t="s">
        <v>109</v>
      </c>
    </row>
    <row r="170" spans="1:32">
      <c r="A170" s="2">
        <v>167</v>
      </c>
      <c r="B170" s="11" t="s">
        <v>86</v>
      </c>
      <c r="C170" s="11" t="s">
        <v>86</v>
      </c>
      <c r="F170" s="31">
        <v>46350</v>
      </c>
      <c r="G170" s="31">
        <v>46714</v>
      </c>
      <c r="H170" s="83">
        <v>-1000000000</v>
      </c>
      <c r="I170" s="17">
        <v>7.7799999999999994E-2</v>
      </c>
      <c r="J170" s="284">
        <v>-418944.2318438068</v>
      </c>
      <c r="K170" s="284">
        <v>4139.6482581960527</v>
      </c>
      <c r="L170" s="11" t="s">
        <v>109</v>
      </c>
      <c r="N170" s="2" t="s">
        <v>339</v>
      </c>
    </row>
    <row r="171" spans="1:32">
      <c r="A171" s="2">
        <v>168</v>
      </c>
      <c r="B171" s="11" t="s">
        <v>86</v>
      </c>
      <c r="C171" s="11" t="s">
        <v>86</v>
      </c>
      <c r="F171" s="31">
        <v>45986</v>
      </c>
      <c r="G171" s="31">
        <v>46350</v>
      </c>
      <c r="H171" s="83">
        <v>1000000000</v>
      </c>
      <c r="I171" s="17">
        <v>0.08</v>
      </c>
      <c r="J171" s="284">
        <v>2223214.6990595013</v>
      </c>
      <c r="K171" s="284">
        <v>-4507.918076302617</v>
      </c>
      <c r="L171" s="11" t="s">
        <v>109</v>
      </c>
      <c r="N171" s="2" t="s">
        <v>161</v>
      </c>
      <c r="O171" s="197">
        <f>+I170-I171</f>
        <v>-2.2000000000000075E-3</v>
      </c>
    </row>
    <row r="172" spans="1:32">
      <c r="A172" s="2">
        <v>169</v>
      </c>
      <c r="B172" s="11" t="s">
        <v>86</v>
      </c>
      <c r="C172" s="11" t="s">
        <v>86</v>
      </c>
      <c r="F172" s="31">
        <v>46350</v>
      </c>
      <c r="G172" s="31">
        <v>46714</v>
      </c>
      <c r="H172" s="83">
        <v>-1000000000</v>
      </c>
      <c r="I172" s="169">
        <v>7.8231334653838538E-2</v>
      </c>
      <c r="K172" s="284">
        <v>4131.1561282098273</v>
      </c>
      <c r="L172" s="11" t="s">
        <v>109</v>
      </c>
      <c r="O172" s="197">
        <f>+I172-I173</f>
        <v>2.1022319069710638E-5</v>
      </c>
    </row>
    <row r="173" spans="1:32">
      <c r="A173" s="2">
        <v>170</v>
      </c>
      <c r="B173" s="11" t="s">
        <v>86</v>
      </c>
      <c r="C173" s="11" t="s">
        <v>86</v>
      </c>
      <c r="F173" s="31">
        <v>45986</v>
      </c>
      <c r="G173" s="31">
        <v>46350</v>
      </c>
      <c r="H173" s="83">
        <v>1000000000</v>
      </c>
      <c r="I173" s="169">
        <v>7.8210312334768828E-2</v>
      </c>
      <c r="K173" s="284">
        <v>-4473.4767279337766</v>
      </c>
      <c r="L173" s="11" t="s">
        <v>109</v>
      </c>
    </row>
    <row r="174" spans="1:32">
      <c r="A174" s="2">
        <v>171</v>
      </c>
      <c r="F174" s="31"/>
      <c r="G174" s="31"/>
      <c r="I174" s="17"/>
      <c r="L174" s="11" t="s">
        <v>109</v>
      </c>
    </row>
    <row r="175" spans="1:32">
      <c r="A175" s="2">
        <v>172</v>
      </c>
      <c r="F175" s="31"/>
      <c r="G175" s="31"/>
      <c r="I175" s="17"/>
      <c r="L175" s="11" t="s">
        <v>109</v>
      </c>
    </row>
    <row r="176" spans="1:32">
      <c r="A176" s="2">
        <v>173</v>
      </c>
      <c r="F176" s="31"/>
      <c r="G176" s="31"/>
      <c r="I176" s="17"/>
      <c r="L176" s="11" t="s">
        <v>109</v>
      </c>
    </row>
    <row r="177" spans="1:12">
      <c r="A177" s="2">
        <v>174</v>
      </c>
      <c r="F177" s="31"/>
      <c r="G177" s="31"/>
      <c r="I177" s="17"/>
      <c r="L177" s="11" t="s">
        <v>109</v>
      </c>
    </row>
    <row r="178" spans="1:12">
      <c r="A178" s="2">
        <v>175</v>
      </c>
      <c r="F178" s="31"/>
      <c r="G178" s="31"/>
    </row>
    <row r="179" spans="1:12">
      <c r="A179" s="2">
        <v>176</v>
      </c>
      <c r="F179" s="31"/>
      <c r="G179" s="31"/>
    </row>
    <row r="180" spans="1:12">
      <c r="A180" s="2">
        <v>177</v>
      </c>
    </row>
    <row r="181" spans="1:12">
      <c r="A181" s="2">
        <v>178</v>
      </c>
    </row>
    <row r="182" spans="1:12">
      <c r="A182" s="2">
        <v>179</v>
      </c>
    </row>
    <row r="183" spans="1:12">
      <c r="A183" s="2">
        <v>180</v>
      </c>
    </row>
    <row r="184" spans="1:12">
      <c r="A184" s="2">
        <v>181</v>
      </c>
    </row>
    <row r="185" spans="1:12">
      <c r="A185" s="2">
        <v>182</v>
      </c>
    </row>
    <row r="186" spans="1:12">
      <c r="A186" s="2">
        <v>183</v>
      </c>
    </row>
    <row r="187" spans="1:12">
      <c r="A187" s="2">
        <v>184</v>
      </c>
    </row>
    <row r="188" spans="1:12">
      <c r="A188" s="2">
        <v>185</v>
      </c>
    </row>
    <row r="189" spans="1:12">
      <c r="A189" s="2">
        <v>186</v>
      </c>
    </row>
    <row r="190" spans="1:12">
      <c r="A190" s="2">
        <v>187</v>
      </c>
    </row>
    <row r="191" spans="1:12">
      <c r="A191" s="2">
        <v>188</v>
      </c>
    </row>
    <row r="192" spans="1:12">
      <c r="A192" s="2">
        <v>189</v>
      </c>
    </row>
    <row r="193" spans="1:1">
      <c r="A193" s="2">
        <v>190</v>
      </c>
    </row>
    <row r="194" spans="1:1">
      <c r="A194" s="2">
        <v>191</v>
      </c>
    </row>
    <row r="195" spans="1:1">
      <c r="A195" s="2">
        <v>192</v>
      </c>
    </row>
    <row r="196" spans="1:1">
      <c r="A196" s="2">
        <v>193</v>
      </c>
    </row>
    <row r="197" spans="1:1">
      <c r="A197" s="2">
        <v>194</v>
      </c>
    </row>
    <row r="198" spans="1:1">
      <c r="A198" s="2">
        <v>195</v>
      </c>
    </row>
    <row r="199" spans="1:1">
      <c r="A199" s="2">
        <v>196</v>
      </c>
    </row>
    <row r="200" spans="1:1">
      <c r="A200" s="2">
        <v>197</v>
      </c>
    </row>
    <row r="201" spans="1:1">
      <c r="A201" s="2">
        <v>198</v>
      </c>
    </row>
    <row r="202" spans="1:1">
      <c r="A202" s="2">
        <v>199</v>
      </c>
    </row>
    <row r="203" spans="1:1">
      <c r="A203" s="2">
        <v>200</v>
      </c>
    </row>
    <row r="204" spans="1:1">
      <c r="A204" s="2">
        <v>201</v>
      </c>
    </row>
    <row r="205" spans="1:1">
      <c r="A205" s="2">
        <v>202</v>
      </c>
    </row>
    <row r="206" spans="1:1">
      <c r="A206" s="2">
        <v>203</v>
      </c>
    </row>
    <row r="207" spans="1:1">
      <c r="A207" s="2">
        <v>204</v>
      </c>
    </row>
    <row r="208" spans="1:1">
      <c r="A208" s="2">
        <v>205</v>
      </c>
    </row>
    <row r="209" spans="1:1">
      <c r="A209" s="2">
        <v>206</v>
      </c>
    </row>
    <row r="210" spans="1:1">
      <c r="A210" s="2">
        <v>207</v>
      </c>
    </row>
    <row r="211" spans="1:1">
      <c r="A211" s="2">
        <v>208</v>
      </c>
    </row>
    <row r="212" spans="1:1">
      <c r="A212" s="2">
        <v>209</v>
      </c>
    </row>
    <row r="213" spans="1:1">
      <c r="A213" s="2">
        <v>210</v>
      </c>
    </row>
    <row r="214" spans="1:1">
      <c r="A214" s="2">
        <v>211</v>
      </c>
    </row>
    <row r="215" spans="1:1">
      <c r="A215" s="2">
        <v>212</v>
      </c>
    </row>
    <row r="216" spans="1:1">
      <c r="A216" s="2">
        <v>213</v>
      </c>
    </row>
    <row r="217" spans="1:1">
      <c r="A217" s="2">
        <v>214</v>
      </c>
    </row>
    <row r="218" spans="1:1">
      <c r="A218" s="2">
        <v>215</v>
      </c>
    </row>
    <row r="219" spans="1:1">
      <c r="A219" s="2">
        <v>216</v>
      </c>
    </row>
    <row r="220" spans="1:1">
      <c r="A220" s="2">
        <v>217</v>
      </c>
    </row>
    <row r="221" spans="1:1">
      <c r="A221" s="2">
        <v>218</v>
      </c>
    </row>
    <row r="222" spans="1:1">
      <c r="A222" s="2">
        <v>219</v>
      </c>
    </row>
    <row r="223" spans="1:1">
      <c r="A223" s="2">
        <v>220</v>
      </c>
    </row>
    <row r="224" spans="1:1">
      <c r="A224" s="2">
        <v>221</v>
      </c>
    </row>
    <row r="225" spans="1:1">
      <c r="A225" s="2">
        <v>222</v>
      </c>
    </row>
    <row r="226" spans="1:1">
      <c r="A226" s="2">
        <v>223</v>
      </c>
    </row>
    <row r="227" spans="1:1">
      <c r="A227" s="2">
        <v>224</v>
      </c>
    </row>
    <row r="228" spans="1:1">
      <c r="A228" s="2">
        <v>225</v>
      </c>
    </row>
    <row r="229" spans="1:1">
      <c r="A229" s="2">
        <v>226</v>
      </c>
    </row>
    <row r="230" spans="1:1">
      <c r="A230" s="2">
        <v>227</v>
      </c>
    </row>
    <row r="231" spans="1:1">
      <c r="A231" s="2">
        <v>228</v>
      </c>
    </row>
    <row r="232" spans="1:1">
      <c r="A232" s="2">
        <v>229</v>
      </c>
    </row>
    <row r="233" spans="1:1">
      <c r="A233" s="2">
        <v>230</v>
      </c>
    </row>
    <row r="234" spans="1:1">
      <c r="A234" s="2">
        <v>231</v>
      </c>
    </row>
    <row r="235" spans="1:1">
      <c r="A235" s="2">
        <v>232</v>
      </c>
    </row>
    <row r="236" spans="1:1">
      <c r="A236" s="2">
        <v>233</v>
      </c>
    </row>
    <row r="237" spans="1:1">
      <c r="A237" s="2">
        <v>234</v>
      </c>
    </row>
    <row r="238" spans="1:1">
      <c r="A238" s="2">
        <v>235</v>
      </c>
    </row>
    <row r="239" spans="1:1">
      <c r="A239" s="2">
        <v>236</v>
      </c>
    </row>
    <row r="240" spans="1:1">
      <c r="A240" s="2">
        <v>237</v>
      </c>
    </row>
    <row r="241" spans="1:1">
      <c r="A241" s="2">
        <v>238</v>
      </c>
    </row>
    <row r="242" spans="1:1">
      <c r="A242" s="2">
        <v>239</v>
      </c>
    </row>
    <row r="243" spans="1:1">
      <c r="A243" s="2">
        <v>240</v>
      </c>
    </row>
    <row r="244" spans="1:1">
      <c r="A244" s="2">
        <v>241</v>
      </c>
    </row>
    <row r="245" spans="1:1">
      <c r="A245" s="2">
        <v>242</v>
      </c>
    </row>
    <row r="246" spans="1:1">
      <c r="A246" s="2">
        <v>243</v>
      </c>
    </row>
    <row r="247" spans="1:1">
      <c r="A247" s="2">
        <v>244</v>
      </c>
    </row>
    <row r="248" spans="1:1">
      <c r="A248" s="2">
        <v>245</v>
      </c>
    </row>
    <row r="249" spans="1:1">
      <c r="A249" s="2">
        <v>246</v>
      </c>
    </row>
    <row r="250" spans="1:1">
      <c r="A250" s="2">
        <v>247</v>
      </c>
    </row>
    <row r="251" spans="1:1">
      <c r="A251" s="2">
        <v>248</v>
      </c>
    </row>
    <row r="252" spans="1:1">
      <c r="A252" s="2">
        <v>249</v>
      </c>
    </row>
    <row r="253" spans="1:1">
      <c r="A253" s="2">
        <v>250</v>
      </c>
    </row>
    <row r="254" spans="1:1">
      <c r="A254" s="2">
        <v>251</v>
      </c>
    </row>
    <row r="255" spans="1:1">
      <c r="A255" s="2">
        <v>252</v>
      </c>
    </row>
    <row r="256" spans="1:1">
      <c r="A256" s="2">
        <v>253</v>
      </c>
    </row>
    <row r="257" spans="1:1">
      <c r="A257" s="2">
        <v>254</v>
      </c>
    </row>
    <row r="258" spans="1:1">
      <c r="A258" s="2">
        <v>255</v>
      </c>
    </row>
    <row r="259" spans="1:1">
      <c r="A259" s="2">
        <v>256</v>
      </c>
    </row>
    <row r="260" spans="1:1">
      <c r="A260" s="2">
        <v>257</v>
      </c>
    </row>
    <row r="261" spans="1:1">
      <c r="A261" s="2">
        <v>258</v>
      </c>
    </row>
    <row r="262" spans="1:1">
      <c r="A262" s="2">
        <v>259</v>
      </c>
    </row>
    <row r="263" spans="1:1">
      <c r="A263" s="2">
        <v>260</v>
      </c>
    </row>
    <row r="264" spans="1:1">
      <c r="A264" s="2">
        <v>261</v>
      </c>
    </row>
    <row r="265" spans="1:1">
      <c r="A265" s="2">
        <v>262</v>
      </c>
    </row>
    <row r="266" spans="1:1">
      <c r="A266" s="2">
        <v>263</v>
      </c>
    </row>
    <row r="267" spans="1:1">
      <c r="A267" s="2">
        <v>264</v>
      </c>
    </row>
    <row r="268" spans="1:1">
      <c r="A268" s="2">
        <v>265</v>
      </c>
    </row>
    <row r="269" spans="1:1">
      <c r="A269" s="2">
        <v>266</v>
      </c>
    </row>
    <row r="270" spans="1:1">
      <c r="A270" s="2">
        <v>267</v>
      </c>
    </row>
    <row r="271" spans="1:1">
      <c r="A271" s="2">
        <v>268</v>
      </c>
    </row>
    <row r="272" spans="1:1">
      <c r="A272" s="2">
        <v>269</v>
      </c>
    </row>
    <row r="273" spans="1:1">
      <c r="A273" s="2">
        <v>270</v>
      </c>
    </row>
    <row r="274" spans="1:1">
      <c r="A274" s="2">
        <v>271</v>
      </c>
    </row>
    <row r="275" spans="1:1">
      <c r="A275" s="2">
        <v>272</v>
      </c>
    </row>
    <row r="276" spans="1:1">
      <c r="A276" s="2">
        <v>273</v>
      </c>
    </row>
    <row r="277" spans="1:1">
      <c r="A277" s="2">
        <v>274</v>
      </c>
    </row>
    <row r="278" spans="1:1">
      <c r="A278" s="2">
        <v>275</v>
      </c>
    </row>
    <row r="279" spans="1:1">
      <c r="A279" s="2">
        <v>276</v>
      </c>
    </row>
    <row r="280" spans="1:1">
      <c r="A280" s="2">
        <v>277</v>
      </c>
    </row>
    <row r="281" spans="1:1">
      <c r="A281" s="2">
        <v>278</v>
      </c>
    </row>
    <row r="282" spans="1:1">
      <c r="A282" s="2">
        <v>279</v>
      </c>
    </row>
    <row r="283" spans="1:1">
      <c r="A283" s="2">
        <v>280</v>
      </c>
    </row>
    <row r="284" spans="1:1">
      <c r="A284" s="2">
        <v>281</v>
      </c>
    </row>
    <row r="285" spans="1:1">
      <c r="A285" s="2">
        <v>282</v>
      </c>
    </row>
    <row r="286" spans="1:1">
      <c r="A286" s="2">
        <v>283</v>
      </c>
    </row>
    <row r="287" spans="1:1">
      <c r="A287" s="2">
        <v>284</v>
      </c>
    </row>
    <row r="288" spans="1:1">
      <c r="A288" s="2">
        <v>285</v>
      </c>
    </row>
    <row r="289" spans="1:1">
      <c r="A289" s="2">
        <v>286</v>
      </c>
    </row>
    <row r="290" spans="1:1">
      <c r="A290" s="2">
        <v>287</v>
      </c>
    </row>
    <row r="291" spans="1:1">
      <c r="A291" s="2">
        <v>288</v>
      </c>
    </row>
    <row r="292" spans="1:1">
      <c r="A292" s="2">
        <v>289</v>
      </c>
    </row>
    <row r="293" spans="1:1">
      <c r="A293" s="2">
        <v>290</v>
      </c>
    </row>
    <row r="294" spans="1:1">
      <c r="A294" s="2">
        <v>291</v>
      </c>
    </row>
    <row r="295" spans="1:1">
      <c r="A295" s="2">
        <v>292</v>
      </c>
    </row>
    <row r="296" spans="1:1">
      <c r="A296" s="2">
        <v>293</v>
      </c>
    </row>
    <row r="297" spans="1:1">
      <c r="A297" s="2">
        <v>294</v>
      </c>
    </row>
    <row r="298" spans="1:1">
      <c r="A298" s="2">
        <v>295</v>
      </c>
    </row>
    <row r="299" spans="1:1">
      <c r="A299" s="2">
        <v>296</v>
      </c>
    </row>
    <row r="300" spans="1:1">
      <c r="A300" s="2">
        <v>297</v>
      </c>
    </row>
    <row r="301" spans="1:1">
      <c r="A301" s="2">
        <v>298</v>
      </c>
    </row>
    <row r="302" spans="1:1">
      <c r="A302" s="2">
        <v>299</v>
      </c>
    </row>
    <row r="303" spans="1:1">
      <c r="A303" s="2">
        <v>300</v>
      </c>
    </row>
    <row r="304" spans="1:1">
      <c r="A304" s="2">
        <v>301</v>
      </c>
    </row>
    <row r="305" spans="1:1">
      <c r="A305" s="2">
        <v>302</v>
      </c>
    </row>
    <row r="306" spans="1:1">
      <c r="A306" s="2">
        <v>303</v>
      </c>
    </row>
    <row r="307" spans="1:1">
      <c r="A307" s="2">
        <v>304</v>
      </c>
    </row>
    <row r="308" spans="1:1">
      <c r="A308" s="2">
        <v>305</v>
      </c>
    </row>
    <row r="309" spans="1:1">
      <c r="A309" s="2">
        <v>306</v>
      </c>
    </row>
    <row r="310" spans="1:1">
      <c r="A310" s="2">
        <v>307</v>
      </c>
    </row>
    <row r="311" spans="1:1">
      <c r="A311" s="2">
        <v>308</v>
      </c>
    </row>
    <row r="312" spans="1:1">
      <c r="A312" s="2">
        <v>309</v>
      </c>
    </row>
    <row r="313" spans="1:1">
      <c r="A313" s="2">
        <v>310</v>
      </c>
    </row>
    <row r="314" spans="1:1">
      <c r="A314" s="2">
        <v>311</v>
      </c>
    </row>
    <row r="315" spans="1:1">
      <c r="A315" s="2">
        <v>312</v>
      </c>
    </row>
    <row r="316" spans="1:1">
      <c r="A316" s="2">
        <v>313</v>
      </c>
    </row>
    <row r="317" spans="1:1">
      <c r="A317" s="2">
        <v>314</v>
      </c>
    </row>
  </sheetData>
  <conditionalFormatting sqref="K4">
    <cfRule type="cellIs" dxfId="92" priority="19" operator="lessThan">
      <formula>0</formula>
    </cfRule>
    <cfRule type="cellIs" dxfId="91" priority="20" operator="greaterThanOrEqual">
      <formula>0</formula>
    </cfRule>
  </conditionalFormatting>
  <conditionalFormatting sqref="H4">
    <cfRule type="cellIs" dxfId="90" priority="17" operator="lessThan">
      <formula>0</formula>
    </cfRule>
    <cfRule type="cellIs" dxfId="89" priority="18" operator="greaterThanOrEqual">
      <formula>0</formula>
    </cfRule>
  </conditionalFormatting>
  <conditionalFormatting sqref="J4">
    <cfRule type="cellIs" dxfId="88" priority="15" operator="lessThan">
      <formula>0</formula>
    </cfRule>
    <cfRule type="cellIs" dxfId="87" priority="16" operator="greaterThanOrEqual">
      <formula>0</formula>
    </cfRule>
  </conditionalFormatting>
  <conditionalFormatting sqref="H6:H8">
    <cfRule type="cellIs" dxfId="86" priority="9" operator="lessThan">
      <formula>0</formula>
    </cfRule>
    <cfRule type="cellIs" dxfId="85" priority="10" operator="greaterThanOrEqual">
      <formula>0</formula>
    </cfRule>
  </conditionalFormatting>
  <conditionalFormatting sqref="O12:O125">
    <cfRule type="cellIs" dxfId="84" priority="7" operator="lessThan">
      <formula>0</formula>
    </cfRule>
    <cfRule type="cellIs" dxfId="83" priority="8" operator="greaterThanOrEqual">
      <formula>0</formula>
    </cfRule>
  </conditionalFormatting>
  <conditionalFormatting sqref="H1:H2">
    <cfRule type="cellIs" dxfId="82" priority="5" operator="lessThan">
      <formula>0</formula>
    </cfRule>
    <cfRule type="cellIs" dxfId="81" priority="6" operator="greaterThanOrEqual">
      <formula>0</formula>
    </cfRule>
  </conditionalFormatting>
  <conditionalFormatting sqref="H4:H117">
    <cfRule type="cellIs" dxfId="80" priority="23" operator="lessThan">
      <formula>0</formula>
    </cfRule>
    <cfRule type="cellIs" dxfId="79" priority="24" operator="greaterThanOrEqual">
      <formula>0</formula>
    </cfRule>
  </conditionalFormatting>
  <conditionalFormatting sqref="J4:K117">
    <cfRule type="cellIs" dxfId="78" priority="125" operator="lessThan">
      <formula>0</formula>
    </cfRule>
    <cfRule type="cellIs" dxfId="77" priority="126" operator="greaterThanOrEqual">
      <formula>0</formula>
    </cfRule>
  </conditionalFormatting>
  <conditionalFormatting sqref="H126:H317">
    <cfRule type="cellIs" dxfId="76" priority="1" operator="lessThan">
      <formula>0</formula>
    </cfRule>
    <cfRule type="cellIs" dxfId="75" priority="2" operator="greaterThanOrEqual">
      <formula>0</formula>
    </cfRule>
  </conditionalFormatting>
  <conditionalFormatting sqref="J126:K317">
    <cfRule type="cellIs" dxfId="74" priority="3" operator="lessThan">
      <formula>0</formula>
    </cfRule>
    <cfRule type="cellIs" dxfId="73" priority="4" operator="greaterThanOrEqual">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34024-EFE8-415A-A777-372646CD37AB}">
  <sheetPr>
    <tabColor theme="5"/>
  </sheetPr>
  <dimension ref="A1:AG197"/>
  <sheetViews>
    <sheetView workbookViewId="0">
      <selection activeCell="D6" sqref="D6"/>
    </sheetView>
  </sheetViews>
  <sheetFormatPr defaultRowHeight="15"/>
  <cols>
    <col min="1" max="1" width="2.7109375" customWidth="1"/>
    <col min="2" max="2" width="14.140625" bestFit="1" customWidth="1"/>
    <col min="3" max="3" width="10.140625" bestFit="1" customWidth="1"/>
    <col min="5" max="5" width="10.85546875" bestFit="1" customWidth="1"/>
    <col min="7" max="9" width="2.7109375" customWidth="1"/>
    <col min="10" max="13" width="11.7109375" style="153" customWidth="1"/>
    <col min="14" max="14" width="12.5703125" style="154" bestFit="1" customWidth="1"/>
    <col min="15" max="15" width="14.28515625" style="154" bestFit="1" customWidth="1"/>
    <col min="16" max="16" width="11.7109375" style="154" customWidth="1"/>
    <col min="17" max="17" width="9.7109375" bestFit="1" customWidth="1"/>
    <col min="19" max="19" width="14.28515625" style="154" bestFit="1" customWidth="1"/>
    <col min="20" max="21" width="11.5703125" bestFit="1" customWidth="1"/>
    <col min="22" max="22" width="12.5703125" bestFit="1" customWidth="1"/>
    <col min="23" max="23" width="9.140625" style="159"/>
    <col min="24" max="24" width="9.140625" style="160"/>
    <col min="25" max="25" width="10.5703125" bestFit="1" customWidth="1"/>
    <col min="26" max="26" width="11.5703125" bestFit="1" customWidth="1"/>
    <col min="27" max="27" width="19.140625" style="154" bestFit="1" customWidth="1"/>
    <col min="28" max="28" width="14.28515625" bestFit="1" customWidth="1"/>
    <col min="29" max="30" width="11.5703125" bestFit="1" customWidth="1"/>
    <col min="31" max="31" width="12" bestFit="1" customWidth="1"/>
    <col min="32" max="32" width="13.85546875" bestFit="1" customWidth="1"/>
    <col min="33" max="33" width="14" bestFit="1" customWidth="1"/>
  </cols>
  <sheetData>
    <row r="1" spans="1:33">
      <c r="C1" s="59" t="s">
        <v>85</v>
      </c>
      <c r="D1" s="41">
        <f>+init!$D$2</f>
        <v>11.504300000000001</v>
      </c>
      <c r="S1" s="55"/>
      <c r="T1" s="55" cm="1">
        <f t="array" ref="T1">SUM(_xlfn.DAYS(M3:M41,L3:L41)/360*X3:X41*T3:T41)/SUM(X3:X41)*360/28</f>
        <v>0.11351803190049341</v>
      </c>
      <c r="U1" s="175">
        <f>(T1-S1)*10000</f>
        <v>1135.1803190049341</v>
      </c>
      <c r="V1">
        <f>+SUMPRODUCT(V3:V29,X3:X29)</f>
        <v>3014220.0171347391</v>
      </c>
      <c r="Y1" s="154">
        <f>+SUM(Y3:Y197)</f>
        <v>4967507.1837510113</v>
      </c>
      <c r="AA1" s="154">
        <f>+AD197</f>
        <v>0</v>
      </c>
      <c r="AE1" s="233"/>
      <c r="AF1" s="55"/>
      <c r="AG1" s="232"/>
    </row>
    <row r="2" spans="1:33">
      <c r="B2" s="153"/>
      <c r="C2" s="59" t="s">
        <v>367</v>
      </c>
      <c r="D2" s="155">
        <f>+Pricer!$E$1</f>
        <v>17.2</v>
      </c>
      <c r="F2" s="154"/>
      <c r="J2" s="153" t="s">
        <v>412</v>
      </c>
      <c r="K2" s="153" t="s">
        <v>413</v>
      </c>
      <c r="L2" s="153" t="s">
        <v>414</v>
      </c>
      <c r="M2" s="153" t="s">
        <v>415</v>
      </c>
      <c r="N2" s="154" t="s">
        <v>416</v>
      </c>
      <c r="O2" s="154" t="s">
        <v>417</v>
      </c>
      <c r="P2" s="154" t="s">
        <v>418</v>
      </c>
      <c r="Q2" t="s">
        <v>419</v>
      </c>
      <c r="R2" t="s">
        <v>420</v>
      </c>
      <c r="S2" s="154" t="s">
        <v>369</v>
      </c>
      <c r="T2" s="156" t="s">
        <v>371</v>
      </c>
      <c r="U2" t="s">
        <v>370</v>
      </c>
      <c r="V2" t="s">
        <v>372</v>
      </c>
      <c r="W2" s="161" t="s">
        <v>389</v>
      </c>
      <c r="X2" s="162" t="s">
        <v>390</v>
      </c>
      <c r="Y2" s="163" t="s">
        <v>391</v>
      </c>
      <c r="Z2" s="231">
        <v>0.111943</v>
      </c>
      <c r="AA2" s="154" t="s">
        <v>490</v>
      </c>
      <c r="AB2" t="s">
        <v>491</v>
      </c>
      <c r="AC2" s="173" t="s">
        <v>492</v>
      </c>
      <c r="AD2" s="173" t="s">
        <v>493</v>
      </c>
      <c r="AE2" s="161" t="s">
        <v>488</v>
      </c>
      <c r="AF2" s="161" t="s">
        <v>489</v>
      </c>
      <c r="AG2" s="161" t="s">
        <v>487</v>
      </c>
    </row>
    <row r="3" spans="1:33">
      <c r="B3" s="153"/>
      <c r="J3" s="153">
        <v>45289</v>
      </c>
      <c r="K3" s="153">
        <v>45260</v>
      </c>
      <c r="L3" s="153">
        <v>45261</v>
      </c>
      <c r="M3" s="153">
        <v>45289</v>
      </c>
      <c r="N3" s="154">
        <v>36369375.000000291</v>
      </c>
      <c r="O3" s="154">
        <v>-36459070.277777776</v>
      </c>
      <c r="P3" s="154">
        <v>-89695.277777485549</v>
      </c>
      <c r="Q3" s="128">
        <v>28</v>
      </c>
      <c r="R3">
        <v>12</v>
      </c>
      <c r="S3" s="154">
        <v>4075000000</v>
      </c>
      <c r="T3" s="55">
        <f>_xlfn.IFNA(INDEX($E$6:$E$24,MATCH($K3,$C$6:$C$24,1))/100,$D$1/100)</f>
        <v>0.11504300000000001</v>
      </c>
      <c r="U3" s="154">
        <f>(-1*S3)*T3*Q3/360</f>
        <v>-36462239.722222224</v>
      </c>
      <c r="V3" s="154">
        <f>+N3+U3</f>
        <v>-92864.722221933305</v>
      </c>
      <c r="W3" s="159">
        <v>0.115033</v>
      </c>
      <c r="X3" s="160">
        <v>0.99557102864639535</v>
      </c>
      <c r="Y3" s="154">
        <f>+P3*X3</f>
        <v>-89298.01996165546</v>
      </c>
      <c r="Z3" s="154">
        <f>+S3*$Z$2*$Q3/360</f>
        <v>35479711.944444448</v>
      </c>
      <c r="AA3" s="154">
        <f>+Z3</f>
        <v>35479711.944444448</v>
      </c>
      <c r="AB3" s="154">
        <f>+O3</f>
        <v>-36459070.277777776</v>
      </c>
      <c r="AC3" s="154">
        <f>+AA3+AB3</f>
        <v>-979358.33333332837</v>
      </c>
      <c r="AD3" s="154">
        <f>+AC3*X3</f>
        <v>-975020.78333008103</v>
      </c>
      <c r="AE3" s="57">
        <f>+(1+W3*Q3/360)</f>
        <v>1.0089470111111112</v>
      </c>
      <c r="AF3" s="57">
        <f>PRODUCT($AE$3:$AE3)</f>
        <v>1.0089470111111112</v>
      </c>
      <c r="AG3" s="230">
        <f>(POWER(AF3,1/COUNTA($J$3:$J3))-1)*360/28</f>
        <v>0.1150330000000009</v>
      </c>
    </row>
    <row r="4" spans="1:33">
      <c r="B4" s="286" t="s">
        <v>254</v>
      </c>
      <c r="C4" s="54" t="s">
        <v>268</v>
      </c>
      <c r="D4" s="54">
        <f>+init!$D$2</f>
        <v>11.504300000000001</v>
      </c>
      <c r="E4" s="287" t="s">
        <v>85</v>
      </c>
      <c r="F4" s="287" t="s">
        <v>368</v>
      </c>
      <c r="J4" s="153">
        <v>45317</v>
      </c>
      <c r="K4" s="153">
        <v>45288</v>
      </c>
      <c r="L4" s="153">
        <v>45289</v>
      </c>
      <c r="M4" s="153">
        <v>45317</v>
      </c>
      <c r="N4" s="154">
        <v>36369375.000000291</v>
      </c>
      <c r="O4" s="154">
        <v>-36406540.037411064</v>
      </c>
      <c r="P4" s="154">
        <v>-37165.037410773337</v>
      </c>
      <c r="Q4" s="128">
        <v>28</v>
      </c>
      <c r="R4">
        <v>12</v>
      </c>
      <c r="S4" s="154">
        <v>4075000000</v>
      </c>
      <c r="T4" s="55">
        <f t="shared" ref="T4:T10" si="0">_xlfn.IFNA(INDEX($E$6:$E$24,MATCH($K4,$C$6:$C$24,1))/100,$D$1/100)</f>
        <v>0.11504300000000001</v>
      </c>
      <c r="U4" s="154">
        <f>(-1*S4)*T4*Q4/360</f>
        <v>-36462239.722222224</v>
      </c>
      <c r="V4" s="154">
        <f t="shared" ref="V4:V67" si="1">+N4+U4</f>
        <v>-92864.722221933305</v>
      </c>
      <c r="W4" s="159">
        <v>0.1148672604160209</v>
      </c>
      <c r="X4" s="160">
        <v>0.98669351119417259</v>
      </c>
      <c r="Y4" s="154">
        <f>+P4*X4</f>
        <v>-36670.501256498726</v>
      </c>
      <c r="Z4" s="154">
        <f>+S4*$Z$2*$Q4/360</f>
        <v>35479711.944444448</v>
      </c>
      <c r="AA4" s="154">
        <f>+AA3*(1+$Z$2*$Q4/360)+Z4</f>
        <v>71268334.308437556</v>
      </c>
      <c r="AB4" s="154">
        <f>+AB3*(1+$W4*$Q4/360)+O4</f>
        <v>-73191340.033420667</v>
      </c>
      <c r="AC4" s="154">
        <f t="shared" ref="AC4:AC66" si="2">+AA4+AB4</f>
        <v>-1923005.724983111</v>
      </c>
      <c r="AD4" s="154">
        <f t="shared" ref="AD4:AD67" si="3">+AC4*X4</f>
        <v>-1897417.2708300813</v>
      </c>
      <c r="AE4" s="57">
        <f t="shared" ref="AE4:AE67" si="4">+(1+W4*Q4/360)</f>
        <v>1.0089341202545794</v>
      </c>
      <c r="AF4" s="57">
        <f>PRODUCT($AE$3:$AE4)</f>
        <v>1.0179610650388764</v>
      </c>
      <c r="AG4" s="230">
        <f>(POWER(AF4,1/COUNTA($J$3:$J4))-1)*360/28</f>
        <v>0.11495012994331263</v>
      </c>
    </row>
    <row r="5" spans="1:33">
      <c r="B5" s="286"/>
      <c r="C5" s="54" t="s">
        <v>268</v>
      </c>
      <c r="D5" s="54" t="s">
        <v>269</v>
      </c>
      <c r="E5" s="287"/>
      <c r="F5" s="287"/>
      <c r="J5" s="153">
        <v>45345</v>
      </c>
      <c r="K5" s="153">
        <v>45316</v>
      </c>
      <c r="L5" s="153">
        <v>45317</v>
      </c>
      <c r="M5" s="153">
        <v>45345</v>
      </c>
      <c r="N5" s="154">
        <v>36369375.000000291</v>
      </c>
      <c r="O5" s="154">
        <v>-36219610.274612039</v>
      </c>
      <c r="P5" s="154">
        <v>149764.72538825125</v>
      </c>
      <c r="Q5" s="128">
        <v>28</v>
      </c>
      <c r="R5">
        <v>12</v>
      </c>
      <c r="S5" s="154">
        <v>4075000000</v>
      </c>
      <c r="T5" s="55">
        <f>_xlfn.IFNA(INDEX($E$6:$E$24,MATCH($K5,$C$6:$C$24,1))/100,$D$1/100)</f>
        <v>0.11504300000000001</v>
      </c>
      <c r="U5" s="154">
        <f t="shared" ref="U5:U6" si="5">(-1*S5)*T5*Q5/360</f>
        <v>-36462239.722222224</v>
      </c>
      <c r="V5" s="154">
        <f t="shared" si="1"/>
        <v>-92864.722221933305</v>
      </c>
      <c r="W5" s="159">
        <v>0.11427747325907392</v>
      </c>
      <c r="X5" s="160">
        <v>0.97777915437529639</v>
      </c>
      <c r="Y5" s="154">
        <f>+P5*X5</f>
        <v>146436.82654537278</v>
      </c>
      <c r="Z5" s="154">
        <f t="shared" ref="Z5:Z67" si="6">+S5*$Z$2*$Q5/360</f>
        <v>35479711.944444448</v>
      </c>
      <c r="AA5" s="154">
        <f t="shared" ref="AA5:AA68" si="7">+AA4*(1+$Z$2*$Q5/360)+Z5</f>
        <v>107368556.67546451</v>
      </c>
      <c r="AB5" s="154">
        <f t="shared" ref="AB5:AB68" si="8">+AB4*(1+$W5*$Q5/360)+O5</f>
        <v>-110061493.08385776</v>
      </c>
      <c r="AC5" s="154">
        <f t="shared" si="2"/>
        <v>-2692936.4083932489</v>
      </c>
      <c r="AD5" s="154">
        <f t="shared" si="3"/>
        <v>-2633097.0841851989</v>
      </c>
      <c r="AE5" s="57">
        <f t="shared" si="4"/>
        <v>1.0088882479201502</v>
      </c>
      <c r="AF5" s="57">
        <f>PRODUCT($AE$3:$AE5)</f>
        <v>1.027008955358002</v>
      </c>
      <c r="AG5" s="230">
        <f>(POWER(AF5,1/COUNTA($J$3:$J5))-1)*360/28</f>
        <v>0.11472590717289613</v>
      </c>
    </row>
    <row r="6" spans="1:33">
      <c r="A6" s="67">
        <f>MOD(YEAR(B6),2)</f>
        <v>0</v>
      </c>
      <c r="B6" s="69" cm="1">
        <f t="array" ref="B6:B24">+Banxico_Meeting_Dates!$B$2:$B$20</f>
        <v>45330</v>
      </c>
      <c r="C6" s="69">
        <f>+WORKDAY(B6,1)</f>
        <v>45331</v>
      </c>
      <c r="D6" s="68">
        <v>0</v>
      </c>
      <c r="E6" s="131">
        <f>+$D$1+D6/100</f>
        <v>11.504300000000001</v>
      </c>
      <c r="F6" s="154">
        <f>+IFERROR(SUMIFS($S:$S,$K:$K,$C6)*0.01%*28/360*-1/$D$2,"")</f>
        <v>0</v>
      </c>
      <c r="J6" s="153">
        <v>45373</v>
      </c>
      <c r="K6" s="153">
        <v>45344</v>
      </c>
      <c r="L6" s="153">
        <v>45345</v>
      </c>
      <c r="M6" s="153">
        <v>45373</v>
      </c>
      <c r="N6" s="154">
        <v>36369375.000000291</v>
      </c>
      <c r="O6" s="154">
        <v>-36043853.603755079</v>
      </c>
      <c r="P6" s="154">
        <v>325521.39624521136</v>
      </c>
      <c r="Q6" s="128">
        <v>28</v>
      </c>
      <c r="R6">
        <v>12</v>
      </c>
      <c r="S6" s="154">
        <v>4075000000</v>
      </c>
      <c r="T6" s="55">
        <f t="shared" si="0"/>
        <v>0.11504300000000001</v>
      </c>
      <c r="U6" s="154">
        <f t="shared" si="5"/>
        <v>-36462239.722222224</v>
      </c>
      <c r="V6" s="154">
        <f t="shared" si="1"/>
        <v>-92864.722221933305</v>
      </c>
      <c r="W6" s="159">
        <v>0.11372293862709754</v>
      </c>
      <c r="X6" s="160">
        <v>0.96894848453306914</v>
      </c>
      <c r="Y6" s="154">
        <f t="shared" ref="Y6:Y67" si="9">+P6*X6</f>
        <v>315413.46357488626</v>
      </c>
      <c r="Z6" s="154">
        <f t="shared" si="6"/>
        <v>35479711.944444448</v>
      </c>
      <c r="AA6" s="154">
        <f t="shared" si="7"/>
        <v>143783092.04634732</v>
      </c>
      <c r="AB6" s="154">
        <f t="shared" si="8"/>
        <v>-147078853.52052701</v>
      </c>
      <c r="AC6" s="154">
        <f t="shared" si="2"/>
        <v>-3295761.4741796851</v>
      </c>
      <c r="AD6" s="154">
        <f t="shared" si="3"/>
        <v>-3193423.08578888</v>
      </c>
      <c r="AE6" s="57">
        <f t="shared" si="4"/>
        <v>1.0088451174487743</v>
      </c>
      <c r="AF6" s="57">
        <f>PRODUCT($AE$3:$AE6)</f>
        <v>1.0360929701890864</v>
      </c>
      <c r="AG6" s="230">
        <f>(POWER(AF6,1/COUNTA($J$3:$J6))-1)*360/28</f>
        <v>0.11447515776596655</v>
      </c>
    </row>
    <row r="7" spans="1:33">
      <c r="A7" s="67">
        <f t="shared" ref="A7:A24" si="10">MOD(YEAR(B7),2)</f>
        <v>0</v>
      </c>
      <c r="B7" s="69">
        <v>45372</v>
      </c>
      <c r="C7" s="69">
        <f t="shared" ref="C7:C24" si="11">+WORKDAY(B7,1)</f>
        <v>45373</v>
      </c>
      <c r="D7" s="68">
        <v>-25</v>
      </c>
      <c r="E7" s="131">
        <f>+E6+D7/100</f>
        <v>11.254300000000001</v>
      </c>
      <c r="F7" s="154">
        <f t="shared" ref="F7:F24" si="12">+IFERROR(SUMIFS($S:$S,$K:$K,$C7)*0.01%*28/360*-1/$D$2,"")</f>
        <v>0</v>
      </c>
      <c r="J7" s="153">
        <v>45401</v>
      </c>
      <c r="K7" s="153">
        <v>45372</v>
      </c>
      <c r="L7" s="153">
        <v>45373</v>
      </c>
      <c r="M7" s="153">
        <v>45401</v>
      </c>
      <c r="N7" s="154">
        <v>36369375.000000291</v>
      </c>
      <c r="O7" s="154">
        <v>-35818497.903772034</v>
      </c>
      <c r="P7" s="154">
        <v>550877.09622825682</v>
      </c>
      <c r="Q7" s="128">
        <v>28</v>
      </c>
      <c r="R7">
        <v>12</v>
      </c>
      <c r="S7" s="154">
        <v>4075000000</v>
      </c>
      <c r="T7" s="55">
        <f t="shared" si="0"/>
        <v>0.11504300000000001</v>
      </c>
      <c r="U7" s="154">
        <f>(-1*S7)*T7*Q7/360</f>
        <v>-36462239.722222224</v>
      </c>
      <c r="V7" s="154">
        <f t="shared" si="1"/>
        <v>-92864.722221933305</v>
      </c>
      <c r="W7" s="159">
        <v>0.11301191275510895</v>
      </c>
      <c r="X7" s="160">
        <v>0.96027432555603665</v>
      </c>
      <c r="Y7" s="154">
        <f t="shared" si="9"/>
        <v>528993.13204485725</v>
      </c>
      <c r="Z7" s="154">
        <f t="shared" si="6"/>
        <v>35479711.944444448</v>
      </c>
      <c r="AA7" s="154">
        <f t="shared" si="7"/>
        <v>180514677.04313189</v>
      </c>
      <c r="AB7" s="154">
        <f t="shared" si="8"/>
        <v>-184190147.40135774</v>
      </c>
      <c r="AC7" s="154">
        <f t="shared" si="2"/>
        <v>-3675470.3582258523</v>
      </c>
      <c r="AD7" s="154">
        <f t="shared" si="3"/>
        <v>-3529459.8193465346</v>
      </c>
      <c r="AE7" s="57">
        <f t="shared" si="4"/>
        <v>1.0087898154365085</v>
      </c>
      <c r="AF7" s="57">
        <f>PRODUCT($AE$3:$AE7)</f>
        <v>1.0452000361721123</v>
      </c>
      <c r="AG7" s="230">
        <f>(POWER(AF7,1/COUNTA($J$3:$J7))-1)*360/28</f>
        <v>0.11418249555815844</v>
      </c>
    </row>
    <row r="8" spans="1:33">
      <c r="A8" s="67">
        <f t="shared" si="10"/>
        <v>0</v>
      </c>
      <c r="B8" s="69">
        <v>45421</v>
      </c>
      <c r="C8" s="69">
        <f t="shared" si="11"/>
        <v>45422</v>
      </c>
      <c r="D8" s="68">
        <v>-25</v>
      </c>
      <c r="E8" s="131">
        <f t="shared" ref="E8:E24" si="13">+E7+D8/100</f>
        <v>11.004300000000001</v>
      </c>
      <c r="F8" s="154">
        <f t="shared" si="12"/>
        <v>0</v>
      </c>
      <c r="J8" s="153">
        <v>45429</v>
      </c>
      <c r="K8" s="153">
        <v>45400</v>
      </c>
      <c r="L8" s="153">
        <v>45401</v>
      </c>
      <c r="M8" s="153">
        <v>45429</v>
      </c>
      <c r="N8" s="154">
        <v>36369375.000000291</v>
      </c>
      <c r="O8" s="154">
        <v>-35453076.245340452</v>
      </c>
      <c r="P8" s="154">
        <v>916298.75465983897</v>
      </c>
      <c r="Q8" s="128">
        <v>28</v>
      </c>
      <c r="R8">
        <v>12</v>
      </c>
      <c r="S8" s="154">
        <v>4075000000</v>
      </c>
      <c r="T8" s="55">
        <f t="shared" si="0"/>
        <v>0.112543</v>
      </c>
      <c r="U8" s="154">
        <f t="shared" ref="U8:U71" si="14">(-1*S8)*T8*Q8/360</f>
        <v>-35669878.611111112</v>
      </c>
      <c r="V8" s="154">
        <f t="shared" si="1"/>
        <v>699496.38888917863</v>
      </c>
      <c r="W8" s="159">
        <v>0.11185896098442211</v>
      </c>
      <c r="X8" s="160">
        <v>0.95174886623424348</v>
      </c>
      <c r="Y8" s="154">
        <f t="shared" si="9"/>
        <v>872086.30087935098</v>
      </c>
      <c r="Z8" s="154">
        <f t="shared" si="6"/>
        <v>35479711.944444448</v>
      </c>
      <c r="AA8" s="154">
        <f t="shared" si="7"/>
        <v>217566072.1147505</v>
      </c>
      <c r="AB8" s="154">
        <f t="shared" si="8"/>
        <v>-221245703.97540021</v>
      </c>
      <c r="AC8" s="154">
        <f t="shared" si="2"/>
        <v>-3679631.8606497049</v>
      </c>
      <c r="AD8" s="154">
        <f t="shared" si="3"/>
        <v>-3502085.4515327564</v>
      </c>
      <c r="AE8" s="57">
        <f t="shared" si="4"/>
        <v>1.0087001414098995</v>
      </c>
      <c r="AF8" s="57">
        <f>PRODUCT($AE$3:$AE8)</f>
        <v>1.0542934242884419</v>
      </c>
      <c r="AG8" s="230">
        <f>(POWER(AF8,1/COUNTA($J$3:$J8))-1)*360/28</f>
        <v>0.11379521088913824</v>
      </c>
    </row>
    <row r="9" spans="1:33">
      <c r="A9" s="67">
        <f t="shared" si="10"/>
        <v>0</v>
      </c>
      <c r="B9" s="69">
        <v>45470</v>
      </c>
      <c r="C9" s="69">
        <f t="shared" si="11"/>
        <v>45471</v>
      </c>
      <c r="D9" s="68">
        <v>-25</v>
      </c>
      <c r="E9" s="131">
        <f t="shared" si="13"/>
        <v>10.754300000000001</v>
      </c>
      <c r="F9" s="154">
        <f t="shared" si="12"/>
        <v>0</v>
      </c>
      <c r="J9" s="153">
        <v>45457</v>
      </c>
      <c r="K9" s="153">
        <v>45428</v>
      </c>
      <c r="L9" s="153">
        <v>45429</v>
      </c>
      <c r="M9" s="153">
        <v>45457</v>
      </c>
      <c r="N9" s="154">
        <v>36369375.000000291</v>
      </c>
      <c r="O9" s="154">
        <v>-34943019.138353482</v>
      </c>
      <c r="P9" s="154">
        <v>1426355.8616468087</v>
      </c>
      <c r="Q9" s="128">
        <v>28</v>
      </c>
      <c r="R9">
        <v>12</v>
      </c>
      <c r="S9" s="154">
        <v>4075000000</v>
      </c>
      <c r="T9" s="55">
        <f t="shared" si="0"/>
        <v>0.110043</v>
      </c>
      <c r="U9" s="154">
        <f t="shared" si="14"/>
        <v>-34877517.5</v>
      </c>
      <c r="V9" s="154">
        <f t="shared" si="1"/>
        <v>1491857.5000002906</v>
      </c>
      <c r="W9" s="159">
        <v>0.11024966599305218</v>
      </c>
      <c r="X9" s="160">
        <v>0.94336011463837577</v>
      </c>
      <c r="Y9" s="154">
        <f t="shared" si="9"/>
        <v>1345567.2291582527</v>
      </c>
      <c r="Z9" s="154">
        <f t="shared" si="6"/>
        <v>35479711.944444448</v>
      </c>
      <c r="AA9" s="154">
        <f t="shared" si="7"/>
        <v>254940061.74447486</v>
      </c>
      <c r="AB9" s="154">
        <f t="shared" si="8"/>
        <v>-258085899.27775145</v>
      </c>
      <c r="AC9" s="154">
        <f t="shared" si="2"/>
        <v>-3145837.5332765877</v>
      </c>
      <c r="AD9" s="154">
        <f t="shared" si="3"/>
        <v>-2967657.656025507</v>
      </c>
      <c r="AE9" s="57">
        <f t="shared" si="4"/>
        <v>1.0085749740216818</v>
      </c>
      <c r="AF9" s="57">
        <f>PRODUCT($AE$3:$AE9)</f>
        <v>1.0633339630129452</v>
      </c>
      <c r="AG9" s="230">
        <f>(POWER(AF9,1/COUNTA($J$3:$J9))-1)*360/28</f>
        <v>0.11328864512916496</v>
      </c>
    </row>
    <row r="10" spans="1:33">
      <c r="A10" s="67">
        <f t="shared" si="10"/>
        <v>0</v>
      </c>
      <c r="B10" s="69">
        <v>45512</v>
      </c>
      <c r="C10" s="69">
        <f t="shared" si="11"/>
        <v>45513</v>
      </c>
      <c r="D10" s="68">
        <v>-25</v>
      </c>
      <c r="E10" s="131">
        <f t="shared" si="13"/>
        <v>10.504300000000001</v>
      </c>
      <c r="F10" s="154">
        <f t="shared" si="12"/>
        <v>0</v>
      </c>
      <c r="J10" s="153">
        <v>45485</v>
      </c>
      <c r="K10" s="153">
        <v>45456</v>
      </c>
      <c r="L10" s="153">
        <v>45457</v>
      </c>
      <c r="M10" s="153">
        <v>45485</v>
      </c>
      <c r="N10" s="154">
        <v>36369375.000000291</v>
      </c>
      <c r="O10" s="154">
        <v>-34353744.913875245</v>
      </c>
      <c r="P10" s="154">
        <v>2015630.086125046</v>
      </c>
      <c r="Q10" s="128">
        <v>28</v>
      </c>
      <c r="R10">
        <v>12</v>
      </c>
      <c r="S10" s="154">
        <v>4075000000</v>
      </c>
      <c r="T10" s="55">
        <f t="shared" si="0"/>
        <v>0.110043</v>
      </c>
      <c r="U10" s="154">
        <f t="shared" si="14"/>
        <v>-34877517.5</v>
      </c>
      <c r="V10" s="154">
        <f t="shared" si="1"/>
        <v>1491857.5000002906</v>
      </c>
      <c r="W10" s="159">
        <v>0.10839043092896659</v>
      </c>
      <c r="X10" s="160">
        <v>0.93518089739880206</v>
      </c>
      <c r="Y10" s="154">
        <f t="shared" si="9"/>
        <v>1884978.7527664453</v>
      </c>
      <c r="Z10" s="154">
        <f t="shared" si="6"/>
        <v>35479711.944444448</v>
      </c>
      <c r="AA10" s="154">
        <f t="shared" si="7"/>
        <v>292639454.65917522</v>
      </c>
      <c r="AB10" s="154">
        <f t="shared" si="8"/>
        <v>-294615403.00135821</v>
      </c>
      <c r="AC10" s="154">
        <f t="shared" si="2"/>
        <v>-1975948.3421829939</v>
      </c>
      <c r="AD10" s="154">
        <f t="shared" si="3"/>
        <v>-1847869.1438563673</v>
      </c>
      <c r="AE10" s="57">
        <f t="shared" si="4"/>
        <v>1.0084303668500307</v>
      </c>
      <c r="AF10" s="57">
        <f>PRODUCT($AE$3:$AE10)</f>
        <v>1.0722982584052414</v>
      </c>
      <c r="AG10" s="230">
        <f>(POWER(AF10,1/COUNTA($J$3:$J10))-1)*360/28</f>
        <v>0.11267626717017183</v>
      </c>
    </row>
    <row r="11" spans="1:33">
      <c r="A11" s="67">
        <f t="shared" si="10"/>
        <v>0</v>
      </c>
      <c r="B11" s="69">
        <v>45561</v>
      </c>
      <c r="C11" s="69">
        <f t="shared" si="11"/>
        <v>45562</v>
      </c>
      <c r="D11" s="68">
        <v>-25</v>
      </c>
      <c r="E11" s="131">
        <f t="shared" si="13"/>
        <v>10.254300000000001</v>
      </c>
      <c r="F11" s="154">
        <f>+IFERROR(SUMIFS($S:$S,$K:$K,$C11)*0.01%*28/360*-1/$D$2,"")</f>
        <v>0</v>
      </c>
      <c r="Q11" s="128"/>
      <c r="T11" s="55">
        <f t="shared" ref="T11:T67" si="15">_xlfn.IFNA(INDEX($E$6:$E$24,MATCH($K11,$C$6:$C$24,1))/100,$D$1/100)</f>
        <v>0.11504300000000001</v>
      </c>
      <c r="U11" s="154">
        <f t="shared" si="14"/>
        <v>0</v>
      </c>
      <c r="V11" s="154">
        <f t="shared" si="1"/>
        <v>0</v>
      </c>
      <c r="Y11" s="154">
        <f t="shared" si="9"/>
        <v>0</v>
      </c>
      <c r="Z11" s="154">
        <f t="shared" si="6"/>
        <v>0</v>
      </c>
      <c r="AA11" s="154">
        <f t="shared" si="7"/>
        <v>292639454.65917522</v>
      </c>
      <c r="AB11" s="154">
        <f t="shared" si="8"/>
        <v>-294615403.00135821</v>
      </c>
      <c r="AC11" s="154">
        <f t="shared" si="2"/>
        <v>-1975948.3421829939</v>
      </c>
      <c r="AD11" s="154">
        <f t="shared" si="3"/>
        <v>0</v>
      </c>
      <c r="AE11" s="57">
        <f t="shared" si="4"/>
        <v>1</v>
      </c>
      <c r="AF11" s="57">
        <f>PRODUCT($AE$3:$AE11)</f>
        <v>1.0722982584052414</v>
      </c>
      <c r="AG11" s="230">
        <f>(POWER(AF11,1/COUNTA($J$3:$J11))-1)*360/28</f>
        <v>0.11267626717017183</v>
      </c>
    </row>
    <row r="12" spans="1:33">
      <c r="A12" s="67">
        <f t="shared" si="10"/>
        <v>0</v>
      </c>
      <c r="B12" s="69">
        <v>45610</v>
      </c>
      <c r="C12" s="69">
        <f t="shared" si="11"/>
        <v>45611</v>
      </c>
      <c r="D12" s="68">
        <v>-25</v>
      </c>
      <c r="E12" s="131">
        <f t="shared" si="13"/>
        <v>10.004300000000001</v>
      </c>
      <c r="F12" s="154">
        <f>+IFERROR(SUMIFS($S:$S,$K:$K,$C12)*0.01%*28/360*-1/$D$2,"")</f>
        <v>0</v>
      </c>
      <c r="Q12" s="128"/>
      <c r="T12" s="55">
        <f t="shared" si="15"/>
        <v>0.11504300000000001</v>
      </c>
      <c r="U12" s="154">
        <f t="shared" si="14"/>
        <v>0</v>
      </c>
      <c r="V12" s="154">
        <f t="shared" si="1"/>
        <v>0</v>
      </c>
      <c r="Y12" s="154">
        <f t="shared" si="9"/>
        <v>0</v>
      </c>
      <c r="Z12" s="154">
        <f t="shared" si="6"/>
        <v>0</v>
      </c>
      <c r="AA12" s="154">
        <f t="shared" si="7"/>
        <v>292639454.65917522</v>
      </c>
      <c r="AB12" s="154">
        <f t="shared" si="8"/>
        <v>-294615403.00135821</v>
      </c>
      <c r="AC12" s="154">
        <f t="shared" si="2"/>
        <v>-1975948.3421829939</v>
      </c>
      <c r="AD12" s="154">
        <f t="shared" si="3"/>
        <v>0</v>
      </c>
      <c r="AE12" s="57">
        <f t="shared" si="4"/>
        <v>1</v>
      </c>
      <c r="AF12" s="57">
        <f>PRODUCT($AE$3:$AE12)</f>
        <v>1.0722982584052414</v>
      </c>
      <c r="AG12" s="230">
        <f>(POWER(AF12,1/COUNTA($J$3:$J12))-1)*360/28</f>
        <v>0.11267626717017183</v>
      </c>
    </row>
    <row r="13" spans="1:33">
      <c r="A13" s="67">
        <f t="shared" si="10"/>
        <v>0</v>
      </c>
      <c r="B13" s="69">
        <v>45645</v>
      </c>
      <c r="C13" s="69">
        <f t="shared" si="11"/>
        <v>45646</v>
      </c>
      <c r="D13" s="68">
        <v>-25</v>
      </c>
      <c r="E13" s="131">
        <f t="shared" si="13"/>
        <v>9.7543000000000006</v>
      </c>
      <c r="F13" s="154">
        <f t="shared" si="12"/>
        <v>0</v>
      </c>
      <c r="Q13" s="128"/>
      <c r="T13" s="55">
        <f t="shared" si="15"/>
        <v>0.11504300000000001</v>
      </c>
      <c r="U13" s="154">
        <f t="shared" si="14"/>
        <v>0</v>
      </c>
      <c r="V13" s="154">
        <f t="shared" si="1"/>
        <v>0</v>
      </c>
      <c r="Y13" s="154">
        <f t="shared" si="9"/>
        <v>0</v>
      </c>
      <c r="Z13" s="154">
        <f t="shared" si="6"/>
        <v>0</v>
      </c>
      <c r="AA13" s="154">
        <f t="shared" si="7"/>
        <v>292639454.65917522</v>
      </c>
      <c r="AB13" s="154">
        <f t="shared" si="8"/>
        <v>-294615403.00135821</v>
      </c>
      <c r="AC13" s="154">
        <f t="shared" si="2"/>
        <v>-1975948.3421829939</v>
      </c>
      <c r="AD13" s="154">
        <f t="shared" si="3"/>
        <v>0</v>
      </c>
      <c r="AE13" s="57">
        <f t="shared" si="4"/>
        <v>1</v>
      </c>
      <c r="AF13" s="57">
        <f>PRODUCT($AE$3:$AE13)</f>
        <v>1.0722982584052414</v>
      </c>
      <c r="AG13" s="230">
        <f>(POWER(AF13,1/COUNTA($J$3:$J13))-1)*360/28</f>
        <v>0.11267626717017183</v>
      </c>
    </row>
    <row r="14" spans="1:33">
      <c r="A14" s="67">
        <f t="shared" si="10"/>
        <v>1</v>
      </c>
      <c r="B14" s="69">
        <v>45694</v>
      </c>
      <c r="C14" s="69">
        <f t="shared" si="11"/>
        <v>45695</v>
      </c>
      <c r="D14" s="68">
        <v>-25</v>
      </c>
      <c r="E14" s="131">
        <f t="shared" si="13"/>
        <v>9.5043000000000006</v>
      </c>
      <c r="F14" s="154">
        <f t="shared" si="12"/>
        <v>0</v>
      </c>
      <c r="Q14" s="128"/>
      <c r="T14" s="55">
        <f t="shared" si="15"/>
        <v>0.11504300000000001</v>
      </c>
      <c r="U14" s="154">
        <f t="shared" si="14"/>
        <v>0</v>
      </c>
      <c r="V14" s="154">
        <f t="shared" si="1"/>
        <v>0</v>
      </c>
      <c r="Y14" s="154">
        <f t="shared" si="9"/>
        <v>0</v>
      </c>
      <c r="Z14" s="154">
        <f t="shared" si="6"/>
        <v>0</v>
      </c>
      <c r="AA14" s="154">
        <f t="shared" si="7"/>
        <v>292639454.65917522</v>
      </c>
      <c r="AB14" s="154">
        <f t="shared" si="8"/>
        <v>-294615403.00135821</v>
      </c>
      <c r="AC14" s="154">
        <f t="shared" si="2"/>
        <v>-1975948.3421829939</v>
      </c>
      <c r="AD14" s="154">
        <f t="shared" si="3"/>
        <v>0</v>
      </c>
      <c r="AE14" s="57">
        <f t="shared" si="4"/>
        <v>1</v>
      </c>
      <c r="AF14" s="57">
        <f>PRODUCT($AE$3:$AE14)</f>
        <v>1.0722982584052414</v>
      </c>
      <c r="AG14" s="230">
        <f>(POWER(AF14,1/COUNTA($J$3:$J14))-1)*360/28</f>
        <v>0.11267626717017183</v>
      </c>
    </row>
    <row r="15" spans="1:33">
      <c r="A15" s="67">
        <f t="shared" si="10"/>
        <v>1</v>
      </c>
      <c r="B15" s="69">
        <v>45741</v>
      </c>
      <c r="C15" s="69">
        <f t="shared" si="11"/>
        <v>45742</v>
      </c>
      <c r="D15" s="68">
        <v>-25</v>
      </c>
      <c r="E15" s="131">
        <f t="shared" si="13"/>
        <v>9.2543000000000006</v>
      </c>
      <c r="F15" s="154">
        <f t="shared" si="12"/>
        <v>0</v>
      </c>
      <c r="Q15" s="128"/>
      <c r="T15" s="55">
        <f>_xlfn.IFNA(INDEX($E$6:$E$24,MATCH($K15,$C$6:$C$24,1))/100,$D$1/100)</f>
        <v>0.11504300000000001</v>
      </c>
      <c r="U15" s="154">
        <f t="shared" si="14"/>
        <v>0</v>
      </c>
      <c r="V15" s="154">
        <f t="shared" si="1"/>
        <v>0</v>
      </c>
      <c r="Y15" s="154">
        <f t="shared" si="9"/>
        <v>0</v>
      </c>
      <c r="Z15" s="154">
        <f t="shared" si="6"/>
        <v>0</v>
      </c>
      <c r="AA15" s="154">
        <f t="shared" si="7"/>
        <v>292639454.65917522</v>
      </c>
      <c r="AB15" s="154">
        <f t="shared" si="8"/>
        <v>-294615403.00135821</v>
      </c>
      <c r="AC15" s="154">
        <f t="shared" si="2"/>
        <v>-1975948.3421829939</v>
      </c>
      <c r="AD15" s="154">
        <f t="shared" si="3"/>
        <v>0</v>
      </c>
      <c r="AE15" s="57">
        <f t="shared" si="4"/>
        <v>1</v>
      </c>
      <c r="AF15" s="57">
        <f>PRODUCT($AE$3:$AE15)</f>
        <v>1.0722982584052414</v>
      </c>
      <c r="AG15" s="230">
        <f>(POWER(AF15,1/COUNTA($J$3:$J15))-1)*360/28</f>
        <v>0.11267626717017183</v>
      </c>
    </row>
    <row r="16" spans="1:33">
      <c r="A16" s="67">
        <f t="shared" si="10"/>
        <v>1</v>
      </c>
      <c r="B16" s="69">
        <v>45792</v>
      </c>
      <c r="C16" s="69">
        <f t="shared" si="11"/>
        <v>45793</v>
      </c>
      <c r="D16" s="68">
        <v>-25</v>
      </c>
      <c r="E16" s="131">
        <f t="shared" si="13"/>
        <v>9.0043000000000006</v>
      </c>
      <c r="F16" s="154">
        <f t="shared" si="12"/>
        <v>0</v>
      </c>
      <c r="Q16" s="128"/>
      <c r="T16" s="55">
        <f t="shared" si="15"/>
        <v>0.11504300000000001</v>
      </c>
      <c r="U16" s="154">
        <f t="shared" si="14"/>
        <v>0</v>
      </c>
      <c r="V16" s="154">
        <f t="shared" si="1"/>
        <v>0</v>
      </c>
      <c r="Y16" s="154">
        <f t="shared" si="9"/>
        <v>0</v>
      </c>
      <c r="Z16" s="154">
        <f t="shared" si="6"/>
        <v>0</v>
      </c>
      <c r="AA16" s="154">
        <f t="shared" si="7"/>
        <v>292639454.65917522</v>
      </c>
      <c r="AB16" s="154">
        <f t="shared" si="8"/>
        <v>-294615403.00135821</v>
      </c>
      <c r="AC16" s="154">
        <f t="shared" si="2"/>
        <v>-1975948.3421829939</v>
      </c>
      <c r="AD16" s="154">
        <f t="shared" si="3"/>
        <v>0</v>
      </c>
      <c r="AE16" s="57">
        <f t="shared" si="4"/>
        <v>1</v>
      </c>
      <c r="AF16" s="57">
        <f>PRODUCT($AE$3:$AE16)</f>
        <v>1.0722982584052414</v>
      </c>
      <c r="AG16" s="230">
        <f>(POWER(AF16,1/COUNTA($J$3:$J16))-1)*360/28</f>
        <v>0.11267626717017183</v>
      </c>
    </row>
    <row r="17" spans="1:33">
      <c r="A17" s="67">
        <f t="shared" si="10"/>
        <v>1</v>
      </c>
      <c r="B17" s="69">
        <v>45827</v>
      </c>
      <c r="C17" s="69">
        <f t="shared" si="11"/>
        <v>45828</v>
      </c>
      <c r="D17" s="68">
        <v>-25</v>
      </c>
      <c r="E17" s="131">
        <f t="shared" si="13"/>
        <v>8.7543000000000006</v>
      </c>
      <c r="F17" s="154">
        <f t="shared" si="12"/>
        <v>0</v>
      </c>
      <c r="Q17" s="128"/>
      <c r="T17" s="55">
        <f t="shared" si="15"/>
        <v>0.11504300000000001</v>
      </c>
      <c r="U17" s="154">
        <f t="shared" si="14"/>
        <v>0</v>
      </c>
      <c r="V17" s="154">
        <f t="shared" si="1"/>
        <v>0</v>
      </c>
      <c r="Y17" s="154">
        <f t="shared" si="9"/>
        <v>0</v>
      </c>
      <c r="Z17" s="154">
        <f t="shared" si="6"/>
        <v>0</v>
      </c>
      <c r="AA17" s="154">
        <f t="shared" si="7"/>
        <v>292639454.65917522</v>
      </c>
      <c r="AB17" s="154">
        <f t="shared" si="8"/>
        <v>-294615403.00135821</v>
      </c>
      <c r="AC17" s="154">
        <f t="shared" si="2"/>
        <v>-1975948.3421829939</v>
      </c>
      <c r="AD17" s="154">
        <f t="shared" si="3"/>
        <v>0</v>
      </c>
      <c r="AE17" s="57">
        <f t="shared" si="4"/>
        <v>1</v>
      </c>
      <c r="AF17" s="57">
        <f>PRODUCT($AE$3:$AE17)</f>
        <v>1.0722982584052414</v>
      </c>
      <c r="AG17" s="230">
        <f>(POWER(AF17,1/COUNTA($J$3:$J17))-1)*360/28</f>
        <v>0.11267626717017183</v>
      </c>
    </row>
    <row r="18" spans="1:33">
      <c r="A18" s="67">
        <f t="shared" si="10"/>
        <v>1</v>
      </c>
      <c r="B18" s="69">
        <v>45876</v>
      </c>
      <c r="C18" s="69">
        <f t="shared" si="11"/>
        <v>45877</v>
      </c>
      <c r="D18" s="68">
        <v>-25</v>
      </c>
      <c r="E18" s="131">
        <f t="shared" si="13"/>
        <v>8.5043000000000006</v>
      </c>
      <c r="F18" s="154">
        <f t="shared" si="12"/>
        <v>0</v>
      </c>
      <c r="Q18" s="128"/>
      <c r="T18" s="55">
        <f t="shared" si="15"/>
        <v>0.11504300000000001</v>
      </c>
      <c r="U18" s="154">
        <f t="shared" si="14"/>
        <v>0</v>
      </c>
      <c r="V18" s="154">
        <f t="shared" si="1"/>
        <v>0</v>
      </c>
      <c r="Y18" s="154">
        <f t="shared" si="9"/>
        <v>0</v>
      </c>
      <c r="Z18" s="154">
        <f t="shared" si="6"/>
        <v>0</v>
      </c>
      <c r="AA18" s="154">
        <f t="shared" si="7"/>
        <v>292639454.65917522</v>
      </c>
      <c r="AB18" s="154">
        <f t="shared" si="8"/>
        <v>-294615403.00135821</v>
      </c>
      <c r="AC18" s="154">
        <f t="shared" si="2"/>
        <v>-1975948.3421829939</v>
      </c>
      <c r="AD18" s="154">
        <f t="shared" si="3"/>
        <v>0</v>
      </c>
      <c r="AE18" s="57">
        <f t="shared" si="4"/>
        <v>1</v>
      </c>
      <c r="AF18" s="57">
        <f>PRODUCT($AE$3:$AE18)</f>
        <v>1.0722982584052414</v>
      </c>
      <c r="AG18" s="230">
        <f>(POWER(AF18,1/COUNTA($J$3:$J18))-1)*360/28</f>
        <v>0.11267626717017183</v>
      </c>
    </row>
    <row r="19" spans="1:33">
      <c r="A19" s="67">
        <f t="shared" si="10"/>
        <v>1</v>
      </c>
      <c r="B19" s="69">
        <v>45924</v>
      </c>
      <c r="C19" s="69">
        <f t="shared" si="11"/>
        <v>45925</v>
      </c>
      <c r="D19" s="68">
        <v>-25</v>
      </c>
      <c r="E19" s="131">
        <f t="shared" si="13"/>
        <v>8.2543000000000006</v>
      </c>
      <c r="F19" s="154">
        <f t="shared" si="12"/>
        <v>0</v>
      </c>
      <c r="Q19" s="128"/>
      <c r="T19" s="55">
        <f t="shared" si="15"/>
        <v>0.11504300000000001</v>
      </c>
      <c r="U19" s="154">
        <f t="shared" si="14"/>
        <v>0</v>
      </c>
      <c r="V19" s="154">
        <f t="shared" si="1"/>
        <v>0</v>
      </c>
      <c r="Y19" s="154">
        <f t="shared" si="9"/>
        <v>0</v>
      </c>
      <c r="Z19" s="154">
        <f t="shared" si="6"/>
        <v>0</v>
      </c>
      <c r="AA19" s="154">
        <f t="shared" si="7"/>
        <v>292639454.65917522</v>
      </c>
      <c r="AB19" s="154">
        <f t="shared" si="8"/>
        <v>-294615403.00135821</v>
      </c>
      <c r="AC19" s="154">
        <f t="shared" si="2"/>
        <v>-1975948.3421829939</v>
      </c>
      <c r="AD19" s="154">
        <f t="shared" si="3"/>
        <v>0</v>
      </c>
      <c r="AE19" s="57">
        <f t="shared" si="4"/>
        <v>1</v>
      </c>
      <c r="AF19" s="57">
        <f>PRODUCT($AE$3:$AE19)</f>
        <v>1.0722982584052414</v>
      </c>
      <c r="AG19" s="230">
        <f>(POWER(AF19,1/COUNTA($J$3:$J19))-1)*360/28</f>
        <v>0.11267626717017183</v>
      </c>
    </row>
    <row r="20" spans="1:33">
      <c r="A20" s="67">
        <f t="shared" si="10"/>
        <v>1</v>
      </c>
      <c r="B20" s="69">
        <v>45967</v>
      </c>
      <c r="C20" s="69">
        <f t="shared" si="11"/>
        <v>45968</v>
      </c>
      <c r="D20" s="68">
        <v>-25</v>
      </c>
      <c r="E20" s="131">
        <f t="shared" si="13"/>
        <v>8.0043000000000006</v>
      </c>
      <c r="F20" s="154">
        <f t="shared" si="12"/>
        <v>0</v>
      </c>
      <c r="Q20" s="128"/>
      <c r="T20" s="55">
        <f t="shared" si="15"/>
        <v>0.11504300000000001</v>
      </c>
      <c r="U20" s="154">
        <f t="shared" si="14"/>
        <v>0</v>
      </c>
      <c r="V20" s="154">
        <f t="shared" si="1"/>
        <v>0</v>
      </c>
      <c r="Y20" s="154">
        <f t="shared" si="9"/>
        <v>0</v>
      </c>
      <c r="Z20" s="154">
        <f t="shared" si="6"/>
        <v>0</v>
      </c>
      <c r="AA20" s="154">
        <f t="shared" si="7"/>
        <v>292639454.65917522</v>
      </c>
      <c r="AB20" s="154">
        <f t="shared" si="8"/>
        <v>-294615403.00135821</v>
      </c>
      <c r="AC20" s="154">
        <f t="shared" si="2"/>
        <v>-1975948.3421829939</v>
      </c>
      <c r="AD20" s="154">
        <f t="shared" si="3"/>
        <v>0</v>
      </c>
      <c r="AE20" s="57">
        <f t="shared" si="4"/>
        <v>1</v>
      </c>
      <c r="AF20" s="57">
        <f>PRODUCT($AE$3:$AE20)</f>
        <v>1.0722982584052414</v>
      </c>
      <c r="AG20" s="230">
        <f>(POWER(AF20,1/COUNTA($J$3:$J20))-1)*360/28</f>
        <v>0.11267626717017183</v>
      </c>
    </row>
    <row r="21" spans="1:33">
      <c r="A21" s="67">
        <f t="shared" si="10"/>
        <v>1</v>
      </c>
      <c r="B21" s="69">
        <v>46002</v>
      </c>
      <c r="C21" s="69">
        <f t="shared" si="11"/>
        <v>46003</v>
      </c>
      <c r="D21" s="68">
        <v>-25</v>
      </c>
      <c r="E21" s="131">
        <f t="shared" si="13"/>
        <v>7.7543000000000006</v>
      </c>
      <c r="F21" s="154">
        <f t="shared" si="12"/>
        <v>0</v>
      </c>
      <c r="Q21" s="128"/>
      <c r="T21" s="55">
        <f t="shared" si="15"/>
        <v>0.11504300000000001</v>
      </c>
      <c r="U21" s="154">
        <f t="shared" si="14"/>
        <v>0</v>
      </c>
      <c r="V21" s="154">
        <f t="shared" si="1"/>
        <v>0</v>
      </c>
      <c r="Y21" s="154">
        <f t="shared" si="9"/>
        <v>0</v>
      </c>
      <c r="Z21" s="154">
        <f t="shared" si="6"/>
        <v>0</v>
      </c>
      <c r="AA21" s="154">
        <f t="shared" si="7"/>
        <v>292639454.65917522</v>
      </c>
      <c r="AB21" s="154">
        <f t="shared" si="8"/>
        <v>-294615403.00135821</v>
      </c>
      <c r="AC21" s="154">
        <f t="shared" si="2"/>
        <v>-1975948.3421829939</v>
      </c>
      <c r="AD21" s="154">
        <f t="shared" si="3"/>
        <v>0</v>
      </c>
      <c r="AE21" s="57">
        <f t="shared" si="4"/>
        <v>1</v>
      </c>
      <c r="AF21" s="57">
        <f>PRODUCT($AE$3:$AE21)</f>
        <v>1.0722982584052414</v>
      </c>
      <c r="AG21" s="230">
        <f>(POWER(AF21,1/COUNTA($J$3:$J21))-1)*360/28</f>
        <v>0.11267626717017183</v>
      </c>
    </row>
    <row r="22" spans="1:33">
      <c r="A22" s="67">
        <f t="shared" si="10"/>
        <v>0</v>
      </c>
      <c r="B22" s="69">
        <v>46057</v>
      </c>
      <c r="C22" s="69">
        <f t="shared" si="11"/>
        <v>46058</v>
      </c>
      <c r="D22" s="68">
        <v>-25</v>
      </c>
      <c r="E22" s="131">
        <f t="shared" si="13"/>
        <v>7.5043000000000006</v>
      </c>
      <c r="F22" s="154">
        <f t="shared" si="12"/>
        <v>0</v>
      </c>
      <c r="Q22" s="128"/>
      <c r="T22" s="55">
        <f t="shared" si="15"/>
        <v>0.11504300000000001</v>
      </c>
      <c r="U22" s="154">
        <f t="shared" si="14"/>
        <v>0</v>
      </c>
      <c r="V22" s="154">
        <f t="shared" si="1"/>
        <v>0</v>
      </c>
      <c r="Y22" s="154">
        <f t="shared" si="9"/>
        <v>0</v>
      </c>
      <c r="Z22" s="154">
        <f t="shared" si="6"/>
        <v>0</v>
      </c>
      <c r="AA22" s="154">
        <f t="shared" si="7"/>
        <v>292639454.65917522</v>
      </c>
      <c r="AB22" s="154">
        <f t="shared" si="8"/>
        <v>-294615403.00135821</v>
      </c>
      <c r="AC22" s="154">
        <f t="shared" si="2"/>
        <v>-1975948.3421829939</v>
      </c>
      <c r="AD22" s="154">
        <f t="shared" si="3"/>
        <v>0</v>
      </c>
      <c r="AE22" s="57">
        <f t="shared" si="4"/>
        <v>1</v>
      </c>
      <c r="AF22" s="57">
        <f>PRODUCT($AE$3:$AE22)</f>
        <v>1.0722982584052414</v>
      </c>
      <c r="AG22" s="230">
        <f>(POWER(AF22,1/COUNTA($J$3:$J22))-1)*360/28</f>
        <v>0.11267626717017183</v>
      </c>
    </row>
    <row r="23" spans="1:33">
      <c r="A23" s="67">
        <f t="shared" si="10"/>
        <v>0</v>
      </c>
      <c r="B23" s="69">
        <v>46107</v>
      </c>
      <c r="C23" s="69">
        <f t="shared" si="11"/>
        <v>46108</v>
      </c>
      <c r="D23" s="68">
        <v>-25</v>
      </c>
      <c r="E23" s="131">
        <f t="shared" si="13"/>
        <v>7.2543000000000006</v>
      </c>
      <c r="F23" s="154">
        <f t="shared" si="12"/>
        <v>0</v>
      </c>
      <c r="Q23" s="128"/>
      <c r="T23" s="55">
        <f t="shared" si="15"/>
        <v>0.11504300000000001</v>
      </c>
      <c r="U23" s="154">
        <f t="shared" si="14"/>
        <v>0</v>
      </c>
      <c r="V23" s="154">
        <f t="shared" si="1"/>
        <v>0</v>
      </c>
      <c r="Y23" s="154">
        <f t="shared" si="9"/>
        <v>0</v>
      </c>
      <c r="Z23" s="154">
        <f t="shared" si="6"/>
        <v>0</v>
      </c>
      <c r="AA23" s="154">
        <f t="shared" si="7"/>
        <v>292639454.65917522</v>
      </c>
      <c r="AB23" s="154">
        <f t="shared" si="8"/>
        <v>-294615403.00135821</v>
      </c>
      <c r="AC23" s="154">
        <f t="shared" si="2"/>
        <v>-1975948.3421829939</v>
      </c>
      <c r="AD23" s="154">
        <f t="shared" si="3"/>
        <v>0</v>
      </c>
      <c r="AE23" s="57">
        <f t="shared" si="4"/>
        <v>1</v>
      </c>
      <c r="AF23" s="57">
        <f>PRODUCT($AE$3:$AE23)</f>
        <v>1.0722982584052414</v>
      </c>
      <c r="AG23" s="230">
        <f>(POWER(AF23,1/COUNTA($J$3:$J23))-1)*360/28</f>
        <v>0.11267626717017183</v>
      </c>
    </row>
    <row r="24" spans="1:33">
      <c r="A24" s="67">
        <f t="shared" si="10"/>
        <v>0</v>
      </c>
      <c r="B24" s="69">
        <v>46156</v>
      </c>
      <c r="C24" s="69">
        <f t="shared" si="11"/>
        <v>46157</v>
      </c>
      <c r="D24" s="68">
        <v>-25</v>
      </c>
      <c r="E24" s="131">
        <f t="shared" si="13"/>
        <v>7.0043000000000006</v>
      </c>
      <c r="F24" s="154">
        <f t="shared" si="12"/>
        <v>0</v>
      </c>
      <c r="Q24" s="128"/>
      <c r="T24" s="55">
        <f t="shared" si="15"/>
        <v>0.11504300000000001</v>
      </c>
      <c r="U24" s="154">
        <f t="shared" si="14"/>
        <v>0</v>
      </c>
      <c r="V24" s="154">
        <f t="shared" si="1"/>
        <v>0</v>
      </c>
      <c r="Y24" s="154">
        <f t="shared" si="9"/>
        <v>0</v>
      </c>
      <c r="Z24" s="154">
        <f t="shared" si="6"/>
        <v>0</v>
      </c>
      <c r="AA24" s="154">
        <f t="shared" si="7"/>
        <v>292639454.65917522</v>
      </c>
      <c r="AB24" s="154">
        <f t="shared" si="8"/>
        <v>-294615403.00135821</v>
      </c>
      <c r="AC24" s="154">
        <f t="shared" si="2"/>
        <v>-1975948.3421829939</v>
      </c>
      <c r="AD24" s="154">
        <f t="shared" si="3"/>
        <v>0</v>
      </c>
      <c r="AE24" s="57">
        <f t="shared" si="4"/>
        <v>1</v>
      </c>
      <c r="AF24" s="57">
        <f>PRODUCT($AE$3:$AE24)</f>
        <v>1.0722982584052414</v>
      </c>
      <c r="AG24" s="230">
        <f>(POWER(AF24,1/COUNTA($J$3:$J24))-1)*360/28</f>
        <v>0.11267626717017183</v>
      </c>
    </row>
    <row r="25" spans="1:33">
      <c r="Q25" s="128"/>
      <c r="T25" s="55">
        <f t="shared" si="15"/>
        <v>0.11504300000000001</v>
      </c>
      <c r="U25" s="154">
        <f t="shared" si="14"/>
        <v>0</v>
      </c>
      <c r="V25" s="154">
        <f t="shared" si="1"/>
        <v>0</v>
      </c>
      <c r="Y25" s="154">
        <f t="shared" si="9"/>
        <v>0</v>
      </c>
      <c r="Z25" s="154">
        <f t="shared" si="6"/>
        <v>0</v>
      </c>
      <c r="AA25" s="154">
        <f t="shared" si="7"/>
        <v>292639454.65917522</v>
      </c>
      <c r="AB25" s="154">
        <f t="shared" si="8"/>
        <v>-294615403.00135821</v>
      </c>
      <c r="AC25" s="154">
        <f t="shared" si="2"/>
        <v>-1975948.3421829939</v>
      </c>
      <c r="AD25" s="154">
        <f t="shared" si="3"/>
        <v>0</v>
      </c>
      <c r="AE25" s="57">
        <f t="shared" si="4"/>
        <v>1</v>
      </c>
      <c r="AF25" s="57">
        <f>PRODUCT($AE$3:$AE25)</f>
        <v>1.0722982584052414</v>
      </c>
      <c r="AG25" s="230">
        <f>(POWER(AF25,1/COUNTA($J$3:$J25))-1)*360/28</f>
        <v>0.11267626717017183</v>
      </c>
    </row>
    <row r="26" spans="1:33">
      <c r="Q26" s="128"/>
      <c r="T26" s="55">
        <f t="shared" si="15"/>
        <v>0.11504300000000001</v>
      </c>
      <c r="U26" s="154">
        <f t="shared" si="14"/>
        <v>0</v>
      </c>
      <c r="V26" s="154">
        <f t="shared" si="1"/>
        <v>0</v>
      </c>
      <c r="Y26" s="154">
        <f t="shared" si="9"/>
        <v>0</v>
      </c>
      <c r="Z26" s="154">
        <f t="shared" si="6"/>
        <v>0</v>
      </c>
      <c r="AA26" s="154">
        <f t="shared" si="7"/>
        <v>292639454.65917522</v>
      </c>
      <c r="AB26" s="154">
        <f t="shared" si="8"/>
        <v>-294615403.00135821</v>
      </c>
      <c r="AC26" s="154">
        <f t="shared" si="2"/>
        <v>-1975948.3421829939</v>
      </c>
      <c r="AD26" s="154">
        <f t="shared" si="3"/>
        <v>0</v>
      </c>
      <c r="AE26" s="57">
        <f t="shared" si="4"/>
        <v>1</v>
      </c>
      <c r="AF26" s="57">
        <f>PRODUCT($AE$3:$AE26)</f>
        <v>1.0722982584052414</v>
      </c>
      <c r="AG26" s="230">
        <f>(POWER(AF26,1/COUNTA($J$3:$J26))-1)*360/28</f>
        <v>0.11267626717017183</v>
      </c>
    </row>
    <row r="27" spans="1:33">
      <c r="B27" s="41" t="s">
        <v>392</v>
      </c>
      <c r="C27" s="41" t="s">
        <v>393</v>
      </c>
      <c r="Q27" s="128"/>
      <c r="T27" s="55">
        <f t="shared" si="15"/>
        <v>0.11504300000000001</v>
      </c>
      <c r="U27" s="154">
        <f t="shared" si="14"/>
        <v>0</v>
      </c>
      <c r="V27" s="154">
        <f t="shared" si="1"/>
        <v>0</v>
      </c>
      <c r="Y27" s="154">
        <f t="shared" si="9"/>
        <v>0</v>
      </c>
      <c r="Z27" s="154">
        <f t="shared" si="6"/>
        <v>0</v>
      </c>
      <c r="AA27" s="154">
        <f t="shared" si="7"/>
        <v>292639454.65917522</v>
      </c>
      <c r="AB27" s="154">
        <f t="shared" si="8"/>
        <v>-294615403.00135821</v>
      </c>
      <c r="AC27" s="154">
        <f t="shared" si="2"/>
        <v>-1975948.3421829939</v>
      </c>
      <c r="AD27" s="154">
        <f t="shared" si="3"/>
        <v>0</v>
      </c>
      <c r="AE27" s="57">
        <f t="shared" si="4"/>
        <v>1</v>
      </c>
      <c r="AF27" s="57">
        <f>PRODUCT($AE$3:$AE27)</f>
        <v>1.0722982584052414</v>
      </c>
      <c r="AG27" s="230">
        <f>(POWER(AF27,1/COUNTA($J$3:$J27))-1)*360/28</f>
        <v>0.11267626717017183</v>
      </c>
    </row>
    <row r="28" spans="1:33">
      <c r="B28" s="164">
        <v>45149</v>
      </c>
      <c r="C28" s="164">
        <f>+B28-28*1</f>
        <v>45121</v>
      </c>
      <c r="Q28" s="128"/>
      <c r="T28" s="55">
        <f t="shared" si="15"/>
        <v>0.11504300000000001</v>
      </c>
      <c r="U28" s="154">
        <f t="shared" si="14"/>
        <v>0</v>
      </c>
      <c r="V28" s="154">
        <f t="shared" si="1"/>
        <v>0</v>
      </c>
      <c r="Y28" s="154">
        <f t="shared" si="9"/>
        <v>0</v>
      </c>
      <c r="Z28" s="154">
        <f t="shared" si="6"/>
        <v>0</v>
      </c>
      <c r="AA28" s="154">
        <f t="shared" si="7"/>
        <v>292639454.65917522</v>
      </c>
      <c r="AB28" s="154">
        <f t="shared" si="8"/>
        <v>-294615403.00135821</v>
      </c>
      <c r="AC28" s="154">
        <f t="shared" si="2"/>
        <v>-1975948.3421829939</v>
      </c>
      <c r="AD28" s="154">
        <f t="shared" si="3"/>
        <v>0</v>
      </c>
      <c r="AE28" s="57">
        <f t="shared" si="4"/>
        <v>1</v>
      </c>
      <c r="AF28" s="57">
        <f>PRODUCT($AE$3:$AE28)</f>
        <v>1.0722982584052414</v>
      </c>
      <c r="AG28" s="230">
        <f>(POWER(AF28,1/COUNTA($J$3:$J28))-1)*360/28</f>
        <v>0.11267626717017183</v>
      </c>
    </row>
    <row r="29" spans="1:33">
      <c r="B29" s="164">
        <v>45198</v>
      </c>
      <c r="C29" s="164">
        <f>+B29-28*2</f>
        <v>45142</v>
      </c>
      <c r="T29" s="55">
        <f t="shared" si="15"/>
        <v>0.11504300000000001</v>
      </c>
      <c r="U29" s="154">
        <f t="shared" si="14"/>
        <v>0</v>
      </c>
      <c r="V29" s="154">
        <f t="shared" si="1"/>
        <v>0</v>
      </c>
      <c r="Y29" s="154">
        <f t="shared" si="9"/>
        <v>0</v>
      </c>
      <c r="Z29" s="154">
        <f t="shared" si="6"/>
        <v>0</v>
      </c>
      <c r="AA29" s="154">
        <f t="shared" si="7"/>
        <v>292639454.65917522</v>
      </c>
      <c r="AB29" s="154">
        <f t="shared" si="8"/>
        <v>-294615403.00135821</v>
      </c>
      <c r="AC29" s="154">
        <f t="shared" si="2"/>
        <v>-1975948.3421829939</v>
      </c>
      <c r="AD29" s="154">
        <f t="shared" si="3"/>
        <v>0</v>
      </c>
      <c r="AE29" s="57">
        <f t="shared" si="4"/>
        <v>1</v>
      </c>
      <c r="AF29" s="57">
        <f>PRODUCT($AE$3:$AE29)</f>
        <v>1.0722982584052414</v>
      </c>
      <c r="AG29" s="230">
        <f>(POWER(AF29,1/COUNTA($J$3:$J29))-1)*360/28</f>
        <v>0.11267626717017183</v>
      </c>
    </row>
    <row r="30" spans="1:33">
      <c r="B30" s="164">
        <v>45198</v>
      </c>
      <c r="C30" s="164">
        <f>+B30-28*2</f>
        <v>45142</v>
      </c>
      <c r="T30" s="55">
        <f t="shared" si="15"/>
        <v>0.11504300000000001</v>
      </c>
      <c r="U30" s="154">
        <f t="shared" si="14"/>
        <v>0</v>
      </c>
      <c r="V30" s="154">
        <f t="shared" si="1"/>
        <v>0</v>
      </c>
      <c r="Y30" s="154">
        <f t="shared" si="9"/>
        <v>0</v>
      </c>
      <c r="Z30" s="154">
        <f t="shared" si="6"/>
        <v>0</v>
      </c>
      <c r="AA30" s="154">
        <f t="shared" si="7"/>
        <v>292639454.65917522</v>
      </c>
      <c r="AB30" s="154">
        <f t="shared" si="8"/>
        <v>-294615403.00135821</v>
      </c>
      <c r="AC30" s="154">
        <f t="shared" si="2"/>
        <v>-1975948.3421829939</v>
      </c>
      <c r="AD30" s="154">
        <f t="shared" si="3"/>
        <v>0</v>
      </c>
      <c r="AE30" s="57">
        <f t="shared" si="4"/>
        <v>1</v>
      </c>
      <c r="AF30" s="57">
        <f>PRODUCT($AE$3:$AE30)</f>
        <v>1.0722982584052414</v>
      </c>
      <c r="AG30" s="230">
        <f>(POWER(AF30,1/COUNTA($J$3:$J30))-1)*360/28</f>
        <v>0.11267626717017183</v>
      </c>
    </row>
    <row r="31" spans="1:33">
      <c r="B31" s="164">
        <v>45240</v>
      </c>
      <c r="C31" s="164">
        <f>+B31-28*4</f>
        <v>45128</v>
      </c>
      <c r="T31" s="55">
        <f t="shared" si="15"/>
        <v>0.11504300000000001</v>
      </c>
      <c r="U31" s="154">
        <f t="shared" si="14"/>
        <v>0</v>
      </c>
      <c r="V31" s="154">
        <f t="shared" si="1"/>
        <v>0</v>
      </c>
      <c r="Y31" s="154">
        <f t="shared" si="9"/>
        <v>0</v>
      </c>
      <c r="Z31" s="154">
        <f t="shared" si="6"/>
        <v>0</v>
      </c>
      <c r="AA31" s="154">
        <f t="shared" si="7"/>
        <v>292639454.65917522</v>
      </c>
      <c r="AB31" s="154">
        <f t="shared" si="8"/>
        <v>-294615403.00135821</v>
      </c>
      <c r="AC31" s="154">
        <f t="shared" si="2"/>
        <v>-1975948.3421829939</v>
      </c>
      <c r="AD31" s="154">
        <f t="shared" si="3"/>
        <v>0</v>
      </c>
      <c r="AE31" s="57">
        <f t="shared" si="4"/>
        <v>1</v>
      </c>
      <c r="AF31" s="57">
        <f>PRODUCT($AE$3:$AE31)</f>
        <v>1.0722982584052414</v>
      </c>
      <c r="AG31" s="230">
        <f>(POWER(AF31,1/COUNTA($J$3:$J31))-1)*360/28</f>
        <v>0.11267626717017183</v>
      </c>
    </row>
    <row r="32" spans="1:33">
      <c r="B32" s="164"/>
      <c r="C32" s="164"/>
      <c r="T32" s="55">
        <f t="shared" si="15"/>
        <v>0.11504300000000001</v>
      </c>
      <c r="U32" s="154">
        <f t="shared" si="14"/>
        <v>0</v>
      </c>
      <c r="V32" s="154">
        <f t="shared" si="1"/>
        <v>0</v>
      </c>
      <c r="Y32" s="154">
        <f t="shared" si="9"/>
        <v>0</v>
      </c>
      <c r="Z32" s="154">
        <f t="shared" si="6"/>
        <v>0</v>
      </c>
      <c r="AA32" s="154">
        <f t="shared" si="7"/>
        <v>292639454.65917522</v>
      </c>
      <c r="AB32" s="154">
        <f t="shared" si="8"/>
        <v>-294615403.00135821</v>
      </c>
      <c r="AC32" s="154">
        <f t="shared" si="2"/>
        <v>-1975948.3421829939</v>
      </c>
      <c r="AD32" s="154">
        <f t="shared" si="3"/>
        <v>0</v>
      </c>
      <c r="AE32" s="57">
        <f t="shared" si="4"/>
        <v>1</v>
      </c>
      <c r="AF32" s="57">
        <f>PRODUCT($AE$3:$AE32)</f>
        <v>1.0722982584052414</v>
      </c>
      <c r="AG32" s="230">
        <f>(POWER(AF32,1/COUNTA($J$3:$J32))-1)*360/28</f>
        <v>0.11267626717017183</v>
      </c>
    </row>
    <row r="33" spans="2:33">
      <c r="B33" s="164"/>
      <c r="C33" s="164"/>
      <c r="T33" s="55">
        <f t="shared" si="15"/>
        <v>0.11504300000000001</v>
      </c>
      <c r="U33" s="154">
        <f t="shared" si="14"/>
        <v>0</v>
      </c>
      <c r="V33" s="154">
        <f t="shared" si="1"/>
        <v>0</v>
      </c>
      <c r="Y33" s="154">
        <f t="shared" si="9"/>
        <v>0</v>
      </c>
      <c r="Z33" s="154">
        <f t="shared" si="6"/>
        <v>0</v>
      </c>
      <c r="AA33" s="154">
        <f t="shared" si="7"/>
        <v>292639454.65917522</v>
      </c>
      <c r="AB33" s="154">
        <f t="shared" si="8"/>
        <v>-294615403.00135821</v>
      </c>
      <c r="AC33" s="154">
        <f t="shared" si="2"/>
        <v>-1975948.3421829939</v>
      </c>
      <c r="AD33" s="154">
        <f t="shared" si="3"/>
        <v>0</v>
      </c>
      <c r="AE33" s="57">
        <f t="shared" si="4"/>
        <v>1</v>
      </c>
      <c r="AF33" s="57">
        <f>PRODUCT($AE$3:$AE33)</f>
        <v>1.0722982584052414</v>
      </c>
      <c r="AG33" s="230">
        <f>(POWER(AF33,1/COUNTA($J$3:$J33))-1)*360/28</f>
        <v>0.11267626717017183</v>
      </c>
    </row>
    <row r="34" spans="2:33">
      <c r="B34" s="164"/>
      <c r="T34" s="55">
        <f t="shared" si="15"/>
        <v>0.11504300000000001</v>
      </c>
      <c r="U34" s="154">
        <f t="shared" si="14"/>
        <v>0</v>
      </c>
      <c r="V34" s="154">
        <f t="shared" si="1"/>
        <v>0</v>
      </c>
      <c r="Y34" s="154">
        <f t="shared" si="9"/>
        <v>0</v>
      </c>
      <c r="Z34" s="154">
        <f t="shared" si="6"/>
        <v>0</v>
      </c>
      <c r="AA34" s="154">
        <f t="shared" si="7"/>
        <v>292639454.65917522</v>
      </c>
      <c r="AB34" s="154">
        <f t="shared" si="8"/>
        <v>-294615403.00135821</v>
      </c>
      <c r="AC34" s="154">
        <f t="shared" si="2"/>
        <v>-1975948.3421829939</v>
      </c>
      <c r="AD34" s="154">
        <f t="shared" si="3"/>
        <v>0</v>
      </c>
      <c r="AE34" s="57">
        <f t="shared" si="4"/>
        <v>1</v>
      </c>
      <c r="AF34" s="57">
        <f>PRODUCT($AE$3:$AE34)</f>
        <v>1.0722982584052414</v>
      </c>
      <c r="AG34" s="230">
        <f>(POWER(AF34,1/COUNTA($J$3:$J34))-1)*360/28</f>
        <v>0.11267626717017183</v>
      </c>
    </row>
    <row r="35" spans="2:33">
      <c r="B35" s="164"/>
      <c r="T35" s="55">
        <f t="shared" si="15"/>
        <v>0.11504300000000001</v>
      </c>
      <c r="U35" s="154">
        <f t="shared" si="14"/>
        <v>0</v>
      </c>
      <c r="V35" s="154">
        <f t="shared" si="1"/>
        <v>0</v>
      </c>
      <c r="Y35" s="154">
        <f t="shared" si="9"/>
        <v>0</v>
      </c>
      <c r="Z35" s="154">
        <f t="shared" si="6"/>
        <v>0</v>
      </c>
      <c r="AA35" s="154">
        <f t="shared" si="7"/>
        <v>292639454.65917522</v>
      </c>
      <c r="AB35" s="154">
        <f t="shared" si="8"/>
        <v>-294615403.00135821</v>
      </c>
      <c r="AC35" s="154">
        <f t="shared" si="2"/>
        <v>-1975948.3421829939</v>
      </c>
      <c r="AD35" s="154">
        <f t="shared" si="3"/>
        <v>0</v>
      </c>
      <c r="AE35" s="57">
        <f t="shared" si="4"/>
        <v>1</v>
      </c>
      <c r="AF35" s="57">
        <f>PRODUCT($AE$3:$AE35)</f>
        <v>1.0722982584052414</v>
      </c>
      <c r="AG35" s="230">
        <f>(POWER(AF35,1/COUNTA($J$3:$J35))-1)*360/28</f>
        <v>0.11267626717017183</v>
      </c>
    </row>
    <row r="36" spans="2:33">
      <c r="T36" s="55">
        <f t="shared" si="15"/>
        <v>0.11504300000000001</v>
      </c>
      <c r="U36" s="154">
        <f t="shared" si="14"/>
        <v>0</v>
      </c>
      <c r="V36" s="154">
        <f t="shared" si="1"/>
        <v>0</v>
      </c>
      <c r="Y36" s="154">
        <f t="shared" si="9"/>
        <v>0</v>
      </c>
      <c r="Z36" s="154">
        <f t="shared" si="6"/>
        <v>0</v>
      </c>
      <c r="AA36" s="154">
        <f t="shared" si="7"/>
        <v>292639454.65917522</v>
      </c>
      <c r="AB36" s="154">
        <f t="shared" si="8"/>
        <v>-294615403.00135821</v>
      </c>
      <c r="AC36" s="154">
        <f t="shared" si="2"/>
        <v>-1975948.3421829939</v>
      </c>
      <c r="AD36" s="154">
        <f t="shared" si="3"/>
        <v>0</v>
      </c>
      <c r="AE36" s="57">
        <f t="shared" si="4"/>
        <v>1</v>
      </c>
      <c r="AF36" s="57">
        <f>PRODUCT($AE$3:$AE36)</f>
        <v>1.0722982584052414</v>
      </c>
      <c r="AG36" s="230">
        <f>(POWER(AF36,1/COUNTA($J$3:$J36))-1)*360/28</f>
        <v>0.11267626717017183</v>
      </c>
    </row>
    <row r="37" spans="2:33">
      <c r="T37" s="55">
        <f t="shared" si="15"/>
        <v>0.11504300000000001</v>
      </c>
      <c r="U37" s="154">
        <f t="shared" si="14"/>
        <v>0</v>
      </c>
      <c r="V37" s="154">
        <f t="shared" si="1"/>
        <v>0</v>
      </c>
      <c r="Y37" s="154">
        <f t="shared" si="9"/>
        <v>0</v>
      </c>
      <c r="Z37" s="154">
        <f t="shared" si="6"/>
        <v>0</v>
      </c>
      <c r="AA37" s="154">
        <f t="shared" si="7"/>
        <v>292639454.65917522</v>
      </c>
      <c r="AB37" s="154">
        <f t="shared" si="8"/>
        <v>-294615403.00135821</v>
      </c>
      <c r="AC37" s="154">
        <f t="shared" si="2"/>
        <v>-1975948.3421829939</v>
      </c>
      <c r="AD37" s="154">
        <f t="shared" si="3"/>
        <v>0</v>
      </c>
      <c r="AE37" s="57">
        <f t="shared" si="4"/>
        <v>1</v>
      </c>
      <c r="AF37" s="57">
        <f>PRODUCT($AE$3:$AE37)</f>
        <v>1.0722982584052414</v>
      </c>
      <c r="AG37" s="230">
        <f>(POWER(AF37,1/COUNTA($J$3:$J37))-1)*360/28</f>
        <v>0.11267626717017183</v>
      </c>
    </row>
    <row r="38" spans="2:33">
      <c r="T38" s="55">
        <f t="shared" si="15"/>
        <v>0.11504300000000001</v>
      </c>
      <c r="U38" s="154">
        <f t="shared" si="14"/>
        <v>0</v>
      </c>
      <c r="V38" s="154">
        <f t="shared" si="1"/>
        <v>0</v>
      </c>
      <c r="Y38" s="154">
        <f t="shared" si="9"/>
        <v>0</v>
      </c>
      <c r="Z38" s="154">
        <f t="shared" si="6"/>
        <v>0</v>
      </c>
      <c r="AA38" s="154">
        <f t="shared" si="7"/>
        <v>292639454.65917522</v>
      </c>
      <c r="AB38" s="154">
        <f t="shared" si="8"/>
        <v>-294615403.00135821</v>
      </c>
      <c r="AC38" s="154">
        <f t="shared" si="2"/>
        <v>-1975948.3421829939</v>
      </c>
      <c r="AD38" s="154">
        <f t="shared" si="3"/>
        <v>0</v>
      </c>
      <c r="AE38" s="57">
        <f t="shared" si="4"/>
        <v>1</v>
      </c>
      <c r="AF38" s="57">
        <f>PRODUCT($AE$3:$AE38)</f>
        <v>1.0722982584052414</v>
      </c>
      <c r="AG38" s="230">
        <f>(POWER(AF38,1/COUNTA($J$3:$J38))-1)*360/28</f>
        <v>0.11267626717017183</v>
      </c>
    </row>
    <row r="39" spans="2:33">
      <c r="D39" s="265"/>
      <c r="T39" s="55">
        <f t="shared" si="15"/>
        <v>0.11504300000000001</v>
      </c>
      <c r="U39" s="154">
        <f t="shared" si="14"/>
        <v>0</v>
      </c>
      <c r="V39" s="154">
        <f t="shared" si="1"/>
        <v>0</v>
      </c>
      <c r="Y39" s="154">
        <f t="shared" si="9"/>
        <v>0</v>
      </c>
      <c r="Z39" s="154">
        <f t="shared" si="6"/>
        <v>0</v>
      </c>
      <c r="AA39" s="154">
        <f t="shared" si="7"/>
        <v>292639454.65917522</v>
      </c>
      <c r="AB39" s="154">
        <f t="shared" si="8"/>
        <v>-294615403.00135821</v>
      </c>
      <c r="AC39" s="154">
        <f t="shared" si="2"/>
        <v>-1975948.3421829939</v>
      </c>
      <c r="AD39" s="154">
        <f t="shared" si="3"/>
        <v>0</v>
      </c>
      <c r="AE39" s="57">
        <f t="shared" si="4"/>
        <v>1</v>
      </c>
      <c r="AF39" s="57">
        <f>PRODUCT($AE$3:$AE39)</f>
        <v>1.0722982584052414</v>
      </c>
      <c r="AG39" s="230">
        <f>(POWER(AF39,1/COUNTA($J$3:$J39))-1)*360/28</f>
        <v>0.11267626717017183</v>
      </c>
    </row>
    <row r="40" spans="2:33">
      <c r="B40" s="54" t="s">
        <v>0</v>
      </c>
      <c r="C40" s="54" t="s">
        <v>494</v>
      </c>
      <c r="D40" s="54" t="s">
        <v>285</v>
      </c>
      <c r="E40" s="54" t="s">
        <v>514</v>
      </c>
      <c r="T40" s="55">
        <f t="shared" si="15"/>
        <v>0.11504300000000001</v>
      </c>
      <c r="U40" s="154">
        <f t="shared" si="14"/>
        <v>0</v>
      </c>
      <c r="V40" s="154">
        <f t="shared" si="1"/>
        <v>0</v>
      </c>
      <c r="Y40" s="154">
        <f t="shared" si="9"/>
        <v>0</v>
      </c>
      <c r="Z40" s="154">
        <f t="shared" si="6"/>
        <v>0</v>
      </c>
      <c r="AA40" s="154">
        <f t="shared" si="7"/>
        <v>292639454.65917522</v>
      </c>
      <c r="AB40" s="154">
        <f t="shared" si="8"/>
        <v>-294615403.00135821</v>
      </c>
      <c r="AC40" s="154">
        <f t="shared" si="2"/>
        <v>-1975948.3421829939</v>
      </c>
      <c r="AD40" s="154">
        <f t="shared" si="3"/>
        <v>0</v>
      </c>
      <c r="AE40" s="57">
        <f t="shared" si="4"/>
        <v>1</v>
      </c>
      <c r="AF40" s="57">
        <f>PRODUCT($AE$3:$AE40)</f>
        <v>1.0722982584052414</v>
      </c>
      <c r="AG40" s="230">
        <f>(POWER(AF40,1/COUNTA($J$3:$J40))-1)*360/28</f>
        <v>0.11267626717017183</v>
      </c>
    </row>
    <row r="41" spans="2:33">
      <c r="B41" s="235">
        <v>195</v>
      </c>
      <c r="C41" s="234" cm="1">
        <f t="array" ref="C41">INDEX(AG3:$AG$363,$B$41)</f>
        <v>0.11267626717017183</v>
      </c>
      <c r="D41" s="234" cm="1">
        <f t="array" ref="D41">INDEX(W2:$W$207,$B41)</f>
        <v>0</v>
      </c>
      <c r="E41" s="121">
        <f>+(D41-$D$4/100)*10000</f>
        <v>-1150.43</v>
      </c>
      <c r="T41" s="55">
        <f t="shared" si="15"/>
        <v>0.11504300000000001</v>
      </c>
      <c r="U41" s="154">
        <f t="shared" si="14"/>
        <v>0</v>
      </c>
      <c r="V41" s="154">
        <f t="shared" si="1"/>
        <v>0</v>
      </c>
      <c r="Y41" s="154">
        <f t="shared" si="9"/>
        <v>0</v>
      </c>
      <c r="Z41" s="154">
        <f t="shared" si="6"/>
        <v>0</v>
      </c>
      <c r="AA41" s="154">
        <f t="shared" si="7"/>
        <v>292639454.65917522</v>
      </c>
      <c r="AB41" s="154">
        <f t="shared" si="8"/>
        <v>-294615403.00135821</v>
      </c>
      <c r="AC41" s="154">
        <f t="shared" si="2"/>
        <v>-1975948.3421829939</v>
      </c>
      <c r="AD41" s="154">
        <f t="shared" si="3"/>
        <v>0</v>
      </c>
      <c r="AE41" s="57">
        <f t="shared" si="4"/>
        <v>1</v>
      </c>
      <c r="AF41" s="57">
        <f>PRODUCT($AE$3:$AE41)</f>
        <v>1.0722982584052414</v>
      </c>
      <c r="AG41" s="230">
        <f>(POWER(AF41,1/COUNTA($J$3:$J41))-1)*360/28</f>
        <v>0.11267626717017183</v>
      </c>
    </row>
    <row r="42" spans="2:33">
      <c r="B42" s="235">
        <v>26</v>
      </c>
      <c r="C42" s="234" cm="1">
        <f t="array" ref="C42">INDEX(AG4:$AG$363,$B$42)</f>
        <v>0.11267626717017183</v>
      </c>
      <c r="D42" s="234" cm="1">
        <f t="array" ref="D42">INDEX(W3:$W$207,$B42)</f>
        <v>0</v>
      </c>
      <c r="E42" s="121">
        <f>+(D42-$D$4/100)*10000</f>
        <v>-1150.43</v>
      </c>
      <c r="T42" s="55">
        <f t="shared" si="15"/>
        <v>0.11504300000000001</v>
      </c>
      <c r="U42" s="154">
        <f t="shared" si="14"/>
        <v>0</v>
      </c>
      <c r="V42" s="154">
        <f t="shared" si="1"/>
        <v>0</v>
      </c>
      <c r="Y42" s="154">
        <f t="shared" si="9"/>
        <v>0</v>
      </c>
      <c r="Z42" s="154">
        <f t="shared" si="6"/>
        <v>0</v>
      </c>
      <c r="AA42" s="154">
        <f t="shared" si="7"/>
        <v>292639454.65917522</v>
      </c>
      <c r="AB42" s="154">
        <f t="shared" si="8"/>
        <v>-294615403.00135821</v>
      </c>
      <c r="AC42" s="154">
        <f t="shared" si="2"/>
        <v>-1975948.3421829939</v>
      </c>
      <c r="AD42" s="154">
        <f t="shared" si="3"/>
        <v>0</v>
      </c>
      <c r="AE42" s="57">
        <f t="shared" si="4"/>
        <v>1</v>
      </c>
      <c r="AF42" s="57">
        <f>PRODUCT($AE$3:$AE42)</f>
        <v>1.0722982584052414</v>
      </c>
      <c r="AG42" s="230">
        <f>(POWER(AF42,1/COUNTA($J$3:$J42))-1)*360/28</f>
        <v>0.11267626717017183</v>
      </c>
    </row>
    <row r="43" spans="2:33">
      <c r="B43" s="235">
        <v>39</v>
      </c>
      <c r="C43" s="234" cm="1">
        <f t="array" ref="C43">INDEX(AG5:$AG$363,$B$43)</f>
        <v>0.11267626717017183</v>
      </c>
      <c r="D43" s="234" cm="1">
        <f t="array" ref="D43">INDEX(W4:$W$207,$B43)</f>
        <v>0</v>
      </c>
      <c r="E43" s="121">
        <f>+(D43-$D$4/100)*10000</f>
        <v>-1150.43</v>
      </c>
      <c r="T43" s="55">
        <f t="shared" si="15"/>
        <v>0.11504300000000001</v>
      </c>
      <c r="U43" s="154">
        <f t="shared" si="14"/>
        <v>0</v>
      </c>
      <c r="V43" s="154">
        <f t="shared" si="1"/>
        <v>0</v>
      </c>
      <c r="Y43" s="154">
        <f t="shared" si="9"/>
        <v>0</v>
      </c>
      <c r="Z43" s="154">
        <f t="shared" si="6"/>
        <v>0</v>
      </c>
      <c r="AA43" s="154">
        <f t="shared" si="7"/>
        <v>292639454.65917522</v>
      </c>
      <c r="AB43" s="154">
        <f t="shared" si="8"/>
        <v>-294615403.00135821</v>
      </c>
      <c r="AC43" s="154">
        <f t="shared" si="2"/>
        <v>-1975948.3421829939</v>
      </c>
      <c r="AD43" s="154">
        <f t="shared" si="3"/>
        <v>0</v>
      </c>
      <c r="AE43" s="57">
        <f t="shared" si="4"/>
        <v>1</v>
      </c>
      <c r="AF43" s="57">
        <f>PRODUCT($AE$3:$AE43)</f>
        <v>1.0722982584052414</v>
      </c>
      <c r="AG43" s="230">
        <f>(POWER(AF43,1/COUNTA($J$3:$J43))-1)*360/28</f>
        <v>0.11267626717017183</v>
      </c>
    </row>
    <row r="44" spans="2:33">
      <c r="T44" s="55">
        <f t="shared" si="15"/>
        <v>0.11504300000000001</v>
      </c>
      <c r="U44" s="154">
        <f t="shared" si="14"/>
        <v>0</v>
      </c>
      <c r="V44" s="154">
        <f t="shared" si="1"/>
        <v>0</v>
      </c>
      <c r="Y44" s="154">
        <f t="shared" si="9"/>
        <v>0</v>
      </c>
      <c r="Z44" s="154">
        <f t="shared" si="6"/>
        <v>0</v>
      </c>
      <c r="AA44" s="154">
        <f t="shared" si="7"/>
        <v>292639454.65917522</v>
      </c>
      <c r="AB44" s="154">
        <f t="shared" si="8"/>
        <v>-294615403.00135821</v>
      </c>
      <c r="AC44" s="154">
        <f t="shared" si="2"/>
        <v>-1975948.3421829939</v>
      </c>
      <c r="AD44" s="154">
        <f t="shared" si="3"/>
        <v>0</v>
      </c>
      <c r="AE44" s="57">
        <f t="shared" si="4"/>
        <v>1</v>
      </c>
      <c r="AF44" s="57">
        <f>PRODUCT($AE$3:$AE44)</f>
        <v>1.0722982584052414</v>
      </c>
      <c r="AG44" s="230">
        <f>(POWER(AF44,1/COUNTA($J$3:$J44))-1)*360/28</f>
        <v>0.11267626717017183</v>
      </c>
    </row>
    <row r="45" spans="2:33">
      <c r="T45" s="55">
        <f t="shared" si="15"/>
        <v>0.11504300000000001</v>
      </c>
      <c r="U45" s="154">
        <f t="shared" si="14"/>
        <v>0</v>
      </c>
      <c r="V45" s="154">
        <f t="shared" si="1"/>
        <v>0</v>
      </c>
      <c r="Y45" s="154">
        <f t="shared" si="9"/>
        <v>0</v>
      </c>
      <c r="Z45" s="154">
        <f t="shared" si="6"/>
        <v>0</v>
      </c>
      <c r="AA45" s="154">
        <f t="shared" si="7"/>
        <v>292639454.65917522</v>
      </c>
      <c r="AB45" s="154">
        <f t="shared" si="8"/>
        <v>-294615403.00135821</v>
      </c>
      <c r="AC45" s="154">
        <f t="shared" si="2"/>
        <v>-1975948.3421829939</v>
      </c>
      <c r="AD45" s="154">
        <f t="shared" si="3"/>
        <v>0</v>
      </c>
      <c r="AE45" s="57">
        <f t="shared" si="4"/>
        <v>1</v>
      </c>
      <c r="AF45" s="57">
        <f>PRODUCT($AE$3:$AE45)</f>
        <v>1.0722982584052414</v>
      </c>
      <c r="AG45" s="230">
        <f>(POWER(AF45,1/COUNTA($J$3:$J45))-1)*360/28</f>
        <v>0.11267626717017183</v>
      </c>
    </row>
    <row r="46" spans="2:33">
      <c r="T46" s="55">
        <f t="shared" si="15"/>
        <v>0.11504300000000001</v>
      </c>
      <c r="U46" s="154">
        <f t="shared" si="14"/>
        <v>0</v>
      </c>
      <c r="V46" s="154">
        <f t="shared" si="1"/>
        <v>0</v>
      </c>
      <c r="Y46" s="154">
        <f t="shared" si="9"/>
        <v>0</v>
      </c>
      <c r="Z46" s="154">
        <f t="shared" si="6"/>
        <v>0</v>
      </c>
      <c r="AA46" s="154">
        <f t="shared" si="7"/>
        <v>292639454.65917522</v>
      </c>
      <c r="AB46" s="154">
        <f t="shared" si="8"/>
        <v>-294615403.00135821</v>
      </c>
      <c r="AC46" s="154">
        <f t="shared" si="2"/>
        <v>-1975948.3421829939</v>
      </c>
      <c r="AD46" s="154">
        <f t="shared" si="3"/>
        <v>0</v>
      </c>
      <c r="AE46" s="57">
        <f t="shared" si="4"/>
        <v>1</v>
      </c>
      <c r="AF46" s="57">
        <f>PRODUCT($AE$3:$AE46)</f>
        <v>1.0722982584052414</v>
      </c>
      <c r="AG46" s="230">
        <f>(POWER(AF46,1/COUNTA($J$3:$J46))-1)*360/28</f>
        <v>0.11267626717017183</v>
      </c>
    </row>
    <row r="47" spans="2:33">
      <c r="T47" s="55">
        <f t="shared" si="15"/>
        <v>0.11504300000000001</v>
      </c>
      <c r="U47" s="154">
        <f t="shared" si="14"/>
        <v>0</v>
      </c>
      <c r="V47" s="154">
        <f t="shared" si="1"/>
        <v>0</v>
      </c>
      <c r="Y47" s="154">
        <f t="shared" si="9"/>
        <v>0</v>
      </c>
      <c r="Z47" s="154">
        <f t="shared" si="6"/>
        <v>0</v>
      </c>
      <c r="AA47" s="154">
        <f t="shared" si="7"/>
        <v>292639454.65917522</v>
      </c>
      <c r="AB47" s="154">
        <f t="shared" si="8"/>
        <v>-294615403.00135821</v>
      </c>
      <c r="AC47" s="154">
        <f t="shared" si="2"/>
        <v>-1975948.3421829939</v>
      </c>
      <c r="AD47" s="154">
        <f t="shared" si="3"/>
        <v>0</v>
      </c>
      <c r="AE47" s="57">
        <f t="shared" si="4"/>
        <v>1</v>
      </c>
      <c r="AF47" s="57">
        <f>PRODUCT($AE$3:$AE47)</f>
        <v>1.0722982584052414</v>
      </c>
      <c r="AG47" s="230">
        <f>(POWER(AF47,1/COUNTA($J$3:$J47))-1)*360/28</f>
        <v>0.11267626717017183</v>
      </c>
    </row>
    <row r="48" spans="2:33">
      <c r="T48" s="55">
        <f t="shared" si="15"/>
        <v>0.11504300000000001</v>
      </c>
      <c r="U48" s="154">
        <f t="shared" si="14"/>
        <v>0</v>
      </c>
      <c r="V48" s="154">
        <f t="shared" si="1"/>
        <v>0</v>
      </c>
      <c r="Y48" s="154">
        <f t="shared" si="9"/>
        <v>0</v>
      </c>
      <c r="Z48" s="154">
        <f t="shared" si="6"/>
        <v>0</v>
      </c>
      <c r="AA48" s="154">
        <f t="shared" si="7"/>
        <v>292639454.65917522</v>
      </c>
      <c r="AB48" s="154">
        <f t="shared" si="8"/>
        <v>-294615403.00135821</v>
      </c>
      <c r="AC48" s="154">
        <f t="shared" si="2"/>
        <v>-1975948.3421829939</v>
      </c>
      <c r="AD48" s="154">
        <f t="shared" si="3"/>
        <v>0</v>
      </c>
      <c r="AE48" s="57">
        <f t="shared" si="4"/>
        <v>1</v>
      </c>
      <c r="AF48" s="57">
        <f>PRODUCT($AE$3:$AE48)</f>
        <v>1.0722982584052414</v>
      </c>
      <c r="AG48" s="230">
        <f>(POWER(AF48,1/COUNTA($J$3:$J48))-1)*360/28</f>
        <v>0.11267626717017183</v>
      </c>
    </row>
    <row r="49" spans="20:33">
      <c r="T49" s="55">
        <f t="shared" si="15"/>
        <v>0.11504300000000001</v>
      </c>
      <c r="U49" s="154">
        <f t="shared" si="14"/>
        <v>0</v>
      </c>
      <c r="V49" s="154">
        <f t="shared" si="1"/>
        <v>0</v>
      </c>
      <c r="Y49" s="154">
        <f t="shared" si="9"/>
        <v>0</v>
      </c>
      <c r="Z49" s="154">
        <f t="shared" si="6"/>
        <v>0</v>
      </c>
      <c r="AA49" s="154">
        <f t="shared" si="7"/>
        <v>292639454.65917522</v>
      </c>
      <c r="AB49" s="154">
        <f t="shared" si="8"/>
        <v>-294615403.00135821</v>
      </c>
      <c r="AC49" s="154">
        <f t="shared" si="2"/>
        <v>-1975948.3421829939</v>
      </c>
      <c r="AD49" s="154">
        <f t="shared" si="3"/>
        <v>0</v>
      </c>
      <c r="AE49" s="57">
        <f t="shared" si="4"/>
        <v>1</v>
      </c>
      <c r="AF49" s="57">
        <f>PRODUCT($AE$3:$AE49)</f>
        <v>1.0722982584052414</v>
      </c>
      <c r="AG49" s="230">
        <f>(POWER(AF49,1/COUNTA($J$3:$J49))-1)*360/28</f>
        <v>0.11267626717017183</v>
      </c>
    </row>
    <row r="50" spans="20:33">
      <c r="T50" s="55">
        <f t="shared" si="15"/>
        <v>0.11504300000000001</v>
      </c>
      <c r="U50" s="154">
        <f t="shared" si="14"/>
        <v>0</v>
      </c>
      <c r="V50" s="154">
        <f t="shared" si="1"/>
        <v>0</v>
      </c>
      <c r="Y50" s="154">
        <f t="shared" si="9"/>
        <v>0</v>
      </c>
      <c r="Z50" s="154">
        <f t="shared" si="6"/>
        <v>0</v>
      </c>
      <c r="AA50" s="154">
        <f t="shared" si="7"/>
        <v>292639454.65917522</v>
      </c>
      <c r="AB50" s="154">
        <f t="shared" si="8"/>
        <v>-294615403.00135821</v>
      </c>
      <c r="AC50" s="154">
        <f t="shared" si="2"/>
        <v>-1975948.3421829939</v>
      </c>
      <c r="AD50" s="154">
        <f t="shared" si="3"/>
        <v>0</v>
      </c>
      <c r="AE50" s="57">
        <f t="shared" si="4"/>
        <v>1</v>
      </c>
      <c r="AF50" s="57">
        <f>PRODUCT($AE$3:$AE50)</f>
        <v>1.0722982584052414</v>
      </c>
      <c r="AG50" s="230">
        <f>(POWER(AF50,1/COUNTA($J$3:$J50))-1)*360/28</f>
        <v>0.11267626717017183</v>
      </c>
    </row>
    <row r="51" spans="20:33">
      <c r="T51" s="55">
        <f t="shared" si="15"/>
        <v>0.11504300000000001</v>
      </c>
      <c r="U51" s="154">
        <f t="shared" si="14"/>
        <v>0</v>
      </c>
      <c r="V51" s="154">
        <f t="shared" si="1"/>
        <v>0</v>
      </c>
      <c r="Y51" s="154">
        <f t="shared" si="9"/>
        <v>0</v>
      </c>
      <c r="Z51" s="154">
        <f t="shared" si="6"/>
        <v>0</v>
      </c>
      <c r="AA51" s="154">
        <f t="shared" si="7"/>
        <v>292639454.65917522</v>
      </c>
      <c r="AB51" s="154">
        <f t="shared" si="8"/>
        <v>-294615403.00135821</v>
      </c>
      <c r="AC51" s="154">
        <f t="shared" si="2"/>
        <v>-1975948.3421829939</v>
      </c>
      <c r="AD51" s="154">
        <f t="shared" si="3"/>
        <v>0</v>
      </c>
      <c r="AE51" s="57">
        <f t="shared" si="4"/>
        <v>1</v>
      </c>
      <c r="AF51" s="57">
        <f>PRODUCT($AE$3:$AE51)</f>
        <v>1.0722982584052414</v>
      </c>
      <c r="AG51" s="230">
        <f>(POWER(AF51,1/COUNTA($J$3:$J51))-1)*360/28</f>
        <v>0.11267626717017183</v>
      </c>
    </row>
    <row r="52" spans="20:33">
      <c r="T52" s="55">
        <f t="shared" si="15"/>
        <v>0.11504300000000001</v>
      </c>
      <c r="U52" s="154">
        <f t="shared" si="14"/>
        <v>0</v>
      </c>
      <c r="V52" s="154">
        <f t="shared" si="1"/>
        <v>0</v>
      </c>
      <c r="Y52" s="154">
        <f t="shared" si="9"/>
        <v>0</v>
      </c>
      <c r="Z52" s="154">
        <f t="shared" si="6"/>
        <v>0</v>
      </c>
      <c r="AA52" s="154">
        <f t="shared" si="7"/>
        <v>292639454.65917522</v>
      </c>
      <c r="AB52" s="154">
        <f t="shared" si="8"/>
        <v>-294615403.00135821</v>
      </c>
      <c r="AC52" s="154">
        <f t="shared" si="2"/>
        <v>-1975948.3421829939</v>
      </c>
      <c r="AD52" s="154">
        <f t="shared" si="3"/>
        <v>0</v>
      </c>
      <c r="AE52" s="57">
        <f t="shared" si="4"/>
        <v>1</v>
      </c>
      <c r="AF52" s="57">
        <f>PRODUCT($AE$3:$AE52)</f>
        <v>1.0722982584052414</v>
      </c>
      <c r="AG52" s="230">
        <f>(POWER(AF52,1/COUNTA($J$3:$J52))-1)*360/28</f>
        <v>0.11267626717017183</v>
      </c>
    </row>
    <row r="53" spans="20:33">
      <c r="T53" s="55">
        <f t="shared" si="15"/>
        <v>0.11504300000000001</v>
      </c>
      <c r="U53" s="154">
        <f t="shared" si="14"/>
        <v>0</v>
      </c>
      <c r="V53" s="154">
        <f t="shared" si="1"/>
        <v>0</v>
      </c>
      <c r="Y53" s="154">
        <f t="shared" si="9"/>
        <v>0</v>
      </c>
      <c r="Z53" s="154">
        <f t="shared" si="6"/>
        <v>0</v>
      </c>
      <c r="AA53" s="154">
        <f t="shared" si="7"/>
        <v>292639454.65917522</v>
      </c>
      <c r="AB53" s="154">
        <f t="shared" si="8"/>
        <v>-294615403.00135821</v>
      </c>
      <c r="AC53" s="154">
        <f t="shared" si="2"/>
        <v>-1975948.3421829939</v>
      </c>
      <c r="AD53" s="154">
        <f t="shared" si="3"/>
        <v>0</v>
      </c>
      <c r="AE53" s="57">
        <f t="shared" si="4"/>
        <v>1</v>
      </c>
      <c r="AF53" s="57">
        <f>PRODUCT($AE$3:$AE53)</f>
        <v>1.0722982584052414</v>
      </c>
      <c r="AG53" s="230">
        <f>(POWER(AF53,1/COUNTA($J$3:$J53))-1)*360/28</f>
        <v>0.11267626717017183</v>
      </c>
    </row>
    <row r="54" spans="20:33">
      <c r="T54" s="55">
        <f t="shared" si="15"/>
        <v>0.11504300000000001</v>
      </c>
      <c r="U54" s="154">
        <f t="shared" si="14"/>
        <v>0</v>
      </c>
      <c r="V54" s="154">
        <f t="shared" si="1"/>
        <v>0</v>
      </c>
      <c r="Y54" s="154">
        <f t="shared" si="9"/>
        <v>0</v>
      </c>
      <c r="Z54" s="154">
        <f t="shared" si="6"/>
        <v>0</v>
      </c>
      <c r="AA54" s="154">
        <f t="shared" si="7"/>
        <v>292639454.65917522</v>
      </c>
      <c r="AB54" s="154">
        <f t="shared" si="8"/>
        <v>-294615403.00135821</v>
      </c>
      <c r="AC54" s="154">
        <f t="shared" si="2"/>
        <v>-1975948.3421829939</v>
      </c>
      <c r="AD54" s="154">
        <f t="shared" si="3"/>
        <v>0</v>
      </c>
      <c r="AE54" s="57">
        <f t="shared" si="4"/>
        <v>1</v>
      </c>
      <c r="AF54" s="57">
        <f>PRODUCT($AE$3:$AE54)</f>
        <v>1.0722982584052414</v>
      </c>
      <c r="AG54" s="230">
        <f>(POWER(AF54,1/COUNTA($J$3:$J54))-1)*360/28</f>
        <v>0.11267626717017183</v>
      </c>
    </row>
    <row r="55" spans="20:33">
      <c r="T55" s="55">
        <f t="shared" si="15"/>
        <v>0.11504300000000001</v>
      </c>
      <c r="U55" s="154">
        <f t="shared" si="14"/>
        <v>0</v>
      </c>
      <c r="V55" s="154">
        <f t="shared" si="1"/>
        <v>0</v>
      </c>
      <c r="Y55" s="154">
        <f t="shared" si="9"/>
        <v>0</v>
      </c>
      <c r="Z55" s="154">
        <f t="shared" si="6"/>
        <v>0</v>
      </c>
      <c r="AA55" s="154">
        <f t="shared" si="7"/>
        <v>292639454.65917522</v>
      </c>
      <c r="AB55" s="154">
        <f t="shared" si="8"/>
        <v>-294615403.00135821</v>
      </c>
      <c r="AC55" s="154">
        <f t="shared" si="2"/>
        <v>-1975948.3421829939</v>
      </c>
      <c r="AD55" s="154">
        <f t="shared" si="3"/>
        <v>0</v>
      </c>
      <c r="AE55" s="57">
        <f t="shared" si="4"/>
        <v>1</v>
      </c>
      <c r="AF55" s="57">
        <f>PRODUCT($AE$3:$AE55)</f>
        <v>1.0722982584052414</v>
      </c>
      <c r="AG55" s="230">
        <f>(POWER(AF55,1/COUNTA($J$3:$J55))-1)*360/28</f>
        <v>0.11267626717017183</v>
      </c>
    </row>
    <row r="56" spans="20:33">
      <c r="T56" s="55">
        <f t="shared" si="15"/>
        <v>0.11504300000000001</v>
      </c>
      <c r="U56" s="154">
        <f t="shared" si="14"/>
        <v>0</v>
      </c>
      <c r="V56" s="154">
        <f t="shared" si="1"/>
        <v>0</v>
      </c>
      <c r="Y56" s="154">
        <f t="shared" si="9"/>
        <v>0</v>
      </c>
      <c r="Z56" s="154">
        <f t="shared" si="6"/>
        <v>0</v>
      </c>
      <c r="AA56" s="154">
        <f t="shared" si="7"/>
        <v>292639454.65917522</v>
      </c>
      <c r="AB56" s="154">
        <f t="shared" si="8"/>
        <v>-294615403.00135821</v>
      </c>
      <c r="AC56" s="154">
        <f t="shared" si="2"/>
        <v>-1975948.3421829939</v>
      </c>
      <c r="AD56" s="154">
        <f t="shared" si="3"/>
        <v>0</v>
      </c>
      <c r="AE56" s="57">
        <f t="shared" si="4"/>
        <v>1</v>
      </c>
      <c r="AF56" s="57">
        <f>PRODUCT($AE$3:$AE56)</f>
        <v>1.0722982584052414</v>
      </c>
      <c r="AG56" s="230">
        <f>(POWER(AF56,1/COUNTA($J$3:$J56))-1)*360/28</f>
        <v>0.11267626717017183</v>
      </c>
    </row>
    <row r="57" spans="20:33">
      <c r="T57" s="55">
        <f t="shared" si="15"/>
        <v>0.11504300000000001</v>
      </c>
      <c r="U57" s="154">
        <f t="shared" si="14"/>
        <v>0</v>
      </c>
      <c r="V57" s="154">
        <f t="shared" si="1"/>
        <v>0</v>
      </c>
      <c r="Y57" s="154">
        <f t="shared" si="9"/>
        <v>0</v>
      </c>
      <c r="Z57" s="154">
        <f t="shared" si="6"/>
        <v>0</v>
      </c>
      <c r="AA57" s="154">
        <f t="shared" si="7"/>
        <v>292639454.65917522</v>
      </c>
      <c r="AB57" s="154">
        <f t="shared" si="8"/>
        <v>-294615403.00135821</v>
      </c>
      <c r="AC57" s="154">
        <f t="shared" si="2"/>
        <v>-1975948.3421829939</v>
      </c>
      <c r="AD57" s="154">
        <f t="shared" si="3"/>
        <v>0</v>
      </c>
      <c r="AE57" s="57">
        <f t="shared" si="4"/>
        <v>1</v>
      </c>
      <c r="AF57" s="57">
        <f>PRODUCT($AE$3:$AE57)</f>
        <v>1.0722982584052414</v>
      </c>
      <c r="AG57" s="230">
        <f>(POWER(AF57,1/COUNTA($J$3:$J57))-1)*360/28</f>
        <v>0.11267626717017183</v>
      </c>
    </row>
    <row r="58" spans="20:33">
      <c r="T58" s="55">
        <f t="shared" si="15"/>
        <v>0.11504300000000001</v>
      </c>
      <c r="U58" s="154">
        <f t="shared" si="14"/>
        <v>0</v>
      </c>
      <c r="V58" s="154">
        <f t="shared" si="1"/>
        <v>0</v>
      </c>
      <c r="Y58" s="154">
        <f t="shared" si="9"/>
        <v>0</v>
      </c>
      <c r="Z58" s="154">
        <f t="shared" si="6"/>
        <v>0</v>
      </c>
      <c r="AA58" s="154">
        <f t="shared" si="7"/>
        <v>292639454.65917522</v>
      </c>
      <c r="AB58" s="154">
        <f t="shared" si="8"/>
        <v>-294615403.00135821</v>
      </c>
      <c r="AC58" s="154">
        <f t="shared" si="2"/>
        <v>-1975948.3421829939</v>
      </c>
      <c r="AD58" s="154">
        <f t="shared" si="3"/>
        <v>0</v>
      </c>
      <c r="AE58" s="57">
        <f t="shared" si="4"/>
        <v>1</v>
      </c>
      <c r="AF58" s="57">
        <f>PRODUCT($AE$3:$AE58)</f>
        <v>1.0722982584052414</v>
      </c>
      <c r="AG58" s="230">
        <f>(POWER(AF58,1/COUNTA($J$3:$J58))-1)*360/28</f>
        <v>0.11267626717017183</v>
      </c>
    </row>
    <row r="59" spans="20:33">
      <c r="T59" s="55">
        <f t="shared" si="15"/>
        <v>0.11504300000000001</v>
      </c>
      <c r="U59" s="154">
        <f t="shared" si="14"/>
        <v>0</v>
      </c>
      <c r="V59" s="154">
        <f t="shared" si="1"/>
        <v>0</v>
      </c>
      <c r="Y59" s="154">
        <f t="shared" si="9"/>
        <v>0</v>
      </c>
      <c r="Z59" s="154">
        <f t="shared" si="6"/>
        <v>0</v>
      </c>
      <c r="AA59" s="154">
        <f t="shared" si="7"/>
        <v>292639454.65917522</v>
      </c>
      <c r="AB59" s="154">
        <f t="shared" si="8"/>
        <v>-294615403.00135821</v>
      </c>
      <c r="AC59" s="154">
        <f t="shared" si="2"/>
        <v>-1975948.3421829939</v>
      </c>
      <c r="AD59" s="154">
        <f t="shared" si="3"/>
        <v>0</v>
      </c>
      <c r="AE59" s="57">
        <f t="shared" si="4"/>
        <v>1</v>
      </c>
      <c r="AF59" s="57">
        <f>PRODUCT($AE$3:$AE59)</f>
        <v>1.0722982584052414</v>
      </c>
      <c r="AG59" s="230">
        <f>(POWER(AF59,1/COUNTA($J$3:$J59))-1)*360/28</f>
        <v>0.11267626717017183</v>
      </c>
    </row>
    <row r="60" spans="20:33">
      <c r="T60" s="55">
        <f t="shared" si="15"/>
        <v>0.11504300000000001</v>
      </c>
      <c r="U60" s="154">
        <f t="shared" si="14"/>
        <v>0</v>
      </c>
      <c r="V60" s="154">
        <f t="shared" si="1"/>
        <v>0</v>
      </c>
      <c r="Y60" s="154">
        <f t="shared" si="9"/>
        <v>0</v>
      </c>
      <c r="Z60" s="154">
        <f t="shared" si="6"/>
        <v>0</v>
      </c>
      <c r="AA60" s="154">
        <f t="shared" si="7"/>
        <v>292639454.65917522</v>
      </c>
      <c r="AB60" s="154">
        <f t="shared" si="8"/>
        <v>-294615403.00135821</v>
      </c>
      <c r="AC60" s="154">
        <f t="shared" si="2"/>
        <v>-1975948.3421829939</v>
      </c>
      <c r="AD60" s="154">
        <f t="shared" si="3"/>
        <v>0</v>
      </c>
      <c r="AE60" s="57">
        <f t="shared" si="4"/>
        <v>1</v>
      </c>
      <c r="AF60" s="57">
        <f>PRODUCT($AE$3:$AE60)</f>
        <v>1.0722982584052414</v>
      </c>
      <c r="AG60" s="230">
        <f>(POWER(AF60,1/COUNTA($J$3:$J60))-1)*360/28</f>
        <v>0.11267626717017183</v>
      </c>
    </row>
    <row r="61" spans="20:33">
      <c r="T61" s="55">
        <f t="shared" si="15"/>
        <v>0.11504300000000001</v>
      </c>
      <c r="U61" s="154">
        <f t="shared" si="14"/>
        <v>0</v>
      </c>
      <c r="V61" s="154">
        <f t="shared" si="1"/>
        <v>0</v>
      </c>
      <c r="Y61" s="154">
        <f t="shared" si="9"/>
        <v>0</v>
      </c>
      <c r="Z61" s="154">
        <f t="shared" si="6"/>
        <v>0</v>
      </c>
      <c r="AA61" s="154">
        <f t="shared" si="7"/>
        <v>292639454.65917522</v>
      </c>
      <c r="AB61" s="154">
        <f t="shared" si="8"/>
        <v>-294615403.00135821</v>
      </c>
      <c r="AC61" s="154">
        <f t="shared" si="2"/>
        <v>-1975948.3421829939</v>
      </c>
      <c r="AD61" s="154">
        <f t="shared" si="3"/>
        <v>0</v>
      </c>
      <c r="AE61" s="57">
        <f t="shared" si="4"/>
        <v>1</v>
      </c>
      <c r="AF61" s="57">
        <f>PRODUCT($AE$3:$AE61)</f>
        <v>1.0722982584052414</v>
      </c>
      <c r="AG61" s="230">
        <f>(POWER(AF61,1/COUNTA($J$3:$J61))-1)*360/28</f>
        <v>0.11267626717017183</v>
      </c>
    </row>
    <row r="62" spans="20:33">
      <c r="T62" s="55">
        <f t="shared" si="15"/>
        <v>0.11504300000000001</v>
      </c>
      <c r="U62" s="154">
        <f t="shared" si="14"/>
        <v>0</v>
      </c>
      <c r="V62" s="154">
        <f t="shared" si="1"/>
        <v>0</v>
      </c>
      <c r="Y62" s="154">
        <f t="shared" si="9"/>
        <v>0</v>
      </c>
      <c r="Z62" s="154">
        <f t="shared" si="6"/>
        <v>0</v>
      </c>
      <c r="AA62" s="154">
        <f t="shared" si="7"/>
        <v>292639454.65917522</v>
      </c>
      <c r="AB62" s="154">
        <f t="shared" si="8"/>
        <v>-294615403.00135821</v>
      </c>
      <c r="AC62" s="154">
        <f t="shared" si="2"/>
        <v>-1975948.3421829939</v>
      </c>
      <c r="AD62" s="154">
        <f t="shared" si="3"/>
        <v>0</v>
      </c>
      <c r="AE62" s="57">
        <f t="shared" si="4"/>
        <v>1</v>
      </c>
      <c r="AF62" s="57">
        <f>PRODUCT($AE$3:$AE62)</f>
        <v>1.0722982584052414</v>
      </c>
      <c r="AG62" s="230">
        <f>(POWER(AF62,1/COUNTA($J$3:$J62))-1)*360/28</f>
        <v>0.11267626717017183</v>
      </c>
    </row>
    <row r="63" spans="20:33">
      <c r="T63" s="55">
        <f t="shared" si="15"/>
        <v>0.11504300000000001</v>
      </c>
      <c r="U63" s="154">
        <f t="shared" si="14"/>
        <v>0</v>
      </c>
      <c r="V63" s="154">
        <f t="shared" si="1"/>
        <v>0</v>
      </c>
      <c r="Y63" s="154">
        <f t="shared" si="9"/>
        <v>0</v>
      </c>
      <c r="Z63" s="154">
        <f t="shared" si="6"/>
        <v>0</v>
      </c>
      <c r="AA63" s="154">
        <f t="shared" si="7"/>
        <v>292639454.65917522</v>
      </c>
      <c r="AB63" s="154">
        <f t="shared" si="8"/>
        <v>-294615403.00135821</v>
      </c>
      <c r="AC63" s="154">
        <f t="shared" si="2"/>
        <v>-1975948.3421829939</v>
      </c>
      <c r="AD63" s="154">
        <f t="shared" si="3"/>
        <v>0</v>
      </c>
      <c r="AE63" s="57">
        <f t="shared" si="4"/>
        <v>1</v>
      </c>
      <c r="AF63" s="57">
        <f>PRODUCT($AE$3:$AE63)</f>
        <v>1.0722982584052414</v>
      </c>
      <c r="AG63" s="230">
        <f>(POWER(AF63,1/COUNTA($J$3:$J63))-1)*360/28</f>
        <v>0.11267626717017183</v>
      </c>
    </row>
    <row r="64" spans="20:33">
      <c r="T64" s="55">
        <f t="shared" si="15"/>
        <v>0.11504300000000001</v>
      </c>
      <c r="U64" s="154">
        <f t="shared" si="14"/>
        <v>0</v>
      </c>
      <c r="V64" s="154">
        <f t="shared" si="1"/>
        <v>0</v>
      </c>
      <c r="Y64" s="154">
        <f t="shared" si="9"/>
        <v>0</v>
      </c>
      <c r="Z64" s="154">
        <f t="shared" si="6"/>
        <v>0</v>
      </c>
      <c r="AA64" s="154">
        <f t="shared" si="7"/>
        <v>292639454.65917522</v>
      </c>
      <c r="AB64" s="154">
        <f t="shared" si="8"/>
        <v>-294615403.00135821</v>
      </c>
      <c r="AC64" s="154">
        <f t="shared" si="2"/>
        <v>-1975948.3421829939</v>
      </c>
      <c r="AD64" s="154">
        <f t="shared" si="3"/>
        <v>0</v>
      </c>
      <c r="AE64" s="57">
        <f t="shared" si="4"/>
        <v>1</v>
      </c>
      <c r="AF64" s="57">
        <f>PRODUCT($AE$3:$AE64)</f>
        <v>1.0722982584052414</v>
      </c>
      <c r="AG64" s="230">
        <f>(POWER(AF64,1/COUNTA($J$3:$J64))-1)*360/28</f>
        <v>0.11267626717017183</v>
      </c>
    </row>
    <row r="65" spans="20:33">
      <c r="T65" s="55">
        <f t="shared" si="15"/>
        <v>0.11504300000000001</v>
      </c>
      <c r="U65" s="154">
        <f t="shared" si="14"/>
        <v>0</v>
      </c>
      <c r="V65" s="154">
        <f t="shared" si="1"/>
        <v>0</v>
      </c>
      <c r="Y65" s="154">
        <f t="shared" si="9"/>
        <v>0</v>
      </c>
      <c r="Z65" s="154">
        <f t="shared" si="6"/>
        <v>0</v>
      </c>
      <c r="AA65" s="154">
        <f t="shared" si="7"/>
        <v>292639454.65917522</v>
      </c>
      <c r="AB65" s="154">
        <f t="shared" si="8"/>
        <v>-294615403.00135821</v>
      </c>
      <c r="AC65" s="154">
        <f t="shared" si="2"/>
        <v>-1975948.3421829939</v>
      </c>
      <c r="AD65" s="154">
        <f t="shared" si="3"/>
        <v>0</v>
      </c>
      <c r="AE65" s="57">
        <f t="shared" si="4"/>
        <v>1</v>
      </c>
      <c r="AF65" s="57">
        <f>PRODUCT($AE$3:$AE65)</f>
        <v>1.0722982584052414</v>
      </c>
      <c r="AG65" s="230">
        <f>(POWER(AF65,1/COUNTA($J$3:$J65))-1)*360/28</f>
        <v>0.11267626717017183</v>
      </c>
    </row>
    <row r="66" spans="20:33">
      <c r="T66" s="55">
        <f t="shared" si="15"/>
        <v>0.11504300000000001</v>
      </c>
      <c r="U66" s="154">
        <f t="shared" si="14"/>
        <v>0</v>
      </c>
      <c r="V66" s="154">
        <f t="shared" si="1"/>
        <v>0</v>
      </c>
      <c r="Y66" s="154">
        <f t="shared" si="9"/>
        <v>0</v>
      </c>
      <c r="Z66" s="154">
        <f t="shared" si="6"/>
        <v>0</v>
      </c>
      <c r="AA66" s="154">
        <f t="shared" si="7"/>
        <v>292639454.65917522</v>
      </c>
      <c r="AB66" s="154">
        <f t="shared" si="8"/>
        <v>-294615403.00135821</v>
      </c>
      <c r="AC66" s="154">
        <f t="shared" si="2"/>
        <v>-1975948.3421829939</v>
      </c>
      <c r="AD66" s="154">
        <f t="shared" si="3"/>
        <v>0</v>
      </c>
      <c r="AE66" s="57">
        <f t="shared" si="4"/>
        <v>1</v>
      </c>
      <c r="AF66" s="57">
        <f>PRODUCT($AE$3:$AE66)</f>
        <v>1.0722982584052414</v>
      </c>
      <c r="AG66" s="230">
        <f>(POWER(AF66,1/COUNTA($J$3:$J66))-1)*360/28</f>
        <v>0.11267626717017183</v>
      </c>
    </row>
    <row r="67" spans="20:33">
      <c r="T67" s="55">
        <f t="shared" si="15"/>
        <v>0.11504300000000001</v>
      </c>
      <c r="U67" s="154">
        <f t="shared" si="14"/>
        <v>0</v>
      </c>
      <c r="V67" s="154">
        <f t="shared" si="1"/>
        <v>0</v>
      </c>
      <c r="Y67" s="154">
        <f t="shared" si="9"/>
        <v>0</v>
      </c>
      <c r="Z67" s="154">
        <f t="shared" si="6"/>
        <v>0</v>
      </c>
      <c r="AA67" s="154">
        <f t="shared" si="7"/>
        <v>292639454.65917522</v>
      </c>
      <c r="AB67" s="154">
        <f t="shared" si="8"/>
        <v>-294615403.00135821</v>
      </c>
      <c r="AC67" s="154">
        <f t="shared" ref="AC67:AC130" si="16">+AA67+AB67</f>
        <v>-1975948.3421829939</v>
      </c>
      <c r="AD67" s="154">
        <f t="shared" si="3"/>
        <v>0</v>
      </c>
      <c r="AE67" s="57">
        <f t="shared" si="4"/>
        <v>1</v>
      </c>
      <c r="AF67" s="57">
        <f>PRODUCT($AE$3:$AE67)</f>
        <v>1.0722982584052414</v>
      </c>
      <c r="AG67" s="230">
        <f>(POWER(AF67,1/COUNTA($J$3:$J67))-1)*360/28</f>
        <v>0.11267626717017183</v>
      </c>
    </row>
    <row r="68" spans="20:33">
      <c r="T68" s="55">
        <f t="shared" ref="T68:T119" si="17">_xlfn.IFNA(INDEX($E$6:$E$24,MATCH($K68,$C$6:$C$24,1))/100,$D$1/100)</f>
        <v>0.11504300000000001</v>
      </c>
      <c r="U68" s="154">
        <f t="shared" si="14"/>
        <v>0</v>
      </c>
      <c r="V68" s="154">
        <f t="shared" ref="V68:V119" si="18">+N68+U68</f>
        <v>0</v>
      </c>
      <c r="Y68" s="154">
        <f t="shared" ref="Y68:Y131" si="19">+P68*X68</f>
        <v>0</v>
      </c>
      <c r="Z68" s="154">
        <f t="shared" ref="Z68:Z131" si="20">+S68*$Z$2*$Q68/360</f>
        <v>0</v>
      </c>
      <c r="AA68" s="154">
        <f t="shared" si="7"/>
        <v>292639454.65917522</v>
      </c>
      <c r="AB68" s="154">
        <f t="shared" si="8"/>
        <v>-294615403.00135821</v>
      </c>
      <c r="AC68" s="154">
        <f t="shared" si="16"/>
        <v>-1975948.3421829939</v>
      </c>
      <c r="AD68" s="154">
        <f t="shared" ref="AD68:AD131" si="21">+AC68*X68</f>
        <v>0</v>
      </c>
      <c r="AE68" s="57">
        <f t="shared" ref="AE68:AE131" si="22">+(1+W68*Q68/360)</f>
        <v>1</v>
      </c>
      <c r="AF68" s="57">
        <f>PRODUCT($AE$3:$AE68)</f>
        <v>1.0722982584052414</v>
      </c>
      <c r="AG68" s="230">
        <f>(POWER(AF68,1/COUNTA($J$3:$J68))-1)*360/28</f>
        <v>0.11267626717017183</v>
      </c>
    </row>
    <row r="69" spans="20:33">
      <c r="T69" s="55">
        <f t="shared" si="17"/>
        <v>0.11504300000000001</v>
      </c>
      <c r="U69" s="154">
        <f t="shared" si="14"/>
        <v>0</v>
      </c>
      <c r="V69" s="154">
        <f t="shared" si="18"/>
        <v>0</v>
      </c>
      <c r="Y69" s="154">
        <f t="shared" si="19"/>
        <v>0</v>
      </c>
      <c r="Z69" s="154">
        <f t="shared" si="20"/>
        <v>0</v>
      </c>
      <c r="AA69" s="154">
        <f t="shared" ref="AA69:AA132" si="23">+AA68*(1+$Z$2*$Q69/360)+Z69</f>
        <v>292639454.65917522</v>
      </c>
      <c r="AB69" s="154">
        <f t="shared" ref="AB69:AB132" si="24">+AB68*(1+$W69*$Q69/360)+O69</f>
        <v>-294615403.00135821</v>
      </c>
      <c r="AC69" s="154">
        <f t="shared" si="16"/>
        <v>-1975948.3421829939</v>
      </c>
      <c r="AD69" s="154">
        <f t="shared" si="21"/>
        <v>0</v>
      </c>
      <c r="AE69" s="57">
        <f t="shared" si="22"/>
        <v>1</v>
      </c>
      <c r="AF69" s="57">
        <f>PRODUCT($AE$3:$AE69)</f>
        <v>1.0722982584052414</v>
      </c>
      <c r="AG69" s="230">
        <f>(POWER(AF69,1/COUNTA($J$3:$J69))-1)*360/28</f>
        <v>0.11267626717017183</v>
      </c>
    </row>
    <row r="70" spans="20:33">
      <c r="T70" s="55">
        <f t="shared" si="17"/>
        <v>0.11504300000000001</v>
      </c>
      <c r="U70" s="154">
        <f t="shared" si="14"/>
        <v>0</v>
      </c>
      <c r="V70" s="154">
        <f t="shared" si="18"/>
        <v>0</v>
      </c>
      <c r="Y70" s="154">
        <f t="shared" si="19"/>
        <v>0</v>
      </c>
      <c r="Z70" s="154">
        <f t="shared" si="20"/>
        <v>0</v>
      </c>
      <c r="AA70" s="154">
        <f t="shared" si="23"/>
        <v>292639454.65917522</v>
      </c>
      <c r="AB70" s="154">
        <f t="shared" si="24"/>
        <v>-294615403.00135821</v>
      </c>
      <c r="AC70" s="154">
        <f t="shared" si="16"/>
        <v>-1975948.3421829939</v>
      </c>
      <c r="AD70" s="154">
        <f t="shared" si="21"/>
        <v>0</v>
      </c>
      <c r="AE70" s="57">
        <f t="shared" si="22"/>
        <v>1</v>
      </c>
      <c r="AF70" s="57">
        <f>PRODUCT($AE$3:$AE70)</f>
        <v>1.0722982584052414</v>
      </c>
      <c r="AG70" s="230">
        <f>(POWER(AF70,1/COUNTA($J$3:$J70))-1)*360/28</f>
        <v>0.11267626717017183</v>
      </c>
    </row>
    <row r="71" spans="20:33">
      <c r="T71" s="55">
        <f t="shared" si="17"/>
        <v>0.11504300000000001</v>
      </c>
      <c r="U71" s="154">
        <f t="shared" si="14"/>
        <v>0</v>
      </c>
      <c r="V71" s="154">
        <f t="shared" si="18"/>
        <v>0</v>
      </c>
      <c r="Y71" s="154">
        <f t="shared" si="19"/>
        <v>0</v>
      </c>
      <c r="Z71" s="154">
        <f t="shared" si="20"/>
        <v>0</v>
      </c>
      <c r="AA71" s="154">
        <f t="shared" si="23"/>
        <v>292639454.65917522</v>
      </c>
      <c r="AB71" s="154">
        <f t="shared" si="24"/>
        <v>-294615403.00135821</v>
      </c>
      <c r="AC71" s="154">
        <f t="shared" si="16"/>
        <v>-1975948.3421829939</v>
      </c>
      <c r="AD71" s="154">
        <f t="shared" si="21"/>
        <v>0</v>
      </c>
      <c r="AE71" s="57">
        <f t="shared" si="22"/>
        <v>1</v>
      </c>
      <c r="AF71" s="57">
        <f>PRODUCT($AE$3:$AE71)</f>
        <v>1.0722982584052414</v>
      </c>
      <c r="AG71" s="230">
        <f>(POWER(AF71,1/COUNTA($J$3:$J71))-1)*360/28</f>
        <v>0.11267626717017183</v>
      </c>
    </row>
    <row r="72" spans="20:33">
      <c r="T72" s="55">
        <f t="shared" si="17"/>
        <v>0.11504300000000001</v>
      </c>
      <c r="U72" s="154">
        <f t="shared" ref="U72:U119" si="25">(-1*S72)*T72*Q72/360</f>
        <v>0</v>
      </c>
      <c r="V72" s="154">
        <f t="shared" si="18"/>
        <v>0</v>
      </c>
      <c r="Y72" s="154">
        <f t="shared" si="19"/>
        <v>0</v>
      </c>
      <c r="Z72" s="154">
        <f t="shared" si="20"/>
        <v>0</v>
      </c>
      <c r="AA72" s="154">
        <f t="shared" si="23"/>
        <v>292639454.65917522</v>
      </c>
      <c r="AB72" s="154">
        <f t="shared" si="24"/>
        <v>-294615403.00135821</v>
      </c>
      <c r="AC72" s="154">
        <f t="shared" si="16"/>
        <v>-1975948.3421829939</v>
      </c>
      <c r="AD72" s="154">
        <f t="shared" si="21"/>
        <v>0</v>
      </c>
      <c r="AE72" s="57">
        <f t="shared" si="22"/>
        <v>1</v>
      </c>
      <c r="AF72" s="57">
        <f>PRODUCT($AE$3:$AE72)</f>
        <v>1.0722982584052414</v>
      </c>
      <c r="AG72" s="230">
        <f>(POWER(AF72,1/COUNTA($J$3:$J72))-1)*360/28</f>
        <v>0.11267626717017183</v>
      </c>
    </row>
    <row r="73" spans="20:33">
      <c r="T73" s="55">
        <f t="shared" si="17"/>
        <v>0.11504300000000001</v>
      </c>
      <c r="U73" s="154">
        <f t="shared" si="25"/>
        <v>0</v>
      </c>
      <c r="V73" s="154">
        <f t="shared" si="18"/>
        <v>0</v>
      </c>
      <c r="Y73" s="154">
        <f t="shared" si="19"/>
        <v>0</v>
      </c>
      <c r="Z73" s="154">
        <f t="shared" si="20"/>
        <v>0</v>
      </c>
      <c r="AA73" s="154">
        <f t="shared" si="23"/>
        <v>292639454.65917522</v>
      </c>
      <c r="AB73" s="154">
        <f t="shared" si="24"/>
        <v>-294615403.00135821</v>
      </c>
      <c r="AC73" s="154">
        <f t="shared" si="16"/>
        <v>-1975948.3421829939</v>
      </c>
      <c r="AD73" s="154">
        <f t="shared" si="21"/>
        <v>0</v>
      </c>
      <c r="AE73" s="57">
        <f t="shared" si="22"/>
        <v>1</v>
      </c>
      <c r="AF73" s="57">
        <f>PRODUCT($AE$3:$AE73)</f>
        <v>1.0722982584052414</v>
      </c>
      <c r="AG73" s="230">
        <f>(POWER(AF73,1/COUNTA($J$3:$J73))-1)*360/28</f>
        <v>0.11267626717017183</v>
      </c>
    </row>
    <row r="74" spans="20:33">
      <c r="T74" s="55">
        <f t="shared" si="17"/>
        <v>0.11504300000000001</v>
      </c>
      <c r="U74" s="154">
        <f t="shared" si="25"/>
        <v>0</v>
      </c>
      <c r="V74" s="154">
        <f t="shared" si="18"/>
        <v>0</v>
      </c>
      <c r="Y74" s="154">
        <f t="shared" si="19"/>
        <v>0</v>
      </c>
      <c r="Z74" s="154">
        <f t="shared" si="20"/>
        <v>0</v>
      </c>
      <c r="AA74" s="154">
        <f t="shared" si="23"/>
        <v>292639454.65917522</v>
      </c>
      <c r="AB74" s="154">
        <f t="shared" si="24"/>
        <v>-294615403.00135821</v>
      </c>
      <c r="AC74" s="154">
        <f t="shared" si="16"/>
        <v>-1975948.3421829939</v>
      </c>
      <c r="AD74" s="154">
        <f t="shared" si="21"/>
        <v>0</v>
      </c>
      <c r="AE74" s="57">
        <f t="shared" si="22"/>
        <v>1</v>
      </c>
      <c r="AF74" s="57">
        <f>PRODUCT($AE$3:$AE74)</f>
        <v>1.0722982584052414</v>
      </c>
      <c r="AG74" s="230">
        <f>(POWER(AF74,1/COUNTA($J$3:$J74))-1)*360/28</f>
        <v>0.11267626717017183</v>
      </c>
    </row>
    <row r="75" spans="20:33">
      <c r="T75" s="55">
        <f t="shared" si="17"/>
        <v>0.11504300000000001</v>
      </c>
      <c r="U75" s="154">
        <f t="shared" si="25"/>
        <v>0</v>
      </c>
      <c r="V75" s="154">
        <f t="shared" si="18"/>
        <v>0</v>
      </c>
      <c r="Y75" s="154">
        <f t="shared" si="19"/>
        <v>0</v>
      </c>
      <c r="Z75" s="154">
        <f t="shared" si="20"/>
        <v>0</v>
      </c>
      <c r="AA75" s="154">
        <f t="shared" si="23"/>
        <v>292639454.65917522</v>
      </c>
      <c r="AB75" s="154">
        <f t="shared" si="24"/>
        <v>-294615403.00135821</v>
      </c>
      <c r="AC75" s="154">
        <f t="shared" si="16"/>
        <v>-1975948.3421829939</v>
      </c>
      <c r="AD75" s="154">
        <f t="shared" si="21"/>
        <v>0</v>
      </c>
      <c r="AE75" s="57">
        <f t="shared" si="22"/>
        <v>1</v>
      </c>
      <c r="AF75" s="57">
        <f>PRODUCT($AE$3:$AE75)</f>
        <v>1.0722982584052414</v>
      </c>
      <c r="AG75" s="230">
        <f>(POWER(AF75,1/COUNTA($J$3:$J75))-1)*360/28</f>
        <v>0.11267626717017183</v>
      </c>
    </row>
    <row r="76" spans="20:33">
      <c r="T76" s="55">
        <f t="shared" si="17"/>
        <v>0.11504300000000001</v>
      </c>
      <c r="U76" s="154">
        <f t="shared" si="25"/>
        <v>0</v>
      </c>
      <c r="V76" s="154">
        <f t="shared" si="18"/>
        <v>0</v>
      </c>
      <c r="Y76" s="154">
        <f t="shared" si="19"/>
        <v>0</v>
      </c>
      <c r="Z76" s="154">
        <f t="shared" si="20"/>
        <v>0</v>
      </c>
      <c r="AA76" s="154">
        <f t="shared" si="23"/>
        <v>292639454.65917522</v>
      </c>
      <c r="AB76" s="154">
        <f t="shared" si="24"/>
        <v>-294615403.00135821</v>
      </c>
      <c r="AC76" s="154">
        <f t="shared" si="16"/>
        <v>-1975948.3421829939</v>
      </c>
      <c r="AD76" s="154">
        <f t="shared" si="21"/>
        <v>0</v>
      </c>
      <c r="AE76" s="57">
        <f t="shared" si="22"/>
        <v>1</v>
      </c>
      <c r="AF76" s="57">
        <f>PRODUCT($AE$3:$AE76)</f>
        <v>1.0722982584052414</v>
      </c>
      <c r="AG76" s="230">
        <f>(POWER(AF76,1/COUNTA($J$3:$J76))-1)*360/28</f>
        <v>0.11267626717017183</v>
      </c>
    </row>
    <row r="77" spans="20:33">
      <c r="T77" s="55">
        <f t="shared" si="17"/>
        <v>0.11504300000000001</v>
      </c>
      <c r="U77" s="154">
        <f t="shared" si="25"/>
        <v>0</v>
      </c>
      <c r="V77" s="154">
        <f t="shared" si="18"/>
        <v>0</v>
      </c>
      <c r="Y77" s="154">
        <f t="shared" si="19"/>
        <v>0</v>
      </c>
      <c r="Z77" s="154">
        <f t="shared" si="20"/>
        <v>0</v>
      </c>
      <c r="AA77" s="154">
        <f t="shared" si="23"/>
        <v>292639454.65917522</v>
      </c>
      <c r="AB77" s="154">
        <f t="shared" si="24"/>
        <v>-294615403.00135821</v>
      </c>
      <c r="AC77" s="154">
        <f t="shared" si="16"/>
        <v>-1975948.3421829939</v>
      </c>
      <c r="AD77" s="154">
        <f t="shared" si="21"/>
        <v>0</v>
      </c>
      <c r="AE77" s="57">
        <f t="shared" si="22"/>
        <v>1</v>
      </c>
      <c r="AF77" s="57">
        <f>PRODUCT($AE$3:$AE77)</f>
        <v>1.0722982584052414</v>
      </c>
      <c r="AG77" s="230">
        <f>(POWER(AF77,1/COUNTA($J$3:$J77))-1)*360/28</f>
        <v>0.11267626717017183</v>
      </c>
    </row>
    <row r="78" spans="20:33">
      <c r="T78" s="55">
        <f t="shared" si="17"/>
        <v>0.11504300000000001</v>
      </c>
      <c r="U78" s="154">
        <f t="shared" si="25"/>
        <v>0</v>
      </c>
      <c r="V78" s="154">
        <f t="shared" si="18"/>
        <v>0</v>
      </c>
      <c r="Y78" s="154">
        <f t="shared" si="19"/>
        <v>0</v>
      </c>
      <c r="Z78" s="154">
        <f t="shared" si="20"/>
        <v>0</v>
      </c>
      <c r="AA78" s="154">
        <f t="shared" si="23"/>
        <v>292639454.65917522</v>
      </c>
      <c r="AB78" s="154">
        <f t="shared" si="24"/>
        <v>-294615403.00135821</v>
      </c>
      <c r="AC78" s="154">
        <f t="shared" si="16"/>
        <v>-1975948.3421829939</v>
      </c>
      <c r="AD78" s="154">
        <f t="shared" si="21"/>
        <v>0</v>
      </c>
      <c r="AE78" s="57">
        <f t="shared" si="22"/>
        <v>1</v>
      </c>
      <c r="AF78" s="57">
        <f>PRODUCT($AE$3:$AE78)</f>
        <v>1.0722982584052414</v>
      </c>
      <c r="AG78" s="230">
        <f>(POWER(AF78,1/COUNTA($J$3:$J78))-1)*360/28</f>
        <v>0.11267626717017183</v>
      </c>
    </row>
    <row r="79" spans="20:33">
      <c r="T79" s="55">
        <f t="shared" si="17"/>
        <v>0.11504300000000001</v>
      </c>
      <c r="U79" s="154">
        <f t="shared" si="25"/>
        <v>0</v>
      </c>
      <c r="V79" s="154">
        <f t="shared" si="18"/>
        <v>0</v>
      </c>
      <c r="Y79" s="154">
        <f t="shared" si="19"/>
        <v>0</v>
      </c>
      <c r="Z79" s="154">
        <f t="shared" si="20"/>
        <v>0</v>
      </c>
      <c r="AA79" s="154">
        <f t="shared" si="23"/>
        <v>292639454.65917522</v>
      </c>
      <c r="AB79" s="154">
        <f t="shared" si="24"/>
        <v>-294615403.00135821</v>
      </c>
      <c r="AC79" s="154">
        <f t="shared" si="16"/>
        <v>-1975948.3421829939</v>
      </c>
      <c r="AD79" s="154">
        <f t="shared" si="21"/>
        <v>0</v>
      </c>
      <c r="AE79" s="57">
        <f t="shared" si="22"/>
        <v>1</v>
      </c>
      <c r="AF79" s="57">
        <f>PRODUCT($AE$3:$AE79)</f>
        <v>1.0722982584052414</v>
      </c>
      <c r="AG79" s="230">
        <f>(POWER(AF79,1/COUNTA($J$3:$J79))-1)*360/28</f>
        <v>0.11267626717017183</v>
      </c>
    </row>
    <row r="80" spans="20:33">
      <c r="T80" s="55">
        <f t="shared" si="17"/>
        <v>0.11504300000000001</v>
      </c>
      <c r="U80" s="154">
        <f t="shared" si="25"/>
        <v>0</v>
      </c>
      <c r="V80" s="154">
        <f t="shared" si="18"/>
        <v>0</v>
      </c>
      <c r="Y80" s="154">
        <f t="shared" si="19"/>
        <v>0</v>
      </c>
      <c r="Z80" s="154">
        <f t="shared" si="20"/>
        <v>0</v>
      </c>
      <c r="AA80" s="154">
        <f t="shared" si="23"/>
        <v>292639454.65917522</v>
      </c>
      <c r="AB80" s="154">
        <f t="shared" si="24"/>
        <v>-294615403.00135821</v>
      </c>
      <c r="AC80" s="154">
        <f t="shared" si="16"/>
        <v>-1975948.3421829939</v>
      </c>
      <c r="AD80" s="154">
        <f t="shared" si="21"/>
        <v>0</v>
      </c>
      <c r="AE80" s="57">
        <f t="shared" si="22"/>
        <v>1</v>
      </c>
      <c r="AF80" s="57">
        <f>PRODUCT($AE$3:$AE80)</f>
        <v>1.0722982584052414</v>
      </c>
      <c r="AG80" s="230">
        <f>(POWER(AF80,1/COUNTA($J$3:$J80))-1)*360/28</f>
        <v>0.11267626717017183</v>
      </c>
    </row>
    <row r="81" spans="20:33">
      <c r="T81" s="55">
        <f t="shared" si="17"/>
        <v>0.11504300000000001</v>
      </c>
      <c r="U81" s="154">
        <f t="shared" si="25"/>
        <v>0</v>
      </c>
      <c r="V81" s="154">
        <f t="shared" si="18"/>
        <v>0</v>
      </c>
      <c r="Y81" s="154">
        <f t="shared" si="19"/>
        <v>0</v>
      </c>
      <c r="Z81" s="154">
        <f t="shared" si="20"/>
        <v>0</v>
      </c>
      <c r="AA81" s="154">
        <f t="shared" si="23"/>
        <v>292639454.65917522</v>
      </c>
      <c r="AB81" s="154">
        <f t="shared" si="24"/>
        <v>-294615403.00135821</v>
      </c>
      <c r="AC81" s="154">
        <f t="shared" si="16"/>
        <v>-1975948.3421829939</v>
      </c>
      <c r="AD81" s="154">
        <f t="shared" si="21"/>
        <v>0</v>
      </c>
      <c r="AE81" s="57">
        <f t="shared" si="22"/>
        <v>1</v>
      </c>
      <c r="AF81" s="57">
        <f>PRODUCT($AE$3:$AE81)</f>
        <v>1.0722982584052414</v>
      </c>
      <c r="AG81" s="230">
        <f>(POWER(AF81,1/COUNTA($J$3:$J81))-1)*360/28</f>
        <v>0.11267626717017183</v>
      </c>
    </row>
    <row r="82" spans="20:33">
      <c r="T82" s="55">
        <f t="shared" si="17"/>
        <v>0.11504300000000001</v>
      </c>
      <c r="U82" s="154">
        <f t="shared" si="25"/>
        <v>0</v>
      </c>
      <c r="V82" s="154">
        <f t="shared" si="18"/>
        <v>0</v>
      </c>
      <c r="Y82" s="154">
        <f t="shared" si="19"/>
        <v>0</v>
      </c>
      <c r="Z82" s="154">
        <f t="shared" si="20"/>
        <v>0</v>
      </c>
      <c r="AA82" s="154">
        <f t="shared" si="23"/>
        <v>292639454.65917522</v>
      </c>
      <c r="AB82" s="154">
        <f t="shared" si="24"/>
        <v>-294615403.00135821</v>
      </c>
      <c r="AC82" s="154">
        <f t="shared" si="16"/>
        <v>-1975948.3421829939</v>
      </c>
      <c r="AD82" s="154">
        <f t="shared" si="21"/>
        <v>0</v>
      </c>
      <c r="AE82" s="57">
        <f t="shared" si="22"/>
        <v>1</v>
      </c>
      <c r="AF82" s="57">
        <f>PRODUCT($AE$3:$AE82)</f>
        <v>1.0722982584052414</v>
      </c>
      <c r="AG82" s="230">
        <f>(POWER(AF82,1/COUNTA($J$3:$J82))-1)*360/28</f>
        <v>0.11267626717017183</v>
      </c>
    </row>
    <row r="83" spans="20:33">
      <c r="T83" s="55">
        <f t="shared" si="17"/>
        <v>0.11504300000000001</v>
      </c>
      <c r="U83" s="154">
        <f t="shared" si="25"/>
        <v>0</v>
      </c>
      <c r="V83" s="154">
        <f t="shared" si="18"/>
        <v>0</v>
      </c>
      <c r="Y83" s="154">
        <f t="shared" si="19"/>
        <v>0</v>
      </c>
      <c r="Z83" s="154">
        <f t="shared" si="20"/>
        <v>0</v>
      </c>
      <c r="AA83" s="154">
        <f t="shared" si="23"/>
        <v>292639454.65917522</v>
      </c>
      <c r="AB83" s="154">
        <f t="shared" si="24"/>
        <v>-294615403.00135821</v>
      </c>
      <c r="AC83" s="154">
        <f t="shared" si="16"/>
        <v>-1975948.3421829939</v>
      </c>
      <c r="AD83" s="154">
        <f t="shared" si="21"/>
        <v>0</v>
      </c>
      <c r="AE83" s="57">
        <f t="shared" si="22"/>
        <v>1</v>
      </c>
      <c r="AF83" s="57">
        <f>PRODUCT($AE$3:$AE83)</f>
        <v>1.0722982584052414</v>
      </c>
      <c r="AG83" s="230">
        <f>(POWER(AF83,1/COUNTA($J$3:$J83))-1)*360/28</f>
        <v>0.11267626717017183</v>
      </c>
    </row>
    <row r="84" spans="20:33">
      <c r="T84" s="55">
        <f t="shared" si="17"/>
        <v>0.11504300000000001</v>
      </c>
      <c r="U84" s="154">
        <f t="shared" si="25"/>
        <v>0</v>
      </c>
      <c r="V84" s="154">
        <f t="shared" si="18"/>
        <v>0</v>
      </c>
      <c r="Y84" s="154">
        <f t="shared" si="19"/>
        <v>0</v>
      </c>
      <c r="Z84" s="154">
        <f t="shared" si="20"/>
        <v>0</v>
      </c>
      <c r="AA84" s="154">
        <f t="shared" si="23"/>
        <v>292639454.65917522</v>
      </c>
      <c r="AB84" s="154">
        <f t="shared" si="24"/>
        <v>-294615403.00135821</v>
      </c>
      <c r="AC84" s="154">
        <f t="shared" si="16"/>
        <v>-1975948.3421829939</v>
      </c>
      <c r="AD84" s="154">
        <f t="shared" si="21"/>
        <v>0</v>
      </c>
      <c r="AE84" s="57">
        <f t="shared" si="22"/>
        <v>1</v>
      </c>
      <c r="AF84" s="57">
        <f>PRODUCT($AE$3:$AE84)</f>
        <v>1.0722982584052414</v>
      </c>
      <c r="AG84" s="230">
        <f>(POWER(AF84,1/COUNTA($J$3:$J84))-1)*360/28</f>
        <v>0.11267626717017183</v>
      </c>
    </row>
    <row r="85" spans="20:33">
      <c r="T85" s="55">
        <f t="shared" si="17"/>
        <v>0.11504300000000001</v>
      </c>
      <c r="U85" s="154">
        <f t="shared" si="25"/>
        <v>0</v>
      </c>
      <c r="V85" s="154">
        <f t="shared" si="18"/>
        <v>0</v>
      </c>
      <c r="Y85" s="154">
        <f t="shared" si="19"/>
        <v>0</v>
      </c>
      <c r="Z85" s="154">
        <f t="shared" si="20"/>
        <v>0</v>
      </c>
      <c r="AA85" s="154">
        <f t="shared" si="23"/>
        <v>292639454.65917522</v>
      </c>
      <c r="AB85" s="154">
        <f t="shared" si="24"/>
        <v>-294615403.00135821</v>
      </c>
      <c r="AC85" s="154">
        <f t="shared" si="16"/>
        <v>-1975948.3421829939</v>
      </c>
      <c r="AD85" s="154">
        <f t="shared" si="21"/>
        <v>0</v>
      </c>
      <c r="AE85" s="57">
        <f t="shared" si="22"/>
        <v>1</v>
      </c>
      <c r="AF85" s="57">
        <f>PRODUCT($AE$3:$AE85)</f>
        <v>1.0722982584052414</v>
      </c>
      <c r="AG85" s="230">
        <f>(POWER(AF85,1/COUNTA($J$3:$J85))-1)*360/28</f>
        <v>0.11267626717017183</v>
      </c>
    </row>
    <row r="86" spans="20:33">
      <c r="T86" s="55">
        <f t="shared" si="17"/>
        <v>0.11504300000000001</v>
      </c>
      <c r="U86" s="154">
        <f t="shared" si="25"/>
        <v>0</v>
      </c>
      <c r="V86" s="154">
        <f t="shared" si="18"/>
        <v>0</v>
      </c>
      <c r="Y86" s="154">
        <f t="shared" si="19"/>
        <v>0</v>
      </c>
      <c r="Z86" s="154">
        <f t="shared" si="20"/>
        <v>0</v>
      </c>
      <c r="AA86" s="154">
        <f t="shared" si="23"/>
        <v>292639454.65917522</v>
      </c>
      <c r="AB86" s="154">
        <f t="shared" si="24"/>
        <v>-294615403.00135821</v>
      </c>
      <c r="AC86" s="154">
        <f t="shared" si="16"/>
        <v>-1975948.3421829939</v>
      </c>
      <c r="AD86" s="154">
        <f t="shared" si="21"/>
        <v>0</v>
      </c>
      <c r="AE86" s="57">
        <f t="shared" si="22"/>
        <v>1</v>
      </c>
      <c r="AF86" s="57">
        <f>PRODUCT($AE$3:$AE86)</f>
        <v>1.0722982584052414</v>
      </c>
      <c r="AG86" s="230">
        <f>(POWER(AF86,1/COUNTA($J$3:$J86))-1)*360/28</f>
        <v>0.11267626717017183</v>
      </c>
    </row>
    <row r="87" spans="20:33">
      <c r="T87" s="55">
        <f t="shared" si="17"/>
        <v>0.11504300000000001</v>
      </c>
      <c r="U87" s="154">
        <f t="shared" si="25"/>
        <v>0</v>
      </c>
      <c r="V87" s="154">
        <f t="shared" si="18"/>
        <v>0</v>
      </c>
      <c r="Y87" s="154">
        <f t="shared" si="19"/>
        <v>0</v>
      </c>
      <c r="Z87" s="154">
        <f t="shared" si="20"/>
        <v>0</v>
      </c>
      <c r="AA87" s="154">
        <f t="shared" si="23"/>
        <v>292639454.65917522</v>
      </c>
      <c r="AB87" s="154">
        <f t="shared" si="24"/>
        <v>-294615403.00135821</v>
      </c>
      <c r="AC87" s="154">
        <f t="shared" si="16"/>
        <v>-1975948.3421829939</v>
      </c>
      <c r="AD87" s="154">
        <f t="shared" si="21"/>
        <v>0</v>
      </c>
      <c r="AE87" s="57">
        <f t="shared" si="22"/>
        <v>1</v>
      </c>
      <c r="AF87" s="57">
        <f>PRODUCT($AE$3:$AE87)</f>
        <v>1.0722982584052414</v>
      </c>
      <c r="AG87" s="230">
        <f>(POWER(AF87,1/COUNTA($J$3:$J87))-1)*360/28</f>
        <v>0.11267626717017183</v>
      </c>
    </row>
    <row r="88" spans="20:33">
      <c r="T88" s="55">
        <f t="shared" si="17"/>
        <v>0.11504300000000001</v>
      </c>
      <c r="U88" s="154">
        <f t="shared" si="25"/>
        <v>0</v>
      </c>
      <c r="V88" s="154">
        <f t="shared" si="18"/>
        <v>0</v>
      </c>
      <c r="Y88" s="154">
        <f t="shared" si="19"/>
        <v>0</v>
      </c>
      <c r="Z88" s="154">
        <f t="shared" si="20"/>
        <v>0</v>
      </c>
      <c r="AA88" s="154">
        <f t="shared" si="23"/>
        <v>292639454.65917522</v>
      </c>
      <c r="AB88" s="154">
        <f t="shared" si="24"/>
        <v>-294615403.00135821</v>
      </c>
      <c r="AC88" s="154">
        <f t="shared" si="16"/>
        <v>-1975948.3421829939</v>
      </c>
      <c r="AD88" s="154">
        <f t="shared" si="21"/>
        <v>0</v>
      </c>
      <c r="AE88" s="57">
        <f t="shared" si="22"/>
        <v>1</v>
      </c>
      <c r="AF88" s="57">
        <f>PRODUCT($AE$3:$AE88)</f>
        <v>1.0722982584052414</v>
      </c>
      <c r="AG88" s="230">
        <f>(POWER(AF88,1/COUNTA($J$3:$J88))-1)*360/28</f>
        <v>0.11267626717017183</v>
      </c>
    </row>
    <row r="89" spans="20:33">
      <c r="T89" s="55">
        <f t="shared" si="17"/>
        <v>0.11504300000000001</v>
      </c>
      <c r="U89" s="154">
        <f t="shared" si="25"/>
        <v>0</v>
      </c>
      <c r="V89" s="154">
        <f t="shared" si="18"/>
        <v>0</v>
      </c>
      <c r="Y89" s="154">
        <f t="shared" si="19"/>
        <v>0</v>
      </c>
      <c r="Z89" s="154">
        <f t="shared" si="20"/>
        <v>0</v>
      </c>
      <c r="AA89" s="154">
        <f t="shared" si="23"/>
        <v>292639454.65917522</v>
      </c>
      <c r="AB89" s="154">
        <f t="shared" si="24"/>
        <v>-294615403.00135821</v>
      </c>
      <c r="AC89" s="154">
        <f t="shared" si="16"/>
        <v>-1975948.3421829939</v>
      </c>
      <c r="AD89" s="154">
        <f t="shared" si="21"/>
        <v>0</v>
      </c>
      <c r="AE89" s="57">
        <f t="shared" si="22"/>
        <v>1</v>
      </c>
      <c r="AF89" s="57">
        <f>PRODUCT($AE$3:$AE89)</f>
        <v>1.0722982584052414</v>
      </c>
      <c r="AG89" s="230">
        <f>(POWER(AF89,1/COUNTA($J$3:$J89))-1)*360/28</f>
        <v>0.11267626717017183</v>
      </c>
    </row>
    <row r="90" spans="20:33">
      <c r="T90" s="55">
        <f t="shared" si="17"/>
        <v>0.11504300000000001</v>
      </c>
      <c r="U90" s="154">
        <f t="shared" si="25"/>
        <v>0</v>
      </c>
      <c r="V90" s="154">
        <f t="shared" si="18"/>
        <v>0</v>
      </c>
      <c r="Y90" s="154">
        <f t="shared" si="19"/>
        <v>0</v>
      </c>
      <c r="Z90" s="154">
        <f t="shared" si="20"/>
        <v>0</v>
      </c>
      <c r="AA90" s="154">
        <f t="shared" si="23"/>
        <v>292639454.65917522</v>
      </c>
      <c r="AB90" s="154">
        <f t="shared" si="24"/>
        <v>-294615403.00135821</v>
      </c>
      <c r="AC90" s="154">
        <f t="shared" si="16"/>
        <v>-1975948.3421829939</v>
      </c>
      <c r="AD90" s="154">
        <f t="shared" si="21"/>
        <v>0</v>
      </c>
      <c r="AE90" s="57">
        <f t="shared" si="22"/>
        <v>1</v>
      </c>
      <c r="AF90" s="57">
        <f>PRODUCT($AE$3:$AE90)</f>
        <v>1.0722982584052414</v>
      </c>
      <c r="AG90" s="230">
        <f>(POWER(AF90,1/COUNTA($J$3:$J90))-1)*360/28</f>
        <v>0.11267626717017183</v>
      </c>
    </row>
    <row r="91" spans="20:33">
      <c r="T91" s="55">
        <f t="shared" si="17"/>
        <v>0.11504300000000001</v>
      </c>
      <c r="U91" s="154">
        <f t="shared" si="25"/>
        <v>0</v>
      </c>
      <c r="V91" s="154">
        <f t="shared" si="18"/>
        <v>0</v>
      </c>
      <c r="Y91" s="154">
        <f t="shared" si="19"/>
        <v>0</v>
      </c>
      <c r="Z91" s="154">
        <f t="shared" si="20"/>
        <v>0</v>
      </c>
      <c r="AA91" s="154">
        <f t="shared" si="23"/>
        <v>292639454.65917522</v>
      </c>
      <c r="AB91" s="154">
        <f t="shared" si="24"/>
        <v>-294615403.00135821</v>
      </c>
      <c r="AC91" s="154">
        <f t="shared" si="16"/>
        <v>-1975948.3421829939</v>
      </c>
      <c r="AD91" s="154">
        <f t="shared" si="21"/>
        <v>0</v>
      </c>
      <c r="AE91" s="57">
        <f t="shared" si="22"/>
        <v>1</v>
      </c>
      <c r="AF91" s="57">
        <f>PRODUCT($AE$3:$AE91)</f>
        <v>1.0722982584052414</v>
      </c>
      <c r="AG91" s="230">
        <f>(POWER(AF91,1/COUNTA($J$3:$J91))-1)*360/28</f>
        <v>0.11267626717017183</v>
      </c>
    </row>
    <row r="92" spans="20:33">
      <c r="T92" s="55">
        <f t="shared" si="17"/>
        <v>0.11504300000000001</v>
      </c>
      <c r="U92" s="154">
        <f t="shared" si="25"/>
        <v>0</v>
      </c>
      <c r="V92" s="154">
        <f t="shared" si="18"/>
        <v>0</v>
      </c>
      <c r="Y92" s="154">
        <f t="shared" si="19"/>
        <v>0</v>
      </c>
      <c r="Z92" s="154">
        <f t="shared" si="20"/>
        <v>0</v>
      </c>
      <c r="AA92" s="154">
        <f t="shared" si="23"/>
        <v>292639454.65917522</v>
      </c>
      <c r="AB92" s="154">
        <f t="shared" si="24"/>
        <v>-294615403.00135821</v>
      </c>
      <c r="AC92" s="154">
        <f t="shared" si="16"/>
        <v>-1975948.3421829939</v>
      </c>
      <c r="AD92" s="154">
        <f t="shared" si="21"/>
        <v>0</v>
      </c>
      <c r="AE92" s="57">
        <f t="shared" si="22"/>
        <v>1</v>
      </c>
      <c r="AF92" s="57">
        <f>PRODUCT($AE$3:$AE92)</f>
        <v>1.0722982584052414</v>
      </c>
      <c r="AG92" s="230">
        <f>(POWER(AF92,1/COUNTA($J$3:$J92))-1)*360/28</f>
        <v>0.11267626717017183</v>
      </c>
    </row>
    <row r="93" spans="20:33">
      <c r="T93" s="55">
        <f t="shared" si="17"/>
        <v>0.11504300000000001</v>
      </c>
      <c r="U93" s="154">
        <f t="shared" si="25"/>
        <v>0</v>
      </c>
      <c r="V93" s="154">
        <f t="shared" si="18"/>
        <v>0</v>
      </c>
      <c r="Y93" s="154">
        <f t="shared" si="19"/>
        <v>0</v>
      </c>
      <c r="Z93" s="154">
        <f t="shared" si="20"/>
        <v>0</v>
      </c>
      <c r="AA93" s="154">
        <f t="shared" si="23"/>
        <v>292639454.65917522</v>
      </c>
      <c r="AB93" s="154">
        <f t="shared" si="24"/>
        <v>-294615403.00135821</v>
      </c>
      <c r="AC93" s="154">
        <f t="shared" si="16"/>
        <v>-1975948.3421829939</v>
      </c>
      <c r="AD93" s="154">
        <f t="shared" si="21"/>
        <v>0</v>
      </c>
      <c r="AE93" s="57">
        <f t="shared" si="22"/>
        <v>1</v>
      </c>
      <c r="AF93" s="57">
        <f>PRODUCT($AE$3:$AE93)</f>
        <v>1.0722982584052414</v>
      </c>
      <c r="AG93" s="230">
        <f>(POWER(AF93,1/COUNTA($J$3:$J93))-1)*360/28</f>
        <v>0.11267626717017183</v>
      </c>
    </row>
    <row r="94" spans="20:33">
      <c r="T94" s="55">
        <f t="shared" si="17"/>
        <v>0.11504300000000001</v>
      </c>
      <c r="U94" s="154">
        <f t="shared" si="25"/>
        <v>0</v>
      </c>
      <c r="V94" s="154">
        <f t="shared" si="18"/>
        <v>0</v>
      </c>
      <c r="Y94" s="154">
        <f t="shared" si="19"/>
        <v>0</v>
      </c>
      <c r="Z94" s="154">
        <f t="shared" si="20"/>
        <v>0</v>
      </c>
      <c r="AA94" s="154">
        <f t="shared" si="23"/>
        <v>292639454.65917522</v>
      </c>
      <c r="AB94" s="154">
        <f t="shared" si="24"/>
        <v>-294615403.00135821</v>
      </c>
      <c r="AC94" s="154">
        <f t="shared" si="16"/>
        <v>-1975948.3421829939</v>
      </c>
      <c r="AD94" s="154">
        <f t="shared" si="21"/>
        <v>0</v>
      </c>
      <c r="AE94" s="57">
        <f t="shared" si="22"/>
        <v>1</v>
      </c>
      <c r="AF94" s="57">
        <f>PRODUCT($AE$3:$AE94)</f>
        <v>1.0722982584052414</v>
      </c>
      <c r="AG94" s="230">
        <f>(POWER(AF94,1/COUNTA($J$3:$J94))-1)*360/28</f>
        <v>0.11267626717017183</v>
      </c>
    </row>
    <row r="95" spans="20:33">
      <c r="T95" s="55">
        <f t="shared" si="17"/>
        <v>0.11504300000000001</v>
      </c>
      <c r="U95" s="154">
        <f t="shared" si="25"/>
        <v>0</v>
      </c>
      <c r="V95" s="154">
        <f t="shared" si="18"/>
        <v>0</v>
      </c>
      <c r="Y95" s="154">
        <f t="shared" si="19"/>
        <v>0</v>
      </c>
      <c r="Z95" s="154">
        <f t="shared" si="20"/>
        <v>0</v>
      </c>
      <c r="AA95" s="154">
        <f t="shared" si="23"/>
        <v>292639454.65917522</v>
      </c>
      <c r="AB95" s="154">
        <f t="shared" si="24"/>
        <v>-294615403.00135821</v>
      </c>
      <c r="AC95" s="154">
        <f t="shared" si="16"/>
        <v>-1975948.3421829939</v>
      </c>
      <c r="AD95" s="154">
        <f t="shared" si="21"/>
        <v>0</v>
      </c>
      <c r="AE95" s="57">
        <f t="shared" si="22"/>
        <v>1</v>
      </c>
      <c r="AF95" s="57">
        <f>PRODUCT($AE$3:$AE95)</f>
        <v>1.0722982584052414</v>
      </c>
      <c r="AG95" s="230">
        <f>(POWER(AF95,1/COUNTA($J$3:$J95))-1)*360/28</f>
        <v>0.11267626717017183</v>
      </c>
    </row>
    <row r="96" spans="20:33">
      <c r="T96" s="55">
        <f t="shared" si="17"/>
        <v>0.11504300000000001</v>
      </c>
      <c r="U96" s="154">
        <f t="shared" si="25"/>
        <v>0</v>
      </c>
      <c r="V96" s="154">
        <f t="shared" si="18"/>
        <v>0</v>
      </c>
      <c r="Y96" s="154">
        <f t="shared" si="19"/>
        <v>0</v>
      </c>
      <c r="Z96" s="154">
        <f t="shared" si="20"/>
        <v>0</v>
      </c>
      <c r="AA96" s="154">
        <f t="shared" si="23"/>
        <v>292639454.65917522</v>
      </c>
      <c r="AB96" s="154">
        <f t="shared" si="24"/>
        <v>-294615403.00135821</v>
      </c>
      <c r="AC96" s="154">
        <f t="shared" si="16"/>
        <v>-1975948.3421829939</v>
      </c>
      <c r="AD96" s="154">
        <f t="shared" si="21"/>
        <v>0</v>
      </c>
      <c r="AE96" s="57">
        <f t="shared" si="22"/>
        <v>1</v>
      </c>
      <c r="AF96" s="57">
        <f>PRODUCT($AE$3:$AE96)</f>
        <v>1.0722982584052414</v>
      </c>
      <c r="AG96" s="230">
        <f>(POWER(AF96,1/COUNTA($J$3:$J96))-1)*360/28</f>
        <v>0.11267626717017183</v>
      </c>
    </row>
    <row r="97" spans="20:33">
      <c r="T97" s="55">
        <f t="shared" si="17"/>
        <v>0.11504300000000001</v>
      </c>
      <c r="U97" s="154">
        <f t="shared" si="25"/>
        <v>0</v>
      </c>
      <c r="V97" s="154">
        <f t="shared" si="18"/>
        <v>0</v>
      </c>
      <c r="Y97" s="154">
        <f t="shared" si="19"/>
        <v>0</v>
      </c>
      <c r="Z97" s="154">
        <f t="shared" si="20"/>
        <v>0</v>
      </c>
      <c r="AA97" s="154">
        <f t="shared" si="23"/>
        <v>292639454.65917522</v>
      </c>
      <c r="AB97" s="154">
        <f t="shared" si="24"/>
        <v>-294615403.00135821</v>
      </c>
      <c r="AC97" s="154">
        <f t="shared" si="16"/>
        <v>-1975948.3421829939</v>
      </c>
      <c r="AD97" s="154">
        <f t="shared" si="21"/>
        <v>0</v>
      </c>
      <c r="AE97" s="57">
        <f t="shared" si="22"/>
        <v>1</v>
      </c>
      <c r="AF97" s="57">
        <f>PRODUCT($AE$3:$AE97)</f>
        <v>1.0722982584052414</v>
      </c>
      <c r="AG97" s="230">
        <f>(POWER(AF97,1/COUNTA($J$3:$J97))-1)*360/28</f>
        <v>0.11267626717017183</v>
      </c>
    </row>
    <row r="98" spans="20:33">
      <c r="T98" s="55">
        <f t="shared" si="17"/>
        <v>0.11504300000000001</v>
      </c>
      <c r="U98" s="154">
        <f t="shared" si="25"/>
        <v>0</v>
      </c>
      <c r="V98" s="154">
        <f t="shared" si="18"/>
        <v>0</v>
      </c>
      <c r="Y98" s="154">
        <f t="shared" si="19"/>
        <v>0</v>
      </c>
      <c r="Z98" s="154">
        <f t="shared" si="20"/>
        <v>0</v>
      </c>
      <c r="AA98" s="154">
        <f t="shared" si="23"/>
        <v>292639454.65917522</v>
      </c>
      <c r="AB98" s="154">
        <f t="shared" si="24"/>
        <v>-294615403.00135821</v>
      </c>
      <c r="AC98" s="154">
        <f t="shared" si="16"/>
        <v>-1975948.3421829939</v>
      </c>
      <c r="AD98" s="154">
        <f t="shared" si="21"/>
        <v>0</v>
      </c>
      <c r="AE98" s="57">
        <f t="shared" si="22"/>
        <v>1</v>
      </c>
      <c r="AF98" s="57">
        <f>PRODUCT($AE$3:$AE98)</f>
        <v>1.0722982584052414</v>
      </c>
      <c r="AG98" s="230">
        <f>(POWER(AF98,1/COUNTA($J$3:$J98))-1)*360/28</f>
        <v>0.11267626717017183</v>
      </c>
    </row>
    <row r="99" spans="20:33">
      <c r="T99" s="55">
        <f t="shared" si="17"/>
        <v>0.11504300000000001</v>
      </c>
      <c r="U99" s="154">
        <f t="shared" si="25"/>
        <v>0</v>
      </c>
      <c r="V99" s="154">
        <f t="shared" si="18"/>
        <v>0</v>
      </c>
      <c r="Y99" s="154">
        <f t="shared" si="19"/>
        <v>0</v>
      </c>
      <c r="Z99" s="154">
        <f t="shared" si="20"/>
        <v>0</v>
      </c>
      <c r="AA99" s="154">
        <f t="shared" si="23"/>
        <v>292639454.65917522</v>
      </c>
      <c r="AB99" s="154">
        <f t="shared" si="24"/>
        <v>-294615403.00135821</v>
      </c>
      <c r="AC99" s="154">
        <f t="shared" si="16"/>
        <v>-1975948.3421829939</v>
      </c>
      <c r="AD99" s="154">
        <f t="shared" si="21"/>
        <v>0</v>
      </c>
      <c r="AE99" s="57">
        <f t="shared" si="22"/>
        <v>1</v>
      </c>
      <c r="AF99" s="57">
        <f>PRODUCT($AE$3:$AE99)</f>
        <v>1.0722982584052414</v>
      </c>
      <c r="AG99" s="230">
        <f>(POWER(AF99,1/COUNTA($J$3:$J99))-1)*360/28</f>
        <v>0.11267626717017183</v>
      </c>
    </row>
    <row r="100" spans="20:33">
      <c r="T100" s="55">
        <f t="shared" si="17"/>
        <v>0.11504300000000001</v>
      </c>
      <c r="U100" s="154">
        <f t="shared" si="25"/>
        <v>0</v>
      </c>
      <c r="V100" s="154">
        <f t="shared" si="18"/>
        <v>0</v>
      </c>
      <c r="Y100" s="154">
        <f t="shared" si="19"/>
        <v>0</v>
      </c>
      <c r="Z100" s="154">
        <f t="shared" si="20"/>
        <v>0</v>
      </c>
      <c r="AA100" s="154">
        <f t="shared" si="23"/>
        <v>292639454.65917522</v>
      </c>
      <c r="AB100" s="154">
        <f t="shared" si="24"/>
        <v>-294615403.00135821</v>
      </c>
      <c r="AC100" s="154">
        <f t="shared" si="16"/>
        <v>-1975948.3421829939</v>
      </c>
      <c r="AD100" s="154">
        <f t="shared" si="21"/>
        <v>0</v>
      </c>
      <c r="AE100" s="57">
        <f t="shared" si="22"/>
        <v>1</v>
      </c>
      <c r="AF100" s="57">
        <f>PRODUCT($AE$3:$AE100)</f>
        <v>1.0722982584052414</v>
      </c>
      <c r="AG100" s="230">
        <f>(POWER(AF100,1/COUNTA($J$3:$J100))-1)*360/28</f>
        <v>0.11267626717017183</v>
      </c>
    </row>
    <row r="101" spans="20:33">
      <c r="T101" s="55">
        <f t="shared" si="17"/>
        <v>0.11504300000000001</v>
      </c>
      <c r="U101" s="154">
        <f t="shared" si="25"/>
        <v>0</v>
      </c>
      <c r="V101" s="154">
        <f t="shared" si="18"/>
        <v>0</v>
      </c>
      <c r="Y101" s="154">
        <f t="shared" si="19"/>
        <v>0</v>
      </c>
      <c r="Z101" s="154">
        <f t="shared" si="20"/>
        <v>0</v>
      </c>
      <c r="AA101" s="154">
        <f t="shared" si="23"/>
        <v>292639454.65917522</v>
      </c>
      <c r="AB101" s="154">
        <f t="shared" si="24"/>
        <v>-294615403.00135821</v>
      </c>
      <c r="AC101" s="154">
        <f t="shared" si="16"/>
        <v>-1975948.3421829939</v>
      </c>
      <c r="AD101" s="154">
        <f t="shared" si="21"/>
        <v>0</v>
      </c>
      <c r="AE101" s="57">
        <f t="shared" si="22"/>
        <v>1</v>
      </c>
      <c r="AF101" s="57">
        <f>PRODUCT($AE$3:$AE101)</f>
        <v>1.0722982584052414</v>
      </c>
      <c r="AG101" s="230">
        <f>(POWER(AF101,1/COUNTA($J$3:$J101))-1)*360/28</f>
        <v>0.11267626717017183</v>
      </c>
    </row>
    <row r="102" spans="20:33">
      <c r="T102" s="55">
        <f t="shared" si="17"/>
        <v>0.11504300000000001</v>
      </c>
      <c r="U102" s="154">
        <f t="shared" si="25"/>
        <v>0</v>
      </c>
      <c r="V102" s="154">
        <f t="shared" si="18"/>
        <v>0</v>
      </c>
      <c r="Y102" s="154">
        <f t="shared" si="19"/>
        <v>0</v>
      </c>
      <c r="Z102" s="154">
        <f t="shared" si="20"/>
        <v>0</v>
      </c>
      <c r="AA102" s="154">
        <f t="shared" si="23"/>
        <v>292639454.65917522</v>
      </c>
      <c r="AB102" s="154">
        <f t="shared" si="24"/>
        <v>-294615403.00135821</v>
      </c>
      <c r="AC102" s="154">
        <f t="shared" si="16"/>
        <v>-1975948.3421829939</v>
      </c>
      <c r="AD102" s="154">
        <f t="shared" si="21"/>
        <v>0</v>
      </c>
      <c r="AE102" s="57">
        <f t="shared" si="22"/>
        <v>1</v>
      </c>
      <c r="AF102" s="57">
        <f>PRODUCT($AE$3:$AE102)</f>
        <v>1.0722982584052414</v>
      </c>
      <c r="AG102" s="230">
        <f>(POWER(AF102,1/COUNTA($J$3:$J102))-1)*360/28</f>
        <v>0.11267626717017183</v>
      </c>
    </row>
    <row r="103" spans="20:33">
      <c r="T103" s="55">
        <f t="shared" si="17"/>
        <v>0.11504300000000001</v>
      </c>
      <c r="U103" s="154">
        <f t="shared" si="25"/>
        <v>0</v>
      </c>
      <c r="V103" s="154">
        <f t="shared" si="18"/>
        <v>0</v>
      </c>
      <c r="Y103" s="154">
        <f t="shared" si="19"/>
        <v>0</v>
      </c>
      <c r="Z103" s="154">
        <f t="shared" si="20"/>
        <v>0</v>
      </c>
      <c r="AA103" s="154">
        <f t="shared" si="23"/>
        <v>292639454.65917522</v>
      </c>
      <c r="AB103" s="154">
        <f t="shared" si="24"/>
        <v>-294615403.00135821</v>
      </c>
      <c r="AC103" s="154">
        <f t="shared" si="16"/>
        <v>-1975948.3421829939</v>
      </c>
      <c r="AD103" s="154">
        <f t="shared" si="21"/>
        <v>0</v>
      </c>
      <c r="AE103" s="57">
        <f t="shared" si="22"/>
        <v>1</v>
      </c>
      <c r="AF103" s="57">
        <f>PRODUCT($AE$3:$AE103)</f>
        <v>1.0722982584052414</v>
      </c>
      <c r="AG103" s="230">
        <f>(POWER(AF103,1/COUNTA($J$3:$J103))-1)*360/28</f>
        <v>0.11267626717017183</v>
      </c>
    </row>
    <row r="104" spans="20:33">
      <c r="T104" s="55">
        <f t="shared" si="17"/>
        <v>0.11504300000000001</v>
      </c>
      <c r="U104" s="154">
        <f t="shared" si="25"/>
        <v>0</v>
      </c>
      <c r="V104" s="154">
        <f t="shared" si="18"/>
        <v>0</v>
      </c>
      <c r="Y104" s="154">
        <f t="shared" si="19"/>
        <v>0</v>
      </c>
      <c r="Z104" s="154">
        <f t="shared" si="20"/>
        <v>0</v>
      </c>
      <c r="AA104" s="154">
        <f t="shared" si="23"/>
        <v>292639454.65917522</v>
      </c>
      <c r="AB104" s="154">
        <f t="shared" si="24"/>
        <v>-294615403.00135821</v>
      </c>
      <c r="AC104" s="154">
        <f t="shared" si="16"/>
        <v>-1975948.3421829939</v>
      </c>
      <c r="AD104" s="154">
        <f t="shared" si="21"/>
        <v>0</v>
      </c>
      <c r="AE104" s="57">
        <f t="shared" si="22"/>
        <v>1</v>
      </c>
      <c r="AF104" s="57">
        <f>PRODUCT($AE$3:$AE104)</f>
        <v>1.0722982584052414</v>
      </c>
      <c r="AG104" s="230">
        <f>(POWER(AF104,1/COUNTA($J$3:$J104))-1)*360/28</f>
        <v>0.11267626717017183</v>
      </c>
    </row>
    <row r="105" spans="20:33">
      <c r="T105" s="55">
        <f t="shared" si="17"/>
        <v>0.11504300000000001</v>
      </c>
      <c r="U105" s="154">
        <f t="shared" si="25"/>
        <v>0</v>
      </c>
      <c r="V105" s="154">
        <f t="shared" si="18"/>
        <v>0</v>
      </c>
      <c r="Y105" s="154">
        <f t="shared" si="19"/>
        <v>0</v>
      </c>
      <c r="Z105" s="154">
        <f t="shared" si="20"/>
        <v>0</v>
      </c>
      <c r="AA105" s="154">
        <f t="shared" si="23"/>
        <v>292639454.65917522</v>
      </c>
      <c r="AB105" s="154">
        <f t="shared" si="24"/>
        <v>-294615403.00135821</v>
      </c>
      <c r="AC105" s="154">
        <f t="shared" si="16"/>
        <v>-1975948.3421829939</v>
      </c>
      <c r="AD105" s="154">
        <f t="shared" si="21"/>
        <v>0</v>
      </c>
      <c r="AE105" s="57">
        <f t="shared" si="22"/>
        <v>1</v>
      </c>
      <c r="AF105" s="57">
        <f>PRODUCT($AE$3:$AE105)</f>
        <v>1.0722982584052414</v>
      </c>
      <c r="AG105" s="230">
        <f>(POWER(AF105,1/COUNTA($J$3:$J105))-1)*360/28</f>
        <v>0.11267626717017183</v>
      </c>
    </row>
    <row r="106" spans="20:33">
      <c r="T106" s="55">
        <f t="shared" si="17"/>
        <v>0.11504300000000001</v>
      </c>
      <c r="U106" s="154">
        <f t="shared" si="25"/>
        <v>0</v>
      </c>
      <c r="V106" s="154">
        <f t="shared" si="18"/>
        <v>0</v>
      </c>
      <c r="Y106" s="154">
        <f t="shared" si="19"/>
        <v>0</v>
      </c>
      <c r="Z106" s="154">
        <f t="shared" si="20"/>
        <v>0</v>
      </c>
      <c r="AA106" s="154">
        <f t="shared" si="23"/>
        <v>292639454.65917522</v>
      </c>
      <c r="AB106" s="154">
        <f t="shared" si="24"/>
        <v>-294615403.00135821</v>
      </c>
      <c r="AC106" s="154">
        <f t="shared" si="16"/>
        <v>-1975948.3421829939</v>
      </c>
      <c r="AD106" s="154">
        <f t="shared" si="21"/>
        <v>0</v>
      </c>
      <c r="AE106" s="57">
        <f t="shared" si="22"/>
        <v>1</v>
      </c>
      <c r="AF106" s="57">
        <f>PRODUCT($AE$3:$AE106)</f>
        <v>1.0722982584052414</v>
      </c>
      <c r="AG106" s="230">
        <f>(POWER(AF106,1/COUNTA($J$3:$J106))-1)*360/28</f>
        <v>0.11267626717017183</v>
      </c>
    </row>
    <row r="107" spans="20:33">
      <c r="T107" s="55">
        <f t="shared" si="17"/>
        <v>0.11504300000000001</v>
      </c>
      <c r="U107" s="154">
        <f t="shared" si="25"/>
        <v>0</v>
      </c>
      <c r="V107" s="154">
        <f t="shared" si="18"/>
        <v>0</v>
      </c>
      <c r="Y107" s="154">
        <f t="shared" si="19"/>
        <v>0</v>
      </c>
      <c r="Z107" s="154">
        <f t="shared" si="20"/>
        <v>0</v>
      </c>
      <c r="AA107" s="154">
        <f t="shared" si="23"/>
        <v>292639454.65917522</v>
      </c>
      <c r="AB107" s="154">
        <f t="shared" si="24"/>
        <v>-294615403.00135821</v>
      </c>
      <c r="AC107" s="154">
        <f t="shared" si="16"/>
        <v>-1975948.3421829939</v>
      </c>
      <c r="AD107" s="154">
        <f t="shared" si="21"/>
        <v>0</v>
      </c>
      <c r="AE107" s="57">
        <f t="shared" si="22"/>
        <v>1</v>
      </c>
      <c r="AF107" s="57">
        <f>PRODUCT($AE$3:$AE107)</f>
        <v>1.0722982584052414</v>
      </c>
      <c r="AG107" s="230">
        <f>(POWER(AF107,1/COUNTA($J$3:$J107))-1)*360/28</f>
        <v>0.11267626717017183</v>
      </c>
    </row>
    <row r="108" spans="20:33">
      <c r="T108" s="55">
        <f t="shared" si="17"/>
        <v>0.11504300000000001</v>
      </c>
      <c r="U108" s="154">
        <f t="shared" si="25"/>
        <v>0</v>
      </c>
      <c r="V108" s="154">
        <f t="shared" si="18"/>
        <v>0</v>
      </c>
      <c r="Y108" s="154">
        <f t="shared" si="19"/>
        <v>0</v>
      </c>
      <c r="Z108" s="154">
        <f t="shared" si="20"/>
        <v>0</v>
      </c>
      <c r="AA108" s="154">
        <f t="shared" si="23"/>
        <v>292639454.65917522</v>
      </c>
      <c r="AB108" s="154">
        <f t="shared" si="24"/>
        <v>-294615403.00135821</v>
      </c>
      <c r="AC108" s="154">
        <f t="shared" si="16"/>
        <v>-1975948.3421829939</v>
      </c>
      <c r="AD108" s="154">
        <f t="shared" si="21"/>
        <v>0</v>
      </c>
      <c r="AE108" s="57">
        <f t="shared" si="22"/>
        <v>1</v>
      </c>
      <c r="AF108" s="57">
        <f>PRODUCT($AE$3:$AE108)</f>
        <v>1.0722982584052414</v>
      </c>
      <c r="AG108" s="230">
        <f>(POWER(AF108,1/COUNTA($J$3:$J108))-1)*360/28</f>
        <v>0.11267626717017183</v>
      </c>
    </row>
    <row r="109" spans="20:33">
      <c r="T109" s="55">
        <f t="shared" si="17"/>
        <v>0.11504300000000001</v>
      </c>
      <c r="U109" s="154">
        <f t="shared" si="25"/>
        <v>0</v>
      </c>
      <c r="V109" s="154">
        <f t="shared" si="18"/>
        <v>0</v>
      </c>
      <c r="Y109" s="154">
        <f t="shared" si="19"/>
        <v>0</v>
      </c>
      <c r="Z109" s="154">
        <f t="shared" si="20"/>
        <v>0</v>
      </c>
      <c r="AA109" s="154">
        <f t="shared" si="23"/>
        <v>292639454.65917522</v>
      </c>
      <c r="AB109" s="154">
        <f t="shared" si="24"/>
        <v>-294615403.00135821</v>
      </c>
      <c r="AC109" s="154">
        <f t="shared" si="16"/>
        <v>-1975948.3421829939</v>
      </c>
      <c r="AD109" s="154">
        <f t="shared" si="21"/>
        <v>0</v>
      </c>
      <c r="AE109" s="57">
        <f t="shared" si="22"/>
        <v>1</v>
      </c>
      <c r="AF109" s="57">
        <f>PRODUCT($AE$3:$AE109)</f>
        <v>1.0722982584052414</v>
      </c>
      <c r="AG109" s="230">
        <f>(POWER(AF109,1/COUNTA($J$3:$J109))-1)*360/28</f>
        <v>0.11267626717017183</v>
      </c>
    </row>
    <row r="110" spans="20:33">
      <c r="T110" s="55">
        <f t="shared" si="17"/>
        <v>0.11504300000000001</v>
      </c>
      <c r="U110" s="154">
        <f t="shared" si="25"/>
        <v>0</v>
      </c>
      <c r="V110" s="154">
        <f t="shared" si="18"/>
        <v>0</v>
      </c>
      <c r="Y110" s="154">
        <f t="shared" si="19"/>
        <v>0</v>
      </c>
      <c r="Z110" s="154">
        <f t="shared" si="20"/>
        <v>0</v>
      </c>
      <c r="AA110" s="154">
        <f t="shared" si="23"/>
        <v>292639454.65917522</v>
      </c>
      <c r="AB110" s="154">
        <f t="shared" si="24"/>
        <v>-294615403.00135821</v>
      </c>
      <c r="AC110" s="154">
        <f t="shared" si="16"/>
        <v>-1975948.3421829939</v>
      </c>
      <c r="AD110" s="154">
        <f t="shared" si="21"/>
        <v>0</v>
      </c>
      <c r="AE110" s="57">
        <f t="shared" si="22"/>
        <v>1</v>
      </c>
      <c r="AF110" s="57">
        <f>PRODUCT($AE$3:$AE110)</f>
        <v>1.0722982584052414</v>
      </c>
      <c r="AG110" s="230">
        <f>(POWER(AF110,1/COUNTA($J$3:$J110))-1)*360/28</f>
        <v>0.11267626717017183</v>
      </c>
    </row>
    <row r="111" spans="20:33">
      <c r="T111" s="55">
        <f t="shared" si="17"/>
        <v>0.11504300000000001</v>
      </c>
      <c r="U111" s="154">
        <f t="shared" si="25"/>
        <v>0</v>
      </c>
      <c r="V111" s="154">
        <f t="shared" si="18"/>
        <v>0</v>
      </c>
      <c r="Y111" s="154">
        <f t="shared" si="19"/>
        <v>0</v>
      </c>
      <c r="Z111" s="154">
        <f t="shared" si="20"/>
        <v>0</v>
      </c>
      <c r="AA111" s="154">
        <f t="shared" si="23"/>
        <v>292639454.65917522</v>
      </c>
      <c r="AB111" s="154">
        <f t="shared" si="24"/>
        <v>-294615403.00135821</v>
      </c>
      <c r="AC111" s="154">
        <f t="shared" si="16"/>
        <v>-1975948.3421829939</v>
      </c>
      <c r="AD111" s="154">
        <f t="shared" si="21"/>
        <v>0</v>
      </c>
      <c r="AE111" s="57">
        <f t="shared" si="22"/>
        <v>1</v>
      </c>
      <c r="AF111" s="57">
        <f>PRODUCT($AE$3:$AE111)</f>
        <v>1.0722982584052414</v>
      </c>
      <c r="AG111" s="230">
        <f>(POWER(AF111,1/COUNTA($J$3:$J111))-1)*360/28</f>
        <v>0.11267626717017183</v>
      </c>
    </row>
    <row r="112" spans="20:33">
      <c r="T112" s="55">
        <f t="shared" si="17"/>
        <v>0.11504300000000001</v>
      </c>
      <c r="U112" s="154">
        <f t="shared" si="25"/>
        <v>0</v>
      </c>
      <c r="V112" s="154">
        <f t="shared" si="18"/>
        <v>0</v>
      </c>
      <c r="Y112" s="154">
        <f t="shared" si="19"/>
        <v>0</v>
      </c>
      <c r="Z112" s="154">
        <f t="shared" si="20"/>
        <v>0</v>
      </c>
      <c r="AA112" s="154">
        <f t="shared" si="23"/>
        <v>292639454.65917522</v>
      </c>
      <c r="AB112" s="154">
        <f t="shared" si="24"/>
        <v>-294615403.00135821</v>
      </c>
      <c r="AC112" s="154">
        <f t="shared" si="16"/>
        <v>-1975948.3421829939</v>
      </c>
      <c r="AD112" s="154">
        <f t="shared" si="21"/>
        <v>0</v>
      </c>
      <c r="AE112" s="57">
        <f t="shared" si="22"/>
        <v>1</v>
      </c>
      <c r="AF112" s="57">
        <f>PRODUCT($AE$3:$AE112)</f>
        <v>1.0722982584052414</v>
      </c>
      <c r="AG112" s="230">
        <f>(POWER(AF112,1/COUNTA($J$3:$J112))-1)*360/28</f>
        <v>0.11267626717017183</v>
      </c>
    </row>
    <row r="113" spans="20:33">
      <c r="T113" s="55">
        <f t="shared" si="17"/>
        <v>0.11504300000000001</v>
      </c>
      <c r="U113" s="154">
        <f t="shared" si="25"/>
        <v>0</v>
      </c>
      <c r="V113" s="154">
        <f t="shared" si="18"/>
        <v>0</v>
      </c>
      <c r="Y113" s="154">
        <f t="shared" si="19"/>
        <v>0</v>
      </c>
      <c r="Z113" s="154">
        <f t="shared" si="20"/>
        <v>0</v>
      </c>
      <c r="AA113" s="154">
        <f t="shared" si="23"/>
        <v>292639454.65917522</v>
      </c>
      <c r="AB113" s="154">
        <f t="shared" si="24"/>
        <v>-294615403.00135821</v>
      </c>
      <c r="AC113" s="154">
        <f t="shared" si="16"/>
        <v>-1975948.3421829939</v>
      </c>
      <c r="AD113" s="154">
        <f t="shared" si="21"/>
        <v>0</v>
      </c>
      <c r="AE113" s="57">
        <f t="shared" si="22"/>
        <v>1</v>
      </c>
      <c r="AF113" s="57">
        <f>PRODUCT($AE$3:$AE113)</f>
        <v>1.0722982584052414</v>
      </c>
      <c r="AG113" s="230">
        <f>(POWER(AF113,1/COUNTA($J$3:$J113))-1)*360/28</f>
        <v>0.11267626717017183</v>
      </c>
    </row>
    <row r="114" spans="20:33">
      <c r="T114" s="55">
        <f t="shared" si="17"/>
        <v>0.11504300000000001</v>
      </c>
      <c r="U114" s="154">
        <f t="shared" si="25"/>
        <v>0</v>
      </c>
      <c r="V114" s="154">
        <f t="shared" si="18"/>
        <v>0</v>
      </c>
      <c r="Y114" s="154">
        <f t="shared" si="19"/>
        <v>0</v>
      </c>
      <c r="Z114" s="154">
        <f t="shared" si="20"/>
        <v>0</v>
      </c>
      <c r="AA114" s="154">
        <f t="shared" si="23"/>
        <v>292639454.65917522</v>
      </c>
      <c r="AB114" s="154">
        <f t="shared" si="24"/>
        <v>-294615403.00135821</v>
      </c>
      <c r="AC114" s="154">
        <f t="shared" si="16"/>
        <v>-1975948.3421829939</v>
      </c>
      <c r="AD114" s="154">
        <f t="shared" si="21"/>
        <v>0</v>
      </c>
      <c r="AE114" s="57">
        <f t="shared" si="22"/>
        <v>1</v>
      </c>
      <c r="AF114" s="57">
        <f>PRODUCT($AE$3:$AE114)</f>
        <v>1.0722982584052414</v>
      </c>
      <c r="AG114" s="230">
        <f>(POWER(AF114,1/COUNTA($J$3:$J114))-1)*360/28</f>
        <v>0.11267626717017183</v>
      </c>
    </row>
    <row r="115" spans="20:33">
      <c r="T115" s="55">
        <f t="shared" si="17"/>
        <v>0.11504300000000001</v>
      </c>
      <c r="U115" s="154">
        <f t="shared" si="25"/>
        <v>0</v>
      </c>
      <c r="V115" s="154">
        <f t="shared" si="18"/>
        <v>0</v>
      </c>
      <c r="Y115" s="154">
        <f t="shared" si="19"/>
        <v>0</v>
      </c>
      <c r="Z115" s="154">
        <f t="shared" si="20"/>
        <v>0</v>
      </c>
      <c r="AA115" s="154">
        <f t="shared" si="23"/>
        <v>292639454.65917522</v>
      </c>
      <c r="AB115" s="154">
        <f t="shared" si="24"/>
        <v>-294615403.00135821</v>
      </c>
      <c r="AC115" s="154">
        <f t="shared" si="16"/>
        <v>-1975948.3421829939</v>
      </c>
      <c r="AD115" s="154">
        <f t="shared" si="21"/>
        <v>0</v>
      </c>
      <c r="AE115" s="57">
        <f t="shared" si="22"/>
        <v>1</v>
      </c>
      <c r="AF115" s="57">
        <f>PRODUCT($AE$3:$AE115)</f>
        <v>1.0722982584052414</v>
      </c>
      <c r="AG115" s="230">
        <f>(POWER(AF115,1/COUNTA($J$3:$J115))-1)*360/28</f>
        <v>0.11267626717017183</v>
      </c>
    </row>
    <row r="116" spans="20:33">
      <c r="T116" s="55">
        <f t="shared" si="17"/>
        <v>0.11504300000000001</v>
      </c>
      <c r="U116" s="154">
        <f t="shared" si="25"/>
        <v>0</v>
      </c>
      <c r="V116" s="154">
        <f t="shared" si="18"/>
        <v>0</v>
      </c>
      <c r="Y116" s="154">
        <f t="shared" si="19"/>
        <v>0</v>
      </c>
      <c r="Z116" s="154">
        <f t="shared" si="20"/>
        <v>0</v>
      </c>
      <c r="AA116" s="154">
        <f t="shared" si="23"/>
        <v>292639454.65917522</v>
      </c>
      <c r="AB116" s="154">
        <f t="shared" si="24"/>
        <v>-294615403.00135821</v>
      </c>
      <c r="AC116" s="154">
        <f t="shared" si="16"/>
        <v>-1975948.3421829939</v>
      </c>
      <c r="AD116" s="154">
        <f t="shared" si="21"/>
        <v>0</v>
      </c>
      <c r="AE116" s="57">
        <f t="shared" si="22"/>
        <v>1</v>
      </c>
      <c r="AF116" s="57">
        <f>PRODUCT($AE$3:$AE116)</f>
        <v>1.0722982584052414</v>
      </c>
      <c r="AG116" s="230">
        <f>(POWER(AF116,1/COUNTA($J$3:$J116))-1)*360/28</f>
        <v>0.11267626717017183</v>
      </c>
    </row>
    <row r="117" spans="20:33">
      <c r="T117" s="55">
        <f t="shared" si="17"/>
        <v>0.11504300000000001</v>
      </c>
      <c r="U117" s="154">
        <f t="shared" si="25"/>
        <v>0</v>
      </c>
      <c r="V117" s="154">
        <f t="shared" si="18"/>
        <v>0</v>
      </c>
      <c r="Y117" s="154">
        <f t="shared" si="19"/>
        <v>0</v>
      </c>
      <c r="Z117" s="154">
        <f t="shared" si="20"/>
        <v>0</v>
      </c>
      <c r="AA117" s="154">
        <f t="shared" si="23"/>
        <v>292639454.65917522</v>
      </c>
      <c r="AB117" s="154">
        <f t="shared" si="24"/>
        <v>-294615403.00135821</v>
      </c>
      <c r="AC117" s="154">
        <f t="shared" si="16"/>
        <v>-1975948.3421829939</v>
      </c>
      <c r="AD117" s="154">
        <f t="shared" si="21"/>
        <v>0</v>
      </c>
      <c r="AE117" s="57">
        <f t="shared" si="22"/>
        <v>1</v>
      </c>
      <c r="AF117" s="57">
        <f>PRODUCT($AE$3:$AE117)</f>
        <v>1.0722982584052414</v>
      </c>
      <c r="AG117" s="230">
        <f>(POWER(AF117,1/COUNTA($J$3:$J117))-1)*360/28</f>
        <v>0.11267626717017183</v>
      </c>
    </row>
    <row r="118" spans="20:33">
      <c r="T118" s="55">
        <f t="shared" si="17"/>
        <v>0.11504300000000001</v>
      </c>
      <c r="U118" s="154">
        <f t="shared" si="25"/>
        <v>0</v>
      </c>
      <c r="V118" s="154">
        <f t="shared" si="18"/>
        <v>0</v>
      </c>
      <c r="Y118" s="154">
        <f t="shared" si="19"/>
        <v>0</v>
      </c>
      <c r="Z118" s="154">
        <f t="shared" si="20"/>
        <v>0</v>
      </c>
      <c r="AA118" s="154">
        <f t="shared" si="23"/>
        <v>292639454.65917522</v>
      </c>
      <c r="AB118" s="154">
        <f t="shared" si="24"/>
        <v>-294615403.00135821</v>
      </c>
      <c r="AC118" s="154">
        <f t="shared" si="16"/>
        <v>-1975948.3421829939</v>
      </c>
      <c r="AD118" s="154">
        <f t="shared" si="21"/>
        <v>0</v>
      </c>
      <c r="AE118" s="57">
        <f t="shared" si="22"/>
        <v>1</v>
      </c>
      <c r="AF118" s="57">
        <f>PRODUCT($AE$3:$AE118)</f>
        <v>1.0722982584052414</v>
      </c>
      <c r="AG118" s="230">
        <f>(POWER(AF118,1/COUNTA($J$3:$J118))-1)*360/28</f>
        <v>0.11267626717017183</v>
      </c>
    </row>
    <row r="119" spans="20:33">
      <c r="T119" s="55">
        <f t="shared" si="17"/>
        <v>0.11504300000000001</v>
      </c>
      <c r="U119" s="154">
        <f t="shared" si="25"/>
        <v>0</v>
      </c>
      <c r="V119" s="154">
        <f t="shared" si="18"/>
        <v>0</v>
      </c>
      <c r="Y119" s="154">
        <f t="shared" si="19"/>
        <v>0</v>
      </c>
      <c r="Z119" s="154">
        <f t="shared" si="20"/>
        <v>0</v>
      </c>
      <c r="AA119" s="154">
        <f t="shared" si="23"/>
        <v>292639454.65917522</v>
      </c>
      <c r="AB119" s="154">
        <f t="shared" si="24"/>
        <v>-294615403.00135821</v>
      </c>
      <c r="AC119" s="154">
        <f t="shared" si="16"/>
        <v>-1975948.3421829939</v>
      </c>
      <c r="AD119" s="154">
        <f t="shared" si="21"/>
        <v>0</v>
      </c>
      <c r="AE119" s="57">
        <f t="shared" si="22"/>
        <v>1</v>
      </c>
      <c r="AF119" s="57">
        <f>PRODUCT($AE$3:$AE119)</f>
        <v>1.0722982584052414</v>
      </c>
      <c r="AG119" s="230">
        <f>(POWER(AF119,1/COUNTA($J$3:$J119))-1)*360/28</f>
        <v>0.11267626717017183</v>
      </c>
    </row>
    <row r="120" spans="20:33">
      <c r="Y120" s="154">
        <f t="shared" si="19"/>
        <v>0</v>
      </c>
      <c r="Z120" s="154">
        <f t="shared" si="20"/>
        <v>0</v>
      </c>
      <c r="AA120" s="154">
        <f t="shared" si="23"/>
        <v>292639454.65917522</v>
      </c>
      <c r="AB120" s="154">
        <f t="shared" si="24"/>
        <v>-294615403.00135821</v>
      </c>
      <c r="AC120" s="154">
        <f t="shared" si="16"/>
        <v>-1975948.3421829939</v>
      </c>
      <c r="AD120" s="154">
        <f t="shared" si="21"/>
        <v>0</v>
      </c>
      <c r="AE120" s="57">
        <f t="shared" si="22"/>
        <v>1</v>
      </c>
      <c r="AF120" s="57">
        <f>PRODUCT($AE$3:$AE120)</f>
        <v>1.0722982584052414</v>
      </c>
      <c r="AG120" s="230">
        <f>(POWER(AF120,1/COUNTA($J$3:$J120))-1)*360/28</f>
        <v>0.11267626717017183</v>
      </c>
    </row>
    <row r="121" spans="20:33">
      <c r="Y121" s="154">
        <f t="shared" si="19"/>
        <v>0</v>
      </c>
      <c r="Z121" s="154">
        <f t="shared" si="20"/>
        <v>0</v>
      </c>
      <c r="AA121" s="154">
        <f t="shared" si="23"/>
        <v>292639454.65917522</v>
      </c>
      <c r="AB121" s="154">
        <f t="shared" si="24"/>
        <v>-294615403.00135821</v>
      </c>
      <c r="AC121" s="154">
        <f t="shared" si="16"/>
        <v>-1975948.3421829939</v>
      </c>
      <c r="AD121" s="154">
        <f t="shared" si="21"/>
        <v>0</v>
      </c>
      <c r="AE121" s="57">
        <f t="shared" si="22"/>
        <v>1</v>
      </c>
      <c r="AF121" s="57">
        <f>PRODUCT($AE$3:$AE121)</f>
        <v>1.0722982584052414</v>
      </c>
      <c r="AG121" s="230">
        <f>(POWER(AF121,1/COUNTA($J$3:$J121))-1)*360/28</f>
        <v>0.11267626717017183</v>
      </c>
    </row>
    <row r="122" spans="20:33">
      <c r="Y122" s="154">
        <f t="shared" si="19"/>
        <v>0</v>
      </c>
      <c r="Z122" s="154">
        <f t="shared" si="20"/>
        <v>0</v>
      </c>
      <c r="AA122" s="154">
        <f t="shared" si="23"/>
        <v>292639454.65917522</v>
      </c>
      <c r="AB122" s="154">
        <f t="shared" si="24"/>
        <v>-294615403.00135821</v>
      </c>
      <c r="AC122" s="154">
        <f t="shared" si="16"/>
        <v>-1975948.3421829939</v>
      </c>
      <c r="AD122" s="154">
        <f t="shared" si="21"/>
        <v>0</v>
      </c>
      <c r="AE122" s="57">
        <f t="shared" si="22"/>
        <v>1</v>
      </c>
      <c r="AF122" s="57">
        <f>PRODUCT($AE$3:$AE122)</f>
        <v>1.0722982584052414</v>
      </c>
      <c r="AG122" s="230">
        <f>(POWER(AF122,1/COUNTA($J$3:$J122))-1)*360/28</f>
        <v>0.11267626717017183</v>
      </c>
    </row>
    <row r="123" spans="20:33">
      <c r="Y123" s="154">
        <f t="shared" si="19"/>
        <v>0</v>
      </c>
      <c r="Z123" s="154">
        <f t="shared" si="20"/>
        <v>0</v>
      </c>
      <c r="AA123" s="154">
        <f t="shared" si="23"/>
        <v>292639454.65917522</v>
      </c>
      <c r="AB123" s="154">
        <f t="shared" si="24"/>
        <v>-294615403.00135821</v>
      </c>
      <c r="AC123" s="154">
        <f t="shared" si="16"/>
        <v>-1975948.3421829939</v>
      </c>
      <c r="AD123" s="154">
        <f t="shared" si="21"/>
        <v>0</v>
      </c>
      <c r="AE123" s="57">
        <f t="shared" si="22"/>
        <v>1</v>
      </c>
      <c r="AF123" s="57">
        <f>PRODUCT($AE$3:$AE123)</f>
        <v>1.0722982584052414</v>
      </c>
      <c r="AG123" s="230">
        <f>(POWER(AF123,1/COUNTA($J$3:$J123))-1)*360/28</f>
        <v>0.11267626717017183</v>
      </c>
    </row>
    <row r="124" spans="20:33">
      <c r="Y124" s="154">
        <f t="shared" si="19"/>
        <v>0</v>
      </c>
      <c r="Z124" s="154">
        <f t="shared" si="20"/>
        <v>0</v>
      </c>
      <c r="AA124" s="154">
        <f t="shared" si="23"/>
        <v>292639454.65917522</v>
      </c>
      <c r="AB124" s="154">
        <f t="shared" si="24"/>
        <v>-294615403.00135821</v>
      </c>
      <c r="AC124" s="154">
        <f t="shared" si="16"/>
        <v>-1975948.3421829939</v>
      </c>
      <c r="AD124" s="154">
        <f t="shared" si="21"/>
        <v>0</v>
      </c>
      <c r="AE124" s="57">
        <f t="shared" si="22"/>
        <v>1</v>
      </c>
      <c r="AF124" s="57">
        <f>PRODUCT($AE$3:$AE124)</f>
        <v>1.0722982584052414</v>
      </c>
      <c r="AG124" s="230">
        <f>(POWER(AF124,1/COUNTA($J$3:$J124))-1)*360/28</f>
        <v>0.11267626717017183</v>
      </c>
    </row>
    <row r="125" spans="20:33">
      <c r="Y125" s="154">
        <f t="shared" si="19"/>
        <v>0</v>
      </c>
      <c r="Z125" s="154">
        <f t="shared" si="20"/>
        <v>0</v>
      </c>
      <c r="AA125" s="154">
        <f t="shared" si="23"/>
        <v>292639454.65917522</v>
      </c>
      <c r="AB125" s="154">
        <f t="shared" si="24"/>
        <v>-294615403.00135821</v>
      </c>
      <c r="AC125" s="154">
        <f t="shared" si="16"/>
        <v>-1975948.3421829939</v>
      </c>
      <c r="AD125" s="154">
        <f t="shared" si="21"/>
        <v>0</v>
      </c>
      <c r="AE125" s="57">
        <f t="shared" si="22"/>
        <v>1</v>
      </c>
      <c r="AF125" s="57">
        <f>PRODUCT($AE$3:$AE125)</f>
        <v>1.0722982584052414</v>
      </c>
      <c r="AG125" s="230">
        <f>(POWER(AF125,1/COUNTA($J$3:$J125))-1)*360/28</f>
        <v>0.11267626717017183</v>
      </c>
    </row>
    <row r="126" spans="20:33">
      <c r="Y126" s="154">
        <f t="shared" si="19"/>
        <v>0</v>
      </c>
      <c r="Z126" s="154">
        <f t="shared" si="20"/>
        <v>0</v>
      </c>
      <c r="AA126" s="154">
        <f t="shared" si="23"/>
        <v>292639454.65917522</v>
      </c>
      <c r="AB126" s="154">
        <f t="shared" si="24"/>
        <v>-294615403.00135821</v>
      </c>
      <c r="AC126" s="154">
        <f t="shared" si="16"/>
        <v>-1975948.3421829939</v>
      </c>
      <c r="AD126" s="154">
        <f t="shared" si="21"/>
        <v>0</v>
      </c>
      <c r="AE126" s="57">
        <f t="shared" si="22"/>
        <v>1</v>
      </c>
      <c r="AF126" s="57">
        <f>PRODUCT($AE$3:$AE126)</f>
        <v>1.0722982584052414</v>
      </c>
      <c r="AG126" s="230">
        <f>(POWER(AF126,1/COUNTA($J$3:$J126))-1)*360/28</f>
        <v>0.11267626717017183</v>
      </c>
    </row>
    <row r="127" spans="20:33">
      <c r="Y127" s="154">
        <f t="shared" si="19"/>
        <v>0</v>
      </c>
      <c r="Z127" s="154">
        <f t="shared" si="20"/>
        <v>0</v>
      </c>
      <c r="AA127" s="154">
        <f t="shared" si="23"/>
        <v>292639454.65917522</v>
      </c>
      <c r="AB127" s="154">
        <f t="shared" si="24"/>
        <v>-294615403.00135821</v>
      </c>
      <c r="AC127" s="154">
        <f t="shared" si="16"/>
        <v>-1975948.3421829939</v>
      </c>
      <c r="AD127" s="154">
        <f t="shared" si="21"/>
        <v>0</v>
      </c>
      <c r="AE127" s="57">
        <f t="shared" si="22"/>
        <v>1</v>
      </c>
      <c r="AF127" s="57">
        <f>PRODUCT($AE$3:$AE127)</f>
        <v>1.0722982584052414</v>
      </c>
      <c r="AG127" s="230">
        <f>(POWER(AF127,1/COUNTA($J$3:$J127))-1)*360/28</f>
        <v>0.11267626717017183</v>
      </c>
    </row>
    <row r="128" spans="20:33">
      <c r="Y128" s="154">
        <f t="shared" si="19"/>
        <v>0</v>
      </c>
      <c r="Z128" s="154">
        <f t="shared" si="20"/>
        <v>0</v>
      </c>
      <c r="AA128" s="154">
        <f t="shared" si="23"/>
        <v>292639454.65917522</v>
      </c>
      <c r="AB128" s="154">
        <f t="shared" si="24"/>
        <v>-294615403.00135821</v>
      </c>
      <c r="AC128" s="154">
        <f t="shared" si="16"/>
        <v>-1975948.3421829939</v>
      </c>
      <c r="AD128" s="154">
        <f t="shared" si="21"/>
        <v>0</v>
      </c>
      <c r="AE128" s="57">
        <f t="shared" si="22"/>
        <v>1</v>
      </c>
      <c r="AF128" s="57">
        <f>PRODUCT($AE$3:$AE128)</f>
        <v>1.0722982584052414</v>
      </c>
      <c r="AG128" s="230">
        <f>(POWER(AF128,1/COUNTA($J$3:$J128))-1)*360/28</f>
        <v>0.11267626717017183</v>
      </c>
    </row>
    <row r="129" spans="25:33">
      <c r="Y129" s="154">
        <f t="shared" si="19"/>
        <v>0</v>
      </c>
      <c r="Z129" s="154">
        <f t="shared" si="20"/>
        <v>0</v>
      </c>
      <c r="AA129" s="154">
        <f t="shared" si="23"/>
        <v>292639454.65917522</v>
      </c>
      <c r="AB129" s="154">
        <f t="shared" si="24"/>
        <v>-294615403.00135821</v>
      </c>
      <c r="AC129" s="154">
        <f t="shared" si="16"/>
        <v>-1975948.3421829939</v>
      </c>
      <c r="AD129" s="154">
        <f t="shared" si="21"/>
        <v>0</v>
      </c>
      <c r="AE129" s="57">
        <f t="shared" si="22"/>
        <v>1</v>
      </c>
      <c r="AF129" s="57">
        <f>PRODUCT($AE$3:$AE129)</f>
        <v>1.0722982584052414</v>
      </c>
      <c r="AG129" s="230">
        <f>(POWER(AF129,1/COUNTA($J$3:$J129))-1)*360/28</f>
        <v>0.11267626717017183</v>
      </c>
    </row>
    <row r="130" spans="25:33">
      <c r="Y130" s="154">
        <f t="shared" si="19"/>
        <v>0</v>
      </c>
      <c r="Z130" s="154">
        <f t="shared" si="20"/>
        <v>0</v>
      </c>
      <c r="AA130" s="154">
        <f t="shared" si="23"/>
        <v>292639454.65917522</v>
      </c>
      <c r="AB130" s="154">
        <f t="shared" si="24"/>
        <v>-294615403.00135821</v>
      </c>
      <c r="AC130" s="154">
        <f t="shared" si="16"/>
        <v>-1975948.3421829939</v>
      </c>
      <c r="AD130" s="154">
        <f t="shared" si="21"/>
        <v>0</v>
      </c>
      <c r="AE130" s="57">
        <f t="shared" si="22"/>
        <v>1</v>
      </c>
      <c r="AF130" s="57">
        <f>PRODUCT($AE$3:$AE130)</f>
        <v>1.0722982584052414</v>
      </c>
      <c r="AG130" s="230">
        <f>(POWER(AF130,1/COUNTA($J$3:$J130))-1)*360/28</f>
        <v>0.11267626717017183</v>
      </c>
    </row>
    <row r="131" spans="25:33">
      <c r="Y131" s="154">
        <f t="shared" si="19"/>
        <v>0</v>
      </c>
      <c r="Z131" s="154">
        <f t="shared" si="20"/>
        <v>0</v>
      </c>
      <c r="AA131" s="154">
        <f t="shared" si="23"/>
        <v>292639454.65917522</v>
      </c>
      <c r="AB131" s="154">
        <f t="shared" si="24"/>
        <v>-294615403.00135821</v>
      </c>
      <c r="AC131" s="154">
        <f t="shared" ref="AC131:AC194" si="26">+AA131+AB131</f>
        <v>-1975948.3421829939</v>
      </c>
      <c r="AD131" s="154">
        <f t="shared" si="21"/>
        <v>0</v>
      </c>
      <c r="AE131" s="57">
        <f t="shared" si="22"/>
        <v>1</v>
      </c>
      <c r="AF131" s="57">
        <f>PRODUCT($AE$3:$AE131)</f>
        <v>1.0722982584052414</v>
      </c>
      <c r="AG131" s="230">
        <f>(POWER(AF131,1/COUNTA($J$3:$J131))-1)*360/28</f>
        <v>0.11267626717017183</v>
      </c>
    </row>
    <row r="132" spans="25:33">
      <c r="Y132" s="154">
        <f t="shared" ref="Y132:Y195" si="27">+P132*X132</f>
        <v>0</v>
      </c>
      <c r="Z132" s="154">
        <f t="shared" ref="Z132:Z195" si="28">+S132*$Z$2*$Q132/360</f>
        <v>0</v>
      </c>
      <c r="AA132" s="154">
        <f t="shared" si="23"/>
        <v>292639454.65917522</v>
      </c>
      <c r="AB132" s="154">
        <f t="shared" si="24"/>
        <v>-294615403.00135821</v>
      </c>
      <c r="AC132" s="154">
        <f t="shared" si="26"/>
        <v>-1975948.3421829939</v>
      </c>
      <c r="AD132" s="154">
        <f t="shared" ref="AD132:AD195" si="29">+AC132*X132</f>
        <v>0</v>
      </c>
      <c r="AE132" s="57">
        <f t="shared" ref="AE132:AE195" si="30">+(1+W132*Q132/360)</f>
        <v>1</v>
      </c>
      <c r="AF132" s="57">
        <f>PRODUCT($AE$3:$AE132)</f>
        <v>1.0722982584052414</v>
      </c>
      <c r="AG132" s="230">
        <f>(POWER(AF132,1/COUNTA($J$3:$J132))-1)*360/28</f>
        <v>0.11267626717017183</v>
      </c>
    </row>
    <row r="133" spans="25:33">
      <c r="Y133" s="154">
        <f t="shared" si="27"/>
        <v>0</v>
      </c>
      <c r="Z133" s="154">
        <f t="shared" si="28"/>
        <v>0</v>
      </c>
      <c r="AA133" s="154">
        <f t="shared" ref="AA133:AA196" si="31">+AA132*(1+$Z$2*$Q133/360)+Z133</f>
        <v>292639454.65917522</v>
      </c>
      <c r="AB133" s="154">
        <f t="shared" ref="AB133:AB196" si="32">+AB132*(1+$W133*$Q133/360)+O133</f>
        <v>-294615403.00135821</v>
      </c>
      <c r="AC133" s="154">
        <f t="shared" si="26"/>
        <v>-1975948.3421829939</v>
      </c>
      <c r="AD133" s="154">
        <f t="shared" si="29"/>
        <v>0</v>
      </c>
      <c r="AE133" s="57">
        <f t="shared" si="30"/>
        <v>1</v>
      </c>
      <c r="AF133" s="57">
        <f>PRODUCT($AE$3:$AE133)</f>
        <v>1.0722982584052414</v>
      </c>
      <c r="AG133" s="230">
        <f>(POWER(AF133,1/COUNTA($J$3:$J133))-1)*360/28</f>
        <v>0.11267626717017183</v>
      </c>
    </row>
    <row r="134" spans="25:33">
      <c r="Y134" s="154">
        <f t="shared" si="27"/>
        <v>0</v>
      </c>
      <c r="Z134" s="154">
        <f t="shared" si="28"/>
        <v>0</v>
      </c>
      <c r="AA134" s="154">
        <f t="shared" si="31"/>
        <v>292639454.65917522</v>
      </c>
      <c r="AB134" s="154">
        <f t="shared" si="32"/>
        <v>-294615403.00135821</v>
      </c>
      <c r="AC134" s="154">
        <f t="shared" si="26"/>
        <v>-1975948.3421829939</v>
      </c>
      <c r="AD134" s="154">
        <f t="shared" si="29"/>
        <v>0</v>
      </c>
      <c r="AE134" s="57">
        <f t="shared" si="30"/>
        <v>1</v>
      </c>
      <c r="AF134" s="57">
        <f>PRODUCT($AE$3:$AE134)</f>
        <v>1.0722982584052414</v>
      </c>
      <c r="AG134" s="230">
        <f>(POWER(AF134,1/COUNTA($J$3:$J134))-1)*360/28</f>
        <v>0.11267626717017183</v>
      </c>
    </row>
    <row r="135" spans="25:33">
      <c r="Y135" s="154">
        <f t="shared" si="27"/>
        <v>0</v>
      </c>
      <c r="Z135" s="154">
        <f t="shared" si="28"/>
        <v>0</v>
      </c>
      <c r="AA135" s="154">
        <f t="shared" si="31"/>
        <v>292639454.65917522</v>
      </c>
      <c r="AB135" s="154">
        <f t="shared" si="32"/>
        <v>-294615403.00135821</v>
      </c>
      <c r="AC135" s="154">
        <f t="shared" si="26"/>
        <v>-1975948.3421829939</v>
      </c>
      <c r="AD135" s="154">
        <f t="shared" si="29"/>
        <v>0</v>
      </c>
      <c r="AE135" s="57">
        <f t="shared" si="30"/>
        <v>1</v>
      </c>
      <c r="AF135" s="57">
        <f>PRODUCT($AE$3:$AE135)</f>
        <v>1.0722982584052414</v>
      </c>
      <c r="AG135" s="230">
        <f>(POWER(AF135,1/COUNTA($J$3:$J135))-1)*360/28</f>
        <v>0.11267626717017183</v>
      </c>
    </row>
    <row r="136" spans="25:33">
      <c r="Y136" s="154">
        <f t="shared" si="27"/>
        <v>0</v>
      </c>
      <c r="Z136" s="154">
        <f t="shared" si="28"/>
        <v>0</v>
      </c>
      <c r="AA136" s="154">
        <f t="shared" si="31"/>
        <v>292639454.65917522</v>
      </c>
      <c r="AB136" s="154">
        <f t="shared" si="32"/>
        <v>-294615403.00135821</v>
      </c>
      <c r="AC136" s="154">
        <f t="shared" si="26"/>
        <v>-1975948.3421829939</v>
      </c>
      <c r="AD136" s="154">
        <f t="shared" si="29"/>
        <v>0</v>
      </c>
      <c r="AE136" s="57">
        <f t="shared" si="30"/>
        <v>1</v>
      </c>
      <c r="AF136" s="57">
        <f>PRODUCT($AE$3:$AE136)</f>
        <v>1.0722982584052414</v>
      </c>
      <c r="AG136" s="230">
        <f>(POWER(AF136,1/COUNTA($J$3:$J136))-1)*360/28</f>
        <v>0.11267626717017183</v>
      </c>
    </row>
    <row r="137" spans="25:33">
      <c r="Y137" s="154">
        <f t="shared" si="27"/>
        <v>0</v>
      </c>
      <c r="Z137" s="154">
        <f t="shared" si="28"/>
        <v>0</v>
      </c>
      <c r="AA137" s="154">
        <f t="shared" si="31"/>
        <v>292639454.65917522</v>
      </c>
      <c r="AB137" s="154">
        <f t="shared" si="32"/>
        <v>-294615403.00135821</v>
      </c>
      <c r="AC137" s="154">
        <f t="shared" si="26"/>
        <v>-1975948.3421829939</v>
      </c>
      <c r="AD137" s="154">
        <f t="shared" si="29"/>
        <v>0</v>
      </c>
      <c r="AE137" s="57">
        <f t="shared" si="30"/>
        <v>1</v>
      </c>
      <c r="AF137" s="57">
        <f>PRODUCT($AE$3:$AE137)</f>
        <v>1.0722982584052414</v>
      </c>
      <c r="AG137" s="230">
        <f>(POWER(AF137,1/COUNTA($J$3:$J137))-1)*360/28</f>
        <v>0.11267626717017183</v>
      </c>
    </row>
    <row r="138" spans="25:33">
      <c r="Y138" s="154">
        <f t="shared" si="27"/>
        <v>0</v>
      </c>
      <c r="Z138" s="154">
        <f t="shared" si="28"/>
        <v>0</v>
      </c>
      <c r="AA138" s="154">
        <f t="shared" si="31"/>
        <v>292639454.65917522</v>
      </c>
      <c r="AB138" s="154">
        <f t="shared" si="32"/>
        <v>-294615403.00135821</v>
      </c>
      <c r="AC138" s="154">
        <f t="shared" si="26"/>
        <v>-1975948.3421829939</v>
      </c>
      <c r="AD138" s="154">
        <f t="shared" si="29"/>
        <v>0</v>
      </c>
      <c r="AE138" s="57">
        <f t="shared" si="30"/>
        <v>1</v>
      </c>
      <c r="AF138" s="57">
        <f>PRODUCT($AE$3:$AE138)</f>
        <v>1.0722982584052414</v>
      </c>
      <c r="AG138" s="230">
        <f>(POWER(AF138,1/COUNTA($J$3:$J138))-1)*360/28</f>
        <v>0.11267626717017183</v>
      </c>
    </row>
    <row r="139" spans="25:33">
      <c r="Y139" s="154">
        <f t="shared" si="27"/>
        <v>0</v>
      </c>
      <c r="Z139" s="154">
        <f t="shared" si="28"/>
        <v>0</v>
      </c>
      <c r="AA139" s="154">
        <f t="shared" si="31"/>
        <v>292639454.65917522</v>
      </c>
      <c r="AB139" s="154">
        <f t="shared" si="32"/>
        <v>-294615403.00135821</v>
      </c>
      <c r="AC139" s="154">
        <f t="shared" si="26"/>
        <v>-1975948.3421829939</v>
      </c>
      <c r="AD139" s="154">
        <f t="shared" si="29"/>
        <v>0</v>
      </c>
      <c r="AE139" s="57">
        <f t="shared" si="30"/>
        <v>1</v>
      </c>
      <c r="AF139" s="57">
        <f>PRODUCT($AE$3:$AE139)</f>
        <v>1.0722982584052414</v>
      </c>
      <c r="AG139" s="230">
        <f>(POWER(AF139,1/COUNTA($J$3:$J139))-1)*360/28</f>
        <v>0.11267626717017183</v>
      </c>
    </row>
    <row r="140" spans="25:33">
      <c r="Y140" s="154">
        <f t="shared" si="27"/>
        <v>0</v>
      </c>
      <c r="Z140" s="154">
        <f t="shared" si="28"/>
        <v>0</v>
      </c>
      <c r="AA140" s="154">
        <f t="shared" si="31"/>
        <v>292639454.65917522</v>
      </c>
      <c r="AB140" s="154">
        <f t="shared" si="32"/>
        <v>-294615403.00135821</v>
      </c>
      <c r="AC140" s="154">
        <f t="shared" si="26"/>
        <v>-1975948.3421829939</v>
      </c>
      <c r="AD140" s="154">
        <f t="shared" si="29"/>
        <v>0</v>
      </c>
      <c r="AE140" s="57">
        <f t="shared" si="30"/>
        <v>1</v>
      </c>
      <c r="AF140" s="57">
        <f>PRODUCT($AE$3:$AE140)</f>
        <v>1.0722982584052414</v>
      </c>
      <c r="AG140" s="230">
        <f>(POWER(AF140,1/COUNTA($J$3:$J140))-1)*360/28</f>
        <v>0.11267626717017183</v>
      </c>
    </row>
    <row r="141" spans="25:33">
      <c r="Y141" s="154">
        <f t="shared" si="27"/>
        <v>0</v>
      </c>
      <c r="Z141" s="154">
        <f t="shared" si="28"/>
        <v>0</v>
      </c>
      <c r="AA141" s="154">
        <f t="shared" si="31"/>
        <v>292639454.65917522</v>
      </c>
      <c r="AB141" s="154">
        <f t="shared" si="32"/>
        <v>-294615403.00135821</v>
      </c>
      <c r="AC141" s="154">
        <f t="shared" si="26"/>
        <v>-1975948.3421829939</v>
      </c>
      <c r="AD141" s="154">
        <f t="shared" si="29"/>
        <v>0</v>
      </c>
      <c r="AE141" s="57">
        <f t="shared" si="30"/>
        <v>1</v>
      </c>
      <c r="AF141" s="57">
        <f>PRODUCT($AE$3:$AE141)</f>
        <v>1.0722982584052414</v>
      </c>
      <c r="AG141" s="230">
        <f>(POWER(AF141,1/COUNTA($J$3:$J141))-1)*360/28</f>
        <v>0.11267626717017183</v>
      </c>
    </row>
    <row r="142" spans="25:33">
      <c r="Y142" s="154">
        <f t="shared" si="27"/>
        <v>0</v>
      </c>
      <c r="Z142" s="154">
        <f t="shared" si="28"/>
        <v>0</v>
      </c>
      <c r="AA142" s="154">
        <f t="shared" si="31"/>
        <v>292639454.65917522</v>
      </c>
      <c r="AB142" s="154">
        <f t="shared" si="32"/>
        <v>-294615403.00135821</v>
      </c>
      <c r="AC142" s="154">
        <f t="shared" si="26"/>
        <v>-1975948.3421829939</v>
      </c>
      <c r="AD142" s="154">
        <f t="shared" si="29"/>
        <v>0</v>
      </c>
      <c r="AE142" s="57">
        <f t="shared" si="30"/>
        <v>1</v>
      </c>
      <c r="AF142" s="57">
        <f>PRODUCT($AE$3:$AE142)</f>
        <v>1.0722982584052414</v>
      </c>
      <c r="AG142" s="230">
        <f>(POWER(AF142,1/COUNTA($J$3:$J142))-1)*360/28</f>
        <v>0.11267626717017183</v>
      </c>
    </row>
    <row r="143" spans="25:33">
      <c r="Y143" s="154">
        <f t="shared" si="27"/>
        <v>0</v>
      </c>
      <c r="Z143" s="154">
        <f t="shared" si="28"/>
        <v>0</v>
      </c>
      <c r="AA143" s="154">
        <f t="shared" si="31"/>
        <v>292639454.65917522</v>
      </c>
      <c r="AB143" s="154">
        <f t="shared" si="32"/>
        <v>-294615403.00135821</v>
      </c>
      <c r="AC143" s="154">
        <f t="shared" si="26"/>
        <v>-1975948.3421829939</v>
      </c>
      <c r="AD143" s="154">
        <f t="shared" si="29"/>
        <v>0</v>
      </c>
      <c r="AE143" s="57">
        <f t="shared" si="30"/>
        <v>1</v>
      </c>
      <c r="AF143" s="57">
        <f>PRODUCT($AE$3:$AE143)</f>
        <v>1.0722982584052414</v>
      </c>
      <c r="AG143" s="230">
        <f>(POWER(AF143,1/COUNTA($J$3:$J143))-1)*360/28</f>
        <v>0.11267626717017183</v>
      </c>
    </row>
    <row r="144" spans="25:33">
      <c r="Y144" s="154">
        <f t="shared" si="27"/>
        <v>0</v>
      </c>
      <c r="Z144" s="154">
        <f t="shared" si="28"/>
        <v>0</v>
      </c>
      <c r="AA144" s="154">
        <f t="shared" si="31"/>
        <v>292639454.65917522</v>
      </c>
      <c r="AB144" s="154">
        <f t="shared" si="32"/>
        <v>-294615403.00135821</v>
      </c>
      <c r="AC144" s="154">
        <f t="shared" si="26"/>
        <v>-1975948.3421829939</v>
      </c>
      <c r="AD144" s="154">
        <f t="shared" si="29"/>
        <v>0</v>
      </c>
      <c r="AE144" s="57">
        <f t="shared" si="30"/>
        <v>1</v>
      </c>
      <c r="AF144" s="57">
        <f>PRODUCT($AE$3:$AE144)</f>
        <v>1.0722982584052414</v>
      </c>
      <c r="AG144" s="230">
        <f>(POWER(AF144,1/COUNTA($J$3:$J144))-1)*360/28</f>
        <v>0.11267626717017183</v>
      </c>
    </row>
    <row r="145" spans="25:33">
      <c r="Y145" s="154">
        <f t="shared" si="27"/>
        <v>0</v>
      </c>
      <c r="Z145" s="154">
        <f t="shared" si="28"/>
        <v>0</v>
      </c>
      <c r="AA145" s="154">
        <f t="shared" si="31"/>
        <v>292639454.65917522</v>
      </c>
      <c r="AB145" s="154">
        <f t="shared" si="32"/>
        <v>-294615403.00135821</v>
      </c>
      <c r="AC145" s="154">
        <f t="shared" si="26"/>
        <v>-1975948.3421829939</v>
      </c>
      <c r="AD145" s="154">
        <f t="shared" si="29"/>
        <v>0</v>
      </c>
      <c r="AE145" s="57">
        <f t="shared" si="30"/>
        <v>1</v>
      </c>
      <c r="AF145" s="57">
        <f>PRODUCT($AE$3:$AE145)</f>
        <v>1.0722982584052414</v>
      </c>
      <c r="AG145" s="230">
        <f>(POWER(AF145,1/COUNTA($J$3:$J145))-1)*360/28</f>
        <v>0.11267626717017183</v>
      </c>
    </row>
    <row r="146" spans="25:33">
      <c r="Y146" s="154">
        <f t="shared" si="27"/>
        <v>0</v>
      </c>
      <c r="Z146" s="154">
        <f t="shared" si="28"/>
        <v>0</v>
      </c>
      <c r="AA146" s="154">
        <f t="shared" si="31"/>
        <v>292639454.65917522</v>
      </c>
      <c r="AB146" s="154">
        <f t="shared" si="32"/>
        <v>-294615403.00135821</v>
      </c>
      <c r="AC146" s="154">
        <f t="shared" si="26"/>
        <v>-1975948.3421829939</v>
      </c>
      <c r="AD146" s="154">
        <f t="shared" si="29"/>
        <v>0</v>
      </c>
      <c r="AE146" s="57">
        <f t="shared" si="30"/>
        <v>1</v>
      </c>
      <c r="AF146" s="57">
        <f>PRODUCT($AE$3:$AE146)</f>
        <v>1.0722982584052414</v>
      </c>
      <c r="AG146" s="230">
        <f>(POWER(AF146,1/COUNTA($J$3:$J146))-1)*360/28</f>
        <v>0.11267626717017183</v>
      </c>
    </row>
    <row r="147" spans="25:33">
      <c r="Y147" s="154">
        <f t="shared" si="27"/>
        <v>0</v>
      </c>
      <c r="Z147" s="154">
        <f t="shared" si="28"/>
        <v>0</v>
      </c>
      <c r="AA147" s="154">
        <f t="shared" si="31"/>
        <v>292639454.65917522</v>
      </c>
      <c r="AB147" s="154">
        <f t="shared" si="32"/>
        <v>-294615403.00135821</v>
      </c>
      <c r="AC147" s="154">
        <f t="shared" si="26"/>
        <v>-1975948.3421829939</v>
      </c>
      <c r="AD147" s="154">
        <f t="shared" si="29"/>
        <v>0</v>
      </c>
      <c r="AE147" s="57">
        <f t="shared" si="30"/>
        <v>1</v>
      </c>
      <c r="AF147" s="57">
        <f>PRODUCT($AE$3:$AE147)</f>
        <v>1.0722982584052414</v>
      </c>
      <c r="AG147" s="230">
        <f>(POWER(AF147,1/COUNTA($J$3:$J147))-1)*360/28</f>
        <v>0.11267626717017183</v>
      </c>
    </row>
    <row r="148" spans="25:33">
      <c r="Y148" s="154">
        <f t="shared" si="27"/>
        <v>0</v>
      </c>
      <c r="Z148" s="154">
        <f t="shared" si="28"/>
        <v>0</v>
      </c>
      <c r="AA148" s="154">
        <f t="shared" si="31"/>
        <v>292639454.65917522</v>
      </c>
      <c r="AB148" s="154">
        <f t="shared" si="32"/>
        <v>-294615403.00135821</v>
      </c>
      <c r="AC148" s="154">
        <f t="shared" si="26"/>
        <v>-1975948.3421829939</v>
      </c>
      <c r="AD148" s="154">
        <f t="shared" si="29"/>
        <v>0</v>
      </c>
      <c r="AE148" s="57">
        <f t="shared" si="30"/>
        <v>1</v>
      </c>
      <c r="AF148" s="57">
        <f>PRODUCT($AE$3:$AE148)</f>
        <v>1.0722982584052414</v>
      </c>
      <c r="AG148" s="230">
        <f>(POWER(AF148,1/COUNTA($J$3:$J148))-1)*360/28</f>
        <v>0.11267626717017183</v>
      </c>
    </row>
    <row r="149" spans="25:33">
      <c r="Y149" s="154">
        <f t="shared" si="27"/>
        <v>0</v>
      </c>
      <c r="Z149" s="154">
        <f t="shared" si="28"/>
        <v>0</v>
      </c>
      <c r="AA149" s="154">
        <f t="shared" si="31"/>
        <v>292639454.65917522</v>
      </c>
      <c r="AB149" s="154">
        <f t="shared" si="32"/>
        <v>-294615403.00135821</v>
      </c>
      <c r="AC149" s="154">
        <f t="shared" si="26"/>
        <v>-1975948.3421829939</v>
      </c>
      <c r="AD149" s="154">
        <f t="shared" si="29"/>
        <v>0</v>
      </c>
      <c r="AE149" s="57">
        <f t="shared" si="30"/>
        <v>1</v>
      </c>
      <c r="AF149" s="57">
        <f>PRODUCT($AE$3:$AE149)</f>
        <v>1.0722982584052414</v>
      </c>
      <c r="AG149" s="230">
        <f>(POWER(AF149,1/COUNTA($J$3:$J149))-1)*360/28</f>
        <v>0.11267626717017183</v>
      </c>
    </row>
    <row r="150" spans="25:33">
      <c r="Y150" s="154">
        <f t="shared" si="27"/>
        <v>0</v>
      </c>
      <c r="Z150" s="154">
        <f t="shared" si="28"/>
        <v>0</v>
      </c>
      <c r="AA150" s="154">
        <f t="shared" si="31"/>
        <v>292639454.65917522</v>
      </c>
      <c r="AB150" s="154">
        <f t="shared" si="32"/>
        <v>-294615403.00135821</v>
      </c>
      <c r="AC150" s="154">
        <f t="shared" si="26"/>
        <v>-1975948.3421829939</v>
      </c>
      <c r="AD150" s="154">
        <f t="shared" si="29"/>
        <v>0</v>
      </c>
      <c r="AE150" s="57">
        <f t="shared" si="30"/>
        <v>1</v>
      </c>
      <c r="AF150" s="57">
        <f>PRODUCT($AE$3:$AE150)</f>
        <v>1.0722982584052414</v>
      </c>
      <c r="AG150" s="230">
        <f>(POWER(AF150,1/COUNTA($J$3:$J150))-1)*360/28</f>
        <v>0.11267626717017183</v>
      </c>
    </row>
    <row r="151" spans="25:33">
      <c r="Y151" s="154">
        <f t="shared" si="27"/>
        <v>0</v>
      </c>
      <c r="Z151" s="154">
        <f t="shared" si="28"/>
        <v>0</v>
      </c>
      <c r="AA151" s="154">
        <f t="shared" si="31"/>
        <v>292639454.65917522</v>
      </c>
      <c r="AB151" s="154">
        <f t="shared" si="32"/>
        <v>-294615403.00135821</v>
      </c>
      <c r="AC151" s="154">
        <f t="shared" si="26"/>
        <v>-1975948.3421829939</v>
      </c>
      <c r="AD151" s="154">
        <f t="shared" si="29"/>
        <v>0</v>
      </c>
      <c r="AE151" s="57">
        <f t="shared" si="30"/>
        <v>1</v>
      </c>
      <c r="AF151" s="57">
        <f>PRODUCT($AE$3:$AE151)</f>
        <v>1.0722982584052414</v>
      </c>
      <c r="AG151" s="230">
        <f>(POWER(AF151,1/COUNTA($J$3:$J151))-1)*360/28</f>
        <v>0.11267626717017183</v>
      </c>
    </row>
    <row r="152" spans="25:33">
      <c r="Y152" s="154">
        <f t="shared" si="27"/>
        <v>0</v>
      </c>
      <c r="Z152" s="154">
        <f t="shared" si="28"/>
        <v>0</v>
      </c>
      <c r="AA152" s="154">
        <f t="shared" si="31"/>
        <v>292639454.65917522</v>
      </c>
      <c r="AB152" s="154">
        <f t="shared" si="32"/>
        <v>-294615403.00135821</v>
      </c>
      <c r="AC152" s="154">
        <f t="shared" si="26"/>
        <v>-1975948.3421829939</v>
      </c>
      <c r="AD152" s="154">
        <f t="shared" si="29"/>
        <v>0</v>
      </c>
      <c r="AE152" s="57">
        <f t="shared" si="30"/>
        <v>1</v>
      </c>
      <c r="AF152" s="57">
        <f>PRODUCT($AE$3:$AE152)</f>
        <v>1.0722982584052414</v>
      </c>
      <c r="AG152" s="230">
        <f>(POWER(AF152,1/COUNTA($J$3:$J152))-1)*360/28</f>
        <v>0.11267626717017183</v>
      </c>
    </row>
    <row r="153" spans="25:33">
      <c r="Y153" s="154">
        <f t="shared" si="27"/>
        <v>0</v>
      </c>
      <c r="Z153" s="154">
        <f t="shared" si="28"/>
        <v>0</v>
      </c>
      <c r="AA153" s="154">
        <f t="shared" si="31"/>
        <v>292639454.65917522</v>
      </c>
      <c r="AB153" s="154">
        <f t="shared" si="32"/>
        <v>-294615403.00135821</v>
      </c>
      <c r="AC153" s="154">
        <f t="shared" si="26"/>
        <v>-1975948.3421829939</v>
      </c>
      <c r="AD153" s="154">
        <f t="shared" si="29"/>
        <v>0</v>
      </c>
      <c r="AE153" s="57">
        <f t="shared" si="30"/>
        <v>1</v>
      </c>
      <c r="AF153" s="57">
        <f>PRODUCT($AE$3:$AE153)</f>
        <v>1.0722982584052414</v>
      </c>
      <c r="AG153" s="230">
        <f>(POWER(AF153,1/COUNTA($J$3:$J153))-1)*360/28</f>
        <v>0.11267626717017183</v>
      </c>
    </row>
    <row r="154" spans="25:33">
      <c r="Y154" s="154">
        <f t="shared" si="27"/>
        <v>0</v>
      </c>
      <c r="Z154" s="154">
        <f t="shared" si="28"/>
        <v>0</v>
      </c>
      <c r="AA154" s="154">
        <f t="shared" si="31"/>
        <v>292639454.65917522</v>
      </c>
      <c r="AB154" s="154">
        <f t="shared" si="32"/>
        <v>-294615403.00135821</v>
      </c>
      <c r="AC154" s="154">
        <f t="shared" si="26"/>
        <v>-1975948.3421829939</v>
      </c>
      <c r="AD154" s="154">
        <f t="shared" si="29"/>
        <v>0</v>
      </c>
      <c r="AE154" s="57">
        <f t="shared" si="30"/>
        <v>1</v>
      </c>
      <c r="AF154" s="57">
        <f>PRODUCT($AE$3:$AE154)</f>
        <v>1.0722982584052414</v>
      </c>
      <c r="AG154" s="230">
        <f>(POWER(AF154,1/COUNTA($J$3:$J154))-1)*360/28</f>
        <v>0.11267626717017183</v>
      </c>
    </row>
    <row r="155" spans="25:33">
      <c r="Y155" s="154">
        <f t="shared" si="27"/>
        <v>0</v>
      </c>
      <c r="Z155" s="154">
        <f t="shared" si="28"/>
        <v>0</v>
      </c>
      <c r="AA155" s="154">
        <f t="shared" si="31"/>
        <v>292639454.65917522</v>
      </c>
      <c r="AB155" s="154">
        <f t="shared" si="32"/>
        <v>-294615403.00135821</v>
      </c>
      <c r="AC155" s="154">
        <f t="shared" si="26"/>
        <v>-1975948.3421829939</v>
      </c>
      <c r="AD155" s="154">
        <f t="shared" si="29"/>
        <v>0</v>
      </c>
      <c r="AE155" s="57">
        <f t="shared" si="30"/>
        <v>1</v>
      </c>
      <c r="AF155" s="57">
        <f>PRODUCT($AE$3:$AE155)</f>
        <v>1.0722982584052414</v>
      </c>
      <c r="AG155" s="230">
        <f>(POWER(AF155,1/COUNTA($J$3:$J155))-1)*360/28</f>
        <v>0.11267626717017183</v>
      </c>
    </row>
    <row r="156" spans="25:33">
      <c r="Y156" s="154">
        <f t="shared" si="27"/>
        <v>0</v>
      </c>
      <c r="Z156" s="154">
        <f t="shared" si="28"/>
        <v>0</v>
      </c>
      <c r="AA156" s="154">
        <f t="shared" si="31"/>
        <v>292639454.65917522</v>
      </c>
      <c r="AB156" s="154">
        <f t="shared" si="32"/>
        <v>-294615403.00135821</v>
      </c>
      <c r="AC156" s="154">
        <f t="shared" si="26"/>
        <v>-1975948.3421829939</v>
      </c>
      <c r="AD156" s="154">
        <f t="shared" si="29"/>
        <v>0</v>
      </c>
      <c r="AE156" s="57">
        <f t="shared" si="30"/>
        <v>1</v>
      </c>
      <c r="AF156" s="57">
        <f>PRODUCT($AE$3:$AE156)</f>
        <v>1.0722982584052414</v>
      </c>
      <c r="AG156" s="230">
        <f>(POWER(AF156,1/COUNTA($J$3:$J156))-1)*360/28</f>
        <v>0.11267626717017183</v>
      </c>
    </row>
    <row r="157" spans="25:33">
      <c r="Y157" s="154">
        <f t="shared" si="27"/>
        <v>0</v>
      </c>
      <c r="Z157" s="154">
        <f t="shared" si="28"/>
        <v>0</v>
      </c>
      <c r="AA157" s="154">
        <f t="shared" si="31"/>
        <v>292639454.65917522</v>
      </c>
      <c r="AB157" s="154">
        <f t="shared" si="32"/>
        <v>-294615403.00135821</v>
      </c>
      <c r="AC157" s="154">
        <f t="shared" si="26"/>
        <v>-1975948.3421829939</v>
      </c>
      <c r="AD157" s="154">
        <f t="shared" si="29"/>
        <v>0</v>
      </c>
      <c r="AE157" s="57">
        <f t="shared" si="30"/>
        <v>1</v>
      </c>
      <c r="AF157" s="57">
        <f>PRODUCT($AE$3:$AE157)</f>
        <v>1.0722982584052414</v>
      </c>
      <c r="AG157" s="230">
        <f>(POWER(AF157,1/COUNTA($J$3:$J157))-1)*360/28</f>
        <v>0.11267626717017183</v>
      </c>
    </row>
    <row r="158" spans="25:33">
      <c r="Y158" s="154">
        <f t="shared" si="27"/>
        <v>0</v>
      </c>
      <c r="Z158" s="154">
        <f t="shared" si="28"/>
        <v>0</v>
      </c>
      <c r="AA158" s="154">
        <f t="shared" si="31"/>
        <v>292639454.65917522</v>
      </c>
      <c r="AB158" s="154">
        <f t="shared" si="32"/>
        <v>-294615403.00135821</v>
      </c>
      <c r="AC158" s="154">
        <f t="shared" si="26"/>
        <v>-1975948.3421829939</v>
      </c>
      <c r="AD158" s="154">
        <f t="shared" si="29"/>
        <v>0</v>
      </c>
      <c r="AE158" s="57">
        <f t="shared" si="30"/>
        <v>1</v>
      </c>
      <c r="AF158" s="57">
        <f>PRODUCT($AE$3:$AE158)</f>
        <v>1.0722982584052414</v>
      </c>
      <c r="AG158" s="230">
        <f>(POWER(AF158,1/COUNTA($J$3:$J158))-1)*360/28</f>
        <v>0.11267626717017183</v>
      </c>
    </row>
    <row r="159" spans="25:33">
      <c r="Y159" s="154">
        <f t="shared" si="27"/>
        <v>0</v>
      </c>
      <c r="Z159" s="154">
        <f t="shared" si="28"/>
        <v>0</v>
      </c>
      <c r="AA159" s="154">
        <f t="shared" si="31"/>
        <v>292639454.65917522</v>
      </c>
      <c r="AB159" s="154">
        <f t="shared" si="32"/>
        <v>-294615403.00135821</v>
      </c>
      <c r="AC159" s="154">
        <f t="shared" si="26"/>
        <v>-1975948.3421829939</v>
      </c>
      <c r="AD159" s="154">
        <f t="shared" si="29"/>
        <v>0</v>
      </c>
      <c r="AE159" s="57">
        <f t="shared" si="30"/>
        <v>1</v>
      </c>
      <c r="AF159" s="57">
        <f>PRODUCT($AE$3:$AE159)</f>
        <v>1.0722982584052414</v>
      </c>
      <c r="AG159" s="230">
        <f>(POWER(AF159,1/COUNTA($J$3:$J159))-1)*360/28</f>
        <v>0.11267626717017183</v>
      </c>
    </row>
    <row r="160" spans="25:33">
      <c r="Y160" s="154">
        <f t="shared" si="27"/>
        <v>0</v>
      </c>
      <c r="Z160" s="154">
        <f t="shared" si="28"/>
        <v>0</v>
      </c>
      <c r="AA160" s="154">
        <f t="shared" si="31"/>
        <v>292639454.65917522</v>
      </c>
      <c r="AB160" s="154">
        <f t="shared" si="32"/>
        <v>-294615403.00135821</v>
      </c>
      <c r="AC160" s="154">
        <f t="shared" si="26"/>
        <v>-1975948.3421829939</v>
      </c>
      <c r="AD160" s="154">
        <f t="shared" si="29"/>
        <v>0</v>
      </c>
      <c r="AE160" s="57">
        <f t="shared" si="30"/>
        <v>1</v>
      </c>
      <c r="AF160" s="57">
        <f>PRODUCT($AE$3:$AE160)</f>
        <v>1.0722982584052414</v>
      </c>
      <c r="AG160" s="230">
        <f>(POWER(AF160,1/COUNTA($J$3:$J160))-1)*360/28</f>
        <v>0.11267626717017183</v>
      </c>
    </row>
    <row r="161" spans="25:33">
      <c r="Y161" s="154">
        <f t="shared" si="27"/>
        <v>0</v>
      </c>
      <c r="Z161" s="154">
        <f t="shared" si="28"/>
        <v>0</v>
      </c>
      <c r="AA161" s="154">
        <f t="shared" si="31"/>
        <v>292639454.65917522</v>
      </c>
      <c r="AB161" s="154">
        <f t="shared" si="32"/>
        <v>-294615403.00135821</v>
      </c>
      <c r="AC161" s="154">
        <f t="shared" si="26"/>
        <v>-1975948.3421829939</v>
      </c>
      <c r="AD161" s="154">
        <f t="shared" si="29"/>
        <v>0</v>
      </c>
      <c r="AE161" s="57">
        <f t="shared" si="30"/>
        <v>1</v>
      </c>
      <c r="AF161" s="57">
        <f>PRODUCT($AE$3:$AE161)</f>
        <v>1.0722982584052414</v>
      </c>
      <c r="AG161" s="230">
        <f>(POWER(AF161,1/COUNTA($J$3:$J161))-1)*360/28</f>
        <v>0.11267626717017183</v>
      </c>
    </row>
    <row r="162" spans="25:33">
      <c r="Y162" s="154">
        <f t="shared" si="27"/>
        <v>0</v>
      </c>
      <c r="Z162" s="154">
        <f t="shared" si="28"/>
        <v>0</v>
      </c>
      <c r="AA162" s="154">
        <f t="shared" si="31"/>
        <v>292639454.65917522</v>
      </c>
      <c r="AB162" s="154">
        <f t="shared" si="32"/>
        <v>-294615403.00135821</v>
      </c>
      <c r="AC162" s="154">
        <f t="shared" si="26"/>
        <v>-1975948.3421829939</v>
      </c>
      <c r="AD162" s="154">
        <f t="shared" si="29"/>
        <v>0</v>
      </c>
      <c r="AE162" s="57">
        <f t="shared" si="30"/>
        <v>1</v>
      </c>
      <c r="AF162" s="57">
        <f>PRODUCT($AE$3:$AE162)</f>
        <v>1.0722982584052414</v>
      </c>
      <c r="AG162" s="230">
        <f>(POWER(AF162,1/COUNTA($J$3:$J162))-1)*360/28</f>
        <v>0.11267626717017183</v>
      </c>
    </row>
    <row r="163" spans="25:33">
      <c r="Y163" s="154">
        <f t="shared" si="27"/>
        <v>0</v>
      </c>
      <c r="Z163" s="154">
        <f t="shared" si="28"/>
        <v>0</v>
      </c>
      <c r="AA163" s="154">
        <f t="shared" si="31"/>
        <v>292639454.65917522</v>
      </c>
      <c r="AB163" s="154">
        <f t="shared" si="32"/>
        <v>-294615403.00135821</v>
      </c>
      <c r="AC163" s="154">
        <f t="shared" si="26"/>
        <v>-1975948.3421829939</v>
      </c>
      <c r="AD163" s="154">
        <f t="shared" si="29"/>
        <v>0</v>
      </c>
      <c r="AE163" s="57">
        <f t="shared" si="30"/>
        <v>1</v>
      </c>
      <c r="AF163" s="57">
        <f>PRODUCT($AE$3:$AE163)</f>
        <v>1.0722982584052414</v>
      </c>
      <c r="AG163" s="230">
        <f>(POWER(AF163,1/COUNTA($J$3:$J163))-1)*360/28</f>
        <v>0.11267626717017183</v>
      </c>
    </row>
    <row r="164" spans="25:33">
      <c r="Y164" s="154">
        <f t="shared" si="27"/>
        <v>0</v>
      </c>
      <c r="Z164" s="154">
        <f t="shared" si="28"/>
        <v>0</v>
      </c>
      <c r="AA164" s="154">
        <f t="shared" si="31"/>
        <v>292639454.65917522</v>
      </c>
      <c r="AB164" s="154">
        <f t="shared" si="32"/>
        <v>-294615403.00135821</v>
      </c>
      <c r="AC164" s="154">
        <f t="shared" si="26"/>
        <v>-1975948.3421829939</v>
      </c>
      <c r="AD164" s="154">
        <f t="shared" si="29"/>
        <v>0</v>
      </c>
      <c r="AE164" s="57">
        <f t="shared" si="30"/>
        <v>1</v>
      </c>
      <c r="AF164" s="57">
        <f>PRODUCT($AE$3:$AE164)</f>
        <v>1.0722982584052414</v>
      </c>
      <c r="AG164" s="230">
        <f>(POWER(AF164,1/COUNTA($J$3:$J164))-1)*360/28</f>
        <v>0.11267626717017183</v>
      </c>
    </row>
    <row r="165" spans="25:33">
      <c r="Y165" s="154">
        <f t="shared" si="27"/>
        <v>0</v>
      </c>
      <c r="Z165" s="154">
        <f t="shared" si="28"/>
        <v>0</v>
      </c>
      <c r="AA165" s="154">
        <f t="shared" si="31"/>
        <v>292639454.65917522</v>
      </c>
      <c r="AB165" s="154">
        <f t="shared" si="32"/>
        <v>-294615403.00135821</v>
      </c>
      <c r="AC165" s="154">
        <f t="shared" si="26"/>
        <v>-1975948.3421829939</v>
      </c>
      <c r="AD165" s="154">
        <f t="shared" si="29"/>
        <v>0</v>
      </c>
      <c r="AE165" s="57">
        <f t="shared" si="30"/>
        <v>1</v>
      </c>
      <c r="AF165" s="57">
        <f>PRODUCT($AE$3:$AE165)</f>
        <v>1.0722982584052414</v>
      </c>
      <c r="AG165" s="230">
        <f>(POWER(AF165,1/COUNTA($J$3:$J165))-1)*360/28</f>
        <v>0.11267626717017183</v>
      </c>
    </row>
    <row r="166" spans="25:33">
      <c r="Y166" s="154">
        <f t="shared" si="27"/>
        <v>0</v>
      </c>
      <c r="Z166" s="154">
        <f t="shared" si="28"/>
        <v>0</v>
      </c>
      <c r="AA166" s="154">
        <f t="shared" si="31"/>
        <v>292639454.65917522</v>
      </c>
      <c r="AB166" s="154">
        <f t="shared" si="32"/>
        <v>-294615403.00135821</v>
      </c>
      <c r="AC166" s="154">
        <f t="shared" si="26"/>
        <v>-1975948.3421829939</v>
      </c>
      <c r="AD166" s="154">
        <f t="shared" si="29"/>
        <v>0</v>
      </c>
      <c r="AE166" s="57">
        <f t="shared" si="30"/>
        <v>1</v>
      </c>
      <c r="AF166" s="57">
        <f>PRODUCT($AE$3:$AE166)</f>
        <v>1.0722982584052414</v>
      </c>
      <c r="AG166" s="230">
        <f>(POWER(AF166,1/COUNTA($J$3:$J166))-1)*360/28</f>
        <v>0.11267626717017183</v>
      </c>
    </row>
    <row r="167" spans="25:33">
      <c r="Y167" s="154">
        <f t="shared" si="27"/>
        <v>0</v>
      </c>
      <c r="Z167" s="154">
        <f t="shared" si="28"/>
        <v>0</v>
      </c>
      <c r="AA167" s="154">
        <f t="shared" si="31"/>
        <v>292639454.65917522</v>
      </c>
      <c r="AB167" s="154">
        <f t="shared" si="32"/>
        <v>-294615403.00135821</v>
      </c>
      <c r="AC167" s="154">
        <f t="shared" si="26"/>
        <v>-1975948.3421829939</v>
      </c>
      <c r="AD167" s="154">
        <f t="shared" si="29"/>
        <v>0</v>
      </c>
      <c r="AE167" s="57">
        <f t="shared" si="30"/>
        <v>1</v>
      </c>
      <c r="AF167" s="57">
        <f>PRODUCT($AE$3:$AE167)</f>
        <v>1.0722982584052414</v>
      </c>
      <c r="AG167" s="230">
        <f>(POWER(AF167,1/COUNTA($J$3:$J167))-1)*360/28</f>
        <v>0.11267626717017183</v>
      </c>
    </row>
    <row r="168" spans="25:33">
      <c r="Y168" s="154">
        <f t="shared" si="27"/>
        <v>0</v>
      </c>
      <c r="Z168" s="154">
        <f t="shared" si="28"/>
        <v>0</v>
      </c>
      <c r="AA168" s="154">
        <f t="shared" si="31"/>
        <v>292639454.65917522</v>
      </c>
      <c r="AB168" s="154">
        <f t="shared" si="32"/>
        <v>-294615403.00135821</v>
      </c>
      <c r="AC168" s="154">
        <f t="shared" si="26"/>
        <v>-1975948.3421829939</v>
      </c>
      <c r="AD168" s="154">
        <f t="shared" si="29"/>
        <v>0</v>
      </c>
      <c r="AE168" s="57">
        <f t="shared" si="30"/>
        <v>1</v>
      </c>
      <c r="AF168" s="57">
        <f>PRODUCT($AE$3:$AE168)</f>
        <v>1.0722982584052414</v>
      </c>
      <c r="AG168" s="230">
        <f>(POWER(AF168,1/COUNTA($J$3:$J168))-1)*360/28</f>
        <v>0.11267626717017183</v>
      </c>
    </row>
    <row r="169" spans="25:33">
      <c r="Y169" s="154">
        <f t="shared" si="27"/>
        <v>0</v>
      </c>
      <c r="Z169" s="154">
        <f t="shared" si="28"/>
        <v>0</v>
      </c>
      <c r="AA169" s="154">
        <f t="shared" si="31"/>
        <v>292639454.65917522</v>
      </c>
      <c r="AB169" s="154">
        <f t="shared" si="32"/>
        <v>-294615403.00135821</v>
      </c>
      <c r="AC169" s="154">
        <f t="shared" si="26"/>
        <v>-1975948.3421829939</v>
      </c>
      <c r="AD169" s="154">
        <f t="shared" si="29"/>
        <v>0</v>
      </c>
      <c r="AE169" s="57">
        <f t="shared" si="30"/>
        <v>1</v>
      </c>
      <c r="AF169" s="57">
        <f>PRODUCT($AE$3:$AE169)</f>
        <v>1.0722982584052414</v>
      </c>
      <c r="AG169" s="230">
        <f>(POWER(AF169,1/COUNTA($J$3:$J169))-1)*360/28</f>
        <v>0.11267626717017183</v>
      </c>
    </row>
    <row r="170" spans="25:33">
      <c r="Y170" s="154">
        <f t="shared" si="27"/>
        <v>0</v>
      </c>
      <c r="Z170" s="154">
        <f t="shared" si="28"/>
        <v>0</v>
      </c>
      <c r="AA170" s="154">
        <f t="shared" si="31"/>
        <v>292639454.65917522</v>
      </c>
      <c r="AB170" s="154">
        <f t="shared" si="32"/>
        <v>-294615403.00135821</v>
      </c>
      <c r="AC170" s="154">
        <f t="shared" si="26"/>
        <v>-1975948.3421829939</v>
      </c>
      <c r="AD170" s="154">
        <f t="shared" si="29"/>
        <v>0</v>
      </c>
      <c r="AE170" s="57">
        <f t="shared" si="30"/>
        <v>1</v>
      </c>
      <c r="AF170" s="57">
        <f>PRODUCT($AE$3:$AE170)</f>
        <v>1.0722982584052414</v>
      </c>
      <c r="AG170" s="230">
        <f>(POWER(AF170,1/COUNTA($J$3:$J170))-1)*360/28</f>
        <v>0.11267626717017183</v>
      </c>
    </row>
    <row r="171" spans="25:33">
      <c r="Y171" s="154">
        <f t="shared" si="27"/>
        <v>0</v>
      </c>
      <c r="Z171" s="154">
        <f t="shared" si="28"/>
        <v>0</v>
      </c>
      <c r="AA171" s="154">
        <f t="shared" si="31"/>
        <v>292639454.65917522</v>
      </c>
      <c r="AB171" s="154">
        <f t="shared" si="32"/>
        <v>-294615403.00135821</v>
      </c>
      <c r="AC171" s="154">
        <f t="shared" si="26"/>
        <v>-1975948.3421829939</v>
      </c>
      <c r="AD171" s="154">
        <f t="shared" si="29"/>
        <v>0</v>
      </c>
      <c r="AE171" s="57">
        <f t="shared" si="30"/>
        <v>1</v>
      </c>
      <c r="AF171" s="57">
        <f>PRODUCT($AE$3:$AE171)</f>
        <v>1.0722982584052414</v>
      </c>
      <c r="AG171" s="230">
        <f>(POWER(AF171,1/COUNTA($J$3:$J171))-1)*360/28</f>
        <v>0.11267626717017183</v>
      </c>
    </row>
    <row r="172" spans="25:33">
      <c r="Y172" s="154">
        <f t="shared" si="27"/>
        <v>0</v>
      </c>
      <c r="Z172" s="154">
        <f t="shared" si="28"/>
        <v>0</v>
      </c>
      <c r="AA172" s="154">
        <f t="shared" si="31"/>
        <v>292639454.65917522</v>
      </c>
      <c r="AB172" s="154">
        <f t="shared" si="32"/>
        <v>-294615403.00135821</v>
      </c>
      <c r="AC172" s="154">
        <f t="shared" si="26"/>
        <v>-1975948.3421829939</v>
      </c>
      <c r="AD172" s="154">
        <f t="shared" si="29"/>
        <v>0</v>
      </c>
      <c r="AE172" s="57">
        <f t="shared" si="30"/>
        <v>1</v>
      </c>
      <c r="AF172" s="57">
        <f>PRODUCT($AE$3:$AE172)</f>
        <v>1.0722982584052414</v>
      </c>
      <c r="AG172" s="230">
        <f>(POWER(AF172,1/COUNTA($J$3:$J172))-1)*360/28</f>
        <v>0.11267626717017183</v>
      </c>
    </row>
    <row r="173" spans="25:33">
      <c r="Y173" s="154">
        <f t="shared" si="27"/>
        <v>0</v>
      </c>
      <c r="Z173" s="154">
        <f t="shared" si="28"/>
        <v>0</v>
      </c>
      <c r="AA173" s="154">
        <f t="shared" si="31"/>
        <v>292639454.65917522</v>
      </c>
      <c r="AB173" s="154">
        <f t="shared" si="32"/>
        <v>-294615403.00135821</v>
      </c>
      <c r="AC173" s="154">
        <f t="shared" si="26"/>
        <v>-1975948.3421829939</v>
      </c>
      <c r="AD173" s="154">
        <f t="shared" si="29"/>
        <v>0</v>
      </c>
      <c r="AE173" s="57">
        <f t="shared" si="30"/>
        <v>1</v>
      </c>
      <c r="AF173" s="57">
        <f>PRODUCT($AE$3:$AE173)</f>
        <v>1.0722982584052414</v>
      </c>
      <c r="AG173" s="230">
        <f>(POWER(AF173,1/COUNTA($J$3:$J173))-1)*360/28</f>
        <v>0.11267626717017183</v>
      </c>
    </row>
    <row r="174" spans="25:33">
      <c r="Y174" s="154">
        <f t="shared" si="27"/>
        <v>0</v>
      </c>
      <c r="Z174" s="154">
        <f t="shared" si="28"/>
        <v>0</v>
      </c>
      <c r="AA174" s="154">
        <f t="shared" si="31"/>
        <v>292639454.65917522</v>
      </c>
      <c r="AB174" s="154">
        <f t="shared" si="32"/>
        <v>-294615403.00135821</v>
      </c>
      <c r="AC174" s="154">
        <f t="shared" si="26"/>
        <v>-1975948.3421829939</v>
      </c>
      <c r="AD174" s="154">
        <f t="shared" si="29"/>
        <v>0</v>
      </c>
      <c r="AE174" s="57">
        <f t="shared" si="30"/>
        <v>1</v>
      </c>
      <c r="AF174" s="57">
        <f>PRODUCT($AE$3:$AE174)</f>
        <v>1.0722982584052414</v>
      </c>
      <c r="AG174" s="230">
        <f>(POWER(AF174,1/COUNTA($J$3:$J174))-1)*360/28</f>
        <v>0.11267626717017183</v>
      </c>
    </row>
    <row r="175" spans="25:33">
      <c r="Y175" s="154">
        <f t="shared" si="27"/>
        <v>0</v>
      </c>
      <c r="Z175" s="154">
        <f t="shared" si="28"/>
        <v>0</v>
      </c>
      <c r="AA175" s="154">
        <f t="shared" si="31"/>
        <v>292639454.65917522</v>
      </c>
      <c r="AB175" s="154">
        <f t="shared" si="32"/>
        <v>-294615403.00135821</v>
      </c>
      <c r="AC175" s="154">
        <f t="shared" si="26"/>
        <v>-1975948.3421829939</v>
      </c>
      <c r="AD175" s="154">
        <f t="shared" si="29"/>
        <v>0</v>
      </c>
      <c r="AE175" s="57">
        <f t="shared" si="30"/>
        <v>1</v>
      </c>
      <c r="AF175" s="57">
        <f>PRODUCT($AE$3:$AE175)</f>
        <v>1.0722982584052414</v>
      </c>
      <c r="AG175" s="230">
        <f>(POWER(AF175,1/COUNTA($J$3:$J175))-1)*360/28</f>
        <v>0.11267626717017183</v>
      </c>
    </row>
    <row r="176" spans="25:33">
      <c r="Y176" s="154">
        <f t="shared" si="27"/>
        <v>0</v>
      </c>
      <c r="Z176" s="154">
        <f t="shared" si="28"/>
        <v>0</v>
      </c>
      <c r="AA176" s="154">
        <f t="shared" si="31"/>
        <v>292639454.65917522</v>
      </c>
      <c r="AB176" s="154">
        <f t="shared" si="32"/>
        <v>-294615403.00135821</v>
      </c>
      <c r="AC176" s="154">
        <f t="shared" si="26"/>
        <v>-1975948.3421829939</v>
      </c>
      <c r="AD176" s="154">
        <f t="shared" si="29"/>
        <v>0</v>
      </c>
      <c r="AE176" s="57">
        <f t="shared" si="30"/>
        <v>1</v>
      </c>
      <c r="AF176" s="57">
        <f>PRODUCT($AE$3:$AE176)</f>
        <v>1.0722982584052414</v>
      </c>
      <c r="AG176" s="230">
        <f>(POWER(AF176,1/COUNTA($J$3:$J176))-1)*360/28</f>
        <v>0.11267626717017183</v>
      </c>
    </row>
    <row r="177" spans="25:33">
      <c r="Y177" s="154">
        <f t="shared" si="27"/>
        <v>0</v>
      </c>
      <c r="Z177" s="154">
        <f t="shared" si="28"/>
        <v>0</v>
      </c>
      <c r="AA177" s="154">
        <f t="shared" si="31"/>
        <v>292639454.65917522</v>
      </c>
      <c r="AB177" s="154">
        <f t="shared" si="32"/>
        <v>-294615403.00135821</v>
      </c>
      <c r="AC177" s="154">
        <f t="shared" si="26"/>
        <v>-1975948.3421829939</v>
      </c>
      <c r="AD177" s="154">
        <f t="shared" si="29"/>
        <v>0</v>
      </c>
      <c r="AE177" s="57">
        <f t="shared" si="30"/>
        <v>1</v>
      </c>
      <c r="AF177" s="57">
        <f>PRODUCT($AE$3:$AE177)</f>
        <v>1.0722982584052414</v>
      </c>
      <c r="AG177" s="230">
        <f>(POWER(AF177,1/COUNTA($J$3:$J177))-1)*360/28</f>
        <v>0.11267626717017183</v>
      </c>
    </row>
    <row r="178" spans="25:33">
      <c r="Y178" s="154">
        <f t="shared" si="27"/>
        <v>0</v>
      </c>
      <c r="Z178" s="154">
        <f t="shared" si="28"/>
        <v>0</v>
      </c>
      <c r="AA178" s="154">
        <f t="shared" si="31"/>
        <v>292639454.65917522</v>
      </c>
      <c r="AB178" s="154">
        <f t="shared" si="32"/>
        <v>-294615403.00135821</v>
      </c>
      <c r="AC178" s="154">
        <f t="shared" si="26"/>
        <v>-1975948.3421829939</v>
      </c>
      <c r="AD178" s="154">
        <f t="shared" si="29"/>
        <v>0</v>
      </c>
      <c r="AE178" s="57">
        <f t="shared" si="30"/>
        <v>1</v>
      </c>
      <c r="AF178" s="57">
        <f>PRODUCT($AE$3:$AE178)</f>
        <v>1.0722982584052414</v>
      </c>
      <c r="AG178" s="230">
        <f>(POWER(AF178,1/COUNTA($J$3:$J178))-1)*360/28</f>
        <v>0.11267626717017183</v>
      </c>
    </row>
    <row r="179" spans="25:33">
      <c r="Y179" s="154">
        <f t="shared" si="27"/>
        <v>0</v>
      </c>
      <c r="Z179" s="154">
        <f t="shared" si="28"/>
        <v>0</v>
      </c>
      <c r="AA179" s="154">
        <f t="shared" si="31"/>
        <v>292639454.65917522</v>
      </c>
      <c r="AB179" s="154">
        <f t="shared" si="32"/>
        <v>-294615403.00135821</v>
      </c>
      <c r="AC179" s="154">
        <f t="shared" si="26"/>
        <v>-1975948.3421829939</v>
      </c>
      <c r="AD179" s="154">
        <f t="shared" si="29"/>
        <v>0</v>
      </c>
      <c r="AE179" s="57">
        <f t="shared" si="30"/>
        <v>1</v>
      </c>
      <c r="AF179" s="57">
        <f>PRODUCT($AE$3:$AE179)</f>
        <v>1.0722982584052414</v>
      </c>
      <c r="AG179" s="230">
        <f>(POWER(AF179,1/COUNTA($J$3:$J179))-1)*360/28</f>
        <v>0.11267626717017183</v>
      </c>
    </row>
    <row r="180" spans="25:33">
      <c r="Y180" s="154">
        <f t="shared" si="27"/>
        <v>0</v>
      </c>
      <c r="Z180" s="154">
        <f t="shared" si="28"/>
        <v>0</v>
      </c>
      <c r="AA180" s="154">
        <f t="shared" si="31"/>
        <v>292639454.65917522</v>
      </c>
      <c r="AB180" s="154">
        <f t="shared" si="32"/>
        <v>-294615403.00135821</v>
      </c>
      <c r="AC180" s="154">
        <f t="shared" si="26"/>
        <v>-1975948.3421829939</v>
      </c>
      <c r="AD180" s="154">
        <f t="shared" si="29"/>
        <v>0</v>
      </c>
      <c r="AE180" s="57">
        <f t="shared" si="30"/>
        <v>1</v>
      </c>
      <c r="AF180" s="57">
        <f>PRODUCT($AE$3:$AE180)</f>
        <v>1.0722982584052414</v>
      </c>
      <c r="AG180" s="230">
        <f>(POWER(AF180,1/COUNTA($J$3:$J180))-1)*360/28</f>
        <v>0.11267626717017183</v>
      </c>
    </row>
    <row r="181" spans="25:33">
      <c r="Y181" s="154">
        <f t="shared" si="27"/>
        <v>0</v>
      </c>
      <c r="Z181" s="154">
        <f t="shared" si="28"/>
        <v>0</v>
      </c>
      <c r="AA181" s="154">
        <f t="shared" si="31"/>
        <v>292639454.65917522</v>
      </c>
      <c r="AB181" s="154">
        <f t="shared" si="32"/>
        <v>-294615403.00135821</v>
      </c>
      <c r="AC181" s="154">
        <f t="shared" si="26"/>
        <v>-1975948.3421829939</v>
      </c>
      <c r="AD181" s="154">
        <f t="shared" si="29"/>
        <v>0</v>
      </c>
      <c r="AE181" s="57">
        <f t="shared" si="30"/>
        <v>1</v>
      </c>
      <c r="AF181" s="57">
        <f>PRODUCT($AE$3:$AE181)</f>
        <v>1.0722982584052414</v>
      </c>
      <c r="AG181" s="230">
        <f>(POWER(AF181,1/COUNTA($J$3:$J181))-1)*360/28</f>
        <v>0.11267626717017183</v>
      </c>
    </row>
    <row r="182" spans="25:33">
      <c r="Y182" s="154">
        <f t="shared" si="27"/>
        <v>0</v>
      </c>
      <c r="Z182" s="154">
        <f t="shared" si="28"/>
        <v>0</v>
      </c>
      <c r="AA182" s="154">
        <f t="shared" si="31"/>
        <v>292639454.65917522</v>
      </c>
      <c r="AB182" s="154">
        <f t="shared" si="32"/>
        <v>-294615403.00135821</v>
      </c>
      <c r="AC182" s="154">
        <f t="shared" si="26"/>
        <v>-1975948.3421829939</v>
      </c>
      <c r="AD182" s="154">
        <f t="shared" si="29"/>
        <v>0</v>
      </c>
      <c r="AE182" s="57">
        <f t="shared" si="30"/>
        <v>1</v>
      </c>
      <c r="AF182" s="57">
        <f>PRODUCT($AE$3:$AE182)</f>
        <v>1.0722982584052414</v>
      </c>
      <c r="AG182" s="230">
        <f>(POWER(AF182,1/COUNTA($J$3:$J182))-1)*360/28</f>
        <v>0.11267626717017183</v>
      </c>
    </row>
    <row r="183" spans="25:33">
      <c r="Y183" s="154">
        <f t="shared" si="27"/>
        <v>0</v>
      </c>
      <c r="Z183" s="154">
        <f t="shared" si="28"/>
        <v>0</v>
      </c>
      <c r="AA183" s="154">
        <f t="shared" si="31"/>
        <v>292639454.65917522</v>
      </c>
      <c r="AB183" s="154">
        <f t="shared" si="32"/>
        <v>-294615403.00135821</v>
      </c>
      <c r="AC183" s="154">
        <f t="shared" si="26"/>
        <v>-1975948.3421829939</v>
      </c>
      <c r="AD183" s="154">
        <f t="shared" si="29"/>
        <v>0</v>
      </c>
      <c r="AE183" s="57">
        <f t="shared" si="30"/>
        <v>1</v>
      </c>
      <c r="AF183" s="57">
        <f>PRODUCT($AE$3:$AE183)</f>
        <v>1.0722982584052414</v>
      </c>
      <c r="AG183" s="230">
        <f>(POWER(AF183,1/COUNTA($J$3:$J183))-1)*360/28</f>
        <v>0.11267626717017183</v>
      </c>
    </row>
    <row r="184" spans="25:33">
      <c r="Y184" s="154">
        <f t="shared" si="27"/>
        <v>0</v>
      </c>
      <c r="Z184" s="154">
        <f t="shared" si="28"/>
        <v>0</v>
      </c>
      <c r="AA184" s="154">
        <f t="shared" si="31"/>
        <v>292639454.65917522</v>
      </c>
      <c r="AB184" s="154">
        <f t="shared" si="32"/>
        <v>-294615403.00135821</v>
      </c>
      <c r="AC184" s="154">
        <f t="shared" si="26"/>
        <v>-1975948.3421829939</v>
      </c>
      <c r="AD184" s="154">
        <f t="shared" si="29"/>
        <v>0</v>
      </c>
      <c r="AE184" s="57">
        <f t="shared" si="30"/>
        <v>1</v>
      </c>
      <c r="AF184" s="57">
        <f>PRODUCT($AE$3:$AE184)</f>
        <v>1.0722982584052414</v>
      </c>
      <c r="AG184" s="230">
        <f>(POWER(AF184,1/COUNTA($J$3:$J184))-1)*360/28</f>
        <v>0.11267626717017183</v>
      </c>
    </row>
    <row r="185" spans="25:33">
      <c r="Y185" s="154">
        <f t="shared" si="27"/>
        <v>0</v>
      </c>
      <c r="Z185" s="154">
        <f t="shared" si="28"/>
        <v>0</v>
      </c>
      <c r="AA185" s="154">
        <f t="shared" si="31"/>
        <v>292639454.65917522</v>
      </c>
      <c r="AB185" s="154">
        <f t="shared" si="32"/>
        <v>-294615403.00135821</v>
      </c>
      <c r="AC185" s="154">
        <f t="shared" si="26"/>
        <v>-1975948.3421829939</v>
      </c>
      <c r="AD185" s="154">
        <f t="shared" si="29"/>
        <v>0</v>
      </c>
      <c r="AE185" s="57">
        <f t="shared" si="30"/>
        <v>1</v>
      </c>
      <c r="AF185" s="57">
        <f>PRODUCT($AE$3:$AE185)</f>
        <v>1.0722982584052414</v>
      </c>
      <c r="AG185" s="230">
        <f>(POWER(AF185,1/COUNTA($J$3:$J185))-1)*360/28</f>
        <v>0.11267626717017183</v>
      </c>
    </row>
    <row r="186" spans="25:33">
      <c r="Y186" s="154">
        <f t="shared" si="27"/>
        <v>0</v>
      </c>
      <c r="Z186" s="154">
        <f t="shared" si="28"/>
        <v>0</v>
      </c>
      <c r="AA186" s="154">
        <f t="shared" si="31"/>
        <v>292639454.65917522</v>
      </c>
      <c r="AB186" s="154">
        <f t="shared" si="32"/>
        <v>-294615403.00135821</v>
      </c>
      <c r="AC186" s="154">
        <f t="shared" si="26"/>
        <v>-1975948.3421829939</v>
      </c>
      <c r="AD186" s="154">
        <f t="shared" si="29"/>
        <v>0</v>
      </c>
      <c r="AE186" s="57">
        <f t="shared" si="30"/>
        <v>1</v>
      </c>
      <c r="AF186" s="57">
        <f>PRODUCT($AE$3:$AE186)</f>
        <v>1.0722982584052414</v>
      </c>
      <c r="AG186" s="230">
        <f>(POWER(AF186,1/COUNTA($J$3:$J186))-1)*360/28</f>
        <v>0.11267626717017183</v>
      </c>
    </row>
    <row r="187" spans="25:33">
      <c r="Y187" s="154">
        <f t="shared" si="27"/>
        <v>0</v>
      </c>
      <c r="Z187" s="154">
        <f t="shared" si="28"/>
        <v>0</v>
      </c>
      <c r="AA187" s="154">
        <f t="shared" si="31"/>
        <v>292639454.65917522</v>
      </c>
      <c r="AB187" s="154">
        <f t="shared" si="32"/>
        <v>-294615403.00135821</v>
      </c>
      <c r="AC187" s="154">
        <f t="shared" si="26"/>
        <v>-1975948.3421829939</v>
      </c>
      <c r="AD187" s="154">
        <f t="shared" si="29"/>
        <v>0</v>
      </c>
      <c r="AE187" s="57">
        <f t="shared" si="30"/>
        <v>1</v>
      </c>
      <c r="AF187" s="57">
        <f>PRODUCT($AE$3:$AE187)</f>
        <v>1.0722982584052414</v>
      </c>
      <c r="AG187" s="230">
        <f>(POWER(AF187,1/COUNTA($J$3:$J187))-1)*360/28</f>
        <v>0.11267626717017183</v>
      </c>
    </row>
    <row r="188" spans="25:33">
      <c r="Y188" s="154">
        <f t="shared" si="27"/>
        <v>0</v>
      </c>
      <c r="Z188" s="154">
        <f t="shared" si="28"/>
        <v>0</v>
      </c>
      <c r="AA188" s="154">
        <f t="shared" si="31"/>
        <v>292639454.65917522</v>
      </c>
      <c r="AB188" s="154">
        <f t="shared" si="32"/>
        <v>-294615403.00135821</v>
      </c>
      <c r="AC188" s="154">
        <f t="shared" si="26"/>
        <v>-1975948.3421829939</v>
      </c>
      <c r="AD188" s="154">
        <f t="shared" si="29"/>
        <v>0</v>
      </c>
      <c r="AE188" s="57">
        <f t="shared" si="30"/>
        <v>1</v>
      </c>
      <c r="AF188" s="57">
        <f>PRODUCT($AE$3:$AE188)</f>
        <v>1.0722982584052414</v>
      </c>
      <c r="AG188" s="230">
        <f>(POWER(AF188,1/COUNTA($J$3:$J188))-1)*360/28</f>
        <v>0.11267626717017183</v>
      </c>
    </row>
    <row r="189" spans="25:33">
      <c r="Y189" s="154">
        <f t="shared" si="27"/>
        <v>0</v>
      </c>
      <c r="Z189" s="154">
        <f t="shared" si="28"/>
        <v>0</v>
      </c>
      <c r="AA189" s="154">
        <f t="shared" si="31"/>
        <v>292639454.65917522</v>
      </c>
      <c r="AB189" s="154">
        <f t="shared" si="32"/>
        <v>-294615403.00135821</v>
      </c>
      <c r="AC189" s="154">
        <f t="shared" si="26"/>
        <v>-1975948.3421829939</v>
      </c>
      <c r="AD189" s="154">
        <f t="shared" si="29"/>
        <v>0</v>
      </c>
      <c r="AE189" s="57">
        <f t="shared" si="30"/>
        <v>1</v>
      </c>
      <c r="AF189" s="57">
        <f>PRODUCT($AE$3:$AE189)</f>
        <v>1.0722982584052414</v>
      </c>
      <c r="AG189" s="230">
        <f>(POWER(AF189,1/COUNTA($J$3:$J189))-1)*360/28</f>
        <v>0.11267626717017183</v>
      </c>
    </row>
    <row r="190" spans="25:33">
      <c r="Y190" s="154">
        <f t="shared" si="27"/>
        <v>0</v>
      </c>
      <c r="Z190" s="154">
        <f t="shared" si="28"/>
        <v>0</v>
      </c>
      <c r="AA190" s="154">
        <f t="shared" si="31"/>
        <v>292639454.65917522</v>
      </c>
      <c r="AB190" s="154">
        <f t="shared" si="32"/>
        <v>-294615403.00135821</v>
      </c>
      <c r="AC190" s="154">
        <f t="shared" si="26"/>
        <v>-1975948.3421829939</v>
      </c>
      <c r="AD190" s="154">
        <f t="shared" si="29"/>
        <v>0</v>
      </c>
      <c r="AE190" s="57">
        <f t="shared" si="30"/>
        <v>1</v>
      </c>
      <c r="AF190" s="57">
        <f>PRODUCT($AE$3:$AE190)</f>
        <v>1.0722982584052414</v>
      </c>
      <c r="AG190" s="230">
        <f>(POWER(AF190,1/COUNTA($J$3:$J190))-1)*360/28</f>
        <v>0.11267626717017183</v>
      </c>
    </row>
    <row r="191" spans="25:33">
      <c r="Y191" s="154">
        <f t="shared" si="27"/>
        <v>0</v>
      </c>
      <c r="Z191" s="154">
        <f t="shared" si="28"/>
        <v>0</v>
      </c>
      <c r="AA191" s="154">
        <f t="shared" si="31"/>
        <v>292639454.65917522</v>
      </c>
      <c r="AB191" s="154">
        <f t="shared" si="32"/>
        <v>-294615403.00135821</v>
      </c>
      <c r="AC191" s="154">
        <f t="shared" si="26"/>
        <v>-1975948.3421829939</v>
      </c>
      <c r="AD191" s="154">
        <f t="shared" si="29"/>
        <v>0</v>
      </c>
      <c r="AE191" s="57">
        <f t="shared" si="30"/>
        <v>1</v>
      </c>
      <c r="AF191" s="57">
        <f>PRODUCT($AE$3:$AE191)</f>
        <v>1.0722982584052414</v>
      </c>
      <c r="AG191" s="230">
        <f>(POWER(AF191,1/COUNTA($J$3:$J191))-1)*360/28</f>
        <v>0.11267626717017183</v>
      </c>
    </row>
    <row r="192" spans="25:33">
      <c r="Y192" s="154">
        <f t="shared" si="27"/>
        <v>0</v>
      </c>
      <c r="Z192" s="154">
        <f t="shared" si="28"/>
        <v>0</v>
      </c>
      <c r="AA192" s="154">
        <f t="shared" si="31"/>
        <v>292639454.65917522</v>
      </c>
      <c r="AB192" s="154">
        <f t="shared" si="32"/>
        <v>-294615403.00135821</v>
      </c>
      <c r="AC192" s="154">
        <f t="shared" si="26"/>
        <v>-1975948.3421829939</v>
      </c>
      <c r="AD192" s="154">
        <f t="shared" si="29"/>
        <v>0</v>
      </c>
      <c r="AE192" s="57">
        <f t="shared" si="30"/>
        <v>1</v>
      </c>
      <c r="AF192" s="57">
        <f>PRODUCT($AE$3:$AE192)</f>
        <v>1.0722982584052414</v>
      </c>
      <c r="AG192" s="230">
        <f>(POWER(AF192,1/COUNTA($J$3:$J192))-1)*360/28</f>
        <v>0.11267626717017183</v>
      </c>
    </row>
    <row r="193" spans="25:33">
      <c r="Y193" s="154">
        <f t="shared" si="27"/>
        <v>0</v>
      </c>
      <c r="Z193" s="154">
        <f t="shared" si="28"/>
        <v>0</v>
      </c>
      <c r="AA193" s="154">
        <f t="shared" si="31"/>
        <v>292639454.65917522</v>
      </c>
      <c r="AB193" s="154">
        <f t="shared" si="32"/>
        <v>-294615403.00135821</v>
      </c>
      <c r="AC193" s="154">
        <f t="shared" si="26"/>
        <v>-1975948.3421829939</v>
      </c>
      <c r="AD193" s="154">
        <f t="shared" si="29"/>
        <v>0</v>
      </c>
      <c r="AE193" s="57">
        <f t="shared" si="30"/>
        <v>1</v>
      </c>
      <c r="AF193" s="57">
        <f>PRODUCT($AE$3:$AE193)</f>
        <v>1.0722982584052414</v>
      </c>
      <c r="AG193" s="230">
        <f>(POWER(AF193,1/COUNTA($J$3:$J193))-1)*360/28</f>
        <v>0.11267626717017183</v>
      </c>
    </row>
    <row r="194" spans="25:33">
      <c r="Y194" s="154">
        <f t="shared" si="27"/>
        <v>0</v>
      </c>
      <c r="Z194" s="154">
        <f t="shared" si="28"/>
        <v>0</v>
      </c>
      <c r="AA194" s="154">
        <f t="shared" si="31"/>
        <v>292639454.65917522</v>
      </c>
      <c r="AB194" s="154">
        <f t="shared" si="32"/>
        <v>-294615403.00135821</v>
      </c>
      <c r="AC194" s="154">
        <f t="shared" si="26"/>
        <v>-1975948.3421829939</v>
      </c>
      <c r="AD194" s="154">
        <f t="shared" si="29"/>
        <v>0</v>
      </c>
      <c r="AE194" s="57">
        <f t="shared" si="30"/>
        <v>1</v>
      </c>
      <c r="AF194" s="57">
        <f>PRODUCT($AE$3:$AE194)</f>
        <v>1.0722982584052414</v>
      </c>
      <c r="AG194" s="230">
        <f>(POWER(AF194,1/COUNTA($J$3:$J194))-1)*360/28</f>
        <v>0.11267626717017183</v>
      </c>
    </row>
    <row r="195" spans="25:33">
      <c r="Y195" s="154">
        <f t="shared" si="27"/>
        <v>0</v>
      </c>
      <c r="Z195" s="154">
        <f t="shared" si="28"/>
        <v>0</v>
      </c>
      <c r="AA195" s="154">
        <f t="shared" si="31"/>
        <v>292639454.65917522</v>
      </c>
      <c r="AB195" s="154">
        <f t="shared" si="32"/>
        <v>-294615403.00135821</v>
      </c>
      <c r="AC195" s="154">
        <f t="shared" ref="AC195:AC196" si="33">+AA195+AB195</f>
        <v>-1975948.3421829939</v>
      </c>
      <c r="AD195" s="154">
        <f t="shared" si="29"/>
        <v>0</v>
      </c>
      <c r="AE195" s="57">
        <f t="shared" si="30"/>
        <v>1</v>
      </c>
      <c r="AF195" s="57">
        <f>PRODUCT($AE$3:$AE195)</f>
        <v>1.0722982584052414</v>
      </c>
      <c r="AG195" s="230">
        <f>(POWER(AF195,1/COUNTA($J$3:$J195))-1)*360/28</f>
        <v>0.11267626717017183</v>
      </c>
    </row>
    <row r="196" spans="25:33">
      <c r="Y196" s="154">
        <f t="shared" ref="Y196:Y197" si="34">+P196*X196</f>
        <v>0</v>
      </c>
      <c r="Z196" s="154">
        <f t="shared" ref="Z196:Z197" si="35">+S196*$Z$2*$Q196/360</f>
        <v>0</v>
      </c>
      <c r="AA196" s="154">
        <f t="shared" si="31"/>
        <v>292639454.65917522</v>
      </c>
      <c r="AB196" s="154">
        <f t="shared" si="32"/>
        <v>-294615403.00135821</v>
      </c>
      <c r="AC196" s="154">
        <f t="shared" si="33"/>
        <v>-1975948.3421829939</v>
      </c>
      <c r="AD196" s="154">
        <f t="shared" ref="AD196:AD197" si="36">+AC196*X196</f>
        <v>0</v>
      </c>
      <c r="AE196" s="57">
        <f t="shared" ref="AE196:AE197" si="37">+(1+W196*Q196/360)</f>
        <v>1</v>
      </c>
      <c r="AF196" s="57">
        <f>PRODUCT($AE$3:$AE196)</f>
        <v>1.0722982584052414</v>
      </c>
      <c r="AG196" s="230">
        <f>(POWER(AF196,1/COUNTA($J$3:$J196))-1)*360/28</f>
        <v>0.11267626717017183</v>
      </c>
    </row>
    <row r="197" spans="25:33">
      <c r="Y197" s="154">
        <f t="shared" si="34"/>
        <v>0</v>
      </c>
      <c r="Z197" s="154">
        <f t="shared" si="35"/>
        <v>0</v>
      </c>
      <c r="AA197" s="154">
        <f t="shared" ref="AA197" si="38">+AA196*(1+$Z$2*$Q197/360)+Z197</f>
        <v>292639454.65917522</v>
      </c>
      <c r="AB197" s="154">
        <f t="shared" ref="AB197" si="39">+AB196*(1+$W197*$Q197/360)+O197</f>
        <v>-294615403.00135821</v>
      </c>
      <c r="AC197" s="154">
        <f>+AA197+AB197</f>
        <v>-1975948.3421829939</v>
      </c>
      <c r="AD197" s="154">
        <f t="shared" si="36"/>
        <v>0</v>
      </c>
      <c r="AE197" s="57">
        <f t="shared" si="37"/>
        <v>1</v>
      </c>
      <c r="AF197" s="57">
        <f>PRODUCT($AE$3:$AE197)</f>
        <v>1.0722982584052414</v>
      </c>
      <c r="AG197" s="230">
        <f>(POWER(AF197,1/COUNTA($J$3:$J197))-1)*360/28</f>
        <v>0.11267626717017183</v>
      </c>
    </row>
  </sheetData>
  <mergeCells count="3">
    <mergeCell ref="B4:B5"/>
    <mergeCell ref="E4:E5"/>
    <mergeCell ref="F4:F5"/>
  </mergeCells>
  <conditionalFormatting sqref="B6:E24">
    <cfRule type="expression" dxfId="72" priority="1">
      <formula>$A6=0</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92789-AE7F-4DF0-BA30-DA6A0E63EA05}">
  <sheetPr>
    <tabColor theme="7" tint="0.39997558519241921"/>
  </sheetPr>
  <dimension ref="A1:AM103"/>
  <sheetViews>
    <sheetView zoomScale="85" zoomScaleNormal="85" workbookViewId="0">
      <pane xSplit="3" ySplit="3" topLeftCell="D70" activePane="bottomRight" state="frozen"/>
      <selection pane="topRight" activeCell="D1" sqref="D1"/>
      <selection pane="bottomLeft" activeCell="A4" sqref="A4"/>
      <selection pane="bottomRight" activeCell="I4" sqref="I4:K91"/>
    </sheetView>
  </sheetViews>
  <sheetFormatPr defaultColWidth="15.5703125" defaultRowHeight="15"/>
  <cols>
    <col min="1" max="1" width="7" style="2" bestFit="1" customWidth="1"/>
    <col min="2" max="2" width="10" style="2" bestFit="1" customWidth="1"/>
    <col min="3" max="3" width="7.5703125" style="2" bestFit="1" customWidth="1"/>
    <col min="4" max="4" width="11.28515625" style="2" bestFit="1" customWidth="1"/>
    <col min="5" max="5" width="10.85546875" style="2" bestFit="1" customWidth="1"/>
    <col min="6" max="6" width="11.140625" style="2" customWidth="1"/>
    <col min="7" max="7" width="11.5703125" style="2" customWidth="1"/>
    <col min="8" max="8" width="14.28515625" style="83" customWidth="1"/>
    <col min="9" max="9" width="9.28515625" style="2" bestFit="1" customWidth="1"/>
    <col min="10" max="10" width="15.28515625" style="85" bestFit="1" customWidth="1"/>
    <col min="11" max="11" width="14.85546875" style="85" bestFit="1" customWidth="1"/>
    <col min="12" max="12" width="16.42578125" style="2" bestFit="1" customWidth="1"/>
    <col min="13" max="13" width="11" style="2" bestFit="1" customWidth="1"/>
    <col min="14" max="14" width="11.42578125" style="2" bestFit="1" customWidth="1"/>
    <col min="15" max="15" width="11.7109375" style="2" bestFit="1" customWidth="1"/>
    <col min="16" max="16" width="14.5703125" style="2" bestFit="1" customWidth="1"/>
    <col min="17" max="17" width="10" style="2" bestFit="1" customWidth="1"/>
    <col min="18" max="18" width="2.7109375" style="40" customWidth="1"/>
    <col min="19" max="32" width="11.7109375" style="151" customWidth="1"/>
    <col min="33" max="16384" width="15.5703125" style="2"/>
  </cols>
  <sheetData>
    <row r="1" spans="1:39">
      <c r="A1" s="34" t="s">
        <v>253</v>
      </c>
      <c r="B1" s="35">
        <f>+Pricer!$B$1</f>
        <v>45275</v>
      </c>
      <c r="C1" s="15"/>
      <c r="D1" s="33" t="s">
        <v>89</v>
      </c>
      <c r="E1" s="36">
        <f>+Pricer!E1</f>
        <v>17.2</v>
      </c>
      <c r="L1" s="85"/>
      <c r="N1" s="151"/>
      <c r="O1" s="152"/>
      <c r="R1" s="2"/>
    </row>
    <row r="2" spans="1:39">
      <c r="B2" s="18"/>
      <c r="C2" s="18"/>
      <c r="L2" s="85"/>
      <c r="N2" s="151"/>
      <c r="O2" s="152"/>
      <c r="R2" s="2"/>
    </row>
    <row r="3" spans="1:39">
      <c r="A3" s="34" t="s">
        <v>228</v>
      </c>
      <c r="B3" s="34" t="s">
        <v>229</v>
      </c>
      <c r="C3" s="34" t="s">
        <v>230</v>
      </c>
      <c r="D3" s="34" t="s">
        <v>92</v>
      </c>
      <c r="E3" s="34" t="s">
        <v>324</v>
      </c>
      <c r="F3" s="34" t="s">
        <v>94</v>
      </c>
      <c r="G3" s="34" t="s">
        <v>95</v>
      </c>
      <c r="H3" s="82" t="s">
        <v>96</v>
      </c>
      <c r="I3" s="34" t="s">
        <v>85</v>
      </c>
      <c r="J3" s="51" t="s">
        <v>97</v>
      </c>
      <c r="K3" s="51" t="s">
        <v>98</v>
      </c>
      <c r="L3" s="34" t="s">
        <v>108</v>
      </c>
      <c r="M3" s="34" t="s">
        <v>110</v>
      </c>
      <c r="N3" s="34" t="s">
        <v>130</v>
      </c>
      <c r="O3" s="34" t="s">
        <v>129</v>
      </c>
      <c r="P3" s="34" t="s">
        <v>388</v>
      </c>
      <c r="Q3" s="34" t="s">
        <v>133</v>
      </c>
      <c r="S3" s="51" t="s">
        <v>373</v>
      </c>
      <c r="T3" s="51" t="s">
        <v>374</v>
      </c>
      <c r="U3" s="51" t="s">
        <v>375</v>
      </c>
      <c r="V3" s="51" t="s">
        <v>376</v>
      </c>
      <c r="W3" s="51" t="s">
        <v>377</v>
      </c>
      <c r="X3" s="51" t="s">
        <v>378</v>
      </c>
      <c r="Y3" s="51" t="s">
        <v>379</v>
      </c>
      <c r="Z3" s="51" t="s">
        <v>380</v>
      </c>
      <c r="AA3" s="51" t="s">
        <v>381</v>
      </c>
      <c r="AB3" s="51" t="s">
        <v>382</v>
      </c>
      <c r="AC3" s="51" t="s">
        <v>383</v>
      </c>
      <c r="AD3" s="51" t="s">
        <v>384</v>
      </c>
      <c r="AE3" s="51" t="s">
        <v>385</v>
      </c>
      <c r="AF3" s="51" t="s">
        <v>386</v>
      </c>
    </row>
    <row r="4" spans="1:39">
      <c r="A4" s="2">
        <v>1</v>
      </c>
      <c r="B4" s="11" t="s">
        <v>86</v>
      </c>
      <c r="C4" s="11" t="s">
        <v>86</v>
      </c>
      <c r="D4" s="23" t="s">
        <v>399</v>
      </c>
      <c r="E4" s="11">
        <v>3</v>
      </c>
      <c r="F4" s="31">
        <v>45261</v>
      </c>
      <c r="G4" s="31"/>
      <c r="H4" s="84">
        <v>791773535.78767872</v>
      </c>
      <c r="I4" s="169">
        <v>0.11492467231583975</v>
      </c>
      <c r="J4" s="86"/>
      <c r="K4" s="170">
        <v>-1047.2207766596896</v>
      </c>
      <c r="L4" s="11" t="s">
        <v>109</v>
      </c>
      <c r="M4" s="16"/>
      <c r="N4" s="129" t="str">
        <f>E4&amp;"m "&amp;LEFT(D4,3)&amp;" IMM"</f>
        <v>3m dec IMM</v>
      </c>
      <c r="O4" s="11"/>
      <c r="P4" s="10"/>
      <c r="S4" s="151">
        <v>411.83814599155124</v>
      </c>
      <c r="T4" s="151">
        <v>-210.99458744989275</v>
      </c>
      <c r="U4" s="151">
        <v>-1596.3254451308173</v>
      </c>
      <c r="V4" s="151">
        <v>405.7232331758222</v>
      </c>
      <c r="W4" s="151">
        <v>-82.52180707870582</v>
      </c>
      <c r="X4" s="151">
        <v>9.177606483083558</v>
      </c>
      <c r="Y4" s="151">
        <v>-3.7332300748101273</v>
      </c>
      <c r="Z4" s="151">
        <v>1.3221573575449872</v>
      </c>
      <c r="AA4" s="151">
        <v>-0.36135291463837044</v>
      </c>
      <c r="AB4" s="151">
        <v>5.1068661150634305E-2</v>
      </c>
      <c r="AC4" s="151">
        <v>-1.1017595612164905E-2</v>
      </c>
      <c r="AD4" s="151">
        <v>2.7241381181565714E-3</v>
      </c>
      <c r="AE4" s="151">
        <v>-8.7858490617759961E-4</v>
      </c>
      <c r="AF4" s="151">
        <v>1.1291810483199339E-4</v>
      </c>
      <c r="AM4" s="151"/>
    </row>
    <row r="5" spans="1:39">
      <c r="A5" s="2">
        <v>2</v>
      </c>
      <c r="B5" s="11" t="s">
        <v>86</v>
      </c>
      <c r="C5" s="11" t="s">
        <v>86</v>
      </c>
      <c r="D5" s="23" t="s">
        <v>399</v>
      </c>
      <c r="E5" s="11">
        <v>6</v>
      </c>
      <c r="F5" s="31">
        <v>45261</v>
      </c>
      <c r="G5" s="31"/>
      <c r="H5" s="84">
        <v>402025697.26496983</v>
      </c>
      <c r="I5" s="169">
        <v>0.11334121253424251</v>
      </c>
      <c r="J5" s="86"/>
      <c r="K5" s="170">
        <v>-1049.0249417867576</v>
      </c>
      <c r="L5" s="11" t="s">
        <v>109</v>
      </c>
      <c r="M5" s="16"/>
      <c r="N5" s="129" t="str">
        <f t="shared" ref="N5:N6" si="0">E5&amp;"m "&amp;LEFT(D5,3)&amp;" IMM"</f>
        <v>6m dec IMM</v>
      </c>
      <c r="O5" s="11"/>
      <c r="P5" s="10"/>
      <c r="S5" s="151">
        <v>151.97949502618238</v>
      </c>
      <c r="T5" s="151">
        <v>280.23659115065345</v>
      </c>
      <c r="U5" s="151">
        <v>-599.52683468148996</v>
      </c>
      <c r="V5" s="151">
        <v>-1028.301448621241</v>
      </c>
      <c r="W5" s="151">
        <v>139.94253772633519</v>
      </c>
      <c r="X5" s="151">
        <v>-15.567345329290189</v>
      </c>
      <c r="Y5" s="151">
        <v>6.3324351438705495</v>
      </c>
      <c r="Z5" s="151">
        <v>-2.2426655433326022</v>
      </c>
      <c r="AA5" s="151">
        <v>0.61293192972559174</v>
      </c>
      <c r="AB5" s="151">
        <v>-8.6621787432313108E-2</v>
      </c>
      <c r="AC5" s="151">
        <v>1.8688689889870123E-2</v>
      </c>
      <c r="AD5" s="151">
        <v>-4.621045603125839E-3</v>
      </c>
      <c r="AE5" s="151">
        <v>1.4904594291384379E-3</v>
      </c>
      <c r="AF5" s="151">
        <v>-1.9156539163007181E-4</v>
      </c>
      <c r="AM5" s="151"/>
    </row>
    <row r="6" spans="1:39">
      <c r="A6" s="2">
        <v>3</v>
      </c>
      <c r="B6" s="11" t="s">
        <v>86</v>
      </c>
      <c r="C6" s="11" t="s">
        <v>86</v>
      </c>
      <c r="D6" s="23" t="s">
        <v>399</v>
      </c>
      <c r="E6" s="11">
        <v>9</v>
      </c>
      <c r="F6" s="31">
        <v>45261</v>
      </c>
      <c r="G6" s="31"/>
      <c r="H6" s="84">
        <v>271962994.87546086</v>
      </c>
      <c r="I6" s="169">
        <v>0.11152432845014273</v>
      </c>
      <c r="J6" s="86"/>
      <c r="K6" s="170">
        <v>-1050.2906294369457</v>
      </c>
      <c r="L6" s="11" t="s">
        <v>109</v>
      </c>
      <c r="M6" s="16"/>
      <c r="N6" s="129" t="str">
        <f t="shared" si="0"/>
        <v>9m dec IMM</v>
      </c>
      <c r="O6" s="11"/>
      <c r="P6" s="10"/>
      <c r="S6" s="151">
        <v>115.46985565755774</v>
      </c>
      <c r="T6" s="151">
        <v>111.2805847860942</v>
      </c>
      <c r="U6" s="151">
        <v>123.03342219256635</v>
      </c>
      <c r="V6" s="151">
        <v>-850.50028766344087</v>
      </c>
      <c r="W6" s="151">
        <v>-602.36887989309139</v>
      </c>
      <c r="X6" s="151">
        <v>51.624326589743028</v>
      </c>
      <c r="Y6" s="151">
        <v>-20.999523529954658</v>
      </c>
      <c r="Z6" s="151">
        <v>7.4371129581963107</v>
      </c>
      <c r="AA6" s="151">
        <v>-2.0325993283653609</v>
      </c>
      <c r="AB6" s="151">
        <v>0.28727267102006171</v>
      </c>
      <c r="AC6" s="151">
        <v>-6.1968822058776192E-2</v>
      </c>
      <c r="AD6" s="151">
        <v>1.5320344523655246E-2</v>
      </c>
      <c r="AE6" s="151">
        <v>-4.9407314938848604E-3</v>
      </c>
      <c r="AF6" s="151">
        <v>6.3476589500486213E-4</v>
      </c>
      <c r="AM6" s="151"/>
    </row>
    <row r="7" spans="1:39">
      <c r="A7" s="2">
        <v>4</v>
      </c>
      <c r="B7" s="11" t="s">
        <v>86</v>
      </c>
      <c r="C7" s="11" t="s">
        <v>86</v>
      </c>
      <c r="D7" s="23" t="s">
        <v>399</v>
      </c>
      <c r="E7" s="11">
        <v>13</v>
      </c>
      <c r="F7" s="31">
        <v>45261</v>
      </c>
      <c r="G7" s="31"/>
      <c r="H7" s="84">
        <v>890000000</v>
      </c>
      <c r="I7" s="169">
        <v>0.1082943418873597</v>
      </c>
      <c r="J7" s="86"/>
      <c r="K7" s="170">
        <v>-4881.8648539961587</v>
      </c>
      <c r="L7" s="11" t="s">
        <v>109</v>
      </c>
      <c r="M7" s="16"/>
      <c r="N7" s="129" t="str">
        <f>E7/13&amp;"y "&amp;LEFT(D7,3)&amp;" IMM"</f>
        <v>1y dec IMM</v>
      </c>
      <c r="O7" s="11"/>
      <c r="P7" s="10"/>
      <c r="S7" s="151">
        <v>356.91868583779171</v>
      </c>
      <c r="T7" s="151">
        <v>521.22615290267402</v>
      </c>
      <c r="U7" s="151">
        <v>-543.03200865432598</v>
      </c>
      <c r="V7" s="151">
        <v>1726.7776650125888</v>
      </c>
      <c r="W7" s="151">
        <v>-6435.2165199630954</v>
      </c>
      <c r="X7" s="151">
        <v>-895.83451042685158</v>
      </c>
      <c r="Y7" s="151">
        <v>353.59369212992215</v>
      </c>
      <c r="Z7" s="151">
        <v>-125.22723584781478</v>
      </c>
      <c r="AA7" s="151">
        <v>34.225151707994783</v>
      </c>
      <c r="AB7" s="151">
        <v>-4.8370150712725142</v>
      </c>
      <c r="AC7" s="151">
        <v>1.0433862573648058</v>
      </c>
      <c r="AD7" s="151">
        <v>-0.25790352417842832</v>
      </c>
      <c r="AE7" s="151">
        <v>8.3119565101701015E-2</v>
      </c>
      <c r="AF7" s="151">
        <v>-1.0691311276689743E-2</v>
      </c>
      <c r="AM7" s="151"/>
    </row>
    <row r="8" spans="1:39">
      <c r="A8" s="2">
        <v>5</v>
      </c>
      <c r="B8" s="11" t="s">
        <v>86</v>
      </c>
      <c r="C8" s="11" t="s">
        <v>86</v>
      </c>
      <c r="D8" s="23" t="s">
        <v>399</v>
      </c>
      <c r="E8" s="11">
        <v>26</v>
      </c>
      <c r="F8" s="31">
        <v>45261</v>
      </c>
      <c r="G8" s="31"/>
      <c r="H8" s="84">
        <v>2264000000</v>
      </c>
      <c r="I8" s="169">
        <v>9.7321448490915397E-2</v>
      </c>
      <c r="J8" s="86"/>
      <c r="K8" s="170">
        <v>-23786.345556128574</v>
      </c>
      <c r="L8" s="11" t="s">
        <v>109</v>
      </c>
      <c r="M8" s="16"/>
      <c r="N8" s="129" t="str">
        <f t="shared" ref="N8:N16" si="1">E8/13&amp;"y "&amp;LEFT(D8,3)&amp;" IMM"</f>
        <v>2y dec IMM</v>
      </c>
      <c r="O8" s="11"/>
      <c r="P8" s="10"/>
      <c r="S8" s="151">
        <v>41.2061640857602</v>
      </c>
      <c r="T8" s="151">
        <v>48.521776456671347</v>
      </c>
      <c r="U8" s="151">
        <v>-4.5821851721976889</v>
      </c>
      <c r="V8" s="151">
        <v>-44.430217818224847</v>
      </c>
      <c r="W8" s="151">
        <v>91.992121183470971</v>
      </c>
      <c r="X8" s="151">
        <v>-1045.3628027101031</v>
      </c>
      <c r="Y8" s="151">
        <v>-211.29563107760239</v>
      </c>
      <c r="Z8" s="151">
        <v>73.337298693544199</v>
      </c>
      <c r="AA8" s="151">
        <v>-20.043618584540464</v>
      </c>
      <c r="AB8" s="151">
        <v>2.8327598968489847</v>
      </c>
      <c r="AC8" s="151">
        <v>-0.61105490462991008</v>
      </c>
      <c r="AD8" s="151">
        <v>0.15104365969184233</v>
      </c>
      <c r="AE8" s="151">
        <v>-4.8695429686345978E-2</v>
      </c>
      <c r="AF8" s="151">
        <v>6.2628392306702165E-3</v>
      </c>
      <c r="AM8" s="151"/>
    </row>
    <row r="9" spans="1:39">
      <c r="A9" s="2">
        <v>6</v>
      </c>
      <c r="B9" s="11" t="s">
        <v>86</v>
      </c>
      <c r="C9" s="11" t="s">
        <v>86</v>
      </c>
      <c r="D9" s="23" t="s">
        <v>399</v>
      </c>
      <c r="E9" s="11">
        <v>39</v>
      </c>
      <c r="F9" s="31">
        <v>45261</v>
      </c>
      <c r="G9" s="31"/>
      <c r="H9" s="84">
        <v>69397810.877085268</v>
      </c>
      <c r="I9" s="169">
        <v>9.0798436196697668E-2</v>
      </c>
      <c r="J9" s="86"/>
      <c r="K9" s="170">
        <v>-1053.3263755272105</v>
      </c>
      <c r="L9" s="11" t="s">
        <v>109</v>
      </c>
      <c r="M9" s="16"/>
      <c r="N9" s="129" t="str">
        <f t="shared" si="1"/>
        <v>3y dec IMM</v>
      </c>
      <c r="O9" s="11"/>
      <c r="P9" s="10"/>
      <c r="S9" s="151">
        <v>28.278163350362746</v>
      </c>
      <c r="T9" s="151">
        <v>35.143428340427448</v>
      </c>
      <c r="U9" s="151">
        <v>-13.588856355744676</v>
      </c>
      <c r="V9" s="151">
        <v>11.037497934233247</v>
      </c>
      <c r="W9" s="151">
        <v>-18.045936390479429</v>
      </c>
      <c r="X9" s="151">
        <v>61.986478538392987</v>
      </c>
      <c r="Y9" s="151">
        <v>-1025.5045036453434</v>
      </c>
      <c r="Z9" s="151">
        <v>-192.43597733807221</v>
      </c>
      <c r="AA9" s="151">
        <v>51.508061171787396</v>
      </c>
      <c r="AB9" s="151">
        <v>-7.2796146915347748</v>
      </c>
      <c r="AC9" s="151">
        <v>3.4890298158679496</v>
      </c>
      <c r="AD9" s="151">
        <v>3.487990087546545</v>
      </c>
      <c r="AE9" s="151">
        <v>3.4884788552767341</v>
      </c>
      <c r="AF9" s="151">
        <v>3.4882146756868591</v>
      </c>
      <c r="AM9" s="151"/>
    </row>
    <row r="10" spans="1:39">
      <c r="A10" s="2">
        <v>7</v>
      </c>
      <c r="B10" s="11" t="s">
        <v>86</v>
      </c>
      <c r="C10" s="11" t="s">
        <v>86</v>
      </c>
      <c r="D10" s="23" t="s">
        <v>399</v>
      </c>
      <c r="E10" s="11">
        <v>52</v>
      </c>
      <c r="F10" s="31">
        <v>45261</v>
      </c>
      <c r="G10" s="31"/>
      <c r="H10" s="84">
        <v>54058593.529661551</v>
      </c>
      <c r="I10" s="169">
        <v>8.7214406567930669E-2</v>
      </c>
      <c r="J10" s="86"/>
      <c r="K10" s="170">
        <v>-1053.5755590414035</v>
      </c>
      <c r="L10" s="11" t="s">
        <v>109</v>
      </c>
      <c r="M10" s="16"/>
      <c r="N10" s="129" t="str">
        <f t="shared" si="1"/>
        <v>4y dec IMM</v>
      </c>
      <c r="O10" s="11"/>
      <c r="P10" s="10"/>
      <c r="Q10" s="10"/>
      <c r="S10" s="151">
        <v>22.082311235356197</v>
      </c>
      <c r="T10" s="151">
        <v>26.999011560723179</v>
      </c>
      <c r="U10" s="151">
        <v>-8.7446957484309102</v>
      </c>
      <c r="V10" s="151">
        <v>0.26183538862093736</v>
      </c>
      <c r="W10" s="151">
        <v>0.92780833298360421</v>
      </c>
      <c r="X10" s="151">
        <v>-14.35242409613239</v>
      </c>
      <c r="Y10" s="151">
        <v>72.124283020594149</v>
      </c>
      <c r="Z10" s="151">
        <v>-1038.900315464351</v>
      </c>
      <c r="AA10" s="151">
        <v>-142.74039347348867</v>
      </c>
      <c r="AB10" s="151">
        <v>19.675300030069124</v>
      </c>
      <c r="AC10" s="151">
        <v>-4.2441393071780551</v>
      </c>
      <c r="AD10" s="151">
        <v>1.0490912369960963</v>
      </c>
      <c r="AE10" s="151">
        <v>-0.33820243206896827</v>
      </c>
      <c r="AF10" s="151">
        <v>4.3495395699340376E-2</v>
      </c>
      <c r="AM10" s="151"/>
    </row>
    <row r="11" spans="1:39">
      <c r="A11" s="2">
        <v>8</v>
      </c>
      <c r="B11" s="11" t="s">
        <v>86</v>
      </c>
      <c r="C11" s="11" t="s">
        <v>86</v>
      </c>
      <c r="D11" s="23" t="s">
        <v>399</v>
      </c>
      <c r="E11" s="11">
        <v>65</v>
      </c>
      <c r="F11" s="31">
        <v>45261</v>
      </c>
      <c r="G11" s="31"/>
      <c r="H11" s="84">
        <v>440000000</v>
      </c>
      <c r="I11" s="169">
        <v>8.5329326923088034E-2</v>
      </c>
      <c r="J11" s="86"/>
      <c r="K11" s="170">
        <v>-10330.771282479769</v>
      </c>
      <c r="L11" s="11" t="s">
        <v>109</v>
      </c>
      <c r="M11" s="16"/>
      <c r="N11" s="129" t="str">
        <f t="shared" si="1"/>
        <v>5y dec IMM</v>
      </c>
      <c r="O11" s="11"/>
      <c r="P11" s="10"/>
      <c r="S11" s="151">
        <v>106.27028212431938</v>
      </c>
      <c r="T11" s="151">
        <v>19.23832163389477</v>
      </c>
      <c r="U11" s="151">
        <v>-13.45901283481953</v>
      </c>
      <c r="V11" s="151">
        <v>2.8500977084259134</v>
      </c>
      <c r="W11" s="151">
        <v>-14.832416620771905</v>
      </c>
      <c r="X11" s="151">
        <v>5.2196908849250532</v>
      </c>
      <c r="Y11" s="151">
        <v>-67.466215684878861</v>
      </c>
      <c r="Z11" s="151">
        <v>396.89491751169527</v>
      </c>
      <c r="AA11" s="151">
        <v>-5491.7036072394185</v>
      </c>
      <c r="AB11" s="151">
        <v>-187.96697709479989</v>
      </c>
      <c r="AC11" s="151">
        <v>40.561608711033621</v>
      </c>
      <c r="AD11" s="151">
        <v>-10.169731377244345</v>
      </c>
      <c r="AE11" s="151">
        <v>3.3160127917867253</v>
      </c>
      <c r="AF11" s="151">
        <v>-0.42165466068077645</v>
      </c>
      <c r="AM11" s="151"/>
    </row>
    <row r="12" spans="1:39">
      <c r="A12" s="2">
        <v>9</v>
      </c>
      <c r="B12" s="11" t="s">
        <v>86</v>
      </c>
      <c r="C12" s="11" t="s">
        <v>86</v>
      </c>
      <c r="D12" s="23" t="s">
        <v>399</v>
      </c>
      <c r="E12" s="11">
        <v>91</v>
      </c>
      <c r="F12" s="31">
        <v>45261</v>
      </c>
      <c r="G12" s="31"/>
      <c r="H12" s="84">
        <v>34481669.787854984</v>
      </c>
      <c r="I12" s="169">
        <v>8.4548507856782806E-2</v>
      </c>
      <c r="J12" s="86"/>
      <c r="K12" s="170">
        <v>-1053.6428149141414</v>
      </c>
      <c r="L12" s="11" t="s">
        <v>109</v>
      </c>
      <c r="M12" s="16"/>
      <c r="N12" s="129" t="str">
        <f t="shared" si="1"/>
        <v>7y dec IMM</v>
      </c>
      <c r="O12" s="129"/>
      <c r="P12" s="10"/>
      <c r="Q12" s="10"/>
      <c r="S12" s="151">
        <v>14.079018031013195</v>
      </c>
      <c r="T12" s="151">
        <v>17.23714411181464</v>
      </c>
      <c r="U12" s="151">
        <v>-5.9077475214719355</v>
      </c>
      <c r="V12" s="151">
        <v>1.1748904822708655</v>
      </c>
      <c r="W12" s="151">
        <v>-1.8122010815265195</v>
      </c>
      <c r="X12" s="151">
        <v>-2.0109640694545279</v>
      </c>
      <c r="Y12" s="151">
        <v>5.7696593081368448</v>
      </c>
      <c r="Z12" s="151">
        <v>-24.149791321868602</v>
      </c>
      <c r="AA12" s="151">
        <v>65.315631951805727</v>
      </c>
      <c r="AB12" s="151">
        <v>-1099.6291730546773</v>
      </c>
      <c r="AC12" s="151">
        <v>-43.79293534469889</v>
      </c>
      <c r="AD12" s="151">
        <v>10.785619906897642</v>
      </c>
      <c r="AE12" s="151">
        <v>-3.477007784701621</v>
      </c>
      <c r="AF12" s="151">
        <v>0.44721442074578266</v>
      </c>
      <c r="AM12" s="151"/>
    </row>
    <row r="13" spans="1:39">
      <c r="A13" s="2">
        <v>10</v>
      </c>
      <c r="B13" s="11" t="s">
        <v>86</v>
      </c>
      <c r="C13" s="11" t="s">
        <v>86</v>
      </c>
      <c r="D13" s="23" t="s">
        <v>399</v>
      </c>
      <c r="E13" s="11">
        <v>130</v>
      </c>
      <c r="F13" s="31">
        <v>45261</v>
      </c>
      <c r="G13" s="31"/>
      <c r="H13" s="84">
        <v>200000000</v>
      </c>
      <c r="I13" s="169">
        <v>8.4963414204987181E-2</v>
      </c>
      <c r="J13" s="86"/>
      <c r="K13" s="170">
        <v>-7833.7293050377866</v>
      </c>
      <c r="L13" s="11" t="s">
        <v>109</v>
      </c>
      <c r="M13" s="16"/>
      <c r="N13" s="129" t="str">
        <f t="shared" si="1"/>
        <v>10y dec IMM</v>
      </c>
      <c r="O13" s="168">
        <f>+I13-I8</f>
        <v>-1.2358034285928216E-2</v>
      </c>
      <c r="P13" s="10">
        <f>+O13*10000</f>
        <v>-123.58034285928215</v>
      </c>
      <c r="S13" s="151">
        <v>10.996546284564317</v>
      </c>
      <c r="T13" s="151">
        <v>13.467131702315209</v>
      </c>
      <c r="U13" s="151">
        <v>-4.6528402841035259</v>
      </c>
      <c r="V13" s="151">
        <v>1.0426288779894839</v>
      </c>
      <c r="W13" s="151">
        <v>-1.6983337874477251</v>
      </c>
      <c r="X13" s="151">
        <v>-0.72293086876446833</v>
      </c>
      <c r="Y13" s="151">
        <v>-0.56966933168940059</v>
      </c>
      <c r="Z13" s="151">
        <v>6.0691533761901564</v>
      </c>
      <c r="AA13" s="151">
        <v>-12.661654702212802</v>
      </c>
      <c r="AB13" s="151">
        <v>34.433142735201891</v>
      </c>
      <c r="AC13" s="151">
        <v>-1090.7408079842608</v>
      </c>
      <c r="AD13" s="151">
        <v>-31.401738781249612</v>
      </c>
      <c r="AE13" s="151">
        <v>10.110808320948863</v>
      </c>
      <c r="AF13" s="151">
        <v>-1.3002238446025496</v>
      </c>
      <c r="AM13" s="151"/>
    </row>
    <row r="14" spans="1:39">
      <c r="A14" s="2">
        <v>11</v>
      </c>
      <c r="B14" s="11" t="s">
        <v>86</v>
      </c>
      <c r="C14" s="11" t="s">
        <v>86</v>
      </c>
      <c r="D14" s="23" t="s">
        <v>399</v>
      </c>
      <c r="E14" s="11">
        <v>195</v>
      </c>
      <c r="F14" s="31">
        <v>45261</v>
      </c>
      <c r="G14" s="31"/>
      <c r="H14" s="84">
        <v>21487775.428978756</v>
      </c>
      <c r="I14" s="169">
        <v>8.5922575238462973E-2</v>
      </c>
      <c r="J14" s="86"/>
      <c r="K14" s="170">
        <v>-1057.8310027220043</v>
      </c>
      <c r="L14" s="11" t="s">
        <v>109</v>
      </c>
      <c r="M14" s="16"/>
      <c r="N14" s="129" t="str">
        <f t="shared" si="1"/>
        <v>15y dec IMM</v>
      </c>
      <c r="O14" s="11"/>
      <c r="P14" s="10"/>
      <c r="Q14" s="10"/>
      <c r="S14" s="151">
        <v>8.7726961132577586</v>
      </c>
      <c r="T14" s="151">
        <v>10.745833232336782</v>
      </c>
      <c r="U14" s="151">
        <v>-3.6934720639350802</v>
      </c>
      <c r="V14" s="151">
        <v>0.8040515224238004</v>
      </c>
      <c r="W14" s="151">
        <v>-1.237339058560464</v>
      </c>
      <c r="X14" s="151">
        <v>-0.79564758342017705</v>
      </c>
      <c r="Y14" s="151">
        <v>0.49014525253974595</v>
      </c>
      <c r="Z14" s="151">
        <v>-0.28054124656550156</v>
      </c>
      <c r="AA14" s="151">
        <v>2.5397432448256616</v>
      </c>
      <c r="AB14" s="151">
        <v>-7.2929585019163481</v>
      </c>
      <c r="AC14" s="151">
        <v>7.1546702152239181</v>
      </c>
      <c r="AD14" s="151">
        <v>-1065.9446358239645</v>
      </c>
      <c r="AE14" s="151">
        <v>-26.544037879658891</v>
      </c>
      <c r="AF14" s="151">
        <v>3.3981291834702279</v>
      </c>
      <c r="AM14" s="151"/>
    </row>
    <row r="15" spans="1:39">
      <c r="A15" s="2">
        <v>12</v>
      </c>
      <c r="B15" s="11" t="s">
        <v>86</v>
      </c>
      <c r="C15" s="11" t="s">
        <v>86</v>
      </c>
      <c r="D15" s="23" t="s">
        <v>399</v>
      </c>
      <c r="E15" s="11">
        <v>260</v>
      </c>
      <c r="F15" s="31">
        <v>45261</v>
      </c>
      <c r="G15" s="12"/>
      <c r="H15" s="84">
        <v>19097097.989723448</v>
      </c>
      <c r="I15" s="169">
        <v>8.5925891797377613E-2</v>
      </c>
      <c r="J15" s="86"/>
      <c r="K15" s="170">
        <v>-1062.0397182374202</v>
      </c>
      <c r="L15" s="11" t="s">
        <v>109</v>
      </c>
      <c r="M15" s="16"/>
      <c r="N15" s="129" t="str">
        <f t="shared" si="1"/>
        <v>20y dec IMM</v>
      </c>
      <c r="O15" s="168"/>
      <c r="P15" s="7"/>
      <c r="S15" s="151">
        <v>7.7965652484859049</v>
      </c>
      <c r="T15" s="151">
        <v>9.5506106165187887</v>
      </c>
      <c r="U15" s="151">
        <v>-3.2829064073371335</v>
      </c>
      <c r="V15" s="151">
        <v>0.71872756818399941</v>
      </c>
      <c r="W15" s="151">
        <v>-1.1040913090096431</v>
      </c>
      <c r="X15" s="151">
        <v>-0.68833541039789736</v>
      </c>
      <c r="Y15" s="151">
        <v>0.22671636044657661</v>
      </c>
      <c r="Z15" s="151">
        <v>0.65065674572840193</v>
      </c>
      <c r="AA15" s="151">
        <v>-0.15547656708558971</v>
      </c>
      <c r="AB15" s="151">
        <v>-0.35325859717016228</v>
      </c>
      <c r="AC15" s="151">
        <v>-12.460013241411966</v>
      </c>
      <c r="AD15" s="151">
        <v>4.2412276469888468</v>
      </c>
      <c r="AE15" s="151">
        <v>-1074.0585590302171</v>
      </c>
      <c r="AF15" s="151">
        <v>-8.4578642106336925</v>
      </c>
      <c r="AM15" s="151"/>
    </row>
    <row r="16" spans="1:39">
      <c r="A16" s="2">
        <v>13</v>
      </c>
      <c r="B16" s="11" t="s">
        <v>86</v>
      </c>
      <c r="C16" s="11" t="s">
        <v>86</v>
      </c>
      <c r="D16" s="23" t="s">
        <v>399</v>
      </c>
      <c r="E16" s="11">
        <v>390</v>
      </c>
      <c r="F16" s="31">
        <v>45261</v>
      </c>
      <c r="G16" s="31"/>
      <c r="H16" s="84">
        <v>17033172.177129567</v>
      </c>
      <c r="I16" s="169">
        <v>8.583294004585372E-2</v>
      </c>
      <c r="J16" s="86"/>
      <c r="K16" s="170">
        <v>-1058.8242000335492</v>
      </c>
      <c r="L16" s="11" t="s">
        <v>109</v>
      </c>
      <c r="M16" s="16"/>
      <c r="N16" s="129" t="str">
        <f t="shared" si="1"/>
        <v>30y dec IMM</v>
      </c>
      <c r="O16" s="168"/>
      <c r="S16" s="151">
        <v>6.9538971777065388</v>
      </c>
      <c r="T16" s="151">
        <v>8.5193111250239859</v>
      </c>
      <c r="U16" s="151">
        <v>-2.9237217347015587</v>
      </c>
      <c r="V16" s="151">
        <v>0.63816453846132104</v>
      </c>
      <c r="W16" s="151">
        <v>-0.95901038370228731</v>
      </c>
      <c r="X16" s="151">
        <v>-0.63438328722209159</v>
      </c>
      <c r="Y16" s="151">
        <v>0.24675070180077358</v>
      </c>
      <c r="Z16" s="151">
        <v>0.25744660774725664</v>
      </c>
      <c r="AA16" s="151">
        <v>0.59071442199270152</v>
      </c>
      <c r="AB16" s="151">
        <v>-2.5019365877843445</v>
      </c>
      <c r="AC16" s="151">
        <v>-5.3393327288360402</v>
      </c>
      <c r="AD16" s="151">
        <v>-28.55017153277571</v>
      </c>
      <c r="AE16" s="151">
        <v>40.78011443057548</v>
      </c>
      <c r="AF16" s="151">
        <v>-1098.6462173303421</v>
      </c>
      <c r="AM16" s="151"/>
    </row>
    <row r="17" spans="1:39">
      <c r="A17" s="2">
        <v>14</v>
      </c>
      <c r="B17" s="11"/>
      <c r="C17" s="11"/>
      <c r="D17" s="11"/>
      <c r="E17" s="11"/>
      <c r="F17" s="31"/>
      <c r="G17" s="31"/>
      <c r="H17" s="84"/>
      <c r="I17" s="290"/>
      <c r="J17" s="86"/>
      <c r="K17" s="86"/>
      <c r="L17" s="11"/>
      <c r="M17" s="16"/>
      <c r="N17" s="130"/>
      <c r="O17" s="168"/>
      <c r="P17" s="7"/>
      <c r="Q17" s="22"/>
      <c r="AM17" s="151"/>
    </row>
    <row r="18" spans="1:39">
      <c r="A18" s="2">
        <v>15</v>
      </c>
      <c r="B18" s="11" t="s">
        <v>86</v>
      </c>
      <c r="C18" s="11" t="s">
        <v>86</v>
      </c>
      <c r="D18" s="23" t="s">
        <v>400</v>
      </c>
      <c r="E18" s="11">
        <v>3</v>
      </c>
      <c r="F18" s="31">
        <v>45352</v>
      </c>
      <c r="G18" s="31"/>
      <c r="H18" s="84">
        <v>818714465.89296269</v>
      </c>
      <c r="I18" s="169">
        <v>0.11139030353571626</v>
      </c>
      <c r="J18" s="86"/>
      <c r="K18" s="170">
        <v>-1051.1538845876694</v>
      </c>
      <c r="L18" s="11" t="s">
        <v>109</v>
      </c>
      <c r="M18" s="16"/>
      <c r="N18" s="129" t="str">
        <f>E18&amp;"m "&amp;LEFT(D18,3)&amp;" IMM"</f>
        <v>3m mar IMM</v>
      </c>
      <c r="O18" s="17"/>
      <c r="Q18" s="22"/>
      <c r="S18" s="151">
        <v>-53.891577952949774</v>
      </c>
      <c r="T18" s="151">
        <v>337.39163366545847</v>
      </c>
      <c r="U18" s="151">
        <v>1474.2389073868014</v>
      </c>
      <c r="V18" s="151">
        <v>-3130.2791356119101</v>
      </c>
      <c r="W18" s="151">
        <v>338.69839536589143</v>
      </c>
      <c r="X18" s="151">
        <v>-35.509686903380477</v>
      </c>
      <c r="Y18" s="151">
        <v>14.412270434280879</v>
      </c>
      <c r="Z18" s="151">
        <v>-5.0982762734531439</v>
      </c>
      <c r="AA18" s="151">
        <v>1.3916299861979315</v>
      </c>
      <c r="AB18" s="151">
        <v>-0.19618239200350207</v>
      </c>
      <c r="AC18" s="151">
        <v>4.2310137671096926E-2</v>
      </c>
      <c r="AD18" s="151">
        <v>-1.0483137697978403E-2</v>
      </c>
      <c r="AE18" s="151">
        <v>3.3370485104255495E-3</v>
      </c>
      <c r="AF18" s="151">
        <v>-4.172776886924051E-4</v>
      </c>
    </row>
    <row r="19" spans="1:39">
      <c r="A19" s="2">
        <v>16</v>
      </c>
      <c r="B19" s="11" t="s">
        <v>86</v>
      </c>
      <c r="C19" s="11" t="s">
        <v>86</v>
      </c>
      <c r="D19" s="23" t="s">
        <v>400</v>
      </c>
      <c r="E19" s="11">
        <v>6</v>
      </c>
      <c r="F19" s="31">
        <v>45352</v>
      </c>
      <c r="G19" s="31"/>
      <c r="H19" s="84">
        <v>415233029.74511284</v>
      </c>
      <c r="I19" s="169">
        <v>0.1093856930162159</v>
      </c>
      <c r="J19" s="86"/>
      <c r="K19" s="170">
        <v>-1052.1261897090974</v>
      </c>
      <c r="L19" s="11" t="s">
        <v>109</v>
      </c>
      <c r="M19" s="16"/>
      <c r="N19" s="129" t="str">
        <f t="shared" ref="N19:N20" si="2">E19&amp;"m "&amp;LEFT(D19,3)&amp;" IMM"</f>
        <v>6m mar IMM</v>
      </c>
      <c r="O19" s="11"/>
      <c r="Q19" s="22"/>
      <c r="S19" s="151">
        <v>-14.777065048566181</v>
      </c>
      <c r="T19" s="151">
        <v>93.293285636251341</v>
      </c>
      <c r="U19" s="151">
        <v>1212.8156931349829</v>
      </c>
      <c r="V19" s="151">
        <v>-1104.5345420851245</v>
      </c>
      <c r="W19" s="151">
        <v>-1304.5580397413437</v>
      </c>
      <c r="X19" s="151">
        <v>82.887899969885822</v>
      </c>
      <c r="Y19" s="151">
        <v>-33.641416543099936</v>
      </c>
      <c r="Z19" s="151">
        <v>11.900511315245996</v>
      </c>
      <c r="AA19" s="151">
        <v>-3.2483493021312158</v>
      </c>
      <c r="AB19" s="151">
        <v>0.45792772006265725</v>
      </c>
      <c r="AC19" s="151">
        <v>-9.8760116382489785E-2</v>
      </c>
      <c r="AD19" s="151">
        <v>2.4469130925095353E-2</v>
      </c>
      <c r="AE19" s="151">
        <v>-7.7906592104810971E-3</v>
      </c>
      <c r="AF19" s="151">
        <v>9.7429103873394158E-4</v>
      </c>
    </row>
    <row r="20" spans="1:39">
      <c r="A20" s="2">
        <v>17</v>
      </c>
      <c r="B20" s="11" t="s">
        <v>86</v>
      </c>
      <c r="C20" s="11" t="s">
        <v>86</v>
      </c>
      <c r="D20" s="23" t="s">
        <v>400</v>
      </c>
      <c r="E20" s="11">
        <v>9</v>
      </c>
      <c r="F20" s="31">
        <v>45352</v>
      </c>
      <c r="G20" s="31"/>
      <c r="H20" s="84">
        <v>280516877.37283349</v>
      </c>
      <c r="I20" s="169">
        <v>0.10671924984019521</v>
      </c>
      <c r="J20" s="86"/>
      <c r="K20" s="170">
        <v>-1052.9875299317298</v>
      </c>
      <c r="L20" s="11" t="s">
        <v>109</v>
      </c>
      <c r="M20" s="16"/>
      <c r="N20" s="129" t="str">
        <f t="shared" si="2"/>
        <v>9m mar IMM</v>
      </c>
      <c r="O20" s="11"/>
      <c r="Q20" s="24"/>
      <c r="S20" s="151">
        <v>-16.443088605416897</v>
      </c>
      <c r="T20" s="151">
        <v>102.34693128519928</v>
      </c>
      <c r="U20" s="151">
        <v>586.78910148128637</v>
      </c>
      <c r="V20" s="151">
        <v>365.62251238421658</v>
      </c>
      <c r="W20" s="151">
        <v>-1947.6671331585471</v>
      </c>
      <c r="X20" s="151">
        <v>-212.53259612231773</v>
      </c>
      <c r="Y20" s="151">
        <v>84.41190938493115</v>
      </c>
      <c r="Z20" s="151">
        <v>-29.860380670810155</v>
      </c>
      <c r="AA20" s="151">
        <v>8.1506832853280091</v>
      </c>
      <c r="AB20" s="151">
        <v>-1.1490281888260423</v>
      </c>
      <c r="AC20" s="151">
        <v>0.24780430447136631</v>
      </c>
      <c r="AD20" s="151">
        <v>-6.1401640473372057E-2</v>
      </c>
      <c r="AE20" s="151">
        <v>1.9532935015118394E-2</v>
      </c>
      <c r="AF20" s="151">
        <v>-2.4419635080308471E-3</v>
      </c>
    </row>
    <row r="21" spans="1:39">
      <c r="A21" s="2">
        <v>18</v>
      </c>
      <c r="B21" s="11" t="s">
        <v>86</v>
      </c>
      <c r="C21" s="11" t="s">
        <v>86</v>
      </c>
      <c r="D21" s="23" t="s">
        <v>400</v>
      </c>
      <c r="E21" s="11">
        <v>13</v>
      </c>
      <c r="F21" s="31">
        <v>45352</v>
      </c>
      <c r="G21" s="31"/>
      <c r="H21" s="84">
        <v>950000000</v>
      </c>
      <c r="I21" s="169">
        <v>0.10277013974840524</v>
      </c>
      <c r="J21" s="86"/>
      <c r="K21" s="170">
        <v>-5073.0187754147828</v>
      </c>
      <c r="L21" s="11" t="s">
        <v>109</v>
      </c>
      <c r="M21" s="16"/>
      <c r="N21" s="129" t="str">
        <f>E21/13&amp;"y "&amp;LEFT(D21,3)&amp;" IMM"</f>
        <v>1y mar IMM</v>
      </c>
      <c r="O21" s="11"/>
      <c r="S21" s="151">
        <v>-13.199188863344519</v>
      </c>
      <c r="T21" s="151">
        <v>81.590382668902947</v>
      </c>
      <c r="U21" s="151">
        <v>354.70529039309162</v>
      </c>
      <c r="V21" s="151">
        <v>514.99504214063688</v>
      </c>
      <c r="W21" s="151">
        <v>-1300.7799018213354</v>
      </c>
      <c r="X21" s="151">
        <v>-924.35261620121844</v>
      </c>
      <c r="Y21" s="151">
        <v>308.98232612160251</v>
      </c>
      <c r="Z21" s="151">
        <v>-109.30110205603562</v>
      </c>
      <c r="AA21" s="151">
        <v>29.834730585807829</v>
      </c>
      <c r="AB21" s="151">
        <v>-4.2058930574307665</v>
      </c>
      <c r="AC21" s="151">
        <v>0.90707567394705524</v>
      </c>
      <c r="AD21" s="151">
        <v>-0.22475861787368751</v>
      </c>
      <c r="AE21" s="151">
        <v>7.1519142152516799E-2</v>
      </c>
      <c r="AF21" s="151">
        <v>-8.9421570123025314E-3</v>
      </c>
    </row>
    <row r="22" spans="1:39">
      <c r="A22" s="2">
        <v>19</v>
      </c>
      <c r="B22" s="11" t="s">
        <v>86</v>
      </c>
      <c r="C22" s="11" t="s">
        <v>86</v>
      </c>
      <c r="D22" s="23" t="s">
        <v>400</v>
      </c>
      <c r="E22" s="11">
        <v>26</v>
      </c>
      <c r="F22" s="31">
        <v>45352</v>
      </c>
      <c r="G22" s="31"/>
      <c r="H22" s="84">
        <v>102739690.09258626</v>
      </c>
      <c r="I22" s="169">
        <v>9.2577841377725345E-2</v>
      </c>
      <c r="J22" s="86"/>
      <c r="K22" s="170">
        <v>-1054.0422293163749</v>
      </c>
      <c r="L22" s="11" t="s">
        <v>109</v>
      </c>
      <c r="M22" s="16"/>
      <c r="N22" s="129" t="str">
        <f t="shared" ref="N22:N30" si="3">E22/13&amp;"y "&amp;LEFT(D22,3)&amp;" IMM"</f>
        <v>2y mar IMM</v>
      </c>
      <c r="O22" s="11"/>
      <c r="P22" s="197">
        <f>+I22-I8</f>
        <v>-4.7436071131900515E-3</v>
      </c>
      <c r="Q22" s="10"/>
      <c r="S22" s="151">
        <v>-4.5164786848343086</v>
      </c>
      <c r="T22" s="151">
        <v>27.691828829860551</v>
      </c>
      <c r="U22" s="151">
        <v>268.81799095414868</v>
      </c>
      <c r="V22" s="151">
        <v>-114.50072288966049</v>
      </c>
      <c r="W22" s="151">
        <v>155.65103203099414</v>
      </c>
      <c r="X22" s="151">
        <v>-777.20876120413652</v>
      </c>
      <c r="Y22" s="151">
        <v>-799.63624186200741</v>
      </c>
      <c r="Z22" s="151">
        <v>239.86839856034462</v>
      </c>
      <c r="AA22" s="151">
        <v>-65.474242831412326</v>
      </c>
      <c r="AB22" s="151">
        <v>9.230100744144643</v>
      </c>
      <c r="AC22" s="151">
        <v>-1.990638923215966</v>
      </c>
      <c r="AD22" s="151">
        <v>0.49324695375862593</v>
      </c>
      <c r="AE22" s="151">
        <v>-0.15696126387956394</v>
      </c>
      <c r="AF22" s="151">
        <v>1.9625403162808544E-2</v>
      </c>
    </row>
    <row r="23" spans="1:39">
      <c r="A23" s="2">
        <v>20</v>
      </c>
      <c r="B23" s="11" t="s">
        <v>86</v>
      </c>
      <c r="C23" s="11" t="s">
        <v>86</v>
      </c>
      <c r="D23" s="23" t="s">
        <v>400</v>
      </c>
      <c r="E23" s="11">
        <v>39</v>
      </c>
      <c r="F23" s="31">
        <v>45352</v>
      </c>
      <c r="G23" s="31"/>
      <c r="H23" s="84">
        <v>71152794.458122626</v>
      </c>
      <c r="I23" s="169">
        <v>8.7265436401545493E-2</v>
      </c>
      <c r="J23" s="86"/>
      <c r="K23" s="170">
        <v>-1053.4916495680377</v>
      </c>
      <c r="L23" s="11" t="s">
        <v>109</v>
      </c>
      <c r="M23" s="16"/>
      <c r="N23" s="129" t="str">
        <f t="shared" si="3"/>
        <v>3y mar IMM</v>
      </c>
      <c r="O23" s="11"/>
      <c r="S23" s="151">
        <v>-3.5426760589194308</v>
      </c>
      <c r="T23" s="151">
        <v>21.653713677145248</v>
      </c>
      <c r="U23" s="151">
        <v>170.73626801690918</v>
      </c>
      <c r="V23" s="151">
        <v>-11.561995618581648</v>
      </c>
      <c r="W23" s="151">
        <v>-23.022142049924359</v>
      </c>
      <c r="X23" s="151">
        <v>102.06211144226997</v>
      </c>
      <c r="Y23" s="151">
        <v>-755.7049250235201</v>
      </c>
      <c r="Z23" s="151">
        <v>-706.25340896213527</v>
      </c>
      <c r="AA23" s="151">
        <v>163.22611440891089</v>
      </c>
      <c r="AB23" s="151">
        <v>-23.010471185642601</v>
      </c>
      <c r="AC23" s="151">
        <v>4.9625746057932956</v>
      </c>
      <c r="AD23" s="151">
        <v>-1.2296110390504131</v>
      </c>
      <c r="AE23" s="151">
        <v>0.391284237908402</v>
      </c>
      <c r="AF23" s="151">
        <v>-4.8923153116444539E-2</v>
      </c>
    </row>
    <row r="24" spans="1:39">
      <c r="A24" s="2">
        <v>21</v>
      </c>
      <c r="B24" s="11" t="s">
        <v>86</v>
      </c>
      <c r="C24" s="11" t="s">
        <v>86</v>
      </c>
      <c r="D24" s="23" t="s">
        <v>400</v>
      </c>
      <c r="E24" s="11">
        <v>52</v>
      </c>
      <c r="F24" s="31">
        <v>45352</v>
      </c>
      <c r="G24" s="31"/>
      <c r="H24" s="84">
        <v>55468124.907240905</v>
      </c>
      <c r="I24" s="169">
        <v>8.4481005658151614E-2</v>
      </c>
      <c r="J24" s="86"/>
      <c r="K24" s="170">
        <v>-1054.3332369263806</v>
      </c>
      <c r="L24" s="11" t="s">
        <v>109</v>
      </c>
      <c r="M24" s="16"/>
      <c r="N24" s="129" t="str">
        <f t="shared" si="3"/>
        <v>4y mar IMM</v>
      </c>
      <c r="O24" s="11"/>
      <c r="S24" s="151">
        <v>-2.6789650427825138</v>
      </c>
      <c r="T24" s="151">
        <v>16.32259145752931</v>
      </c>
      <c r="U24" s="151">
        <v>135.97858261490595</v>
      </c>
      <c r="V24" s="151">
        <v>-22.639688174935724</v>
      </c>
      <c r="W24" s="151">
        <v>7.1457644187363503</v>
      </c>
      <c r="X24" s="151">
        <v>-21.20410447718805</v>
      </c>
      <c r="Y24" s="151">
        <v>121.10862875543091</v>
      </c>
      <c r="Z24" s="151">
        <v>-796.32845474957867</v>
      </c>
      <c r="AA24" s="151">
        <v>-553.13914517500405</v>
      </c>
      <c r="AB24" s="151">
        <v>63.608433435567555</v>
      </c>
      <c r="AC24" s="151">
        <v>-13.718147775193893</v>
      </c>
      <c r="AD24" s="151">
        <v>3.3990246462975069</v>
      </c>
      <c r="AE24" s="151">
        <v>-1.0816281251364535</v>
      </c>
      <c r="AF24" s="151">
        <v>0.13523798885453703</v>
      </c>
    </row>
    <row r="25" spans="1:39">
      <c r="A25" s="2">
        <v>22</v>
      </c>
      <c r="B25" s="11" t="s">
        <v>86</v>
      </c>
      <c r="C25" s="11" t="s">
        <v>86</v>
      </c>
      <c r="D25" s="23" t="s">
        <v>400</v>
      </c>
      <c r="E25" s="11">
        <v>65</v>
      </c>
      <c r="F25" s="31">
        <v>45352</v>
      </c>
      <c r="G25" s="31"/>
      <c r="H25" s="84">
        <v>46045844.143917888</v>
      </c>
      <c r="I25" s="169">
        <v>8.3215797834372177E-2</v>
      </c>
      <c r="J25" s="86"/>
      <c r="K25" s="170">
        <v>-1054.1934476336842</v>
      </c>
      <c r="L25" s="11" t="s">
        <v>109</v>
      </c>
      <c r="M25" s="16"/>
      <c r="N25" s="129" t="str">
        <f t="shared" si="3"/>
        <v>5y mar IMM</v>
      </c>
      <c r="O25" s="11"/>
      <c r="S25" s="151">
        <v>-2.2479578171130115</v>
      </c>
      <c r="T25" s="151">
        <v>13.675562865651585</v>
      </c>
      <c r="U25" s="151">
        <v>111.97749378144066</v>
      </c>
      <c r="V25" s="151">
        <v>-15.030078689613367</v>
      </c>
      <c r="W25" s="151">
        <v>-1.5805386661094578</v>
      </c>
      <c r="X25" s="151">
        <v>9.4912735354199818</v>
      </c>
      <c r="Y25" s="151">
        <v>-49.473342370784877</v>
      </c>
      <c r="Z25" s="151">
        <v>264.6235789379312</v>
      </c>
      <c r="AA25" s="151">
        <v>-1191.9506065554699</v>
      </c>
      <c r="AB25" s="151">
        <v>-244.4247282751065</v>
      </c>
      <c r="AC25" s="151">
        <v>49.552421022335622</v>
      </c>
      <c r="AD25" s="151">
        <v>-12.277798174202816</v>
      </c>
      <c r="AE25" s="151">
        <v>3.9069960094663445</v>
      </c>
      <c r="AF25" s="151">
        <v>-0.48850082504154679</v>
      </c>
    </row>
    <row r="26" spans="1:39">
      <c r="A26" s="2">
        <v>23</v>
      </c>
      <c r="B26" s="11" t="s">
        <v>86</v>
      </c>
      <c r="C26" s="11" t="s">
        <v>86</v>
      </c>
      <c r="D26" s="23" t="s">
        <v>400</v>
      </c>
      <c r="E26" s="11">
        <v>91</v>
      </c>
      <c r="F26" s="31">
        <v>45352</v>
      </c>
      <c r="G26" s="31"/>
      <c r="H26" s="84">
        <v>35393155.398137897</v>
      </c>
      <c r="I26" s="169">
        <v>8.3102330008216097E-2</v>
      </c>
      <c r="J26" s="86"/>
      <c r="K26" s="170">
        <v>-1054.2887391296963</v>
      </c>
      <c r="L26" s="11" t="s">
        <v>109</v>
      </c>
      <c r="M26" s="16"/>
      <c r="N26" s="129" t="str">
        <f t="shared" si="3"/>
        <v>7y mar IMM</v>
      </c>
      <c r="O26" s="11"/>
      <c r="S26" s="151">
        <v>-1.7209251022373584</v>
      </c>
      <c r="T26" s="151">
        <v>10.45259302092567</v>
      </c>
      <c r="U26" s="151">
        <v>86.331999914613846</v>
      </c>
      <c r="V26" s="151">
        <v>-12.875165518043895</v>
      </c>
      <c r="W26" s="151">
        <v>1.117860804186197</v>
      </c>
      <c r="X26" s="151">
        <v>-2.7994049398680283</v>
      </c>
      <c r="Y26" s="151">
        <v>14.853803327767761</v>
      </c>
      <c r="Z26" s="151">
        <v>-65.456791676296064</v>
      </c>
      <c r="AA26" s="151">
        <v>170.91833537003848</v>
      </c>
      <c r="AB26" s="151">
        <v>-1132.8055995571001</v>
      </c>
      <c r="AC26" s="151">
        <v>-163.15853999251127</v>
      </c>
      <c r="AD26" s="151">
        <v>39.289103901534475</v>
      </c>
      <c r="AE26" s="151">
        <v>-12.502326424208025</v>
      </c>
      <c r="AF26" s="151">
        <v>1.5631796148457657</v>
      </c>
    </row>
    <row r="27" spans="1:39">
      <c r="A27" s="2">
        <v>24</v>
      </c>
      <c r="B27" s="11" t="s">
        <v>86</v>
      </c>
      <c r="C27" s="11" t="s">
        <v>86</v>
      </c>
      <c r="D27" s="23" t="s">
        <v>400</v>
      </c>
      <c r="E27" s="11">
        <v>130</v>
      </c>
      <c r="F27" s="31">
        <v>45352</v>
      </c>
      <c r="G27" s="31"/>
      <c r="H27" s="84">
        <v>27661187.344798047</v>
      </c>
      <c r="I27" s="169">
        <v>8.390762772064464E-2</v>
      </c>
      <c r="J27" s="86"/>
      <c r="K27" s="170">
        <v>-1055.7449626069342</v>
      </c>
      <c r="L27" s="11" t="s">
        <v>109</v>
      </c>
      <c r="M27" s="16"/>
      <c r="N27" s="129" t="str">
        <f t="shared" si="3"/>
        <v>10y mar IMM</v>
      </c>
      <c r="O27" s="11"/>
      <c r="S27" s="151">
        <v>-1.3479584337322303</v>
      </c>
      <c r="T27" s="151">
        <v>8.1811689880199232</v>
      </c>
      <c r="U27" s="151">
        <v>67.395043778516978</v>
      </c>
      <c r="V27" s="151">
        <v>-9.7279410068226131</v>
      </c>
      <c r="W27" s="151">
        <v>0.22384616632010065</v>
      </c>
      <c r="X27" s="151">
        <v>5.7895543173916882E-2</v>
      </c>
      <c r="Y27" s="151">
        <v>-2.0973812607912574</v>
      </c>
      <c r="Z27" s="151">
        <v>15.662730172312104</v>
      </c>
      <c r="AA27" s="151">
        <v>-37.225119256288743</v>
      </c>
      <c r="AB27" s="151">
        <v>104.02842433066103</v>
      </c>
      <c r="AC27" s="151">
        <v>-1135.4706300936614</v>
      </c>
      <c r="AD27" s="151">
        <v>-112.58945151837489</v>
      </c>
      <c r="AE27" s="151">
        <v>35.47011449684922</v>
      </c>
      <c r="AF27" s="151">
        <v>-4.4349157974666955</v>
      </c>
    </row>
    <row r="28" spans="1:39">
      <c r="A28" s="2">
        <v>25</v>
      </c>
      <c r="B28" s="11" t="s">
        <v>86</v>
      </c>
      <c r="C28" s="11" t="s">
        <v>86</v>
      </c>
      <c r="D28" s="23" t="s">
        <v>400</v>
      </c>
      <c r="E28" s="11">
        <v>195</v>
      </c>
      <c r="F28" s="31">
        <v>45352</v>
      </c>
      <c r="G28" s="31"/>
      <c r="H28" s="84">
        <v>22084975.145571895</v>
      </c>
      <c r="I28" s="169">
        <v>8.5080535013720565E-2</v>
      </c>
      <c r="J28" s="86"/>
      <c r="K28" s="170">
        <v>-1058.612514918487</v>
      </c>
      <c r="L28" s="11" t="s">
        <v>109</v>
      </c>
      <c r="M28" s="16"/>
      <c r="N28" s="129" t="str">
        <f t="shared" si="3"/>
        <v>15y mar IMM</v>
      </c>
      <c r="O28" s="11"/>
      <c r="S28" s="151">
        <v>-1.0764363233507428</v>
      </c>
      <c r="T28" s="151">
        <v>6.5341751690366472</v>
      </c>
      <c r="U28" s="151">
        <v>53.845885785556931</v>
      </c>
      <c r="V28" s="151">
        <v>-7.8447595351067427</v>
      </c>
      <c r="W28" s="151">
        <v>0.43325839311623304</v>
      </c>
      <c r="X28" s="151">
        <v>-0.60194848075268736</v>
      </c>
      <c r="Y28" s="151">
        <v>1.0178831650729747</v>
      </c>
      <c r="Z28" s="151">
        <v>-2.2407698212469636</v>
      </c>
      <c r="AA28" s="151">
        <v>6.4923960356133037</v>
      </c>
      <c r="AB28" s="151">
        <v>-16.559979689653559</v>
      </c>
      <c r="AC28" s="151">
        <v>35.270864188530915</v>
      </c>
      <c r="AD28" s="151">
        <v>-1072.8405895925005</v>
      </c>
      <c r="AE28" s="151">
        <v>-91.44271370179267</v>
      </c>
      <c r="AF28" s="151">
        <v>11.313813774854284</v>
      </c>
    </row>
    <row r="29" spans="1:39">
      <c r="A29" s="2">
        <v>26</v>
      </c>
      <c r="B29" s="11" t="s">
        <v>86</v>
      </c>
      <c r="C29" s="11" t="s">
        <v>86</v>
      </c>
      <c r="D29" s="23" t="s">
        <v>400</v>
      </c>
      <c r="E29" s="11">
        <v>260</v>
      </c>
      <c r="F29" s="31">
        <v>45352</v>
      </c>
      <c r="G29" s="31"/>
      <c r="H29" s="84">
        <v>19640019.353668816</v>
      </c>
      <c r="I29" s="169">
        <v>8.5159572076405926E-2</v>
      </c>
      <c r="J29" s="86"/>
      <c r="K29" s="170">
        <v>-1062.9170041273999</v>
      </c>
      <c r="L29" s="11" t="s">
        <v>109</v>
      </c>
      <c r="M29" s="16"/>
      <c r="N29" s="129" t="str">
        <f t="shared" si="3"/>
        <v>20y mar IMM</v>
      </c>
      <c r="O29" s="11"/>
      <c r="S29" s="151">
        <v>-0.95755355766436967</v>
      </c>
      <c r="T29" s="151">
        <v>5.8104904282842567</v>
      </c>
      <c r="U29" s="151">
        <v>47.878143204578613</v>
      </c>
      <c r="V29" s="151">
        <v>-6.9613267662584466</v>
      </c>
      <c r="W29" s="151">
        <v>0.33891815475211567</v>
      </c>
      <c r="X29" s="151">
        <v>-0.48326257790974042</v>
      </c>
      <c r="Y29" s="151">
        <v>0.28215319668182054</v>
      </c>
      <c r="Z29" s="151">
        <v>0.65946706388203546</v>
      </c>
      <c r="AA29" s="151">
        <v>-1.35527451794145</v>
      </c>
      <c r="AB29" s="151">
        <v>3.2657694568904287</v>
      </c>
      <c r="AC29" s="151">
        <v>-24.012063427971793</v>
      </c>
      <c r="AD29" s="151">
        <v>47.262208905736415</v>
      </c>
      <c r="AE29" s="151">
        <v>-1128.1021482306739</v>
      </c>
      <c r="AF29" s="151">
        <v>-28.786391767327149</v>
      </c>
    </row>
    <row r="30" spans="1:39">
      <c r="A30" s="2">
        <v>27</v>
      </c>
      <c r="B30" s="11" t="s">
        <v>86</v>
      </c>
      <c r="C30" s="11" t="s">
        <v>86</v>
      </c>
      <c r="D30" s="23" t="s">
        <v>400</v>
      </c>
      <c r="E30" s="11">
        <v>390</v>
      </c>
      <c r="F30" s="31">
        <v>45352</v>
      </c>
      <c r="G30" s="31"/>
      <c r="H30" s="84">
        <v>17522841.40218902</v>
      </c>
      <c r="I30" s="169">
        <v>8.514905095164832E-2</v>
      </c>
      <c r="J30" s="86"/>
      <c r="K30" s="170">
        <v>-1059.011300199832</v>
      </c>
      <c r="L30" s="11" t="s">
        <v>109</v>
      </c>
      <c r="M30" s="16"/>
      <c r="N30" s="129" t="str">
        <f t="shared" si="3"/>
        <v>30y mar IMM</v>
      </c>
      <c r="O30" s="11"/>
      <c r="P30" s="10"/>
      <c r="S30" s="151">
        <v>-0.85446457578850699</v>
      </c>
      <c r="T30" s="151">
        <v>5.1839065644556266</v>
      </c>
      <c r="U30" s="151">
        <v>42.717305270914913</v>
      </c>
      <c r="V30" s="151">
        <v>-6.2142066008287848</v>
      </c>
      <c r="W30" s="151">
        <v>0.30678306192186361</v>
      </c>
      <c r="X30" s="151">
        <v>-0.49024913788260172</v>
      </c>
      <c r="Y30" s="151">
        <v>0.33417464803632801</v>
      </c>
      <c r="Z30" s="151">
        <v>-0.16654563089665761</v>
      </c>
      <c r="AA30" s="151">
        <v>0.3996245587509451</v>
      </c>
      <c r="AB30" s="151">
        <v>-2.1549556390999896</v>
      </c>
      <c r="AC30" s="151">
        <v>-8.6240770605146864</v>
      </c>
      <c r="AD30" s="151">
        <v>-32.247961278762247</v>
      </c>
      <c r="AE30" s="151">
        <v>40.152837074247138</v>
      </c>
      <c r="AF30" s="151">
        <v>-1129.0970138932291</v>
      </c>
    </row>
    <row r="31" spans="1:39">
      <c r="A31" s="2">
        <v>28</v>
      </c>
      <c r="B31" s="11"/>
      <c r="C31" s="11"/>
      <c r="D31" s="11"/>
      <c r="E31" s="11"/>
      <c r="F31" s="31"/>
      <c r="G31" s="31"/>
      <c r="H31" s="84"/>
      <c r="I31" s="290"/>
      <c r="J31" s="86"/>
      <c r="K31" s="86"/>
      <c r="L31" s="11"/>
      <c r="M31" s="16"/>
      <c r="N31" s="11"/>
      <c r="O31" s="11"/>
      <c r="P31" s="26"/>
    </row>
    <row r="32" spans="1:39">
      <c r="A32" s="2">
        <v>29</v>
      </c>
      <c r="B32" s="11" t="s">
        <v>86</v>
      </c>
      <c r="C32" s="11" t="s">
        <v>86</v>
      </c>
      <c r="D32" s="23" t="s">
        <v>401</v>
      </c>
      <c r="E32" s="11">
        <v>3</v>
      </c>
      <c r="F32" s="31">
        <v>45444</v>
      </c>
      <c r="G32" s="31"/>
      <c r="H32" s="84">
        <v>844458591.29960489</v>
      </c>
      <c r="I32" s="169">
        <v>0.10689240630665431</v>
      </c>
      <c r="J32" s="86"/>
      <c r="K32" s="170">
        <v>-1053.2078919810581</v>
      </c>
      <c r="L32" s="11" t="s">
        <v>109</v>
      </c>
      <c r="M32" s="16"/>
      <c r="N32" s="129" t="str">
        <f>E32&amp;"m "&amp;LEFT(D32,3)&amp;" IMM"</f>
        <v>3m jun IMM</v>
      </c>
      <c r="O32" s="11"/>
      <c r="P32" s="27"/>
      <c r="S32" s="151">
        <v>18.300357153872863</v>
      </c>
      <c r="T32" s="151">
        <v>-113.90387164629115</v>
      </c>
      <c r="U32" s="151">
        <v>668.81159356191063</v>
      </c>
      <c r="V32" s="151">
        <v>1516.7321089148888</v>
      </c>
      <c r="W32" s="151">
        <v>-3288.0818417571763</v>
      </c>
      <c r="X32" s="151">
        <v>195.85923128077047</v>
      </c>
      <c r="Y32" s="151">
        <v>-79.493082407973219</v>
      </c>
      <c r="Z32" s="151">
        <v>28.120351362563984</v>
      </c>
      <c r="AA32" s="151">
        <v>-7.6757118074733022</v>
      </c>
      <c r="AB32" s="151">
        <v>1.0820643562409613</v>
      </c>
      <c r="AC32" s="151">
        <v>-0.2333657421047044</v>
      </c>
      <c r="AD32" s="151">
        <v>5.7818941002001766E-2</v>
      </c>
      <c r="AE32" s="151">
        <v>-1.8409478145438998E-2</v>
      </c>
      <c r="AF32" s="151">
        <v>2.3022744684450089E-3</v>
      </c>
    </row>
    <row r="33" spans="1:32">
      <c r="A33" s="2">
        <v>30</v>
      </c>
      <c r="B33" s="11" t="s">
        <v>86</v>
      </c>
      <c r="C33" s="11" t="s">
        <v>86</v>
      </c>
      <c r="D33" s="23" t="s">
        <v>401</v>
      </c>
      <c r="E33" s="11">
        <v>6</v>
      </c>
      <c r="F33" s="31">
        <v>45444</v>
      </c>
      <c r="G33" s="31"/>
      <c r="H33" s="84">
        <v>427638322.16917276</v>
      </c>
      <c r="I33" s="169">
        <v>0.10380033120450496</v>
      </c>
      <c r="J33" s="86"/>
      <c r="K33" s="170">
        <v>-1054.0622972290037</v>
      </c>
      <c r="L33" s="11" t="s">
        <v>109</v>
      </c>
      <c r="M33" s="16"/>
      <c r="N33" s="129" t="str">
        <f t="shared" ref="N33:N34" si="4">E33&amp;"m "&amp;LEFT(D33,3)&amp;" IMM"</f>
        <v>6m jun IMM</v>
      </c>
      <c r="O33" s="11"/>
      <c r="P33" s="28"/>
      <c r="S33" s="151">
        <v>-0.42255718657121583</v>
      </c>
      <c r="T33" s="151">
        <v>1.2241159947399884</v>
      </c>
      <c r="U33" s="151">
        <v>-9.7490949485019271</v>
      </c>
      <c r="V33" s="151">
        <v>2391.2545699566126</v>
      </c>
      <c r="W33" s="151">
        <v>-3168.9361493832021</v>
      </c>
      <c r="X33" s="151">
        <v>-385.39520957637382</v>
      </c>
      <c r="Y33" s="151">
        <v>151.90640278271843</v>
      </c>
      <c r="Z33" s="151">
        <v>-53.736294728560267</v>
      </c>
      <c r="AA33" s="151">
        <v>14.667842211479961</v>
      </c>
      <c r="AB33" s="151">
        <v>-2.0677724389165748</v>
      </c>
      <c r="AC33" s="151">
        <v>0.44594466810870204</v>
      </c>
      <c r="AD33" s="151">
        <v>-0.11049702078139627</v>
      </c>
      <c r="AE33" s="151">
        <v>3.5152069583374967E-2</v>
      </c>
      <c r="AF33" s="151">
        <v>-4.3946982605055675E-3</v>
      </c>
    </row>
    <row r="34" spans="1:32">
      <c r="A34" s="2">
        <v>31</v>
      </c>
      <c r="B34" s="11" t="s">
        <v>86</v>
      </c>
      <c r="C34" s="11" t="s">
        <v>86</v>
      </c>
      <c r="D34" s="23" t="s">
        <v>401</v>
      </c>
      <c r="E34" s="11">
        <v>9</v>
      </c>
      <c r="F34" s="31">
        <v>45444</v>
      </c>
      <c r="G34" s="31"/>
      <c r="H34" s="84">
        <v>288510714.96907002</v>
      </c>
      <c r="I34" s="169">
        <v>0.10058329225299911</v>
      </c>
      <c r="J34" s="86"/>
      <c r="K34" s="170">
        <v>-1054.7770191747372</v>
      </c>
      <c r="L34" s="11" t="s">
        <v>109</v>
      </c>
      <c r="M34" s="16"/>
      <c r="N34" s="129" t="str">
        <f t="shared" si="4"/>
        <v>9m jun IMM</v>
      </c>
      <c r="O34" s="11"/>
      <c r="P34" s="25"/>
      <c r="S34" s="151">
        <v>-2.3503766398489692</v>
      </c>
      <c r="T34" s="151">
        <v>13.007482469388982</v>
      </c>
      <c r="U34" s="151">
        <v>-80.078290572240874</v>
      </c>
      <c r="V34" s="151">
        <v>1939.901374774154</v>
      </c>
      <c r="W34" s="151">
        <v>-2116.4998380294833</v>
      </c>
      <c r="X34" s="151">
        <v>-1094.7107485053771</v>
      </c>
      <c r="Y34" s="151">
        <v>381.9792164396161</v>
      </c>
      <c r="Z34" s="151">
        <v>-135.12353668225265</v>
      </c>
      <c r="AA34" s="151">
        <v>36.883236195451474</v>
      </c>
      <c r="AB34" s="151">
        <v>-5.1995420765038247</v>
      </c>
      <c r="AC34" s="151">
        <v>1.121365845652927</v>
      </c>
      <c r="AD34" s="151">
        <v>-0.27785229228499259</v>
      </c>
      <c r="AE34" s="151">
        <v>8.8411488702683186E-2</v>
      </c>
      <c r="AF34" s="151">
        <v>-1.1054098410275961E-2</v>
      </c>
    </row>
    <row r="35" spans="1:32">
      <c r="A35" s="2">
        <v>32</v>
      </c>
      <c r="B35" s="11" t="s">
        <v>86</v>
      </c>
      <c r="C35" s="11" t="s">
        <v>86</v>
      </c>
      <c r="D35" s="23" t="s">
        <v>401</v>
      </c>
      <c r="E35" s="11">
        <v>13</v>
      </c>
      <c r="F35" s="31">
        <v>45444</v>
      </c>
      <c r="G35" s="31"/>
      <c r="H35" s="84">
        <v>1050000000</v>
      </c>
      <c r="I35" s="169">
        <v>9.6625663257979333E-2</v>
      </c>
      <c r="J35" s="86"/>
      <c r="K35" s="170">
        <v>-5468.9483102320592</v>
      </c>
      <c r="L35" s="11" t="s">
        <v>109</v>
      </c>
      <c r="M35" s="16"/>
      <c r="N35" s="129" t="str">
        <f>E35/13&amp;"y "&amp;LEFT(D35,3)&amp;" IMM"</f>
        <v>1y jun IMM</v>
      </c>
      <c r="O35" s="11"/>
      <c r="S35" s="151">
        <v>23.257911037544755</v>
      </c>
      <c r="T35" s="151">
        <v>-148.31592596195941</v>
      </c>
      <c r="U35" s="151">
        <v>889.52740454882894</v>
      </c>
      <c r="V35" s="151">
        <v>-3738.9995610443816</v>
      </c>
      <c r="W35" s="151">
        <v>8723.5073207580208</v>
      </c>
      <c r="X35" s="151">
        <v>-5059.3380447498885</v>
      </c>
      <c r="Y35" s="151">
        <v>-7554.851923817605</v>
      </c>
      <c r="Z35" s="151">
        <v>2456.27889209672</v>
      </c>
      <c r="AA35" s="151">
        <v>-672.28898257975686</v>
      </c>
      <c r="AB35" s="151">
        <v>95.44959432069669</v>
      </c>
      <c r="AC35" s="151">
        <v>-20.794379662351997</v>
      </c>
      <c r="AD35" s="151">
        <v>5.2101266244698685</v>
      </c>
      <c r="AE35" s="151">
        <v>-1.6921470728185439</v>
      </c>
      <c r="AF35" s="151">
        <v>0.21760069269534438</v>
      </c>
    </row>
    <row r="36" spans="1:32">
      <c r="A36" s="2">
        <v>33</v>
      </c>
      <c r="B36" s="11" t="s">
        <v>86</v>
      </c>
      <c r="C36" s="11" t="s">
        <v>86</v>
      </c>
      <c r="D36" s="23" t="s">
        <v>401</v>
      </c>
      <c r="E36" s="11">
        <v>26</v>
      </c>
      <c r="F36" s="31">
        <v>45444</v>
      </c>
      <c r="G36" s="31"/>
      <c r="H36" s="84">
        <v>105403672.54360509</v>
      </c>
      <c r="I36" s="169">
        <v>8.8093879711239914E-2</v>
      </c>
      <c r="J36" s="86"/>
      <c r="K36" s="170">
        <v>-1055.2398249803573</v>
      </c>
      <c r="L36" s="11" t="s">
        <v>109</v>
      </c>
      <c r="M36" s="16"/>
      <c r="N36" s="129" t="str">
        <f t="shared" ref="N36:N44" si="5">E36/13&amp;"y "&amp;LEFT(D36,3)&amp;" IMM"</f>
        <v>2y jun IMM</v>
      </c>
      <c r="O36" s="11"/>
      <c r="S36" s="151">
        <v>1.3838765817263756</v>
      </c>
      <c r="T36" s="151">
        <v>-9.5677810422341789</v>
      </c>
      <c r="U36" s="151">
        <v>51.50040457695011</v>
      </c>
      <c r="V36" s="151">
        <v>340.1975245354642</v>
      </c>
      <c r="W36" s="151">
        <v>72.058242296893496</v>
      </c>
      <c r="X36" s="151">
        <v>-414.12028890512573</v>
      </c>
      <c r="Y36" s="151">
        <v>-1324.5318037649704</v>
      </c>
      <c r="Z36" s="151">
        <v>292.02790373887342</v>
      </c>
      <c r="AA36" s="151">
        <v>-79.711503746197209</v>
      </c>
      <c r="AB36" s="151">
        <v>11.237172679163365</v>
      </c>
      <c r="AC36" s="151">
        <v>-2.4235291334187332</v>
      </c>
      <c r="AD36" s="151">
        <v>0.60052657444274848</v>
      </c>
      <c r="AE36" s="151">
        <v>-0.19110282387900454</v>
      </c>
      <c r="AF36" s="151">
        <v>2.3894554912029204E-2</v>
      </c>
    </row>
    <row r="37" spans="1:32">
      <c r="A37" s="2">
        <v>34</v>
      </c>
      <c r="B37" s="11" t="s">
        <v>86</v>
      </c>
      <c r="C37" s="11" t="s">
        <v>86</v>
      </c>
      <c r="D37" s="23" t="s">
        <v>401</v>
      </c>
      <c r="E37" s="11">
        <v>39</v>
      </c>
      <c r="F37" s="31">
        <v>45444</v>
      </c>
      <c r="G37" s="31"/>
      <c r="H37" s="84">
        <v>73100847.732654363</v>
      </c>
      <c r="I37" s="169">
        <v>8.401161171097464E-2</v>
      </c>
      <c r="J37" s="86"/>
      <c r="K37" s="170">
        <v>-1055.4389872780941</v>
      </c>
      <c r="L37" s="11" t="s">
        <v>109</v>
      </c>
      <c r="M37" s="16"/>
      <c r="N37" s="129" t="str">
        <f t="shared" si="5"/>
        <v>3y jun IMM</v>
      </c>
      <c r="O37" s="11"/>
      <c r="S37" s="151">
        <v>0.66962435851574587</v>
      </c>
      <c r="T37" s="151">
        <v>-4.9836008713815447</v>
      </c>
      <c r="U37" s="151">
        <v>25.21995044343414</v>
      </c>
      <c r="V37" s="151">
        <v>281.67793303271901</v>
      </c>
      <c r="W37" s="151">
        <v>-38.767075401329159</v>
      </c>
      <c r="X37" s="151">
        <v>73.840421130224229</v>
      </c>
      <c r="Y37" s="151">
        <v>-405.90743838226382</v>
      </c>
      <c r="Z37" s="151">
        <v>-1168.7899561706829</v>
      </c>
      <c r="AA37" s="151">
        <v>197.53921208630587</v>
      </c>
      <c r="AB37" s="151">
        <v>-27.847695706151828</v>
      </c>
      <c r="AC37" s="151">
        <v>6.0058593172513248</v>
      </c>
      <c r="AD37" s="151">
        <v>-1.4881484658905755</v>
      </c>
      <c r="AE37" s="151">
        <v>0.47356068788668237</v>
      </c>
      <c r="AF37" s="151">
        <v>-5.9210967713145803E-2</v>
      </c>
    </row>
    <row r="38" spans="1:32">
      <c r="A38" s="2">
        <v>35</v>
      </c>
      <c r="B38" s="11" t="s">
        <v>86</v>
      </c>
      <c r="C38" s="11" t="s">
        <v>86</v>
      </c>
      <c r="D38" s="23" t="s">
        <v>401</v>
      </c>
      <c r="E38" s="11">
        <v>52</v>
      </c>
      <c r="F38" s="31">
        <v>45444</v>
      </c>
      <c r="G38" s="31"/>
      <c r="H38" s="84">
        <v>56933463.186005175</v>
      </c>
      <c r="I38" s="169">
        <v>8.2005731388477277E-2</v>
      </c>
      <c r="J38" s="86"/>
      <c r="K38" s="170">
        <v>-1055.2131403782378</v>
      </c>
      <c r="L38" s="11" t="s">
        <v>109</v>
      </c>
      <c r="M38" s="16"/>
      <c r="N38" s="129" t="str">
        <f t="shared" si="5"/>
        <v>4y jun IMM</v>
      </c>
      <c r="O38" s="11"/>
      <c r="S38" s="151">
        <v>0.57477943349981253</v>
      </c>
      <c r="T38" s="151">
        <v>-4.2705309271296157</v>
      </c>
      <c r="U38" s="151">
        <v>21.580879121691684</v>
      </c>
      <c r="V38" s="151">
        <v>210.06504207679262</v>
      </c>
      <c r="W38" s="151">
        <v>-13.197472455367233</v>
      </c>
      <c r="X38" s="151">
        <v>-12.09362158462797</v>
      </c>
      <c r="Y38" s="151">
        <v>88.387242192291225</v>
      </c>
      <c r="Z38" s="151">
        <v>-453.55075398646966</v>
      </c>
      <c r="AA38" s="151">
        <v>-964.18984056764214</v>
      </c>
      <c r="AB38" s="151">
        <v>76.921470184491127</v>
      </c>
      <c r="AC38" s="151">
        <v>-16.589406162184378</v>
      </c>
      <c r="AD38" s="151">
        <v>4.1105089898320228</v>
      </c>
      <c r="AE38" s="151">
        <v>-1.3080427815343212</v>
      </c>
      <c r="AF38" s="151">
        <v>0.16354767064894402</v>
      </c>
    </row>
    <row r="39" spans="1:32">
      <c r="A39" s="2">
        <v>36</v>
      </c>
      <c r="B39" s="11" t="s">
        <v>86</v>
      </c>
      <c r="C39" s="11" t="s">
        <v>86</v>
      </c>
      <c r="D39" s="23" t="s">
        <v>401</v>
      </c>
      <c r="E39" s="11">
        <v>65</v>
      </c>
      <c r="F39" s="31">
        <v>45444</v>
      </c>
      <c r="G39" s="31"/>
      <c r="H39" s="84">
        <v>47262171.119370647</v>
      </c>
      <c r="I39" s="169">
        <v>8.1346171192531097E-2</v>
      </c>
      <c r="J39" s="86"/>
      <c r="K39" s="170">
        <v>-1055.0294871453325</v>
      </c>
      <c r="L39" s="11" t="s">
        <v>109</v>
      </c>
      <c r="M39" s="16"/>
      <c r="N39" s="129" t="str">
        <f t="shared" si="5"/>
        <v>5y jun IMM</v>
      </c>
      <c r="O39" s="11"/>
      <c r="S39" s="151">
        <v>0.45416702270472209</v>
      </c>
      <c r="T39" s="151">
        <v>-3.4326438809296604</v>
      </c>
      <c r="U39" s="151">
        <v>17.113903292433641</v>
      </c>
      <c r="V39" s="151">
        <v>177.73110066666274</v>
      </c>
      <c r="W39" s="151">
        <v>-17.629227509361602</v>
      </c>
      <c r="X39" s="151">
        <v>13.879020375465551</v>
      </c>
      <c r="Y39" s="151">
        <v>-60.673027526055385</v>
      </c>
      <c r="Z39" s="151">
        <v>324.75235289398898</v>
      </c>
      <c r="AA39" s="151">
        <v>-1126.267858867933</v>
      </c>
      <c r="AB39" s="151">
        <v>-461.7765447831398</v>
      </c>
      <c r="AC39" s="151">
        <v>86.618082583887485</v>
      </c>
      <c r="AD39" s="151">
        <v>-21.461733010249258</v>
      </c>
      <c r="AE39" s="151">
        <v>6.8294780663233547</v>
      </c>
      <c r="AF39" s="151">
        <v>-0.85390517677279509</v>
      </c>
    </row>
    <row r="40" spans="1:32">
      <c r="A40" s="2">
        <v>37</v>
      </c>
      <c r="B40" s="11" t="s">
        <v>86</v>
      </c>
      <c r="C40" s="11" t="s">
        <v>86</v>
      </c>
      <c r="D40" s="23" t="s">
        <v>401</v>
      </c>
      <c r="E40" s="11">
        <v>91</v>
      </c>
      <c r="F40" s="31">
        <v>45444</v>
      </c>
      <c r="G40" s="31"/>
      <c r="H40" s="84">
        <v>36335890.177393936</v>
      </c>
      <c r="I40" s="169">
        <v>8.1817749265461759E-2</v>
      </c>
      <c r="J40" s="86"/>
      <c r="K40" s="170">
        <v>-1055.2519616242389</v>
      </c>
      <c r="L40" s="11" t="s">
        <v>109</v>
      </c>
      <c r="M40" s="16"/>
      <c r="N40" s="129" t="str">
        <f t="shared" si="5"/>
        <v>7y jun IMM</v>
      </c>
      <c r="O40" s="11"/>
      <c r="S40" s="151">
        <v>0.35755613567296468</v>
      </c>
      <c r="T40" s="151">
        <v>-2.7099826286926314</v>
      </c>
      <c r="U40" s="151">
        <v>13.499796244659626</v>
      </c>
      <c r="V40" s="151">
        <v>134.97471612624452</v>
      </c>
      <c r="W40" s="151">
        <v>-10.536481426492459</v>
      </c>
      <c r="X40" s="151">
        <v>-2.1304055489822247</v>
      </c>
      <c r="Y40" s="151">
        <v>19.786522333847369</v>
      </c>
      <c r="Z40" s="151">
        <v>-89.016224773436022</v>
      </c>
      <c r="AA40" s="151">
        <v>233.98250344569888</v>
      </c>
      <c r="AB40" s="151">
        <v>-1118.6100401329222</v>
      </c>
      <c r="AC40" s="151">
        <v>-296.6924991588283</v>
      </c>
      <c r="AD40" s="151">
        <v>68.852270520075251</v>
      </c>
      <c r="AE40" s="151">
        <v>-21.909802603805741</v>
      </c>
      <c r="AF40" s="151">
        <v>2.7394151695633449</v>
      </c>
    </row>
    <row r="41" spans="1:32">
      <c r="A41" s="2">
        <v>38</v>
      </c>
      <c r="B41" s="11" t="s">
        <v>86</v>
      </c>
      <c r="C41" s="11" t="s">
        <v>86</v>
      </c>
      <c r="D41" s="23" t="s">
        <v>401</v>
      </c>
      <c r="E41" s="11">
        <v>130</v>
      </c>
      <c r="F41" s="31">
        <v>45444</v>
      </c>
      <c r="G41" s="31"/>
      <c r="H41" s="84">
        <v>28410544.011727527</v>
      </c>
      <c r="I41" s="169">
        <v>8.2977127100737846E-2</v>
      </c>
      <c r="J41" s="86"/>
      <c r="K41" s="170">
        <v>-1056.8591999978021</v>
      </c>
      <c r="L41" s="11" t="s">
        <v>109</v>
      </c>
      <c r="M41" s="16"/>
      <c r="N41" s="129" t="str">
        <f t="shared" si="5"/>
        <v>10y jun IMM</v>
      </c>
      <c r="O41" s="11"/>
      <c r="S41" s="151">
        <v>0.27571393420592649</v>
      </c>
      <c r="T41" s="151">
        <v>-2.1012653018099789</v>
      </c>
      <c r="U41" s="151">
        <v>10.452312889053813</v>
      </c>
      <c r="V41" s="151">
        <v>105.99842180332155</v>
      </c>
      <c r="W41" s="151">
        <v>-9.1193243114026252</v>
      </c>
      <c r="X41" s="151">
        <v>1.4266947069035103</v>
      </c>
      <c r="Y41" s="151">
        <v>-3.6494158022550773</v>
      </c>
      <c r="Z41" s="151">
        <v>23.295407197655159</v>
      </c>
      <c r="AA41" s="151">
        <v>-54.802138823125709</v>
      </c>
      <c r="AB41" s="151">
        <v>154.49742374350868</v>
      </c>
      <c r="AC41" s="151">
        <v>-1153.5213191675862</v>
      </c>
      <c r="AD41" s="151">
        <v>-199.90707790799522</v>
      </c>
      <c r="AE41" s="151">
        <v>62.148678775714316</v>
      </c>
      <c r="AF41" s="151">
        <v>-7.7705527000405175</v>
      </c>
    </row>
    <row r="42" spans="1:32">
      <c r="A42" s="2">
        <v>39</v>
      </c>
      <c r="B42" s="11" t="s">
        <v>86</v>
      </c>
      <c r="C42" s="11" t="s">
        <v>86</v>
      </c>
      <c r="D42" s="23" t="s">
        <v>401</v>
      </c>
      <c r="E42" s="11">
        <v>195</v>
      </c>
      <c r="F42" s="31">
        <v>45444</v>
      </c>
      <c r="G42" s="31"/>
      <c r="H42" s="84">
        <v>22700469.4749205</v>
      </c>
      <c r="I42" s="169">
        <v>8.4330143283462042E-2</v>
      </c>
      <c r="J42" s="86"/>
      <c r="K42" s="170">
        <v>-1059.8329458294727</v>
      </c>
      <c r="L42" s="11" t="s">
        <v>109</v>
      </c>
      <c r="M42" s="16"/>
      <c r="N42" s="129" t="str">
        <f t="shared" si="5"/>
        <v>15y jun IMM</v>
      </c>
      <c r="O42" s="11"/>
      <c r="S42" s="151">
        <v>0.2206790006164297</v>
      </c>
      <c r="T42" s="151">
        <v>-1.6780422498074805</v>
      </c>
      <c r="U42" s="151">
        <v>8.3959653114581769</v>
      </c>
      <c r="V42" s="151">
        <v>84.582394899704738</v>
      </c>
      <c r="W42" s="151">
        <v>-6.968010710763747</v>
      </c>
      <c r="X42" s="151">
        <v>0.1778508877001142</v>
      </c>
      <c r="Y42" s="151">
        <v>1.0533089735606418</v>
      </c>
      <c r="Z42" s="151">
        <v>-3.1710056991404283</v>
      </c>
      <c r="AA42" s="151">
        <v>9.6773623868827503</v>
      </c>
      <c r="AB42" s="151">
        <v>-23.70617737439478</v>
      </c>
      <c r="AC42" s="151">
        <v>59.549113238628699</v>
      </c>
      <c r="AD42" s="151">
        <v>-1067.0480403537322</v>
      </c>
      <c r="AE42" s="151">
        <v>-159.04430494885204</v>
      </c>
      <c r="AF42" s="151">
        <v>19.389512228446801</v>
      </c>
    </row>
    <row r="43" spans="1:32">
      <c r="A43" s="2">
        <v>40</v>
      </c>
      <c r="B43" s="11" t="s">
        <v>86</v>
      </c>
      <c r="C43" s="11" t="s">
        <v>86</v>
      </c>
      <c r="D43" s="23" t="s">
        <v>401</v>
      </c>
      <c r="E43" s="11">
        <v>260</v>
      </c>
      <c r="F43" s="31">
        <v>45444</v>
      </c>
      <c r="G43" s="31"/>
      <c r="H43" s="84">
        <v>20199398.084129982</v>
      </c>
      <c r="I43" s="169">
        <v>8.447644945876695E-2</v>
      </c>
      <c r="J43" s="86"/>
      <c r="K43" s="170">
        <v>-1064.2717073781339</v>
      </c>
      <c r="L43" s="11" t="s">
        <v>109</v>
      </c>
      <c r="M43" s="16"/>
      <c r="N43" s="129" t="str">
        <f t="shared" si="5"/>
        <v>20y jun IMM</v>
      </c>
      <c r="S43" s="151">
        <v>0.19594341396324097</v>
      </c>
      <c r="T43" s="151">
        <v>-1.4933318186221978</v>
      </c>
      <c r="U43" s="151">
        <v>7.462263206774403</v>
      </c>
      <c r="V43" s="151">
        <v>75.285241826689997</v>
      </c>
      <c r="W43" s="151">
        <v>-6.2624333037470734</v>
      </c>
      <c r="X43" s="151">
        <v>0.23442187442209489</v>
      </c>
      <c r="Y43" s="151">
        <v>8.6412676070397334E-4</v>
      </c>
      <c r="Z43" s="151">
        <v>1.151033596045548</v>
      </c>
      <c r="AA43" s="151">
        <v>-2.085928003534034</v>
      </c>
      <c r="AB43" s="151">
        <v>5.8572699984017067</v>
      </c>
      <c r="AC43" s="151">
        <v>-30.099278887379985</v>
      </c>
      <c r="AD43" s="151">
        <v>84.203268276536434</v>
      </c>
      <c r="AE43" s="151">
        <v>-1170.722899423899</v>
      </c>
      <c r="AF43" s="151">
        <v>-50.05405428685836</v>
      </c>
    </row>
    <row r="44" spans="1:32">
      <c r="A44" s="2">
        <v>41</v>
      </c>
      <c r="B44" s="11" t="s">
        <v>86</v>
      </c>
      <c r="C44" s="11" t="s">
        <v>86</v>
      </c>
      <c r="D44" s="23" t="s">
        <v>401</v>
      </c>
      <c r="E44" s="11">
        <v>390</v>
      </c>
      <c r="F44" s="31">
        <v>45444</v>
      </c>
      <c r="G44" s="31"/>
      <c r="H44" s="84">
        <v>18026776.912292648</v>
      </c>
      <c r="I44" s="169">
        <v>8.4539218858190837E-2</v>
      </c>
      <c r="J44" s="86"/>
      <c r="K44" s="170">
        <v>-1059.7212078659177</v>
      </c>
      <c r="L44" s="11" t="s">
        <v>109</v>
      </c>
      <c r="M44" s="16"/>
      <c r="N44" s="129" t="str">
        <f t="shared" si="5"/>
        <v>30y jun IMM</v>
      </c>
      <c r="S44" s="151">
        <v>0.17473068802640859</v>
      </c>
      <c r="T44" s="151">
        <v>-1.3329577024718982</v>
      </c>
      <c r="U44" s="151">
        <v>6.6606847303413224</v>
      </c>
      <c r="V44" s="151">
        <v>67.182233727402462</v>
      </c>
      <c r="W44" s="151">
        <v>-5.5793684197360545</v>
      </c>
      <c r="X44" s="151">
        <v>0.11706458440266346</v>
      </c>
      <c r="Y44" s="151">
        <v>0.13426679360102797</v>
      </c>
      <c r="Z44" s="151">
        <v>-0.1717444656143052</v>
      </c>
      <c r="AA44" s="151">
        <v>0.70889634230444509</v>
      </c>
      <c r="AB44" s="151">
        <v>-2.8251973593890169</v>
      </c>
      <c r="AC44" s="151">
        <v>-6.4261411422954851</v>
      </c>
      <c r="AD44" s="151">
        <v>-43.201455687536566</v>
      </c>
      <c r="AE44" s="151">
        <v>75.679985001925814</v>
      </c>
      <c r="AF44" s="151">
        <v>-1182.5717647188303</v>
      </c>
    </row>
    <row r="45" spans="1:32">
      <c r="A45" s="2">
        <v>42</v>
      </c>
      <c r="B45" s="11"/>
      <c r="C45" s="11"/>
      <c r="D45" s="11"/>
      <c r="E45" s="11"/>
      <c r="F45" s="31"/>
      <c r="G45" s="31"/>
      <c r="H45" s="84"/>
      <c r="I45" s="290"/>
      <c r="J45" s="86"/>
      <c r="K45" s="86"/>
      <c r="L45" s="11"/>
      <c r="M45" s="16"/>
      <c r="N45" s="11"/>
    </row>
    <row r="46" spans="1:32">
      <c r="A46" s="2">
        <v>43</v>
      </c>
      <c r="B46" s="11" t="s">
        <v>86</v>
      </c>
      <c r="C46" s="11" t="s">
        <v>86</v>
      </c>
      <c r="D46" s="23" t="s">
        <v>504</v>
      </c>
      <c r="E46" s="11">
        <v>3</v>
      </c>
      <c r="F46" s="31">
        <v>45536</v>
      </c>
      <c r="G46" s="31"/>
      <c r="H46" s="84">
        <v>868183205.8482188</v>
      </c>
      <c r="I46" s="169">
        <v>0.10008245818053538</v>
      </c>
      <c r="J46" s="86"/>
      <c r="K46" s="170">
        <v>-1055.2260499633849</v>
      </c>
      <c r="L46" s="11" t="s">
        <v>109</v>
      </c>
      <c r="M46" s="16"/>
      <c r="N46" s="129" t="str">
        <f>E46&amp;"m "&amp;LEFT(D46,3)&amp;" IMM"</f>
        <v>3m sep IMM</v>
      </c>
      <c r="S46" s="151">
        <v>-18.977697454659957</v>
      </c>
      <c r="T46" s="151">
        <v>115.37146958763954</v>
      </c>
      <c r="U46" s="151">
        <v>-682.69015298032491</v>
      </c>
      <c r="V46" s="151">
        <v>3123.2621120800809</v>
      </c>
      <c r="W46" s="151">
        <v>-2787.8612738785869</v>
      </c>
      <c r="X46" s="151">
        <v>-1137.9553498476612</v>
      </c>
      <c r="Y46" s="151">
        <v>448.10154490037121</v>
      </c>
      <c r="Z46" s="151">
        <v>-158.51419324771888</v>
      </c>
      <c r="AA46" s="151">
        <v>43.267988585816923</v>
      </c>
      <c r="AB46" s="151">
        <v>-6.0996191368049981</v>
      </c>
      <c r="AC46" s="151">
        <v>1.3154709499146848</v>
      </c>
      <c r="AD46" s="151">
        <v>-0.32594156704104221</v>
      </c>
      <c r="AE46" s="151">
        <v>0.10371135087102973</v>
      </c>
      <c r="AF46" s="151">
        <v>-1.2966884431410293E-2</v>
      </c>
    </row>
    <row r="47" spans="1:32">
      <c r="A47" s="2">
        <v>44</v>
      </c>
      <c r="B47" s="11" t="s">
        <v>86</v>
      </c>
      <c r="C47" s="11" t="s">
        <v>86</v>
      </c>
      <c r="D47" s="23" t="s">
        <v>504</v>
      </c>
      <c r="E47" s="11">
        <v>6</v>
      </c>
      <c r="F47" s="31">
        <v>45536</v>
      </c>
      <c r="G47" s="31"/>
      <c r="H47" s="84">
        <v>439316620.81487596</v>
      </c>
      <c r="I47" s="169">
        <v>9.6782631477845674E-2</v>
      </c>
      <c r="J47" s="86"/>
      <c r="K47" s="170">
        <v>-1056.0467052668591</v>
      </c>
      <c r="L47" s="11" t="s">
        <v>109</v>
      </c>
      <c r="M47" s="16"/>
      <c r="N47" s="129" t="str">
        <f t="shared" ref="N47:N48" si="6">E47&amp;"m "&amp;LEFT(D47,3)&amp;" IMM"</f>
        <v>6m sep IMM</v>
      </c>
      <c r="S47" s="151">
        <v>-12.235106844143452</v>
      </c>
      <c r="T47" s="151">
        <v>73.814438654804164</v>
      </c>
      <c r="U47" s="151">
        <v>-439.10684044875671</v>
      </c>
      <c r="V47" s="151">
        <v>1995.6940527930813</v>
      </c>
      <c r="W47" s="151">
        <v>-1272.8142747379566</v>
      </c>
      <c r="X47" s="151">
        <v>-1885.4169996339037</v>
      </c>
      <c r="Y47" s="151">
        <v>654.61580439247064</v>
      </c>
      <c r="Z47" s="151">
        <v>-231.56772182187294</v>
      </c>
      <c r="AA47" s="151">
        <v>63.208628078174904</v>
      </c>
      <c r="AB47" s="151">
        <v>-8.910709382073783</v>
      </c>
      <c r="AC47" s="151">
        <v>1.9217308406498876</v>
      </c>
      <c r="AD47" s="151">
        <v>-0.4761586503182475</v>
      </c>
      <c r="AE47" s="151">
        <v>0.15151841385710627</v>
      </c>
      <c r="AF47" s="151">
        <v>-1.8944611145336996E-2</v>
      </c>
    </row>
    <row r="48" spans="1:32">
      <c r="A48" s="2">
        <v>45</v>
      </c>
      <c r="B48" s="11" t="s">
        <v>86</v>
      </c>
      <c r="C48" s="11" t="s">
        <v>86</v>
      </c>
      <c r="D48" s="23" t="s">
        <v>504</v>
      </c>
      <c r="E48" s="11">
        <v>9</v>
      </c>
      <c r="F48" s="31">
        <v>45536</v>
      </c>
      <c r="G48" s="31"/>
      <c r="H48" s="84">
        <v>296110806.88321501</v>
      </c>
      <c r="I48" s="169">
        <v>9.3813880777322806E-2</v>
      </c>
      <c r="J48" s="86"/>
      <c r="K48" s="170">
        <v>-1056.4079625578327</v>
      </c>
      <c r="L48" s="11" t="s">
        <v>109</v>
      </c>
      <c r="M48" s="16"/>
      <c r="N48" s="129" t="str">
        <f t="shared" si="6"/>
        <v>9m sep IMM</v>
      </c>
      <c r="S48" s="151">
        <v>-6.9520373708538479</v>
      </c>
      <c r="T48" s="151">
        <v>41.307954629883177</v>
      </c>
      <c r="U48" s="151">
        <v>-248.49995273268888</v>
      </c>
      <c r="V48" s="151">
        <v>1128.2446593931336</v>
      </c>
      <c r="W48" s="151">
        <v>-156.85881351275435</v>
      </c>
      <c r="X48" s="151">
        <v>-2270.9749242194052</v>
      </c>
      <c r="Y48" s="151">
        <v>618.41552020473409</v>
      </c>
      <c r="Z48" s="151">
        <v>-218.76190027428999</v>
      </c>
      <c r="AA48" s="151">
        <v>59.713116617764271</v>
      </c>
      <c r="AB48" s="151">
        <v>-8.4179364264972758</v>
      </c>
      <c r="AC48" s="151">
        <v>1.8154651195861249</v>
      </c>
      <c r="AD48" s="151">
        <v>-0.44983194577936064</v>
      </c>
      <c r="AE48" s="151">
        <v>0.14314510010565626</v>
      </c>
      <c r="AF48" s="151">
        <v>-1.7897933254212035E-2</v>
      </c>
    </row>
    <row r="49" spans="1:32">
      <c r="A49" s="2">
        <v>46</v>
      </c>
      <c r="B49" s="11" t="s">
        <v>86</v>
      </c>
      <c r="C49" s="11" t="s">
        <v>86</v>
      </c>
      <c r="D49" s="23" t="s">
        <v>504</v>
      </c>
      <c r="E49" s="11">
        <v>13</v>
      </c>
      <c r="F49" s="31">
        <v>45536</v>
      </c>
      <c r="G49" s="31"/>
      <c r="H49" s="84">
        <v>207751279.6086525</v>
      </c>
      <c r="I49" s="169">
        <v>9.0484677602790664E-2</v>
      </c>
      <c r="J49" s="86"/>
      <c r="K49" s="170">
        <v>-1056.5042437909633</v>
      </c>
      <c r="L49" s="11" t="s">
        <v>109</v>
      </c>
      <c r="M49" s="16"/>
      <c r="N49" s="129" t="str">
        <f>E49/13&amp;"y "&amp;LEFT(D49,3)&amp;" IMM"</f>
        <v>1y sep IMM</v>
      </c>
      <c r="S49" s="151">
        <v>-2.5069907165756686</v>
      </c>
      <c r="T49" s="151">
        <v>14.047061271961054</v>
      </c>
      <c r="U49" s="151">
        <v>-88.516510414068676</v>
      </c>
      <c r="V49" s="151">
        <v>402.84211001572567</v>
      </c>
      <c r="W49" s="151">
        <v>691.00687949798044</v>
      </c>
      <c r="X49" s="151">
        <v>-2219.3702141804961</v>
      </c>
      <c r="Y49" s="151">
        <v>192.93384057766755</v>
      </c>
      <c r="Z49" s="151">
        <v>-68.249405613013309</v>
      </c>
      <c r="AA49" s="151">
        <v>18.629270012122152</v>
      </c>
      <c r="AB49" s="151">
        <v>-2.626224031578416</v>
      </c>
      <c r="AC49" s="151">
        <v>0.5663973106830209</v>
      </c>
      <c r="AD49" s="151">
        <v>-0.14034486948785105</v>
      </c>
      <c r="AE49" s="151">
        <v>4.4663900703084944E-2</v>
      </c>
      <c r="AF49" s="151">
        <v>-5.5847589367179467E-3</v>
      </c>
    </row>
    <row r="50" spans="1:32">
      <c r="A50" s="2">
        <v>47</v>
      </c>
      <c r="B50" s="11" t="s">
        <v>86</v>
      </c>
      <c r="C50" s="11" t="s">
        <v>86</v>
      </c>
      <c r="D50" s="23" t="s">
        <v>504</v>
      </c>
      <c r="E50" s="11">
        <v>26</v>
      </c>
      <c r="F50" s="31">
        <v>45536</v>
      </c>
      <c r="G50" s="31"/>
      <c r="H50" s="84">
        <v>108225233.17360443</v>
      </c>
      <c r="I50" s="169">
        <v>8.4047009197383088E-2</v>
      </c>
      <c r="J50" s="86"/>
      <c r="K50" s="170">
        <v>-1057.9628949037435</v>
      </c>
      <c r="L50" s="11" t="s">
        <v>109</v>
      </c>
      <c r="M50" s="16"/>
      <c r="N50" s="129" t="str">
        <f t="shared" ref="N50:N58" si="7">E50/13&amp;"y "&amp;LEFT(D50,3)&amp;" IMM"</f>
        <v>2y sep IMM</v>
      </c>
      <c r="S50" s="151">
        <v>-0.9906964592987243</v>
      </c>
      <c r="T50" s="151">
        <v>5.0662001110324049</v>
      </c>
      <c r="U50" s="151">
        <v>-34.85584003848593</v>
      </c>
      <c r="V50" s="151">
        <v>155.85227326101656</v>
      </c>
      <c r="W50" s="151">
        <v>458.87904417074623</v>
      </c>
      <c r="X50" s="151">
        <v>-94.058623025527623</v>
      </c>
      <c r="Y50" s="151">
        <v>-1641.0128379300163</v>
      </c>
      <c r="Z50" s="151">
        <v>117.76743763985432</v>
      </c>
      <c r="AA50" s="151">
        <v>-32.145406801549534</v>
      </c>
      <c r="AB50" s="151">
        <v>4.5316396425773027</v>
      </c>
      <c r="AC50" s="151">
        <v>-0.97738427111129045</v>
      </c>
      <c r="AD50" s="151">
        <v>0.24221184960563125</v>
      </c>
      <c r="AE50" s="151">
        <v>-7.7080400549364922E-2</v>
      </c>
      <c r="AF50" s="151">
        <v>9.6381336490633674E-3</v>
      </c>
    </row>
    <row r="51" spans="1:32">
      <c r="A51" s="2">
        <v>48</v>
      </c>
      <c r="B51" s="11" t="s">
        <v>86</v>
      </c>
      <c r="C51" s="11" t="s">
        <v>86</v>
      </c>
      <c r="D51" s="23" t="s">
        <v>504</v>
      </c>
      <c r="E51" s="11">
        <v>39</v>
      </c>
      <c r="F51" s="31">
        <v>45536</v>
      </c>
      <c r="G51" s="12"/>
      <c r="H51" s="84">
        <v>75044443.544983476</v>
      </c>
      <c r="I51" s="169">
        <v>8.1148547606175236E-2</v>
      </c>
      <c r="J51" s="86"/>
      <c r="K51" s="170">
        <v>-1056.5204410410533</v>
      </c>
      <c r="L51" s="11" t="s">
        <v>109</v>
      </c>
      <c r="M51" s="16"/>
      <c r="N51" s="129" t="str">
        <f t="shared" si="7"/>
        <v>3y sep IMM</v>
      </c>
      <c r="S51" s="151">
        <v>-0.75937625073038917</v>
      </c>
      <c r="T51" s="151">
        <v>3.8110098841053794</v>
      </c>
      <c r="U51" s="151">
        <v>-26.635698083757003</v>
      </c>
      <c r="V51" s="151">
        <v>117.88586558798593</v>
      </c>
      <c r="W51" s="151">
        <v>297.99116464579879</v>
      </c>
      <c r="X51" s="151">
        <v>5.0252757454124088</v>
      </c>
      <c r="Y51" s="151">
        <v>-64.818650456100897</v>
      </c>
      <c r="Z51" s="151">
        <v>-1468.3929477079485</v>
      </c>
      <c r="AA51" s="151">
        <v>82.440502011287279</v>
      </c>
      <c r="AB51" s="151">
        <v>-11.62188971012368</v>
      </c>
      <c r="AC51" s="151">
        <v>2.5065273964463812</v>
      </c>
      <c r="AD51" s="151">
        <v>-0.62110756380370025</v>
      </c>
      <c r="AE51" s="151">
        <v>0.19765578960307753</v>
      </c>
      <c r="AF51" s="151">
        <v>-2.4714253135159025E-2</v>
      </c>
    </row>
    <row r="52" spans="1:32">
      <c r="A52" s="2">
        <v>49</v>
      </c>
      <c r="B52" s="11" t="s">
        <v>86</v>
      </c>
      <c r="C52" s="11" t="s">
        <v>86</v>
      </c>
      <c r="D52" s="23" t="s">
        <v>504</v>
      </c>
      <c r="E52" s="11">
        <v>52</v>
      </c>
      <c r="F52" s="31">
        <v>45536</v>
      </c>
      <c r="G52" s="12"/>
      <c r="H52" s="84">
        <v>58429181.012129128</v>
      </c>
      <c r="I52" s="169">
        <v>7.9880234843403369E-2</v>
      </c>
      <c r="J52" s="86"/>
      <c r="K52" s="170">
        <v>-1056.0602729420334</v>
      </c>
      <c r="L52" s="11" t="s">
        <v>109</v>
      </c>
      <c r="M52" s="16"/>
      <c r="N52" s="129" t="str">
        <f t="shared" si="7"/>
        <v>4y sep IMM</v>
      </c>
      <c r="S52" s="151">
        <v>-0.58406200176472101</v>
      </c>
      <c r="T52" s="151">
        <v>2.8598471080690731</v>
      </c>
      <c r="U52" s="151">
        <v>-20.406926666934986</v>
      </c>
      <c r="V52" s="151">
        <v>89.770646775842366</v>
      </c>
      <c r="W52" s="151">
        <v>235.21479896315361</v>
      </c>
      <c r="X52" s="151">
        <v>-12.34289350153894</v>
      </c>
      <c r="Y52" s="151">
        <v>31.105133075224796</v>
      </c>
      <c r="Z52" s="151">
        <v>-94.415780512411317</v>
      </c>
      <c r="AA52" s="151">
        <v>-1321.500976449335</v>
      </c>
      <c r="AB52" s="151">
        <v>31.768339150946861</v>
      </c>
      <c r="AC52" s="151">
        <v>-6.8514468519989595</v>
      </c>
      <c r="AD52" s="151">
        <v>1.6976880223413524</v>
      </c>
      <c r="AE52" s="151">
        <v>-0.54024173967148603</v>
      </c>
      <c r="AF52" s="151">
        <v>6.7547456280126941E-2</v>
      </c>
    </row>
    <row r="53" spans="1:32">
      <c r="A53" s="2">
        <v>50</v>
      </c>
      <c r="B53" s="11" t="s">
        <v>86</v>
      </c>
      <c r="C53" s="11" t="s">
        <v>86</v>
      </c>
      <c r="D53" s="23" t="s">
        <v>504</v>
      </c>
      <c r="E53" s="11">
        <v>65</v>
      </c>
      <c r="F53" s="31">
        <v>45536</v>
      </c>
      <c r="G53" s="12"/>
      <c r="H53" s="84">
        <v>48497627.151826076</v>
      </c>
      <c r="I53" s="169">
        <v>7.9778925937811301E-2</v>
      </c>
      <c r="J53" s="86"/>
      <c r="K53" s="170">
        <v>-1055.8718702744563</v>
      </c>
      <c r="L53" s="11" t="s">
        <v>109</v>
      </c>
      <c r="M53" s="16"/>
      <c r="N53" s="129" t="str">
        <f t="shared" si="7"/>
        <v>5y sep IMM</v>
      </c>
      <c r="S53" s="151">
        <v>-0.50000675192843846</v>
      </c>
      <c r="T53" s="151">
        <v>2.4382593921912012</v>
      </c>
      <c r="U53" s="151">
        <v>-17.436755014908375</v>
      </c>
      <c r="V53" s="151">
        <v>76.540085583983114</v>
      </c>
      <c r="W53" s="151">
        <v>191.12010673561949</v>
      </c>
      <c r="X53" s="151">
        <v>3.8373455034152761</v>
      </c>
      <c r="Y53" s="151">
        <v>-55.666727446667238</v>
      </c>
      <c r="Z53" s="151">
        <v>325.04333078581953</v>
      </c>
      <c r="AA53" s="151">
        <v>-978.13096044311396</v>
      </c>
      <c r="AB53" s="151">
        <v>-710.93673201816398</v>
      </c>
      <c r="AC53" s="151">
        <v>119.38411092809586</v>
      </c>
      <c r="AD53" s="151">
        <v>-29.580059415508362</v>
      </c>
      <c r="AE53" s="151">
        <v>9.4128281906750075</v>
      </c>
      <c r="AF53" s="151">
        <v>-1.1769029689594446</v>
      </c>
    </row>
    <row r="54" spans="1:32">
      <c r="A54" s="2">
        <v>51</v>
      </c>
      <c r="B54" s="11" t="s">
        <v>86</v>
      </c>
      <c r="C54" s="11" t="s">
        <v>86</v>
      </c>
      <c r="D54" s="23" t="s">
        <v>504</v>
      </c>
      <c r="E54" s="11">
        <v>91</v>
      </c>
      <c r="F54" s="31">
        <v>45536</v>
      </c>
      <c r="G54" s="12"/>
      <c r="H54" s="84">
        <v>37288885.617686361</v>
      </c>
      <c r="I54" s="169">
        <v>8.0742391005504427E-2</v>
      </c>
      <c r="J54" s="86"/>
      <c r="K54" s="170">
        <v>-1056.2363239785795</v>
      </c>
      <c r="L54" s="11" t="s">
        <v>109</v>
      </c>
      <c r="M54" s="16"/>
      <c r="N54" s="129" t="str">
        <f t="shared" si="7"/>
        <v>7y sep IMM</v>
      </c>
      <c r="S54" s="151">
        <v>-0.37576539915949642</v>
      </c>
      <c r="T54" s="151">
        <v>1.8020506322343826</v>
      </c>
      <c r="U54" s="151">
        <v>-13.043455279119572</v>
      </c>
      <c r="V54" s="151">
        <v>57.106948969218095</v>
      </c>
      <c r="W54" s="151">
        <v>150.13187529637148</v>
      </c>
      <c r="X54" s="151">
        <v>-10.528990931880161</v>
      </c>
      <c r="Y54" s="151">
        <v>26.376861223356808</v>
      </c>
      <c r="Z54" s="151">
        <v>-103.92492762488607</v>
      </c>
      <c r="AA54" s="151">
        <v>271.45959989461505</v>
      </c>
      <c r="AB54" s="151">
        <v>-1068.0706654112284</v>
      </c>
      <c r="AC54" s="151">
        <v>-451.35923777484385</v>
      </c>
      <c r="AD54" s="151">
        <v>99.650627275730798</v>
      </c>
      <c r="AE54" s="151">
        <v>-31.710198419747194</v>
      </c>
      <c r="AF54" s="151">
        <v>3.9647635057448385</v>
      </c>
    </row>
    <row r="55" spans="1:32">
      <c r="A55" s="2">
        <v>52</v>
      </c>
      <c r="B55" s="11" t="s">
        <v>86</v>
      </c>
      <c r="C55" s="11" t="s">
        <v>86</v>
      </c>
      <c r="D55" s="23" t="s">
        <v>504</v>
      </c>
      <c r="E55" s="11">
        <v>130</v>
      </c>
      <c r="F55" s="31">
        <v>45536</v>
      </c>
      <c r="G55" s="12"/>
      <c r="H55" s="84">
        <v>29164607.807242233</v>
      </c>
      <c r="I55" s="169">
        <v>8.2208178886283012E-2</v>
      </c>
      <c r="J55" s="86"/>
      <c r="K55" s="170">
        <v>-1057.9658616247527</v>
      </c>
      <c r="L55" s="11" t="s">
        <v>109</v>
      </c>
      <c r="M55" s="16"/>
      <c r="N55" s="129" t="str">
        <f t="shared" si="7"/>
        <v>10y sep IMM</v>
      </c>
      <c r="S55" s="151">
        <v>-0.29816602427944133</v>
      </c>
      <c r="T55" s="151">
        <v>1.4309152115131936</v>
      </c>
      <c r="U55" s="151">
        <v>-10.320392868113277</v>
      </c>
      <c r="V55" s="151">
        <v>45.211193201175519</v>
      </c>
      <c r="W55" s="151">
        <v>116.39785750539865</v>
      </c>
      <c r="X55" s="151">
        <v>-4.6174412235515279</v>
      </c>
      <c r="Y55" s="151">
        <v>-1.9973580498502035</v>
      </c>
      <c r="Z55" s="151">
        <v>28.337310076042513</v>
      </c>
      <c r="AA55" s="151">
        <v>-68.527414348519443</v>
      </c>
      <c r="AB55" s="151">
        <v>194.55560040304144</v>
      </c>
      <c r="AC55" s="151">
        <v>-1154.4745356278449</v>
      </c>
      <c r="AD55" s="151">
        <v>-300.07212663574535</v>
      </c>
      <c r="AE55" s="151">
        <v>91.663156985889415</v>
      </c>
      <c r="AF55" s="151">
        <v>-11.460697831054137</v>
      </c>
    </row>
    <row r="56" spans="1:32">
      <c r="A56" s="2">
        <v>53</v>
      </c>
      <c r="B56" s="11" t="s">
        <v>86</v>
      </c>
      <c r="C56" s="11" t="s">
        <v>86</v>
      </c>
      <c r="D56" s="23" t="s">
        <v>504</v>
      </c>
      <c r="E56" s="11">
        <v>195</v>
      </c>
      <c r="F56" s="31">
        <v>45536</v>
      </c>
      <c r="G56" s="12"/>
      <c r="H56" s="84">
        <v>23318136.208305866</v>
      </c>
      <c r="I56" s="169">
        <v>8.3700887486966191E-2</v>
      </c>
      <c r="J56" s="86"/>
      <c r="K56" s="170">
        <v>-1061.0411988535755</v>
      </c>
      <c r="L56" s="11" t="s">
        <v>109</v>
      </c>
      <c r="M56" s="16"/>
      <c r="N56" s="129" t="str">
        <f t="shared" si="7"/>
        <v>15y sep IMM</v>
      </c>
      <c r="S56" s="151">
        <v>-0.23763389332195481</v>
      </c>
      <c r="T56" s="151">
        <v>1.1438174510381343</v>
      </c>
      <c r="U56" s="151">
        <v>-8.2014707483466953</v>
      </c>
      <c r="V56" s="151">
        <v>36.008630580799554</v>
      </c>
      <c r="W56" s="151">
        <v>93.432298996190909</v>
      </c>
      <c r="X56" s="151">
        <v>-4.9047322883164979</v>
      </c>
      <c r="Y56" s="151">
        <v>3.3972838789496125</v>
      </c>
      <c r="Z56" s="151">
        <v>-4.7524967699855782</v>
      </c>
      <c r="AA56" s="151">
        <v>12.479236456448728</v>
      </c>
      <c r="AB56" s="151">
        <v>-29.586253270591428</v>
      </c>
      <c r="AC56" s="151">
        <v>79.138187130606042</v>
      </c>
      <c r="AD56" s="151">
        <v>-1051.3540130172019</v>
      </c>
      <c r="AE56" s="151">
        <v>-234.57781740680133</v>
      </c>
      <c r="AF56" s="151">
        <v>28.028925127775956</v>
      </c>
    </row>
    <row r="57" spans="1:32">
      <c r="A57" s="2">
        <v>54</v>
      </c>
      <c r="B57" s="11" t="s">
        <v>86</v>
      </c>
      <c r="C57" s="11" t="s">
        <v>86</v>
      </c>
      <c r="D57" s="23" t="s">
        <v>504</v>
      </c>
      <c r="E57" s="11">
        <v>260</v>
      </c>
      <c r="F57" s="31">
        <v>45536</v>
      </c>
      <c r="G57" s="12"/>
      <c r="H57" s="84">
        <v>20759529.178726602</v>
      </c>
      <c r="I57" s="169">
        <v>8.3902522005964125E-2</v>
      </c>
      <c r="J57" s="86"/>
      <c r="K57" s="170">
        <v>-1065.5881670820445</v>
      </c>
      <c r="L57" s="11" t="s">
        <v>109</v>
      </c>
      <c r="M57" s="16"/>
      <c r="N57" s="129" t="str">
        <f t="shared" si="7"/>
        <v>20y sep IMM</v>
      </c>
      <c r="S57" s="151">
        <v>-0.2120651963991397</v>
      </c>
      <c r="T57" s="151">
        <v>1.0182576359159525</v>
      </c>
      <c r="U57" s="151">
        <v>-7.3119161269441699</v>
      </c>
      <c r="V57" s="151">
        <v>32.085301437089164</v>
      </c>
      <c r="W57" s="151">
        <v>83.104901471795031</v>
      </c>
      <c r="X57" s="151">
        <v>-4.2683229772785731</v>
      </c>
      <c r="Y57" s="151">
        <v>1.8241940183607304</v>
      </c>
      <c r="Z57" s="151">
        <v>0.86156378084017038</v>
      </c>
      <c r="AA57" s="151">
        <v>-2.5970421753169499</v>
      </c>
      <c r="AB57" s="151">
        <v>8.2081025266038488</v>
      </c>
      <c r="AC57" s="151">
        <v>-36.018102799888297</v>
      </c>
      <c r="AD57" s="151">
        <v>118.46449648674351</v>
      </c>
      <c r="AE57" s="151">
        <v>-1208.9187067537821</v>
      </c>
      <c r="AF57" s="151">
        <v>-74.308690975621587</v>
      </c>
    </row>
    <row r="58" spans="1:32">
      <c r="A58" s="2">
        <v>55</v>
      </c>
      <c r="B58" s="11" t="s">
        <v>86</v>
      </c>
      <c r="C58" s="11" t="s">
        <v>86</v>
      </c>
      <c r="D58" s="23" t="s">
        <v>504</v>
      </c>
      <c r="E58" s="11">
        <v>390</v>
      </c>
      <c r="F58" s="31">
        <v>45536</v>
      </c>
      <c r="G58" s="12"/>
      <c r="H58" s="84">
        <v>18529252.53401494</v>
      </c>
      <c r="I58" s="169">
        <v>8.4026737577372709E-2</v>
      </c>
      <c r="J58" s="86"/>
      <c r="K58" s="170">
        <v>-1060.3650628673074</v>
      </c>
      <c r="L58" s="11" t="s">
        <v>109</v>
      </c>
      <c r="M58" s="16"/>
      <c r="N58" s="129" t="str">
        <f t="shared" si="7"/>
        <v>30y sep IMM</v>
      </c>
      <c r="S58" s="151">
        <v>-0.18940107900262093</v>
      </c>
      <c r="T58" s="151">
        <v>0.90858769433944531</v>
      </c>
      <c r="U58" s="151">
        <v>-6.5246720330426955</v>
      </c>
      <c r="V58" s="151">
        <v>28.630782184586057</v>
      </c>
      <c r="W58" s="151">
        <v>74.191017535636419</v>
      </c>
      <c r="X58" s="151">
        <v>-3.9304276784768457</v>
      </c>
      <c r="Y58" s="151">
        <v>1.8186033404072839</v>
      </c>
      <c r="Z58" s="151">
        <v>-0.85127600029182127</v>
      </c>
      <c r="AA58" s="151">
        <v>1.1939995248970023</v>
      </c>
      <c r="AB58" s="151">
        <v>-3.5604922589373067</v>
      </c>
      <c r="AC58" s="151">
        <v>-4.2622404542430044</v>
      </c>
      <c r="AD58" s="151">
        <v>-54.562840001544117</v>
      </c>
      <c r="AE58" s="151">
        <v>111.50578279087149</v>
      </c>
      <c r="AF58" s="151">
        <v>-1237.1295904739579</v>
      </c>
    </row>
    <row r="59" spans="1:32">
      <c r="A59" s="2">
        <v>56</v>
      </c>
      <c r="B59" s="11"/>
      <c r="C59" s="11"/>
      <c r="D59" s="11"/>
      <c r="E59" s="11"/>
      <c r="F59" s="12"/>
      <c r="G59" s="12"/>
      <c r="H59" s="84"/>
      <c r="I59" s="290"/>
      <c r="J59" s="86"/>
      <c r="K59" s="86"/>
      <c r="L59" s="11"/>
      <c r="M59" s="16"/>
      <c r="N59" s="11"/>
    </row>
    <row r="60" spans="1:32">
      <c r="A60" s="2">
        <v>57</v>
      </c>
      <c r="B60" s="11" t="s">
        <v>86</v>
      </c>
      <c r="C60" s="11" t="s">
        <v>86</v>
      </c>
      <c r="D60" s="11">
        <v>3</v>
      </c>
      <c r="E60" s="11">
        <v>3</v>
      </c>
      <c r="F60" s="12"/>
      <c r="G60" s="12"/>
      <c r="H60" s="84">
        <v>808691806.37723863</v>
      </c>
      <c r="I60" s="169">
        <v>0.11180900490205876</v>
      </c>
      <c r="J60" s="86"/>
      <c r="K60" s="170">
        <v>-1041.3339268491534</v>
      </c>
      <c r="L60" s="11" t="s">
        <v>109</v>
      </c>
      <c r="M60" s="16"/>
      <c r="N60" s="11" t="s">
        <v>292</v>
      </c>
      <c r="S60" s="151">
        <v>9.0216801947298489E-2</v>
      </c>
      <c r="T60" s="151">
        <v>1104.3425006128432</v>
      </c>
      <c r="U60" s="151">
        <v>-2180.4359913217409</v>
      </c>
      <c r="V60" s="151">
        <v>0.47445254874376575</v>
      </c>
      <c r="W60" s="151">
        <v>-9.6509824087567073E-2</v>
      </c>
      <c r="X60" s="151">
        <v>1.0382873356338744E-2</v>
      </c>
      <c r="Y60" s="151">
        <v>-4.2294966995241089E-3</v>
      </c>
      <c r="Z60" s="151">
        <v>1.5000217665133949E-3</v>
      </c>
      <c r="AA60" s="151">
        <v>-4.1068473926691393E-4</v>
      </c>
      <c r="AB60" s="151">
        <v>5.8218012662379335E-5</v>
      </c>
      <c r="AC60" s="151">
        <v>-1.2644758953929011E-5</v>
      </c>
      <c r="AD60" s="151">
        <v>3.1767313129942317E-6</v>
      </c>
      <c r="AE60" s="151">
        <v>-1.0370722467885465E-6</v>
      </c>
      <c r="AF60" s="151">
        <v>1.2712282491306011E-7</v>
      </c>
    </row>
    <row r="61" spans="1:32">
      <c r="A61" s="2">
        <v>58</v>
      </c>
      <c r="B61" s="11" t="s">
        <v>86</v>
      </c>
      <c r="C61" s="11" t="s">
        <v>86</v>
      </c>
      <c r="D61" s="11">
        <v>3</v>
      </c>
      <c r="E61" s="11">
        <v>6</v>
      </c>
      <c r="F61" s="12"/>
      <c r="G61" s="12"/>
      <c r="H61" s="84">
        <v>410268986.71367574</v>
      </c>
      <c r="I61" s="169">
        <v>0.10985936489990378</v>
      </c>
      <c r="J61" s="86"/>
      <c r="K61" s="170">
        <v>-1042.530779841469</v>
      </c>
      <c r="L61" s="11" t="s">
        <v>109</v>
      </c>
      <c r="M61" s="16"/>
      <c r="N61" s="11" t="s">
        <v>326</v>
      </c>
      <c r="S61" s="151">
        <v>-1.8525167079117295E-2</v>
      </c>
      <c r="T61" s="151">
        <v>560.19403698880762</v>
      </c>
      <c r="U61" s="151">
        <v>-3.4618135856415284</v>
      </c>
      <c r="V61" s="151">
        <v>-1632.2937008607087</v>
      </c>
      <c r="W61" s="151">
        <v>0.12484630177509463</v>
      </c>
      <c r="X61" s="151">
        <v>-1.7848498197390168E-2</v>
      </c>
      <c r="Y61" s="151">
        <v>7.2402404252375225E-3</v>
      </c>
      <c r="Z61" s="151">
        <v>-2.5593230966339075E-3</v>
      </c>
      <c r="AA61" s="151">
        <v>6.9953581136671149E-4</v>
      </c>
      <c r="AB61" s="151">
        <v>-9.2120855319877836E-5</v>
      </c>
      <c r="AC61" s="151">
        <v>2.411583605817783E-5</v>
      </c>
      <c r="AD61" s="151">
        <v>-7.0828284388127368E-6</v>
      </c>
      <c r="AE61" s="151">
        <v>2.7189105686629123E-6</v>
      </c>
      <c r="AF61" s="151">
        <v>-4.0424835104047736E-7</v>
      </c>
    </row>
    <row r="62" spans="1:32">
      <c r="A62" s="2">
        <v>59</v>
      </c>
      <c r="B62" s="11" t="s">
        <v>86</v>
      </c>
      <c r="C62" s="11" t="s">
        <v>86</v>
      </c>
      <c r="D62" s="11">
        <v>6</v>
      </c>
      <c r="E62" s="11">
        <v>3</v>
      </c>
      <c r="F62" s="12"/>
      <c r="G62" s="12"/>
      <c r="H62" s="84">
        <v>8325000000</v>
      </c>
      <c r="I62" s="169">
        <v>0.10785827919898731</v>
      </c>
      <c r="J62" s="86"/>
      <c r="K62" s="170">
        <v>-10434.249084780498</v>
      </c>
      <c r="L62" s="11" t="s">
        <v>109</v>
      </c>
      <c r="M62" s="16"/>
      <c r="N62" s="11" t="s">
        <v>290</v>
      </c>
      <c r="S62" s="151">
        <v>-9.6587294567459195E-2</v>
      </c>
      <c r="T62" s="151">
        <v>-0.13340720727720987</v>
      </c>
      <c r="U62" s="151">
        <v>2238.3010016881617</v>
      </c>
      <c r="V62" s="151">
        <v>-3313.6993137854729</v>
      </c>
      <c r="W62" s="151">
        <v>0.35279361351782512</v>
      </c>
      <c r="X62" s="151">
        <v>-3.6263338624591759E-2</v>
      </c>
      <c r="Y62" s="151">
        <v>1.4747926514789724E-2</v>
      </c>
      <c r="Z62" s="151">
        <v>-5.2182965368555677E-3</v>
      </c>
      <c r="AA62" s="151">
        <v>1.4278085241495467E-3</v>
      </c>
      <c r="AB62" s="151">
        <v>-1.8826990817861621E-4</v>
      </c>
      <c r="AC62" s="151">
        <v>4.9256802183806459E-5</v>
      </c>
      <c r="AD62" s="151">
        <v>-1.4472470438368233E-5</v>
      </c>
      <c r="AE62" s="151">
        <v>5.5594751137571116E-6</v>
      </c>
      <c r="AF62" s="151">
        <v>-8.252380749843427E-7</v>
      </c>
    </row>
    <row r="63" spans="1:32">
      <c r="A63" s="2">
        <v>60</v>
      </c>
      <c r="B63" s="11" t="s">
        <v>86</v>
      </c>
      <c r="C63" s="11" t="s">
        <v>86</v>
      </c>
      <c r="D63" s="11">
        <v>9</v>
      </c>
      <c r="E63" s="11">
        <v>4</v>
      </c>
      <c r="F63" s="12"/>
      <c r="G63" s="12"/>
      <c r="H63" s="84">
        <v>6443000000</v>
      </c>
      <c r="I63" s="169">
        <v>0.10079818023947806</v>
      </c>
      <c r="J63" s="86"/>
      <c r="K63" s="170">
        <v>-10467.442156638885</v>
      </c>
      <c r="L63" s="11" t="s">
        <v>109</v>
      </c>
      <c r="M63" s="16"/>
      <c r="N63" s="11" t="s">
        <v>289</v>
      </c>
      <c r="S63" s="151">
        <v>-0.13683895110651834</v>
      </c>
      <c r="T63" s="151">
        <v>-0.44861415900998508</v>
      </c>
      <c r="U63" s="151">
        <v>-2.5711239085821962</v>
      </c>
      <c r="V63" s="151">
        <v>2566.7340389802043</v>
      </c>
      <c r="W63" s="151">
        <v>-3638.2186336632453</v>
      </c>
      <c r="X63" s="151">
        <v>-0.41301284469536864</v>
      </c>
      <c r="Y63" s="151">
        <v>0.16796191133845809</v>
      </c>
      <c r="Z63" s="151">
        <v>-5.9482903855429391E-2</v>
      </c>
      <c r="AA63" s="151">
        <v>1.6245708285608645E-2</v>
      </c>
      <c r="AB63" s="151">
        <v>-2.2922939576770656E-3</v>
      </c>
      <c r="AC63" s="151">
        <v>4.7437930144260225E-4</v>
      </c>
      <c r="AD63" s="151">
        <v>-1.0258633395839647E-4</v>
      </c>
      <c r="AE63" s="151">
        <v>2.0008954066671358E-5</v>
      </c>
      <c r="AF63" s="151">
        <v>-5.1605840020457181E-6</v>
      </c>
    </row>
    <row r="64" spans="1:32">
      <c r="A64" s="2">
        <v>61</v>
      </c>
      <c r="B64" s="11" t="s">
        <v>86</v>
      </c>
      <c r="C64" s="11" t="s">
        <v>86</v>
      </c>
      <c r="D64" s="11">
        <v>6</v>
      </c>
      <c r="E64" s="11">
        <v>7</v>
      </c>
      <c r="F64" s="12"/>
      <c r="G64" s="12"/>
      <c r="H64" s="84">
        <v>363281372.66100758</v>
      </c>
      <c r="I64" s="169">
        <v>0.1038682535960383</v>
      </c>
      <c r="J64" s="86"/>
      <c r="K64" s="170">
        <v>-1045.4728522566227</v>
      </c>
      <c r="L64" s="11" t="s">
        <v>109</v>
      </c>
      <c r="M64" s="16"/>
      <c r="N64" s="11" t="s">
        <v>287</v>
      </c>
      <c r="S64" s="151">
        <v>-0.10788740687426301</v>
      </c>
      <c r="T64" s="151">
        <v>-0.31112930162927704</v>
      </c>
      <c r="U64" s="151">
        <v>974.98276433373121</v>
      </c>
      <c r="V64" s="151">
        <v>1.5814461745265946</v>
      </c>
      <c r="W64" s="151">
        <v>-2051.1006863758862</v>
      </c>
      <c r="X64" s="151">
        <v>-0.18666335904735382</v>
      </c>
      <c r="Y64" s="151">
        <v>7.6088541948464594E-2</v>
      </c>
      <c r="Z64" s="151">
        <v>-2.6960955149574972E-2</v>
      </c>
      <c r="AA64" s="151">
        <v>7.3673277584400277E-3</v>
      </c>
      <c r="AB64" s="151">
        <v>-1.0331520869094892E-3</v>
      </c>
      <c r="AC64" s="151">
        <v>2.1496291118154162E-4</v>
      </c>
      <c r="AD64" s="151">
        <v>-4.5673255509259897E-5</v>
      </c>
      <c r="AE64" s="151">
        <v>-1.1142164931273587E-5</v>
      </c>
      <c r="AF64" s="151">
        <v>-2.5366528223213609E-6</v>
      </c>
    </row>
    <row r="65" spans="1:32">
      <c r="A65" s="2">
        <v>62</v>
      </c>
      <c r="B65" s="11" t="s">
        <v>86</v>
      </c>
      <c r="C65" s="11" t="s">
        <v>86</v>
      </c>
      <c r="D65" s="11">
        <v>3</v>
      </c>
      <c r="E65" s="11">
        <v>10</v>
      </c>
      <c r="F65" s="12"/>
      <c r="G65" s="12"/>
      <c r="H65" s="84">
        <v>250671325.48904929</v>
      </c>
      <c r="I65" s="169">
        <v>0.10631870187747181</v>
      </c>
      <c r="J65" s="86"/>
      <c r="K65" s="170">
        <v>-1044.1911287624066</v>
      </c>
      <c r="L65" s="11" t="s">
        <v>109</v>
      </c>
      <c r="M65" s="16"/>
      <c r="N65" s="11" t="s">
        <v>336</v>
      </c>
      <c r="S65" s="151">
        <v>-7.2891282364016236E-2</v>
      </c>
      <c r="T65" s="151">
        <v>342.09989756847989</v>
      </c>
      <c r="U65" s="151">
        <v>-3.1154081103741227</v>
      </c>
      <c r="V65" s="151">
        <v>1.2382958266267783</v>
      </c>
      <c r="W65" s="151">
        <v>-1415.3299181425728</v>
      </c>
      <c r="X65" s="151">
        <v>-0.10471073806239428</v>
      </c>
      <c r="Y65" s="151">
        <v>4.2762927542703374E-2</v>
      </c>
      <c r="Z65" s="151">
        <v>-1.5159242627033401E-2</v>
      </c>
      <c r="AA65" s="151">
        <v>4.143504302778398E-3</v>
      </c>
      <c r="AB65" s="151">
        <v>-5.7994984092560396E-4</v>
      </c>
      <c r="AC65" s="151">
        <v>1.1950940656236266E-4</v>
      </c>
      <c r="AD65" s="151">
        <v>-2.4311152075384025E-5</v>
      </c>
      <c r="AE65" s="151">
        <v>-7.7001386623369997E-6</v>
      </c>
      <c r="AF65" s="151">
        <v>-1.4642004741303208E-6</v>
      </c>
    </row>
    <row r="66" spans="1:32">
      <c r="A66" s="2">
        <v>63</v>
      </c>
      <c r="B66" s="11" t="s">
        <v>86</v>
      </c>
      <c r="C66" s="11" t="s">
        <v>86</v>
      </c>
      <c r="D66" s="11">
        <v>13</v>
      </c>
      <c r="E66" s="11">
        <v>13</v>
      </c>
      <c r="F66" s="12"/>
      <c r="G66" s="12"/>
      <c r="H66" s="84">
        <v>211522936.86000317</v>
      </c>
      <c r="I66" s="169">
        <v>8.5390507033741792E-2</v>
      </c>
      <c r="J66" s="86"/>
      <c r="K66" s="170">
        <v>-1049.8733402329976</v>
      </c>
      <c r="L66" s="11" t="s">
        <v>109</v>
      </c>
      <c r="M66" s="16"/>
      <c r="N66" s="11" t="s">
        <v>160</v>
      </c>
      <c r="S66" s="151">
        <v>-7.5078353667939232E-2</v>
      </c>
      <c r="T66" s="151">
        <v>-0.84716369827577687</v>
      </c>
      <c r="U66" s="151">
        <v>-0.77901296087662508</v>
      </c>
      <c r="V66" s="151">
        <v>-6.1109728925476983</v>
      </c>
      <c r="W66" s="151">
        <v>1202.3508722848524</v>
      </c>
      <c r="X66" s="151">
        <v>-2268.2090655731058</v>
      </c>
      <c r="Y66" s="151">
        <v>-1.9837460335594304</v>
      </c>
      <c r="Z66" s="151">
        <v>0.70275330781111633</v>
      </c>
      <c r="AA66" s="151">
        <v>-0.1921181327220999</v>
      </c>
      <c r="AB66" s="151">
        <v>2.7151427664381909E-2</v>
      </c>
      <c r="AC66" s="151">
        <v>-5.8532781723525783E-3</v>
      </c>
      <c r="AD66" s="151">
        <v>1.4381543019718061E-3</v>
      </c>
      <c r="AE66" s="151">
        <v>-4.6497237981276486E-4</v>
      </c>
      <c r="AF66" s="151">
        <v>6.1665005538610599E-5</v>
      </c>
    </row>
    <row r="67" spans="1:32">
      <c r="A67" s="2">
        <v>64</v>
      </c>
      <c r="B67" s="11" t="s">
        <v>86</v>
      </c>
      <c r="C67" s="11" t="s">
        <v>86</v>
      </c>
      <c r="D67" s="11">
        <v>13</v>
      </c>
      <c r="E67" s="11">
        <v>26</v>
      </c>
      <c r="F67" s="12"/>
      <c r="G67" s="12"/>
      <c r="H67" s="84">
        <v>110243808.54404069</v>
      </c>
      <c r="I67" s="169">
        <v>8.0881348805333431E-2</v>
      </c>
      <c r="J67" s="86"/>
      <c r="K67" s="170">
        <v>-1049.8189922000115</v>
      </c>
      <c r="L67" s="11" t="s">
        <v>109</v>
      </c>
      <c r="M67" s="16"/>
      <c r="N67" s="11" t="s">
        <v>327</v>
      </c>
      <c r="S67" s="151">
        <v>-6.692254943400934E-2</v>
      </c>
      <c r="T67" s="151">
        <v>-0.56590334785679963</v>
      </c>
      <c r="U67" s="151">
        <v>-1.3312879824024606</v>
      </c>
      <c r="V67" s="151">
        <v>-1.9735016380315902</v>
      </c>
      <c r="W67" s="151">
        <v>620.86276834220916</v>
      </c>
      <c r="X67" s="151">
        <v>8.2965442117584196</v>
      </c>
      <c r="Y67" s="151">
        <v>-1698.1086236825365</v>
      </c>
      <c r="Z67" s="151">
        <v>-1.7210018005588383</v>
      </c>
      <c r="AA67" s="151">
        <v>0.47083553266070616</v>
      </c>
      <c r="AB67" s="151">
        <v>-6.6536640029283847E-2</v>
      </c>
      <c r="AC67" s="151">
        <v>1.4318165873972621E-2</v>
      </c>
      <c r="AD67" s="151">
        <v>-3.5204186962345002E-3</v>
      </c>
      <c r="AE67" s="151">
        <v>1.1342082035799396E-3</v>
      </c>
      <c r="AF67" s="151">
        <v>-1.49120821494383E-4</v>
      </c>
    </row>
    <row r="68" spans="1:32">
      <c r="A68" s="2">
        <v>65</v>
      </c>
      <c r="B68" s="11" t="s">
        <v>86</v>
      </c>
      <c r="C68" s="11" t="s">
        <v>86</v>
      </c>
      <c r="D68" s="11">
        <v>26</v>
      </c>
      <c r="E68" s="11">
        <v>13</v>
      </c>
      <c r="F68" s="12"/>
      <c r="G68" s="12"/>
      <c r="H68" s="84">
        <v>232761704.20106804</v>
      </c>
      <c r="I68" s="169">
        <v>7.5992571627057054E-2</v>
      </c>
      <c r="J68" s="86"/>
      <c r="K68" s="170">
        <v>-1052.1775430246025</v>
      </c>
      <c r="L68" s="11" t="s">
        <v>109</v>
      </c>
      <c r="M68" s="16"/>
      <c r="N68" s="11" t="s">
        <v>161</v>
      </c>
      <c r="S68" s="151">
        <v>-9.6478399749363342E-2</v>
      </c>
      <c r="T68" s="151">
        <v>-0.26258561965324773</v>
      </c>
      <c r="U68" s="151">
        <v>-1.9535633028705364</v>
      </c>
      <c r="V68" s="151">
        <v>2.5578436964440998</v>
      </c>
      <c r="W68" s="151">
        <v>-12.227683053924215</v>
      </c>
      <c r="X68" s="151">
        <v>2512.7747840799898</v>
      </c>
      <c r="Y68" s="151">
        <v>-3572.5173147905193</v>
      </c>
      <c r="Z68" s="151">
        <v>-6.5226199685079909</v>
      </c>
      <c r="AA68" s="151">
        <v>1.7826757788594747</v>
      </c>
      <c r="AB68" s="151">
        <v>-0.2519502938713391</v>
      </c>
      <c r="AC68" s="151">
        <v>5.4353232742645204E-2</v>
      </c>
      <c r="AD68" s="151">
        <v>-1.343185845149757E-2</v>
      </c>
      <c r="AE68" s="151">
        <v>4.3355241668782199E-3</v>
      </c>
      <c r="AF68" s="151">
        <v>-5.5792611843458618E-4</v>
      </c>
    </row>
    <row r="69" spans="1:32">
      <c r="A69" s="2">
        <v>66</v>
      </c>
      <c r="B69" s="11" t="s">
        <v>86</v>
      </c>
      <c r="C69" s="11" t="s">
        <v>86</v>
      </c>
      <c r="D69" s="11">
        <v>13</v>
      </c>
      <c r="E69" s="11">
        <v>39</v>
      </c>
      <c r="F69" s="12"/>
      <c r="G69" s="12"/>
      <c r="H69" s="84">
        <v>76399635.858437568</v>
      </c>
      <c r="I69" s="169">
        <v>7.8939648759710102E-2</v>
      </c>
      <c r="J69" s="86"/>
      <c r="K69" s="170">
        <v>-1049.6248284032342</v>
      </c>
      <c r="L69" s="11" t="s">
        <v>109</v>
      </c>
      <c r="M69" s="16"/>
      <c r="N69" s="11" t="s">
        <v>337</v>
      </c>
      <c r="S69" s="151">
        <v>-5.7493703581240528E-2</v>
      </c>
      <c r="T69" s="151">
        <v>-0.46318211615669541</v>
      </c>
      <c r="U69" s="151">
        <v>-1.1597382434529908</v>
      </c>
      <c r="V69" s="151">
        <v>-1.4329897273287013</v>
      </c>
      <c r="W69" s="151">
        <v>428.99873358267769</v>
      </c>
      <c r="X69" s="151">
        <v>3.1301235315044558</v>
      </c>
      <c r="Y69" s="151">
        <v>11.1631977593025</v>
      </c>
      <c r="Z69" s="151">
        <v>-1512.8085108790756</v>
      </c>
      <c r="AA69" s="151">
        <v>-0.9282333125115384</v>
      </c>
      <c r="AB69" s="151">
        <v>0.13116880463597744</v>
      </c>
      <c r="AC69" s="151">
        <v>-2.8223676381673869E-2</v>
      </c>
      <c r="AD69" s="151">
        <v>6.9356880101236716E-3</v>
      </c>
      <c r="AE69" s="151">
        <v>-2.2293312167155606E-3</v>
      </c>
      <c r="AF69" s="151">
        <v>2.9407917963922026E-4</v>
      </c>
    </row>
    <row r="70" spans="1:32">
      <c r="A70" s="2">
        <v>67</v>
      </c>
      <c r="B70" s="11" t="s">
        <v>86</v>
      </c>
      <c r="C70" s="11" t="s">
        <v>86</v>
      </c>
      <c r="D70" s="11">
        <v>26</v>
      </c>
      <c r="E70" s="11">
        <v>26</v>
      </c>
      <c r="F70" s="12"/>
      <c r="G70" s="12"/>
      <c r="H70" s="84">
        <v>120723011.6985354</v>
      </c>
      <c r="I70" s="169">
        <v>7.5313173040900266E-2</v>
      </c>
      <c r="J70" s="86"/>
      <c r="K70" s="170">
        <v>-1051.0795658767072</v>
      </c>
      <c r="L70" s="11" t="s">
        <v>109</v>
      </c>
      <c r="M70" s="16"/>
      <c r="N70" s="11" t="s">
        <v>338</v>
      </c>
      <c r="S70" s="151">
        <v>-7.4429018927992655E-2</v>
      </c>
      <c r="T70" s="151">
        <v>-0.24839414735538692</v>
      </c>
      <c r="U70" s="151">
        <v>-1.387954310426029</v>
      </c>
      <c r="V70" s="151">
        <v>1.2233896519497918</v>
      </c>
      <c r="W70" s="151">
        <v>-8.3376403986841598</v>
      </c>
      <c r="X70" s="151">
        <v>1296.3376526848447</v>
      </c>
      <c r="Y70" s="151">
        <v>26.364903466626345</v>
      </c>
      <c r="Z70" s="151">
        <v>-2386.9201893352301</v>
      </c>
      <c r="AA70" s="151">
        <v>-1.7758253176073093</v>
      </c>
      <c r="AB70" s="151">
        <v>0.25096259650921793</v>
      </c>
      <c r="AC70" s="151">
        <v>-5.4084629468198836E-2</v>
      </c>
      <c r="AD70" s="151">
        <v>1.3342672079824773E-2</v>
      </c>
      <c r="AE70" s="151">
        <v>-4.2941033875001497E-3</v>
      </c>
      <c r="AF70" s="151">
        <v>5.5659121716384642E-4</v>
      </c>
    </row>
    <row r="71" spans="1:32">
      <c r="A71" s="2">
        <v>68</v>
      </c>
      <c r="B71" s="11" t="s">
        <v>86</v>
      </c>
      <c r="C71" s="11" t="s">
        <v>86</v>
      </c>
      <c r="D71" s="11">
        <v>39</v>
      </c>
      <c r="E71" s="11">
        <v>13</v>
      </c>
      <c r="F71" s="12"/>
      <c r="G71" s="12"/>
      <c r="H71" s="84">
        <v>250836837.01907715</v>
      </c>
      <c r="I71" s="169">
        <v>7.4581519205085295E-2</v>
      </c>
      <c r="J71" s="86"/>
      <c r="K71" s="170">
        <v>-1049.3768334595454</v>
      </c>
      <c r="L71" s="11" t="s">
        <v>109</v>
      </c>
      <c r="M71" s="16"/>
      <c r="N71" s="11" t="s">
        <v>339</v>
      </c>
      <c r="S71" s="151">
        <v>-4.80866805544879E-2</v>
      </c>
      <c r="T71" s="151">
        <v>-0.23313367165537147</v>
      </c>
      <c r="U71" s="151">
        <v>-0.77860749726932554</v>
      </c>
      <c r="V71" s="151">
        <v>-0.21452883846530577</v>
      </c>
      <c r="W71" s="151">
        <v>-4.1466250238193787</v>
      </c>
      <c r="X71" s="151">
        <v>-16.371940588458603</v>
      </c>
      <c r="Y71" s="151">
        <v>3904.1478409338065</v>
      </c>
      <c r="Z71" s="151">
        <v>-4948.1980966871615</v>
      </c>
      <c r="AA71" s="151">
        <v>-6.2780555998840084</v>
      </c>
      <c r="AB71" s="151">
        <v>0.88727417035277556</v>
      </c>
      <c r="AC71" s="151">
        <v>-0.19138879715535603</v>
      </c>
      <c r="AD71" s="151">
        <v>4.7303193119732398E-2</v>
      </c>
      <c r="AE71" s="151">
        <v>-1.5246395368335046E-2</v>
      </c>
      <c r="AF71" s="151">
        <v>1.9602546078526344E-3</v>
      </c>
    </row>
    <row r="72" spans="1:32">
      <c r="A72" s="2">
        <v>69</v>
      </c>
      <c r="B72" s="11" t="s">
        <v>86</v>
      </c>
      <c r="C72" s="11" t="s">
        <v>86</v>
      </c>
      <c r="D72" s="11">
        <v>13</v>
      </c>
      <c r="E72" s="11">
        <v>52</v>
      </c>
      <c r="F72" s="12"/>
      <c r="G72" s="12"/>
      <c r="H72" s="84">
        <v>59464108.132328488</v>
      </c>
      <c r="I72" s="169">
        <v>7.8310787131969359E-2</v>
      </c>
      <c r="J72" s="86"/>
      <c r="K72" s="170">
        <v>-1049.1601652469528</v>
      </c>
      <c r="L72" s="11" t="s">
        <v>109</v>
      </c>
      <c r="M72" s="16"/>
      <c r="N72" s="11" t="s">
        <v>340</v>
      </c>
      <c r="S72" s="151">
        <v>-5.0121784110649714E-2</v>
      </c>
      <c r="T72" s="151">
        <v>-0.38579359527395374</v>
      </c>
      <c r="U72" s="151">
        <v>-1.0199248311937701</v>
      </c>
      <c r="V72" s="151">
        <v>-1.053263874915024</v>
      </c>
      <c r="W72" s="151">
        <v>333.22235365051739</v>
      </c>
      <c r="X72" s="151">
        <v>1.5157245781922886</v>
      </c>
      <c r="Y72" s="151">
        <v>6.2816390322707827</v>
      </c>
      <c r="Z72" s="151">
        <v>10.078991251677387</v>
      </c>
      <c r="AA72" s="151">
        <v>-1421.4969998418876</v>
      </c>
      <c r="AB72" s="151">
        <v>-0.34808640202152569</v>
      </c>
      <c r="AC72" s="151">
        <v>7.5016770360300383E-2</v>
      </c>
      <c r="AD72" s="151">
        <v>-1.8504285285672016E-2</v>
      </c>
      <c r="AE72" s="151">
        <v>5.9628890189675071E-3</v>
      </c>
      <c r="AF72" s="151">
        <v>-7.7339791154781444E-4</v>
      </c>
    </row>
    <row r="73" spans="1:32">
      <c r="A73" s="2">
        <v>70</v>
      </c>
      <c r="B73" s="11" t="s">
        <v>86</v>
      </c>
      <c r="C73" s="11" t="s">
        <v>86</v>
      </c>
      <c r="D73" s="11">
        <v>26</v>
      </c>
      <c r="E73" s="11">
        <v>39</v>
      </c>
      <c r="F73" s="12"/>
      <c r="G73" s="12"/>
      <c r="H73" s="84">
        <v>83410835.870473191</v>
      </c>
      <c r="I73" s="169">
        <v>7.5558877695809018E-2</v>
      </c>
      <c r="J73" s="86"/>
      <c r="K73" s="170">
        <v>-1050.0524852150309</v>
      </c>
      <c r="L73" s="11" t="s">
        <v>109</v>
      </c>
      <c r="M73" s="16"/>
      <c r="N73" s="11" t="s">
        <v>341</v>
      </c>
      <c r="S73" s="151">
        <v>-6.0451397077083961E-2</v>
      </c>
      <c r="T73" s="151">
        <v>-0.20709007275748106</v>
      </c>
      <c r="U73" s="151">
        <v>-1.123465825256414</v>
      </c>
      <c r="V73" s="151">
        <v>0.93234607094815225</v>
      </c>
      <c r="W73" s="151">
        <v>-6.7147087392058102</v>
      </c>
      <c r="X73" s="151">
        <v>893.72923085027958</v>
      </c>
      <c r="Y73" s="151">
        <v>13.257618220738964</v>
      </c>
      <c r="Z73" s="151">
        <v>17.947560655670433</v>
      </c>
      <c r="AA73" s="151">
        <v>-1991.2224375628382</v>
      </c>
      <c r="AB73" s="151">
        <v>-0.65512950043569285</v>
      </c>
      <c r="AC73" s="151">
        <v>0.14137619045717675</v>
      </c>
      <c r="AD73" s="151">
        <v>-3.4976035253394752E-2</v>
      </c>
      <c r="AE73" s="151">
        <v>1.1282825667384972E-2</v>
      </c>
      <c r="AF73" s="151">
        <v>-1.4444858892038673E-3</v>
      </c>
    </row>
    <row r="74" spans="1:32">
      <c r="A74" s="2">
        <v>71</v>
      </c>
      <c r="B74" s="11" t="s">
        <v>86</v>
      </c>
      <c r="C74" s="11" t="s">
        <v>86</v>
      </c>
      <c r="D74" s="11">
        <v>39</v>
      </c>
      <c r="E74" s="11">
        <v>26</v>
      </c>
      <c r="F74" s="12"/>
      <c r="G74" s="12"/>
      <c r="H74" s="84">
        <v>129945045.4230558</v>
      </c>
      <c r="I74" s="169">
        <v>7.5316488384276098E-2</v>
      </c>
      <c r="J74" s="86"/>
      <c r="K74" s="170">
        <v>-1048.1179462855605</v>
      </c>
      <c r="L74" s="11" t="s">
        <v>109</v>
      </c>
      <c r="M74" s="16"/>
      <c r="N74" s="11" t="s">
        <v>342</v>
      </c>
      <c r="S74" s="151">
        <v>-3.9226013013701405E-2</v>
      </c>
      <c r="T74" s="151">
        <v>-0.17602890459810025</v>
      </c>
      <c r="U74" s="151">
        <v>-0.65961244254741824</v>
      </c>
      <c r="V74" s="151">
        <v>2.4513921909852569E-2</v>
      </c>
      <c r="W74" s="151">
        <v>-3.6343787132441885</v>
      </c>
      <c r="X74" s="151">
        <v>-11.320270884547027</v>
      </c>
      <c r="Y74" s="151">
        <v>2014.1506773756794</v>
      </c>
      <c r="Z74" s="151">
        <v>33.462266832470903</v>
      </c>
      <c r="AA74" s="151">
        <v>-3102.3073480410667</v>
      </c>
      <c r="AB74" s="151">
        <v>-0.91695729695562767</v>
      </c>
      <c r="AC74" s="151">
        <v>0.19792175620563934</v>
      </c>
      <c r="AD74" s="151">
        <v>-4.8992668521097835E-2</v>
      </c>
      <c r="AE74" s="151">
        <v>1.5804988574675254E-2</v>
      </c>
      <c r="AF74" s="151">
        <v>-2.0183071599461518E-3</v>
      </c>
    </row>
    <row r="75" spans="1:32">
      <c r="A75" s="2">
        <v>72</v>
      </c>
      <c r="B75" s="11" t="s">
        <v>86</v>
      </c>
      <c r="C75" s="11" t="s">
        <v>86</v>
      </c>
      <c r="D75" s="11">
        <v>52</v>
      </c>
      <c r="E75" s="11">
        <v>13</v>
      </c>
      <c r="F75" s="12"/>
      <c r="G75" s="12"/>
      <c r="H75" s="84">
        <v>269290862.03332603</v>
      </c>
      <c r="I75" s="169">
        <v>7.6109452367959546E-2</v>
      </c>
      <c r="J75" s="86"/>
      <c r="K75" s="170">
        <v>-1046.3468980048433</v>
      </c>
      <c r="L75" s="11" t="s">
        <v>109</v>
      </c>
      <c r="M75" s="16"/>
      <c r="N75" s="11" t="s">
        <v>343</v>
      </c>
      <c r="O75" s="7"/>
      <c r="S75" s="151">
        <v>-2.9319126800258905E-2</v>
      </c>
      <c r="T75" s="151">
        <v>-0.11450720281194587</v>
      </c>
      <c r="U75" s="151">
        <v>-0.53105450077547678</v>
      </c>
      <c r="V75" s="151">
        <v>0.28111297438336685</v>
      </c>
      <c r="W75" s="151">
        <v>-3.0799921226669147</v>
      </c>
      <c r="X75" s="151">
        <v>-6.1458970636974932</v>
      </c>
      <c r="Y75" s="151">
        <v>-15.293001441758349</v>
      </c>
      <c r="Z75" s="151">
        <v>5381.9791856997263</v>
      </c>
      <c r="AA75" s="151">
        <v>-6425.6580576017241</v>
      </c>
      <c r="AB75" s="151">
        <v>-2.6082230385968139</v>
      </c>
      <c r="AC75" s="151">
        <v>0.56262830188275237</v>
      </c>
      <c r="AD75" s="151">
        <v>-0.13907403382189484</v>
      </c>
      <c r="AE75" s="151">
        <v>4.4837420480055165E-2</v>
      </c>
      <c r="AF75" s="151">
        <v>-5.7619192727181101E-3</v>
      </c>
    </row>
    <row r="76" spans="1:32">
      <c r="A76" s="2">
        <v>73</v>
      </c>
      <c r="B76" s="11" t="s">
        <v>86</v>
      </c>
      <c r="C76" s="11" t="s">
        <v>86</v>
      </c>
      <c r="D76" s="11">
        <v>52</v>
      </c>
      <c r="E76" s="11">
        <v>26</v>
      </c>
      <c r="F76" s="12"/>
      <c r="G76" s="12"/>
      <c r="H76" s="84">
        <v>135000000</v>
      </c>
      <c r="I76" s="169">
        <v>7.8161816972395576E-2</v>
      </c>
      <c r="J76" s="86"/>
      <c r="K76" s="170">
        <v>-1013.8697578952341</v>
      </c>
      <c r="L76" s="11" t="s">
        <v>109</v>
      </c>
      <c r="M76" s="16"/>
      <c r="N76" s="11" t="s">
        <v>406</v>
      </c>
      <c r="S76" s="151">
        <v>-4.7096892250695646E-2</v>
      </c>
      <c r="T76" s="151">
        <v>7.6918905673786189E-2</v>
      </c>
      <c r="U76" s="151">
        <v>-1.3722731710682092</v>
      </c>
      <c r="V76" s="151">
        <v>4.3071052255963318</v>
      </c>
      <c r="W76" s="151">
        <v>-10.067892585576306</v>
      </c>
      <c r="X76" s="151">
        <v>26.30082743139814</v>
      </c>
      <c r="Y76" s="151">
        <v>-179.49097119722657</v>
      </c>
      <c r="Z76" s="151">
        <v>3546.245047783922</v>
      </c>
      <c r="AA76" s="151">
        <v>-2521.4558027370954</v>
      </c>
      <c r="AB76" s="151">
        <v>-2190.9157947444446</v>
      </c>
      <c r="AC76" s="151">
        <v>352.0241580647164</v>
      </c>
      <c r="AD76" s="151">
        <v>-87.018725049471414</v>
      </c>
      <c r="AE76" s="151">
        <v>28.053227128947952</v>
      </c>
      <c r="AF76" s="151">
        <v>-3.6072421341172851</v>
      </c>
    </row>
    <row r="77" spans="1:32">
      <c r="A77" s="2">
        <v>74</v>
      </c>
      <c r="B77" s="11" t="s">
        <v>86</v>
      </c>
      <c r="C77" s="11" t="s">
        <v>86</v>
      </c>
      <c r="D77" s="11">
        <v>26</v>
      </c>
      <c r="E77" s="11">
        <v>65</v>
      </c>
      <c r="F77" s="12"/>
      <c r="G77" s="12"/>
      <c r="H77" s="84">
        <v>53808375.311752766</v>
      </c>
      <c r="I77" s="169">
        <v>7.7822370279549857E-2</v>
      </c>
      <c r="J77" s="86"/>
      <c r="K77" s="170">
        <v>-1050.7495863507959</v>
      </c>
      <c r="L77" s="11" t="s">
        <v>109</v>
      </c>
      <c r="M77" s="16"/>
      <c r="N77" s="11" t="s">
        <v>344</v>
      </c>
      <c r="S77" s="151">
        <v>-4.1883195015413252E-2</v>
      </c>
      <c r="T77" s="151">
        <v>-0.14925513496217638</v>
      </c>
      <c r="U77" s="151">
        <v>-0.78740703820712599</v>
      </c>
      <c r="V77" s="151">
        <v>0.61396947028438498</v>
      </c>
      <c r="W77" s="151">
        <v>-4.6829014122678085</v>
      </c>
      <c r="X77" s="151">
        <v>575.12072026150327</v>
      </c>
      <c r="Y77" s="151">
        <v>6.2943118294528322</v>
      </c>
      <c r="Z77" s="151">
        <v>4.5038365112013024</v>
      </c>
      <c r="AA77" s="151">
        <v>15.444225386951196</v>
      </c>
      <c r="AB77" s="151">
        <v>-1670.1169603104847</v>
      </c>
      <c r="AC77" s="151">
        <v>-1.0421935411321801</v>
      </c>
      <c r="AD77" s="151">
        <v>0.25907179627667309</v>
      </c>
      <c r="AE77" s="151">
        <v>-8.3687308919251913E-2</v>
      </c>
      <c r="AF77" s="151">
        <v>1.0489046250418809E-2</v>
      </c>
    </row>
    <row r="78" spans="1:32">
      <c r="A78" s="2">
        <v>75</v>
      </c>
      <c r="B78" s="11" t="s">
        <v>86</v>
      </c>
      <c r="C78" s="11" t="s">
        <v>86</v>
      </c>
      <c r="D78" s="11">
        <v>39</v>
      </c>
      <c r="E78" s="11">
        <v>52</v>
      </c>
      <c r="F78" s="12"/>
      <c r="G78" s="12"/>
      <c r="H78" s="84">
        <v>69886600.616003782</v>
      </c>
      <c r="I78" s="169">
        <v>7.8373571237105047E-2</v>
      </c>
      <c r="J78" s="86"/>
      <c r="K78" s="170">
        <v>-1050.1255695883594</v>
      </c>
      <c r="L78" s="11" t="s">
        <v>109</v>
      </c>
      <c r="M78" s="16"/>
      <c r="N78" s="11" t="s">
        <v>345</v>
      </c>
      <c r="S78" s="151">
        <v>-2.5728428657644627E-2</v>
      </c>
      <c r="T78" s="151">
        <v>-0.11501213550956919</v>
      </c>
      <c r="U78" s="151">
        <v>-0.43613186553750088</v>
      </c>
      <c r="V78" s="151">
        <v>2.9435315499701305E-2</v>
      </c>
      <c r="W78" s="151">
        <v>-2.4108204352667464</v>
      </c>
      <c r="X78" s="151">
        <v>-7.26929762109331</v>
      </c>
      <c r="Y78" s="151">
        <v>1081.1235525661109</v>
      </c>
      <c r="Z78" s="151">
        <v>7.6307427768458629</v>
      </c>
      <c r="AA78" s="151">
        <v>19.115033188512349</v>
      </c>
      <c r="AB78" s="151">
        <v>-2169.4288276938614</v>
      </c>
      <c r="AC78" s="151">
        <v>-1.3348870347691766</v>
      </c>
      <c r="AD78" s="151">
        <v>0.33176479320617125</v>
      </c>
      <c r="AE78" s="151">
        <v>-0.10716318992647975</v>
      </c>
      <c r="AF78" s="151">
        <v>1.34435591086289E-2</v>
      </c>
    </row>
    <row r="79" spans="1:32">
      <c r="A79" s="2">
        <v>76</v>
      </c>
      <c r="B79" s="11" t="s">
        <v>86</v>
      </c>
      <c r="C79" s="11" t="s">
        <v>86</v>
      </c>
      <c r="D79" s="11">
        <v>52</v>
      </c>
      <c r="E79" s="11">
        <v>39</v>
      </c>
      <c r="F79" s="12"/>
      <c r="G79" s="12"/>
      <c r="H79" s="84">
        <v>96651705.057975441</v>
      </c>
      <c r="I79" s="169">
        <v>7.984622076386122E-2</v>
      </c>
      <c r="J79" s="86"/>
      <c r="K79" s="170">
        <v>-1051.0168939065511</v>
      </c>
      <c r="L79" s="11" t="s">
        <v>109</v>
      </c>
      <c r="M79" s="16"/>
      <c r="N79" s="11" t="s">
        <v>346</v>
      </c>
      <c r="S79" s="151">
        <v>-1.6779163037029161E-2</v>
      </c>
      <c r="T79" s="151">
        <v>-6.9229000677877572E-2</v>
      </c>
      <c r="U79" s="151">
        <v>-0.30315050811639788</v>
      </c>
      <c r="V79" s="151">
        <v>0.12337003964402861</v>
      </c>
      <c r="W79" s="151">
        <v>-1.7363489348506318</v>
      </c>
      <c r="X79" s="151">
        <v>-4.0342210074302409</v>
      </c>
      <c r="Y79" s="151">
        <v>-6.7357112160743275</v>
      </c>
      <c r="Z79" s="151">
        <v>1920.9659078149341</v>
      </c>
      <c r="AA79" s="151">
        <v>23.657387985976072</v>
      </c>
      <c r="AB79" s="151">
        <v>-3004.1647350714252</v>
      </c>
      <c r="AC79" s="151">
        <v>-1.4293414921008654</v>
      </c>
      <c r="AD79" s="151">
        <v>0.35491500690912459</v>
      </c>
      <c r="AE79" s="151">
        <v>-0.11460361353246309</v>
      </c>
      <c r="AF79" s="151">
        <v>1.4437876790860164E-2</v>
      </c>
    </row>
    <row r="80" spans="1:32">
      <c r="A80" s="2">
        <v>77</v>
      </c>
      <c r="B80" s="11" t="s">
        <v>86</v>
      </c>
      <c r="C80" s="11" t="s">
        <v>86</v>
      </c>
      <c r="D80" s="11">
        <v>65</v>
      </c>
      <c r="E80" s="11">
        <v>13</v>
      </c>
      <c r="F80" s="12"/>
      <c r="G80" s="12"/>
      <c r="H80" s="84">
        <v>275000000</v>
      </c>
      <c r="I80" s="169">
        <v>8.0381143114774248E-2</v>
      </c>
      <c r="J80" s="86"/>
      <c r="K80" s="170">
        <v>-998.93492502117294</v>
      </c>
      <c r="L80" s="11" t="s">
        <v>109</v>
      </c>
      <c r="M80" s="16"/>
      <c r="N80" s="11" t="s">
        <v>403</v>
      </c>
      <c r="S80" s="151">
        <v>-6.645045069818821E-2</v>
      </c>
      <c r="T80" s="151">
        <v>0.27362148774847717</v>
      </c>
      <c r="U80" s="151">
        <v>-2.2530580798093807</v>
      </c>
      <c r="V80" s="151">
        <v>8.4866601182463164</v>
      </c>
      <c r="W80" s="151">
        <v>-17.363380162276727</v>
      </c>
      <c r="X80" s="151">
        <v>60.039823347645367</v>
      </c>
      <c r="Y80" s="151">
        <v>-351.11047098390452</v>
      </c>
      <c r="Z80" s="151">
        <v>1734.9746643971127</v>
      </c>
      <c r="AA80" s="151">
        <v>1420.9393797392875</v>
      </c>
      <c r="AB80" s="151">
        <v>-4464.2432987808497</v>
      </c>
      <c r="AC80" s="151">
        <v>717.24185399533451</v>
      </c>
      <c r="AD80" s="151">
        <v>-177.3007212113416</v>
      </c>
      <c r="AE80" s="151">
        <v>57.158690932058875</v>
      </c>
      <c r="AF80" s="151">
        <v>-7.3494365829116139</v>
      </c>
    </row>
    <row r="81" spans="1:32">
      <c r="A81" s="2">
        <v>78</v>
      </c>
      <c r="B81" s="11" t="s">
        <v>86</v>
      </c>
      <c r="C81" s="11" t="s">
        <v>86</v>
      </c>
      <c r="D81" s="11">
        <v>65</v>
      </c>
      <c r="E81" s="11">
        <v>26</v>
      </c>
      <c r="F81" s="12"/>
      <c r="G81" s="12"/>
      <c r="H81" s="84">
        <v>150518697.09548327</v>
      </c>
      <c r="I81" s="169">
        <v>8.1947686302414641E-2</v>
      </c>
      <c r="J81" s="86"/>
      <c r="K81" s="170">
        <v>-1055.1669983511435</v>
      </c>
      <c r="L81" s="11" t="s">
        <v>109</v>
      </c>
      <c r="M81" s="16"/>
      <c r="N81" s="11" t="s">
        <v>347</v>
      </c>
      <c r="S81" s="151">
        <v>-1.0154405123831462E-2</v>
      </c>
      <c r="T81" s="151">
        <v>-4.3809276463240572E-2</v>
      </c>
      <c r="U81" s="151">
        <v>-0.17527559304156651</v>
      </c>
      <c r="V81" s="151">
        <v>3.5001383924153535E-2</v>
      </c>
      <c r="W81" s="151">
        <v>-0.98252479503505685</v>
      </c>
      <c r="X81" s="151">
        <v>-2.6924410183445859</v>
      </c>
      <c r="Y81" s="151">
        <v>-2.8707660279622957</v>
      </c>
      <c r="Z81" s="151">
        <v>-10.397726348529014</v>
      </c>
      <c r="AA81" s="151">
        <v>3627.4806972010133</v>
      </c>
      <c r="AB81" s="151">
        <v>-4684.5558073764068</v>
      </c>
      <c r="AC81" s="151">
        <v>-1.7321144050247581</v>
      </c>
      <c r="AD81" s="151">
        <v>0.42855463461301191</v>
      </c>
      <c r="AE81" s="151">
        <v>-0.13820383098630251</v>
      </c>
      <c r="AF81" s="151">
        <v>1.7695872513673883E-2</v>
      </c>
    </row>
    <row r="82" spans="1:32">
      <c r="A82" s="2">
        <v>79</v>
      </c>
      <c r="B82" s="11" t="s">
        <v>86</v>
      </c>
      <c r="C82" s="11" t="s">
        <v>86</v>
      </c>
      <c r="D82" s="11">
        <v>39</v>
      </c>
      <c r="E82" s="11">
        <v>91</v>
      </c>
      <c r="F82" s="12"/>
      <c r="G82" s="12"/>
      <c r="H82" s="84">
        <v>44706837.57891953</v>
      </c>
      <c r="I82" s="169">
        <v>8.1268353148585021E-2</v>
      </c>
      <c r="J82" s="86"/>
      <c r="K82" s="170">
        <v>-1052.9797771573606</v>
      </c>
      <c r="L82" s="11" t="s">
        <v>109</v>
      </c>
      <c r="M82" s="16"/>
      <c r="N82" s="11" t="s">
        <v>348</v>
      </c>
      <c r="S82" s="151">
        <v>-1.7459743205707708E-2</v>
      </c>
      <c r="T82" s="151">
        <v>-7.7443175605790726E-2</v>
      </c>
      <c r="U82" s="151">
        <v>-0.29545205575674888</v>
      </c>
      <c r="V82" s="151">
        <v>2.4458098694779443E-2</v>
      </c>
      <c r="W82" s="151">
        <v>-1.6358408508168851</v>
      </c>
      <c r="X82" s="151">
        <v>-4.753043826659856</v>
      </c>
      <c r="Y82" s="151">
        <v>690.38813521618908</v>
      </c>
      <c r="Z82" s="151">
        <v>3.8616117127375866</v>
      </c>
      <c r="AA82" s="151">
        <v>5.3174531371213005</v>
      </c>
      <c r="AB82" s="151">
        <v>8.4259437851483252</v>
      </c>
      <c r="AC82" s="151">
        <v>-1775.4813154454096</v>
      </c>
      <c r="AD82" s="151">
        <v>-0.57543738293638125</v>
      </c>
      <c r="AE82" s="151">
        <v>0.18680081989325303</v>
      </c>
      <c r="AF82" s="151">
        <v>-2.1955636276097486E-2</v>
      </c>
    </row>
    <row r="83" spans="1:32">
      <c r="A83" s="2">
        <v>80</v>
      </c>
      <c r="B83" s="11" t="s">
        <v>86</v>
      </c>
      <c r="C83" s="11" t="s">
        <v>86</v>
      </c>
      <c r="D83" s="11">
        <v>65</v>
      </c>
      <c r="E83" s="11">
        <v>65</v>
      </c>
      <c r="F83" s="12"/>
      <c r="G83" s="12"/>
      <c r="H83" s="84">
        <v>660000000</v>
      </c>
      <c r="I83" s="169">
        <v>8.4405677794977402E-2</v>
      </c>
      <c r="J83" s="86"/>
      <c r="K83" s="170">
        <v>-10329.985831957849</v>
      </c>
      <c r="L83" s="11" t="s">
        <v>109</v>
      </c>
      <c r="M83" s="16"/>
      <c r="N83" s="11" t="s">
        <v>328</v>
      </c>
      <c r="S83" s="151">
        <v>-6.0244778512594079E-3</v>
      </c>
      <c r="T83" s="151">
        <v>-2.5531069634898453E-2</v>
      </c>
      <c r="U83" s="151">
        <v>-0.10362214937451658</v>
      </c>
      <c r="V83" s="151">
        <v>2.4234619949443138E-2</v>
      </c>
      <c r="W83" s="151">
        <v>-0.58295049696966073</v>
      </c>
      <c r="X83" s="151">
        <v>-1.5097776429204339</v>
      </c>
      <c r="Y83" s="151">
        <v>-2.0414581941437913</v>
      </c>
      <c r="Z83" s="151">
        <v>-4.2710537522824978</v>
      </c>
      <c r="AA83" s="151">
        <v>1624.4517892346423</v>
      </c>
      <c r="AB83" s="151">
        <v>2.0590881048111571</v>
      </c>
      <c r="AC83" s="151">
        <v>-2693.8881991452658</v>
      </c>
      <c r="AD83" s="151">
        <v>0.12956042595167958</v>
      </c>
      <c r="AE83" s="151">
        <v>-4.1002533955777326E-2</v>
      </c>
      <c r="AF83" s="151">
        <v>6.4968402637037622E-3</v>
      </c>
    </row>
    <row r="84" spans="1:32">
      <c r="A84" s="2">
        <v>81</v>
      </c>
      <c r="B84" s="11" t="s">
        <v>86</v>
      </c>
      <c r="C84" s="11" t="s">
        <v>86</v>
      </c>
      <c r="D84" s="11">
        <v>91</v>
      </c>
      <c r="E84" s="11">
        <v>13</v>
      </c>
      <c r="F84" s="12"/>
      <c r="G84" s="12"/>
      <c r="H84" s="84">
        <v>320000000</v>
      </c>
      <c r="I84" s="169">
        <v>8.5202071737005558E-2</v>
      </c>
      <c r="J84" s="86"/>
      <c r="K84" s="170">
        <v>-1001.8836004699908</v>
      </c>
      <c r="L84" s="11" t="s">
        <v>109</v>
      </c>
      <c r="M84" s="16"/>
      <c r="N84" s="11" t="s">
        <v>404</v>
      </c>
      <c r="S84" s="151">
        <v>2.3668739335087233E-2</v>
      </c>
      <c r="T84" s="151">
        <v>-0.18683511554432342</v>
      </c>
      <c r="U84" s="151">
        <v>0.97862215952291365</v>
      </c>
      <c r="V84" s="151">
        <v>-4.3391890724955386</v>
      </c>
      <c r="W84" s="151">
        <v>7.9264409954617951</v>
      </c>
      <c r="X84" s="151">
        <v>-33.785759453778425</v>
      </c>
      <c r="Y84" s="151">
        <v>178.11688393718484</v>
      </c>
      <c r="Z84" s="151">
        <v>-905.84291249498665</v>
      </c>
      <c r="AA84" s="151">
        <v>2285.5982966599963</v>
      </c>
      <c r="AB84" s="151">
        <v>1067.1471110728417</v>
      </c>
      <c r="AC84" s="151">
        <v>-4273.2655814137279</v>
      </c>
      <c r="AD84" s="151">
        <v>923.67306756791743</v>
      </c>
      <c r="AE84" s="151">
        <v>-297.77644710035247</v>
      </c>
      <c r="AF84" s="151">
        <v>38.287556690031487</v>
      </c>
    </row>
    <row r="85" spans="1:32">
      <c r="A85" s="2">
        <v>82</v>
      </c>
      <c r="B85" s="11" t="s">
        <v>86</v>
      </c>
      <c r="C85" s="11" t="s">
        <v>86</v>
      </c>
      <c r="D85" s="11">
        <v>91</v>
      </c>
      <c r="E85" s="11">
        <v>26</v>
      </c>
      <c r="F85" s="12"/>
      <c r="G85" s="12"/>
      <c r="H85" s="84">
        <v>180000000</v>
      </c>
      <c r="I85" s="169">
        <v>8.581063556678023E-2</v>
      </c>
      <c r="J85" s="86"/>
      <c r="K85" s="170">
        <v>-1083.6715289821707</v>
      </c>
      <c r="L85" s="11" t="s">
        <v>109</v>
      </c>
      <c r="M85" s="16"/>
      <c r="N85" s="11" t="s">
        <v>407</v>
      </c>
      <c r="S85" s="151">
        <v>6.8592213987554128E-3</v>
      </c>
      <c r="T85" s="151">
        <v>-7.8579511526257528E-2</v>
      </c>
      <c r="U85" s="151">
        <v>0.33182198843255839</v>
      </c>
      <c r="V85" s="151">
        <v>-1.6175614353172239</v>
      </c>
      <c r="W85" s="151">
        <v>2.7737760275380907</v>
      </c>
      <c r="X85" s="151">
        <v>-13.180332905230346</v>
      </c>
      <c r="Y85" s="151">
        <v>66.12134875834704</v>
      </c>
      <c r="Z85" s="151">
        <v>-341.19970875434666</v>
      </c>
      <c r="AA85" s="151">
        <v>856.61134259630524</v>
      </c>
      <c r="AB85" s="151">
        <v>3123.1284669932857</v>
      </c>
      <c r="AC85" s="151">
        <v>-5333.9095359477396</v>
      </c>
      <c r="AD85" s="151">
        <v>758.06833200584822</v>
      </c>
      <c r="AE85" s="151">
        <v>-244.38807061688161</v>
      </c>
      <c r="AF85" s="151">
        <v>31.423331724331465</v>
      </c>
    </row>
    <row r="86" spans="1:32">
      <c r="A86" s="2">
        <v>83</v>
      </c>
      <c r="B86" s="11" t="s">
        <v>86</v>
      </c>
      <c r="C86" s="11" t="s">
        <v>86</v>
      </c>
      <c r="D86" s="11">
        <v>91</v>
      </c>
      <c r="E86" s="11">
        <v>39</v>
      </c>
      <c r="F86" s="12"/>
      <c r="G86" s="12"/>
      <c r="H86" s="84">
        <v>122102176.04010135</v>
      </c>
      <c r="I86" s="169">
        <v>8.6423789287492447E-2</v>
      </c>
      <c r="J86" s="86"/>
      <c r="K86" s="170">
        <v>-1060.3949138432783</v>
      </c>
      <c r="L86" s="11" t="s">
        <v>109</v>
      </c>
      <c r="M86" s="16"/>
      <c r="N86" s="11" t="s">
        <v>349</v>
      </c>
      <c r="S86" s="151">
        <v>-2.5357835544356404E-3</v>
      </c>
      <c r="T86" s="151">
        <v>-1.0567703414626902E-2</v>
      </c>
      <c r="U86" s="151">
        <v>-4.4944577766861948E-2</v>
      </c>
      <c r="V86" s="151">
        <v>1.5371508558844782E-2</v>
      </c>
      <c r="W86" s="151">
        <v>-0.25570877868497099</v>
      </c>
      <c r="X86" s="151">
        <v>-0.62597546249001268</v>
      </c>
      <c r="Y86" s="151">
        <v>-0.92816114966070695</v>
      </c>
      <c r="Z86" s="151">
        <v>-1.4723214856060143</v>
      </c>
      <c r="AA86" s="151">
        <v>-1.6829465092968694</v>
      </c>
      <c r="AB86" s="151">
        <v>3803.4630962796773</v>
      </c>
      <c r="AC86" s="151">
        <v>-4872.3836368613584</v>
      </c>
      <c r="AD86" s="151">
        <v>1.0390819396192605</v>
      </c>
      <c r="AE86" s="151">
        <v>-0.33495852008191412</v>
      </c>
      <c r="AF86" s="151">
        <v>4.3106852374415992E-2</v>
      </c>
    </row>
    <row r="87" spans="1:32">
      <c r="A87" s="2">
        <v>84</v>
      </c>
      <c r="B87" s="11" t="s">
        <v>86</v>
      </c>
      <c r="C87" s="11" t="s">
        <v>86</v>
      </c>
      <c r="D87" s="11">
        <v>130</v>
      </c>
      <c r="E87" s="11">
        <v>13</v>
      </c>
      <c r="F87" s="12"/>
      <c r="G87" s="12"/>
      <c r="H87" s="84">
        <v>410000000</v>
      </c>
      <c r="I87" s="169">
        <v>8.9141907206344767E-2</v>
      </c>
      <c r="J87" s="86"/>
      <c r="K87" s="170">
        <v>-1009.9931461459854</v>
      </c>
      <c r="L87" s="11" t="s">
        <v>109</v>
      </c>
      <c r="M87" s="16"/>
      <c r="N87" s="11" t="s">
        <v>405</v>
      </c>
      <c r="S87" s="151">
        <v>-1.0930811906526627E-2</v>
      </c>
      <c r="T87" s="151">
        <v>8.5335190156420576E-2</v>
      </c>
      <c r="U87" s="151">
        <v>-0.45012936112798779</v>
      </c>
      <c r="V87" s="151">
        <v>1.99008232941423</v>
      </c>
      <c r="W87" s="151">
        <v>-3.6424593277312618</v>
      </c>
      <c r="X87" s="151">
        <v>15.47025459864804</v>
      </c>
      <c r="Y87" s="151">
        <v>-81.691791957206448</v>
      </c>
      <c r="Z87" s="151">
        <v>415.26195918513372</v>
      </c>
      <c r="AA87" s="151">
        <v>-1047.9480234219793</v>
      </c>
      <c r="AB87" s="151">
        <v>2820.0726806504726</v>
      </c>
      <c r="AC87" s="151">
        <v>252.07979836598224</v>
      </c>
      <c r="AD87" s="151">
        <v>-4644.451314162543</v>
      </c>
      <c r="AE87" s="151">
        <v>1428.2424820470853</v>
      </c>
      <c r="AF87" s="151">
        <v>-183.64172493027203</v>
      </c>
    </row>
    <row r="88" spans="1:32">
      <c r="A88" s="2">
        <v>85</v>
      </c>
      <c r="B88" s="11" t="s">
        <v>86</v>
      </c>
      <c r="C88" s="11" t="s">
        <v>86</v>
      </c>
      <c r="D88" s="11">
        <v>130</v>
      </c>
      <c r="E88" s="11">
        <v>26</v>
      </c>
      <c r="F88" s="12"/>
      <c r="G88" s="12"/>
      <c r="H88" s="84">
        <v>240000000</v>
      </c>
      <c r="I88" s="169">
        <v>8.9543309732206977E-2</v>
      </c>
      <c r="J88" s="86"/>
      <c r="K88" s="170">
        <v>-1133.9792123082702</v>
      </c>
      <c r="L88" s="11" t="s">
        <v>109</v>
      </c>
      <c r="M88" s="16"/>
      <c r="N88" s="11" t="s">
        <v>408</v>
      </c>
      <c r="S88" s="151">
        <v>-5.8274947839440702E-3</v>
      </c>
      <c r="T88" s="151">
        <v>6.5087441443607674E-2</v>
      </c>
      <c r="U88" s="151">
        <v>-0.27868726005433625</v>
      </c>
      <c r="V88" s="151">
        <v>1.3498092648692139</v>
      </c>
      <c r="W88" s="151">
        <v>-2.3244676920208374</v>
      </c>
      <c r="X88" s="151">
        <v>10.962868792393451</v>
      </c>
      <c r="Y88" s="151">
        <v>-55.172408481507262</v>
      </c>
      <c r="Z88" s="151">
        <v>284.4313628594561</v>
      </c>
      <c r="AA88" s="151">
        <v>-714.3217159978243</v>
      </c>
      <c r="AB88" s="151">
        <v>1931.1341112231237</v>
      </c>
      <c r="AC88" s="151">
        <v>2104.2135592676268</v>
      </c>
      <c r="AD88" s="151">
        <v>-6193.7049752669618</v>
      </c>
      <c r="AE88" s="151">
        <v>1694.4089221131183</v>
      </c>
      <c r="AF88" s="151">
        <v>-217.86859084218267</v>
      </c>
    </row>
    <row r="89" spans="1:32">
      <c r="A89" s="2">
        <v>86</v>
      </c>
      <c r="B89" s="11" t="s">
        <v>86</v>
      </c>
      <c r="C89" s="11" t="s">
        <v>86</v>
      </c>
      <c r="D89" s="11">
        <v>39</v>
      </c>
      <c r="E89" s="11">
        <v>39</v>
      </c>
      <c r="F89" s="12"/>
      <c r="G89" s="12"/>
      <c r="H89" s="84">
        <v>100000000</v>
      </c>
      <c r="I89" s="169">
        <v>7.6875789508258102E-2</v>
      </c>
      <c r="J89" s="86"/>
      <c r="K89" s="170">
        <v>-1167.9039745923735</v>
      </c>
      <c r="L89" s="11" t="s">
        <v>109</v>
      </c>
      <c r="M89" s="16"/>
      <c r="N89" s="11" t="s">
        <v>450</v>
      </c>
      <c r="S89" s="151">
        <v>-5.1045626854711042E-2</v>
      </c>
      <c r="T89" s="151">
        <v>-2.820761797756079E-2</v>
      </c>
      <c r="U89" s="151">
        <v>-1.2592663543317433</v>
      </c>
      <c r="V89" s="151">
        <v>3.0039658825199216</v>
      </c>
      <c r="W89" s="151">
        <v>-8.6839892810152612</v>
      </c>
      <c r="X89" s="151">
        <v>13.205323700699571</v>
      </c>
      <c r="Y89" s="151">
        <v>1389.6510615540176</v>
      </c>
      <c r="Z89" s="151">
        <v>631.91630325782705</v>
      </c>
      <c r="AA89" s="151">
        <v>-1814.0402807723412</v>
      </c>
      <c r="AB89" s="151">
        <v>-1580.9441036178882</v>
      </c>
      <c r="AC89" s="151">
        <v>255.68287245195339</v>
      </c>
      <c r="AD89" s="151">
        <v>-63.738850803572198</v>
      </c>
      <c r="AE89" s="151">
        <v>20.538421300432905</v>
      </c>
      <c r="AF89" s="151">
        <v>-2.5441542352017623</v>
      </c>
    </row>
    <row r="90" spans="1:32">
      <c r="A90" s="2">
        <v>87</v>
      </c>
      <c r="B90" s="11" t="s">
        <v>86</v>
      </c>
      <c r="C90" s="11" t="s">
        <v>86</v>
      </c>
      <c r="D90" s="11">
        <v>65</v>
      </c>
      <c r="E90" s="11">
        <v>39</v>
      </c>
      <c r="F90" s="12"/>
      <c r="G90" s="12"/>
      <c r="H90" s="84">
        <v>70000000</v>
      </c>
      <c r="I90" s="169">
        <v>8.2944686179092314E-2</v>
      </c>
      <c r="J90" s="86"/>
      <c r="K90" s="170">
        <v>-709.12266662118236</v>
      </c>
      <c r="L90" s="11" t="s">
        <v>109</v>
      </c>
      <c r="M90" s="16"/>
      <c r="N90" s="11" t="s">
        <v>451</v>
      </c>
      <c r="S90" s="151">
        <v>1.4307611215590591E-3</v>
      </c>
      <c r="T90" s="151">
        <v>-5.4433194814327526E-2</v>
      </c>
      <c r="U90" s="151">
        <v>0.14527170392244407</v>
      </c>
      <c r="V90" s="151">
        <v>-0.90066021908768046</v>
      </c>
      <c r="W90" s="151">
        <v>1.3286337479555248</v>
      </c>
      <c r="X90" s="151">
        <v>-8.0237484088083324</v>
      </c>
      <c r="Y90" s="151">
        <v>36.449113917655701</v>
      </c>
      <c r="Z90" s="151">
        <v>-194.24866608229721</v>
      </c>
      <c r="AA90" s="151">
        <v>2123.3156510332901</v>
      </c>
      <c r="AB90" s="151">
        <v>-1885.217131785578</v>
      </c>
      <c r="AC90" s="151">
        <v>-911.33150246794946</v>
      </c>
      <c r="AD90" s="151">
        <v>198.67088762016257</v>
      </c>
      <c r="AE90" s="151">
        <v>-64.017567304917293</v>
      </c>
      <c r="AF90" s="151">
        <v>7.9301713367008624</v>
      </c>
    </row>
    <row r="91" spans="1:32">
      <c r="A91" s="2">
        <v>88</v>
      </c>
      <c r="B91" s="11" t="s">
        <v>86</v>
      </c>
      <c r="C91" s="11" t="s">
        <v>86</v>
      </c>
      <c r="D91" s="11">
        <v>130</v>
      </c>
      <c r="E91" s="11">
        <v>39</v>
      </c>
      <c r="F91" s="12"/>
      <c r="G91" s="12"/>
      <c r="H91" s="84">
        <v>200000000</v>
      </c>
      <c r="I91" s="169">
        <v>8.9752294294789051E-2</v>
      </c>
      <c r="J91" s="86"/>
      <c r="K91" s="170">
        <v>-1358.1173765736853</v>
      </c>
      <c r="L91" s="11" t="s">
        <v>109</v>
      </c>
      <c r="M91" s="16"/>
      <c r="N91" s="11" t="s">
        <v>452</v>
      </c>
      <c r="S91" s="151">
        <v>3.1486020165895335E-4</v>
      </c>
      <c r="T91" s="151">
        <v>5.3932013113710084E-2</v>
      </c>
      <c r="U91" s="151">
        <v>-9.8168000981377901E-2</v>
      </c>
      <c r="V91" s="151">
        <v>0.77334576370046892</v>
      </c>
      <c r="W91" s="151">
        <v>-0.99498597031138736</v>
      </c>
      <c r="X91" s="151">
        <v>7.384670665788426</v>
      </c>
      <c r="Y91" s="151">
        <v>-31.198059871280918</v>
      </c>
      <c r="Z91" s="151">
        <v>170.26151344464481</v>
      </c>
      <c r="AA91" s="151">
        <v>-420.11798336572559</v>
      </c>
      <c r="AB91" s="151">
        <v>1159.8139920521853</v>
      </c>
      <c r="AC91" s="151">
        <v>3901.3695071547068</v>
      </c>
      <c r="AD91" s="151">
        <v>-7562.3559059157387</v>
      </c>
      <c r="AE91" s="151">
        <v>1670.4419038053416</v>
      </c>
      <c r="AF91" s="151">
        <v>-206.92695556257709</v>
      </c>
    </row>
    <row r="92" spans="1:32">
      <c r="A92" s="2">
        <v>89</v>
      </c>
      <c r="B92" s="11"/>
      <c r="C92" s="11"/>
      <c r="D92" s="11"/>
      <c r="E92" s="11"/>
      <c r="F92" s="12"/>
      <c r="G92" s="12"/>
      <c r="H92" s="84"/>
      <c r="I92" s="290"/>
      <c r="J92" s="86"/>
      <c r="K92" s="86"/>
      <c r="L92" s="11"/>
      <c r="M92" s="16"/>
      <c r="N92" s="11"/>
    </row>
    <row r="93" spans="1:32">
      <c r="A93" s="2">
        <v>90</v>
      </c>
      <c r="B93" s="11"/>
      <c r="C93" s="11"/>
      <c r="D93" s="11"/>
      <c r="E93" s="11"/>
      <c r="F93" s="12"/>
      <c r="G93" s="12"/>
      <c r="H93" s="84"/>
      <c r="I93" s="290"/>
      <c r="J93" s="86"/>
      <c r="K93" s="86"/>
      <c r="L93" s="11"/>
      <c r="M93" s="16"/>
      <c r="N93" s="11"/>
    </row>
    <row r="94" spans="1:32">
      <c r="A94" s="2">
        <v>91</v>
      </c>
      <c r="B94" s="11"/>
      <c r="C94" s="11"/>
      <c r="D94" s="11"/>
      <c r="E94" s="11"/>
      <c r="F94" s="12"/>
      <c r="G94" s="12"/>
      <c r="H94" s="84"/>
      <c r="I94" s="290"/>
      <c r="J94" s="86"/>
      <c r="K94" s="86"/>
      <c r="L94" s="11"/>
      <c r="M94" s="16"/>
      <c r="N94" s="11"/>
    </row>
    <row r="95" spans="1:32">
      <c r="A95" s="2">
        <v>92</v>
      </c>
      <c r="B95" s="11"/>
      <c r="C95" s="11"/>
      <c r="D95" s="11"/>
      <c r="E95" s="11"/>
      <c r="F95" s="12"/>
      <c r="G95" s="12"/>
      <c r="H95" s="84"/>
      <c r="I95" s="290"/>
      <c r="J95" s="86"/>
      <c r="K95" s="86"/>
      <c r="L95" s="11"/>
      <c r="M95" s="16"/>
      <c r="N95" s="11"/>
    </row>
    <row r="96" spans="1:32">
      <c r="A96" s="2">
        <v>93</v>
      </c>
      <c r="B96" s="11"/>
      <c r="C96" s="11"/>
      <c r="D96" s="11"/>
      <c r="E96" s="11"/>
      <c r="F96" s="12"/>
      <c r="G96" s="12"/>
      <c r="H96" s="84"/>
      <c r="I96" s="290"/>
      <c r="J96" s="86"/>
      <c r="K96" s="86"/>
      <c r="L96" s="11"/>
      <c r="M96" s="16"/>
      <c r="N96" s="11"/>
    </row>
    <row r="97" spans="1:14">
      <c r="A97" s="2">
        <v>94</v>
      </c>
      <c r="B97" s="11"/>
      <c r="C97" s="11"/>
      <c r="D97" s="11"/>
      <c r="E97" s="11"/>
      <c r="F97" s="12"/>
      <c r="G97" s="12"/>
      <c r="H97" s="84"/>
      <c r="I97" s="290"/>
      <c r="J97" s="86"/>
      <c r="K97" s="86"/>
      <c r="L97" s="11"/>
      <c r="M97" s="16"/>
      <c r="N97" s="11"/>
    </row>
    <row r="98" spans="1:14">
      <c r="A98" s="2">
        <v>95</v>
      </c>
      <c r="B98" s="11"/>
      <c r="C98" s="11"/>
      <c r="D98" s="11"/>
      <c r="E98" s="11"/>
      <c r="F98" s="12"/>
      <c r="G98" s="12"/>
      <c r="H98" s="84"/>
      <c r="I98" s="290"/>
      <c r="J98" s="86"/>
      <c r="K98" s="86"/>
      <c r="L98" s="11"/>
      <c r="M98" s="16"/>
      <c r="N98" s="11"/>
    </row>
    <row r="99" spans="1:14">
      <c r="A99" s="2">
        <v>96</v>
      </c>
      <c r="B99" s="11"/>
      <c r="C99" s="11"/>
      <c r="D99" s="11"/>
      <c r="E99" s="11"/>
      <c r="F99" s="12"/>
      <c r="G99" s="12"/>
      <c r="H99" s="84"/>
      <c r="I99" s="290"/>
      <c r="J99" s="86"/>
      <c r="K99" s="86"/>
      <c r="L99" s="11"/>
      <c r="M99" s="16"/>
      <c r="N99" s="11"/>
    </row>
    <row r="100" spans="1:14">
      <c r="A100" s="2">
        <v>97</v>
      </c>
      <c r="B100" s="11"/>
      <c r="C100" s="11"/>
      <c r="D100" s="11"/>
      <c r="E100" s="11"/>
      <c r="F100" s="12"/>
      <c r="G100" s="12"/>
      <c r="H100" s="84"/>
      <c r="I100" s="290"/>
      <c r="J100" s="86"/>
      <c r="K100" s="86"/>
      <c r="L100" s="11"/>
      <c r="M100" s="16"/>
      <c r="N100" s="11"/>
    </row>
    <row r="101" spans="1:14">
      <c r="A101" s="2">
        <v>98</v>
      </c>
      <c r="B101" s="11"/>
      <c r="C101" s="11"/>
      <c r="D101" s="11"/>
      <c r="E101" s="11"/>
      <c r="F101" s="12"/>
      <c r="G101" s="12"/>
      <c r="H101" s="84"/>
      <c r="I101" s="290"/>
      <c r="J101" s="86"/>
      <c r="K101" s="86"/>
      <c r="L101" s="11"/>
      <c r="M101" s="16"/>
      <c r="N101" s="11"/>
    </row>
    <row r="102" spans="1:14">
      <c r="A102" s="2">
        <v>99</v>
      </c>
      <c r="B102" s="11"/>
      <c r="C102" s="11"/>
      <c r="D102" s="11"/>
      <c r="E102" s="11"/>
      <c r="F102" s="12"/>
      <c r="G102" s="12"/>
      <c r="H102" s="84"/>
      <c r="I102" s="290"/>
      <c r="J102" s="86"/>
      <c r="K102" s="86"/>
      <c r="L102" s="11"/>
      <c r="M102" s="16"/>
      <c r="N102" s="11"/>
    </row>
    <row r="103" spans="1:14">
      <c r="A103" s="2">
        <v>100</v>
      </c>
      <c r="B103" s="11"/>
      <c r="C103" s="11"/>
      <c r="D103" s="11"/>
      <c r="E103" s="11"/>
      <c r="F103" s="12"/>
      <c r="G103" s="12"/>
      <c r="H103" s="84"/>
      <c r="I103" s="290"/>
      <c r="J103" s="86"/>
      <c r="K103" s="86"/>
      <c r="L103" s="11"/>
      <c r="M103" s="16"/>
      <c r="N103" s="11"/>
    </row>
  </sheetData>
  <conditionalFormatting sqref="H5 J5:K103 H50:H103">
    <cfRule type="cellIs" dxfId="71" priority="37" operator="lessThan">
      <formula>0</formula>
    </cfRule>
    <cfRule type="cellIs" dxfId="70" priority="38" operator="greaterThanOrEqual">
      <formula>0</formula>
    </cfRule>
  </conditionalFormatting>
  <conditionalFormatting sqref="H8:H17 H22:H31 H36:H45">
    <cfRule type="cellIs" dxfId="69" priority="33" operator="lessThan">
      <formula>0</formula>
    </cfRule>
    <cfRule type="cellIs" dxfId="68" priority="34" operator="greaterThanOrEqual">
      <formula>0</formula>
    </cfRule>
  </conditionalFormatting>
  <conditionalFormatting sqref="K4">
    <cfRule type="cellIs" dxfId="67" priority="29" operator="lessThan">
      <formula>0</formula>
    </cfRule>
    <cfRule type="cellIs" dxfId="66" priority="30" operator="greaterThanOrEqual">
      <formula>0</formula>
    </cfRule>
  </conditionalFormatting>
  <conditionalFormatting sqref="H4">
    <cfRule type="cellIs" dxfId="65" priority="27" operator="lessThan">
      <formula>0</formula>
    </cfRule>
    <cfRule type="cellIs" dxfId="64" priority="28" operator="greaterThanOrEqual">
      <formula>0</formula>
    </cfRule>
  </conditionalFormatting>
  <conditionalFormatting sqref="J4">
    <cfRule type="cellIs" dxfId="63" priority="25" operator="lessThan">
      <formula>0</formula>
    </cfRule>
    <cfRule type="cellIs" dxfId="62" priority="26" operator="greaterThanOrEqual">
      <formula>0</formula>
    </cfRule>
  </conditionalFormatting>
  <conditionalFormatting sqref="H6:H8">
    <cfRule type="cellIs" dxfId="61" priority="19" operator="lessThan">
      <formula>0</formula>
    </cfRule>
    <cfRule type="cellIs" dxfId="60" priority="20" operator="greaterThanOrEqual">
      <formula>0</formula>
    </cfRule>
  </conditionalFormatting>
  <conditionalFormatting sqref="H19">
    <cfRule type="cellIs" dxfId="59" priority="17" operator="lessThan">
      <formula>0</formula>
    </cfRule>
    <cfRule type="cellIs" dxfId="58" priority="18" operator="greaterThanOrEqual">
      <formula>0</formula>
    </cfRule>
  </conditionalFormatting>
  <conditionalFormatting sqref="H18">
    <cfRule type="cellIs" dxfId="57" priority="15" operator="lessThan">
      <formula>0</formula>
    </cfRule>
    <cfRule type="cellIs" dxfId="56" priority="16" operator="greaterThanOrEqual">
      <formula>0</formula>
    </cfRule>
  </conditionalFormatting>
  <conditionalFormatting sqref="H20:H22">
    <cfRule type="cellIs" dxfId="55" priority="13" operator="lessThan">
      <formula>0</formula>
    </cfRule>
    <cfRule type="cellIs" dxfId="54" priority="14" operator="greaterThanOrEqual">
      <formula>0</formula>
    </cfRule>
  </conditionalFormatting>
  <conditionalFormatting sqref="H33">
    <cfRule type="cellIs" dxfId="53" priority="11" operator="lessThan">
      <formula>0</formula>
    </cfRule>
    <cfRule type="cellIs" dxfId="52" priority="12" operator="greaterThanOrEqual">
      <formula>0</formula>
    </cfRule>
  </conditionalFormatting>
  <conditionalFormatting sqref="H32">
    <cfRule type="cellIs" dxfId="51" priority="9" operator="lessThan">
      <formula>0</formula>
    </cfRule>
    <cfRule type="cellIs" dxfId="50" priority="10" operator="greaterThanOrEqual">
      <formula>0</formula>
    </cfRule>
  </conditionalFormatting>
  <conditionalFormatting sqref="H34:H36">
    <cfRule type="cellIs" dxfId="49" priority="7" operator="lessThan">
      <formula>0</formula>
    </cfRule>
    <cfRule type="cellIs" dxfId="48" priority="8" operator="greaterThanOrEqual">
      <formula>0</formula>
    </cfRule>
  </conditionalFormatting>
  <conditionalFormatting sqref="H47">
    <cfRule type="cellIs" dxfId="47" priority="5" operator="lessThan">
      <formula>0</formula>
    </cfRule>
    <cfRule type="cellIs" dxfId="46" priority="6" operator="greaterThanOrEqual">
      <formula>0</formula>
    </cfRule>
  </conditionalFormatting>
  <conditionalFormatting sqref="H46">
    <cfRule type="cellIs" dxfId="45" priority="3" operator="lessThan">
      <formula>0</formula>
    </cfRule>
    <cfRule type="cellIs" dxfId="44" priority="4" operator="greaterThanOrEqual">
      <formula>0</formula>
    </cfRule>
  </conditionalFormatting>
  <conditionalFormatting sqref="H48:H50">
    <cfRule type="cellIs" dxfId="43" priority="1" operator="lessThan">
      <formula>0</formula>
    </cfRule>
    <cfRule type="cellIs" dxfId="42" priority="2" operator="greaterThanOrEqual">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0DA1C-E656-479C-9008-BCD1BEDC9A3C}">
  <dimension ref="A1:CD37"/>
  <sheetViews>
    <sheetView workbookViewId="0">
      <selection activeCell="E1" sqref="E1"/>
    </sheetView>
  </sheetViews>
  <sheetFormatPr defaultRowHeight="15"/>
  <cols>
    <col min="1" max="1" width="10.28515625" bestFit="1" customWidth="1"/>
    <col min="2" max="2" width="10.140625" bestFit="1" customWidth="1"/>
    <col min="3" max="3" width="14.28515625" bestFit="1" customWidth="1"/>
    <col min="5" max="5" width="2.7109375" customWidth="1"/>
    <col min="13" max="13" width="13.5703125" style="174" bestFit="1" customWidth="1"/>
    <col min="15" max="15" width="13.42578125" bestFit="1" customWidth="1"/>
  </cols>
  <sheetData>
    <row r="1" spans="1:82">
      <c r="A1" s="34" t="s">
        <v>94</v>
      </c>
      <c r="B1" s="34" t="s">
        <v>95</v>
      </c>
      <c r="C1" s="82" t="s">
        <v>96</v>
      </c>
      <c r="D1" s="34" t="s">
        <v>85</v>
      </c>
      <c r="F1" s="285"/>
      <c r="G1" s="285"/>
      <c r="H1" s="285"/>
      <c r="I1" s="285"/>
      <c r="J1" s="285"/>
      <c r="K1" s="285"/>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5"/>
      <c r="BR1" s="285"/>
      <c r="BS1" s="285"/>
      <c r="BT1" s="285"/>
      <c r="BU1" s="285"/>
      <c r="BV1" s="285"/>
      <c r="BW1" s="285"/>
      <c r="BX1" s="285"/>
      <c r="BY1" s="285"/>
      <c r="BZ1" s="285"/>
      <c r="CA1" s="285"/>
      <c r="CB1" s="285"/>
      <c r="CC1" s="285"/>
      <c r="CD1" s="285"/>
    </row>
    <row r="2" spans="1:82">
      <c r="A2" s="153" t="str">
        <f>IF(C2="","",DATE(2000+RIGHT(M2,2),LEFT(M2,2),MID(M2,4,2)))</f>
        <v/>
      </c>
      <c r="B2" s="153" t="str">
        <f>IF(C2="","",DATE(2000+RIGHT(O2,2),LEFT(O2,2),MID(O2,4,2)))</f>
        <v/>
      </c>
      <c r="C2" s="165" t="str">
        <f>IF(ISBLANK(F2),"",P2*IF(R2="PAY",-1,1))</f>
        <v/>
      </c>
      <c r="D2" s="55" t="str">
        <f>+IF(C2="","",K2/100)</f>
        <v/>
      </c>
      <c r="M2"/>
    </row>
    <row r="3" spans="1:82">
      <c r="A3" s="153" t="str">
        <f t="shared" ref="A3:A37" si="0">IF(C3="","",DATE(2000+RIGHT(M3,2),LEFT(M3,2),MID(M3,4,2)))</f>
        <v/>
      </c>
      <c r="B3" s="153" t="str">
        <f t="shared" ref="B3:B37" si="1">IF(C3="","",DATE(2000+RIGHT(O3,2),LEFT(O3,2),MID(O3,4,2)))</f>
        <v/>
      </c>
      <c r="C3" s="165" t="str">
        <f t="shared" ref="C3:C37" si="2">IF(ISBLANK(F3),"",P3*IF(R3="PAY",-1,1))</f>
        <v/>
      </c>
      <c r="D3" s="55" t="str">
        <f t="shared" ref="D3:D37" si="3">+IF(C3="","",K3/100)</f>
        <v/>
      </c>
      <c r="M3"/>
    </row>
    <row r="4" spans="1:82">
      <c r="A4" s="153" t="str">
        <f t="shared" si="0"/>
        <v/>
      </c>
      <c r="B4" s="153" t="str">
        <f t="shared" si="1"/>
        <v/>
      </c>
      <c r="C4" s="165" t="str">
        <f t="shared" si="2"/>
        <v/>
      </c>
      <c r="D4" s="55" t="str">
        <f t="shared" si="3"/>
        <v/>
      </c>
      <c r="M4"/>
    </row>
    <row r="5" spans="1:82">
      <c r="A5" s="153" t="str">
        <f t="shared" si="0"/>
        <v/>
      </c>
      <c r="B5" s="153" t="str">
        <f t="shared" si="1"/>
        <v/>
      </c>
      <c r="C5" s="165" t="str">
        <f t="shared" si="2"/>
        <v/>
      </c>
      <c r="D5" s="55" t="str">
        <f t="shared" si="3"/>
        <v/>
      </c>
      <c r="M5"/>
    </row>
    <row r="6" spans="1:82">
      <c r="A6" s="153" t="str">
        <f t="shared" si="0"/>
        <v/>
      </c>
      <c r="B6" s="153" t="str">
        <f t="shared" si="1"/>
        <v/>
      </c>
      <c r="C6" s="165" t="str">
        <f t="shared" si="2"/>
        <v/>
      </c>
      <c r="D6" s="55" t="str">
        <f t="shared" si="3"/>
        <v/>
      </c>
      <c r="M6"/>
    </row>
    <row r="7" spans="1:82">
      <c r="A7" s="153" t="str">
        <f t="shared" si="0"/>
        <v/>
      </c>
      <c r="B7" s="153" t="str">
        <f t="shared" si="1"/>
        <v/>
      </c>
      <c r="C7" s="165" t="str">
        <f t="shared" si="2"/>
        <v/>
      </c>
      <c r="D7" s="55" t="str">
        <f t="shared" si="3"/>
        <v/>
      </c>
      <c r="M7"/>
    </row>
    <row r="8" spans="1:82">
      <c r="A8" s="153" t="str">
        <f t="shared" si="0"/>
        <v/>
      </c>
      <c r="B8" s="153" t="str">
        <f t="shared" si="1"/>
        <v/>
      </c>
      <c r="C8" s="165" t="str">
        <f t="shared" si="2"/>
        <v/>
      </c>
      <c r="D8" s="55" t="str">
        <f t="shared" si="3"/>
        <v/>
      </c>
      <c r="M8"/>
    </row>
    <row r="9" spans="1:82">
      <c r="A9" s="153" t="str">
        <f t="shared" si="0"/>
        <v/>
      </c>
      <c r="B9" s="153" t="str">
        <f t="shared" si="1"/>
        <v/>
      </c>
      <c r="C9" s="165" t="str">
        <f t="shared" si="2"/>
        <v/>
      </c>
      <c r="D9" s="55" t="str">
        <f t="shared" si="3"/>
        <v/>
      </c>
      <c r="M9"/>
    </row>
    <row r="10" spans="1:82">
      <c r="A10" s="153" t="str">
        <f t="shared" ref="A10:A25" si="4">IF(C10="","",DATE(2000+RIGHT(M10,2),LEFT(M10,2),MID(M10,4,2)))</f>
        <v/>
      </c>
      <c r="B10" s="153" t="str">
        <f t="shared" ref="B10:B25" si="5">IF(C10="","",DATE(2000+RIGHT(O10,2),LEFT(O10,2),MID(O10,4,2)))</f>
        <v/>
      </c>
      <c r="C10" s="165" t="str">
        <f t="shared" ref="C10:C25" si="6">IF(ISBLANK(F10),"",P10*IF(R10="PAY",-1,1))</f>
        <v/>
      </c>
      <c r="D10" s="55" t="str">
        <f t="shared" ref="D10:D25" si="7">+IF(C10="","",K10/100)</f>
        <v/>
      </c>
      <c r="M10"/>
    </row>
    <row r="11" spans="1:82">
      <c r="A11" s="153" t="str">
        <f t="shared" si="4"/>
        <v/>
      </c>
      <c r="B11" s="153" t="str">
        <f t="shared" si="5"/>
        <v/>
      </c>
      <c r="C11" s="165" t="str">
        <f t="shared" si="6"/>
        <v/>
      </c>
      <c r="D11" s="55" t="str">
        <f t="shared" si="7"/>
        <v/>
      </c>
      <c r="M11"/>
    </row>
    <row r="12" spans="1:82">
      <c r="A12" s="153" t="str">
        <f t="shared" si="4"/>
        <v/>
      </c>
      <c r="B12" s="153" t="str">
        <f t="shared" si="5"/>
        <v/>
      </c>
      <c r="C12" s="165" t="str">
        <f t="shared" si="6"/>
        <v/>
      </c>
      <c r="D12" s="55" t="str">
        <f t="shared" si="7"/>
        <v/>
      </c>
      <c r="M12"/>
    </row>
    <row r="13" spans="1:82">
      <c r="A13" s="153" t="str">
        <f t="shared" si="4"/>
        <v/>
      </c>
      <c r="B13" s="153" t="str">
        <f t="shared" si="5"/>
        <v/>
      </c>
      <c r="C13" s="165" t="str">
        <f t="shared" si="6"/>
        <v/>
      </c>
      <c r="D13" s="55" t="str">
        <f t="shared" si="7"/>
        <v/>
      </c>
      <c r="M13"/>
    </row>
    <row r="14" spans="1:82">
      <c r="A14" s="153" t="str">
        <f t="shared" si="4"/>
        <v/>
      </c>
      <c r="B14" s="153" t="str">
        <f t="shared" si="5"/>
        <v/>
      </c>
      <c r="C14" s="165" t="str">
        <f t="shared" si="6"/>
        <v/>
      </c>
      <c r="D14" s="55" t="str">
        <f t="shared" si="7"/>
        <v/>
      </c>
      <c r="M14"/>
    </row>
    <row r="15" spans="1:82">
      <c r="A15" s="153" t="str">
        <f t="shared" si="4"/>
        <v/>
      </c>
      <c r="B15" s="153" t="str">
        <f t="shared" si="5"/>
        <v/>
      </c>
      <c r="C15" s="165" t="str">
        <f t="shared" si="6"/>
        <v/>
      </c>
      <c r="D15" s="55" t="str">
        <f t="shared" si="7"/>
        <v/>
      </c>
      <c r="M15"/>
    </row>
    <row r="16" spans="1:82">
      <c r="A16" s="153" t="str">
        <f t="shared" si="4"/>
        <v/>
      </c>
      <c r="B16" s="153" t="str">
        <f t="shared" si="5"/>
        <v/>
      </c>
      <c r="C16" s="165" t="str">
        <f t="shared" si="6"/>
        <v/>
      </c>
      <c r="D16" s="55" t="str">
        <f t="shared" si="7"/>
        <v/>
      </c>
      <c r="M16"/>
    </row>
    <row r="17" spans="1:13">
      <c r="A17" s="153" t="str">
        <f t="shared" si="4"/>
        <v/>
      </c>
      <c r="B17" s="153" t="str">
        <f t="shared" si="5"/>
        <v/>
      </c>
      <c r="C17" s="165" t="str">
        <f t="shared" si="6"/>
        <v/>
      </c>
      <c r="D17" s="55" t="str">
        <f t="shared" si="7"/>
        <v/>
      </c>
      <c r="M17"/>
    </row>
    <row r="18" spans="1:13">
      <c r="A18" s="153" t="str">
        <f t="shared" si="4"/>
        <v/>
      </c>
      <c r="B18" s="153" t="str">
        <f t="shared" si="5"/>
        <v/>
      </c>
      <c r="C18" s="165" t="str">
        <f t="shared" si="6"/>
        <v/>
      </c>
      <c r="D18" s="55" t="str">
        <f t="shared" si="7"/>
        <v/>
      </c>
      <c r="M18"/>
    </row>
    <row r="19" spans="1:13">
      <c r="A19" s="153" t="str">
        <f t="shared" si="4"/>
        <v/>
      </c>
      <c r="B19" s="153" t="str">
        <f t="shared" si="5"/>
        <v/>
      </c>
      <c r="C19" s="165" t="str">
        <f t="shared" si="6"/>
        <v/>
      </c>
      <c r="D19" s="55" t="str">
        <f t="shared" si="7"/>
        <v/>
      </c>
      <c r="M19"/>
    </row>
    <row r="20" spans="1:13">
      <c r="A20" s="153" t="str">
        <f t="shared" si="4"/>
        <v/>
      </c>
      <c r="B20" s="153" t="str">
        <f t="shared" si="5"/>
        <v/>
      </c>
      <c r="C20" s="165" t="str">
        <f t="shared" si="6"/>
        <v/>
      </c>
      <c r="D20" s="55" t="str">
        <f t="shared" si="7"/>
        <v/>
      </c>
      <c r="M20"/>
    </row>
    <row r="21" spans="1:13">
      <c r="A21" s="153" t="str">
        <f t="shared" si="4"/>
        <v/>
      </c>
      <c r="B21" s="153" t="str">
        <f t="shared" si="5"/>
        <v/>
      </c>
      <c r="C21" s="165" t="str">
        <f t="shared" si="6"/>
        <v/>
      </c>
      <c r="D21" s="55" t="str">
        <f t="shared" si="7"/>
        <v/>
      </c>
      <c r="M21"/>
    </row>
    <row r="22" spans="1:13">
      <c r="A22" s="153" t="str">
        <f t="shared" si="4"/>
        <v/>
      </c>
      <c r="B22" s="153" t="str">
        <f t="shared" si="5"/>
        <v/>
      </c>
      <c r="C22" s="165" t="str">
        <f t="shared" si="6"/>
        <v/>
      </c>
      <c r="D22" s="55" t="str">
        <f t="shared" si="7"/>
        <v/>
      </c>
      <c r="M22"/>
    </row>
    <row r="23" spans="1:13">
      <c r="A23" s="153" t="str">
        <f t="shared" si="4"/>
        <v/>
      </c>
      <c r="B23" s="153" t="str">
        <f t="shared" si="5"/>
        <v/>
      </c>
      <c r="C23" s="165" t="str">
        <f t="shared" si="6"/>
        <v/>
      </c>
      <c r="D23" s="55" t="str">
        <f t="shared" si="7"/>
        <v/>
      </c>
      <c r="M23"/>
    </row>
    <row r="24" spans="1:13">
      <c r="A24" s="153" t="str">
        <f t="shared" si="4"/>
        <v/>
      </c>
      <c r="B24" s="153" t="str">
        <f t="shared" si="5"/>
        <v/>
      </c>
      <c r="C24" s="165" t="str">
        <f t="shared" si="6"/>
        <v/>
      </c>
      <c r="D24" s="55" t="str">
        <f t="shared" si="7"/>
        <v/>
      </c>
      <c r="M24"/>
    </row>
    <row r="25" spans="1:13">
      <c r="A25" s="153" t="str">
        <f t="shared" si="4"/>
        <v/>
      </c>
      <c r="B25" s="153" t="str">
        <f t="shared" si="5"/>
        <v/>
      </c>
      <c r="C25" s="165" t="str">
        <f t="shared" si="6"/>
        <v/>
      </c>
      <c r="D25" s="55" t="str">
        <f t="shared" si="7"/>
        <v/>
      </c>
      <c r="M25"/>
    </row>
    <row r="26" spans="1:13">
      <c r="A26" s="153" t="str">
        <f t="shared" si="0"/>
        <v/>
      </c>
      <c r="B26" s="153" t="str">
        <f t="shared" si="1"/>
        <v/>
      </c>
      <c r="C26" s="165" t="str">
        <f t="shared" si="2"/>
        <v/>
      </c>
      <c r="D26" s="55" t="str">
        <f t="shared" si="3"/>
        <v/>
      </c>
      <c r="J26" s="200"/>
      <c r="L26" s="190"/>
    </row>
    <row r="27" spans="1:13">
      <c r="A27" s="153" t="str">
        <f t="shared" si="0"/>
        <v/>
      </c>
      <c r="B27" s="153" t="str">
        <f t="shared" si="1"/>
        <v/>
      </c>
      <c r="C27" s="165" t="str">
        <f t="shared" si="2"/>
        <v/>
      </c>
      <c r="D27" s="55" t="str">
        <f t="shared" si="3"/>
        <v/>
      </c>
      <c r="J27" s="200"/>
      <c r="L27" s="190"/>
    </row>
    <row r="28" spans="1:13">
      <c r="A28" s="153" t="str">
        <f t="shared" si="0"/>
        <v/>
      </c>
      <c r="B28" s="153" t="str">
        <f t="shared" si="1"/>
        <v/>
      </c>
      <c r="C28" s="165" t="str">
        <f t="shared" si="2"/>
        <v/>
      </c>
      <c r="D28" s="55" t="str">
        <f t="shared" si="3"/>
        <v/>
      </c>
    </row>
    <row r="29" spans="1:13">
      <c r="A29" s="153" t="str">
        <f t="shared" si="0"/>
        <v/>
      </c>
      <c r="B29" s="153" t="str">
        <f t="shared" si="1"/>
        <v/>
      </c>
      <c r="C29" s="165" t="str">
        <f t="shared" si="2"/>
        <v/>
      </c>
      <c r="D29" s="55" t="str">
        <f t="shared" si="3"/>
        <v/>
      </c>
    </row>
    <row r="30" spans="1:13">
      <c r="A30" s="153" t="str">
        <f t="shared" si="0"/>
        <v/>
      </c>
      <c r="B30" s="153" t="str">
        <f t="shared" si="1"/>
        <v/>
      </c>
      <c r="C30" s="165" t="str">
        <f t="shared" si="2"/>
        <v/>
      </c>
      <c r="D30" s="55" t="str">
        <f t="shared" si="3"/>
        <v/>
      </c>
    </row>
    <row r="31" spans="1:13">
      <c r="A31" s="153" t="str">
        <f t="shared" si="0"/>
        <v/>
      </c>
      <c r="B31" s="153" t="str">
        <f t="shared" si="1"/>
        <v/>
      </c>
      <c r="C31" s="165" t="str">
        <f t="shared" si="2"/>
        <v/>
      </c>
      <c r="D31" s="55" t="str">
        <f t="shared" si="3"/>
        <v/>
      </c>
    </row>
    <row r="32" spans="1:13">
      <c r="A32" s="153" t="str">
        <f t="shared" si="0"/>
        <v/>
      </c>
      <c r="B32" s="153" t="str">
        <f t="shared" si="1"/>
        <v/>
      </c>
      <c r="C32" s="165" t="str">
        <f t="shared" si="2"/>
        <v/>
      </c>
      <c r="D32" s="55" t="str">
        <f t="shared" si="3"/>
        <v/>
      </c>
    </row>
    <row r="33" spans="1:4">
      <c r="A33" s="153" t="str">
        <f t="shared" si="0"/>
        <v/>
      </c>
      <c r="B33" s="153" t="str">
        <f t="shared" si="1"/>
        <v/>
      </c>
      <c r="C33" s="165" t="str">
        <f t="shared" si="2"/>
        <v/>
      </c>
      <c r="D33" s="55" t="str">
        <f t="shared" si="3"/>
        <v/>
      </c>
    </row>
    <row r="34" spans="1:4">
      <c r="A34" s="153" t="str">
        <f t="shared" si="0"/>
        <v/>
      </c>
      <c r="B34" s="153" t="str">
        <f t="shared" si="1"/>
        <v/>
      </c>
      <c r="C34" s="165" t="str">
        <f t="shared" si="2"/>
        <v/>
      </c>
      <c r="D34" s="55" t="str">
        <f t="shared" si="3"/>
        <v/>
      </c>
    </row>
    <row r="35" spans="1:4">
      <c r="A35" s="153" t="str">
        <f t="shared" si="0"/>
        <v/>
      </c>
      <c r="B35" s="153" t="str">
        <f t="shared" si="1"/>
        <v/>
      </c>
      <c r="C35" s="165" t="str">
        <f t="shared" si="2"/>
        <v/>
      </c>
      <c r="D35" s="55" t="str">
        <f t="shared" si="3"/>
        <v/>
      </c>
    </row>
    <row r="36" spans="1:4">
      <c r="A36" s="153" t="str">
        <f t="shared" si="0"/>
        <v/>
      </c>
      <c r="B36" s="153" t="str">
        <f t="shared" si="1"/>
        <v/>
      </c>
      <c r="C36" s="165" t="str">
        <f t="shared" si="2"/>
        <v/>
      </c>
      <c r="D36" s="55" t="str">
        <f t="shared" si="3"/>
        <v/>
      </c>
    </row>
    <row r="37" spans="1:4">
      <c r="A37" s="153" t="str">
        <f t="shared" si="0"/>
        <v/>
      </c>
      <c r="B37" s="153" t="str">
        <f t="shared" si="1"/>
        <v/>
      </c>
      <c r="C37" s="165" t="str">
        <f t="shared" si="2"/>
        <v/>
      </c>
      <c r="D37" s="55" t="str">
        <f t="shared" si="3"/>
        <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24208-EDFC-4FDA-84B4-977FE27C892B}">
  <dimension ref="A1:BQ83"/>
  <sheetViews>
    <sheetView workbookViewId="0">
      <selection activeCell="A2" sqref="A2:D31"/>
    </sheetView>
  </sheetViews>
  <sheetFormatPr defaultRowHeight="15"/>
  <cols>
    <col min="1" max="1" width="10.28515625" bestFit="1" customWidth="1"/>
    <col min="2" max="2" width="10.140625" bestFit="1" customWidth="1"/>
    <col min="3" max="3" width="15.140625" customWidth="1"/>
    <col min="4" max="4" width="10.42578125" customWidth="1"/>
    <col min="5" max="5" width="11.5703125" bestFit="1" customWidth="1"/>
    <col min="6" max="6" width="10.42578125" customWidth="1"/>
    <col min="7" max="7" width="2.7109375" customWidth="1"/>
    <col min="8" max="8" width="10.7109375" bestFit="1" customWidth="1"/>
    <col min="10" max="10" width="11" bestFit="1" customWidth="1"/>
    <col min="11" max="11" width="10" bestFit="1" customWidth="1"/>
    <col min="17" max="17" width="15.7109375" bestFit="1" customWidth="1"/>
    <col min="18" max="18" width="13.5703125" bestFit="1" customWidth="1"/>
    <col min="19" max="20" width="21.140625" bestFit="1" customWidth="1"/>
  </cols>
  <sheetData>
    <row r="1" spans="1:69">
      <c r="A1" s="34" t="s">
        <v>94</v>
      </c>
      <c r="B1" s="34" t="s">
        <v>95</v>
      </c>
      <c r="C1" s="82" t="s">
        <v>96</v>
      </c>
      <c r="D1" s="34" t="s">
        <v>85</v>
      </c>
      <c r="E1" s="54" t="s">
        <v>453</v>
      </c>
      <c r="F1" s="54" t="s">
        <v>411</v>
      </c>
      <c r="H1" s="292" t="s">
        <v>627</v>
      </c>
      <c r="I1" s="292" t="s">
        <v>628</v>
      </c>
      <c r="J1" s="292" t="s">
        <v>369</v>
      </c>
      <c r="K1" s="292" t="s">
        <v>330</v>
      </c>
      <c r="L1" s="292" t="s">
        <v>629</v>
      </c>
      <c r="M1" s="292" t="s">
        <v>630</v>
      </c>
      <c r="N1" s="292" t="s">
        <v>631</v>
      </c>
      <c r="O1" s="292" t="s">
        <v>453</v>
      </c>
      <c r="P1" s="292" t="s">
        <v>632</v>
      </c>
      <c r="Q1" s="292" t="s">
        <v>633</v>
      </c>
      <c r="R1" s="292" t="s">
        <v>634</v>
      </c>
      <c r="S1" s="292" t="s">
        <v>635</v>
      </c>
      <c r="T1" s="292" t="s">
        <v>636</v>
      </c>
      <c r="U1" s="292" t="s">
        <v>637</v>
      </c>
      <c r="V1" s="292" t="s">
        <v>638</v>
      </c>
      <c r="W1" s="292" t="s">
        <v>639</v>
      </c>
      <c r="X1" s="292" t="s">
        <v>640</v>
      </c>
      <c r="Y1" s="292" t="s">
        <v>641</v>
      </c>
      <c r="Z1" s="292" t="s">
        <v>642</v>
      </c>
      <c r="AA1" s="292" t="s">
        <v>643</v>
      </c>
      <c r="AB1" s="292" t="s">
        <v>644</v>
      </c>
      <c r="AC1" s="292" t="s">
        <v>645</v>
      </c>
      <c r="AD1" s="292" t="s">
        <v>646</v>
      </c>
      <c r="AE1" s="292" t="s">
        <v>647</v>
      </c>
      <c r="AF1" s="292" t="s">
        <v>648</v>
      </c>
      <c r="AG1" s="292" t="s">
        <v>649</v>
      </c>
      <c r="AH1" s="292" t="s">
        <v>650</v>
      </c>
      <c r="AI1" s="292" t="s">
        <v>651</v>
      </c>
      <c r="AJ1" s="292" t="s">
        <v>652</v>
      </c>
      <c r="AK1" s="292" t="s">
        <v>653</v>
      </c>
      <c r="AL1" s="292" t="s">
        <v>654</v>
      </c>
      <c r="AM1" s="292" t="s">
        <v>655</v>
      </c>
      <c r="AN1" s="292" t="s">
        <v>656</v>
      </c>
      <c r="AO1" s="292" t="s">
        <v>657</v>
      </c>
      <c r="AP1" s="292" t="s">
        <v>658</v>
      </c>
      <c r="AQ1" s="292" t="s">
        <v>659</v>
      </c>
      <c r="AR1" s="292" t="s">
        <v>660</v>
      </c>
      <c r="AS1" s="292" t="s">
        <v>661</v>
      </c>
      <c r="AT1" s="292" t="s">
        <v>662</v>
      </c>
      <c r="AU1" s="292" t="s">
        <v>663</v>
      </c>
      <c r="AV1" s="292" t="s">
        <v>664</v>
      </c>
      <c r="AW1" s="292" t="s">
        <v>665</v>
      </c>
      <c r="AX1" s="292" t="s">
        <v>666</v>
      </c>
      <c r="AY1" s="292" t="s">
        <v>667</v>
      </c>
      <c r="AZ1" s="292" t="s">
        <v>668</v>
      </c>
      <c r="BA1" s="292" t="s">
        <v>669</v>
      </c>
      <c r="BB1" s="292" t="s">
        <v>670</v>
      </c>
      <c r="BC1" s="292" t="s">
        <v>671</v>
      </c>
      <c r="BD1" s="292" t="s">
        <v>672</v>
      </c>
      <c r="BE1" s="292" t="s">
        <v>673</v>
      </c>
      <c r="BF1" s="292" t="s">
        <v>674</v>
      </c>
      <c r="BG1" s="292" t="s">
        <v>675</v>
      </c>
      <c r="BH1" s="292" t="s">
        <v>676</v>
      </c>
      <c r="BI1" s="292" t="s">
        <v>677</v>
      </c>
      <c r="BJ1" s="292" t="s">
        <v>678</v>
      </c>
      <c r="BK1" s="292" t="s">
        <v>679</v>
      </c>
      <c r="BL1" s="292" t="s">
        <v>680</v>
      </c>
      <c r="BM1" s="292" t="s">
        <v>681</v>
      </c>
      <c r="BN1" s="292" t="s">
        <v>682</v>
      </c>
      <c r="BO1" s="292" t="s">
        <v>683</v>
      </c>
      <c r="BP1" s="292" t="s">
        <v>684</v>
      </c>
      <c r="BQ1" s="292" t="s">
        <v>685</v>
      </c>
    </row>
    <row r="2" spans="1:69">
      <c r="A2" s="153">
        <f t="shared" ref="A2:A33" si="0">IF(B2="","",IF(ISNUMBER(S2),DATE(2000+RIGHT(TEXT(S2,"MM/DD/YY"),2),MID(TEXT(S2,"MM/DD/YY"),4,2),LEFT(TEXT(S2,"MM/DD/YY"),2)),DATE(2000+RIGHT(S2,2),LEFT(S2,2),MID(S2,4,2))))</f>
        <v>45280</v>
      </c>
      <c r="B2" s="153">
        <f t="shared" ref="B2:B33" si="1">IF(C2="","",IF(ISNUMBER(T2),DATE(2000+RIGHT(TEXT(T2,"MM/DD/YY"),2),MID(TEXT(T2,"MM/DD/YY"),4,2),LEFT(TEXT(T2,"MM/DD/YY"),2)),DATE(2000+RIGHT(T2,2),LEFT(T2,2),MID(T2,4,2))))</f>
        <v>47100</v>
      </c>
      <c r="C2" s="165">
        <f>IF(ISBLANK(H2),"",K2*IF(I2="CPAY",1,-1))</f>
        <v>-230000000</v>
      </c>
      <c r="D2" s="55">
        <f>+IF(C2="","",O2/100)</f>
        <v>9.8049999999999998E-2</v>
      </c>
      <c r="E2" s="86">
        <v>-11364783.062789917</v>
      </c>
      <c r="F2" s="86">
        <v>5538.2334490572612</v>
      </c>
      <c r="H2" s="292">
        <v>1</v>
      </c>
      <c r="I2" s="292" t="s">
        <v>686</v>
      </c>
      <c r="J2" s="292">
        <v>230000000</v>
      </c>
      <c r="K2" s="292">
        <v>230000000</v>
      </c>
      <c r="L2" s="292" t="s">
        <v>687</v>
      </c>
      <c r="M2" s="292" t="s">
        <v>688</v>
      </c>
      <c r="N2" s="292">
        <v>9.8049999999999997</v>
      </c>
      <c r="O2" s="292">
        <v>9.8049999999999997</v>
      </c>
      <c r="P2" s="292"/>
      <c r="Q2" s="292" t="s">
        <v>689</v>
      </c>
      <c r="R2" s="292" t="s">
        <v>689</v>
      </c>
      <c r="S2" s="292" t="s">
        <v>690</v>
      </c>
      <c r="T2" s="292" t="s">
        <v>691</v>
      </c>
      <c r="U2" s="292" t="s">
        <v>89</v>
      </c>
      <c r="V2" s="292" t="s">
        <v>692</v>
      </c>
      <c r="W2" s="292">
        <v>13</v>
      </c>
      <c r="X2" s="292" t="s">
        <v>693</v>
      </c>
      <c r="Y2" s="292" t="s">
        <v>694</v>
      </c>
      <c r="Z2" s="292" t="s">
        <v>695</v>
      </c>
      <c r="AA2" s="292" t="s">
        <v>696</v>
      </c>
      <c r="AB2" s="292" t="s">
        <v>693</v>
      </c>
      <c r="AC2" s="292" t="s">
        <v>694</v>
      </c>
      <c r="AD2" s="292">
        <v>13</v>
      </c>
      <c r="AE2" s="292"/>
      <c r="AF2" s="292"/>
      <c r="AG2" s="292">
        <v>13</v>
      </c>
      <c r="AH2" s="292" t="s">
        <v>693</v>
      </c>
      <c r="AI2" s="292" t="s">
        <v>694</v>
      </c>
      <c r="AJ2" s="292" t="s">
        <v>695</v>
      </c>
      <c r="AK2" s="292" t="s">
        <v>696</v>
      </c>
      <c r="AL2" s="292" t="s">
        <v>693</v>
      </c>
      <c r="AM2" s="292" t="s">
        <v>694</v>
      </c>
      <c r="AN2" s="292">
        <v>13</v>
      </c>
      <c r="AO2" s="292">
        <v>13</v>
      </c>
      <c r="AP2" s="292" t="s">
        <v>693</v>
      </c>
      <c r="AQ2" s="292" t="s">
        <v>694</v>
      </c>
      <c r="AR2" s="292">
        <v>13</v>
      </c>
      <c r="AS2" s="292" t="s">
        <v>697</v>
      </c>
      <c r="AT2" s="292"/>
      <c r="AU2" s="292" t="s">
        <v>693</v>
      </c>
      <c r="AV2" s="292" t="s">
        <v>698</v>
      </c>
      <c r="AW2" s="292" t="s">
        <v>699</v>
      </c>
      <c r="AX2" s="292">
        <v>1</v>
      </c>
      <c r="AY2" s="292"/>
      <c r="AZ2" s="292"/>
      <c r="BA2" s="292"/>
      <c r="BB2" s="292"/>
      <c r="BC2" s="292"/>
      <c r="BD2" s="292" t="s">
        <v>698</v>
      </c>
      <c r="BE2" s="292" t="s">
        <v>693</v>
      </c>
      <c r="BF2" s="292" t="s">
        <v>694</v>
      </c>
      <c r="BG2" s="292"/>
      <c r="BH2" s="292"/>
      <c r="BI2" s="292"/>
      <c r="BJ2" s="292" t="s">
        <v>690</v>
      </c>
      <c r="BK2" s="292"/>
      <c r="BL2" s="292">
        <v>0</v>
      </c>
      <c r="BM2" s="292" t="s">
        <v>687</v>
      </c>
      <c r="BN2" s="292"/>
      <c r="BO2" s="292" t="s">
        <v>700</v>
      </c>
      <c r="BP2" s="292" t="s">
        <v>700</v>
      </c>
      <c r="BQ2" s="292" t="s">
        <v>689</v>
      </c>
    </row>
    <row r="3" spans="1:69">
      <c r="A3" s="153">
        <f t="shared" si="0"/>
        <v>45280</v>
      </c>
      <c r="B3" s="153">
        <f t="shared" si="1"/>
        <v>47100</v>
      </c>
      <c r="C3" s="165">
        <f t="shared" ref="C3:C51" si="2">IF(ISBLANK(H3),"",K3*IF(I3="CPAY",1,-1))</f>
        <v>429000000</v>
      </c>
      <c r="D3" s="55">
        <f t="shared" ref="D3:D51" si="3">+IF(C3="","",O3/100)</f>
        <v>9.0244999999999992E-2</v>
      </c>
      <c r="E3" s="86">
        <v>7658742.8595246971</v>
      </c>
      <c r="F3" s="86">
        <v>-10158.030556254304</v>
      </c>
      <c r="H3" s="292">
        <v>2</v>
      </c>
      <c r="I3" s="292" t="s">
        <v>701</v>
      </c>
      <c r="J3" s="292">
        <v>429000000</v>
      </c>
      <c r="K3" s="292">
        <v>429000000</v>
      </c>
      <c r="L3" s="292" t="s">
        <v>687</v>
      </c>
      <c r="M3" s="292" t="s">
        <v>688</v>
      </c>
      <c r="N3" s="292">
        <v>9.0244999999999997</v>
      </c>
      <c r="O3" s="292">
        <v>9.0244999999999997</v>
      </c>
      <c r="P3" s="292"/>
      <c r="Q3" s="292" t="s">
        <v>689</v>
      </c>
      <c r="R3" s="292" t="s">
        <v>689</v>
      </c>
      <c r="S3" s="292" t="s">
        <v>690</v>
      </c>
      <c r="T3" s="292" t="s">
        <v>691</v>
      </c>
      <c r="U3" s="292" t="s">
        <v>89</v>
      </c>
      <c r="V3" s="292" t="s">
        <v>692</v>
      </c>
      <c r="W3" s="292">
        <v>13</v>
      </c>
      <c r="X3" s="292" t="s">
        <v>693</v>
      </c>
      <c r="Y3" s="292" t="s">
        <v>694</v>
      </c>
      <c r="Z3" s="292" t="s">
        <v>695</v>
      </c>
      <c r="AA3" s="292" t="s">
        <v>696</v>
      </c>
      <c r="AB3" s="292" t="s">
        <v>693</v>
      </c>
      <c r="AC3" s="292" t="s">
        <v>694</v>
      </c>
      <c r="AD3" s="292">
        <v>13</v>
      </c>
      <c r="AE3" s="292"/>
      <c r="AF3" s="292"/>
      <c r="AG3" s="292">
        <v>13</v>
      </c>
      <c r="AH3" s="292" t="s">
        <v>693</v>
      </c>
      <c r="AI3" s="292" t="s">
        <v>694</v>
      </c>
      <c r="AJ3" s="292" t="s">
        <v>695</v>
      </c>
      <c r="AK3" s="292" t="s">
        <v>696</v>
      </c>
      <c r="AL3" s="292" t="s">
        <v>693</v>
      </c>
      <c r="AM3" s="292" t="s">
        <v>694</v>
      </c>
      <c r="AN3" s="292">
        <v>13</v>
      </c>
      <c r="AO3" s="292">
        <v>13</v>
      </c>
      <c r="AP3" s="292" t="s">
        <v>693</v>
      </c>
      <c r="AQ3" s="292" t="s">
        <v>694</v>
      </c>
      <c r="AR3" s="292">
        <v>13</v>
      </c>
      <c r="AS3" s="292" t="s">
        <v>697</v>
      </c>
      <c r="AT3" s="292"/>
      <c r="AU3" s="292" t="s">
        <v>693</v>
      </c>
      <c r="AV3" s="292" t="s">
        <v>698</v>
      </c>
      <c r="AW3" s="292" t="s">
        <v>699</v>
      </c>
      <c r="AX3" s="292">
        <v>1</v>
      </c>
      <c r="AY3" s="292"/>
      <c r="AZ3" s="292"/>
      <c r="BA3" s="292"/>
      <c r="BB3" s="292"/>
      <c r="BC3" s="292"/>
      <c r="BD3" s="292" t="s">
        <v>698</v>
      </c>
      <c r="BE3" s="292" t="s">
        <v>693</v>
      </c>
      <c r="BF3" s="292" t="s">
        <v>694</v>
      </c>
      <c r="BG3" s="292"/>
      <c r="BH3" s="292"/>
      <c r="BI3" s="292"/>
      <c r="BJ3" s="292" t="s">
        <v>690</v>
      </c>
      <c r="BK3" s="292"/>
      <c r="BL3" s="292">
        <v>0</v>
      </c>
      <c r="BM3" s="292" t="s">
        <v>687</v>
      </c>
      <c r="BN3" s="292"/>
      <c r="BO3" s="292" t="s">
        <v>700</v>
      </c>
      <c r="BP3" s="292" t="s">
        <v>700</v>
      </c>
      <c r="BQ3" s="292" t="s">
        <v>689</v>
      </c>
    </row>
    <row r="4" spans="1:69">
      <c r="A4" s="153">
        <f t="shared" si="0"/>
        <v>45280</v>
      </c>
      <c r="B4" s="153">
        <f t="shared" si="1"/>
        <v>48920</v>
      </c>
      <c r="C4" s="165">
        <f t="shared" si="2"/>
        <v>-130000000</v>
      </c>
      <c r="D4" s="55">
        <f t="shared" si="3"/>
        <v>9.0675000000000006E-2</v>
      </c>
      <c r="E4" s="86">
        <v>-4794470.8262931705</v>
      </c>
      <c r="F4" s="86">
        <v>5202.2554287904431</v>
      </c>
      <c r="H4" s="292">
        <v>3</v>
      </c>
      <c r="I4" s="292" t="s">
        <v>686</v>
      </c>
      <c r="J4" s="292">
        <v>130000000</v>
      </c>
      <c r="K4" s="292">
        <v>130000000</v>
      </c>
      <c r="L4" s="292" t="s">
        <v>687</v>
      </c>
      <c r="M4" s="292" t="s">
        <v>702</v>
      </c>
      <c r="N4" s="292">
        <v>9.0675000000000008</v>
      </c>
      <c r="O4" s="292">
        <v>9.0675000000000008</v>
      </c>
      <c r="P4" s="292"/>
      <c r="Q4" s="292" t="s">
        <v>689</v>
      </c>
      <c r="R4" s="292" t="s">
        <v>689</v>
      </c>
      <c r="S4" s="292" t="s">
        <v>690</v>
      </c>
      <c r="T4" s="293">
        <v>48772</v>
      </c>
      <c r="U4" s="292" t="s">
        <v>89</v>
      </c>
      <c r="V4" s="292" t="s">
        <v>692</v>
      </c>
      <c r="W4" s="292">
        <v>13</v>
      </c>
      <c r="X4" s="292" t="s">
        <v>693</v>
      </c>
      <c r="Y4" s="292" t="s">
        <v>694</v>
      </c>
      <c r="Z4" s="292" t="s">
        <v>695</v>
      </c>
      <c r="AA4" s="292" t="s">
        <v>696</v>
      </c>
      <c r="AB4" s="292" t="s">
        <v>693</v>
      </c>
      <c r="AC4" s="292" t="s">
        <v>694</v>
      </c>
      <c r="AD4" s="292">
        <v>13</v>
      </c>
      <c r="AE4" s="292"/>
      <c r="AF4" s="292"/>
      <c r="AG4" s="292">
        <v>13</v>
      </c>
      <c r="AH4" s="292" t="s">
        <v>693</v>
      </c>
      <c r="AI4" s="292" t="s">
        <v>694</v>
      </c>
      <c r="AJ4" s="292" t="s">
        <v>695</v>
      </c>
      <c r="AK4" s="292" t="s">
        <v>696</v>
      </c>
      <c r="AL4" s="292" t="s">
        <v>693</v>
      </c>
      <c r="AM4" s="292" t="s">
        <v>694</v>
      </c>
      <c r="AN4" s="292">
        <v>13</v>
      </c>
      <c r="AO4" s="292">
        <v>13</v>
      </c>
      <c r="AP4" s="292" t="s">
        <v>693</v>
      </c>
      <c r="AQ4" s="292" t="s">
        <v>694</v>
      </c>
      <c r="AR4" s="292">
        <v>13</v>
      </c>
      <c r="AS4" s="292" t="s">
        <v>697</v>
      </c>
      <c r="AT4" s="292"/>
      <c r="AU4" s="292" t="s">
        <v>693</v>
      </c>
      <c r="AV4" s="292" t="s">
        <v>698</v>
      </c>
      <c r="AW4" s="292" t="s">
        <v>699</v>
      </c>
      <c r="AX4" s="292">
        <v>1</v>
      </c>
      <c r="AY4" s="292"/>
      <c r="AZ4" s="292"/>
      <c r="BA4" s="292"/>
      <c r="BB4" s="292"/>
      <c r="BC4" s="292"/>
      <c r="BD4" s="292" t="s">
        <v>698</v>
      </c>
      <c r="BE4" s="292" t="s">
        <v>693</v>
      </c>
      <c r="BF4" s="292" t="s">
        <v>694</v>
      </c>
      <c r="BG4" s="292"/>
      <c r="BH4" s="292"/>
      <c r="BI4" s="292"/>
      <c r="BJ4" s="292" t="s">
        <v>690</v>
      </c>
      <c r="BK4" s="292"/>
      <c r="BL4" s="292">
        <v>0</v>
      </c>
      <c r="BM4" s="292" t="s">
        <v>687</v>
      </c>
      <c r="BN4" s="292"/>
      <c r="BO4" s="292" t="s">
        <v>700</v>
      </c>
      <c r="BP4" s="292" t="s">
        <v>700</v>
      </c>
      <c r="BQ4" s="292" t="s">
        <v>689</v>
      </c>
    </row>
    <row r="5" spans="1:69">
      <c r="A5" s="153">
        <f t="shared" si="0"/>
        <v>45280</v>
      </c>
      <c r="B5" s="153">
        <f t="shared" si="1"/>
        <v>47100</v>
      </c>
      <c r="C5" s="165">
        <f t="shared" si="2"/>
        <v>235000000</v>
      </c>
      <c r="D5" s="55">
        <f t="shared" si="3"/>
        <v>9.5500000000000002E-2</v>
      </c>
      <c r="E5" s="86">
        <v>9188773.4777581394</v>
      </c>
      <c r="F5" s="86">
        <v>-5627.8509540657778</v>
      </c>
      <c r="H5" s="292">
        <v>4</v>
      </c>
      <c r="I5" s="292" t="s">
        <v>701</v>
      </c>
      <c r="J5" s="292">
        <v>235000000</v>
      </c>
      <c r="K5" s="292">
        <v>235000000</v>
      </c>
      <c r="L5" s="292" t="s">
        <v>687</v>
      </c>
      <c r="M5" s="292" t="s">
        <v>688</v>
      </c>
      <c r="N5" s="292">
        <v>9.5500000000000007</v>
      </c>
      <c r="O5" s="292">
        <v>9.5500000000000007</v>
      </c>
      <c r="P5" s="292"/>
      <c r="Q5" s="292" t="s">
        <v>689</v>
      </c>
      <c r="R5" s="292" t="s">
        <v>689</v>
      </c>
      <c r="S5" s="292" t="s">
        <v>690</v>
      </c>
      <c r="T5" s="292" t="s">
        <v>691</v>
      </c>
      <c r="U5" s="292" t="s">
        <v>89</v>
      </c>
      <c r="V5" s="292" t="s">
        <v>692</v>
      </c>
      <c r="W5" s="292">
        <v>13</v>
      </c>
      <c r="X5" s="292" t="s">
        <v>693</v>
      </c>
      <c r="Y5" s="292" t="s">
        <v>694</v>
      </c>
      <c r="Z5" s="292" t="s">
        <v>695</v>
      </c>
      <c r="AA5" s="292" t="s">
        <v>696</v>
      </c>
      <c r="AB5" s="292" t="s">
        <v>693</v>
      </c>
      <c r="AC5" s="292" t="s">
        <v>694</v>
      </c>
      <c r="AD5" s="292">
        <v>13</v>
      </c>
      <c r="AE5" s="292"/>
      <c r="AF5" s="292"/>
      <c r="AG5" s="292">
        <v>13</v>
      </c>
      <c r="AH5" s="292" t="s">
        <v>693</v>
      </c>
      <c r="AI5" s="292" t="s">
        <v>694</v>
      </c>
      <c r="AJ5" s="292" t="s">
        <v>695</v>
      </c>
      <c r="AK5" s="292" t="s">
        <v>696</v>
      </c>
      <c r="AL5" s="292" t="s">
        <v>693</v>
      </c>
      <c r="AM5" s="292" t="s">
        <v>694</v>
      </c>
      <c r="AN5" s="292">
        <v>13</v>
      </c>
      <c r="AO5" s="292">
        <v>13</v>
      </c>
      <c r="AP5" s="292" t="s">
        <v>693</v>
      </c>
      <c r="AQ5" s="292" t="s">
        <v>694</v>
      </c>
      <c r="AR5" s="292">
        <v>13</v>
      </c>
      <c r="AS5" s="292" t="s">
        <v>697</v>
      </c>
      <c r="AT5" s="292"/>
      <c r="AU5" s="292" t="s">
        <v>693</v>
      </c>
      <c r="AV5" s="292" t="s">
        <v>698</v>
      </c>
      <c r="AW5" s="292" t="s">
        <v>699</v>
      </c>
      <c r="AX5" s="292">
        <v>1</v>
      </c>
      <c r="AY5" s="292"/>
      <c r="AZ5" s="292"/>
      <c r="BA5" s="292"/>
      <c r="BB5" s="292"/>
      <c r="BC5" s="292"/>
      <c r="BD5" s="292" t="s">
        <v>698</v>
      </c>
      <c r="BE5" s="292" t="s">
        <v>693</v>
      </c>
      <c r="BF5" s="292" t="s">
        <v>694</v>
      </c>
      <c r="BG5" s="292"/>
      <c r="BH5" s="292"/>
      <c r="BI5" s="292"/>
      <c r="BJ5" s="292" t="s">
        <v>690</v>
      </c>
      <c r="BK5" s="292"/>
      <c r="BL5" s="292">
        <v>0</v>
      </c>
      <c r="BM5" s="292" t="s">
        <v>687</v>
      </c>
      <c r="BN5" s="292"/>
      <c r="BO5" s="292" t="s">
        <v>700</v>
      </c>
      <c r="BP5" s="292" t="s">
        <v>700</v>
      </c>
      <c r="BQ5" s="292" t="s">
        <v>689</v>
      </c>
    </row>
    <row r="6" spans="1:69">
      <c r="A6" s="153">
        <f t="shared" si="0"/>
        <v>45280</v>
      </c>
      <c r="B6" s="153">
        <f t="shared" si="1"/>
        <v>48920</v>
      </c>
      <c r="C6" s="165">
        <f t="shared" si="2"/>
        <v>-257500000</v>
      </c>
      <c r="D6" s="55">
        <f t="shared" si="3"/>
        <v>8.9600000000000013E-2</v>
      </c>
      <c r="E6" s="86">
        <v>-7627874.1217360497</v>
      </c>
      <c r="F6" s="86">
        <v>10258.209820500861</v>
      </c>
      <c r="H6" s="292">
        <v>5</v>
      </c>
      <c r="I6" s="292" t="s">
        <v>686</v>
      </c>
      <c r="J6" s="292">
        <v>257500000</v>
      </c>
      <c r="K6" s="292">
        <v>257500000</v>
      </c>
      <c r="L6" s="292" t="s">
        <v>687</v>
      </c>
      <c r="M6" s="292" t="s">
        <v>702</v>
      </c>
      <c r="N6" s="292">
        <v>8.9600000000000009</v>
      </c>
      <c r="O6" s="292">
        <v>8.9600000000000009</v>
      </c>
      <c r="P6" s="292"/>
      <c r="Q6" s="292" t="s">
        <v>689</v>
      </c>
      <c r="R6" s="292" t="s">
        <v>689</v>
      </c>
      <c r="S6" s="292" t="s">
        <v>690</v>
      </c>
      <c r="T6" s="293">
        <v>48772</v>
      </c>
      <c r="U6" s="292" t="s">
        <v>89</v>
      </c>
      <c r="V6" s="292" t="s">
        <v>692</v>
      </c>
      <c r="W6" s="292">
        <v>13</v>
      </c>
      <c r="X6" s="292" t="s">
        <v>693</v>
      </c>
      <c r="Y6" s="292" t="s">
        <v>694</v>
      </c>
      <c r="Z6" s="292" t="s">
        <v>695</v>
      </c>
      <c r="AA6" s="292" t="s">
        <v>696</v>
      </c>
      <c r="AB6" s="292" t="s">
        <v>693</v>
      </c>
      <c r="AC6" s="292" t="s">
        <v>694</v>
      </c>
      <c r="AD6" s="292">
        <v>13</v>
      </c>
      <c r="AE6" s="292"/>
      <c r="AF6" s="292"/>
      <c r="AG6" s="292">
        <v>13</v>
      </c>
      <c r="AH6" s="292" t="s">
        <v>693</v>
      </c>
      <c r="AI6" s="292" t="s">
        <v>694</v>
      </c>
      <c r="AJ6" s="292" t="s">
        <v>695</v>
      </c>
      <c r="AK6" s="292" t="s">
        <v>696</v>
      </c>
      <c r="AL6" s="292" t="s">
        <v>693</v>
      </c>
      <c r="AM6" s="292" t="s">
        <v>694</v>
      </c>
      <c r="AN6" s="292">
        <v>13</v>
      </c>
      <c r="AO6" s="292">
        <v>13</v>
      </c>
      <c r="AP6" s="292" t="s">
        <v>693</v>
      </c>
      <c r="AQ6" s="292" t="s">
        <v>694</v>
      </c>
      <c r="AR6" s="292">
        <v>13</v>
      </c>
      <c r="AS6" s="292" t="s">
        <v>697</v>
      </c>
      <c r="AT6" s="292"/>
      <c r="AU6" s="292" t="s">
        <v>693</v>
      </c>
      <c r="AV6" s="292" t="s">
        <v>698</v>
      </c>
      <c r="AW6" s="292" t="s">
        <v>699</v>
      </c>
      <c r="AX6" s="292">
        <v>1</v>
      </c>
      <c r="AY6" s="292"/>
      <c r="AZ6" s="292"/>
      <c r="BA6" s="292"/>
      <c r="BB6" s="292"/>
      <c r="BC6" s="292"/>
      <c r="BD6" s="292" t="s">
        <v>698</v>
      </c>
      <c r="BE6" s="292" t="s">
        <v>693</v>
      </c>
      <c r="BF6" s="292" t="s">
        <v>694</v>
      </c>
      <c r="BG6" s="292"/>
      <c r="BH6" s="292"/>
      <c r="BI6" s="292"/>
      <c r="BJ6" s="292" t="s">
        <v>690</v>
      </c>
      <c r="BK6" s="292"/>
      <c r="BL6" s="292">
        <v>0</v>
      </c>
      <c r="BM6" s="292" t="s">
        <v>687</v>
      </c>
      <c r="BN6" s="292"/>
      <c r="BO6" s="292" t="s">
        <v>700</v>
      </c>
      <c r="BP6" s="292" t="s">
        <v>700</v>
      </c>
      <c r="BQ6" s="292" t="s">
        <v>689</v>
      </c>
    </row>
    <row r="7" spans="1:69">
      <c r="A7" s="153">
        <f t="shared" si="0"/>
        <v>45280</v>
      </c>
      <c r="B7" s="153">
        <f t="shared" si="1"/>
        <v>47100</v>
      </c>
      <c r="C7" s="165">
        <f t="shared" si="2"/>
        <v>-440000000</v>
      </c>
      <c r="D7" s="55">
        <f t="shared" si="3"/>
        <v>9.0200000000000002E-2</v>
      </c>
      <c r="E7" s="86">
        <v>-7775059.4919745922</v>
      </c>
      <c r="F7" s="86">
        <v>10417.475904138446</v>
      </c>
      <c r="H7" s="292">
        <v>6</v>
      </c>
      <c r="I7" s="292" t="s">
        <v>686</v>
      </c>
      <c r="J7" s="292">
        <v>440000000</v>
      </c>
      <c r="K7" s="292">
        <v>440000000</v>
      </c>
      <c r="L7" s="292" t="s">
        <v>687</v>
      </c>
      <c r="M7" s="292" t="s">
        <v>688</v>
      </c>
      <c r="N7" s="292">
        <v>9.02</v>
      </c>
      <c r="O7" s="292">
        <v>9.02</v>
      </c>
      <c r="P7" s="292"/>
      <c r="Q7" s="292" t="s">
        <v>689</v>
      </c>
      <c r="R7" s="292" t="s">
        <v>689</v>
      </c>
      <c r="S7" s="292" t="s">
        <v>690</v>
      </c>
      <c r="T7" s="292" t="s">
        <v>691</v>
      </c>
      <c r="U7" s="292" t="s">
        <v>89</v>
      </c>
      <c r="V7" s="292" t="s">
        <v>692</v>
      </c>
      <c r="W7" s="292">
        <v>13</v>
      </c>
      <c r="X7" s="292" t="s">
        <v>693</v>
      </c>
      <c r="Y7" s="292" t="s">
        <v>694</v>
      </c>
      <c r="Z7" s="292" t="s">
        <v>695</v>
      </c>
      <c r="AA7" s="292" t="s">
        <v>696</v>
      </c>
      <c r="AB7" s="292" t="s">
        <v>693</v>
      </c>
      <c r="AC7" s="292" t="s">
        <v>694</v>
      </c>
      <c r="AD7" s="292">
        <v>13</v>
      </c>
      <c r="AE7" s="292"/>
      <c r="AF7" s="292"/>
      <c r="AG7" s="292">
        <v>13</v>
      </c>
      <c r="AH7" s="292" t="s">
        <v>693</v>
      </c>
      <c r="AI7" s="292" t="s">
        <v>694</v>
      </c>
      <c r="AJ7" s="292" t="s">
        <v>695</v>
      </c>
      <c r="AK7" s="292" t="s">
        <v>696</v>
      </c>
      <c r="AL7" s="292" t="s">
        <v>693</v>
      </c>
      <c r="AM7" s="292" t="s">
        <v>694</v>
      </c>
      <c r="AN7" s="292">
        <v>13</v>
      </c>
      <c r="AO7" s="292">
        <v>13</v>
      </c>
      <c r="AP7" s="292" t="s">
        <v>693</v>
      </c>
      <c r="AQ7" s="292" t="s">
        <v>694</v>
      </c>
      <c r="AR7" s="292">
        <v>13</v>
      </c>
      <c r="AS7" s="292" t="s">
        <v>697</v>
      </c>
      <c r="AT7" s="292"/>
      <c r="AU7" s="292" t="s">
        <v>693</v>
      </c>
      <c r="AV7" s="292" t="s">
        <v>698</v>
      </c>
      <c r="AW7" s="292" t="s">
        <v>699</v>
      </c>
      <c r="AX7" s="292">
        <v>1</v>
      </c>
      <c r="AY7" s="292"/>
      <c r="AZ7" s="292"/>
      <c r="BA7" s="292"/>
      <c r="BB7" s="292"/>
      <c r="BC7" s="292"/>
      <c r="BD7" s="292" t="s">
        <v>698</v>
      </c>
      <c r="BE7" s="292" t="s">
        <v>693</v>
      </c>
      <c r="BF7" s="292" t="s">
        <v>694</v>
      </c>
      <c r="BG7" s="292"/>
      <c r="BH7" s="292"/>
      <c r="BI7" s="292"/>
      <c r="BJ7" s="292" t="s">
        <v>690</v>
      </c>
      <c r="BK7" s="292"/>
      <c r="BL7" s="292">
        <v>0</v>
      </c>
      <c r="BM7" s="292" t="s">
        <v>687</v>
      </c>
      <c r="BN7" s="292"/>
      <c r="BO7" s="292" t="s">
        <v>700</v>
      </c>
      <c r="BP7" s="292" t="s">
        <v>700</v>
      </c>
      <c r="BQ7" s="292" t="s">
        <v>689</v>
      </c>
    </row>
    <row r="8" spans="1:69">
      <c r="A8" s="153">
        <f t="shared" si="0"/>
        <v>45280</v>
      </c>
      <c r="B8" s="153">
        <f t="shared" si="1"/>
        <v>47100</v>
      </c>
      <c r="C8" s="165">
        <f t="shared" si="2"/>
        <v>450000000</v>
      </c>
      <c r="D8" s="55">
        <f t="shared" si="3"/>
        <v>9.265000000000001E-2</v>
      </c>
      <c r="E8" s="86">
        <v>12409729.127945423</v>
      </c>
      <c r="F8" s="86">
        <v>-10710.863685401189</v>
      </c>
      <c r="H8" s="292">
        <v>7</v>
      </c>
      <c r="I8" s="292" t="s">
        <v>701</v>
      </c>
      <c r="J8" s="292">
        <v>450000000</v>
      </c>
      <c r="K8" s="292">
        <v>450000000</v>
      </c>
      <c r="L8" s="292" t="s">
        <v>687</v>
      </c>
      <c r="M8" s="292" t="s">
        <v>688</v>
      </c>
      <c r="N8" s="292">
        <v>9.2650000000000006</v>
      </c>
      <c r="O8" s="292">
        <v>9.2650000000000006</v>
      </c>
      <c r="P8" s="292"/>
      <c r="Q8" s="292" t="s">
        <v>689</v>
      </c>
      <c r="R8" s="292" t="s">
        <v>689</v>
      </c>
      <c r="S8" s="292" t="s">
        <v>690</v>
      </c>
      <c r="T8" s="292" t="s">
        <v>691</v>
      </c>
      <c r="U8" s="292" t="s">
        <v>89</v>
      </c>
      <c r="V8" s="292" t="s">
        <v>692</v>
      </c>
      <c r="W8" s="292">
        <v>13</v>
      </c>
      <c r="X8" s="292" t="s">
        <v>693</v>
      </c>
      <c r="Y8" s="292" t="s">
        <v>694</v>
      </c>
      <c r="Z8" s="292" t="s">
        <v>695</v>
      </c>
      <c r="AA8" s="292" t="s">
        <v>696</v>
      </c>
      <c r="AB8" s="292" t="s">
        <v>693</v>
      </c>
      <c r="AC8" s="292" t="s">
        <v>694</v>
      </c>
      <c r="AD8" s="292">
        <v>13</v>
      </c>
      <c r="AE8" s="292"/>
      <c r="AF8" s="292"/>
      <c r="AG8" s="292">
        <v>13</v>
      </c>
      <c r="AH8" s="292" t="s">
        <v>693</v>
      </c>
      <c r="AI8" s="292" t="s">
        <v>694</v>
      </c>
      <c r="AJ8" s="292" t="s">
        <v>695</v>
      </c>
      <c r="AK8" s="292" t="s">
        <v>696</v>
      </c>
      <c r="AL8" s="292" t="s">
        <v>693</v>
      </c>
      <c r="AM8" s="292" t="s">
        <v>694</v>
      </c>
      <c r="AN8" s="292">
        <v>13</v>
      </c>
      <c r="AO8" s="292">
        <v>13</v>
      </c>
      <c r="AP8" s="292" t="s">
        <v>693</v>
      </c>
      <c r="AQ8" s="292" t="s">
        <v>694</v>
      </c>
      <c r="AR8" s="292">
        <v>13</v>
      </c>
      <c r="AS8" s="292" t="s">
        <v>697</v>
      </c>
      <c r="AT8" s="292"/>
      <c r="AU8" s="292" t="s">
        <v>693</v>
      </c>
      <c r="AV8" s="292" t="s">
        <v>698</v>
      </c>
      <c r="AW8" s="292" t="s">
        <v>699</v>
      </c>
      <c r="AX8" s="292">
        <v>1</v>
      </c>
      <c r="AY8" s="292"/>
      <c r="AZ8" s="292"/>
      <c r="BA8" s="292"/>
      <c r="BB8" s="292"/>
      <c r="BC8" s="292"/>
      <c r="BD8" s="292" t="s">
        <v>698</v>
      </c>
      <c r="BE8" s="292" t="s">
        <v>693</v>
      </c>
      <c r="BF8" s="292" t="s">
        <v>694</v>
      </c>
      <c r="BG8" s="292"/>
      <c r="BH8" s="292"/>
      <c r="BI8" s="292"/>
      <c r="BJ8" s="292" t="s">
        <v>690</v>
      </c>
      <c r="BK8" s="292"/>
      <c r="BL8" s="292">
        <v>0</v>
      </c>
      <c r="BM8" s="292" t="s">
        <v>687</v>
      </c>
      <c r="BN8" s="292"/>
      <c r="BO8" s="292" t="s">
        <v>700</v>
      </c>
      <c r="BP8" s="292" t="s">
        <v>700</v>
      </c>
      <c r="BQ8" s="292" t="s">
        <v>689</v>
      </c>
    </row>
    <row r="9" spans="1:69">
      <c r="A9" s="153">
        <f t="shared" si="0"/>
        <v>45280</v>
      </c>
      <c r="B9" s="153">
        <f t="shared" si="1"/>
        <v>47100</v>
      </c>
      <c r="C9" s="165">
        <f t="shared" si="2"/>
        <v>230000000</v>
      </c>
      <c r="D9" s="55">
        <f t="shared" si="3"/>
        <v>8.8950000000000001E-2</v>
      </c>
      <c r="E9" s="86">
        <v>2901728.0926953405</v>
      </c>
      <c r="F9" s="86">
        <v>-5430.7320991248926</v>
      </c>
      <c r="H9" s="292">
        <v>8</v>
      </c>
      <c r="I9" s="292" t="s">
        <v>701</v>
      </c>
      <c r="J9" s="292">
        <v>230000000</v>
      </c>
      <c r="K9" s="292">
        <v>230000000</v>
      </c>
      <c r="L9" s="292" t="s">
        <v>687</v>
      </c>
      <c r="M9" s="292" t="s">
        <v>688</v>
      </c>
      <c r="N9" s="292">
        <v>8.8949999999999996</v>
      </c>
      <c r="O9" s="292">
        <v>8.8949999999999996</v>
      </c>
      <c r="P9" s="292"/>
      <c r="Q9" s="292" t="s">
        <v>689</v>
      </c>
      <c r="R9" s="292" t="s">
        <v>689</v>
      </c>
      <c r="S9" s="292" t="s">
        <v>690</v>
      </c>
      <c r="T9" s="292" t="s">
        <v>691</v>
      </c>
      <c r="U9" s="292" t="s">
        <v>89</v>
      </c>
      <c r="V9" s="292" t="s">
        <v>692</v>
      </c>
      <c r="W9" s="292">
        <v>13</v>
      </c>
      <c r="X9" s="292" t="s">
        <v>693</v>
      </c>
      <c r="Y9" s="292" t="s">
        <v>694</v>
      </c>
      <c r="Z9" s="292" t="s">
        <v>695</v>
      </c>
      <c r="AA9" s="292" t="s">
        <v>696</v>
      </c>
      <c r="AB9" s="292" t="s">
        <v>693</v>
      </c>
      <c r="AC9" s="292" t="s">
        <v>694</v>
      </c>
      <c r="AD9" s="292">
        <v>13</v>
      </c>
      <c r="AE9" s="292"/>
      <c r="AF9" s="292"/>
      <c r="AG9" s="292">
        <v>13</v>
      </c>
      <c r="AH9" s="292" t="s">
        <v>693</v>
      </c>
      <c r="AI9" s="292" t="s">
        <v>694</v>
      </c>
      <c r="AJ9" s="292" t="s">
        <v>695</v>
      </c>
      <c r="AK9" s="292" t="s">
        <v>696</v>
      </c>
      <c r="AL9" s="292" t="s">
        <v>693</v>
      </c>
      <c r="AM9" s="292" t="s">
        <v>694</v>
      </c>
      <c r="AN9" s="292">
        <v>13</v>
      </c>
      <c r="AO9" s="292">
        <v>13</v>
      </c>
      <c r="AP9" s="292" t="s">
        <v>693</v>
      </c>
      <c r="AQ9" s="292" t="s">
        <v>694</v>
      </c>
      <c r="AR9" s="292">
        <v>13</v>
      </c>
      <c r="AS9" s="292" t="s">
        <v>697</v>
      </c>
      <c r="AT9" s="292"/>
      <c r="AU9" s="292" t="s">
        <v>693</v>
      </c>
      <c r="AV9" s="292" t="s">
        <v>698</v>
      </c>
      <c r="AW9" s="292" t="s">
        <v>699</v>
      </c>
      <c r="AX9" s="292">
        <v>1</v>
      </c>
      <c r="AY9" s="292"/>
      <c r="AZ9" s="292"/>
      <c r="BA9" s="292"/>
      <c r="BB9" s="292"/>
      <c r="BC9" s="292"/>
      <c r="BD9" s="292" t="s">
        <v>698</v>
      </c>
      <c r="BE9" s="292" t="s">
        <v>693</v>
      </c>
      <c r="BF9" s="292" t="s">
        <v>694</v>
      </c>
      <c r="BG9" s="292"/>
      <c r="BH9" s="292"/>
      <c r="BI9" s="292"/>
      <c r="BJ9" s="292" t="s">
        <v>690</v>
      </c>
      <c r="BK9" s="292"/>
      <c r="BL9" s="292">
        <v>0</v>
      </c>
      <c r="BM9" s="292" t="s">
        <v>687</v>
      </c>
      <c r="BN9" s="292"/>
      <c r="BO9" s="292" t="s">
        <v>700</v>
      </c>
      <c r="BP9" s="292" t="s">
        <v>700</v>
      </c>
      <c r="BQ9" s="292" t="s">
        <v>689</v>
      </c>
    </row>
    <row r="10" spans="1:69">
      <c r="A10" s="153">
        <f t="shared" si="0"/>
        <v>45280</v>
      </c>
      <c r="B10" s="153">
        <f t="shared" si="1"/>
        <v>47100</v>
      </c>
      <c r="C10" s="165">
        <f t="shared" si="2"/>
        <v>230000000</v>
      </c>
      <c r="D10" s="55">
        <f t="shared" si="3"/>
        <v>8.8950000000000001E-2</v>
      </c>
      <c r="E10" s="86">
        <v>2901728.0926953405</v>
      </c>
      <c r="F10" s="86">
        <v>-5430.7320991248926</v>
      </c>
      <c r="H10" s="292">
        <v>9</v>
      </c>
      <c r="I10" s="292" t="s">
        <v>701</v>
      </c>
      <c r="J10" s="292">
        <v>230000000</v>
      </c>
      <c r="K10" s="292">
        <v>230000000</v>
      </c>
      <c r="L10" s="292" t="s">
        <v>687</v>
      </c>
      <c r="M10" s="292" t="s">
        <v>688</v>
      </c>
      <c r="N10" s="292">
        <v>8.8949999999999996</v>
      </c>
      <c r="O10" s="292">
        <v>8.8949999999999996</v>
      </c>
      <c r="P10" s="292"/>
      <c r="Q10" s="292" t="s">
        <v>689</v>
      </c>
      <c r="R10" s="292" t="s">
        <v>689</v>
      </c>
      <c r="S10" s="292" t="s">
        <v>690</v>
      </c>
      <c r="T10" s="292" t="s">
        <v>691</v>
      </c>
      <c r="U10" s="292" t="s">
        <v>89</v>
      </c>
      <c r="V10" s="292" t="s">
        <v>692</v>
      </c>
      <c r="W10" s="292">
        <v>13</v>
      </c>
      <c r="X10" s="292" t="s">
        <v>693</v>
      </c>
      <c r="Y10" s="292" t="s">
        <v>694</v>
      </c>
      <c r="Z10" s="292" t="s">
        <v>695</v>
      </c>
      <c r="AA10" s="292" t="s">
        <v>696</v>
      </c>
      <c r="AB10" s="292" t="s">
        <v>693</v>
      </c>
      <c r="AC10" s="292" t="s">
        <v>694</v>
      </c>
      <c r="AD10" s="292">
        <v>13</v>
      </c>
      <c r="AE10" s="292"/>
      <c r="AF10" s="292"/>
      <c r="AG10" s="292">
        <v>13</v>
      </c>
      <c r="AH10" s="292" t="s">
        <v>693</v>
      </c>
      <c r="AI10" s="292" t="s">
        <v>694</v>
      </c>
      <c r="AJ10" s="292" t="s">
        <v>695</v>
      </c>
      <c r="AK10" s="292" t="s">
        <v>696</v>
      </c>
      <c r="AL10" s="292" t="s">
        <v>693</v>
      </c>
      <c r="AM10" s="292" t="s">
        <v>694</v>
      </c>
      <c r="AN10" s="292">
        <v>13</v>
      </c>
      <c r="AO10" s="292">
        <v>13</v>
      </c>
      <c r="AP10" s="292" t="s">
        <v>693</v>
      </c>
      <c r="AQ10" s="292" t="s">
        <v>694</v>
      </c>
      <c r="AR10" s="292">
        <v>13</v>
      </c>
      <c r="AS10" s="292" t="s">
        <v>697</v>
      </c>
      <c r="AT10" s="292"/>
      <c r="AU10" s="292" t="s">
        <v>693</v>
      </c>
      <c r="AV10" s="292" t="s">
        <v>698</v>
      </c>
      <c r="AW10" s="292" t="s">
        <v>699</v>
      </c>
      <c r="AX10" s="292">
        <v>1</v>
      </c>
      <c r="AY10" s="292"/>
      <c r="AZ10" s="292"/>
      <c r="BA10" s="292"/>
      <c r="BB10" s="292"/>
      <c r="BC10" s="292"/>
      <c r="BD10" s="292" t="s">
        <v>698</v>
      </c>
      <c r="BE10" s="292" t="s">
        <v>693</v>
      </c>
      <c r="BF10" s="292" t="s">
        <v>694</v>
      </c>
      <c r="BG10" s="292"/>
      <c r="BH10" s="292"/>
      <c r="BI10" s="292"/>
      <c r="BJ10" s="292" t="s">
        <v>690</v>
      </c>
      <c r="BK10" s="292"/>
      <c r="BL10" s="292">
        <v>0</v>
      </c>
      <c r="BM10" s="292" t="s">
        <v>687</v>
      </c>
      <c r="BN10" s="292"/>
      <c r="BO10" s="292" t="s">
        <v>700</v>
      </c>
      <c r="BP10" s="292" t="s">
        <v>700</v>
      </c>
      <c r="BQ10" s="292" t="s">
        <v>689</v>
      </c>
    </row>
    <row r="11" spans="1:69">
      <c r="A11" s="153">
        <f t="shared" si="0"/>
        <v>45280</v>
      </c>
      <c r="B11" s="153">
        <f t="shared" si="1"/>
        <v>47100</v>
      </c>
      <c r="C11" s="165">
        <f t="shared" si="2"/>
        <v>215000000</v>
      </c>
      <c r="D11" s="55">
        <f t="shared" si="3"/>
        <v>8.9649999999999994E-2</v>
      </c>
      <c r="E11" s="86">
        <v>3321032.387174204</v>
      </c>
      <c r="F11" s="86">
        <v>-5084.2839489257058</v>
      </c>
      <c r="H11" s="292">
        <v>10</v>
      </c>
      <c r="I11" s="292" t="s">
        <v>701</v>
      </c>
      <c r="J11" s="292">
        <v>215000000</v>
      </c>
      <c r="K11" s="292">
        <v>215000000</v>
      </c>
      <c r="L11" s="292" t="s">
        <v>687</v>
      </c>
      <c r="M11" s="292" t="s">
        <v>688</v>
      </c>
      <c r="N11" s="292">
        <v>8.9649999999999999</v>
      </c>
      <c r="O11" s="292">
        <v>8.9649999999999999</v>
      </c>
      <c r="P11" s="292"/>
      <c r="Q11" s="292" t="s">
        <v>689</v>
      </c>
      <c r="R11" s="292" t="s">
        <v>689</v>
      </c>
      <c r="S11" s="292" t="s">
        <v>690</v>
      </c>
      <c r="T11" s="292" t="s">
        <v>691</v>
      </c>
      <c r="U11" s="292" t="s">
        <v>89</v>
      </c>
      <c r="V11" s="292" t="s">
        <v>692</v>
      </c>
      <c r="W11" s="292">
        <v>13</v>
      </c>
      <c r="X11" s="292" t="s">
        <v>693</v>
      </c>
      <c r="Y11" s="292" t="s">
        <v>694</v>
      </c>
      <c r="Z11" s="292" t="s">
        <v>695</v>
      </c>
      <c r="AA11" s="292" t="s">
        <v>696</v>
      </c>
      <c r="AB11" s="292" t="s">
        <v>693</v>
      </c>
      <c r="AC11" s="292" t="s">
        <v>694</v>
      </c>
      <c r="AD11" s="292">
        <v>13</v>
      </c>
      <c r="AE11" s="292"/>
      <c r="AF11" s="292"/>
      <c r="AG11" s="292">
        <v>13</v>
      </c>
      <c r="AH11" s="292" t="s">
        <v>693</v>
      </c>
      <c r="AI11" s="292" t="s">
        <v>694</v>
      </c>
      <c r="AJ11" s="292" t="s">
        <v>695</v>
      </c>
      <c r="AK11" s="292" t="s">
        <v>696</v>
      </c>
      <c r="AL11" s="292" t="s">
        <v>693</v>
      </c>
      <c r="AM11" s="292" t="s">
        <v>694</v>
      </c>
      <c r="AN11" s="292">
        <v>13</v>
      </c>
      <c r="AO11" s="292">
        <v>13</v>
      </c>
      <c r="AP11" s="292" t="s">
        <v>693</v>
      </c>
      <c r="AQ11" s="292" t="s">
        <v>694</v>
      </c>
      <c r="AR11" s="292">
        <v>13</v>
      </c>
      <c r="AS11" s="292" t="s">
        <v>697</v>
      </c>
      <c r="AT11" s="292"/>
      <c r="AU11" s="292" t="s">
        <v>693</v>
      </c>
      <c r="AV11" s="292" t="s">
        <v>698</v>
      </c>
      <c r="AW11" s="292" t="s">
        <v>699</v>
      </c>
      <c r="AX11" s="292">
        <v>1</v>
      </c>
      <c r="AY11" s="292"/>
      <c r="AZ11" s="292"/>
      <c r="BA11" s="292"/>
      <c r="BB11" s="292"/>
      <c r="BC11" s="292"/>
      <c r="BD11" s="292" t="s">
        <v>698</v>
      </c>
      <c r="BE11" s="292" t="s">
        <v>693</v>
      </c>
      <c r="BF11" s="292" t="s">
        <v>694</v>
      </c>
      <c r="BG11" s="292"/>
      <c r="BH11" s="292"/>
      <c r="BI11" s="292"/>
      <c r="BJ11" s="292" t="s">
        <v>690</v>
      </c>
      <c r="BK11" s="292"/>
      <c r="BL11" s="292">
        <v>0</v>
      </c>
      <c r="BM11" s="292" t="s">
        <v>687</v>
      </c>
      <c r="BN11" s="292"/>
      <c r="BO11" s="292" t="s">
        <v>700</v>
      </c>
      <c r="BP11" s="292" t="s">
        <v>700</v>
      </c>
      <c r="BQ11" s="292" t="s">
        <v>689</v>
      </c>
    </row>
    <row r="12" spans="1:69">
      <c r="A12" s="153">
        <f t="shared" si="0"/>
        <v>45280</v>
      </c>
      <c r="B12" s="153">
        <f t="shared" si="1"/>
        <v>47100</v>
      </c>
      <c r="C12" s="165">
        <f t="shared" si="2"/>
        <v>-1310000000</v>
      </c>
      <c r="D12" s="55">
        <f t="shared" si="3"/>
        <v>8.8749999999999996E-2</v>
      </c>
      <c r="E12" s="86">
        <v>-15467835.733798981</v>
      </c>
      <c r="F12" s="86">
        <v>30918.10415671223</v>
      </c>
      <c r="H12" s="292">
        <v>11</v>
      </c>
      <c r="I12" s="292" t="s">
        <v>686</v>
      </c>
      <c r="J12" s="292">
        <v>1310000000</v>
      </c>
      <c r="K12" s="292">
        <v>1310000000</v>
      </c>
      <c r="L12" s="292" t="s">
        <v>687</v>
      </c>
      <c r="M12" s="292" t="s">
        <v>688</v>
      </c>
      <c r="N12" s="292">
        <v>8.875</v>
      </c>
      <c r="O12" s="292">
        <v>8.875</v>
      </c>
      <c r="P12" s="292"/>
      <c r="Q12" s="292" t="s">
        <v>689</v>
      </c>
      <c r="R12" s="292" t="s">
        <v>689</v>
      </c>
      <c r="S12" s="292" t="s">
        <v>690</v>
      </c>
      <c r="T12" s="292" t="s">
        <v>691</v>
      </c>
      <c r="U12" s="292" t="s">
        <v>89</v>
      </c>
      <c r="V12" s="292" t="s">
        <v>692</v>
      </c>
      <c r="W12" s="292">
        <v>13</v>
      </c>
      <c r="X12" s="292" t="s">
        <v>693</v>
      </c>
      <c r="Y12" s="292" t="s">
        <v>694</v>
      </c>
      <c r="Z12" s="292" t="s">
        <v>695</v>
      </c>
      <c r="AA12" s="292" t="s">
        <v>696</v>
      </c>
      <c r="AB12" s="292" t="s">
        <v>693</v>
      </c>
      <c r="AC12" s="292" t="s">
        <v>694</v>
      </c>
      <c r="AD12" s="292">
        <v>13</v>
      </c>
      <c r="AE12" s="292"/>
      <c r="AF12" s="292"/>
      <c r="AG12" s="292">
        <v>13</v>
      </c>
      <c r="AH12" s="292" t="s">
        <v>693</v>
      </c>
      <c r="AI12" s="292" t="s">
        <v>694</v>
      </c>
      <c r="AJ12" s="292" t="s">
        <v>695</v>
      </c>
      <c r="AK12" s="292" t="s">
        <v>696</v>
      </c>
      <c r="AL12" s="292" t="s">
        <v>693</v>
      </c>
      <c r="AM12" s="292" t="s">
        <v>694</v>
      </c>
      <c r="AN12" s="292">
        <v>13</v>
      </c>
      <c r="AO12" s="292">
        <v>13</v>
      </c>
      <c r="AP12" s="292" t="s">
        <v>693</v>
      </c>
      <c r="AQ12" s="292" t="s">
        <v>694</v>
      </c>
      <c r="AR12" s="292">
        <v>13</v>
      </c>
      <c r="AS12" s="292" t="s">
        <v>697</v>
      </c>
      <c r="AT12" s="292"/>
      <c r="AU12" s="292" t="s">
        <v>693</v>
      </c>
      <c r="AV12" s="292" t="s">
        <v>698</v>
      </c>
      <c r="AW12" s="292" t="s">
        <v>699</v>
      </c>
      <c r="AX12" s="292">
        <v>1</v>
      </c>
      <c r="AY12" s="292"/>
      <c r="AZ12" s="292"/>
      <c r="BA12" s="292"/>
      <c r="BB12" s="292"/>
      <c r="BC12" s="292"/>
      <c r="BD12" s="292" t="s">
        <v>698</v>
      </c>
      <c r="BE12" s="292" t="s">
        <v>693</v>
      </c>
      <c r="BF12" s="292" t="s">
        <v>694</v>
      </c>
      <c r="BG12" s="292"/>
      <c r="BH12" s="292"/>
      <c r="BI12" s="292"/>
      <c r="BJ12" s="292" t="s">
        <v>690</v>
      </c>
      <c r="BK12" s="292"/>
      <c r="BL12" s="292">
        <v>0</v>
      </c>
      <c r="BM12" s="292" t="s">
        <v>687</v>
      </c>
      <c r="BN12" s="292"/>
      <c r="BO12" s="292" t="s">
        <v>700</v>
      </c>
      <c r="BP12" s="292" t="s">
        <v>700</v>
      </c>
      <c r="BQ12" s="292" t="s">
        <v>689</v>
      </c>
    </row>
    <row r="13" spans="1:69">
      <c r="A13" s="153">
        <f t="shared" si="0"/>
        <v>45280</v>
      </c>
      <c r="B13" s="153">
        <f t="shared" si="1"/>
        <v>48920</v>
      </c>
      <c r="C13" s="165">
        <f t="shared" si="2"/>
        <v>260000000</v>
      </c>
      <c r="D13" s="55">
        <f t="shared" si="3"/>
        <v>8.900000000000001E-2</v>
      </c>
      <c r="E13" s="86">
        <v>6648715.9889537096</v>
      </c>
      <c r="F13" s="86">
        <v>-10331.735197403872</v>
      </c>
      <c r="H13" s="292">
        <v>12</v>
      </c>
      <c r="I13" s="292" t="s">
        <v>701</v>
      </c>
      <c r="J13" s="292">
        <v>260000000</v>
      </c>
      <c r="K13" s="292">
        <v>260000000</v>
      </c>
      <c r="L13" s="292" t="s">
        <v>687</v>
      </c>
      <c r="M13" s="292" t="s">
        <v>702</v>
      </c>
      <c r="N13" s="292">
        <v>8.9</v>
      </c>
      <c r="O13" s="292">
        <v>8.9</v>
      </c>
      <c r="P13" s="292"/>
      <c r="Q13" s="292" t="s">
        <v>689</v>
      </c>
      <c r="R13" s="292" t="s">
        <v>689</v>
      </c>
      <c r="S13" s="292" t="s">
        <v>690</v>
      </c>
      <c r="T13" s="293">
        <v>48772</v>
      </c>
      <c r="U13" s="292" t="s">
        <v>89</v>
      </c>
      <c r="V13" s="292" t="s">
        <v>692</v>
      </c>
      <c r="W13" s="292">
        <v>13</v>
      </c>
      <c r="X13" s="292" t="s">
        <v>693</v>
      </c>
      <c r="Y13" s="292" t="s">
        <v>694</v>
      </c>
      <c r="Z13" s="292" t="s">
        <v>695</v>
      </c>
      <c r="AA13" s="292" t="s">
        <v>696</v>
      </c>
      <c r="AB13" s="292" t="s">
        <v>693</v>
      </c>
      <c r="AC13" s="292" t="s">
        <v>694</v>
      </c>
      <c r="AD13" s="292">
        <v>13</v>
      </c>
      <c r="AE13" s="292"/>
      <c r="AF13" s="292"/>
      <c r="AG13" s="292">
        <v>13</v>
      </c>
      <c r="AH13" s="292" t="s">
        <v>693</v>
      </c>
      <c r="AI13" s="292" t="s">
        <v>694</v>
      </c>
      <c r="AJ13" s="292" t="s">
        <v>695</v>
      </c>
      <c r="AK13" s="292" t="s">
        <v>696</v>
      </c>
      <c r="AL13" s="292" t="s">
        <v>693</v>
      </c>
      <c r="AM13" s="292" t="s">
        <v>694</v>
      </c>
      <c r="AN13" s="292">
        <v>13</v>
      </c>
      <c r="AO13" s="292">
        <v>13</v>
      </c>
      <c r="AP13" s="292" t="s">
        <v>693</v>
      </c>
      <c r="AQ13" s="292" t="s">
        <v>694</v>
      </c>
      <c r="AR13" s="292">
        <v>13</v>
      </c>
      <c r="AS13" s="292" t="s">
        <v>697</v>
      </c>
      <c r="AT13" s="292"/>
      <c r="AU13" s="292" t="s">
        <v>693</v>
      </c>
      <c r="AV13" s="292" t="s">
        <v>698</v>
      </c>
      <c r="AW13" s="292" t="s">
        <v>699</v>
      </c>
      <c r="AX13" s="292">
        <v>1</v>
      </c>
      <c r="AY13" s="292"/>
      <c r="AZ13" s="292"/>
      <c r="BA13" s="292"/>
      <c r="BB13" s="292"/>
      <c r="BC13" s="292"/>
      <c r="BD13" s="292" t="s">
        <v>698</v>
      </c>
      <c r="BE13" s="292" t="s">
        <v>693</v>
      </c>
      <c r="BF13" s="292" t="s">
        <v>694</v>
      </c>
      <c r="BG13" s="292"/>
      <c r="BH13" s="292"/>
      <c r="BI13" s="292"/>
      <c r="BJ13" s="292" t="s">
        <v>690</v>
      </c>
      <c r="BK13" s="292"/>
      <c r="BL13" s="292">
        <v>0</v>
      </c>
      <c r="BM13" s="292" t="s">
        <v>687</v>
      </c>
      <c r="BN13" s="292"/>
      <c r="BO13" s="292" t="s">
        <v>700</v>
      </c>
      <c r="BP13" s="292" t="s">
        <v>700</v>
      </c>
      <c r="BQ13" s="292" t="s">
        <v>689</v>
      </c>
    </row>
    <row r="14" spans="1:69">
      <c r="A14" s="153">
        <f t="shared" si="0"/>
        <v>45280</v>
      </c>
      <c r="B14" s="153">
        <f t="shared" si="1"/>
        <v>47100</v>
      </c>
      <c r="C14" s="165">
        <f t="shared" si="2"/>
        <v>-230000000</v>
      </c>
      <c r="D14" s="55">
        <f t="shared" si="3"/>
        <v>9.8049999999999998E-2</v>
      </c>
      <c r="E14" s="86">
        <v>-11364783.062789917</v>
      </c>
      <c r="F14" s="86">
        <v>5538.2334490572612</v>
      </c>
      <c r="H14" s="292">
        <v>13</v>
      </c>
      <c r="I14" s="292" t="s">
        <v>686</v>
      </c>
      <c r="J14" s="292">
        <v>230000000</v>
      </c>
      <c r="K14" s="292">
        <v>230000000</v>
      </c>
      <c r="L14" s="292" t="s">
        <v>687</v>
      </c>
      <c r="M14" s="292" t="s">
        <v>688</v>
      </c>
      <c r="N14" s="292">
        <v>9.8049999999999997</v>
      </c>
      <c r="O14" s="292">
        <v>9.8049999999999997</v>
      </c>
      <c r="P14" s="292"/>
      <c r="Q14" s="292" t="s">
        <v>689</v>
      </c>
      <c r="R14" s="292" t="s">
        <v>689</v>
      </c>
      <c r="S14" s="292" t="s">
        <v>690</v>
      </c>
      <c r="T14" s="292" t="s">
        <v>691</v>
      </c>
      <c r="U14" s="292" t="s">
        <v>89</v>
      </c>
      <c r="V14" s="292" t="s">
        <v>692</v>
      </c>
      <c r="W14" s="292">
        <v>13</v>
      </c>
      <c r="X14" s="292" t="s">
        <v>693</v>
      </c>
      <c r="Y14" s="292" t="s">
        <v>694</v>
      </c>
      <c r="Z14" s="292" t="s">
        <v>695</v>
      </c>
      <c r="AA14" s="292" t="s">
        <v>696</v>
      </c>
      <c r="AB14" s="292" t="s">
        <v>693</v>
      </c>
      <c r="AC14" s="292" t="s">
        <v>694</v>
      </c>
      <c r="AD14" s="292">
        <v>13</v>
      </c>
      <c r="AE14" s="292"/>
      <c r="AF14" s="292"/>
      <c r="AG14" s="292">
        <v>13</v>
      </c>
      <c r="AH14" s="292" t="s">
        <v>693</v>
      </c>
      <c r="AI14" s="292" t="s">
        <v>694</v>
      </c>
      <c r="AJ14" s="292" t="s">
        <v>695</v>
      </c>
      <c r="AK14" s="292" t="s">
        <v>696</v>
      </c>
      <c r="AL14" s="292" t="s">
        <v>693</v>
      </c>
      <c r="AM14" s="292" t="s">
        <v>694</v>
      </c>
      <c r="AN14" s="292">
        <v>13</v>
      </c>
      <c r="AO14" s="292">
        <v>13</v>
      </c>
      <c r="AP14" s="292" t="s">
        <v>693</v>
      </c>
      <c r="AQ14" s="292" t="s">
        <v>694</v>
      </c>
      <c r="AR14" s="292">
        <v>13</v>
      </c>
      <c r="AS14" s="292" t="s">
        <v>697</v>
      </c>
      <c r="AT14" s="292"/>
      <c r="AU14" s="292" t="s">
        <v>693</v>
      </c>
      <c r="AV14" s="292" t="s">
        <v>698</v>
      </c>
      <c r="AW14" s="292" t="s">
        <v>699</v>
      </c>
      <c r="AX14" s="292">
        <v>1</v>
      </c>
      <c r="AY14" s="292"/>
      <c r="AZ14" s="292"/>
      <c r="BA14" s="292"/>
      <c r="BB14" s="292"/>
      <c r="BC14" s="292"/>
      <c r="BD14" s="292" t="s">
        <v>698</v>
      </c>
      <c r="BE14" s="292" t="s">
        <v>693</v>
      </c>
      <c r="BF14" s="292" t="s">
        <v>694</v>
      </c>
      <c r="BG14" s="292"/>
      <c r="BH14" s="292"/>
      <c r="BI14" s="292"/>
      <c r="BJ14" s="292" t="s">
        <v>690</v>
      </c>
      <c r="BK14" s="292"/>
      <c r="BL14" s="292">
        <v>0</v>
      </c>
      <c r="BM14" s="292" t="s">
        <v>687</v>
      </c>
      <c r="BN14" s="292"/>
      <c r="BO14" s="292" t="s">
        <v>700</v>
      </c>
      <c r="BP14" s="292" t="s">
        <v>700</v>
      </c>
      <c r="BQ14" s="292" t="s">
        <v>689</v>
      </c>
    </row>
    <row r="15" spans="1:69">
      <c r="A15" s="153">
        <f t="shared" si="0"/>
        <v>45280</v>
      </c>
      <c r="B15" s="153">
        <f t="shared" si="1"/>
        <v>48920</v>
      </c>
      <c r="C15" s="165">
        <f t="shared" si="2"/>
        <v>127500000</v>
      </c>
      <c r="D15" s="55">
        <f t="shared" si="3"/>
        <v>8.811999999999999E-2</v>
      </c>
      <c r="E15" s="86">
        <v>2502923.2811264694</v>
      </c>
      <c r="F15" s="86">
        <v>-5047.7744409248144</v>
      </c>
      <c r="H15" s="292">
        <v>14</v>
      </c>
      <c r="I15" s="292" t="s">
        <v>701</v>
      </c>
      <c r="J15" s="292">
        <v>127500000</v>
      </c>
      <c r="K15" s="292">
        <v>127500000</v>
      </c>
      <c r="L15" s="292" t="s">
        <v>687</v>
      </c>
      <c r="M15" s="292" t="s">
        <v>702</v>
      </c>
      <c r="N15" s="292">
        <v>8.8119999999999994</v>
      </c>
      <c r="O15" s="292">
        <v>8.8119999999999994</v>
      </c>
      <c r="P15" s="292"/>
      <c r="Q15" s="292" t="s">
        <v>689</v>
      </c>
      <c r="R15" s="292" t="s">
        <v>689</v>
      </c>
      <c r="S15" s="292" t="s">
        <v>690</v>
      </c>
      <c r="T15" s="293">
        <v>48772</v>
      </c>
      <c r="U15" s="292" t="s">
        <v>89</v>
      </c>
      <c r="V15" s="292" t="s">
        <v>692</v>
      </c>
      <c r="W15" s="292">
        <v>13</v>
      </c>
      <c r="X15" s="292" t="s">
        <v>693</v>
      </c>
      <c r="Y15" s="292" t="s">
        <v>694</v>
      </c>
      <c r="Z15" s="292" t="s">
        <v>695</v>
      </c>
      <c r="AA15" s="292" t="s">
        <v>696</v>
      </c>
      <c r="AB15" s="292" t="s">
        <v>693</v>
      </c>
      <c r="AC15" s="292" t="s">
        <v>694</v>
      </c>
      <c r="AD15" s="292">
        <v>13</v>
      </c>
      <c r="AE15" s="292"/>
      <c r="AF15" s="292"/>
      <c r="AG15" s="292">
        <v>13</v>
      </c>
      <c r="AH15" s="292" t="s">
        <v>693</v>
      </c>
      <c r="AI15" s="292" t="s">
        <v>694</v>
      </c>
      <c r="AJ15" s="292" t="s">
        <v>695</v>
      </c>
      <c r="AK15" s="292" t="s">
        <v>696</v>
      </c>
      <c r="AL15" s="292" t="s">
        <v>693</v>
      </c>
      <c r="AM15" s="292" t="s">
        <v>694</v>
      </c>
      <c r="AN15" s="292">
        <v>13</v>
      </c>
      <c r="AO15" s="292">
        <v>13</v>
      </c>
      <c r="AP15" s="292" t="s">
        <v>693</v>
      </c>
      <c r="AQ15" s="292" t="s">
        <v>694</v>
      </c>
      <c r="AR15" s="292">
        <v>13</v>
      </c>
      <c r="AS15" s="292" t="s">
        <v>697</v>
      </c>
      <c r="AT15" s="292"/>
      <c r="AU15" s="292" t="s">
        <v>693</v>
      </c>
      <c r="AV15" s="292" t="s">
        <v>698</v>
      </c>
      <c r="AW15" s="292" t="s">
        <v>699</v>
      </c>
      <c r="AX15" s="292">
        <v>1</v>
      </c>
      <c r="AY15" s="292"/>
      <c r="AZ15" s="292"/>
      <c r="BA15" s="292"/>
      <c r="BB15" s="292"/>
      <c r="BC15" s="292"/>
      <c r="BD15" s="292" t="s">
        <v>698</v>
      </c>
      <c r="BE15" s="292" t="s">
        <v>693</v>
      </c>
      <c r="BF15" s="292" t="s">
        <v>694</v>
      </c>
      <c r="BG15" s="292"/>
      <c r="BH15" s="292"/>
      <c r="BI15" s="292"/>
      <c r="BJ15" s="292" t="s">
        <v>690</v>
      </c>
      <c r="BK15" s="292"/>
      <c r="BL15" s="292">
        <v>0</v>
      </c>
      <c r="BM15" s="292" t="s">
        <v>687</v>
      </c>
      <c r="BN15" s="292"/>
      <c r="BO15" s="292" t="s">
        <v>700</v>
      </c>
      <c r="BP15" s="292" t="s">
        <v>700</v>
      </c>
      <c r="BQ15" s="292" t="s">
        <v>689</v>
      </c>
    </row>
    <row r="16" spans="1:69">
      <c r="A16" s="153">
        <f t="shared" si="0"/>
        <v>45280</v>
      </c>
      <c r="B16" s="153">
        <f t="shared" si="1"/>
        <v>47100</v>
      </c>
      <c r="C16" s="165">
        <f t="shared" si="2"/>
        <v>-450000000</v>
      </c>
      <c r="D16" s="55">
        <f t="shared" si="3"/>
        <v>9.0450000000000003E-2</v>
      </c>
      <c r="E16" s="86">
        <v>-8406659.6485405862</v>
      </c>
      <c r="F16" s="86">
        <v>10660.014981898785</v>
      </c>
      <c r="H16" s="292">
        <v>15</v>
      </c>
      <c r="I16" s="292" t="s">
        <v>686</v>
      </c>
      <c r="J16" s="292">
        <v>450000000</v>
      </c>
      <c r="K16" s="292">
        <v>450000000</v>
      </c>
      <c r="L16" s="292" t="s">
        <v>687</v>
      </c>
      <c r="M16" s="292" t="s">
        <v>688</v>
      </c>
      <c r="N16" s="292">
        <v>9.0449999999999999</v>
      </c>
      <c r="O16" s="292">
        <v>9.0449999999999999</v>
      </c>
      <c r="P16" s="292"/>
      <c r="Q16" s="292" t="s">
        <v>689</v>
      </c>
      <c r="R16" s="292" t="s">
        <v>689</v>
      </c>
      <c r="S16" s="292" t="s">
        <v>690</v>
      </c>
      <c r="T16" s="292" t="s">
        <v>691</v>
      </c>
      <c r="U16" s="292" t="s">
        <v>89</v>
      </c>
      <c r="V16" s="292" t="s">
        <v>692</v>
      </c>
      <c r="W16" s="292">
        <v>13</v>
      </c>
      <c r="X16" s="292" t="s">
        <v>693</v>
      </c>
      <c r="Y16" s="292" t="s">
        <v>694</v>
      </c>
      <c r="Z16" s="292" t="s">
        <v>695</v>
      </c>
      <c r="AA16" s="292" t="s">
        <v>696</v>
      </c>
      <c r="AB16" s="292" t="s">
        <v>693</v>
      </c>
      <c r="AC16" s="292" t="s">
        <v>694</v>
      </c>
      <c r="AD16" s="292">
        <v>13</v>
      </c>
      <c r="AE16" s="292"/>
      <c r="AF16" s="292"/>
      <c r="AG16" s="292">
        <v>13</v>
      </c>
      <c r="AH16" s="292" t="s">
        <v>693</v>
      </c>
      <c r="AI16" s="292" t="s">
        <v>694</v>
      </c>
      <c r="AJ16" s="292" t="s">
        <v>695</v>
      </c>
      <c r="AK16" s="292" t="s">
        <v>696</v>
      </c>
      <c r="AL16" s="292" t="s">
        <v>693</v>
      </c>
      <c r="AM16" s="292" t="s">
        <v>694</v>
      </c>
      <c r="AN16" s="292">
        <v>13</v>
      </c>
      <c r="AO16" s="292">
        <v>13</v>
      </c>
      <c r="AP16" s="292" t="s">
        <v>693</v>
      </c>
      <c r="AQ16" s="292" t="s">
        <v>694</v>
      </c>
      <c r="AR16" s="292">
        <v>13</v>
      </c>
      <c r="AS16" s="292" t="s">
        <v>697</v>
      </c>
      <c r="AT16" s="292"/>
      <c r="AU16" s="292" t="s">
        <v>693</v>
      </c>
      <c r="AV16" s="292" t="s">
        <v>698</v>
      </c>
      <c r="AW16" s="292" t="s">
        <v>699</v>
      </c>
      <c r="AX16" s="292">
        <v>1</v>
      </c>
      <c r="AY16" s="292"/>
      <c r="AZ16" s="292"/>
      <c r="BA16" s="292"/>
      <c r="BB16" s="292"/>
      <c r="BC16" s="292"/>
      <c r="BD16" s="292" t="s">
        <v>698</v>
      </c>
      <c r="BE16" s="292" t="s">
        <v>693</v>
      </c>
      <c r="BF16" s="292" t="s">
        <v>694</v>
      </c>
      <c r="BG16" s="292"/>
      <c r="BH16" s="292"/>
      <c r="BI16" s="292"/>
      <c r="BJ16" s="292" t="s">
        <v>690</v>
      </c>
      <c r="BK16" s="292"/>
      <c r="BL16" s="292">
        <v>0</v>
      </c>
      <c r="BM16" s="292" t="s">
        <v>687</v>
      </c>
      <c r="BN16" s="292"/>
      <c r="BO16" s="292" t="s">
        <v>700</v>
      </c>
      <c r="BP16" s="292" t="s">
        <v>700</v>
      </c>
      <c r="BQ16" s="292" t="s">
        <v>689</v>
      </c>
    </row>
    <row r="17" spans="1:69">
      <c r="A17" s="153">
        <f t="shared" si="0"/>
        <v>45280</v>
      </c>
      <c r="B17" s="153">
        <f t="shared" si="1"/>
        <v>47100</v>
      </c>
      <c r="C17" s="165">
        <f t="shared" si="2"/>
        <v>438500000</v>
      </c>
      <c r="D17" s="55">
        <f t="shared" si="3"/>
        <v>8.8749999999999996E-2</v>
      </c>
      <c r="E17" s="86">
        <v>5177592.3429549336</v>
      </c>
      <c r="F17" s="86">
        <v>-10349.304330314515</v>
      </c>
      <c r="H17" s="292">
        <v>16</v>
      </c>
      <c r="I17" s="292" t="s">
        <v>701</v>
      </c>
      <c r="J17" s="292">
        <v>438500000</v>
      </c>
      <c r="K17" s="292">
        <v>438500000</v>
      </c>
      <c r="L17" s="292" t="s">
        <v>687</v>
      </c>
      <c r="M17" s="292" t="s">
        <v>688</v>
      </c>
      <c r="N17" s="292">
        <v>8.875</v>
      </c>
      <c r="O17" s="292">
        <v>8.875</v>
      </c>
      <c r="P17" s="292"/>
      <c r="Q17" s="292" t="s">
        <v>689</v>
      </c>
      <c r="R17" s="292" t="s">
        <v>689</v>
      </c>
      <c r="S17" s="292" t="s">
        <v>690</v>
      </c>
      <c r="T17" s="292" t="s">
        <v>691</v>
      </c>
      <c r="U17" s="292" t="s">
        <v>89</v>
      </c>
      <c r="V17" s="292" t="s">
        <v>692</v>
      </c>
      <c r="W17" s="292">
        <v>13</v>
      </c>
      <c r="X17" s="292" t="s">
        <v>693</v>
      </c>
      <c r="Y17" s="292" t="s">
        <v>694</v>
      </c>
      <c r="Z17" s="292" t="s">
        <v>695</v>
      </c>
      <c r="AA17" s="292" t="s">
        <v>696</v>
      </c>
      <c r="AB17" s="292" t="s">
        <v>693</v>
      </c>
      <c r="AC17" s="292" t="s">
        <v>694</v>
      </c>
      <c r="AD17" s="292">
        <v>13</v>
      </c>
      <c r="AE17" s="292"/>
      <c r="AF17" s="292"/>
      <c r="AG17" s="292">
        <v>13</v>
      </c>
      <c r="AH17" s="292" t="s">
        <v>693</v>
      </c>
      <c r="AI17" s="292" t="s">
        <v>694</v>
      </c>
      <c r="AJ17" s="292" t="s">
        <v>695</v>
      </c>
      <c r="AK17" s="292" t="s">
        <v>696</v>
      </c>
      <c r="AL17" s="292" t="s">
        <v>693</v>
      </c>
      <c r="AM17" s="292" t="s">
        <v>694</v>
      </c>
      <c r="AN17" s="292">
        <v>13</v>
      </c>
      <c r="AO17" s="292">
        <v>13</v>
      </c>
      <c r="AP17" s="292" t="s">
        <v>693</v>
      </c>
      <c r="AQ17" s="292" t="s">
        <v>694</v>
      </c>
      <c r="AR17" s="292">
        <v>13</v>
      </c>
      <c r="AS17" s="292" t="s">
        <v>697</v>
      </c>
      <c r="AT17" s="292"/>
      <c r="AU17" s="292" t="s">
        <v>693</v>
      </c>
      <c r="AV17" s="292" t="s">
        <v>698</v>
      </c>
      <c r="AW17" s="292" t="s">
        <v>699</v>
      </c>
      <c r="AX17" s="292">
        <v>1</v>
      </c>
      <c r="AY17" s="292"/>
      <c r="AZ17" s="292"/>
      <c r="BA17" s="292"/>
      <c r="BB17" s="292"/>
      <c r="BC17" s="292"/>
      <c r="BD17" s="292" t="s">
        <v>698</v>
      </c>
      <c r="BE17" s="292" t="s">
        <v>693</v>
      </c>
      <c r="BF17" s="292" t="s">
        <v>694</v>
      </c>
      <c r="BG17" s="292"/>
      <c r="BH17" s="292"/>
      <c r="BI17" s="292"/>
      <c r="BJ17" s="292" t="s">
        <v>690</v>
      </c>
      <c r="BK17" s="292"/>
      <c r="BL17" s="292">
        <v>0</v>
      </c>
      <c r="BM17" s="292" t="s">
        <v>687</v>
      </c>
      <c r="BN17" s="292"/>
      <c r="BO17" s="292" t="s">
        <v>700</v>
      </c>
      <c r="BP17" s="292" t="s">
        <v>700</v>
      </c>
      <c r="BQ17" s="292" t="s">
        <v>689</v>
      </c>
    </row>
    <row r="18" spans="1:69">
      <c r="A18" s="153">
        <f t="shared" si="0"/>
        <v>45280</v>
      </c>
      <c r="B18" s="153">
        <f t="shared" si="1"/>
        <v>47100</v>
      </c>
      <c r="C18" s="165">
        <f t="shared" si="2"/>
        <v>-450000000</v>
      </c>
      <c r="D18" s="55">
        <f t="shared" si="3"/>
        <v>9.0450000000000003E-2</v>
      </c>
      <c r="E18" s="86">
        <v>-8406659.6485405862</v>
      </c>
      <c r="F18" s="86">
        <v>10660.014981898785</v>
      </c>
      <c r="H18" s="292">
        <v>17</v>
      </c>
      <c r="I18" s="292" t="s">
        <v>686</v>
      </c>
      <c r="J18" s="292">
        <v>450000000</v>
      </c>
      <c r="K18" s="292">
        <v>450000000</v>
      </c>
      <c r="L18" s="292" t="s">
        <v>687</v>
      </c>
      <c r="M18" s="292" t="s">
        <v>688</v>
      </c>
      <c r="N18" s="292">
        <v>9.0449999999999999</v>
      </c>
      <c r="O18" s="292">
        <v>9.0449999999999999</v>
      </c>
      <c r="P18" s="292"/>
      <c r="Q18" s="292" t="s">
        <v>689</v>
      </c>
      <c r="R18" s="292" t="s">
        <v>689</v>
      </c>
      <c r="S18" s="292" t="s">
        <v>690</v>
      </c>
      <c r="T18" s="292" t="s">
        <v>691</v>
      </c>
      <c r="U18" s="292" t="s">
        <v>89</v>
      </c>
      <c r="V18" s="292" t="s">
        <v>692</v>
      </c>
      <c r="W18" s="292">
        <v>13</v>
      </c>
      <c r="X18" s="292" t="s">
        <v>693</v>
      </c>
      <c r="Y18" s="292" t="s">
        <v>694</v>
      </c>
      <c r="Z18" s="292" t="s">
        <v>695</v>
      </c>
      <c r="AA18" s="292" t="s">
        <v>696</v>
      </c>
      <c r="AB18" s="292" t="s">
        <v>693</v>
      </c>
      <c r="AC18" s="292" t="s">
        <v>694</v>
      </c>
      <c r="AD18" s="292">
        <v>13</v>
      </c>
      <c r="AE18" s="292"/>
      <c r="AF18" s="292"/>
      <c r="AG18" s="292">
        <v>13</v>
      </c>
      <c r="AH18" s="292" t="s">
        <v>693</v>
      </c>
      <c r="AI18" s="292" t="s">
        <v>694</v>
      </c>
      <c r="AJ18" s="292" t="s">
        <v>695</v>
      </c>
      <c r="AK18" s="292" t="s">
        <v>696</v>
      </c>
      <c r="AL18" s="292" t="s">
        <v>693</v>
      </c>
      <c r="AM18" s="292" t="s">
        <v>694</v>
      </c>
      <c r="AN18" s="292">
        <v>13</v>
      </c>
      <c r="AO18" s="292">
        <v>13</v>
      </c>
      <c r="AP18" s="292" t="s">
        <v>693</v>
      </c>
      <c r="AQ18" s="292" t="s">
        <v>694</v>
      </c>
      <c r="AR18" s="292">
        <v>13</v>
      </c>
      <c r="AS18" s="292" t="s">
        <v>697</v>
      </c>
      <c r="AT18" s="292"/>
      <c r="AU18" s="292" t="s">
        <v>693</v>
      </c>
      <c r="AV18" s="292" t="s">
        <v>698</v>
      </c>
      <c r="AW18" s="292" t="s">
        <v>699</v>
      </c>
      <c r="AX18" s="292">
        <v>1</v>
      </c>
      <c r="AY18" s="292"/>
      <c r="AZ18" s="292"/>
      <c r="BA18" s="292"/>
      <c r="BB18" s="292"/>
      <c r="BC18" s="292"/>
      <c r="BD18" s="292" t="s">
        <v>698</v>
      </c>
      <c r="BE18" s="292" t="s">
        <v>693</v>
      </c>
      <c r="BF18" s="292" t="s">
        <v>694</v>
      </c>
      <c r="BG18" s="292"/>
      <c r="BH18" s="292"/>
      <c r="BI18" s="292"/>
      <c r="BJ18" s="292" t="s">
        <v>690</v>
      </c>
      <c r="BK18" s="292"/>
      <c r="BL18" s="292">
        <v>0</v>
      </c>
      <c r="BM18" s="292" t="s">
        <v>687</v>
      </c>
      <c r="BN18" s="292"/>
      <c r="BO18" s="292" t="s">
        <v>700</v>
      </c>
      <c r="BP18" s="292" t="s">
        <v>700</v>
      </c>
      <c r="BQ18" s="292" t="s">
        <v>689</v>
      </c>
    </row>
    <row r="19" spans="1:69">
      <c r="A19" s="153">
        <f t="shared" si="0"/>
        <v>45280</v>
      </c>
      <c r="B19" s="153">
        <f t="shared" si="1"/>
        <v>47100</v>
      </c>
      <c r="C19" s="165">
        <f t="shared" si="2"/>
        <v>450000000</v>
      </c>
      <c r="D19" s="55">
        <f t="shared" si="3"/>
        <v>9.265000000000001E-2</v>
      </c>
      <c r="E19" s="86">
        <v>12409729.127945423</v>
      </c>
      <c r="F19" s="86">
        <v>-10710.863685401189</v>
      </c>
      <c r="H19" s="292">
        <v>18</v>
      </c>
      <c r="I19" s="292" t="s">
        <v>701</v>
      </c>
      <c r="J19" s="292">
        <v>450000000</v>
      </c>
      <c r="K19" s="292">
        <v>450000000</v>
      </c>
      <c r="L19" s="292" t="s">
        <v>687</v>
      </c>
      <c r="M19" s="292" t="s">
        <v>688</v>
      </c>
      <c r="N19" s="292">
        <v>9.2650000000000006</v>
      </c>
      <c r="O19" s="292">
        <v>9.2650000000000006</v>
      </c>
      <c r="P19" s="292"/>
      <c r="Q19" s="292" t="s">
        <v>689</v>
      </c>
      <c r="R19" s="292" t="s">
        <v>689</v>
      </c>
      <c r="S19" s="292" t="s">
        <v>690</v>
      </c>
      <c r="T19" s="292" t="s">
        <v>691</v>
      </c>
      <c r="U19" s="292" t="s">
        <v>89</v>
      </c>
      <c r="V19" s="292" t="s">
        <v>692</v>
      </c>
      <c r="W19" s="292">
        <v>13</v>
      </c>
      <c r="X19" s="292" t="s">
        <v>693</v>
      </c>
      <c r="Y19" s="292" t="s">
        <v>694</v>
      </c>
      <c r="Z19" s="292" t="s">
        <v>695</v>
      </c>
      <c r="AA19" s="292" t="s">
        <v>696</v>
      </c>
      <c r="AB19" s="292" t="s">
        <v>693</v>
      </c>
      <c r="AC19" s="292" t="s">
        <v>694</v>
      </c>
      <c r="AD19" s="292">
        <v>13</v>
      </c>
      <c r="AE19" s="292"/>
      <c r="AF19" s="292"/>
      <c r="AG19" s="292">
        <v>13</v>
      </c>
      <c r="AH19" s="292" t="s">
        <v>693</v>
      </c>
      <c r="AI19" s="292" t="s">
        <v>694</v>
      </c>
      <c r="AJ19" s="292" t="s">
        <v>695</v>
      </c>
      <c r="AK19" s="292" t="s">
        <v>696</v>
      </c>
      <c r="AL19" s="292" t="s">
        <v>693</v>
      </c>
      <c r="AM19" s="292" t="s">
        <v>694</v>
      </c>
      <c r="AN19" s="292">
        <v>13</v>
      </c>
      <c r="AO19" s="292">
        <v>13</v>
      </c>
      <c r="AP19" s="292" t="s">
        <v>693</v>
      </c>
      <c r="AQ19" s="292" t="s">
        <v>694</v>
      </c>
      <c r="AR19" s="292">
        <v>13</v>
      </c>
      <c r="AS19" s="292" t="s">
        <v>697</v>
      </c>
      <c r="AT19" s="292"/>
      <c r="AU19" s="292" t="s">
        <v>693</v>
      </c>
      <c r="AV19" s="292" t="s">
        <v>698</v>
      </c>
      <c r="AW19" s="292" t="s">
        <v>699</v>
      </c>
      <c r="AX19" s="292">
        <v>1</v>
      </c>
      <c r="AY19" s="292"/>
      <c r="AZ19" s="292"/>
      <c r="BA19" s="292"/>
      <c r="BB19" s="292"/>
      <c r="BC19" s="292"/>
      <c r="BD19" s="292" t="s">
        <v>698</v>
      </c>
      <c r="BE19" s="292" t="s">
        <v>693</v>
      </c>
      <c r="BF19" s="292" t="s">
        <v>694</v>
      </c>
      <c r="BG19" s="292"/>
      <c r="BH19" s="292"/>
      <c r="BI19" s="292"/>
      <c r="BJ19" s="292" t="s">
        <v>690</v>
      </c>
      <c r="BK19" s="292"/>
      <c r="BL19" s="292">
        <v>0</v>
      </c>
      <c r="BM19" s="292" t="s">
        <v>687</v>
      </c>
      <c r="BN19" s="292"/>
      <c r="BO19" s="292" t="s">
        <v>700</v>
      </c>
      <c r="BP19" s="292" t="s">
        <v>700</v>
      </c>
      <c r="BQ19" s="292" t="s">
        <v>689</v>
      </c>
    </row>
    <row r="20" spans="1:69">
      <c r="A20" s="153">
        <f t="shared" si="0"/>
        <v>45280</v>
      </c>
      <c r="B20" s="153">
        <f t="shared" si="1"/>
        <v>47100</v>
      </c>
      <c r="C20" s="165">
        <f t="shared" si="2"/>
        <v>235000000</v>
      </c>
      <c r="D20" s="55">
        <f t="shared" si="3"/>
        <v>9.5500000000000002E-2</v>
      </c>
      <c r="E20" s="86">
        <v>9188773.4777581394</v>
      </c>
      <c r="F20" s="86">
        <v>-5627.8509540657778</v>
      </c>
      <c r="H20" s="292">
        <v>19</v>
      </c>
      <c r="I20" s="292" t="s">
        <v>701</v>
      </c>
      <c r="J20" s="292">
        <v>235000000</v>
      </c>
      <c r="K20" s="292">
        <v>235000000</v>
      </c>
      <c r="L20" s="292" t="s">
        <v>687</v>
      </c>
      <c r="M20" s="292" t="s">
        <v>688</v>
      </c>
      <c r="N20" s="292">
        <v>9.5500000000000007</v>
      </c>
      <c r="O20" s="292">
        <v>9.5500000000000007</v>
      </c>
      <c r="P20" s="292"/>
      <c r="Q20" s="292" t="s">
        <v>689</v>
      </c>
      <c r="R20" s="292" t="s">
        <v>689</v>
      </c>
      <c r="S20" s="292" t="s">
        <v>690</v>
      </c>
      <c r="T20" s="292" t="s">
        <v>691</v>
      </c>
      <c r="U20" s="292" t="s">
        <v>89</v>
      </c>
      <c r="V20" s="292" t="s">
        <v>692</v>
      </c>
      <c r="W20" s="292">
        <v>13</v>
      </c>
      <c r="X20" s="292" t="s">
        <v>693</v>
      </c>
      <c r="Y20" s="292" t="s">
        <v>694</v>
      </c>
      <c r="Z20" s="292" t="s">
        <v>695</v>
      </c>
      <c r="AA20" s="292" t="s">
        <v>696</v>
      </c>
      <c r="AB20" s="292" t="s">
        <v>693</v>
      </c>
      <c r="AC20" s="292" t="s">
        <v>694</v>
      </c>
      <c r="AD20" s="292">
        <v>13</v>
      </c>
      <c r="AE20" s="292"/>
      <c r="AF20" s="292"/>
      <c r="AG20" s="292">
        <v>13</v>
      </c>
      <c r="AH20" s="292" t="s">
        <v>693</v>
      </c>
      <c r="AI20" s="292" t="s">
        <v>694</v>
      </c>
      <c r="AJ20" s="292" t="s">
        <v>695</v>
      </c>
      <c r="AK20" s="292" t="s">
        <v>696</v>
      </c>
      <c r="AL20" s="292" t="s">
        <v>693</v>
      </c>
      <c r="AM20" s="292" t="s">
        <v>694</v>
      </c>
      <c r="AN20" s="292">
        <v>13</v>
      </c>
      <c r="AO20" s="292">
        <v>13</v>
      </c>
      <c r="AP20" s="292" t="s">
        <v>693</v>
      </c>
      <c r="AQ20" s="292" t="s">
        <v>694</v>
      </c>
      <c r="AR20" s="292">
        <v>13</v>
      </c>
      <c r="AS20" s="292" t="s">
        <v>697</v>
      </c>
      <c r="AT20" s="292"/>
      <c r="AU20" s="292" t="s">
        <v>693</v>
      </c>
      <c r="AV20" s="292" t="s">
        <v>698</v>
      </c>
      <c r="AW20" s="292" t="s">
        <v>699</v>
      </c>
      <c r="AX20" s="292">
        <v>1</v>
      </c>
      <c r="AY20" s="292"/>
      <c r="AZ20" s="292"/>
      <c r="BA20" s="292"/>
      <c r="BB20" s="292"/>
      <c r="BC20" s="292"/>
      <c r="BD20" s="292" t="s">
        <v>698</v>
      </c>
      <c r="BE20" s="292" t="s">
        <v>693</v>
      </c>
      <c r="BF20" s="292" t="s">
        <v>694</v>
      </c>
      <c r="BG20" s="292"/>
      <c r="BH20" s="292"/>
      <c r="BI20" s="292"/>
      <c r="BJ20" s="292" t="s">
        <v>690</v>
      </c>
      <c r="BK20" s="292"/>
      <c r="BL20" s="292">
        <v>0</v>
      </c>
      <c r="BM20" s="292" t="s">
        <v>687</v>
      </c>
      <c r="BN20" s="292"/>
      <c r="BO20" s="292" t="s">
        <v>700</v>
      </c>
      <c r="BP20" s="292" t="s">
        <v>700</v>
      </c>
      <c r="BQ20" s="292" t="s">
        <v>689</v>
      </c>
    </row>
    <row r="21" spans="1:69">
      <c r="A21" s="153">
        <f t="shared" si="0"/>
        <v>45280</v>
      </c>
      <c r="B21" s="153">
        <f t="shared" si="1"/>
        <v>48920</v>
      </c>
      <c r="C21" s="165">
        <f t="shared" si="2"/>
        <v>-257500000</v>
      </c>
      <c r="D21" s="55">
        <f t="shared" si="3"/>
        <v>8.9600000000000013E-2</v>
      </c>
      <c r="E21" s="86">
        <v>-7627874.1217360497</v>
      </c>
      <c r="F21" s="86">
        <v>10258.209820500861</v>
      </c>
      <c r="H21" s="292">
        <v>20</v>
      </c>
      <c r="I21" s="292" t="s">
        <v>686</v>
      </c>
      <c r="J21" s="292">
        <v>257500000</v>
      </c>
      <c r="K21" s="292">
        <v>257500000</v>
      </c>
      <c r="L21" s="292" t="s">
        <v>687</v>
      </c>
      <c r="M21" s="292" t="s">
        <v>702</v>
      </c>
      <c r="N21" s="292">
        <v>8.9600000000000009</v>
      </c>
      <c r="O21" s="292">
        <v>8.9600000000000009</v>
      </c>
      <c r="P21" s="292"/>
      <c r="Q21" s="292" t="s">
        <v>689</v>
      </c>
      <c r="R21" s="292" t="s">
        <v>689</v>
      </c>
      <c r="S21" s="292" t="s">
        <v>690</v>
      </c>
      <c r="T21" s="293">
        <v>48772</v>
      </c>
      <c r="U21" s="292" t="s">
        <v>89</v>
      </c>
      <c r="V21" s="292" t="s">
        <v>692</v>
      </c>
      <c r="W21" s="292">
        <v>13</v>
      </c>
      <c r="X21" s="292" t="s">
        <v>693</v>
      </c>
      <c r="Y21" s="292" t="s">
        <v>694</v>
      </c>
      <c r="Z21" s="292" t="s">
        <v>695</v>
      </c>
      <c r="AA21" s="292" t="s">
        <v>696</v>
      </c>
      <c r="AB21" s="292" t="s">
        <v>693</v>
      </c>
      <c r="AC21" s="292" t="s">
        <v>694</v>
      </c>
      <c r="AD21" s="292">
        <v>13</v>
      </c>
      <c r="AE21" s="292"/>
      <c r="AF21" s="292"/>
      <c r="AG21" s="292">
        <v>13</v>
      </c>
      <c r="AH21" s="292" t="s">
        <v>693</v>
      </c>
      <c r="AI21" s="292" t="s">
        <v>694</v>
      </c>
      <c r="AJ21" s="292" t="s">
        <v>695</v>
      </c>
      <c r="AK21" s="292" t="s">
        <v>696</v>
      </c>
      <c r="AL21" s="292" t="s">
        <v>693</v>
      </c>
      <c r="AM21" s="292" t="s">
        <v>694</v>
      </c>
      <c r="AN21" s="292">
        <v>13</v>
      </c>
      <c r="AO21" s="292">
        <v>13</v>
      </c>
      <c r="AP21" s="292" t="s">
        <v>693</v>
      </c>
      <c r="AQ21" s="292" t="s">
        <v>694</v>
      </c>
      <c r="AR21" s="292">
        <v>13</v>
      </c>
      <c r="AS21" s="292" t="s">
        <v>697</v>
      </c>
      <c r="AT21" s="292"/>
      <c r="AU21" s="292" t="s">
        <v>693</v>
      </c>
      <c r="AV21" s="292" t="s">
        <v>698</v>
      </c>
      <c r="AW21" s="292" t="s">
        <v>699</v>
      </c>
      <c r="AX21" s="292">
        <v>1</v>
      </c>
      <c r="AY21" s="292"/>
      <c r="AZ21" s="292"/>
      <c r="BA21" s="292"/>
      <c r="BB21" s="292"/>
      <c r="BC21" s="292"/>
      <c r="BD21" s="292" t="s">
        <v>698</v>
      </c>
      <c r="BE21" s="292" t="s">
        <v>693</v>
      </c>
      <c r="BF21" s="292" t="s">
        <v>694</v>
      </c>
      <c r="BG21" s="292"/>
      <c r="BH21" s="292"/>
      <c r="BI21" s="292"/>
      <c r="BJ21" s="292" t="s">
        <v>690</v>
      </c>
      <c r="BK21" s="292"/>
      <c r="BL21" s="292">
        <v>0</v>
      </c>
      <c r="BM21" s="292" t="s">
        <v>687</v>
      </c>
      <c r="BN21" s="292"/>
      <c r="BO21" s="292" t="s">
        <v>700</v>
      </c>
      <c r="BP21" s="292" t="s">
        <v>700</v>
      </c>
      <c r="BQ21" s="292" t="s">
        <v>689</v>
      </c>
    </row>
    <row r="22" spans="1:69">
      <c r="A22" s="153">
        <f t="shared" si="0"/>
        <v>45280</v>
      </c>
      <c r="B22" s="153">
        <f t="shared" si="1"/>
        <v>47100</v>
      </c>
      <c r="C22" s="165">
        <f t="shared" si="2"/>
        <v>432500000</v>
      </c>
      <c r="D22" s="55">
        <f t="shared" si="3"/>
        <v>8.6850000000000011E-2</v>
      </c>
      <c r="E22" s="86">
        <v>1783997.450663507</v>
      </c>
      <c r="F22" s="86">
        <v>-10165.487700930737</v>
      </c>
      <c r="H22" s="292">
        <v>21</v>
      </c>
      <c r="I22" s="292" t="s">
        <v>701</v>
      </c>
      <c r="J22" s="292">
        <v>432500000</v>
      </c>
      <c r="K22" s="292">
        <v>432500000</v>
      </c>
      <c r="L22" s="292" t="s">
        <v>687</v>
      </c>
      <c r="M22" s="292" t="s">
        <v>688</v>
      </c>
      <c r="N22" s="292">
        <v>8.6850000000000005</v>
      </c>
      <c r="O22" s="292">
        <v>8.6850000000000005</v>
      </c>
      <c r="P22" s="292"/>
      <c r="Q22" s="292" t="s">
        <v>689</v>
      </c>
      <c r="R22" s="292" t="s">
        <v>689</v>
      </c>
      <c r="S22" s="292" t="s">
        <v>690</v>
      </c>
      <c r="T22" s="292" t="s">
        <v>691</v>
      </c>
      <c r="U22" s="292" t="s">
        <v>89</v>
      </c>
      <c r="V22" s="292" t="s">
        <v>692</v>
      </c>
      <c r="W22" s="292">
        <v>13</v>
      </c>
      <c r="X22" s="292" t="s">
        <v>693</v>
      </c>
      <c r="Y22" s="292" t="s">
        <v>694</v>
      </c>
      <c r="Z22" s="292" t="s">
        <v>695</v>
      </c>
      <c r="AA22" s="292" t="s">
        <v>696</v>
      </c>
      <c r="AB22" s="292" t="s">
        <v>693</v>
      </c>
      <c r="AC22" s="292" t="s">
        <v>694</v>
      </c>
      <c r="AD22" s="292">
        <v>13</v>
      </c>
      <c r="AE22" s="292"/>
      <c r="AF22" s="292"/>
      <c r="AG22" s="292">
        <v>13</v>
      </c>
      <c r="AH22" s="292" t="s">
        <v>693</v>
      </c>
      <c r="AI22" s="292" t="s">
        <v>694</v>
      </c>
      <c r="AJ22" s="292" t="s">
        <v>695</v>
      </c>
      <c r="AK22" s="292" t="s">
        <v>696</v>
      </c>
      <c r="AL22" s="292" t="s">
        <v>693</v>
      </c>
      <c r="AM22" s="292" t="s">
        <v>694</v>
      </c>
      <c r="AN22" s="292">
        <v>13</v>
      </c>
      <c r="AO22" s="292">
        <v>13</v>
      </c>
      <c r="AP22" s="292" t="s">
        <v>693</v>
      </c>
      <c r="AQ22" s="292" t="s">
        <v>694</v>
      </c>
      <c r="AR22" s="292">
        <v>13</v>
      </c>
      <c r="AS22" s="292" t="s">
        <v>697</v>
      </c>
      <c r="AT22" s="292"/>
      <c r="AU22" s="292" t="s">
        <v>693</v>
      </c>
      <c r="AV22" s="292" t="s">
        <v>698</v>
      </c>
      <c r="AW22" s="292" t="s">
        <v>699</v>
      </c>
      <c r="AX22" s="292">
        <v>1</v>
      </c>
      <c r="AY22" s="292"/>
      <c r="AZ22" s="292"/>
      <c r="BA22" s="292"/>
      <c r="BB22" s="292"/>
      <c r="BC22" s="292"/>
      <c r="BD22" s="292" t="s">
        <v>698</v>
      </c>
      <c r="BE22" s="292" t="s">
        <v>693</v>
      </c>
      <c r="BF22" s="292" t="s">
        <v>694</v>
      </c>
      <c r="BG22" s="292"/>
      <c r="BH22" s="292"/>
      <c r="BI22" s="292"/>
      <c r="BJ22" s="292" t="s">
        <v>690</v>
      </c>
      <c r="BK22" s="292"/>
      <c r="BL22" s="292">
        <v>0</v>
      </c>
      <c r="BM22" s="292" t="s">
        <v>687</v>
      </c>
      <c r="BN22" s="292"/>
      <c r="BO22" s="292" t="s">
        <v>700</v>
      </c>
      <c r="BP22" s="292" t="s">
        <v>700</v>
      </c>
      <c r="BQ22" s="292" t="s">
        <v>689</v>
      </c>
    </row>
    <row r="23" spans="1:69">
      <c r="A23" s="153">
        <f t="shared" si="0"/>
        <v>45280</v>
      </c>
      <c r="B23" s="153">
        <f t="shared" si="1"/>
        <v>47100</v>
      </c>
      <c r="C23" s="165">
        <f t="shared" si="2"/>
        <v>438500000</v>
      </c>
      <c r="D23" s="55">
        <f t="shared" si="3"/>
        <v>8.8749999999999996E-2</v>
      </c>
      <c r="E23" s="86">
        <v>5177592.3429549336</v>
      </c>
      <c r="F23" s="86">
        <v>-10349.304330314515</v>
      </c>
      <c r="H23" s="292">
        <v>22</v>
      </c>
      <c r="I23" s="292" t="s">
        <v>701</v>
      </c>
      <c r="J23" s="292">
        <v>438500000</v>
      </c>
      <c r="K23" s="292">
        <v>438500000</v>
      </c>
      <c r="L23" s="292" t="s">
        <v>687</v>
      </c>
      <c r="M23" s="292" t="s">
        <v>688</v>
      </c>
      <c r="N23" s="292">
        <v>8.875</v>
      </c>
      <c r="O23" s="292">
        <v>8.875</v>
      </c>
      <c r="P23" s="292"/>
      <c r="Q23" s="292" t="s">
        <v>689</v>
      </c>
      <c r="R23" s="292" t="s">
        <v>689</v>
      </c>
      <c r="S23" s="292" t="s">
        <v>690</v>
      </c>
      <c r="T23" s="292" t="s">
        <v>691</v>
      </c>
      <c r="U23" s="292" t="s">
        <v>89</v>
      </c>
      <c r="V23" s="292" t="s">
        <v>692</v>
      </c>
      <c r="W23" s="292">
        <v>13</v>
      </c>
      <c r="X23" s="292" t="s">
        <v>693</v>
      </c>
      <c r="Y23" s="292" t="s">
        <v>694</v>
      </c>
      <c r="Z23" s="292" t="s">
        <v>695</v>
      </c>
      <c r="AA23" s="292" t="s">
        <v>696</v>
      </c>
      <c r="AB23" s="292" t="s">
        <v>693</v>
      </c>
      <c r="AC23" s="292" t="s">
        <v>694</v>
      </c>
      <c r="AD23" s="292">
        <v>13</v>
      </c>
      <c r="AE23" s="292"/>
      <c r="AF23" s="292"/>
      <c r="AG23" s="292">
        <v>13</v>
      </c>
      <c r="AH23" s="292" t="s">
        <v>693</v>
      </c>
      <c r="AI23" s="292" t="s">
        <v>694</v>
      </c>
      <c r="AJ23" s="292" t="s">
        <v>695</v>
      </c>
      <c r="AK23" s="292" t="s">
        <v>696</v>
      </c>
      <c r="AL23" s="292" t="s">
        <v>693</v>
      </c>
      <c r="AM23" s="292" t="s">
        <v>694</v>
      </c>
      <c r="AN23" s="292">
        <v>13</v>
      </c>
      <c r="AO23" s="292">
        <v>13</v>
      </c>
      <c r="AP23" s="292" t="s">
        <v>693</v>
      </c>
      <c r="AQ23" s="292" t="s">
        <v>694</v>
      </c>
      <c r="AR23" s="292">
        <v>13</v>
      </c>
      <c r="AS23" s="292" t="s">
        <v>697</v>
      </c>
      <c r="AT23" s="292"/>
      <c r="AU23" s="292" t="s">
        <v>693</v>
      </c>
      <c r="AV23" s="292" t="s">
        <v>698</v>
      </c>
      <c r="AW23" s="292" t="s">
        <v>699</v>
      </c>
      <c r="AX23" s="292">
        <v>1</v>
      </c>
      <c r="AY23" s="292"/>
      <c r="AZ23" s="292"/>
      <c r="BA23" s="292"/>
      <c r="BB23" s="292"/>
      <c r="BC23" s="292"/>
      <c r="BD23" s="292" t="s">
        <v>698</v>
      </c>
      <c r="BE23" s="292" t="s">
        <v>693</v>
      </c>
      <c r="BF23" s="292" t="s">
        <v>694</v>
      </c>
      <c r="BG23" s="292"/>
      <c r="BH23" s="292"/>
      <c r="BI23" s="292"/>
      <c r="BJ23" s="292" t="s">
        <v>690</v>
      </c>
      <c r="BK23" s="292"/>
      <c r="BL23" s="292">
        <v>0</v>
      </c>
      <c r="BM23" s="292" t="s">
        <v>687</v>
      </c>
      <c r="BN23" s="292"/>
      <c r="BO23" s="292" t="s">
        <v>700</v>
      </c>
      <c r="BP23" s="292" t="s">
        <v>700</v>
      </c>
      <c r="BQ23" s="292" t="s">
        <v>689</v>
      </c>
    </row>
    <row r="24" spans="1:69">
      <c r="A24" s="153">
        <f t="shared" si="0"/>
        <v>45280</v>
      </c>
      <c r="B24" s="153">
        <f t="shared" si="1"/>
        <v>47100</v>
      </c>
      <c r="C24" s="165">
        <f t="shared" si="2"/>
        <v>432500000</v>
      </c>
      <c r="D24" s="55">
        <f t="shared" si="3"/>
        <v>8.6850000000000011E-2</v>
      </c>
      <c r="E24" s="86">
        <v>1783997.450663507</v>
      </c>
      <c r="F24" s="86">
        <v>-10165.487700930737</v>
      </c>
      <c r="H24" s="292">
        <v>23</v>
      </c>
      <c r="I24" s="292" t="s">
        <v>701</v>
      </c>
      <c r="J24" s="292">
        <v>432500000</v>
      </c>
      <c r="K24" s="292">
        <v>432500000</v>
      </c>
      <c r="L24" s="292" t="s">
        <v>687</v>
      </c>
      <c r="M24" s="292" t="s">
        <v>688</v>
      </c>
      <c r="N24" s="292">
        <v>8.6850000000000005</v>
      </c>
      <c r="O24" s="292">
        <v>8.6850000000000005</v>
      </c>
      <c r="P24" s="292"/>
      <c r="Q24" s="292" t="s">
        <v>689</v>
      </c>
      <c r="R24" s="292" t="s">
        <v>689</v>
      </c>
      <c r="S24" s="292" t="s">
        <v>690</v>
      </c>
      <c r="T24" s="292" t="s">
        <v>691</v>
      </c>
      <c r="U24" s="292" t="s">
        <v>89</v>
      </c>
      <c r="V24" s="292" t="s">
        <v>692</v>
      </c>
      <c r="W24" s="292">
        <v>13</v>
      </c>
      <c r="X24" s="292" t="s">
        <v>693</v>
      </c>
      <c r="Y24" s="292" t="s">
        <v>694</v>
      </c>
      <c r="Z24" s="292" t="s">
        <v>695</v>
      </c>
      <c r="AA24" s="292" t="s">
        <v>696</v>
      </c>
      <c r="AB24" s="292" t="s">
        <v>693</v>
      </c>
      <c r="AC24" s="292" t="s">
        <v>694</v>
      </c>
      <c r="AD24" s="292">
        <v>13</v>
      </c>
      <c r="AE24" s="292"/>
      <c r="AF24" s="292"/>
      <c r="AG24" s="292">
        <v>13</v>
      </c>
      <c r="AH24" s="292" t="s">
        <v>693</v>
      </c>
      <c r="AI24" s="292" t="s">
        <v>694</v>
      </c>
      <c r="AJ24" s="292" t="s">
        <v>695</v>
      </c>
      <c r="AK24" s="292" t="s">
        <v>696</v>
      </c>
      <c r="AL24" s="292" t="s">
        <v>693</v>
      </c>
      <c r="AM24" s="292" t="s">
        <v>694</v>
      </c>
      <c r="AN24" s="292">
        <v>13</v>
      </c>
      <c r="AO24" s="292">
        <v>13</v>
      </c>
      <c r="AP24" s="292" t="s">
        <v>693</v>
      </c>
      <c r="AQ24" s="292" t="s">
        <v>694</v>
      </c>
      <c r="AR24" s="292">
        <v>13</v>
      </c>
      <c r="AS24" s="292" t="s">
        <v>697</v>
      </c>
      <c r="AT24" s="292"/>
      <c r="AU24" s="292" t="s">
        <v>693</v>
      </c>
      <c r="AV24" s="292" t="s">
        <v>698</v>
      </c>
      <c r="AW24" s="292" t="s">
        <v>699</v>
      </c>
      <c r="AX24" s="292">
        <v>1</v>
      </c>
      <c r="AY24" s="292"/>
      <c r="AZ24" s="292"/>
      <c r="BA24" s="292"/>
      <c r="BB24" s="292"/>
      <c r="BC24" s="292"/>
      <c r="BD24" s="292" t="s">
        <v>698</v>
      </c>
      <c r="BE24" s="292" t="s">
        <v>693</v>
      </c>
      <c r="BF24" s="292" t="s">
        <v>694</v>
      </c>
      <c r="BG24" s="292"/>
      <c r="BH24" s="292"/>
      <c r="BI24" s="292"/>
      <c r="BJ24" s="292" t="s">
        <v>690</v>
      </c>
      <c r="BK24" s="292"/>
      <c r="BL24" s="292">
        <v>0</v>
      </c>
      <c r="BM24" s="292" t="s">
        <v>687</v>
      </c>
      <c r="BN24" s="292"/>
      <c r="BO24" s="292" t="s">
        <v>700</v>
      </c>
      <c r="BP24" s="292" t="s">
        <v>700</v>
      </c>
      <c r="BQ24" s="292" t="s">
        <v>689</v>
      </c>
    </row>
    <row r="25" spans="1:69">
      <c r="A25" s="153">
        <f t="shared" si="0"/>
        <v>45280</v>
      </c>
      <c r="B25" s="153">
        <f t="shared" si="1"/>
        <v>47100</v>
      </c>
      <c r="C25" s="165">
        <f t="shared" si="2"/>
        <v>215000000</v>
      </c>
      <c r="D25" s="55">
        <f t="shared" si="3"/>
        <v>8.9649999999999994E-2</v>
      </c>
      <c r="E25" s="86">
        <v>3321032.387174204</v>
      </c>
      <c r="F25" s="86">
        <v>-5084.2839489257058</v>
      </c>
      <c r="H25" s="292">
        <v>24</v>
      </c>
      <c r="I25" s="292" t="s">
        <v>701</v>
      </c>
      <c r="J25" s="292">
        <v>215000000</v>
      </c>
      <c r="K25" s="292">
        <v>215000000</v>
      </c>
      <c r="L25" s="292" t="s">
        <v>687</v>
      </c>
      <c r="M25" s="292" t="s">
        <v>688</v>
      </c>
      <c r="N25" s="292">
        <v>8.9649999999999999</v>
      </c>
      <c r="O25" s="292">
        <v>8.9649999999999999</v>
      </c>
      <c r="P25" s="292"/>
      <c r="Q25" s="292" t="s">
        <v>689</v>
      </c>
      <c r="R25" s="292" t="s">
        <v>689</v>
      </c>
      <c r="S25" s="292" t="s">
        <v>690</v>
      </c>
      <c r="T25" s="292" t="s">
        <v>691</v>
      </c>
      <c r="U25" s="292" t="s">
        <v>89</v>
      </c>
      <c r="V25" s="292" t="s">
        <v>692</v>
      </c>
      <c r="W25" s="292">
        <v>13</v>
      </c>
      <c r="X25" s="292" t="s">
        <v>693</v>
      </c>
      <c r="Y25" s="292" t="s">
        <v>694</v>
      </c>
      <c r="Z25" s="292" t="s">
        <v>695</v>
      </c>
      <c r="AA25" s="292" t="s">
        <v>696</v>
      </c>
      <c r="AB25" s="292" t="s">
        <v>693</v>
      </c>
      <c r="AC25" s="292" t="s">
        <v>694</v>
      </c>
      <c r="AD25" s="292">
        <v>13</v>
      </c>
      <c r="AE25" s="292"/>
      <c r="AF25" s="292"/>
      <c r="AG25" s="292">
        <v>13</v>
      </c>
      <c r="AH25" s="292" t="s">
        <v>693</v>
      </c>
      <c r="AI25" s="292" t="s">
        <v>694</v>
      </c>
      <c r="AJ25" s="292" t="s">
        <v>695</v>
      </c>
      <c r="AK25" s="292" t="s">
        <v>696</v>
      </c>
      <c r="AL25" s="292" t="s">
        <v>693</v>
      </c>
      <c r="AM25" s="292" t="s">
        <v>694</v>
      </c>
      <c r="AN25" s="292">
        <v>13</v>
      </c>
      <c r="AO25" s="292">
        <v>13</v>
      </c>
      <c r="AP25" s="292" t="s">
        <v>693</v>
      </c>
      <c r="AQ25" s="292" t="s">
        <v>694</v>
      </c>
      <c r="AR25" s="292">
        <v>13</v>
      </c>
      <c r="AS25" s="292" t="s">
        <v>697</v>
      </c>
      <c r="AT25" s="292"/>
      <c r="AU25" s="292" t="s">
        <v>693</v>
      </c>
      <c r="AV25" s="292" t="s">
        <v>698</v>
      </c>
      <c r="AW25" s="292" t="s">
        <v>699</v>
      </c>
      <c r="AX25" s="292">
        <v>1</v>
      </c>
      <c r="AY25" s="292"/>
      <c r="AZ25" s="292"/>
      <c r="BA25" s="292"/>
      <c r="BB25" s="292"/>
      <c r="BC25" s="292"/>
      <c r="BD25" s="292" t="s">
        <v>698</v>
      </c>
      <c r="BE25" s="292" t="s">
        <v>693</v>
      </c>
      <c r="BF25" s="292" t="s">
        <v>694</v>
      </c>
      <c r="BG25" s="292"/>
      <c r="BH25" s="292"/>
      <c r="BI25" s="292"/>
      <c r="BJ25" s="292" t="s">
        <v>690</v>
      </c>
      <c r="BK25" s="292"/>
      <c r="BL25" s="292">
        <v>0</v>
      </c>
      <c r="BM25" s="292" t="s">
        <v>687</v>
      </c>
      <c r="BN25" s="292"/>
      <c r="BO25" s="292" t="s">
        <v>700</v>
      </c>
      <c r="BP25" s="292" t="s">
        <v>700</v>
      </c>
      <c r="BQ25" s="292" t="s">
        <v>689</v>
      </c>
    </row>
    <row r="26" spans="1:69">
      <c r="A26" s="153">
        <f t="shared" si="0"/>
        <v>45280</v>
      </c>
      <c r="B26" s="153">
        <f t="shared" si="1"/>
        <v>48920</v>
      </c>
      <c r="C26" s="165">
        <f t="shared" si="2"/>
        <v>-130000000</v>
      </c>
      <c r="D26" s="55">
        <f t="shared" si="3"/>
        <v>9.0675000000000006E-2</v>
      </c>
      <c r="E26" s="86">
        <v>-4794470.8262931705</v>
      </c>
      <c r="F26" s="86">
        <v>5202.2554287904431</v>
      </c>
      <c r="H26" s="292">
        <v>25</v>
      </c>
      <c r="I26" s="292" t="s">
        <v>686</v>
      </c>
      <c r="J26" s="292">
        <v>130000000</v>
      </c>
      <c r="K26" s="292">
        <v>130000000</v>
      </c>
      <c r="L26" s="292" t="s">
        <v>687</v>
      </c>
      <c r="M26" s="292" t="s">
        <v>702</v>
      </c>
      <c r="N26" s="292">
        <v>9.0675000000000008</v>
      </c>
      <c r="O26" s="292">
        <v>9.0675000000000008</v>
      </c>
      <c r="P26" s="292"/>
      <c r="Q26" s="292" t="s">
        <v>689</v>
      </c>
      <c r="R26" s="292" t="s">
        <v>689</v>
      </c>
      <c r="S26" s="292" t="s">
        <v>690</v>
      </c>
      <c r="T26" s="293">
        <v>48772</v>
      </c>
      <c r="U26" s="292" t="s">
        <v>89</v>
      </c>
      <c r="V26" s="292" t="s">
        <v>692</v>
      </c>
      <c r="W26" s="292">
        <v>13</v>
      </c>
      <c r="X26" s="292" t="s">
        <v>693</v>
      </c>
      <c r="Y26" s="292" t="s">
        <v>694</v>
      </c>
      <c r="Z26" s="292" t="s">
        <v>695</v>
      </c>
      <c r="AA26" s="292" t="s">
        <v>696</v>
      </c>
      <c r="AB26" s="292" t="s">
        <v>693</v>
      </c>
      <c r="AC26" s="292" t="s">
        <v>694</v>
      </c>
      <c r="AD26" s="292">
        <v>13</v>
      </c>
      <c r="AE26" s="292"/>
      <c r="AF26" s="292"/>
      <c r="AG26" s="292">
        <v>13</v>
      </c>
      <c r="AH26" s="292" t="s">
        <v>693</v>
      </c>
      <c r="AI26" s="292" t="s">
        <v>694</v>
      </c>
      <c r="AJ26" s="292" t="s">
        <v>695</v>
      </c>
      <c r="AK26" s="292" t="s">
        <v>696</v>
      </c>
      <c r="AL26" s="292" t="s">
        <v>693</v>
      </c>
      <c r="AM26" s="292" t="s">
        <v>694</v>
      </c>
      <c r="AN26" s="292">
        <v>13</v>
      </c>
      <c r="AO26" s="292">
        <v>13</v>
      </c>
      <c r="AP26" s="292" t="s">
        <v>693</v>
      </c>
      <c r="AQ26" s="292" t="s">
        <v>694</v>
      </c>
      <c r="AR26" s="292">
        <v>13</v>
      </c>
      <c r="AS26" s="292" t="s">
        <v>697</v>
      </c>
      <c r="AT26" s="292"/>
      <c r="AU26" s="292" t="s">
        <v>693</v>
      </c>
      <c r="AV26" s="292" t="s">
        <v>698</v>
      </c>
      <c r="AW26" s="292" t="s">
        <v>699</v>
      </c>
      <c r="AX26" s="292">
        <v>1</v>
      </c>
      <c r="AY26" s="292"/>
      <c r="AZ26" s="292"/>
      <c r="BA26" s="292"/>
      <c r="BB26" s="292"/>
      <c r="BC26" s="292"/>
      <c r="BD26" s="292" t="s">
        <v>698</v>
      </c>
      <c r="BE26" s="292" t="s">
        <v>693</v>
      </c>
      <c r="BF26" s="292" t="s">
        <v>694</v>
      </c>
      <c r="BG26" s="292"/>
      <c r="BH26" s="292"/>
      <c r="BI26" s="292"/>
      <c r="BJ26" s="292" t="s">
        <v>690</v>
      </c>
      <c r="BK26" s="292"/>
      <c r="BL26" s="292">
        <v>0</v>
      </c>
      <c r="BM26" s="292" t="s">
        <v>687</v>
      </c>
      <c r="BN26" s="292"/>
      <c r="BO26" s="292" t="s">
        <v>700</v>
      </c>
      <c r="BP26" s="292" t="s">
        <v>700</v>
      </c>
      <c r="BQ26" s="292" t="s">
        <v>689</v>
      </c>
    </row>
    <row r="27" spans="1:69">
      <c r="A27" s="153">
        <f t="shared" si="0"/>
        <v>45280</v>
      </c>
      <c r="B27" s="153">
        <f t="shared" si="1"/>
        <v>47100</v>
      </c>
      <c r="C27" s="165">
        <f t="shared" si="2"/>
        <v>-440000000</v>
      </c>
      <c r="D27" s="55">
        <f t="shared" si="3"/>
        <v>9.0200000000000002E-2</v>
      </c>
      <c r="E27" s="86">
        <v>-7775059.4919745922</v>
      </c>
      <c r="F27" s="86">
        <v>10417.475904138446</v>
      </c>
      <c r="H27" s="292">
        <v>26</v>
      </c>
      <c r="I27" s="292" t="s">
        <v>686</v>
      </c>
      <c r="J27" s="292">
        <v>440000000</v>
      </c>
      <c r="K27" s="292">
        <v>440000000</v>
      </c>
      <c r="L27" s="292" t="s">
        <v>687</v>
      </c>
      <c r="M27" s="292" t="s">
        <v>688</v>
      </c>
      <c r="N27" s="292">
        <v>9.02</v>
      </c>
      <c r="O27" s="292">
        <v>9.02</v>
      </c>
      <c r="P27" s="292"/>
      <c r="Q27" s="292" t="s">
        <v>689</v>
      </c>
      <c r="R27" s="292" t="s">
        <v>689</v>
      </c>
      <c r="S27" s="292" t="s">
        <v>690</v>
      </c>
      <c r="T27" s="292" t="s">
        <v>691</v>
      </c>
      <c r="U27" s="292" t="s">
        <v>89</v>
      </c>
      <c r="V27" s="292" t="s">
        <v>692</v>
      </c>
      <c r="W27" s="292">
        <v>13</v>
      </c>
      <c r="X27" s="292" t="s">
        <v>693</v>
      </c>
      <c r="Y27" s="292" t="s">
        <v>694</v>
      </c>
      <c r="Z27" s="292" t="s">
        <v>695</v>
      </c>
      <c r="AA27" s="292" t="s">
        <v>696</v>
      </c>
      <c r="AB27" s="292" t="s">
        <v>693</v>
      </c>
      <c r="AC27" s="292" t="s">
        <v>694</v>
      </c>
      <c r="AD27" s="292">
        <v>13</v>
      </c>
      <c r="AE27" s="292"/>
      <c r="AF27" s="292"/>
      <c r="AG27" s="292">
        <v>13</v>
      </c>
      <c r="AH27" s="292" t="s">
        <v>693</v>
      </c>
      <c r="AI27" s="292" t="s">
        <v>694</v>
      </c>
      <c r="AJ27" s="292" t="s">
        <v>695</v>
      </c>
      <c r="AK27" s="292" t="s">
        <v>696</v>
      </c>
      <c r="AL27" s="292" t="s">
        <v>693</v>
      </c>
      <c r="AM27" s="292" t="s">
        <v>694</v>
      </c>
      <c r="AN27" s="292">
        <v>13</v>
      </c>
      <c r="AO27" s="292">
        <v>13</v>
      </c>
      <c r="AP27" s="292" t="s">
        <v>693</v>
      </c>
      <c r="AQ27" s="292" t="s">
        <v>694</v>
      </c>
      <c r="AR27" s="292">
        <v>13</v>
      </c>
      <c r="AS27" s="292" t="s">
        <v>697</v>
      </c>
      <c r="AT27" s="292"/>
      <c r="AU27" s="292" t="s">
        <v>693</v>
      </c>
      <c r="AV27" s="292" t="s">
        <v>698</v>
      </c>
      <c r="AW27" s="292" t="s">
        <v>699</v>
      </c>
      <c r="AX27" s="292">
        <v>1</v>
      </c>
      <c r="AY27" s="292"/>
      <c r="AZ27" s="292"/>
      <c r="BA27" s="292"/>
      <c r="BB27" s="292"/>
      <c r="BC27" s="292"/>
      <c r="BD27" s="292" t="s">
        <v>698</v>
      </c>
      <c r="BE27" s="292" t="s">
        <v>693</v>
      </c>
      <c r="BF27" s="292" t="s">
        <v>694</v>
      </c>
      <c r="BG27" s="292"/>
      <c r="BH27" s="292"/>
      <c r="BI27" s="292"/>
      <c r="BJ27" s="292" t="s">
        <v>690</v>
      </c>
      <c r="BK27" s="292"/>
      <c r="BL27" s="292">
        <v>0</v>
      </c>
      <c r="BM27" s="292" t="s">
        <v>687</v>
      </c>
      <c r="BN27" s="292"/>
      <c r="BO27" s="292" t="s">
        <v>700</v>
      </c>
      <c r="BP27" s="292" t="s">
        <v>700</v>
      </c>
      <c r="BQ27" s="292" t="s">
        <v>689</v>
      </c>
    </row>
    <row r="28" spans="1:69">
      <c r="A28" s="153">
        <f t="shared" si="0"/>
        <v>45280</v>
      </c>
      <c r="B28" s="153">
        <f t="shared" si="1"/>
        <v>47100</v>
      </c>
      <c r="C28" s="165">
        <f t="shared" si="2"/>
        <v>429000000</v>
      </c>
      <c r="D28" s="55">
        <f t="shared" si="3"/>
        <v>9.0244999999999992E-2</v>
      </c>
      <c r="E28" s="86">
        <v>7658742.8595246971</v>
      </c>
      <c r="F28" s="86">
        <v>-10158.030556254304</v>
      </c>
      <c r="H28" s="292">
        <v>27</v>
      </c>
      <c r="I28" s="292" t="s">
        <v>701</v>
      </c>
      <c r="J28" s="292">
        <v>429000000</v>
      </c>
      <c r="K28" s="292">
        <v>429000000</v>
      </c>
      <c r="L28" s="292" t="s">
        <v>687</v>
      </c>
      <c r="M28" s="292" t="s">
        <v>688</v>
      </c>
      <c r="N28" s="292">
        <v>9.0244999999999997</v>
      </c>
      <c r="O28" s="292">
        <v>9.0244999999999997</v>
      </c>
      <c r="P28" s="292"/>
      <c r="Q28" s="292" t="s">
        <v>689</v>
      </c>
      <c r="R28" s="292" t="s">
        <v>689</v>
      </c>
      <c r="S28" s="292" t="s">
        <v>690</v>
      </c>
      <c r="T28" s="292" t="s">
        <v>691</v>
      </c>
      <c r="U28" s="292" t="s">
        <v>89</v>
      </c>
      <c r="V28" s="292" t="s">
        <v>692</v>
      </c>
      <c r="W28" s="292">
        <v>13</v>
      </c>
      <c r="X28" s="292" t="s">
        <v>693</v>
      </c>
      <c r="Y28" s="292" t="s">
        <v>694</v>
      </c>
      <c r="Z28" s="292" t="s">
        <v>695</v>
      </c>
      <c r="AA28" s="292" t="s">
        <v>696</v>
      </c>
      <c r="AB28" s="292" t="s">
        <v>693</v>
      </c>
      <c r="AC28" s="292" t="s">
        <v>694</v>
      </c>
      <c r="AD28" s="292">
        <v>13</v>
      </c>
      <c r="AE28" s="292"/>
      <c r="AF28" s="292"/>
      <c r="AG28" s="292">
        <v>13</v>
      </c>
      <c r="AH28" s="292" t="s">
        <v>693</v>
      </c>
      <c r="AI28" s="292" t="s">
        <v>694</v>
      </c>
      <c r="AJ28" s="292" t="s">
        <v>695</v>
      </c>
      <c r="AK28" s="292" t="s">
        <v>696</v>
      </c>
      <c r="AL28" s="292" t="s">
        <v>693</v>
      </c>
      <c r="AM28" s="292" t="s">
        <v>694</v>
      </c>
      <c r="AN28" s="292">
        <v>13</v>
      </c>
      <c r="AO28" s="292">
        <v>13</v>
      </c>
      <c r="AP28" s="292" t="s">
        <v>693</v>
      </c>
      <c r="AQ28" s="292" t="s">
        <v>694</v>
      </c>
      <c r="AR28" s="292">
        <v>13</v>
      </c>
      <c r="AS28" s="292" t="s">
        <v>697</v>
      </c>
      <c r="AT28" s="292"/>
      <c r="AU28" s="292" t="s">
        <v>693</v>
      </c>
      <c r="AV28" s="292" t="s">
        <v>698</v>
      </c>
      <c r="AW28" s="292" t="s">
        <v>699</v>
      </c>
      <c r="AX28" s="292">
        <v>1</v>
      </c>
      <c r="AY28" s="292"/>
      <c r="AZ28" s="292"/>
      <c r="BA28" s="292"/>
      <c r="BB28" s="292"/>
      <c r="BC28" s="292"/>
      <c r="BD28" s="292" t="s">
        <v>698</v>
      </c>
      <c r="BE28" s="292" t="s">
        <v>693</v>
      </c>
      <c r="BF28" s="292" t="s">
        <v>694</v>
      </c>
      <c r="BG28" s="292"/>
      <c r="BH28" s="292"/>
      <c r="BI28" s="292"/>
      <c r="BJ28" s="292" t="s">
        <v>690</v>
      </c>
      <c r="BK28" s="292"/>
      <c r="BL28" s="292">
        <v>0</v>
      </c>
      <c r="BM28" s="292" t="s">
        <v>687</v>
      </c>
      <c r="BN28" s="292"/>
      <c r="BO28" s="292" t="s">
        <v>700</v>
      </c>
      <c r="BP28" s="292" t="s">
        <v>700</v>
      </c>
      <c r="BQ28" s="292" t="s">
        <v>689</v>
      </c>
    </row>
    <row r="29" spans="1:69">
      <c r="A29" s="153">
        <f t="shared" si="0"/>
        <v>45280</v>
      </c>
      <c r="B29" s="153">
        <f t="shared" si="1"/>
        <v>48920</v>
      </c>
      <c r="C29" s="165">
        <f t="shared" si="2"/>
        <v>260000000</v>
      </c>
      <c r="D29" s="55">
        <f t="shared" si="3"/>
        <v>8.900000000000001E-2</v>
      </c>
      <c r="E29" s="86">
        <v>6648715.9889537096</v>
      </c>
      <c r="F29" s="86">
        <v>-10331.735197403872</v>
      </c>
      <c r="H29" s="292">
        <v>28</v>
      </c>
      <c r="I29" s="292" t="s">
        <v>701</v>
      </c>
      <c r="J29" s="292">
        <v>260000000</v>
      </c>
      <c r="K29" s="292">
        <v>260000000</v>
      </c>
      <c r="L29" s="292" t="s">
        <v>687</v>
      </c>
      <c r="M29" s="292" t="s">
        <v>702</v>
      </c>
      <c r="N29" s="292">
        <v>8.9</v>
      </c>
      <c r="O29" s="292">
        <v>8.9</v>
      </c>
      <c r="P29" s="292"/>
      <c r="Q29" s="292" t="s">
        <v>689</v>
      </c>
      <c r="R29" s="292" t="s">
        <v>689</v>
      </c>
      <c r="S29" s="292" t="s">
        <v>690</v>
      </c>
      <c r="T29" s="293">
        <v>48772</v>
      </c>
      <c r="U29" s="292" t="s">
        <v>89</v>
      </c>
      <c r="V29" s="292" t="s">
        <v>692</v>
      </c>
      <c r="W29" s="292">
        <v>13</v>
      </c>
      <c r="X29" s="292" t="s">
        <v>693</v>
      </c>
      <c r="Y29" s="292" t="s">
        <v>694</v>
      </c>
      <c r="Z29" s="292" t="s">
        <v>695</v>
      </c>
      <c r="AA29" s="292" t="s">
        <v>696</v>
      </c>
      <c r="AB29" s="292" t="s">
        <v>693</v>
      </c>
      <c r="AC29" s="292" t="s">
        <v>694</v>
      </c>
      <c r="AD29" s="292">
        <v>13</v>
      </c>
      <c r="AE29" s="292"/>
      <c r="AF29" s="292"/>
      <c r="AG29" s="292">
        <v>13</v>
      </c>
      <c r="AH29" s="292" t="s">
        <v>693</v>
      </c>
      <c r="AI29" s="292" t="s">
        <v>694</v>
      </c>
      <c r="AJ29" s="292" t="s">
        <v>695</v>
      </c>
      <c r="AK29" s="292" t="s">
        <v>696</v>
      </c>
      <c r="AL29" s="292" t="s">
        <v>693</v>
      </c>
      <c r="AM29" s="292" t="s">
        <v>694</v>
      </c>
      <c r="AN29" s="292">
        <v>13</v>
      </c>
      <c r="AO29" s="292">
        <v>13</v>
      </c>
      <c r="AP29" s="292" t="s">
        <v>693</v>
      </c>
      <c r="AQ29" s="292" t="s">
        <v>694</v>
      </c>
      <c r="AR29" s="292">
        <v>13</v>
      </c>
      <c r="AS29" s="292" t="s">
        <v>697</v>
      </c>
      <c r="AT29" s="292"/>
      <c r="AU29" s="292" t="s">
        <v>693</v>
      </c>
      <c r="AV29" s="292" t="s">
        <v>698</v>
      </c>
      <c r="AW29" s="292" t="s">
        <v>699</v>
      </c>
      <c r="AX29" s="292">
        <v>1</v>
      </c>
      <c r="AY29" s="292"/>
      <c r="AZ29" s="292"/>
      <c r="BA29" s="292"/>
      <c r="BB29" s="292"/>
      <c r="BC29" s="292"/>
      <c r="BD29" s="292" t="s">
        <v>698</v>
      </c>
      <c r="BE29" s="292" t="s">
        <v>693</v>
      </c>
      <c r="BF29" s="292" t="s">
        <v>694</v>
      </c>
      <c r="BG29" s="292"/>
      <c r="BH29" s="292"/>
      <c r="BI29" s="292"/>
      <c r="BJ29" s="292" t="s">
        <v>690</v>
      </c>
      <c r="BK29" s="292"/>
      <c r="BL29" s="292">
        <v>0</v>
      </c>
      <c r="BM29" s="292" t="s">
        <v>687</v>
      </c>
      <c r="BN29" s="292"/>
      <c r="BO29" s="292" t="s">
        <v>700</v>
      </c>
      <c r="BP29" s="292" t="s">
        <v>700</v>
      </c>
      <c r="BQ29" s="292" t="s">
        <v>689</v>
      </c>
    </row>
    <row r="30" spans="1:69">
      <c r="A30" s="153">
        <f t="shared" si="0"/>
        <v>45280</v>
      </c>
      <c r="B30" s="153">
        <f t="shared" si="1"/>
        <v>48920</v>
      </c>
      <c r="C30" s="165">
        <f t="shared" si="2"/>
        <v>127500000</v>
      </c>
      <c r="D30" s="55">
        <f t="shared" si="3"/>
        <v>8.811999999999999E-2</v>
      </c>
      <c r="E30" s="86">
        <v>2502923.2811264694</v>
      </c>
      <c r="F30" s="86">
        <v>-5047.7744409248144</v>
      </c>
      <c r="H30" s="292">
        <v>29</v>
      </c>
      <c r="I30" s="292" t="s">
        <v>701</v>
      </c>
      <c r="J30" s="292">
        <v>127500000</v>
      </c>
      <c r="K30" s="292">
        <v>127500000</v>
      </c>
      <c r="L30" s="292" t="s">
        <v>687</v>
      </c>
      <c r="M30" s="292" t="s">
        <v>702</v>
      </c>
      <c r="N30" s="292">
        <v>8.8119999999999994</v>
      </c>
      <c r="O30" s="292">
        <v>8.8119999999999994</v>
      </c>
      <c r="P30" s="292"/>
      <c r="Q30" s="292" t="s">
        <v>689</v>
      </c>
      <c r="R30" s="292" t="s">
        <v>689</v>
      </c>
      <c r="S30" s="292" t="s">
        <v>690</v>
      </c>
      <c r="T30" s="293">
        <v>48772</v>
      </c>
      <c r="U30" s="292" t="s">
        <v>89</v>
      </c>
      <c r="V30" s="292" t="s">
        <v>692</v>
      </c>
      <c r="W30" s="292">
        <v>13</v>
      </c>
      <c r="X30" s="292" t="s">
        <v>693</v>
      </c>
      <c r="Y30" s="292" t="s">
        <v>694</v>
      </c>
      <c r="Z30" s="292" t="s">
        <v>695</v>
      </c>
      <c r="AA30" s="292" t="s">
        <v>696</v>
      </c>
      <c r="AB30" s="292" t="s">
        <v>693</v>
      </c>
      <c r="AC30" s="292" t="s">
        <v>694</v>
      </c>
      <c r="AD30" s="292">
        <v>13</v>
      </c>
      <c r="AE30" s="292"/>
      <c r="AF30" s="292"/>
      <c r="AG30" s="292">
        <v>13</v>
      </c>
      <c r="AH30" s="292" t="s">
        <v>693</v>
      </c>
      <c r="AI30" s="292" t="s">
        <v>694</v>
      </c>
      <c r="AJ30" s="292" t="s">
        <v>695</v>
      </c>
      <c r="AK30" s="292" t="s">
        <v>696</v>
      </c>
      <c r="AL30" s="292" t="s">
        <v>693</v>
      </c>
      <c r="AM30" s="292" t="s">
        <v>694</v>
      </c>
      <c r="AN30" s="292">
        <v>13</v>
      </c>
      <c r="AO30" s="292">
        <v>13</v>
      </c>
      <c r="AP30" s="292" t="s">
        <v>693</v>
      </c>
      <c r="AQ30" s="292" t="s">
        <v>694</v>
      </c>
      <c r="AR30" s="292">
        <v>13</v>
      </c>
      <c r="AS30" s="292" t="s">
        <v>697</v>
      </c>
      <c r="AT30" s="292"/>
      <c r="AU30" s="292" t="s">
        <v>693</v>
      </c>
      <c r="AV30" s="292" t="s">
        <v>698</v>
      </c>
      <c r="AW30" s="292" t="s">
        <v>699</v>
      </c>
      <c r="AX30" s="292">
        <v>1</v>
      </c>
      <c r="AY30" s="292"/>
      <c r="AZ30" s="292"/>
      <c r="BA30" s="292"/>
      <c r="BB30" s="292"/>
      <c r="BC30" s="292"/>
      <c r="BD30" s="292" t="s">
        <v>698</v>
      </c>
      <c r="BE30" s="292" t="s">
        <v>693</v>
      </c>
      <c r="BF30" s="292" t="s">
        <v>694</v>
      </c>
      <c r="BG30" s="292"/>
      <c r="BH30" s="292"/>
      <c r="BI30" s="292"/>
      <c r="BJ30" s="292" t="s">
        <v>690</v>
      </c>
      <c r="BK30" s="292"/>
      <c r="BL30" s="292">
        <v>0</v>
      </c>
      <c r="BM30" s="292" t="s">
        <v>687</v>
      </c>
      <c r="BN30" s="292"/>
      <c r="BO30" s="292" t="s">
        <v>700</v>
      </c>
      <c r="BP30" s="292" t="s">
        <v>700</v>
      </c>
      <c r="BQ30" s="292" t="s">
        <v>689</v>
      </c>
    </row>
    <row r="31" spans="1:69">
      <c r="A31" s="153">
        <f t="shared" si="0"/>
        <v>45280</v>
      </c>
      <c r="B31" s="153">
        <f t="shared" si="1"/>
        <v>47100</v>
      </c>
      <c r="C31" s="165">
        <f t="shared" si="2"/>
        <v>-1310000000</v>
      </c>
      <c r="D31" s="55">
        <f t="shared" si="3"/>
        <v>8.8749999999999996E-2</v>
      </c>
      <c r="E31" s="86">
        <v>-15467835.733798981</v>
      </c>
      <c r="F31" s="86">
        <v>30918.10415671223</v>
      </c>
      <c r="H31" s="292">
        <v>30</v>
      </c>
      <c r="I31" s="292" t="s">
        <v>686</v>
      </c>
      <c r="J31" s="292">
        <v>1310000000</v>
      </c>
      <c r="K31" s="292">
        <v>1310000000</v>
      </c>
      <c r="L31" s="292" t="s">
        <v>687</v>
      </c>
      <c r="M31" s="292" t="s">
        <v>688</v>
      </c>
      <c r="N31" s="292">
        <v>8.875</v>
      </c>
      <c r="O31" s="292">
        <v>8.875</v>
      </c>
      <c r="P31" s="292"/>
      <c r="Q31" s="292" t="s">
        <v>689</v>
      </c>
      <c r="R31" s="292" t="s">
        <v>689</v>
      </c>
      <c r="S31" s="292" t="s">
        <v>690</v>
      </c>
      <c r="T31" s="292" t="s">
        <v>691</v>
      </c>
      <c r="U31" s="292" t="s">
        <v>89</v>
      </c>
      <c r="V31" s="292" t="s">
        <v>692</v>
      </c>
      <c r="W31" s="292">
        <v>13</v>
      </c>
      <c r="X31" s="292" t="s">
        <v>693</v>
      </c>
      <c r="Y31" s="292" t="s">
        <v>694</v>
      </c>
      <c r="Z31" s="292" t="s">
        <v>695</v>
      </c>
      <c r="AA31" s="292" t="s">
        <v>696</v>
      </c>
      <c r="AB31" s="292" t="s">
        <v>693</v>
      </c>
      <c r="AC31" s="292" t="s">
        <v>694</v>
      </c>
      <c r="AD31" s="292">
        <v>13</v>
      </c>
      <c r="AE31" s="292"/>
      <c r="AF31" s="292"/>
      <c r="AG31" s="292">
        <v>13</v>
      </c>
      <c r="AH31" s="292" t="s">
        <v>693</v>
      </c>
      <c r="AI31" s="292" t="s">
        <v>694</v>
      </c>
      <c r="AJ31" s="292" t="s">
        <v>695</v>
      </c>
      <c r="AK31" s="292" t="s">
        <v>696</v>
      </c>
      <c r="AL31" s="292" t="s">
        <v>693</v>
      </c>
      <c r="AM31" s="292" t="s">
        <v>694</v>
      </c>
      <c r="AN31" s="292">
        <v>13</v>
      </c>
      <c r="AO31" s="292">
        <v>13</v>
      </c>
      <c r="AP31" s="292" t="s">
        <v>693</v>
      </c>
      <c r="AQ31" s="292" t="s">
        <v>694</v>
      </c>
      <c r="AR31" s="292">
        <v>13</v>
      </c>
      <c r="AS31" s="292" t="s">
        <v>697</v>
      </c>
      <c r="AT31" s="292"/>
      <c r="AU31" s="292" t="s">
        <v>693</v>
      </c>
      <c r="AV31" s="292" t="s">
        <v>698</v>
      </c>
      <c r="AW31" s="292" t="s">
        <v>699</v>
      </c>
      <c r="AX31" s="292">
        <v>1</v>
      </c>
      <c r="AY31" s="292"/>
      <c r="AZ31" s="292"/>
      <c r="BA31" s="292"/>
      <c r="BB31" s="292"/>
      <c r="BC31" s="292"/>
      <c r="BD31" s="292" t="s">
        <v>698</v>
      </c>
      <c r="BE31" s="292" t="s">
        <v>693</v>
      </c>
      <c r="BF31" s="292" t="s">
        <v>694</v>
      </c>
      <c r="BG31" s="292"/>
      <c r="BH31" s="292"/>
      <c r="BI31" s="292"/>
      <c r="BJ31" s="292" t="s">
        <v>690</v>
      </c>
      <c r="BK31" s="292"/>
      <c r="BL31" s="292">
        <v>0</v>
      </c>
      <c r="BM31" s="292" t="s">
        <v>687</v>
      </c>
      <c r="BN31" s="292"/>
      <c r="BO31" s="292" t="s">
        <v>700</v>
      </c>
      <c r="BP31" s="292" t="s">
        <v>700</v>
      </c>
      <c r="BQ31" s="292" t="s">
        <v>689</v>
      </c>
    </row>
    <row r="32" spans="1:69">
      <c r="A32" s="153" t="str">
        <f t="shared" si="0"/>
        <v/>
      </c>
      <c r="B32" s="153" t="str">
        <f t="shared" si="1"/>
        <v/>
      </c>
      <c r="C32" s="165" t="str">
        <f t="shared" si="2"/>
        <v/>
      </c>
      <c r="D32" s="55" t="str">
        <f t="shared" si="3"/>
        <v/>
      </c>
      <c r="E32" s="86"/>
      <c r="F32" s="86"/>
      <c r="T32" s="190"/>
    </row>
    <row r="33" spans="1:68">
      <c r="A33" s="153" t="str">
        <f t="shared" si="0"/>
        <v/>
      </c>
      <c r="B33" s="153" t="str">
        <f t="shared" si="1"/>
        <v/>
      </c>
      <c r="C33" s="165" t="str">
        <f t="shared" si="2"/>
        <v/>
      </c>
      <c r="D33" s="55" t="str">
        <f t="shared" si="3"/>
        <v/>
      </c>
      <c r="E33" s="86"/>
      <c r="F33" s="86"/>
      <c r="BO33" s="190"/>
      <c r="BP33" s="190"/>
    </row>
    <row r="34" spans="1:68">
      <c r="A34" s="153" t="str">
        <f t="shared" ref="A34:A51" si="4">IF(B34="","",IF(ISNUMBER(S34),DATE(2000+RIGHT(TEXT(S34,"MM/DD/YY"),2),MID(TEXT(S34,"MM/DD/YY"),4,2),LEFT(TEXT(S34,"MM/DD/YY"),2)),DATE(2000+RIGHT(S34,2),LEFT(S34,2),MID(S34,4,2))))</f>
        <v/>
      </c>
      <c r="B34" s="153" t="str">
        <f t="shared" ref="B34:B51" si="5">IF(C34="","",IF(ISNUMBER(T34),DATE(2000+RIGHT(TEXT(T34,"MM/DD/YY"),2),MID(TEXT(T34,"MM/DD/YY"),4,2),LEFT(TEXT(T34,"MM/DD/YY"),2)),DATE(2000+RIGHT(T34,2),LEFT(T34,2),MID(T34,4,2))))</f>
        <v/>
      </c>
      <c r="C34" s="165" t="str">
        <f t="shared" si="2"/>
        <v/>
      </c>
      <c r="D34" s="55" t="str">
        <f t="shared" si="3"/>
        <v/>
      </c>
      <c r="E34" s="86"/>
      <c r="F34" s="86"/>
      <c r="BO34" s="190"/>
      <c r="BP34" s="190"/>
    </row>
    <row r="35" spans="1:68">
      <c r="A35" s="153" t="str">
        <f t="shared" si="4"/>
        <v/>
      </c>
      <c r="B35" s="153" t="str">
        <f t="shared" si="5"/>
        <v/>
      </c>
      <c r="C35" s="165" t="str">
        <f t="shared" si="2"/>
        <v/>
      </c>
      <c r="D35" s="55" t="str">
        <f t="shared" si="3"/>
        <v/>
      </c>
      <c r="E35" s="86"/>
      <c r="F35" s="86"/>
      <c r="T35" s="190"/>
    </row>
    <row r="36" spans="1:68">
      <c r="A36" s="153" t="str">
        <f t="shared" si="4"/>
        <v/>
      </c>
      <c r="B36" s="153" t="str">
        <f t="shared" si="5"/>
        <v/>
      </c>
      <c r="C36" s="165" t="str">
        <f t="shared" si="2"/>
        <v/>
      </c>
      <c r="D36" s="55" t="str">
        <f t="shared" si="3"/>
        <v/>
      </c>
      <c r="E36" s="86"/>
      <c r="F36" s="86"/>
      <c r="T36" s="190"/>
    </row>
    <row r="37" spans="1:68">
      <c r="A37" s="153" t="str">
        <f t="shared" si="4"/>
        <v/>
      </c>
      <c r="B37" s="153" t="str">
        <f t="shared" si="5"/>
        <v/>
      </c>
      <c r="C37" s="165" t="str">
        <f t="shared" si="2"/>
        <v/>
      </c>
      <c r="D37" s="55" t="str">
        <f t="shared" si="3"/>
        <v/>
      </c>
      <c r="E37" s="86"/>
      <c r="F37" s="86"/>
      <c r="BO37" s="190"/>
      <c r="BP37" s="190"/>
    </row>
    <row r="38" spans="1:68">
      <c r="A38" s="153" t="str">
        <f t="shared" si="4"/>
        <v/>
      </c>
      <c r="B38" s="153" t="str">
        <f t="shared" si="5"/>
        <v/>
      </c>
      <c r="C38" s="165" t="str">
        <f t="shared" si="2"/>
        <v/>
      </c>
      <c r="D38" s="55" t="str">
        <f t="shared" si="3"/>
        <v/>
      </c>
      <c r="E38" s="55"/>
      <c r="F38" s="55"/>
      <c r="BO38" s="190"/>
      <c r="BP38" s="190"/>
    </row>
    <row r="39" spans="1:68">
      <c r="A39" s="153" t="str">
        <f t="shared" si="4"/>
        <v/>
      </c>
      <c r="B39" s="153" t="str">
        <f t="shared" si="5"/>
        <v/>
      </c>
      <c r="C39" s="165" t="str">
        <f t="shared" si="2"/>
        <v/>
      </c>
      <c r="D39" s="55" t="str">
        <f t="shared" si="3"/>
        <v/>
      </c>
      <c r="E39" s="55"/>
      <c r="F39" s="55"/>
      <c r="BO39" s="190"/>
      <c r="BP39" s="190"/>
    </row>
    <row r="40" spans="1:68">
      <c r="A40" s="153" t="str">
        <f t="shared" si="4"/>
        <v/>
      </c>
      <c r="B40" s="153" t="str">
        <f t="shared" si="5"/>
        <v/>
      </c>
      <c r="C40" s="165" t="str">
        <f t="shared" si="2"/>
        <v/>
      </c>
      <c r="D40" s="55" t="str">
        <f t="shared" si="3"/>
        <v/>
      </c>
      <c r="E40" s="55"/>
      <c r="F40" s="55"/>
      <c r="S40" s="190"/>
      <c r="BJ40" s="190"/>
    </row>
    <row r="41" spans="1:68">
      <c r="A41" s="153" t="str">
        <f t="shared" si="4"/>
        <v/>
      </c>
      <c r="B41" s="153" t="str">
        <f t="shared" si="5"/>
        <v/>
      </c>
      <c r="C41" s="165" t="str">
        <f t="shared" si="2"/>
        <v/>
      </c>
      <c r="D41" s="55" t="str">
        <f t="shared" si="3"/>
        <v/>
      </c>
      <c r="E41" s="55"/>
      <c r="F41" s="55"/>
      <c r="T41" s="190"/>
      <c r="BO41" s="190"/>
      <c r="BP41" s="190"/>
    </row>
    <row r="42" spans="1:68">
      <c r="A42" s="153" t="str">
        <f t="shared" si="4"/>
        <v/>
      </c>
      <c r="B42" s="153" t="str">
        <f t="shared" si="5"/>
        <v/>
      </c>
      <c r="C42" s="165" t="str">
        <f t="shared" si="2"/>
        <v/>
      </c>
      <c r="D42" s="55" t="str">
        <f t="shared" si="3"/>
        <v/>
      </c>
      <c r="E42" s="55"/>
      <c r="F42" s="55"/>
    </row>
    <row r="43" spans="1:68">
      <c r="A43" s="153" t="str">
        <f t="shared" si="4"/>
        <v/>
      </c>
      <c r="B43" s="153" t="str">
        <f t="shared" si="5"/>
        <v/>
      </c>
      <c r="C43" s="165" t="str">
        <f t="shared" si="2"/>
        <v/>
      </c>
      <c r="D43" s="55" t="str">
        <f t="shared" si="3"/>
        <v/>
      </c>
      <c r="E43" s="55"/>
      <c r="F43" s="55"/>
      <c r="S43" s="190"/>
      <c r="T43" s="190"/>
      <c r="AE43" s="190"/>
      <c r="AZ43" s="190"/>
      <c r="BJ43" s="190"/>
      <c r="BO43" s="190"/>
      <c r="BP43" s="190"/>
    </row>
    <row r="44" spans="1:68">
      <c r="A44" s="153" t="str">
        <f t="shared" si="4"/>
        <v/>
      </c>
      <c r="B44" s="153" t="str">
        <f t="shared" si="5"/>
        <v/>
      </c>
      <c r="C44" s="165" t="str">
        <f t="shared" si="2"/>
        <v/>
      </c>
      <c r="D44" s="55" t="str">
        <f t="shared" si="3"/>
        <v/>
      </c>
      <c r="E44" s="55"/>
      <c r="F44" s="55"/>
    </row>
    <row r="45" spans="1:68">
      <c r="A45" s="153" t="str">
        <f t="shared" si="4"/>
        <v/>
      </c>
      <c r="B45" s="153" t="str">
        <f t="shared" si="5"/>
        <v/>
      </c>
      <c r="C45" s="165" t="str">
        <f t="shared" si="2"/>
        <v/>
      </c>
      <c r="D45" s="55" t="str">
        <f t="shared" si="3"/>
        <v/>
      </c>
      <c r="E45" s="55"/>
      <c r="F45" s="55"/>
    </row>
    <row r="46" spans="1:68">
      <c r="A46" s="153" t="str">
        <f t="shared" si="4"/>
        <v/>
      </c>
      <c r="B46" s="153" t="str">
        <f t="shared" si="5"/>
        <v/>
      </c>
      <c r="C46" s="165" t="str">
        <f t="shared" si="2"/>
        <v/>
      </c>
      <c r="D46" s="55" t="str">
        <f t="shared" si="3"/>
        <v/>
      </c>
      <c r="E46" s="55"/>
      <c r="F46" s="55"/>
    </row>
    <row r="47" spans="1:68">
      <c r="A47" s="153" t="str">
        <f t="shared" si="4"/>
        <v/>
      </c>
      <c r="B47" s="153" t="str">
        <f t="shared" si="5"/>
        <v/>
      </c>
      <c r="C47" s="165" t="str">
        <f t="shared" si="2"/>
        <v/>
      </c>
      <c r="D47" s="55" t="str">
        <f t="shared" si="3"/>
        <v/>
      </c>
      <c r="E47" s="55"/>
      <c r="F47" s="55"/>
    </row>
    <row r="48" spans="1:68">
      <c r="A48" s="153" t="str">
        <f t="shared" si="4"/>
        <v/>
      </c>
      <c r="B48" s="153" t="str">
        <f t="shared" si="5"/>
        <v/>
      </c>
      <c r="C48" s="165" t="str">
        <f t="shared" si="2"/>
        <v/>
      </c>
      <c r="D48" s="55" t="str">
        <f t="shared" si="3"/>
        <v/>
      </c>
      <c r="E48" s="55"/>
      <c r="F48" s="55"/>
      <c r="S48" s="190"/>
      <c r="T48" s="190"/>
      <c r="BJ48" s="190"/>
      <c r="BO48" s="190"/>
      <c r="BP48" s="190"/>
    </row>
    <row r="49" spans="1:68">
      <c r="A49" s="153" t="str">
        <f t="shared" si="4"/>
        <v/>
      </c>
      <c r="B49" s="153" t="str">
        <f t="shared" si="5"/>
        <v/>
      </c>
      <c r="C49" s="165" t="str">
        <f t="shared" si="2"/>
        <v/>
      </c>
      <c r="D49" s="55" t="str">
        <f t="shared" si="3"/>
        <v/>
      </c>
      <c r="E49" s="55"/>
      <c r="F49" s="55"/>
      <c r="S49" s="190"/>
      <c r="T49" s="190"/>
      <c r="BJ49" s="190"/>
      <c r="BO49" s="190"/>
      <c r="BP49" s="190"/>
    </row>
    <row r="50" spans="1:68">
      <c r="A50" s="153" t="str">
        <f t="shared" si="4"/>
        <v/>
      </c>
      <c r="B50" s="153" t="str">
        <f t="shared" si="5"/>
        <v/>
      </c>
      <c r="C50" s="165" t="str">
        <f t="shared" si="2"/>
        <v/>
      </c>
      <c r="D50" s="55" t="str">
        <f t="shared" si="3"/>
        <v/>
      </c>
      <c r="E50" s="55"/>
      <c r="F50" s="55"/>
      <c r="S50" s="190"/>
      <c r="T50" s="190"/>
      <c r="BJ50" s="190"/>
      <c r="BO50" s="190"/>
      <c r="BP50" s="190"/>
    </row>
    <row r="51" spans="1:68">
      <c r="A51" s="153" t="str">
        <f t="shared" si="4"/>
        <v/>
      </c>
      <c r="B51" s="153" t="str">
        <f t="shared" si="5"/>
        <v/>
      </c>
      <c r="C51" s="165" t="str">
        <f t="shared" si="2"/>
        <v/>
      </c>
      <c r="D51" s="55" t="str">
        <f t="shared" si="3"/>
        <v/>
      </c>
      <c r="E51" s="55"/>
      <c r="F51" s="55"/>
      <c r="BO51" s="190"/>
      <c r="BP51" s="190"/>
    </row>
    <row r="52" spans="1:68">
      <c r="A52" s="153" t="str">
        <f t="shared" ref="A52:A63" si="6">IF(B52="","",IF(ISNUMBER(S52),DATE(2000+RIGHT(TEXT(S52,"MM/DD/YY"),2),MID(TEXT(S52,"MM/DD/YY"),4,2),LEFT(TEXT(S52,"MM/DD/YY"),2)),DATE(2000+RIGHT(S52,2),LEFT(S52,2),MID(S52,4,2))))</f>
        <v/>
      </c>
      <c r="B52" s="153" t="str">
        <f t="shared" ref="B52:B63" si="7">IF(C52="","",IF(ISNUMBER(T52),DATE(2000+RIGHT(TEXT(T52,"MM/DD/YY"),2),MID(TEXT(T52,"MM/DD/YY"),4,2),LEFT(TEXT(T52,"MM/DD/YY"),2)),DATE(2000+RIGHT(T52,2),LEFT(T52,2),MID(T52,4,2))))</f>
        <v/>
      </c>
      <c r="C52" s="165" t="str">
        <f t="shared" ref="C52:C63" si="8">IF(ISBLANK(H52),"",K52*IF(I52="CPAY",1,-1))</f>
        <v/>
      </c>
      <c r="D52" s="55" t="str">
        <f t="shared" ref="D52:D63" si="9">+IF(C52="","",O52/100)</f>
        <v/>
      </c>
      <c r="E52" s="55"/>
      <c r="F52" s="55"/>
      <c r="S52" s="190"/>
      <c r="BJ52" s="190"/>
    </row>
    <row r="53" spans="1:68">
      <c r="A53" s="153" t="str">
        <f t="shared" si="6"/>
        <v/>
      </c>
      <c r="B53" s="153" t="str">
        <f t="shared" si="7"/>
        <v/>
      </c>
      <c r="C53" s="165" t="str">
        <f t="shared" si="8"/>
        <v/>
      </c>
      <c r="D53" s="55" t="str">
        <f t="shared" si="9"/>
        <v/>
      </c>
      <c r="E53" s="55"/>
      <c r="F53" s="55"/>
      <c r="S53" s="190"/>
      <c r="BJ53" s="190"/>
    </row>
    <row r="54" spans="1:68">
      <c r="A54" s="153" t="str">
        <f t="shared" si="6"/>
        <v/>
      </c>
      <c r="B54" s="153" t="str">
        <f t="shared" si="7"/>
        <v/>
      </c>
      <c r="C54" s="165" t="str">
        <f t="shared" si="8"/>
        <v/>
      </c>
      <c r="D54" s="55" t="str">
        <f t="shared" si="9"/>
        <v/>
      </c>
      <c r="E54" s="55"/>
      <c r="F54" s="55"/>
      <c r="T54" s="190"/>
    </row>
    <row r="55" spans="1:68">
      <c r="A55" s="153" t="str">
        <f t="shared" si="6"/>
        <v/>
      </c>
      <c r="B55" s="153" t="str">
        <f t="shared" si="7"/>
        <v/>
      </c>
      <c r="C55" s="165" t="str">
        <f t="shared" si="8"/>
        <v/>
      </c>
      <c r="D55" s="55" t="str">
        <f t="shared" si="9"/>
        <v/>
      </c>
      <c r="E55" s="55"/>
      <c r="F55" s="55"/>
      <c r="T55" s="190"/>
    </row>
    <row r="56" spans="1:68">
      <c r="A56" s="153" t="str">
        <f t="shared" si="6"/>
        <v/>
      </c>
      <c r="B56" s="153" t="str">
        <f t="shared" si="7"/>
        <v/>
      </c>
      <c r="C56" s="165" t="str">
        <f t="shared" si="8"/>
        <v/>
      </c>
      <c r="D56" s="55" t="str">
        <f t="shared" si="9"/>
        <v/>
      </c>
      <c r="E56" s="55"/>
      <c r="F56" s="55"/>
      <c r="T56" s="190"/>
    </row>
    <row r="57" spans="1:68">
      <c r="A57" s="153" t="str">
        <f t="shared" si="6"/>
        <v/>
      </c>
      <c r="B57" s="153" t="str">
        <f t="shared" si="7"/>
        <v/>
      </c>
      <c r="C57" s="165" t="str">
        <f t="shared" si="8"/>
        <v/>
      </c>
      <c r="D57" s="55" t="str">
        <f t="shared" si="9"/>
        <v/>
      </c>
      <c r="E57" s="55"/>
      <c r="F57" s="55"/>
      <c r="T57" s="190"/>
    </row>
    <row r="58" spans="1:68">
      <c r="A58" s="153" t="str">
        <f t="shared" si="6"/>
        <v/>
      </c>
      <c r="B58" s="153" t="str">
        <f t="shared" si="7"/>
        <v/>
      </c>
      <c r="C58" s="165" t="str">
        <f t="shared" si="8"/>
        <v/>
      </c>
      <c r="D58" s="55" t="str">
        <f t="shared" si="9"/>
        <v/>
      </c>
      <c r="E58" s="55"/>
      <c r="F58" s="55"/>
      <c r="T58" s="190"/>
    </row>
    <row r="59" spans="1:68">
      <c r="A59" s="153" t="str">
        <f t="shared" si="6"/>
        <v/>
      </c>
      <c r="B59" s="153" t="str">
        <f t="shared" si="7"/>
        <v/>
      </c>
      <c r="C59" s="165" t="str">
        <f t="shared" si="8"/>
        <v/>
      </c>
      <c r="D59" s="55" t="str">
        <f t="shared" si="9"/>
        <v/>
      </c>
      <c r="E59" s="55"/>
      <c r="F59" s="55"/>
      <c r="T59" s="190"/>
    </row>
    <row r="60" spans="1:68">
      <c r="A60" s="153" t="str">
        <f t="shared" si="6"/>
        <v/>
      </c>
      <c r="B60" s="153" t="str">
        <f t="shared" si="7"/>
        <v/>
      </c>
      <c r="C60" s="165" t="str">
        <f t="shared" si="8"/>
        <v/>
      </c>
      <c r="D60" s="55" t="str">
        <f t="shared" si="9"/>
        <v/>
      </c>
      <c r="E60" s="55"/>
      <c r="F60" s="55"/>
      <c r="BO60" s="190"/>
      <c r="BP60" s="190"/>
    </row>
    <row r="61" spans="1:68">
      <c r="A61" s="153" t="str">
        <f t="shared" si="6"/>
        <v/>
      </c>
      <c r="B61" s="153" t="str">
        <f t="shared" si="7"/>
        <v/>
      </c>
      <c r="C61" s="165" t="str">
        <f t="shared" si="8"/>
        <v/>
      </c>
      <c r="D61" s="55" t="str">
        <f t="shared" si="9"/>
        <v/>
      </c>
      <c r="E61" s="55"/>
      <c r="F61" s="55"/>
      <c r="BO61" s="190"/>
      <c r="BP61" s="190"/>
    </row>
    <row r="62" spans="1:68">
      <c r="A62" s="153" t="str">
        <f t="shared" si="6"/>
        <v/>
      </c>
      <c r="B62" s="153" t="str">
        <f t="shared" si="7"/>
        <v/>
      </c>
      <c r="C62" s="165" t="str">
        <f t="shared" si="8"/>
        <v/>
      </c>
      <c r="D62" s="55" t="str">
        <f t="shared" si="9"/>
        <v/>
      </c>
      <c r="E62" s="55"/>
      <c r="F62" s="55"/>
      <c r="BO62" s="190"/>
      <c r="BP62" s="190"/>
    </row>
    <row r="63" spans="1:68">
      <c r="A63" s="153" t="str">
        <f t="shared" si="6"/>
        <v/>
      </c>
      <c r="B63" s="153" t="str">
        <f t="shared" si="7"/>
        <v/>
      </c>
      <c r="C63" s="165" t="str">
        <f t="shared" si="8"/>
        <v/>
      </c>
      <c r="D63" s="55" t="str">
        <f t="shared" si="9"/>
        <v/>
      </c>
      <c r="E63" s="55"/>
      <c r="F63" s="55"/>
      <c r="S63" s="190"/>
      <c r="BJ63" s="190"/>
      <c r="BO63" s="190"/>
      <c r="BP63" s="190"/>
    </row>
    <row r="64" spans="1:68">
      <c r="A64" s="153" t="str">
        <f>IF(B64="","",IF(ISNUMBER(S64),DATE(2000+RIGHT(TEXT(S64,"MM/DD/YY"),2),MID(TEXT(S64,"MM/DD/YY"),4,2),LEFT(TEXT(S64,"MM/DD/YY"),2)),DATE(2000+RIGHT(S64,2),LEFT(S64,2),MID(S64,4,2))))</f>
        <v/>
      </c>
      <c r="B64" s="153" t="str">
        <f>IF(C64="","",IF(ISNUMBER(T64),DATE(2000+RIGHT(TEXT(T64,"MM/DD/YY"),2),MID(TEXT(T64,"MM/DD/YY"),4,2),LEFT(TEXT(T64,"MM/DD/YY"),2)),DATE(2000+RIGHT(T64,2),LEFT(T64,2),MID(T64,4,2))))</f>
        <v/>
      </c>
      <c r="C64" s="165" t="str">
        <f>IF(ISBLANK(H64),"",K64*IF(I64="CPAY",1,-1))</f>
        <v/>
      </c>
      <c r="D64" s="55" t="str">
        <f>+IF(C64="","",O64/100)</f>
        <v/>
      </c>
      <c r="E64" s="55"/>
      <c r="F64" s="55"/>
      <c r="S64" s="190"/>
      <c r="T64" s="190"/>
      <c r="BJ64" s="190"/>
    </row>
    <row r="65" spans="1:68">
      <c r="A65" s="153" t="str">
        <f t="shared" ref="A65:A83" si="10">IF(B65="","",IF(ISNUMBER(S65),DATE(2000+RIGHT(TEXT(S65,"MM/DD/YY"),2),MID(TEXT(S65,"MM/DD/YY"),4,2),LEFT(TEXT(S65,"MM/DD/YY"),2)),DATE(2000+RIGHT(S65,2),LEFT(S65,2),MID(S65,4,2))))</f>
        <v/>
      </c>
      <c r="B65" s="153" t="str">
        <f t="shared" ref="B65:B83" si="11">IF(C65="","",IF(ISNUMBER(T65),DATE(2000+RIGHT(TEXT(T65,"MM/DD/YY"),2),MID(TEXT(T65,"MM/DD/YY"),4,2),LEFT(TEXT(T65,"MM/DD/YY"),2)),DATE(2000+RIGHT(T65,2),LEFT(T65,2),MID(T65,4,2))))</f>
        <v/>
      </c>
      <c r="C65" s="165" t="str">
        <f t="shared" ref="C65:C83" si="12">IF(ISBLANK(H65),"",K65*IF(I65="CPAY",1,-1))</f>
        <v/>
      </c>
      <c r="D65" s="55" t="str">
        <f t="shared" ref="D65:D83" si="13">+IF(C65="","",O65/100)</f>
        <v/>
      </c>
      <c r="E65" s="55"/>
      <c r="F65" s="55"/>
      <c r="S65" s="190"/>
      <c r="T65" s="190"/>
      <c r="BJ65" s="190"/>
    </row>
    <row r="66" spans="1:68">
      <c r="A66" s="153" t="str">
        <f t="shared" si="10"/>
        <v/>
      </c>
      <c r="B66" s="153" t="str">
        <f t="shared" si="11"/>
        <v/>
      </c>
      <c r="C66" s="165" t="str">
        <f t="shared" si="12"/>
        <v/>
      </c>
      <c r="D66" s="55" t="str">
        <f t="shared" si="13"/>
        <v/>
      </c>
      <c r="E66" s="55"/>
      <c r="F66" s="55"/>
      <c r="T66" s="190"/>
    </row>
    <row r="67" spans="1:68">
      <c r="A67" s="153" t="str">
        <f t="shared" si="10"/>
        <v/>
      </c>
      <c r="B67" s="153" t="str">
        <f t="shared" si="11"/>
        <v/>
      </c>
      <c r="C67" s="165" t="str">
        <f t="shared" si="12"/>
        <v/>
      </c>
      <c r="D67" s="55" t="str">
        <f t="shared" si="13"/>
        <v/>
      </c>
      <c r="E67" s="55"/>
      <c r="F67" s="55"/>
      <c r="BO67" s="190"/>
      <c r="BP67" s="190"/>
    </row>
    <row r="68" spans="1:68">
      <c r="A68" s="153" t="str">
        <f t="shared" si="10"/>
        <v/>
      </c>
      <c r="B68" s="153" t="str">
        <f t="shared" si="11"/>
        <v/>
      </c>
      <c r="C68" s="165" t="str">
        <f t="shared" si="12"/>
        <v/>
      </c>
      <c r="D68" s="55" t="str">
        <f t="shared" si="13"/>
        <v/>
      </c>
      <c r="E68" s="55"/>
      <c r="F68" s="55"/>
      <c r="BO68" s="190"/>
      <c r="BP68" s="190"/>
    </row>
    <row r="69" spans="1:68">
      <c r="A69" s="153" t="str">
        <f t="shared" si="10"/>
        <v/>
      </c>
      <c r="B69" s="153" t="str">
        <f t="shared" si="11"/>
        <v/>
      </c>
      <c r="C69" s="165" t="str">
        <f t="shared" si="12"/>
        <v/>
      </c>
      <c r="D69" s="55" t="str">
        <f t="shared" si="13"/>
        <v/>
      </c>
      <c r="E69" s="55"/>
      <c r="F69" s="55"/>
      <c r="T69" s="190"/>
    </row>
    <row r="70" spans="1:68">
      <c r="A70" s="153" t="str">
        <f t="shared" si="10"/>
        <v/>
      </c>
      <c r="B70" s="153" t="str">
        <f t="shared" si="11"/>
        <v/>
      </c>
      <c r="C70" s="165" t="str">
        <f t="shared" si="12"/>
        <v/>
      </c>
      <c r="D70" s="55" t="str">
        <f t="shared" si="13"/>
        <v/>
      </c>
      <c r="E70" s="55"/>
      <c r="F70" s="55"/>
      <c r="T70" s="190"/>
    </row>
    <row r="71" spans="1:68">
      <c r="A71" s="153" t="str">
        <f t="shared" si="10"/>
        <v/>
      </c>
      <c r="B71" s="153" t="str">
        <f t="shared" si="11"/>
        <v/>
      </c>
      <c r="C71" s="165" t="str">
        <f t="shared" si="12"/>
        <v/>
      </c>
      <c r="D71" s="55" t="str">
        <f t="shared" si="13"/>
        <v/>
      </c>
      <c r="E71" s="55"/>
      <c r="F71" s="55"/>
      <c r="BO71" s="190"/>
      <c r="BP71" s="190"/>
    </row>
    <row r="72" spans="1:68">
      <c r="A72" s="153" t="str">
        <f t="shared" si="10"/>
        <v/>
      </c>
      <c r="B72" s="153" t="str">
        <f t="shared" si="11"/>
        <v/>
      </c>
      <c r="C72" s="165" t="str">
        <f t="shared" si="12"/>
        <v/>
      </c>
      <c r="D72" s="55" t="str">
        <f t="shared" si="13"/>
        <v/>
      </c>
      <c r="E72" s="55"/>
      <c r="F72" s="55"/>
      <c r="BO72" s="190"/>
      <c r="BP72" s="190"/>
    </row>
    <row r="73" spans="1:68">
      <c r="A73" s="153" t="str">
        <f t="shared" si="10"/>
        <v/>
      </c>
      <c r="B73" s="153" t="str">
        <f t="shared" si="11"/>
        <v/>
      </c>
      <c r="C73" s="165" t="str">
        <f t="shared" si="12"/>
        <v/>
      </c>
      <c r="D73" s="55" t="str">
        <f t="shared" si="13"/>
        <v/>
      </c>
      <c r="E73" s="55"/>
      <c r="F73" s="55"/>
      <c r="BO73" s="190"/>
      <c r="BP73" s="190"/>
    </row>
    <row r="74" spans="1:68">
      <c r="A74" s="153" t="str">
        <f t="shared" si="10"/>
        <v/>
      </c>
      <c r="B74" s="153" t="str">
        <f t="shared" si="11"/>
        <v/>
      </c>
      <c r="C74" s="165" t="str">
        <f t="shared" si="12"/>
        <v/>
      </c>
      <c r="D74" s="55" t="str">
        <f t="shared" si="13"/>
        <v/>
      </c>
      <c r="E74" s="55"/>
      <c r="F74" s="55"/>
      <c r="S74" s="190"/>
      <c r="BJ74" s="190"/>
    </row>
    <row r="75" spans="1:68">
      <c r="A75" s="153" t="str">
        <f t="shared" si="10"/>
        <v/>
      </c>
      <c r="B75" s="153" t="str">
        <f t="shared" si="11"/>
        <v/>
      </c>
      <c r="C75" s="165" t="str">
        <f t="shared" si="12"/>
        <v/>
      </c>
      <c r="D75" s="55" t="str">
        <f t="shared" si="13"/>
        <v/>
      </c>
      <c r="E75" s="55"/>
      <c r="F75" s="55"/>
      <c r="T75" s="190"/>
      <c r="BO75" s="190"/>
      <c r="BP75" s="190"/>
    </row>
    <row r="76" spans="1:68">
      <c r="A76" s="153" t="str">
        <f t="shared" si="10"/>
        <v/>
      </c>
      <c r="B76" s="153" t="str">
        <f t="shared" si="11"/>
        <v/>
      </c>
      <c r="C76" s="165" t="str">
        <f t="shared" si="12"/>
        <v/>
      </c>
      <c r="D76" s="55" t="str">
        <f t="shared" si="13"/>
        <v/>
      </c>
      <c r="E76" s="55"/>
      <c r="F76" s="55"/>
      <c r="S76" s="190"/>
      <c r="T76" s="190"/>
      <c r="AE76" s="190"/>
      <c r="AZ76" s="190"/>
      <c r="BJ76" s="190"/>
      <c r="BO76" s="190"/>
      <c r="BP76" s="190"/>
    </row>
    <row r="77" spans="1:68">
      <c r="A77" s="153" t="str">
        <f t="shared" si="10"/>
        <v/>
      </c>
      <c r="B77" s="153" t="str">
        <f t="shared" si="11"/>
        <v/>
      </c>
      <c r="C77" s="165" t="str">
        <f t="shared" si="12"/>
        <v/>
      </c>
      <c r="D77" s="55" t="str">
        <f t="shared" si="13"/>
        <v/>
      </c>
      <c r="E77" s="55"/>
      <c r="F77" s="55"/>
    </row>
    <row r="78" spans="1:68">
      <c r="A78" s="153" t="str">
        <f t="shared" si="10"/>
        <v/>
      </c>
      <c r="B78" s="153" t="str">
        <f t="shared" si="11"/>
        <v/>
      </c>
      <c r="C78" s="165" t="str">
        <f t="shared" si="12"/>
        <v/>
      </c>
      <c r="D78" s="55" t="str">
        <f t="shared" si="13"/>
        <v/>
      </c>
      <c r="E78" s="55"/>
      <c r="F78" s="55"/>
      <c r="S78" s="190"/>
      <c r="T78" s="190"/>
      <c r="BJ78" s="190"/>
      <c r="BO78" s="190"/>
      <c r="BP78" s="190"/>
    </row>
    <row r="79" spans="1:68">
      <c r="A79" s="153" t="str">
        <f t="shared" si="10"/>
        <v/>
      </c>
      <c r="B79" s="153" t="str">
        <f t="shared" si="11"/>
        <v/>
      </c>
      <c r="C79" s="165" t="str">
        <f t="shared" si="12"/>
        <v/>
      </c>
      <c r="D79" s="55" t="str">
        <f t="shared" si="13"/>
        <v/>
      </c>
      <c r="E79" s="55"/>
      <c r="F79" s="55"/>
      <c r="S79" s="190"/>
      <c r="T79" s="190"/>
      <c r="BJ79" s="190"/>
      <c r="BO79" s="190"/>
      <c r="BP79" s="190"/>
    </row>
    <row r="80" spans="1:68">
      <c r="A80" s="153" t="str">
        <f t="shared" si="10"/>
        <v/>
      </c>
      <c r="B80" s="153" t="str">
        <f t="shared" si="11"/>
        <v/>
      </c>
      <c r="C80" s="165" t="str">
        <f t="shared" si="12"/>
        <v/>
      </c>
      <c r="D80" s="55" t="str">
        <f t="shared" si="13"/>
        <v/>
      </c>
      <c r="E80" s="55"/>
      <c r="F80" s="55"/>
      <c r="S80" s="190"/>
      <c r="T80" s="190"/>
      <c r="BJ80" s="190"/>
      <c r="BO80" s="190"/>
      <c r="BP80" s="190"/>
    </row>
    <row r="81" spans="1:68">
      <c r="A81" s="153" t="str">
        <f t="shared" si="10"/>
        <v/>
      </c>
      <c r="B81" s="153" t="str">
        <f t="shared" si="11"/>
        <v/>
      </c>
      <c r="C81" s="165" t="str">
        <f t="shared" si="12"/>
        <v/>
      </c>
      <c r="D81" s="55" t="str">
        <f t="shared" si="13"/>
        <v/>
      </c>
      <c r="E81" s="55"/>
      <c r="F81" s="55"/>
      <c r="BO81" s="190"/>
      <c r="BP81" s="190"/>
    </row>
    <row r="82" spans="1:68">
      <c r="A82" s="153" t="str">
        <f t="shared" si="10"/>
        <v/>
      </c>
      <c r="B82" s="153" t="str">
        <f t="shared" si="11"/>
        <v/>
      </c>
      <c r="C82" s="165" t="str">
        <f t="shared" si="12"/>
        <v/>
      </c>
      <c r="D82" s="55" t="str">
        <f t="shared" si="13"/>
        <v/>
      </c>
      <c r="E82" s="55"/>
      <c r="F82" s="55"/>
      <c r="S82" s="190"/>
      <c r="BJ82" s="190"/>
    </row>
    <row r="83" spans="1:68">
      <c r="A83" s="153" t="str">
        <f t="shared" si="10"/>
        <v/>
      </c>
      <c r="B83" s="153" t="str">
        <f t="shared" si="11"/>
        <v/>
      </c>
      <c r="C83" s="165" t="str">
        <f t="shared" si="12"/>
        <v/>
      </c>
      <c r="D83" s="55" t="str">
        <f t="shared" si="13"/>
        <v/>
      </c>
      <c r="E83" s="55"/>
      <c r="F83" s="55"/>
    </row>
  </sheetData>
  <conditionalFormatting sqref="E2:E37">
    <cfRule type="cellIs" dxfId="41" priority="3" operator="lessThan">
      <formula>0</formula>
    </cfRule>
    <cfRule type="cellIs" dxfId="40" priority="4" operator="greaterThanOrEqual">
      <formula>0</formula>
    </cfRule>
  </conditionalFormatting>
  <conditionalFormatting sqref="F2:F37">
    <cfRule type="cellIs" dxfId="39" priority="1" operator="lessThan">
      <formula>0</formula>
    </cfRule>
    <cfRule type="cellIs" dxfId="38" priority="2" operator="greaterThan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7D007-3481-4F12-A60F-827351575C32}">
  <sheetPr>
    <tabColor theme="9" tint="0.59999389629810485"/>
  </sheetPr>
  <dimension ref="A1:Y24"/>
  <sheetViews>
    <sheetView workbookViewId="0">
      <selection activeCell="F7" sqref="F7"/>
    </sheetView>
  </sheetViews>
  <sheetFormatPr defaultRowHeight="15"/>
  <cols>
    <col min="1" max="1" width="10.42578125" bestFit="1" customWidth="1"/>
    <col min="2" max="2" width="10.140625" bestFit="1" customWidth="1"/>
    <col min="3" max="3" width="2.7109375" customWidth="1"/>
    <col min="4" max="4" width="13.85546875" bestFit="1" customWidth="1"/>
    <col min="5" max="5" width="10.140625" bestFit="1" customWidth="1"/>
    <col min="6" max="6" width="8.5703125" bestFit="1" customWidth="1"/>
    <col min="8" max="8" width="2.7109375" customWidth="1"/>
    <col min="9" max="9" width="3" bestFit="1" customWidth="1"/>
    <col min="10" max="10" width="10.85546875" bestFit="1" customWidth="1"/>
    <col min="11" max="11" width="14.42578125" bestFit="1" customWidth="1"/>
    <col min="12" max="12" width="14.5703125" customWidth="1"/>
    <col min="13" max="13" width="17.28515625" bestFit="1" customWidth="1"/>
    <col min="14" max="14" width="11.85546875" customWidth="1"/>
    <col min="15" max="15" width="12.85546875" bestFit="1" customWidth="1"/>
    <col min="20" max="20" width="2.7109375" customWidth="1"/>
  </cols>
  <sheetData>
    <row r="1" spans="1:25">
      <c r="A1" s="133" t="s">
        <v>321</v>
      </c>
      <c r="B1" s="35">
        <f>+Pricer!B1</f>
        <v>45275</v>
      </c>
    </row>
    <row r="2" spans="1:25">
      <c r="A2" s="133" t="s">
        <v>322</v>
      </c>
      <c r="B2" s="139">
        <f>+WORKDAY($B$1,1,holidays!$A$2:$A$143)</f>
        <v>45278</v>
      </c>
    </row>
    <row r="3" spans="1:25">
      <c r="A3" s="134"/>
      <c r="B3" s="140"/>
    </row>
    <row r="4" spans="1:25">
      <c r="A4" s="133" t="s">
        <v>364</v>
      </c>
      <c r="B4" s="139">
        <f>+$B$2</f>
        <v>45278</v>
      </c>
      <c r="D4" s="288" t="s">
        <v>254</v>
      </c>
      <c r="E4" s="288" t="s">
        <v>268</v>
      </c>
      <c r="F4" s="141">
        <v>11.5</v>
      </c>
      <c r="G4" s="288" t="s">
        <v>85</v>
      </c>
      <c r="I4" s="34" t="s">
        <v>350</v>
      </c>
      <c r="J4" s="34" t="s">
        <v>260</v>
      </c>
      <c r="K4" s="142" t="s">
        <v>351</v>
      </c>
      <c r="L4" s="34" t="s">
        <v>262</v>
      </c>
      <c r="M4" s="142" t="s">
        <v>352</v>
      </c>
      <c r="N4" s="34" t="s">
        <v>353</v>
      </c>
      <c r="O4" s="142" t="s">
        <v>354</v>
      </c>
      <c r="P4" s="34" t="s">
        <v>355</v>
      </c>
      <c r="Q4" s="142" t="s">
        <v>356</v>
      </c>
      <c r="R4" s="34" t="s">
        <v>357</v>
      </c>
      <c r="S4" s="142" t="s">
        <v>358</v>
      </c>
      <c r="U4" s="34" t="s">
        <v>0</v>
      </c>
      <c r="V4" s="34" t="s">
        <v>359</v>
      </c>
      <c r="W4" s="34" t="s">
        <v>360</v>
      </c>
      <c r="X4" s="34" t="s">
        <v>361</v>
      </c>
      <c r="Y4" s="34" t="s">
        <v>362</v>
      </c>
    </row>
    <row r="5" spans="1:25">
      <c r="A5" s="133" t="s">
        <v>365</v>
      </c>
      <c r="B5" s="139">
        <f>+WORKDAY(B4,1,holidays!$A$2:$A$143)</f>
        <v>45279</v>
      </c>
      <c r="D5" s="289"/>
      <c r="E5" s="289"/>
      <c r="F5" s="34" t="s">
        <v>269</v>
      </c>
      <c r="G5" s="289"/>
      <c r="I5" s="137">
        <v>1</v>
      </c>
      <c r="J5" s="60">
        <f>+$B$2</f>
        <v>45278</v>
      </c>
      <c r="K5" s="60">
        <f>+$B$5</f>
        <v>45279</v>
      </c>
      <c r="L5" s="60">
        <f>+WORKDAY(J5,-1,holidays!$A$2:$A$143)</f>
        <v>45275</v>
      </c>
      <c r="M5" s="60">
        <f>+WORKDAY(K5,-1,holidays!$A$2:$A$143)</f>
        <v>45278</v>
      </c>
      <c r="N5" s="143">
        <f>+$F$4/100</f>
        <v>0.115</v>
      </c>
      <c r="O5" s="143">
        <f>+$F$4/100</f>
        <v>0.115</v>
      </c>
      <c r="P5" s="137">
        <f>+_xlfn.IFNA(MATCH($L5,$E$6:$E$24,1),0)</f>
        <v>0</v>
      </c>
      <c r="Q5" s="137">
        <f>+_xlfn.IFNA(MATCH($M5,$E$6:$E$24,1),0)</f>
        <v>0</v>
      </c>
      <c r="R5" s="137">
        <f>+P5</f>
        <v>0</v>
      </c>
      <c r="S5" s="137">
        <f>+Q5</f>
        <v>0</v>
      </c>
      <c r="U5" s="41" t="s">
        <v>197</v>
      </c>
      <c r="V5" s="147">
        <f>+AVERAGE(N5:N7)</f>
        <v>0.115</v>
      </c>
      <c r="W5" s="147">
        <f>+AVERAGE(O5:O7)</f>
        <v>0.115</v>
      </c>
      <c r="X5" s="150" cm="1">
        <f t="array" ref="X5:X8">10000*(W5:W8-V5:V8)</f>
        <v>0</v>
      </c>
      <c r="Y5" s="148" t="e" cm="1">
        <f t="array" ref="Y5:Y8">+_xlfn.ANCHORARRAY(X5)/F6</f>
        <v>#DIV/0!</v>
      </c>
    </row>
    <row r="6" spans="1:25">
      <c r="A6" s="134"/>
      <c r="C6" s="67">
        <f>MOD(YEAR(D6),2)</f>
        <v>0</v>
      </c>
      <c r="D6" s="138">
        <f>+Banxico_Meeting_Dates!B2</f>
        <v>45330</v>
      </c>
      <c r="E6" s="138">
        <f>+WORKDAY(D6,1,holidays!$A$2:$A$143)</f>
        <v>45331</v>
      </c>
      <c r="F6" s="157">
        <v>0</v>
      </c>
      <c r="G6" s="131">
        <f>+$F$4+F6/100</f>
        <v>11.5</v>
      </c>
      <c r="I6" s="137">
        <v>2</v>
      </c>
      <c r="J6" s="60">
        <f>+J5+28</f>
        <v>45306</v>
      </c>
      <c r="K6" s="60">
        <f>+K5+28</f>
        <v>45307</v>
      </c>
      <c r="L6" s="60">
        <f>+WORKDAY(J6,-1,holidays!$A$2:$A$143)</f>
        <v>45303</v>
      </c>
      <c r="M6" s="60">
        <f>+WORKDAY(K6,-1,holidays!$A$2:$A$143)</f>
        <v>45306</v>
      </c>
      <c r="N6" s="143">
        <f>+IFERROR(INDEX($G$6:$G$24,MATCH($L6,$E$6:$E$24,1))/100,N5)</f>
        <v>0.115</v>
      </c>
      <c r="O6" s="143">
        <f>+IFERROR(INDEX($G$6:$G$24,MATCH($M6,$E$6:$E$24,1))/100,O5)</f>
        <v>0.115</v>
      </c>
      <c r="P6" s="137">
        <f t="shared" ref="P6:P17" si="0">+_xlfn.IFNA(MATCH($L6,$E$6:$E$24,1),0)</f>
        <v>0</v>
      </c>
      <c r="Q6" s="137">
        <f t="shared" ref="Q6:Q17" si="1">+_xlfn.IFNA(MATCH($M6,$E$6:$E$24,1),0)</f>
        <v>0</v>
      </c>
      <c r="R6" s="137">
        <f>+P6-P5</f>
        <v>0</v>
      </c>
      <c r="S6" s="137">
        <f>+Q6-Q5</f>
        <v>0</v>
      </c>
      <c r="U6" s="41" t="s">
        <v>198</v>
      </c>
      <c r="V6" s="147">
        <f>+AVERAGE(N5:N10)</f>
        <v>0.11416666666666668</v>
      </c>
      <c r="W6" s="147">
        <f>+AVERAGE(O5:O10)</f>
        <v>0.11416666666666668</v>
      </c>
      <c r="X6" s="150">
        <v>0</v>
      </c>
      <c r="Y6" s="148" t="e">
        <v>#DIV/0!</v>
      </c>
    </row>
    <row r="7" spans="1:25">
      <c r="A7" s="135" t="s">
        <v>363</v>
      </c>
      <c r="B7" s="136" t="str" cm="1">
        <f t="array" ref="B7">+IF(NOT(AND(R5:R17=S5:S17)),"YES","NO")</f>
        <v>NO</v>
      </c>
      <c r="C7" s="67">
        <f t="shared" ref="C7:C24" si="2">MOD(YEAR(D7),2)</f>
        <v>0</v>
      </c>
      <c r="D7" s="138">
        <f>+Banxico_Meeting_Dates!B3</f>
        <v>45372</v>
      </c>
      <c r="E7" s="138">
        <f>+WORKDAY(D7,1,holidays!$A$2:$A$143)</f>
        <v>45373</v>
      </c>
      <c r="F7" s="157">
        <v>-25</v>
      </c>
      <c r="G7" s="131">
        <f>+G6+F7/100</f>
        <v>11.25</v>
      </c>
      <c r="I7" s="144">
        <v>3</v>
      </c>
      <c r="J7" s="145">
        <f t="shared" ref="J7:J17" si="3">+J6+28</f>
        <v>45334</v>
      </c>
      <c r="K7" s="145">
        <f t="shared" ref="K7:K17" si="4">+K6+28</f>
        <v>45335</v>
      </c>
      <c r="L7" s="145">
        <f>+WORKDAY(J7,-1,holidays!$A$2:$A$143)</f>
        <v>45331</v>
      </c>
      <c r="M7" s="145">
        <f>+WORKDAY(K7,-1,holidays!$A$2:$A$143)</f>
        <v>45334</v>
      </c>
      <c r="N7" s="146">
        <f t="shared" ref="N7:N17" si="5">+IFERROR(INDEX($G$6:$G$24,MATCH($L7,$E$6:$E$24,1))/100,N6)</f>
        <v>0.115</v>
      </c>
      <c r="O7" s="146">
        <f t="shared" ref="O7:O17" si="6">+IFERROR(INDEX($G$6:$G$24,MATCH($M7,$E$6:$E$24,1))/100,O6)</f>
        <v>0.115</v>
      </c>
      <c r="P7" s="144">
        <f t="shared" si="0"/>
        <v>1</v>
      </c>
      <c r="Q7" s="144">
        <f t="shared" si="1"/>
        <v>1</v>
      </c>
      <c r="R7" s="144">
        <f t="shared" ref="R7:R17" si="7">+P7-P6</f>
        <v>1</v>
      </c>
      <c r="S7" s="144">
        <f t="shared" ref="S7:S17" si="8">+Q7-Q6</f>
        <v>1</v>
      </c>
      <c r="U7" s="41" t="s">
        <v>199</v>
      </c>
      <c r="V7" s="147">
        <f>+AVERAGE(N5:N13)</f>
        <v>0.11222222222222222</v>
      </c>
      <c r="W7" s="147">
        <f>+AVERAGE(O5:O13)</f>
        <v>0.11222222222222222</v>
      </c>
      <c r="X7" s="150">
        <v>0</v>
      </c>
      <c r="Y7" s="148" t="e">
        <v>#DIV/0!</v>
      </c>
    </row>
    <row r="8" spans="1:25">
      <c r="A8" s="134"/>
      <c r="C8" s="67">
        <f t="shared" si="2"/>
        <v>0</v>
      </c>
      <c r="D8" s="138">
        <f>+Banxico_Meeting_Dates!B4</f>
        <v>45421</v>
      </c>
      <c r="E8" s="138">
        <f>+WORKDAY(D8,1,holidays!$A$2:$A$143)</f>
        <v>45422</v>
      </c>
      <c r="F8" s="157">
        <v>-25</v>
      </c>
      <c r="G8" s="131">
        <f t="shared" ref="G8:G24" si="9">+G7+F8/100</f>
        <v>11</v>
      </c>
      <c r="I8" s="137">
        <v>4</v>
      </c>
      <c r="J8" s="60">
        <f t="shared" si="3"/>
        <v>45362</v>
      </c>
      <c r="K8" s="60">
        <f t="shared" si="4"/>
        <v>45363</v>
      </c>
      <c r="L8" s="60">
        <f>+WORKDAY(J8,-1,holidays!$A$2:$A$143)</f>
        <v>45359</v>
      </c>
      <c r="M8" s="60">
        <f>+WORKDAY(K8,-1,holidays!$A$2:$A$143)</f>
        <v>45362</v>
      </c>
      <c r="N8" s="143">
        <f t="shared" si="5"/>
        <v>0.115</v>
      </c>
      <c r="O8" s="143">
        <f t="shared" si="6"/>
        <v>0.115</v>
      </c>
      <c r="P8" s="137">
        <f t="shared" si="0"/>
        <v>1</v>
      </c>
      <c r="Q8" s="137">
        <f t="shared" si="1"/>
        <v>1</v>
      </c>
      <c r="R8" s="137">
        <f t="shared" si="7"/>
        <v>0</v>
      </c>
      <c r="S8" s="137">
        <f t="shared" si="8"/>
        <v>0</v>
      </c>
      <c r="U8" s="41" t="s">
        <v>280</v>
      </c>
      <c r="V8" s="147">
        <f>+AVERAGE(N5:N17)</f>
        <v>0.10942307692307693</v>
      </c>
      <c r="W8" s="147">
        <f>+AVERAGE(O5:O17)</f>
        <v>0.10942307692307693</v>
      </c>
      <c r="X8" s="150">
        <v>0</v>
      </c>
      <c r="Y8" s="148" t="e">
        <v>#DIV/0!</v>
      </c>
    </row>
    <row r="9" spans="1:25">
      <c r="A9" s="133" t="s">
        <v>0</v>
      </c>
      <c r="B9" s="133" t="s">
        <v>366</v>
      </c>
      <c r="C9" s="67">
        <f t="shared" si="2"/>
        <v>0</v>
      </c>
      <c r="D9" s="138">
        <f>+Banxico_Meeting_Dates!B5</f>
        <v>45470</v>
      </c>
      <c r="E9" s="138">
        <f>+WORKDAY(D9,1,holidays!$A$2:$A$143)</f>
        <v>45471</v>
      </c>
      <c r="F9" s="157">
        <v>-25</v>
      </c>
      <c r="G9" s="131">
        <f t="shared" si="9"/>
        <v>10.75</v>
      </c>
      <c r="I9" s="137">
        <v>5</v>
      </c>
      <c r="J9" s="60">
        <f t="shared" si="3"/>
        <v>45390</v>
      </c>
      <c r="K9" s="60">
        <f t="shared" si="4"/>
        <v>45391</v>
      </c>
      <c r="L9" s="60">
        <f>+WORKDAY(J9,-1,holidays!$A$2:$A$143)</f>
        <v>45387</v>
      </c>
      <c r="M9" s="60">
        <f>+WORKDAY(K9,-1,holidays!$A$2:$A$143)</f>
        <v>45390</v>
      </c>
      <c r="N9" s="143">
        <f t="shared" si="5"/>
        <v>0.1125</v>
      </c>
      <c r="O9" s="143">
        <f t="shared" si="6"/>
        <v>0.1125</v>
      </c>
      <c r="P9" s="137">
        <f t="shared" si="0"/>
        <v>2</v>
      </c>
      <c r="Q9" s="137">
        <f t="shared" si="1"/>
        <v>2</v>
      </c>
      <c r="R9" s="137">
        <f t="shared" si="7"/>
        <v>1</v>
      </c>
      <c r="S9" s="137">
        <f t="shared" si="8"/>
        <v>1</v>
      </c>
    </row>
    <row r="10" spans="1:25">
      <c r="A10" s="134" t="str" cm="1">
        <f t="array" ref="A10:A13">+U5:U8</f>
        <v>3m</v>
      </c>
      <c r="B10" s="149" cm="1">
        <f t="array" ref="B10:B13">+_xlfn.ANCHORARRAY(X5)</f>
        <v>0</v>
      </c>
      <c r="C10" s="67">
        <f t="shared" si="2"/>
        <v>0</v>
      </c>
      <c r="D10" s="138">
        <f>+Banxico_Meeting_Dates!B6</f>
        <v>45512</v>
      </c>
      <c r="E10" s="138">
        <f>+WORKDAY(D10,1,holidays!$A$2:$A$143)</f>
        <v>45513</v>
      </c>
      <c r="F10" s="157">
        <v>-25</v>
      </c>
      <c r="G10" s="131">
        <f t="shared" si="9"/>
        <v>10.5</v>
      </c>
      <c r="I10" s="144">
        <v>6</v>
      </c>
      <c r="J10" s="145">
        <f t="shared" si="3"/>
        <v>45418</v>
      </c>
      <c r="K10" s="145">
        <f t="shared" si="4"/>
        <v>45419</v>
      </c>
      <c r="L10" s="145">
        <f>+WORKDAY(J10,-1,holidays!$A$2:$A$143)</f>
        <v>45415</v>
      </c>
      <c r="M10" s="145">
        <f>+WORKDAY(K10,-1,holidays!$A$2:$A$143)</f>
        <v>45418</v>
      </c>
      <c r="N10" s="146">
        <f t="shared" si="5"/>
        <v>0.1125</v>
      </c>
      <c r="O10" s="146">
        <f t="shared" si="6"/>
        <v>0.1125</v>
      </c>
      <c r="P10" s="144">
        <f t="shared" si="0"/>
        <v>2</v>
      </c>
      <c r="Q10" s="144">
        <f t="shared" si="1"/>
        <v>2</v>
      </c>
      <c r="R10" s="144">
        <f t="shared" si="7"/>
        <v>0</v>
      </c>
      <c r="S10" s="144">
        <f t="shared" si="8"/>
        <v>0</v>
      </c>
    </row>
    <row r="11" spans="1:25">
      <c r="A11" s="134" t="str">
        <v>6m</v>
      </c>
      <c r="B11" s="149">
        <v>0</v>
      </c>
      <c r="C11" s="67">
        <f t="shared" si="2"/>
        <v>0</v>
      </c>
      <c r="D11" s="138">
        <f>+Banxico_Meeting_Dates!B7</f>
        <v>45561</v>
      </c>
      <c r="E11" s="138">
        <f>+WORKDAY(D11,1,holidays!$A$2:$A$143)</f>
        <v>45562</v>
      </c>
      <c r="F11" s="157">
        <v>-25</v>
      </c>
      <c r="G11" s="131">
        <f t="shared" si="9"/>
        <v>10.25</v>
      </c>
      <c r="I11" s="137">
        <v>7</v>
      </c>
      <c r="J11" s="60">
        <f t="shared" si="3"/>
        <v>45446</v>
      </c>
      <c r="K11" s="60">
        <f t="shared" si="4"/>
        <v>45447</v>
      </c>
      <c r="L11" s="60">
        <f>+WORKDAY(J11,-1,holidays!$A$2:$A$143)</f>
        <v>45443</v>
      </c>
      <c r="M11" s="60">
        <f>+WORKDAY(K11,-1,holidays!$A$2:$A$143)</f>
        <v>45446</v>
      </c>
      <c r="N11" s="143">
        <f t="shared" si="5"/>
        <v>0.11</v>
      </c>
      <c r="O11" s="143">
        <f t="shared" si="6"/>
        <v>0.11</v>
      </c>
      <c r="P11" s="137">
        <f t="shared" si="0"/>
        <v>3</v>
      </c>
      <c r="Q11" s="137">
        <f t="shared" si="1"/>
        <v>3</v>
      </c>
      <c r="R11" s="137">
        <f t="shared" si="7"/>
        <v>1</v>
      </c>
      <c r="S11" s="137">
        <f t="shared" si="8"/>
        <v>1</v>
      </c>
    </row>
    <row r="12" spans="1:25">
      <c r="A12" s="134" t="str">
        <v>9m</v>
      </c>
      <c r="B12" s="149">
        <v>0</v>
      </c>
      <c r="C12" s="67">
        <f t="shared" si="2"/>
        <v>0</v>
      </c>
      <c r="D12" s="138">
        <f>+Banxico_Meeting_Dates!B8</f>
        <v>45610</v>
      </c>
      <c r="E12" s="138">
        <f>+WORKDAY(D12,1,holidays!$A$2:$A$143)</f>
        <v>45611</v>
      </c>
      <c r="F12" s="157">
        <v>-25</v>
      </c>
      <c r="G12" s="131">
        <f t="shared" si="9"/>
        <v>10</v>
      </c>
      <c r="I12" s="137">
        <v>8</v>
      </c>
      <c r="J12" s="60">
        <f t="shared" si="3"/>
        <v>45474</v>
      </c>
      <c r="K12" s="60">
        <f t="shared" si="4"/>
        <v>45475</v>
      </c>
      <c r="L12" s="60">
        <f>+WORKDAY(J12,-1,holidays!$A$2:$A$143)</f>
        <v>45471</v>
      </c>
      <c r="M12" s="60">
        <f>+WORKDAY(K12,-1,holidays!$A$2:$A$143)</f>
        <v>45474</v>
      </c>
      <c r="N12" s="143">
        <f t="shared" si="5"/>
        <v>0.1075</v>
      </c>
      <c r="O12" s="143">
        <f t="shared" si="6"/>
        <v>0.1075</v>
      </c>
      <c r="P12" s="137">
        <f t="shared" si="0"/>
        <v>4</v>
      </c>
      <c r="Q12" s="137">
        <f t="shared" si="1"/>
        <v>4</v>
      </c>
      <c r="R12" s="137">
        <f t="shared" si="7"/>
        <v>1</v>
      </c>
      <c r="S12" s="137">
        <f t="shared" si="8"/>
        <v>1</v>
      </c>
    </row>
    <row r="13" spans="1:25">
      <c r="A13" s="134" t="str">
        <v>13m</v>
      </c>
      <c r="B13" s="149">
        <v>0</v>
      </c>
      <c r="C13" s="67">
        <f t="shared" si="2"/>
        <v>0</v>
      </c>
      <c r="D13" s="138">
        <f>+Banxico_Meeting_Dates!B9</f>
        <v>45645</v>
      </c>
      <c r="E13" s="138">
        <f>+WORKDAY(D13,1,holidays!$A$2:$A$143)</f>
        <v>45646</v>
      </c>
      <c r="F13" s="157">
        <v>-25</v>
      </c>
      <c r="G13" s="131">
        <f t="shared" si="9"/>
        <v>9.75</v>
      </c>
      <c r="I13" s="144">
        <v>9</v>
      </c>
      <c r="J13" s="145">
        <f t="shared" si="3"/>
        <v>45502</v>
      </c>
      <c r="K13" s="145">
        <f t="shared" si="4"/>
        <v>45503</v>
      </c>
      <c r="L13" s="145">
        <f>+WORKDAY(J13,-1,holidays!$A$2:$A$143)</f>
        <v>45499</v>
      </c>
      <c r="M13" s="145">
        <f>+WORKDAY(K13,-1,holidays!$A$2:$A$143)</f>
        <v>45502</v>
      </c>
      <c r="N13" s="146">
        <f t="shared" si="5"/>
        <v>0.1075</v>
      </c>
      <c r="O13" s="146">
        <f t="shared" si="6"/>
        <v>0.1075</v>
      </c>
      <c r="P13" s="144">
        <f t="shared" si="0"/>
        <v>4</v>
      </c>
      <c r="Q13" s="144">
        <f t="shared" si="1"/>
        <v>4</v>
      </c>
      <c r="R13" s="144">
        <f t="shared" si="7"/>
        <v>0</v>
      </c>
      <c r="S13" s="144">
        <f t="shared" si="8"/>
        <v>0</v>
      </c>
    </row>
    <row r="14" spans="1:25">
      <c r="C14" s="67">
        <f t="shared" si="2"/>
        <v>1</v>
      </c>
      <c r="D14" s="138">
        <f>+Banxico_Meeting_Dates!B10</f>
        <v>45694</v>
      </c>
      <c r="E14" s="138">
        <f>+WORKDAY(D14,1,holidays!$A$2:$A$143)</f>
        <v>45695</v>
      </c>
      <c r="F14" s="157">
        <v>-25</v>
      </c>
      <c r="G14" s="131">
        <f t="shared" si="9"/>
        <v>9.5</v>
      </c>
      <c r="I14" s="137">
        <v>10</v>
      </c>
      <c r="J14" s="60">
        <f t="shared" si="3"/>
        <v>45530</v>
      </c>
      <c r="K14" s="60">
        <f t="shared" si="4"/>
        <v>45531</v>
      </c>
      <c r="L14" s="60">
        <f>+WORKDAY(J14,-1,holidays!$A$2:$A$143)</f>
        <v>45527</v>
      </c>
      <c r="M14" s="60">
        <f>+WORKDAY(K14,-1,holidays!$A$2:$A$143)</f>
        <v>45530</v>
      </c>
      <c r="N14" s="143">
        <f t="shared" si="5"/>
        <v>0.105</v>
      </c>
      <c r="O14" s="143">
        <f t="shared" si="6"/>
        <v>0.105</v>
      </c>
      <c r="P14" s="137">
        <f t="shared" si="0"/>
        <v>5</v>
      </c>
      <c r="Q14" s="137">
        <f t="shared" si="1"/>
        <v>5</v>
      </c>
      <c r="R14" s="137">
        <f t="shared" si="7"/>
        <v>1</v>
      </c>
      <c r="S14" s="137">
        <f t="shared" si="8"/>
        <v>1</v>
      </c>
    </row>
    <row r="15" spans="1:25">
      <c r="C15" s="67">
        <f t="shared" si="2"/>
        <v>1</v>
      </c>
      <c r="D15" s="138">
        <f>+Banxico_Meeting_Dates!B11</f>
        <v>45741</v>
      </c>
      <c r="E15" s="138">
        <f>+WORKDAY(D15,1,holidays!$A$2:$A$143)</f>
        <v>45742</v>
      </c>
      <c r="F15" s="157">
        <v>-25</v>
      </c>
      <c r="G15" s="131">
        <f t="shared" si="9"/>
        <v>9.25</v>
      </c>
      <c r="I15" s="137">
        <v>11</v>
      </c>
      <c r="J15" s="60">
        <f t="shared" si="3"/>
        <v>45558</v>
      </c>
      <c r="K15" s="60">
        <f t="shared" si="4"/>
        <v>45559</v>
      </c>
      <c r="L15" s="60">
        <f>+WORKDAY(J15,-1,holidays!$A$2:$A$143)</f>
        <v>45555</v>
      </c>
      <c r="M15" s="60">
        <f>+WORKDAY(K15,-1,holidays!$A$2:$A$143)</f>
        <v>45558</v>
      </c>
      <c r="N15" s="143">
        <f t="shared" si="5"/>
        <v>0.105</v>
      </c>
      <c r="O15" s="143">
        <f t="shared" si="6"/>
        <v>0.105</v>
      </c>
      <c r="P15" s="137">
        <f t="shared" si="0"/>
        <v>5</v>
      </c>
      <c r="Q15" s="137">
        <f t="shared" si="1"/>
        <v>5</v>
      </c>
      <c r="R15" s="137">
        <f t="shared" si="7"/>
        <v>0</v>
      </c>
      <c r="S15" s="137">
        <f t="shared" si="8"/>
        <v>0</v>
      </c>
    </row>
    <row r="16" spans="1:25">
      <c r="C16" s="67">
        <f t="shared" si="2"/>
        <v>1</v>
      </c>
      <c r="D16" s="138">
        <f>+Banxico_Meeting_Dates!B12</f>
        <v>45792</v>
      </c>
      <c r="E16" s="138">
        <f>+WORKDAY(D16,1,holidays!$A$2:$A$143)</f>
        <v>45793</v>
      </c>
      <c r="F16" s="157">
        <v>-25</v>
      </c>
      <c r="G16" s="131">
        <f t="shared" si="9"/>
        <v>9</v>
      </c>
      <c r="I16" s="137">
        <v>12</v>
      </c>
      <c r="J16" s="60">
        <f t="shared" si="3"/>
        <v>45586</v>
      </c>
      <c r="K16" s="60">
        <f t="shared" si="4"/>
        <v>45587</v>
      </c>
      <c r="L16" s="60">
        <f>+WORKDAY(J16,-1,holidays!$A$2:$A$143)</f>
        <v>45583</v>
      </c>
      <c r="M16" s="60">
        <f>+WORKDAY(K16,-1,holidays!$A$2:$A$143)</f>
        <v>45586</v>
      </c>
      <c r="N16" s="143">
        <f t="shared" si="5"/>
        <v>0.10249999999999999</v>
      </c>
      <c r="O16" s="143">
        <f t="shared" si="6"/>
        <v>0.10249999999999999</v>
      </c>
      <c r="P16" s="137">
        <f t="shared" si="0"/>
        <v>6</v>
      </c>
      <c r="Q16" s="137">
        <f t="shared" si="1"/>
        <v>6</v>
      </c>
      <c r="R16" s="137">
        <f t="shared" si="7"/>
        <v>1</v>
      </c>
      <c r="S16" s="137">
        <f t="shared" si="8"/>
        <v>1</v>
      </c>
    </row>
    <row r="17" spans="3:19">
      <c r="C17" s="67">
        <f t="shared" si="2"/>
        <v>1</v>
      </c>
      <c r="D17" s="138">
        <f>+Banxico_Meeting_Dates!B13</f>
        <v>45827</v>
      </c>
      <c r="E17" s="138">
        <f>+WORKDAY(D17,1,holidays!$A$2:$A$143)</f>
        <v>45828</v>
      </c>
      <c r="F17" s="157">
        <v>-25</v>
      </c>
      <c r="G17" s="131">
        <f t="shared" si="9"/>
        <v>8.75</v>
      </c>
      <c r="I17" s="144">
        <v>13</v>
      </c>
      <c r="J17" s="145">
        <f t="shared" si="3"/>
        <v>45614</v>
      </c>
      <c r="K17" s="145">
        <f t="shared" si="4"/>
        <v>45615</v>
      </c>
      <c r="L17" s="145">
        <f>+WORKDAY(J17,-1,holidays!$A$2:$A$143)</f>
        <v>45611</v>
      </c>
      <c r="M17" s="145">
        <f>+WORKDAY(K17,-1,holidays!$A$2:$A$143)</f>
        <v>45611</v>
      </c>
      <c r="N17" s="146">
        <f t="shared" si="5"/>
        <v>0.1</v>
      </c>
      <c r="O17" s="146">
        <f t="shared" si="6"/>
        <v>0.1</v>
      </c>
      <c r="P17" s="144">
        <f t="shared" si="0"/>
        <v>7</v>
      </c>
      <c r="Q17" s="144">
        <f t="shared" si="1"/>
        <v>7</v>
      </c>
      <c r="R17" s="144">
        <f t="shared" si="7"/>
        <v>1</v>
      </c>
      <c r="S17" s="144">
        <f t="shared" si="8"/>
        <v>1</v>
      </c>
    </row>
    <row r="18" spans="3:19">
      <c r="C18" s="67">
        <f t="shared" si="2"/>
        <v>1</v>
      </c>
      <c r="D18" s="138">
        <f>+Banxico_Meeting_Dates!B14</f>
        <v>45876</v>
      </c>
      <c r="E18" s="138">
        <f>+WORKDAY(D18,1,holidays!$A$2:$A$143)</f>
        <v>45877</v>
      </c>
      <c r="F18" s="157">
        <v>-25</v>
      </c>
      <c r="G18" s="131">
        <f t="shared" si="9"/>
        <v>8.5</v>
      </c>
    </row>
    <row r="19" spans="3:19">
      <c r="C19" s="67">
        <f t="shared" si="2"/>
        <v>1</v>
      </c>
      <c r="D19" s="138">
        <f>+Banxico_Meeting_Dates!B15</f>
        <v>45924</v>
      </c>
      <c r="E19" s="138">
        <f>+WORKDAY(D19,1,holidays!$A$2:$A$143)</f>
        <v>45925</v>
      </c>
      <c r="F19" s="157">
        <v>-25</v>
      </c>
      <c r="G19" s="131">
        <f t="shared" si="9"/>
        <v>8.25</v>
      </c>
    </row>
    <row r="20" spans="3:19">
      <c r="C20" s="67">
        <f t="shared" si="2"/>
        <v>1</v>
      </c>
      <c r="D20" s="138">
        <f>+Banxico_Meeting_Dates!B16</f>
        <v>45967</v>
      </c>
      <c r="E20" s="138">
        <f>+WORKDAY(D20,1,holidays!$A$2:$A$143)</f>
        <v>45968</v>
      </c>
      <c r="F20" s="157">
        <v>-25</v>
      </c>
      <c r="G20" s="131">
        <f t="shared" si="9"/>
        <v>8</v>
      </c>
    </row>
    <row r="21" spans="3:19">
      <c r="C21" s="67">
        <f t="shared" si="2"/>
        <v>1</v>
      </c>
      <c r="D21" s="138">
        <f>+Banxico_Meeting_Dates!B17</f>
        <v>46002</v>
      </c>
      <c r="E21" s="138">
        <f>+WORKDAY(D21,1,holidays!$A$2:$A$143)</f>
        <v>46006</v>
      </c>
      <c r="F21" s="157">
        <v>0</v>
      </c>
      <c r="G21" s="131">
        <f t="shared" si="9"/>
        <v>8</v>
      </c>
    </row>
    <row r="22" spans="3:19">
      <c r="C22" s="67">
        <f t="shared" si="2"/>
        <v>0</v>
      </c>
      <c r="D22" s="138">
        <f>+Banxico_Meeting_Dates!B18</f>
        <v>46057</v>
      </c>
      <c r="E22" s="138">
        <f>+WORKDAY(D22,1,holidays!$A$2:$A$143)</f>
        <v>46058</v>
      </c>
      <c r="F22" s="157">
        <v>0</v>
      </c>
      <c r="G22" s="131">
        <f t="shared" si="9"/>
        <v>8</v>
      </c>
    </row>
    <row r="23" spans="3:19">
      <c r="C23" s="67">
        <f t="shared" si="2"/>
        <v>0</v>
      </c>
      <c r="D23" s="138">
        <f>+Banxico_Meeting_Dates!B19</f>
        <v>46107</v>
      </c>
      <c r="E23" s="138">
        <f>+WORKDAY(D23,1,holidays!$A$2:$A$143)</f>
        <v>46108</v>
      </c>
      <c r="F23" s="157">
        <v>0</v>
      </c>
      <c r="G23" s="131">
        <f t="shared" si="9"/>
        <v>8</v>
      </c>
    </row>
    <row r="24" spans="3:19">
      <c r="C24" s="67">
        <f t="shared" si="2"/>
        <v>0</v>
      </c>
      <c r="D24" s="138">
        <f>+Banxico_Meeting_Dates!B20</f>
        <v>46156</v>
      </c>
      <c r="E24" s="138">
        <f>+WORKDAY(D24,1,holidays!$A$2:$A$143)</f>
        <v>46157</v>
      </c>
      <c r="F24" s="157">
        <v>0</v>
      </c>
      <c r="G24" s="131">
        <f t="shared" si="9"/>
        <v>8</v>
      </c>
    </row>
  </sheetData>
  <mergeCells count="3">
    <mergeCell ref="D4:D5"/>
    <mergeCell ref="E4:E5"/>
    <mergeCell ref="G4:G5"/>
  </mergeCells>
  <conditionalFormatting sqref="D6:G24">
    <cfRule type="expression" dxfId="37" priority="3">
      <formula>$C6=0</formula>
    </cfRule>
  </conditionalFormatting>
  <conditionalFormatting sqref="L5:L17">
    <cfRule type="expression" dxfId="36" priority="2">
      <formula>$R5=1</formula>
    </cfRule>
  </conditionalFormatting>
  <conditionalFormatting sqref="M5:M17">
    <cfRule type="expression" dxfId="35" priority="1">
      <formula>$S5=1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8">
    <tabColor theme="4" tint="-0.249977111117893"/>
  </sheetPr>
  <dimension ref="A1:AG273"/>
  <sheetViews>
    <sheetView zoomScale="85" zoomScaleNormal="85" workbookViewId="0">
      <pane xSplit="1" ySplit="1" topLeftCell="B2" activePane="bottomRight" state="frozen"/>
      <selection pane="topRight" activeCell="B1" sqref="B1"/>
      <selection pane="bottomLeft" activeCell="A2" sqref="A2"/>
      <selection pane="bottomRight" activeCell="P23" sqref="P23"/>
    </sheetView>
  </sheetViews>
  <sheetFormatPr defaultColWidth="8.28515625" defaultRowHeight="15"/>
  <cols>
    <col min="1" max="1" width="8" style="1" bestFit="1" customWidth="1"/>
    <col min="2" max="2" width="11.28515625" style="1" bestFit="1" customWidth="1"/>
    <col min="3" max="3" width="13.140625" style="11" bestFit="1" customWidth="1"/>
    <col min="4" max="4" width="10.28515625" style="105" bestFit="1" customWidth="1"/>
    <col min="5" max="5" width="13.140625" style="105" customWidth="1"/>
    <col min="6" max="6" width="14.28515625" style="108" customWidth="1"/>
    <col min="7" max="7" width="9.5703125" style="111" customWidth="1"/>
    <col min="8" max="8" width="16.42578125" style="1" bestFit="1" customWidth="1"/>
    <col min="9" max="9" width="8.28515625" style="13"/>
    <col min="10" max="10" width="15.140625" style="1" bestFit="1" customWidth="1"/>
    <col min="11" max="11" width="7.140625" style="1" bestFit="1" customWidth="1"/>
    <col min="12" max="12" width="12.85546875" style="193" bestFit="1" customWidth="1"/>
    <col min="13" max="13" width="11.28515625" style="1" bestFit="1" customWidth="1"/>
    <col min="14" max="14" width="9.28515625" style="1" bestFit="1" customWidth="1"/>
    <col min="15" max="15" width="18" style="84" bestFit="1" customWidth="1"/>
    <col min="16" max="16" width="18" style="84" customWidth="1"/>
    <col min="17" max="17" width="2.7109375" style="1" customWidth="1"/>
    <col min="18" max="31" width="11.28515625" style="1" customWidth="1"/>
    <col min="32" max="32" width="8.28515625" style="1"/>
    <col min="33" max="33" width="10.85546875" style="84" bestFit="1" customWidth="1"/>
    <col min="34" max="16384" width="8.28515625" style="1"/>
  </cols>
  <sheetData>
    <row r="1" spans="1:33">
      <c r="A1" s="34" t="s">
        <v>88</v>
      </c>
      <c r="B1" s="34" t="s">
        <v>92</v>
      </c>
      <c r="C1" s="34" t="s">
        <v>93</v>
      </c>
      <c r="D1" s="104" t="s">
        <v>94</v>
      </c>
      <c r="E1" s="104" t="s">
        <v>95</v>
      </c>
      <c r="F1" s="106" t="s">
        <v>96</v>
      </c>
      <c r="G1" s="109" t="s">
        <v>85</v>
      </c>
      <c r="H1" s="34" t="s">
        <v>108</v>
      </c>
      <c r="I1" s="34" t="s">
        <v>100</v>
      </c>
      <c r="J1" s="34" t="s">
        <v>101</v>
      </c>
      <c r="K1" s="34" t="s">
        <v>83</v>
      </c>
      <c r="L1" s="192" t="s">
        <v>442</v>
      </c>
      <c r="M1" s="34" t="s">
        <v>99</v>
      </c>
      <c r="N1" s="34" t="s">
        <v>84</v>
      </c>
      <c r="O1" s="34" t="s">
        <v>112</v>
      </c>
      <c r="P1" s="34" t="s">
        <v>97</v>
      </c>
      <c r="R1" s="51" t="s">
        <v>373</v>
      </c>
      <c r="S1" s="51" t="s">
        <v>374</v>
      </c>
      <c r="T1" s="51" t="s">
        <v>375</v>
      </c>
      <c r="U1" s="51" t="s">
        <v>376</v>
      </c>
      <c r="V1" s="51" t="s">
        <v>377</v>
      </c>
      <c r="W1" s="51" t="s">
        <v>378</v>
      </c>
      <c r="X1" s="51" t="s">
        <v>379</v>
      </c>
      <c r="Y1" s="51" t="s">
        <v>380</v>
      </c>
      <c r="Z1" s="51" t="s">
        <v>381</v>
      </c>
      <c r="AA1" s="51" t="s">
        <v>382</v>
      </c>
      <c r="AB1" s="51" t="s">
        <v>383</v>
      </c>
      <c r="AC1" s="51" t="s">
        <v>384</v>
      </c>
      <c r="AD1" s="51" t="s">
        <v>385</v>
      </c>
      <c r="AE1" s="51" t="s">
        <v>386</v>
      </c>
      <c r="AG1" s="51" t="s">
        <v>441</v>
      </c>
    </row>
    <row r="2" spans="1:33">
      <c r="A2" s="2" t="s">
        <v>543</v>
      </c>
      <c r="B2" s="11"/>
      <c r="D2" s="194">
        <v>45278</v>
      </c>
      <c r="E2" s="194">
        <v>45362</v>
      </c>
      <c r="F2" s="107">
        <v>3760000000</v>
      </c>
      <c r="G2" s="110">
        <v>0.11459999999999999</v>
      </c>
      <c r="H2" s="13" t="s">
        <v>109</v>
      </c>
      <c r="I2" s="13" t="s">
        <v>134</v>
      </c>
      <c r="J2" s="13"/>
      <c r="K2" s="13"/>
      <c r="L2" s="193" t="s">
        <v>592</v>
      </c>
      <c r="N2" s="193"/>
      <c r="O2" s="84">
        <v>0</v>
      </c>
      <c r="P2" s="84">
        <v>42981.274248123169</v>
      </c>
      <c r="R2" s="115">
        <v>-10.839556001126766</v>
      </c>
      <c r="S2" s="115">
        <v>-86079.855289630592</v>
      </c>
      <c r="T2" s="115">
        <v>2.889452800154686</v>
      </c>
      <c r="U2" s="115">
        <v>-1.0270808339118958</v>
      </c>
      <c r="V2" s="115">
        <v>0.2090236023068428</v>
      </c>
      <c r="W2" s="115">
        <v>-2.3492403328418732E-2</v>
      </c>
      <c r="X2" s="115">
        <v>9.5462575554847717E-3</v>
      </c>
      <c r="Y2" s="115">
        <v>-4.9871429800987244E-3</v>
      </c>
      <c r="Z2" s="115">
        <v>1.5206485986709595E-3</v>
      </c>
      <c r="AA2" s="115">
        <v>-2.8951466083526611E-4</v>
      </c>
      <c r="AB2" s="115">
        <v>1.0368227958679199E-4</v>
      </c>
      <c r="AC2" s="115">
        <v>-5.5477023124694824E-5</v>
      </c>
      <c r="AD2" s="115">
        <v>2.8051435947418213E-5</v>
      </c>
      <c r="AE2" s="115">
        <v>-5.4091215133666992E-6</v>
      </c>
      <c r="AG2" s="84">
        <f t="shared" ref="AG2:AG12" si="0">SUM(O2:P2)</f>
        <v>42981.274248123169</v>
      </c>
    </row>
    <row r="3" spans="1:33">
      <c r="A3" s="2" t="s">
        <v>544</v>
      </c>
      <c r="B3" s="11"/>
      <c r="D3" s="194">
        <v>45278</v>
      </c>
      <c r="E3" s="194">
        <v>45362</v>
      </c>
      <c r="F3" s="107">
        <v>3760000000</v>
      </c>
      <c r="G3" s="110">
        <v>0.11459999999999999</v>
      </c>
      <c r="H3" s="13" t="s">
        <v>109</v>
      </c>
      <c r="I3" s="13" t="s">
        <v>134</v>
      </c>
      <c r="J3" s="13"/>
      <c r="K3" s="13"/>
      <c r="L3" s="193" t="s">
        <v>592</v>
      </c>
      <c r="N3" s="193"/>
      <c r="O3" s="84">
        <v>0</v>
      </c>
      <c r="P3" s="84">
        <v>42981.274248123169</v>
      </c>
      <c r="R3" s="115">
        <v>-10.839556001126766</v>
      </c>
      <c r="S3" s="115">
        <v>-86079.855289630592</v>
      </c>
      <c r="T3" s="115">
        <v>2.889452800154686</v>
      </c>
      <c r="U3" s="115">
        <v>-1.0270808339118958</v>
      </c>
      <c r="V3" s="115">
        <v>0.2090236023068428</v>
      </c>
      <c r="W3" s="115">
        <v>-2.3492403328418732E-2</v>
      </c>
      <c r="X3" s="115">
        <v>9.5462575554847717E-3</v>
      </c>
      <c r="Y3" s="115">
        <v>-4.9871429800987244E-3</v>
      </c>
      <c r="Z3" s="115">
        <v>1.5206485986709595E-3</v>
      </c>
      <c r="AA3" s="115">
        <v>-2.8951466083526611E-4</v>
      </c>
      <c r="AB3" s="115">
        <v>1.0368227958679199E-4</v>
      </c>
      <c r="AC3" s="115">
        <v>-5.5477023124694824E-5</v>
      </c>
      <c r="AD3" s="115">
        <v>2.8051435947418213E-5</v>
      </c>
      <c r="AE3" s="115">
        <v>-5.4091215133666992E-6</v>
      </c>
      <c r="AG3" s="84">
        <f t="shared" si="0"/>
        <v>42981.274248123169</v>
      </c>
    </row>
    <row r="4" spans="1:33">
      <c r="A4" s="2" t="s">
        <v>535</v>
      </c>
      <c r="D4" s="194">
        <v>45278</v>
      </c>
      <c r="E4" s="194">
        <v>45362</v>
      </c>
      <c r="F4" s="107">
        <v>11350000000</v>
      </c>
      <c r="G4" s="110">
        <v>0.11459999999999999</v>
      </c>
      <c r="H4" s="13" t="s">
        <v>109</v>
      </c>
      <c r="I4" s="13" t="s">
        <v>134</v>
      </c>
      <c r="J4" s="13"/>
      <c r="K4" s="13"/>
      <c r="L4" s="193" t="s">
        <v>592</v>
      </c>
      <c r="N4" s="193"/>
      <c r="O4" s="84">
        <v>0</v>
      </c>
      <c r="P4" s="84">
        <v>129744.00604152679</v>
      </c>
      <c r="R4" s="115">
        <v>-32.72046822309494</v>
      </c>
      <c r="S4" s="115">
        <v>-259842.11636629701</v>
      </c>
      <c r="T4" s="115">
        <v>8.7221513986587524</v>
      </c>
      <c r="U4" s="115">
        <v>-3.100363701581955</v>
      </c>
      <c r="V4" s="115">
        <v>0.63096225261688232</v>
      </c>
      <c r="W4" s="115">
        <v>-7.0914536714553833E-2</v>
      </c>
      <c r="X4" s="115">
        <v>2.8816461563110352E-2</v>
      </c>
      <c r="Y4" s="115">
        <v>-1.5054285526275635E-2</v>
      </c>
      <c r="Z4" s="115">
        <v>4.5902132987976074E-3</v>
      </c>
      <c r="AA4" s="115">
        <v>-8.7395310401916504E-4</v>
      </c>
      <c r="AB4" s="115">
        <v>3.1295418739318848E-4</v>
      </c>
      <c r="AC4" s="115">
        <v>-1.6745924949645996E-4</v>
      </c>
      <c r="AD4" s="115">
        <v>8.4638595581054688E-5</v>
      </c>
      <c r="AE4" s="115">
        <v>-1.6331672668457031E-5</v>
      </c>
      <c r="AG4" s="84">
        <f t="shared" si="0"/>
        <v>129744.00604152679</v>
      </c>
    </row>
    <row r="5" spans="1:33">
      <c r="A5" s="2" t="s">
        <v>536</v>
      </c>
      <c r="D5" s="194">
        <v>45278</v>
      </c>
      <c r="E5" s="194">
        <v>45362</v>
      </c>
      <c r="F5" s="107">
        <v>-18870000000</v>
      </c>
      <c r="G5" s="110">
        <v>0.11458500000000001</v>
      </c>
      <c r="H5" s="13" t="s">
        <v>109</v>
      </c>
      <c r="I5" s="13" t="s">
        <v>134</v>
      </c>
      <c r="J5" s="13"/>
      <c r="K5" s="13"/>
      <c r="L5" s="193" t="s">
        <v>623</v>
      </c>
      <c r="N5" s="193"/>
      <c r="O5" s="84">
        <v>0</v>
      </c>
      <c r="P5" s="84">
        <v>-150897.29796475172</v>
      </c>
      <c r="R5" s="115">
        <v>54.017328649759293</v>
      </c>
      <c r="S5" s="115">
        <v>432001.8269456327</v>
      </c>
      <c r="T5" s="115">
        <v>-14.501056998968124</v>
      </c>
      <c r="U5" s="115">
        <v>5.1545253992080688</v>
      </c>
      <c r="V5" s="115">
        <v>-1.049009382724762</v>
      </c>
      <c r="W5" s="115">
        <v>0.11738201975822449</v>
      </c>
      <c r="X5" s="115">
        <v>-4.7699123620986938E-2</v>
      </c>
      <c r="Y5" s="115">
        <v>2.4954885244369507E-2</v>
      </c>
      <c r="Z5" s="115">
        <v>-7.6113641262054443E-3</v>
      </c>
      <c r="AA5" s="115">
        <v>1.4501512050628662E-3</v>
      </c>
      <c r="AB5" s="115">
        <v>-5.1975250244140625E-4</v>
      </c>
      <c r="AC5" s="115">
        <v>2.7826428413391113E-4</v>
      </c>
      <c r="AD5" s="115">
        <v>-1.4063715934753418E-4</v>
      </c>
      <c r="AE5" s="115">
        <v>2.7120113372802734E-5</v>
      </c>
      <c r="AG5" s="84">
        <f t="shared" si="0"/>
        <v>-150897.29796475172</v>
      </c>
    </row>
    <row r="6" spans="1:33">
      <c r="A6" s="2" t="s">
        <v>537</v>
      </c>
      <c r="D6" s="194">
        <v>45278</v>
      </c>
      <c r="E6" s="194">
        <v>45642</v>
      </c>
      <c r="F6" s="107">
        <v>-1800000000</v>
      </c>
      <c r="G6" s="110">
        <v>0.10845</v>
      </c>
      <c r="H6" s="13" t="s">
        <v>109</v>
      </c>
      <c r="I6" s="13" t="s">
        <v>134</v>
      </c>
      <c r="J6" s="13"/>
      <c r="K6" s="13"/>
      <c r="L6" s="193" t="s">
        <v>624</v>
      </c>
      <c r="N6" s="193"/>
      <c r="O6" s="84">
        <v>0</v>
      </c>
      <c r="P6" s="84">
        <v>250940.06275358796</v>
      </c>
      <c r="R6" s="115">
        <v>4.3524095714092255</v>
      </c>
      <c r="S6" s="115">
        <v>65.746155247092247</v>
      </c>
      <c r="T6" s="115">
        <v>175.01335456967354</v>
      </c>
      <c r="U6" s="115">
        <v>-532.25317507982254</v>
      </c>
      <c r="V6" s="115">
        <v>171211.56548434496</v>
      </c>
      <c r="W6" s="115">
        <v>18.173648819327354</v>
      </c>
      <c r="X6" s="115">
        <v>-7.3918611854314804</v>
      </c>
      <c r="Y6" s="115">
        <v>2.6290306001901627</v>
      </c>
      <c r="Z6" s="115">
        <v>-0.71851065754890442</v>
      </c>
      <c r="AA6" s="115">
        <v>0.10206142067909241</v>
      </c>
      <c r="AB6" s="115">
        <v>-2.2277668118476868E-2</v>
      </c>
      <c r="AC6" s="115">
        <v>5.6715160608291626E-3</v>
      </c>
      <c r="AD6" s="115">
        <v>-1.8608719110488892E-3</v>
      </c>
      <c r="AE6" s="115">
        <v>2.3530423641204834E-4</v>
      </c>
      <c r="AG6" s="84">
        <f t="shared" si="0"/>
        <v>250940.06275358796</v>
      </c>
    </row>
    <row r="7" spans="1:33">
      <c r="A7" s="2" t="s">
        <v>539</v>
      </c>
      <c r="B7" s="29"/>
      <c r="D7" s="194">
        <v>45278</v>
      </c>
      <c r="E7" s="194">
        <v>46006</v>
      </c>
      <c r="F7" s="107">
        <v>950000000</v>
      </c>
      <c r="G7" s="110">
        <v>9.8000000000000004E-2</v>
      </c>
      <c r="H7" s="13" t="s">
        <v>109</v>
      </c>
      <c r="I7" s="13" t="s">
        <v>134</v>
      </c>
      <c r="J7" s="13"/>
      <c r="K7" s="13"/>
      <c r="L7" s="193" t="s">
        <v>624</v>
      </c>
      <c r="N7" s="193"/>
      <c r="O7" s="84">
        <v>0</v>
      </c>
      <c r="P7" s="84">
        <v>-819379.35646355152</v>
      </c>
      <c r="R7" s="115">
        <v>9.2209856957197189</v>
      </c>
      <c r="S7" s="115">
        <v>-92.012850001454353</v>
      </c>
      <c r="T7" s="115">
        <v>-130.57017740607262</v>
      </c>
      <c r="U7" s="115">
        <v>-170.11367528140545</v>
      </c>
      <c r="V7" s="115">
        <v>802.94540148973465</v>
      </c>
      <c r="W7" s="115">
        <v>-173103.14670008421</v>
      </c>
      <c r="X7" s="115">
        <v>48.397982642054558</v>
      </c>
      <c r="Y7" s="115">
        <v>-16.464073970913887</v>
      </c>
      <c r="Z7" s="115">
        <v>4.5154451876878738</v>
      </c>
      <c r="AA7" s="115">
        <v>-0.6292719841003418</v>
      </c>
      <c r="AB7" s="115">
        <v>0.13747583329677582</v>
      </c>
      <c r="AC7" s="115">
        <v>-3.5532504320144653E-2</v>
      </c>
      <c r="AD7" s="115">
        <v>1.2454181909561157E-2</v>
      </c>
      <c r="AE7" s="115">
        <v>-2.0468682050704956E-3</v>
      </c>
      <c r="AG7" s="84">
        <f t="shared" si="0"/>
        <v>-819379.35646355152</v>
      </c>
    </row>
    <row r="8" spans="1:33">
      <c r="A8" s="2" t="s">
        <v>549</v>
      </c>
      <c r="D8" s="194">
        <v>45278</v>
      </c>
      <c r="E8" s="194">
        <v>45642</v>
      </c>
      <c r="F8" s="107">
        <v>-900000000</v>
      </c>
      <c r="G8" s="110">
        <v>0.10845</v>
      </c>
      <c r="H8" s="13" t="s">
        <v>109</v>
      </c>
      <c r="I8" s="13" t="s">
        <v>134</v>
      </c>
      <c r="L8" s="193" t="s">
        <v>624</v>
      </c>
      <c r="N8" s="201"/>
      <c r="O8" s="84">
        <v>0</v>
      </c>
      <c r="P8" s="84">
        <v>125470.03137679398</v>
      </c>
      <c r="R8" s="115">
        <v>2.1762047857046127</v>
      </c>
      <c r="S8" s="115">
        <v>32.873077623546124</v>
      </c>
      <c r="T8" s="115">
        <v>87.506677284836769</v>
      </c>
      <c r="U8" s="115">
        <v>-266.12658753991127</v>
      </c>
      <c r="V8" s="115">
        <v>85605.78274217248</v>
      </c>
      <c r="W8" s="115">
        <v>9.0868244096636772</v>
      </c>
      <c r="X8" s="115">
        <v>-3.6959305927157402</v>
      </c>
      <c r="Y8" s="115">
        <v>1.3145153000950813</v>
      </c>
      <c r="Z8" s="115">
        <v>-0.35925532877445221</v>
      </c>
      <c r="AA8" s="115">
        <v>5.1030710339546204E-2</v>
      </c>
      <c r="AB8" s="115">
        <v>-1.1138834059238434E-2</v>
      </c>
      <c r="AC8" s="115">
        <v>2.8357580304145813E-3</v>
      </c>
      <c r="AD8" s="115">
        <v>-9.3043595552444458E-4</v>
      </c>
      <c r="AE8" s="115">
        <v>1.1765211820602417E-4</v>
      </c>
      <c r="AG8" s="84">
        <f t="shared" si="0"/>
        <v>125470.03137679398</v>
      </c>
    </row>
    <row r="9" spans="1:33">
      <c r="A9" s="2" t="s">
        <v>550</v>
      </c>
      <c r="D9" s="194">
        <v>45278</v>
      </c>
      <c r="E9" s="194">
        <v>46006</v>
      </c>
      <c r="F9" s="107">
        <v>475000000</v>
      </c>
      <c r="G9" s="110">
        <v>9.8000000000000004E-2</v>
      </c>
      <c r="H9" s="13" t="s">
        <v>109</v>
      </c>
      <c r="I9" s="13" t="s">
        <v>134</v>
      </c>
      <c r="L9" s="193" t="s">
        <v>624</v>
      </c>
      <c r="N9" s="201"/>
      <c r="O9" s="84">
        <v>0</v>
      </c>
      <c r="P9" s="84">
        <v>-409689.67823177576</v>
      </c>
      <c r="R9" s="115">
        <v>4.6104928478598595</v>
      </c>
      <c r="S9" s="115">
        <v>-46.006425000727177</v>
      </c>
      <c r="T9" s="115">
        <v>-65.285088703036308</v>
      </c>
      <c r="U9" s="115">
        <v>-85.056837640702724</v>
      </c>
      <c r="V9" s="115">
        <v>401.47270074486732</v>
      </c>
      <c r="W9" s="115">
        <v>-86551.573350042105</v>
      </c>
      <c r="X9" s="115">
        <v>24.198991321027279</v>
      </c>
      <c r="Y9" s="115">
        <v>-8.2320369854569435</v>
      </c>
      <c r="Z9" s="115">
        <v>2.2577225938439369</v>
      </c>
      <c r="AA9" s="115">
        <v>-0.3146359920501709</v>
      </c>
      <c r="AB9" s="115">
        <v>6.8737916648387909E-2</v>
      </c>
      <c r="AC9" s="115">
        <v>-1.7766252160072327E-2</v>
      </c>
      <c r="AD9" s="115">
        <v>6.2270909547805786E-3</v>
      </c>
      <c r="AE9" s="115">
        <v>-1.0234341025352478E-3</v>
      </c>
      <c r="AG9" s="84">
        <f t="shared" si="0"/>
        <v>-409689.67823177576</v>
      </c>
    </row>
    <row r="10" spans="1:33">
      <c r="A10" s="2" t="s">
        <v>551</v>
      </c>
      <c r="D10" s="194">
        <v>45278</v>
      </c>
      <c r="E10" s="194">
        <v>47098</v>
      </c>
      <c r="F10" s="107">
        <v>215000000</v>
      </c>
      <c r="G10" s="110">
        <v>8.5800000000000001E-2</v>
      </c>
      <c r="H10" s="13" t="s">
        <v>109</v>
      </c>
      <c r="I10" s="13" t="s">
        <v>134</v>
      </c>
      <c r="L10" s="193" t="s">
        <v>625</v>
      </c>
      <c r="N10" s="193"/>
      <c r="O10" s="84">
        <v>0</v>
      </c>
      <c r="P10" s="84">
        <v>-110493.39509184659</v>
      </c>
      <c r="R10" s="115">
        <v>8.489216148853302</v>
      </c>
      <c r="S10" s="115">
        <v>-29.912785805761814</v>
      </c>
      <c r="T10" s="115">
        <v>-80.574783198535442</v>
      </c>
      <c r="U10" s="115">
        <v>6.9600012749433517</v>
      </c>
      <c r="V10" s="115">
        <v>-125.1110266149044</v>
      </c>
      <c r="W10" s="115">
        <v>-59.611273922026157</v>
      </c>
      <c r="X10" s="115">
        <v>120.29368894547224</v>
      </c>
      <c r="Y10" s="115">
        <v>-23.494663707911968</v>
      </c>
      <c r="Z10" s="115">
        <v>-87054.223987296224</v>
      </c>
      <c r="AA10" s="115">
        <v>0.41835193336009979</v>
      </c>
      <c r="AB10" s="115">
        <v>-9.8139740526676178E-2</v>
      </c>
      <c r="AC10" s="115">
        <v>3.4093022346496582E-2</v>
      </c>
      <c r="AD10" s="115">
        <v>-1.8943540751934052E-2</v>
      </c>
      <c r="AE10" s="115">
        <v>5.8461651206016541E-3</v>
      </c>
      <c r="AG10" s="84">
        <f t="shared" si="0"/>
        <v>-110493.39509184659</v>
      </c>
    </row>
    <row r="11" spans="1:33">
      <c r="A11" s="2" t="s">
        <v>552</v>
      </c>
      <c r="D11" s="194">
        <v>45278</v>
      </c>
      <c r="E11" s="194">
        <v>48918</v>
      </c>
      <c r="F11" s="107">
        <v>-130000000</v>
      </c>
      <c r="G11" s="110">
        <v>8.5199999999999998E-2</v>
      </c>
      <c r="H11" s="13" t="s">
        <v>109</v>
      </c>
      <c r="I11" s="13" t="s">
        <v>134</v>
      </c>
      <c r="L11" s="193" t="s">
        <v>625</v>
      </c>
      <c r="N11" s="193"/>
      <c r="O11" s="84">
        <v>0</v>
      </c>
      <c r="P11" s="84">
        <v>-431272.45384725928</v>
      </c>
      <c r="R11" s="115">
        <v>-5.3649853244423866</v>
      </c>
      <c r="S11" s="115">
        <v>18.702689878642559</v>
      </c>
      <c r="T11" s="115">
        <v>51.068871065974236</v>
      </c>
      <c r="U11" s="115">
        <v>-4.4053622335195541</v>
      </c>
      <c r="V11" s="115">
        <v>88.657011449337006</v>
      </c>
      <c r="W11" s="115">
        <v>46.375327564775944</v>
      </c>
      <c r="X11" s="115">
        <v>-67.943549111485481</v>
      </c>
      <c r="Y11" s="115">
        <v>77.668924525380135</v>
      </c>
      <c r="Z11" s="115">
        <v>-134.32441383600235</v>
      </c>
      <c r="AA11" s="115">
        <v>-190.04316549003124</v>
      </c>
      <c r="AB11" s="115">
        <v>88437.509479247034</v>
      </c>
      <c r="AC11" s="115">
        <v>-14.151614136993885</v>
      </c>
      <c r="AD11" s="115">
        <v>4.5118265375494957</v>
      </c>
      <c r="AE11" s="115">
        <v>-0.54905151575803757</v>
      </c>
      <c r="AG11" s="84">
        <f t="shared" si="0"/>
        <v>-431272.45384725928</v>
      </c>
    </row>
    <row r="12" spans="1:33">
      <c r="A12" s="2" t="s">
        <v>553</v>
      </c>
      <c r="D12" s="194">
        <v>45195</v>
      </c>
      <c r="E12" s="194">
        <v>45923</v>
      </c>
      <c r="F12" s="107">
        <v>1450000000</v>
      </c>
      <c r="G12" s="110">
        <v>0.1051</v>
      </c>
      <c r="H12" s="13" t="s">
        <v>109</v>
      </c>
      <c r="I12" s="13" t="s">
        <v>134</v>
      </c>
      <c r="L12" s="193" t="s">
        <v>626</v>
      </c>
      <c r="N12" s="193"/>
      <c r="O12" s="84">
        <v>-10855000</v>
      </c>
      <c r="P12" s="84">
        <v>9628921.3994279504</v>
      </c>
      <c r="R12" s="115">
        <v>325.06651255488396</v>
      </c>
      <c r="S12" s="115">
        <v>924.54076035320759</v>
      </c>
      <c r="T12" s="115">
        <v>-7671.1039656102657</v>
      </c>
      <c r="U12" s="115">
        <v>31236.317181512713</v>
      </c>
      <c r="V12" s="115">
        <v>-60248.127497226</v>
      </c>
      <c r="W12" s="115">
        <v>-232564.14090435207</v>
      </c>
      <c r="X12" s="115">
        <v>44393.841085523367</v>
      </c>
      <c r="Y12" s="115">
        <v>-15726.83307941258</v>
      </c>
      <c r="Z12" s="115">
        <v>4299.9656182676554</v>
      </c>
      <c r="AA12" s="115">
        <v>-608.17563083767891</v>
      </c>
      <c r="AB12" s="115">
        <v>132.09072950482368</v>
      </c>
      <c r="AC12" s="115">
        <v>-33.066615030169487</v>
      </c>
      <c r="AD12" s="115">
        <v>10.656476572155952</v>
      </c>
      <c r="AE12" s="115">
        <v>-1.3461039364337921</v>
      </c>
      <c r="AG12" s="84">
        <f t="shared" si="0"/>
        <v>-1226078.6005720496</v>
      </c>
    </row>
    <row r="13" spans="1:33">
      <c r="A13" s="2" t="s">
        <v>554</v>
      </c>
      <c r="D13" s="194">
        <v>45196</v>
      </c>
      <c r="E13" s="194">
        <v>45924</v>
      </c>
      <c r="F13" s="107">
        <v>970000000</v>
      </c>
      <c r="G13" s="110">
        <v>0.106</v>
      </c>
      <c r="H13" s="13" t="s">
        <v>109</v>
      </c>
      <c r="I13" s="13" t="s">
        <v>134</v>
      </c>
      <c r="L13" s="193" t="s">
        <v>626</v>
      </c>
      <c r="N13" s="193"/>
      <c r="O13" s="84">
        <v>-8830000</v>
      </c>
      <c r="P13" s="84">
        <v>8005220.9571407139</v>
      </c>
      <c r="R13" s="115">
        <v>572.9276161044836</v>
      </c>
      <c r="S13" s="115">
        <v>491.85845655202866</v>
      </c>
      <c r="T13" s="115">
        <v>-5026.3965430557728</v>
      </c>
      <c r="U13" s="115">
        <v>20601.903281867504</v>
      </c>
      <c r="V13" s="115">
        <v>-39730.201581865549</v>
      </c>
      <c r="W13" s="115">
        <v>-156086.83948715031</v>
      </c>
      <c r="X13" s="115">
        <v>29544.100223958492</v>
      </c>
      <c r="Y13" s="115">
        <v>-10466.150601312518</v>
      </c>
      <c r="Z13" s="115">
        <v>2861.6127392947674</v>
      </c>
      <c r="AA13" s="115">
        <v>-404.73808197677135</v>
      </c>
      <c r="AB13" s="115">
        <v>87.905853435397148</v>
      </c>
      <c r="AC13" s="115">
        <v>-22.005808234214783</v>
      </c>
      <c r="AD13" s="115">
        <v>7.0919683426618576</v>
      </c>
      <c r="AE13" s="115">
        <v>-0.89588138461112976</v>
      </c>
      <c r="AG13" s="84">
        <f t="shared" ref="AG13:AG66" si="1">SUM(O13:P13)</f>
        <v>-824779.04285928607</v>
      </c>
    </row>
    <row r="14" spans="1:33">
      <c r="A14" s="2" t="s">
        <v>555</v>
      </c>
      <c r="D14" s="194">
        <v>45278</v>
      </c>
      <c r="E14" s="194">
        <v>45530</v>
      </c>
      <c r="F14" s="107">
        <v>3900000000</v>
      </c>
      <c r="G14" s="110">
        <v>0.1114</v>
      </c>
      <c r="H14" s="13" t="s">
        <v>109</v>
      </c>
      <c r="I14" s="13" t="s">
        <v>134</v>
      </c>
      <c r="L14" s="193" t="s">
        <v>556</v>
      </c>
      <c r="N14" s="193"/>
      <c r="O14" s="84">
        <v>0</v>
      </c>
      <c r="P14" s="84">
        <v>-330521.05650264025</v>
      </c>
      <c r="R14" s="115">
        <v>-6.4160334765911102</v>
      </c>
      <c r="S14" s="115">
        <v>-114.19667065143585</v>
      </c>
      <c r="T14" s="115">
        <v>-85.467561542987823</v>
      </c>
      <c r="U14" s="115">
        <v>-260512.50992524624</v>
      </c>
      <c r="V14" s="115">
        <v>-14.281952857971191</v>
      </c>
      <c r="W14" s="115">
        <v>0.38899064064025879</v>
      </c>
      <c r="X14" s="115">
        <v>-0.1593346893787384</v>
      </c>
      <c r="Y14" s="115">
        <v>5.8310240507125854E-2</v>
      </c>
      <c r="Z14" s="115">
        <v>-1.6035705804824829E-2</v>
      </c>
      <c r="AA14" s="115">
        <v>2.3423135280609131E-3</v>
      </c>
      <c r="AB14" s="115">
        <v>-5.417168140411377E-4</v>
      </c>
      <c r="AC14" s="115">
        <v>1.6415119171142578E-4</v>
      </c>
      <c r="AD14" s="115">
        <v>-6.4283609390258789E-5</v>
      </c>
      <c r="AE14" s="115">
        <v>8.4340572357177734E-6</v>
      </c>
      <c r="AG14" s="84">
        <f t="shared" si="1"/>
        <v>-330521.05650264025</v>
      </c>
    </row>
    <row r="15" spans="1:33">
      <c r="A15" s="2" t="s">
        <v>593</v>
      </c>
      <c r="D15" s="194">
        <v>45278</v>
      </c>
      <c r="E15" s="194">
        <v>46370</v>
      </c>
      <c r="F15" s="107">
        <v>100000000</v>
      </c>
      <c r="G15" s="110">
        <v>9.1200000000000003E-2</v>
      </c>
      <c r="H15" s="13" t="s">
        <v>109</v>
      </c>
      <c r="I15" s="13" t="s">
        <v>134</v>
      </c>
      <c r="L15" s="193" t="s">
        <v>591</v>
      </c>
      <c r="N15" s="193"/>
      <c r="O15" s="84">
        <v>0</v>
      </c>
      <c r="P15" s="84">
        <v>-111676.88429240137</v>
      </c>
      <c r="R15" s="115">
        <v>2.7563192322850227</v>
      </c>
      <c r="S15" s="115">
        <v>-11.648595625534654</v>
      </c>
      <c r="T15" s="115">
        <v>-29.062485922127962</v>
      </c>
      <c r="U15" s="115">
        <v>3.0927295815199614</v>
      </c>
      <c r="V15" s="115">
        <v>-11.930158048868179</v>
      </c>
      <c r="W15" s="115">
        <v>-19.894601888954639</v>
      </c>
      <c r="X15" s="115">
        <v>-26162.398541580886</v>
      </c>
      <c r="Y15" s="115">
        <v>-9.448367390781641</v>
      </c>
      <c r="Z15" s="115">
        <v>2.5759082268923521</v>
      </c>
      <c r="AA15" s="115">
        <v>-0.36919138766825199</v>
      </c>
      <c r="AB15" s="115">
        <v>7.9651337116956711E-2</v>
      </c>
      <c r="AC15" s="115">
        <v>-1.922919973731041E-2</v>
      </c>
      <c r="AD15" s="115">
        <v>5.6068841367959976E-3</v>
      </c>
      <c r="AE15" s="115">
        <v>-4.5691616833209991E-4</v>
      </c>
      <c r="AG15" s="84">
        <f t="shared" si="1"/>
        <v>-111676.88429240137</v>
      </c>
    </row>
    <row r="16" spans="1:33">
      <c r="A16" s="2" t="s">
        <v>594</v>
      </c>
      <c r="D16" s="194">
        <v>45278</v>
      </c>
      <c r="E16" s="194">
        <v>45642</v>
      </c>
      <c r="F16" s="107">
        <v>-1265000000</v>
      </c>
      <c r="G16" s="110">
        <v>0.1183</v>
      </c>
      <c r="H16" s="13" t="s">
        <v>109</v>
      </c>
      <c r="I16" s="13" t="s">
        <v>134</v>
      </c>
      <c r="L16" s="193" t="s">
        <v>703</v>
      </c>
      <c r="N16" s="193"/>
      <c r="O16" s="84">
        <v>0</v>
      </c>
      <c r="P16" s="84">
        <v>-11675428.463902459</v>
      </c>
      <c r="R16" s="115">
        <v>29.942658513784409</v>
      </c>
      <c r="S16" s="115">
        <v>46.204936854541302</v>
      </c>
      <c r="T16" s="115">
        <v>122.99549639970064</v>
      </c>
      <c r="U16" s="115">
        <v>-374.05570361018181</v>
      </c>
      <c r="V16" s="115">
        <v>120323.68352094293</v>
      </c>
      <c r="W16" s="115">
        <v>5.023972287774086</v>
      </c>
      <c r="X16" s="115">
        <v>-2.050936833024025</v>
      </c>
      <c r="Y16" s="115">
        <v>0.74360385537147522</v>
      </c>
      <c r="Z16" s="115">
        <v>-0.20289605855941772</v>
      </c>
      <c r="AA16" s="115">
        <v>2.9135853052139282E-2</v>
      </c>
      <c r="AB16" s="115">
        <v>-6.3915923237800598E-3</v>
      </c>
      <c r="AC16" s="115">
        <v>1.6476437449455261E-3</v>
      </c>
      <c r="AD16" s="115">
        <v>-5.3846091032028198E-4</v>
      </c>
      <c r="AE16" s="115">
        <v>6.1415135860443115E-5</v>
      </c>
      <c r="AG16" s="84">
        <f t="shared" si="1"/>
        <v>-11675428.463902459</v>
      </c>
    </row>
    <row r="17" spans="1:33">
      <c r="A17" s="2" t="s">
        <v>558</v>
      </c>
      <c r="D17" s="194">
        <v>45278</v>
      </c>
      <c r="E17" s="194">
        <v>46370</v>
      </c>
      <c r="F17" s="107">
        <v>1000000000</v>
      </c>
      <c r="G17" s="110">
        <v>9.1200000000000003E-2</v>
      </c>
      <c r="H17" s="13" t="s">
        <v>109</v>
      </c>
      <c r="I17" s="13" t="s">
        <v>134</v>
      </c>
      <c r="L17" s="193" t="s">
        <v>704</v>
      </c>
      <c r="N17" s="193"/>
      <c r="O17" s="84">
        <v>0</v>
      </c>
      <c r="P17" s="84">
        <v>-1116768.8429240584</v>
      </c>
      <c r="R17" s="115">
        <v>27.563192501664162</v>
      </c>
      <c r="S17" s="115">
        <v>-116.48595631122589</v>
      </c>
      <c r="T17" s="115">
        <v>-290.62485924363136</v>
      </c>
      <c r="U17" s="115">
        <v>30.927295759320259</v>
      </c>
      <c r="V17" s="115">
        <v>-119.30158050358295</v>
      </c>
      <c r="W17" s="115">
        <v>-198.94601884484291</v>
      </c>
      <c r="X17" s="115">
        <v>-261623.98541581631</v>
      </c>
      <c r="Y17" s="115">
        <v>-94.48367378115654</v>
      </c>
      <c r="Z17" s="115">
        <v>25.759082317352295</v>
      </c>
      <c r="AA17" s="115">
        <v>-3.6919137537479401</v>
      </c>
      <c r="AB17" s="115">
        <v>0.79651334881782532</v>
      </c>
      <c r="AC17" s="115">
        <v>-0.19229200482368469</v>
      </c>
      <c r="AD17" s="115">
        <v>5.6068822741508484E-2</v>
      </c>
      <c r="AE17" s="115">
        <v>-4.5691132545471191E-3</v>
      </c>
      <c r="AG17" s="84">
        <f t="shared" si="1"/>
        <v>-1116768.8429240584</v>
      </c>
    </row>
    <row r="18" spans="1:33">
      <c r="A18" s="2" t="s">
        <v>595</v>
      </c>
      <c r="D18" s="194">
        <v>45278</v>
      </c>
      <c r="E18" s="194">
        <v>46370</v>
      </c>
      <c r="F18" s="107">
        <v>330000000</v>
      </c>
      <c r="G18" s="110">
        <v>9.1399999999999995E-2</v>
      </c>
      <c r="H18" s="13" t="s">
        <v>109</v>
      </c>
      <c r="I18" s="13" t="s">
        <v>134</v>
      </c>
      <c r="L18" s="193" t="s">
        <v>624</v>
      </c>
      <c r="N18" s="193"/>
      <c r="O18" s="84">
        <v>0</v>
      </c>
      <c r="P18" s="84">
        <v>-195892.11744756997</v>
      </c>
      <c r="R18" s="115">
        <v>8.9356974586844444</v>
      </c>
      <c r="S18" s="115">
        <v>-38.440365575253963</v>
      </c>
      <c r="T18" s="115">
        <v>-95.906203553080559</v>
      </c>
      <c r="U18" s="115">
        <v>10.206007577478886</v>
      </c>
      <c r="V18" s="115">
        <v>-39.369521573185921</v>
      </c>
      <c r="W18" s="115">
        <v>-77.678501255810261</v>
      </c>
      <c r="X18" s="115">
        <v>-86345.082287341356</v>
      </c>
      <c r="Y18" s="115">
        <v>-29.757486365735531</v>
      </c>
      <c r="Z18" s="115">
        <v>8.1114065945148468</v>
      </c>
      <c r="AA18" s="115">
        <v>-1.1634690389037132</v>
      </c>
      <c r="AB18" s="115">
        <v>0.25091526657342911</v>
      </c>
      <c r="AC18" s="115">
        <v>-6.0444466769695282E-2</v>
      </c>
      <c r="AD18" s="115">
        <v>1.7511732876300812E-2</v>
      </c>
      <c r="AE18" s="115">
        <v>-1.3739839196205139E-3</v>
      </c>
      <c r="AG18" s="84">
        <f t="shared" si="1"/>
        <v>-195892.11744756997</v>
      </c>
    </row>
    <row r="19" spans="1:33">
      <c r="A19" s="2" t="s">
        <v>596</v>
      </c>
      <c r="D19" s="194">
        <v>45278</v>
      </c>
      <c r="E19" s="194">
        <v>46454</v>
      </c>
      <c r="F19" s="107">
        <v>-733000000</v>
      </c>
      <c r="G19" s="110">
        <v>9.0149999999999994E-2</v>
      </c>
      <c r="H19" s="13" t="s">
        <v>109</v>
      </c>
      <c r="I19" s="13" t="s">
        <v>134</v>
      </c>
      <c r="L19" s="193" t="s">
        <v>705</v>
      </c>
      <c r="N19" s="193"/>
      <c r="O19" s="84">
        <v>0</v>
      </c>
      <c r="P19" s="84">
        <v>792247.71743643284</v>
      </c>
      <c r="R19" s="115">
        <v>-8.9433153718709946</v>
      </c>
      <c r="S19" s="115">
        <v>8.7861970663070679</v>
      </c>
      <c r="T19" s="115">
        <v>716.78395317494869</v>
      </c>
      <c r="U19" s="115">
        <v>-2068.832642480731</v>
      </c>
      <c r="V19" s="115">
        <v>4058.8867466598749</v>
      </c>
      <c r="W19" s="115">
        <v>-15308.168541774154</v>
      </c>
      <c r="X19" s="115">
        <v>170547.59888863564</v>
      </c>
      <c r="Y19" s="115">
        <v>61410.217271432281</v>
      </c>
      <c r="Z19" s="115">
        <v>-15927.000571489334</v>
      </c>
      <c r="AA19" s="115">
        <v>2252.7584131509066</v>
      </c>
      <c r="AB19" s="115">
        <v>-489.27199241518974</v>
      </c>
      <c r="AC19" s="115">
        <v>122.46915946900845</v>
      </c>
      <c r="AD19" s="115">
        <v>-39.458582282066345</v>
      </c>
      <c r="AE19" s="115">
        <v>4.9798908978700638</v>
      </c>
      <c r="AG19" s="84">
        <f t="shared" si="1"/>
        <v>792247.71743643284</v>
      </c>
    </row>
    <row r="20" spans="1:33">
      <c r="A20" s="2" t="s">
        <v>597</v>
      </c>
      <c r="D20" s="194">
        <v>45278</v>
      </c>
      <c r="E20" s="194">
        <v>46454</v>
      </c>
      <c r="F20" s="107">
        <v>-1704000000</v>
      </c>
      <c r="G20" s="110">
        <v>9.0149999999999994E-2</v>
      </c>
      <c r="H20" s="13" t="s">
        <v>109</v>
      </c>
      <c r="I20" s="13" t="s">
        <v>134</v>
      </c>
      <c r="L20" s="193" t="s">
        <v>706</v>
      </c>
      <c r="N20" s="193"/>
      <c r="O20" s="84">
        <v>0</v>
      </c>
      <c r="P20" s="84">
        <v>1841732.7564957738</v>
      </c>
      <c r="R20" s="115">
        <v>-20.790463179349899</v>
      </c>
      <c r="S20" s="115">
        <v>20.425211042165756</v>
      </c>
      <c r="T20" s="115">
        <v>1666.3026687502861</v>
      </c>
      <c r="U20" s="115">
        <v>-4809.4008495509624</v>
      </c>
      <c r="V20" s="115">
        <v>9435.6657792627811</v>
      </c>
      <c r="W20" s="115">
        <v>-35586.792899370193</v>
      </c>
      <c r="X20" s="115">
        <v>396470.81651601195</v>
      </c>
      <c r="Y20" s="115">
        <v>142759.90481635928</v>
      </c>
      <c r="Z20" s="115">
        <v>-37025.387413054705</v>
      </c>
      <c r="AA20" s="115">
        <v>5236.9718090593815</v>
      </c>
      <c r="AB20" s="115">
        <v>-1137.407196521759</v>
      </c>
      <c r="AC20" s="115">
        <v>284.7032028734684</v>
      </c>
      <c r="AD20" s="115">
        <v>-91.729091584682465</v>
      </c>
      <c r="AE20" s="115">
        <v>11.576717704534531</v>
      </c>
      <c r="AG20" s="84">
        <f t="shared" si="1"/>
        <v>1841732.7564957738</v>
      </c>
    </row>
    <row r="21" spans="1:33">
      <c r="A21" s="2" t="s">
        <v>598</v>
      </c>
      <c r="D21" s="194">
        <v>45278</v>
      </c>
      <c r="E21" s="194">
        <v>45642</v>
      </c>
      <c r="F21" s="107">
        <v>1265000000</v>
      </c>
      <c r="G21" s="110">
        <v>0.1183</v>
      </c>
      <c r="H21" s="13" t="s">
        <v>109</v>
      </c>
      <c r="I21" s="13" t="s">
        <v>134</v>
      </c>
      <c r="L21" s="193" t="s">
        <v>703</v>
      </c>
      <c r="N21" s="193"/>
      <c r="O21" s="84">
        <v>0</v>
      </c>
      <c r="P21" s="84">
        <v>11675428.463902459</v>
      </c>
      <c r="R21" s="115">
        <v>-29.942658513784409</v>
      </c>
      <c r="S21" s="115">
        <v>-46.204936854541302</v>
      </c>
      <c r="T21" s="115">
        <v>-122.99549639970064</v>
      </c>
      <c r="U21" s="115">
        <v>374.05570361018181</v>
      </c>
      <c r="V21" s="115">
        <v>-120323.68352094293</v>
      </c>
      <c r="W21" s="115">
        <v>-5.023972287774086</v>
      </c>
      <c r="X21" s="115">
        <v>2.050936833024025</v>
      </c>
      <c r="Y21" s="115">
        <v>-0.74360385537147522</v>
      </c>
      <c r="Z21" s="115">
        <v>0.20289605855941772</v>
      </c>
      <c r="AA21" s="115">
        <v>-2.9135853052139282E-2</v>
      </c>
      <c r="AB21" s="115">
        <v>6.3915923237800598E-3</v>
      </c>
      <c r="AC21" s="115">
        <v>-1.6476437449455261E-3</v>
      </c>
      <c r="AD21" s="115">
        <v>5.3846091032028198E-4</v>
      </c>
      <c r="AE21" s="115">
        <v>-6.1415135860443115E-5</v>
      </c>
      <c r="AG21" s="84">
        <f t="shared" si="1"/>
        <v>11675428.463902459</v>
      </c>
    </row>
    <row r="22" spans="1:33">
      <c r="A22" s="2" t="s">
        <v>599</v>
      </c>
      <c r="D22" s="194">
        <v>45278</v>
      </c>
      <c r="E22" s="194">
        <v>45642</v>
      </c>
      <c r="F22" s="107">
        <v>-1265000000</v>
      </c>
      <c r="G22" s="110">
        <v>0.10829999999999999</v>
      </c>
      <c r="H22" s="13" t="s">
        <v>109</v>
      </c>
      <c r="I22" s="13" t="s">
        <v>134</v>
      </c>
      <c r="L22" s="193" t="s">
        <v>703</v>
      </c>
      <c r="N22" s="193"/>
      <c r="O22" s="84">
        <v>0</v>
      </c>
      <c r="P22" s="84">
        <v>356839.11331683397</v>
      </c>
      <c r="R22" s="115">
        <v>2.6493775323033333</v>
      </c>
      <c r="S22" s="115">
        <v>46.204936854541302</v>
      </c>
      <c r="T22" s="115">
        <v>122.99549639970064</v>
      </c>
      <c r="U22" s="115">
        <v>-374.05570361018181</v>
      </c>
      <c r="V22" s="115">
        <v>120323.68352094293</v>
      </c>
      <c r="W22" s="115">
        <v>12.890027344226837</v>
      </c>
      <c r="X22" s="115">
        <v>-5.2427124008536339</v>
      </c>
      <c r="Y22" s="115">
        <v>1.8644367530941963</v>
      </c>
      <c r="Z22" s="115">
        <v>-0.50955317914485931</v>
      </c>
      <c r="AA22" s="115">
        <v>7.2375096380710602E-2</v>
      </c>
      <c r="AB22" s="115">
        <v>-1.5797346830368042E-2</v>
      </c>
      <c r="AC22" s="115">
        <v>4.0214136242866516E-3</v>
      </c>
      <c r="AD22" s="115">
        <v>-1.31949782371521E-3</v>
      </c>
      <c r="AE22" s="115">
        <v>1.6693025827407837E-4</v>
      </c>
      <c r="AG22" s="84">
        <f t="shared" si="1"/>
        <v>356839.11331683397</v>
      </c>
    </row>
    <row r="23" spans="1:33">
      <c r="A23" s="2" t="s">
        <v>600</v>
      </c>
      <c r="D23" s="194">
        <v>45278</v>
      </c>
      <c r="E23" s="194">
        <v>45642</v>
      </c>
      <c r="F23" s="107">
        <v>-1800000000</v>
      </c>
      <c r="G23" s="110">
        <v>0.1087</v>
      </c>
      <c r="H23" s="13" t="s">
        <v>109</v>
      </c>
      <c r="I23" s="13" t="s">
        <v>134</v>
      </c>
      <c r="L23" s="193" t="s">
        <v>592</v>
      </c>
      <c r="N23" s="193"/>
      <c r="O23" s="84">
        <v>0</v>
      </c>
      <c r="P23" s="84">
        <v>-177085.26608228683</v>
      </c>
      <c r="R23" s="115">
        <v>5.3233167976140976</v>
      </c>
      <c r="S23" s="115">
        <v>65.746155247092247</v>
      </c>
      <c r="T23" s="115">
        <v>175.01335456967354</v>
      </c>
      <c r="U23" s="115">
        <v>-532.25317507982254</v>
      </c>
      <c r="V23" s="115">
        <v>171211.56548434496</v>
      </c>
      <c r="W23" s="115">
        <v>17.893828690052032</v>
      </c>
      <c r="X23" s="115">
        <v>-7.2783197611570358</v>
      </c>
      <c r="Y23" s="115">
        <v>2.5891590714454651</v>
      </c>
      <c r="Z23" s="115">
        <v>-0.7076018899679184</v>
      </c>
      <c r="AA23" s="115">
        <v>0.10052330791950226</v>
      </c>
      <c r="AB23" s="115">
        <v>-2.1943092346191406E-2</v>
      </c>
      <c r="AC23" s="115">
        <v>5.5870860815048218E-3</v>
      </c>
      <c r="AD23" s="115">
        <v>-1.8330663442611694E-3</v>
      </c>
      <c r="AE23" s="115">
        <v>2.3154914379119873E-4</v>
      </c>
      <c r="AG23" s="84">
        <f t="shared" si="1"/>
        <v>-177085.26608228683</v>
      </c>
    </row>
    <row r="24" spans="1:33">
      <c r="A24" s="2" t="s">
        <v>601</v>
      </c>
      <c r="D24" s="194">
        <v>45278</v>
      </c>
      <c r="E24" s="194">
        <v>45362</v>
      </c>
      <c r="F24" s="107">
        <v>1000000000</v>
      </c>
      <c r="G24" s="110">
        <v>0.1145</v>
      </c>
      <c r="H24" s="13" t="s">
        <v>109</v>
      </c>
      <c r="I24" s="13" t="s">
        <v>134</v>
      </c>
      <c r="L24" s="193" t="s">
        <v>557</v>
      </c>
      <c r="N24" s="193"/>
      <c r="O24" s="84">
        <v>0</v>
      </c>
      <c r="P24" s="84">
        <v>-11465.562054753304</v>
      </c>
      <c r="R24" s="115">
        <v>-2.7478132341057062</v>
      </c>
      <c r="S24" s="115">
        <v>-22893.578534476459</v>
      </c>
      <c r="T24" s="115">
        <v>0.7684714887291193</v>
      </c>
      <c r="U24" s="115">
        <v>-0.27315979637205601</v>
      </c>
      <c r="V24" s="115">
        <v>5.5591382086277008E-2</v>
      </c>
      <c r="W24" s="115">
        <v>-6.0652140527963638E-3</v>
      </c>
      <c r="X24" s="115">
        <v>2.4647396057844162E-3</v>
      </c>
      <c r="Y24" s="115">
        <v>-1.300327479839325E-3</v>
      </c>
      <c r="Z24" s="115">
        <v>3.9729848504066467E-4</v>
      </c>
      <c r="AA24" s="115">
        <v>-7.5995922088623047E-5</v>
      </c>
      <c r="AB24" s="115">
        <v>2.7354806661605835E-5</v>
      </c>
      <c r="AC24" s="115">
        <v>-1.4698132872581482E-5</v>
      </c>
      <c r="AD24" s="115">
        <v>7.4412673711776733E-6</v>
      </c>
      <c r="AE24" s="115">
        <v>-1.4342367649078369E-6</v>
      </c>
      <c r="AG24" s="84">
        <f t="shared" si="1"/>
        <v>-11465.562054753304</v>
      </c>
    </row>
    <row r="25" spans="1:33">
      <c r="A25" s="2" t="s">
        <v>602</v>
      </c>
      <c r="D25" s="194">
        <v>45278</v>
      </c>
      <c r="E25" s="194">
        <v>45642</v>
      </c>
      <c r="F25" s="107">
        <v>-300000000</v>
      </c>
      <c r="G25" s="110">
        <v>0.10865</v>
      </c>
      <c r="H25" s="13" t="s">
        <v>109</v>
      </c>
      <c r="I25" s="13" t="s">
        <v>134</v>
      </c>
      <c r="L25" s="193" t="s">
        <v>557</v>
      </c>
      <c r="N25" s="193"/>
      <c r="O25" s="84">
        <v>0</v>
      </c>
      <c r="P25" s="84">
        <v>-15246.700052499771</v>
      </c>
      <c r="R25" s="115">
        <v>0.85485589690506458</v>
      </c>
      <c r="S25" s="115">
        <v>10.957692535594106</v>
      </c>
      <c r="T25" s="115">
        <v>29.168892430141568</v>
      </c>
      <c r="U25" s="115">
        <v>-88.708862513303757</v>
      </c>
      <c r="V25" s="115">
        <v>28535.260914055631</v>
      </c>
      <c r="W25" s="115">
        <v>2.9916321132332087</v>
      </c>
      <c r="X25" s="115">
        <v>-1.2168380077928305</v>
      </c>
      <c r="Y25" s="115">
        <v>0.43285555951297283</v>
      </c>
      <c r="Z25" s="115">
        <v>-0.118297278881073</v>
      </c>
      <c r="AA25" s="115">
        <v>1.6805153340101242E-2</v>
      </c>
      <c r="AB25" s="115">
        <v>-3.6683343350887299E-3</v>
      </c>
      <c r="AC25" s="115">
        <v>9.3399360775947571E-4</v>
      </c>
      <c r="AD25" s="115">
        <v>-3.0644424259662628E-4</v>
      </c>
      <c r="AE25" s="115">
        <v>3.8716942071914673E-5</v>
      </c>
      <c r="AG25" s="84">
        <f t="shared" si="1"/>
        <v>-15246.700052499771</v>
      </c>
    </row>
    <row r="26" spans="1:33">
      <c r="A26" s="2" t="s">
        <v>603</v>
      </c>
      <c r="D26" s="194">
        <v>45278</v>
      </c>
      <c r="E26" s="194">
        <v>46006</v>
      </c>
      <c r="F26" s="107">
        <v>-290000000</v>
      </c>
      <c r="G26" s="110">
        <v>9.8500000000000004E-2</v>
      </c>
      <c r="H26" s="13" t="s">
        <v>109</v>
      </c>
      <c r="I26" s="13" t="s">
        <v>134</v>
      </c>
      <c r="L26" s="193" t="s">
        <v>624</v>
      </c>
      <c r="O26" s="84">
        <v>0</v>
      </c>
      <c r="P26" s="84">
        <v>-13431.078727662563</v>
      </c>
      <c r="R26" s="115">
        <v>-2.4045248925685883</v>
      </c>
      <c r="S26" s="115">
        <v>28.08813314884901</v>
      </c>
      <c r="T26" s="115">
        <v>39.858264688402414</v>
      </c>
      <c r="U26" s="115">
        <v>51.929437708109617</v>
      </c>
      <c r="V26" s="115">
        <v>-245.10964886844158</v>
      </c>
      <c r="W26" s="115">
        <v>52856.613576162606</v>
      </c>
      <c r="X26" s="115">
        <v>-17.599695593118668</v>
      </c>
      <c r="Y26" s="115">
        <v>6.0181117318570614</v>
      </c>
      <c r="Z26" s="115">
        <v>-1.6498726233839989</v>
      </c>
      <c r="AA26" s="115">
        <v>0.2303718626499176</v>
      </c>
      <c r="AB26" s="115">
        <v>-5.0292942672967911E-2</v>
      </c>
      <c r="AC26" s="115">
        <v>1.294824481010437E-2</v>
      </c>
      <c r="AD26" s="115">
        <v>-4.4932328164577484E-3</v>
      </c>
      <c r="AE26" s="115">
        <v>7.1825087070465088E-4</v>
      </c>
      <c r="AG26" s="84">
        <f t="shared" si="1"/>
        <v>-13431.078727662563</v>
      </c>
    </row>
    <row r="27" spans="1:33">
      <c r="A27" s="2" t="s">
        <v>707</v>
      </c>
      <c r="D27" s="194">
        <v>45278</v>
      </c>
      <c r="E27" s="194">
        <v>46006</v>
      </c>
      <c r="F27" s="107">
        <v>-760000000</v>
      </c>
      <c r="G27" s="110">
        <v>9.8500000000000004E-2</v>
      </c>
      <c r="H27" s="13" t="s">
        <v>109</v>
      </c>
      <c r="I27" s="13" t="s">
        <v>134</v>
      </c>
      <c r="L27" s="193" t="s">
        <v>624</v>
      </c>
      <c r="O27" s="84">
        <v>0</v>
      </c>
      <c r="P27" s="84">
        <v>-35198.689079403877</v>
      </c>
      <c r="R27" s="115">
        <v>-6.3015134930610657</v>
      </c>
      <c r="S27" s="115">
        <v>73.610279977321625</v>
      </c>
      <c r="T27" s="115">
        <v>104.45614194869995</v>
      </c>
      <c r="U27" s="115">
        <v>136.09094023704529</v>
      </c>
      <c r="V27" s="115">
        <v>-642.35632117092609</v>
      </c>
      <c r="W27" s="115">
        <v>138520.78040653467</v>
      </c>
      <c r="X27" s="115">
        <v>-46.123340129852295</v>
      </c>
      <c r="Y27" s="115">
        <v>15.771603152155876</v>
      </c>
      <c r="Z27" s="115">
        <v>-4.32380411028862</v>
      </c>
      <c r="AA27" s="115">
        <v>0.60373315215110779</v>
      </c>
      <c r="AB27" s="115">
        <v>-0.13180215656757355</v>
      </c>
      <c r="AC27" s="115">
        <v>3.3933281898498535E-2</v>
      </c>
      <c r="AD27" s="115">
        <v>-1.1775374412536621E-2</v>
      </c>
      <c r="AE27" s="115">
        <v>1.8822550773620605E-3</v>
      </c>
      <c r="AG27" s="84">
        <f t="shared" si="1"/>
        <v>-35198.689079403877</v>
      </c>
    </row>
    <row r="28" spans="1:33">
      <c r="A28" s="2" t="s">
        <v>604</v>
      </c>
      <c r="D28" s="194">
        <v>45278</v>
      </c>
      <c r="E28" s="194">
        <v>45642</v>
      </c>
      <c r="F28" s="107">
        <v>715000000</v>
      </c>
      <c r="G28" s="110">
        <v>0.1086</v>
      </c>
      <c r="H28" s="13" t="s">
        <v>109</v>
      </c>
      <c r="I28" s="13" t="s">
        <v>134</v>
      </c>
      <c r="L28" s="193" t="s">
        <v>591</v>
      </c>
      <c r="O28" s="84">
        <v>0</v>
      </c>
      <c r="P28" s="84">
        <v>2333.7340010255575</v>
      </c>
      <c r="R28" s="115">
        <v>-1.9602733701467514</v>
      </c>
      <c r="S28" s="115">
        <v>-26.11583387106657</v>
      </c>
      <c r="T28" s="115">
        <v>-69.51919361948967</v>
      </c>
      <c r="U28" s="115">
        <v>211.42278898507357</v>
      </c>
      <c r="V28" s="115">
        <v>-68009.03851184994</v>
      </c>
      <c r="W28" s="115">
        <v>-7.1522867009043694</v>
      </c>
      <c r="X28" s="115">
        <v>2.9091508239507675</v>
      </c>
      <c r="Y28" s="115">
        <v>-1.0348066538572311</v>
      </c>
      <c r="Z28" s="115">
        <v>0.28280848264694214</v>
      </c>
      <c r="AA28" s="115">
        <v>-4.0174506604671478E-2</v>
      </c>
      <c r="AB28" s="115">
        <v>8.7694525718688965E-3</v>
      </c>
      <c r="AC28" s="115">
        <v>-2.2327452898025513E-3</v>
      </c>
      <c r="AD28" s="115">
        <v>7.3255598545074463E-4</v>
      </c>
      <c r="AE28" s="115">
        <v>-9.2566013336181641E-5</v>
      </c>
      <c r="AG28" s="84">
        <f t="shared" si="1"/>
        <v>2333.7340010255575</v>
      </c>
    </row>
    <row r="29" spans="1:33">
      <c r="A29" s="2" t="s">
        <v>605</v>
      </c>
      <c r="D29" s="194">
        <v>45278</v>
      </c>
      <c r="E29" s="194">
        <v>45642</v>
      </c>
      <c r="F29" s="107">
        <v>715000000</v>
      </c>
      <c r="G29" s="110">
        <v>0.10865</v>
      </c>
      <c r="H29" s="13" t="s">
        <v>109</v>
      </c>
      <c r="I29" s="13" t="s">
        <v>134</v>
      </c>
      <c r="L29" s="193" t="s">
        <v>591</v>
      </c>
      <c r="O29" s="84">
        <v>0</v>
      </c>
      <c r="P29" s="84">
        <v>36337.968458458781</v>
      </c>
      <c r="R29" s="115">
        <v>-2.0374065563082695</v>
      </c>
      <c r="S29" s="115">
        <v>-26.11583387106657</v>
      </c>
      <c r="T29" s="115">
        <v>-69.51919361948967</v>
      </c>
      <c r="U29" s="115">
        <v>211.42278898507357</v>
      </c>
      <c r="V29" s="115">
        <v>-68009.03851184994</v>
      </c>
      <c r="W29" s="115">
        <v>-7.1300565525889397</v>
      </c>
      <c r="X29" s="115">
        <v>2.9001305922865868</v>
      </c>
      <c r="Y29" s="115">
        <v>-1.0316390916705132</v>
      </c>
      <c r="Z29" s="115">
        <v>0.28194183856248856</v>
      </c>
      <c r="AA29" s="115">
        <v>-4.0052302181720734E-2</v>
      </c>
      <c r="AB29" s="115">
        <v>8.7428763508796692E-3</v>
      </c>
      <c r="AC29" s="115">
        <v>-2.2260323166847229E-3</v>
      </c>
      <c r="AD29" s="115">
        <v>7.3035061359405518E-4</v>
      </c>
      <c r="AE29" s="115">
        <v>-9.2260539531707764E-5</v>
      </c>
      <c r="AG29" s="84">
        <f t="shared" si="1"/>
        <v>36337.968458458781</v>
      </c>
    </row>
    <row r="30" spans="1:33">
      <c r="A30" s="2" t="s">
        <v>606</v>
      </c>
      <c r="D30" s="194">
        <v>45278</v>
      </c>
      <c r="E30" s="194">
        <v>45642</v>
      </c>
      <c r="F30" s="107">
        <v>540000000</v>
      </c>
      <c r="G30" s="110">
        <v>0.10865</v>
      </c>
      <c r="H30" s="13" t="s">
        <v>109</v>
      </c>
      <c r="I30" s="13" t="s">
        <v>134</v>
      </c>
      <c r="L30" s="193" t="s">
        <v>557</v>
      </c>
      <c r="O30" s="84">
        <v>0</v>
      </c>
      <c r="P30" s="84">
        <v>27444.060094498098</v>
      </c>
      <c r="R30" s="115">
        <v>-1.5387406162917614</v>
      </c>
      <c r="S30" s="115">
        <v>-19.723846562206745</v>
      </c>
      <c r="T30" s="115">
        <v>-52.504006378352642</v>
      </c>
      <c r="U30" s="115">
        <v>159.67595252022147</v>
      </c>
      <c r="V30" s="115">
        <v>-51363.469645302743</v>
      </c>
      <c r="W30" s="115">
        <v>-5.3849378079175949</v>
      </c>
      <c r="X30" s="115">
        <v>2.1903084106743336</v>
      </c>
      <c r="Y30" s="115">
        <v>-0.77914001047611237</v>
      </c>
      <c r="Z30" s="115">
        <v>0.21293509379029274</v>
      </c>
      <c r="AA30" s="115">
        <v>-3.0249282717704773E-2</v>
      </c>
      <c r="AB30" s="115">
        <v>6.602998822927475E-3</v>
      </c>
      <c r="AC30" s="115">
        <v>-1.6811974346637726E-3</v>
      </c>
      <c r="AD30" s="115">
        <v>5.5159628391265869E-4</v>
      </c>
      <c r="AE30" s="115">
        <v>-6.9685280323028564E-5</v>
      </c>
      <c r="AG30" s="84">
        <f t="shared" si="1"/>
        <v>27444.060094498098</v>
      </c>
    </row>
    <row r="31" spans="1:33">
      <c r="A31" s="2" t="s">
        <v>708</v>
      </c>
      <c r="D31" s="194">
        <v>45278</v>
      </c>
      <c r="E31" s="194">
        <v>46006</v>
      </c>
      <c r="F31" s="107">
        <v>-475000000</v>
      </c>
      <c r="G31" s="110">
        <v>9.8549999999999999E-2</v>
      </c>
      <c r="H31" s="13" t="s">
        <v>109</v>
      </c>
      <c r="I31" s="13" t="s">
        <v>134</v>
      </c>
      <c r="L31" s="193" t="s">
        <v>709</v>
      </c>
      <c r="O31" s="84">
        <v>0</v>
      </c>
      <c r="P31" s="84">
        <v>-65168.06656549871</v>
      </c>
      <c r="R31" s="115">
        <v>-3.8712412714958191</v>
      </c>
      <c r="S31" s="115">
        <v>46.006425000727177</v>
      </c>
      <c r="T31" s="115">
        <v>65.285088703036308</v>
      </c>
      <c r="U31" s="115">
        <v>85.056837640702724</v>
      </c>
      <c r="V31" s="115">
        <v>-401.47270074486732</v>
      </c>
      <c r="W31" s="115">
        <v>86577.879194460809</v>
      </c>
      <c r="X31" s="115">
        <v>-29.289897218346596</v>
      </c>
      <c r="Y31" s="115">
        <v>10.019773475825787</v>
      </c>
      <c r="Z31" s="115">
        <v>-2.7468430697917938</v>
      </c>
      <c r="AA31" s="115">
        <v>0.38360295444726944</v>
      </c>
      <c r="AB31" s="115">
        <v>-8.3740189671516418E-2</v>
      </c>
      <c r="AC31" s="115">
        <v>2.1552503108978271E-2</v>
      </c>
      <c r="AD31" s="115">
        <v>-7.4728876352310181E-3</v>
      </c>
      <c r="AE31" s="115">
        <v>1.1917352676391602E-3</v>
      </c>
      <c r="AG31" s="84">
        <f t="shared" si="1"/>
        <v>-65168.06656549871</v>
      </c>
    </row>
    <row r="32" spans="1:33">
      <c r="A32" s="2"/>
      <c r="D32" s="194"/>
      <c r="E32" s="194"/>
      <c r="F32" s="107"/>
      <c r="G32" s="110"/>
      <c r="H32" s="13" t="s">
        <v>109</v>
      </c>
      <c r="I32" s="13" t="s">
        <v>134</v>
      </c>
      <c r="R32" s="115"/>
      <c r="S32" s="115"/>
      <c r="T32" s="115"/>
      <c r="U32" s="115"/>
      <c r="V32" s="115"/>
      <c r="W32" s="115"/>
      <c r="X32" s="115"/>
      <c r="Y32" s="115"/>
      <c r="Z32" s="115"/>
      <c r="AA32" s="115"/>
      <c r="AB32" s="115"/>
      <c r="AC32" s="115"/>
      <c r="AD32" s="115"/>
      <c r="AE32" s="115"/>
      <c r="AG32" s="84">
        <f t="shared" si="1"/>
        <v>0</v>
      </c>
    </row>
    <row r="33" spans="1:33">
      <c r="A33" s="2"/>
      <c r="D33" s="194"/>
      <c r="E33" s="194"/>
      <c r="F33" s="107"/>
      <c r="G33" s="110"/>
      <c r="H33" s="13" t="s">
        <v>109</v>
      </c>
      <c r="I33" s="13" t="s">
        <v>134</v>
      </c>
      <c r="R33" s="115"/>
      <c r="S33" s="115"/>
      <c r="T33" s="115"/>
      <c r="U33" s="115"/>
      <c r="V33" s="115"/>
      <c r="W33" s="115"/>
      <c r="X33" s="115"/>
      <c r="Y33" s="115"/>
      <c r="Z33" s="115"/>
      <c r="AA33" s="115"/>
      <c r="AB33" s="115"/>
      <c r="AC33" s="115"/>
      <c r="AD33" s="115"/>
      <c r="AE33" s="115"/>
      <c r="AG33" s="84">
        <f t="shared" si="1"/>
        <v>0</v>
      </c>
    </row>
    <row r="34" spans="1:33">
      <c r="A34" s="2"/>
      <c r="D34" s="194"/>
      <c r="E34" s="194"/>
      <c r="F34" s="107"/>
      <c r="G34" s="110"/>
      <c r="H34" s="13" t="s">
        <v>109</v>
      </c>
      <c r="I34" s="13" t="s">
        <v>134</v>
      </c>
      <c r="R34" s="115"/>
      <c r="S34" s="115"/>
      <c r="T34" s="115"/>
      <c r="U34" s="115"/>
      <c r="V34" s="115"/>
      <c r="W34" s="115"/>
      <c r="X34" s="115"/>
      <c r="Y34" s="115"/>
      <c r="Z34" s="115"/>
      <c r="AA34" s="115"/>
      <c r="AB34" s="115"/>
      <c r="AC34" s="115"/>
      <c r="AD34" s="115"/>
      <c r="AE34" s="115"/>
      <c r="AG34" s="84">
        <f t="shared" si="1"/>
        <v>0</v>
      </c>
    </row>
    <row r="35" spans="1:33">
      <c r="A35" s="2"/>
      <c r="D35" s="194"/>
      <c r="E35" s="194"/>
      <c r="F35" s="107"/>
      <c r="G35" s="110"/>
      <c r="H35" s="13" t="s">
        <v>109</v>
      </c>
      <c r="I35" s="13" t="s">
        <v>134</v>
      </c>
      <c r="R35" s="115"/>
      <c r="S35" s="115"/>
      <c r="T35" s="115"/>
      <c r="U35" s="115"/>
      <c r="V35" s="115"/>
      <c r="W35" s="115"/>
      <c r="X35" s="115"/>
      <c r="Y35" s="115"/>
      <c r="Z35" s="115"/>
      <c r="AA35" s="115"/>
      <c r="AB35" s="115"/>
      <c r="AC35" s="115"/>
      <c r="AD35" s="115"/>
      <c r="AE35" s="115"/>
      <c r="AG35" s="84">
        <f t="shared" si="1"/>
        <v>0</v>
      </c>
    </row>
    <row r="36" spans="1:33">
      <c r="A36" s="2"/>
      <c r="D36" s="31"/>
      <c r="E36" s="31"/>
      <c r="F36" s="107"/>
      <c r="G36" s="110"/>
      <c r="H36" s="13" t="s">
        <v>109</v>
      </c>
      <c r="I36" s="13" t="s">
        <v>134</v>
      </c>
      <c r="R36" s="115"/>
      <c r="S36" s="115"/>
      <c r="T36" s="115"/>
      <c r="U36" s="115"/>
      <c r="V36" s="115"/>
      <c r="W36" s="115"/>
      <c r="X36" s="115"/>
      <c r="Y36" s="115"/>
      <c r="Z36" s="115"/>
      <c r="AA36" s="115"/>
      <c r="AB36" s="115"/>
      <c r="AC36" s="115"/>
      <c r="AD36" s="115"/>
      <c r="AE36" s="115"/>
      <c r="AG36" s="84">
        <f t="shared" si="1"/>
        <v>0</v>
      </c>
    </row>
    <row r="37" spans="1:33">
      <c r="A37" s="2"/>
      <c r="D37" s="31"/>
      <c r="E37" s="31"/>
      <c r="F37" s="107"/>
      <c r="G37" s="110"/>
      <c r="H37" s="13" t="s">
        <v>109</v>
      </c>
      <c r="I37" s="13" t="s">
        <v>134</v>
      </c>
      <c r="R37" s="115"/>
      <c r="S37" s="115"/>
      <c r="T37" s="115"/>
      <c r="U37" s="115"/>
      <c r="V37" s="115"/>
      <c r="W37" s="115"/>
      <c r="X37" s="115"/>
      <c r="Y37" s="115"/>
      <c r="Z37" s="115"/>
      <c r="AA37" s="115"/>
      <c r="AB37" s="115"/>
      <c r="AC37" s="115"/>
      <c r="AD37" s="115"/>
      <c r="AE37" s="115"/>
      <c r="AG37" s="84">
        <f t="shared" si="1"/>
        <v>0</v>
      </c>
    </row>
    <row r="38" spans="1:33">
      <c r="A38" s="2"/>
      <c r="D38" s="31"/>
      <c r="E38" s="31"/>
      <c r="F38" s="107"/>
      <c r="G38" s="110"/>
      <c r="H38" s="13" t="s">
        <v>109</v>
      </c>
      <c r="I38" s="13" t="s">
        <v>134</v>
      </c>
      <c r="R38" s="115"/>
      <c r="S38" s="115"/>
      <c r="T38" s="115"/>
      <c r="U38" s="115"/>
      <c r="V38" s="115"/>
      <c r="W38" s="115"/>
      <c r="X38" s="115"/>
      <c r="Y38" s="115"/>
      <c r="Z38" s="115"/>
      <c r="AA38" s="115"/>
      <c r="AB38" s="115"/>
      <c r="AC38" s="115"/>
      <c r="AD38" s="115"/>
      <c r="AE38" s="115"/>
      <c r="AG38" s="84">
        <f t="shared" si="1"/>
        <v>0</v>
      </c>
    </row>
    <row r="39" spans="1:33">
      <c r="A39" s="2"/>
      <c r="D39" s="31"/>
      <c r="E39" s="31"/>
      <c r="F39" s="107"/>
      <c r="G39" s="110"/>
      <c r="H39" s="13" t="s">
        <v>109</v>
      </c>
      <c r="I39" s="13" t="s">
        <v>134</v>
      </c>
      <c r="R39" s="115"/>
      <c r="S39" s="115"/>
      <c r="T39" s="115"/>
      <c r="U39" s="115"/>
      <c r="V39" s="115"/>
      <c r="W39" s="115"/>
      <c r="X39" s="115"/>
      <c r="Y39" s="115"/>
      <c r="Z39" s="115"/>
      <c r="AA39" s="115"/>
      <c r="AB39" s="115"/>
      <c r="AC39" s="115"/>
      <c r="AD39" s="115"/>
      <c r="AE39" s="115"/>
      <c r="AG39" s="84">
        <f t="shared" si="1"/>
        <v>0</v>
      </c>
    </row>
    <row r="40" spans="1:33">
      <c r="A40" s="2"/>
      <c r="D40" s="31"/>
      <c r="E40" s="31"/>
      <c r="F40" s="107"/>
      <c r="G40" s="110"/>
      <c r="H40" s="13" t="s">
        <v>109</v>
      </c>
      <c r="I40" s="13" t="s">
        <v>134</v>
      </c>
      <c r="R40" s="115"/>
      <c r="S40" s="115"/>
      <c r="T40" s="115"/>
      <c r="U40" s="115"/>
      <c r="V40" s="115"/>
      <c r="W40" s="115"/>
      <c r="X40" s="115"/>
      <c r="Y40" s="115"/>
      <c r="Z40" s="115"/>
      <c r="AA40" s="115"/>
      <c r="AB40" s="115"/>
      <c r="AC40" s="115"/>
      <c r="AD40" s="115"/>
      <c r="AE40" s="115"/>
      <c r="AG40" s="84">
        <f t="shared" si="1"/>
        <v>0</v>
      </c>
    </row>
    <row r="41" spans="1:33">
      <c r="A41" s="2"/>
      <c r="D41" s="31"/>
      <c r="E41" s="31"/>
      <c r="F41" s="107"/>
      <c r="G41" s="110"/>
      <c r="H41" s="13" t="s">
        <v>109</v>
      </c>
      <c r="I41" s="13" t="s">
        <v>134</v>
      </c>
      <c r="R41" s="115"/>
      <c r="S41" s="115"/>
      <c r="T41" s="115"/>
      <c r="U41" s="115"/>
      <c r="V41" s="115"/>
      <c r="W41" s="115"/>
      <c r="X41" s="115"/>
      <c r="Y41" s="115"/>
      <c r="Z41" s="115"/>
      <c r="AA41" s="115"/>
      <c r="AB41" s="115"/>
      <c r="AC41" s="115"/>
      <c r="AD41" s="115"/>
      <c r="AE41" s="115"/>
      <c r="AG41" s="84">
        <f t="shared" si="1"/>
        <v>0</v>
      </c>
    </row>
    <row r="42" spans="1:33">
      <c r="A42" s="2"/>
      <c r="D42" s="31"/>
      <c r="E42" s="31"/>
      <c r="F42" s="107"/>
      <c r="G42" s="110"/>
      <c r="H42" s="13" t="s">
        <v>109</v>
      </c>
      <c r="I42" s="13" t="s">
        <v>134</v>
      </c>
      <c r="R42" s="115"/>
      <c r="S42" s="115"/>
      <c r="T42" s="115"/>
      <c r="U42" s="115"/>
      <c r="V42" s="115"/>
      <c r="W42" s="115"/>
      <c r="X42" s="115"/>
      <c r="Y42" s="115"/>
      <c r="Z42" s="115"/>
      <c r="AA42" s="115"/>
      <c r="AB42" s="115"/>
      <c r="AC42" s="115"/>
      <c r="AD42" s="115"/>
      <c r="AE42" s="115"/>
      <c r="AG42" s="84">
        <f t="shared" si="1"/>
        <v>0</v>
      </c>
    </row>
    <row r="43" spans="1:33">
      <c r="A43" s="2"/>
      <c r="D43" s="31"/>
      <c r="E43" s="31"/>
      <c r="F43" s="107"/>
      <c r="G43" s="110"/>
      <c r="H43" s="13" t="s">
        <v>109</v>
      </c>
      <c r="I43" s="13" t="s">
        <v>134</v>
      </c>
      <c r="R43" s="115"/>
      <c r="S43" s="115"/>
      <c r="T43" s="115"/>
      <c r="U43" s="115"/>
      <c r="V43" s="115"/>
      <c r="W43" s="115"/>
      <c r="X43" s="115"/>
      <c r="Y43" s="115"/>
      <c r="Z43" s="115"/>
      <c r="AA43" s="115"/>
      <c r="AB43" s="115"/>
      <c r="AC43" s="115"/>
      <c r="AD43" s="115"/>
      <c r="AE43" s="115"/>
      <c r="AG43" s="84">
        <f t="shared" si="1"/>
        <v>0</v>
      </c>
    </row>
    <row r="44" spans="1:33">
      <c r="A44" s="2"/>
      <c r="D44" s="31"/>
      <c r="E44" s="31"/>
      <c r="F44" s="107"/>
      <c r="G44" s="110"/>
      <c r="H44" s="13" t="s">
        <v>109</v>
      </c>
      <c r="I44" s="13" t="s">
        <v>134</v>
      </c>
      <c r="R44" s="115"/>
      <c r="S44" s="115"/>
      <c r="T44" s="115"/>
      <c r="U44" s="115"/>
      <c r="V44" s="115"/>
      <c r="W44" s="115"/>
      <c r="X44" s="115"/>
      <c r="Y44" s="115"/>
      <c r="Z44" s="115"/>
      <c r="AA44" s="115"/>
      <c r="AB44" s="115"/>
      <c r="AC44" s="115"/>
      <c r="AD44" s="115"/>
      <c r="AE44" s="115"/>
      <c r="AG44" s="84">
        <f t="shared" si="1"/>
        <v>0</v>
      </c>
    </row>
    <row r="45" spans="1:33">
      <c r="A45" s="2"/>
      <c r="D45" s="31"/>
      <c r="E45" s="31"/>
      <c r="F45" s="107"/>
      <c r="G45" s="110"/>
      <c r="H45" s="13" t="s">
        <v>109</v>
      </c>
      <c r="I45" s="13" t="s">
        <v>134</v>
      </c>
      <c r="R45" s="115"/>
      <c r="S45" s="115"/>
      <c r="T45" s="115"/>
      <c r="U45" s="115"/>
      <c r="V45" s="115"/>
      <c r="W45" s="115"/>
      <c r="X45" s="115"/>
      <c r="Y45" s="115"/>
      <c r="Z45" s="115"/>
      <c r="AA45" s="115"/>
      <c r="AB45" s="115"/>
      <c r="AC45" s="115"/>
      <c r="AD45" s="115"/>
      <c r="AE45" s="115"/>
      <c r="AG45" s="84">
        <f t="shared" si="1"/>
        <v>0</v>
      </c>
    </row>
    <row r="46" spans="1:33">
      <c r="A46" s="2"/>
      <c r="D46" s="31"/>
      <c r="E46" s="31"/>
      <c r="F46" s="107"/>
      <c r="G46" s="110"/>
      <c r="H46" s="13" t="s">
        <v>109</v>
      </c>
      <c r="I46" s="13" t="s">
        <v>134</v>
      </c>
      <c r="R46" s="115"/>
      <c r="S46" s="115"/>
      <c r="T46" s="115"/>
      <c r="U46" s="115"/>
      <c r="V46" s="115"/>
      <c r="W46" s="115"/>
      <c r="X46" s="115"/>
      <c r="Y46" s="115"/>
      <c r="Z46" s="115"/>
      <c r="AA46" s="115"/>
      <c r="AB46" s="115"/>
      <c r="AC46" s="115"/>
      <c r="AD46" s="115"/>
      <c r="AE46" s="115"/>
      <c r="AG46" s="84">
        <f t="shared" si="1"/>
        <v>0</v>
      </c>
    </row>
    <row r="47" spans="1:33">
      <c r="A47" s="2"/>
      <c r="D47" s="31"/>
      <c r="E47" s="31"/>
      <c r="F47" s="107"/>
      <c r="G47" s="110"/>
      <c r="H47" s="13" t="s">
        <v>109</v>
      </c>
      <c r="I47" s="13" t="s">
        <v>134</v>
      </c>
      <c r="R47" s="115"/>
      <c r="S47" s="115"/>
      <c r="T47" s="115"/>
      <c r="U47" s="115"/>
      <c r="V47" s="115"/>
      <c r="W47" s="115"/>
      <c r="X47" s="115"/>
      <c r="Y47" s="115"/>
      <c r="Z47" s="115"/>
      <c r="AA47" s="115"/>
      <c r="AB47" s="115"/>
      <c r="AC47" s="115"/>
      <c r="AD47" s="115"/>
      <c r="AE47" s="115"/>
      <c r="AG47" s="84">
        <f t="shared" si="1"/>
        <v>0</v>
      </c>
    </row>
    <row r="48" spans="1:33">
      <c r="A48" s="2"/>
      <c r="D48" s="31"/>
      <c r="E48" s="31"/>
      <c r="F48" s="107"/>
      <c r="G48" s="110"/>
      <c r="H48" s="13" t="s">
        <v>109</v>
      </c>
      <c r="I48" s="13" t="s">
        <v>134</v>
      </c>
      <c r="R48" s="115"/>
      <c r="S48" s="115"/>
      <c r="T48" s="115"/>
      <c r="U48" s="115"/>
      <c r="V48" s="115"/>
      <c r="W48" s="115"/>
      <c r="X48" s="115"/>
      <c r="Y48" s="115"/>
      <c r="Z48" s="115"/>
      <c r="AA48" s="115"/>
      <c r="AB48" s="115"/>
      <c r="AC48" s="115"/>
      <c r="AD48" s="115"/>
      <c r="AE48" s="115"/>
      <c r="AG48" s="84">
        <f t="shared" si="1"/>
        <v>0</v>
      </c>
    </row>
    <row r="49" spans="1:33">
      <c r="A49" s="2"/>
      <c r="D49" s="31"/>
      <c r="E49" s="31"/>
      <c r="F49" s="107"/>
      <c r="G49" s="110"/>
      <c r="H49" s="13" t="s">
        <v>109</v>
      </c>
      <c r="I49" s="13" t="s">
        <v>134</v>
      </c>
      <c r="R49" s="115"/>
      <c r="S49" s="115"/>
      <c r="T49" s="115"/>
      <c r="U49" s="115"/>
      <c r="V49" s="115"/>
      <c r="W49" s="115"/>
      <c r="X49" s="115"/>
      <c r="Y49" s="115"/>
      <c r="Z49" s="115"/>
      <c r="AA49" s="115"/>
      <c r="AB49" s="115"/>
      <c r="AC49" s="115"/>
      <c r="AD49" s="115"/>
      <c r="AE49" s="115"/>
      <c r="AG49" s="84">
        <f t="shared" si="1"/>
        <v>0</v>
      </c>
    </row>
    <row r="50" spans="1:33">
      <c r="A50" s="2"/>
      <c r="D50" s="31"/>
      <c r="E50" s="31"/>
      <c r="F50" s="107"/>
      <c r="G50" s="110"/>
      <c r="H50" s="13" t="s">
        <v>109</v>
      </c>
      <c r="I50" s="13" t="s">
        <v>134</v>
      </c>
      <c r="R50" s="115"/>
      <c r="S50" s="115"/>
      <c r="T50" s="115"/>
      <c r="U50" s="115"/>
      <c r="V50" s="115"/>
      <c r="W50" s="115"/>
      <c r="X50" s="115"/>
      <c r="Y50" s="115"/>
      <c r="Z50" s="115"/>
      <c r="AA50" s="115"/>
      <c r="AB50" s="115"/>
      <c r="AC50" s="115"/>
      <c r="AD50" s="115"/>
      <c r="AE50" s="115"/>
      <c r="AG50" s="84">
        <f t="shared" si="1"/>
        <v>0</v>
      </c>
    </row>
    <row r="51" spans="1:33">
      <c r="A51" s="2"/>
      <c r="D51" s="31"/>
      <c r="E51" s="31"/>
      <c r="F51" s="107"/>
      <c r="G51" s="110"/>
      <c r="H51" s="13" t="s">
        <v>109</v>
      </c>
      <c r="I51" s="13" t="s">
        <v>134</v>
      </c>
      <c r="R51" s="115"/>
      <c r="S51" s="115"/>
      <c r="T51" s="115"/>
      <c r="U51" s="115"/>
      <c r="V51" s="115"/>
      <c r="W51" s="115"/>
      <c r="X51" s="115"/>
      <c r="Y51" s="115"/>
      <c r="Z51" s="115"/>
      <c r="AA51" s="115"/>
      <c r="AB51" s="115"/>
      <c r="AC51" s="115"/>
      <c r="AD51" s="115"/>
      <c r="AE51" s="115"/>
      <c r="AG51" s="84">
        <f t="shared" si="1"/>
        <v>0</v>
      </c>
    </row>
    <row r="52" spans="1:33">
      <c r="A52" s="2"/>
      <c r="D52" s="31"/>
      <c r="E52" s="31"/>
      <c r="F52" s="107"/>
      <c r="G52" s="110"/>
      <c r="H52" s="13" t="s">
        <v>109</v>
      </c>
      <c r="I52" s="13" t="s">
        <v>134</v>
      </c>
      <c r="R52" s="115"/>
      <c r="S52" s="115"/>
      <c r="T52" s="115"/>
      <c r="U52" s="115"/>
      <c r="V52" s="115"/>
      <c r="W52" s="115"/>
      <c r="X52" s="115"/>
      <c r="Y52" s="115"/>
      <c r="Z52" s="115"/>
      <c r="AA52" s="115"/>
      <c r="AB52" s="115"/>
      <c r="AC52" s="115"/>
      <c r="AD52" s="115"/>
      <c r="AE52" s="115"/>
      <c r="AG52" s="84">
        <f t="shared" si="1"/>
        <v>0</v>
      </c>
    </row>
    <row r="53" spans="1:33">
      <c r="A53" s="2"/>
      <c r="D53" s="31"/>
      <c r="E53" s="31"/>
      <c r="F53" s="107"/>
      <c r="G53" s="110"/>
      <c r="H53" s="13" t="s">
        <v>109</v>
      </c>
      <c r="I53" s="13" t="s">
        <v>134</v>
      </c>
      <c r="R53" s="115"/>
      <c r="S53" s="115"/>
      <c r="T53" s="115"/>
      <c r="U53" s="115"/>
      <c r="V53" s="115"/>
      <c r="W53" s="115"/>
      <c r="X53" s="115"/>
      <c r="Y53" s="115"/>
      <c r="Z53" s="115"/>
      <c r="AA53" s="115"/>
      <c r="AB53" s="115"/>
      <c r="AC53" s="115"/>
      <c r="AD53" s="115"/>
      <c r="AE53" s="115"/>
      <c r="AG53" s="84">
        <f t="shared" si="1"/>
        <v>0</v>
      </c>
    </row>
    <row r="54" spans="1:33">
      <c r="A54" s="2"/>
      <c r="D54" s="31"/>
      <c r="E54" s="31"/>
      <c r="F54" s="107"/>
      <c r="G54" s="110"/>
      <c r="H54" s="13" t="s">
        <v>109</v>
      </c>
      <c r="I54" s="13" t="s">
        <v>134</v>
      </c>
      <c r="R54" s="115"/>
      <c r="S54" s="115"/>
      <c r="T54" s="115"/>
      <c r="U54" s="115"/>
      <c r="V54" s="115"/>
      <c r="W54" s="115"/>
      <c r="X54" s="115"/>
      <c r="Y54" s="115"/>
      <c r="Z54" s="115"/>
      <c r="AA54" s="115"/>
      <c r="AB54" s="115"/>
      <c r="AC54" s="115"/>
      <c r="AD54" s="115"/>
      <c r="AE54" s="115"/>
      <c r="AG54" s="84">
        <f t="shared" si="1"/>
        <v>0</v>
      </c>
    </row>
    <row r="55" spans="1:33">
      <c r="A55" s="2"/>
      <c r="D55" s="31"/>
      <c r="E55" s="31"/>
      <c r="F55" s="107"/>
      <c r="G55" s="110"/>
      <c r="H55" s="13" t="s">
        <v>109</v>
      </c>
      <c r="I55" s="13" t="s">
        <v>134</v>
      </c>
      <c r="R55" s="115"/>
      <c r="S55" s="115"/>
      <c r="T55" s="115"/>
      <c r="U55" s="115"/>
      <c r="V55" s="115"/>
      <c r="W55" s="115"/>
      <c r="X55" s="115"/>
      <c r="Y55" s="115"/>
      <c r="Z55" s="115"/>
      <c r="AA55" s="115"/>
      <c r="AB55" s="115"/>
      <c r="AC55" s="115"/>
      <c r="AD55" s="115"/>
      <c r="AE55" s="115"/>
      <c r="AG55" s="84">
        <f t="shared" si="1"/>
        <v>0</v>
      </c>
    </row>
    <row r="56" spans="1:33">
      <c r="A56" s="2"/>
      <c r="D56" s="31"/>
      <c r="E56" s="31"/>
      <c r="F56" s="107"/>
      <c r="G56" s="110"/>
      <c r="H56" s="13" t="s">
        <v>109</v>
      </c>
      <c r="I56" s="13" t="s">
        <v>134</v>
      </c>
      <c r="R56" s="115"/>
      <c r="S56" s="115"/>
      <c r="T56" s="115"/>
      <c r="U56" s="115"/>
      <c r="V56" s="115"/>
      <c r="W56" s="115"/>
      <c r="X56" s="115"/>
      <c r="Y56" s="115"/>
      <c r="Z56" s="115"/>
      <c r="AA56" s="115"/>
      <c r="AB56" s="115"/>
      <c r="AC56" s="115"/>
      <c r="AD56" s="115"/>
      <c r="AE56" s="115"/>
      <c r="AG56" s="84">
        <f t="shared" si="1"/>
        <v>0</v>
      </c>
    </row>
    <row r="57" spans="1:33">
      <c r="A57" s="2"/>
      <c r="D57" s="31"/>
      <c r="E57" s="31"/>
      <c r="F57" s="107"/>
      <c r="G57" s="110"/>
      <c r="H57" s="13" t="s">
        <v>109</v>
      </c>
      <c r="I57" s="13" t="s">
        <v>134</v>
      </c>
      <c r="R57" s="115"/>
      <c r="S57" s="115"/>
      <c r="T57" s="115"/>
      <c r="U57" s="115"/>
      <c r="V57" s="115"/>
      <c r="W57" s="115"/>
      <c r="X57" s="115"/>
      <c r="Y57" s="115"/>
      <c r="Z57" s="115"/>
      <c r="AA57" s="115"/>
      <c r="AB57" s="115"/>
      <c r="AC57" s="115"/>
      <c r="AD57" s="115"/>
      <c r="AE57" s="115"/>
      <c r="AG57" s="84">
        <f t="shared" si="1"/>
        <v>0</v>
      </c>
    </row>
    <row r="58" spans="1:33">
      <c r="A58" s="2"/>
      <c r="D58" s="31"/>
      <c r="E58" s="31"/>
      <c r="F58" s="107"/>
      <c r="G58" s="110"/>
      <c r="H58" s="13" t="s">
        <v>109</v>
      </c>
      <c r="I58" s="13" t="s">
        <v>134</v>
      </c>
      <c r="R58" s="115"/>
      <c r="S58" s="115"/>
      <c r="T58" s="115"/>
      <c r="U58" s="115"/>
      <c r="V58" s="115"/>
      <c r="W58" s="115"/>
      <c r="X58" s="115"/>
      <c r="Y58" s="115"/>
      <c r="Z58" s="115"/>
      <c r="AA58" s="115"/>
      <c r="AB58" s="115"/>
      <c r="AC58" s="115"/>
      <c r="AD58" s="115"/>
      <c r="AE58" s="115"/>
      <c r="AG58" s="84">
        <f t="shared" si="1"/>
        <v>0</v>
      </c>
    </row>
    <row r="59" spans="1:33">
      <c r="A59" s="2"/>
      <c r="D59" s="31"/>
      <c r="E59" s="31"/>
      <c r="F59" s="107"/>
      <c r="G59" s="110"/>
      <c r="H59" s="13" t="s">
        <v>109</v>
      </c>
      <c r="I59" s="13" t="s">
        <v>134</v>
      </c>
      <c r="R59" s="115"/>
      <c r="S59" s="115"/>
      <c r="T59" s="115"/>
      <c r="U59" s="115"/>
      <c r="V59" s="115"/>
      <c r="W59" s="115"/>
      <c r="X59" s="115"/>
      <c r="Y59" s="115"/>
      <c r="Z59" s="115"/>
      <c r="AA59" s="115"/>
      <c r="AB59" s="115"/>
      <c r="AC59" s="115"/>
      <c r="AD59" s="115"/>
      <c r="AE59" s="115"/>
      <c r="AG59" s="84">
        <f t="shared" si="1"/>
        <v>0</v>
      </c>
    </row>
    <row r="60" spans="1:33">
      <c r="A60" s="2"/>
      <c r="D60" s="31"/>
      <c r="E60" s="31"/>
      <c r="F60" s="107"/>
      <c r="G60" s="110"/>
      <c r="H60" s="13" t="s">
        <v>109</v>
      </c>
      <c r="I60" s="13" t="s">
        <v>134</v>
      </c>
      <c r="R60" s="115"/>
      <c r="S60" s="115"/>
      <c r="T60" s="115"/>
      <c r="U60" s="115"/>
      <c r="V60" s="115"/>
      <c r="W60" s="115"/>
      <c r="X60" s="115"/>
      <c r="Y60" s="115"/>
      <c r="Z60" s="115"/>
      <c r="AA60" s="115"/>
      <c r="AB60" s="115"/>
      <c r="AC60" s="115"/>
      <c r="AD60" s="115"/>
      <c r="AE60" s="115"/>
      <c r="AG60" s="84">
        <f t="shared" si="1"/>
        <v>0</v>
      </c>
    </row>
    <row r="61" spans="1:33">
      <c r="A61" s="2"/>
      <c r="D61" s="31"/>
      <c r="E61" s="31"/>
      <c r="F61" s="107"/>
      <c r="G61" s="110"/>
      <c r="H61" s="13" t="s">
        <v>109</v>
      </c>
      <c r="I61" s="13" t="s">
        <v>134</v>
      </c>
      <c r="R61" s="115"/>
      <c r="S61" s="115"/>
      <c r="T61" s="115"/>
      <c r="U61" s="115"/>
      <c r="V61" s="115"/>
      <c r="W61" s="115"/>
      <c r="X61" s="115"/>
      <c r="Y61" s="115"/>
      <c r="Z61" s="115"/>
      <c r="AA61" s="115"/>
      <c r="AB61" s="115"/>
      <c r="AC61" s="115"/>
      <c r="AD61" s="115"/>
      <c r="AE61" s="115"/>
      <c r="AG61" s="84">
        <f t="shared" si="1"/>
        <v>0</v>
      </c>
    </row>
    <row r="62" spans="1:33">
      <c r="A62" s="2"/>
      <c r="D62" s="31"/>
      <c r="E62" s="31"/>
      <c r="F62" s="107"/>
      <c r="G62" s="110"/>
      <c r="H62" s="13" t="s">
        <v>109</v>
      </c>
      <c r="I62" s="13" t="s">
        <v>134</v>
      </c>
      <c r="R62" s="115"/>
      <c r="S62" s="115"/>
      <c r="T62" s="115"/>
      <c r="U62" s="115"/>
      <c r="V62" s="115"/>
      <c r="W62" s="115"/>
      <c r="X62" s="115"/>
      <c r="Y62" s="115"/>
      <c r="Z62" s="115"/>
      <c r="AA62" s="115"/>
      <c r="AB62" s="115"/>
      <c r="AC62" s="115"/>
      <c r="AD62" s="115"/>
      <c r="AE62" s="115"/>
      <c r="AG62" s="84">
        <f t="shared" si="1"/>
        <v>0</v>
      </c>
    </row>
    <row r="63" spans="1:33">
      <c r="A63" s="2"/>
      <c r="D63" s="31"/>
      <c r="E63" s="31"/>
      <c r="F63" s="107"/>
      <c r="G63" s="110"/>
      <c r="H63" s="13" t="s">
        <v>109</v>
      </c>
      <c r="I63" s="13" t="s">
        <v>134</v>
      </c>
      <c r="R63" s="115"/>
      <c r="S63" s="115"/>
      <c r="T63" s="115"/>
      <c r="U63" s="115"/>
      <c r="V63" s="115"/>
      <c r="W63" s="115"/>
      <c r="X63" s="115"/>
      <c r="Y63" s="115"/>
      <c r="Z63" s="115"/>
      <c r="AA63" s="115"/>
      <c r="AB63" s="115"/>
      <c r="AC63" s="115"/>
      <c r="AD63" s="115"/>
      <c r="AE63" s="115"/>
      <c r="AG63" s="84">
        <f t="shared" si="1"/>
        <v>0</v>
      </c>
    </row>
    <row r="64" spans="1:33">
      <c r="A64" s="2"/>
      <c r="D64" s="31"/>
      <c r="E64" s="31"/>
      <c r="F64" s="107"/>
      <c r="G64" s="110"/>
      <c r="H64" s="13" t="s">
        <v>109</v>
      </c>
      <c r="I64" s="13" t="s">
        <v>134</v>
      </c>
      <c r="R64" s="115"/>
      <c r="S64" s="115"/>
      <c r="T64" s="115"/>
      <c r="U64" s="115"/>
      <c r="V64" s="115"/>
      <c r="W64" s="115"/>
      <c r="X64" s="115"/>
      <c r="Y64" s="115"/>
      <c r="Z64" s="115"/>
      <c r="AA64" s="115"/>
      <c r="AB64" s="115"/>
      <c r="AC64" s="115"/>
      <c r="AD64" s="115"/>
      <c r="AE64" s="115"/>
      <c r="AG64" s="84">
        <f t="shared" si="1"/>
        <v>0</v>
      </c>
    </row>
    <row r="65" spans="1:33">
      <c r="A65" s="2"/>
      <c r="D65" s="31"/>
      <c r="E65" s="31"/>
      <c r="F65" s="107"/>
      <c r="G65" s="110"/>
      <c r="H65" s="13" t="s">
        <v>109</v>
      </c>
      <c r="I65" s="13" t="s">
        <v>134</v>
      </c>
      <c r="R65" s="115"/>
      <c r="S65" s="115"/>
      <c r="T65" s="115"/>
      <c r="U65" s="115"/>
      <c r="V65" s="115"/>
      <c r="W65" s="115"/>
      <c r="X65" s="115"/>
      <c r="Y65" s="115"/>
      <c r="Z65" s="115"/>
      <c r="AA65" s="115"/>
      <c r="AB65" s="115"/>
      <c r="AC65" s="115"/>
      <c r="AD65" s="115"/>
      <c r="AE65" s="115"/>
      <c r="AG65" s="84">
        <f t="shared" si="1"/>
        <v>0</v>
      </c>
    </row>
    <row r="66" spans="1:33">
      <c r="A66" s="2"/>
      <c r="D66" s="31"/>
      <c r="E66" s="31"/>
      <c r="F66" s="107"/>
      <c r="G66" s="110"/>
      <c r="H66" s="13" t="s">
        <v>109</v>
      </c>
      <c r="I66" s="13" t="s">
        <v>134</v>
      </c>
      <c r="R66" s="115"/>
      <c r="S66" s="115"/>
      <c r="T66" s="115"/>
      <c r="U66" s="115"/>
      <c r="V66" s="115"/>
      <c r="W66" s="115"/>
      <c r="X66" s="115"/>
      <c r="Y66" s="115"/>
      <c r="Z66" s="115"/>
      <c r="AA66" s="115"/>
      <c r="AB66" s="115"/>
      <c r="AC66" s="115"/>
      <c r="AD66" s="115"/>
      <c r="AE66" s="115"/>
      <c r="AG66" s="84">
        <f t="shared" si="1"/>
        <v>0</v>
      </c>
    </row>
    <row r="67" spans="1:33">
      <c r="A67" s="2"/>
      <c r="D67" s="31"/>
      <c r="E67" s="31"/>
      <c r="F67" s="107"/>
      <c r="G67" s="110"/>
      <c r="H67" s="13" t="s">
        <v>109</v>
      </c>
      <c r="I67" s="13" t="s">
        <v>134</v>
      </c>
      <c r="R67" s="115"/>
      <c r="S67" s="115"/>
      <c r="T67" s="115"/>
      <c r="U67" s="115"/>
      <c r="V67" s="115"/>
      <c r="W67" s="115"/>
      <c r="X67" s="115"/>
      <c r="Y67" s="115"/>
      <c r="Z67" s="115"/>
      <c r="AA67" s="115"/>
      <c r="AB67" s="115"/>
      <c r="AC67" s="115"/>
      <c r="AD67" s="115"/>
      <c r="AE67" s="115"/>
      <c r="AG67" s="84">
        <f t="shared" ref="AG67:AG87" si="2">SUM(O67:P67)</f>
        <v>0</v>
      </c>
    </row>
    <row r="68" spans="1:33">
      <c r="A68" s="2"/>
      <c r="D68" s="31"/>
      <c r="E68" s="31"/>
      <c r="F68" s="107"/>
      <c r="G68" s="110"/>
      <c r="H68" s="13" t="s">
        <v>109</v>
      </c>
      <c r="I68" s="13" t="s">
        <v>134</v>
      </c>
      <c r="R68" s="115"/>
      <c r="S68" s="115"/>
      <c r="T68" s="115"/>
      <c r="U68" s="115"/>
      <c r="V68" s="115"/>
      <c r="W68" s="115"/>
      <c r="X68" s="115"/>
      <c r="Y68" s="115"/>
      <c r="Z68" s="115"/>
      <c r="AA68" s="115"/>
      <c r="AB68" s="115"/>
      <c r="AC68" s="115"/>
      <c r="AD68" s="115"/>
      <c r="AE68" s="115"/>
      <c r="AG68" s="84">
        <f t="shared" si="2"/>
        <v>0</v>
      </c>
    </row>
    <row r="69" spans="1:33">
      <c r="A69" s="2"/>
      <c r="D69" s="31"/>
      <c r="E69" s="31"/>
      <c r="F69" s="107"/>
      <c r="G69" s="110"/>
      <c r="H69" s="13" t="s">
        <v>109</v>
      </c>
      <c r="I69" s="13" t="s">
        <v>134</v>
      </c>
      <c r="R69" s="115"/>
      <c r="S69" s="115"/>
      <c r="T69" s="115"/>
      <c r="U69" s="115"/>
      <c r="V69" s="115"/>
      <c r="W69" s="115"/>
      <c r="X69" s="115"/>
      <c r="Y69" s="115"/>
      <c r="Z69" s="115"/>
      <c r="AA69" s="115"/>
      <c r="AB69" s="115"/>
      <c r="AC69" s="115"/>
      <c r="AD69" s="115"/>
      <c r="AE69" s="115"/>
      <c r="AG69" s="84">
        <f t="shared" si="2"/>
        <v>0</v>
      </c>
    </row>
    <row r="70" spans="1:33">
      <c r="A70" s="2"/>
      <c r="D70" s="31"/>
      <c r="E70" s="31"/>
      <c r="F70" s="107"/>
      <c r="G70" s="110"/>
      <c r="H70" s="13" t="s">
        <v>109</v>
      </c>
      <c r="I70" s="13" t="s">
        <v>134</v>
      </c>
      <c r="R70" s="115"/>
      <c r="S70" s="115"/>
      <c r="T70" s="115"/>
      <c r="U70" s="115"/>
      <c r="V70" s="115"/>
      <c r="W70" s="115"/>
      <c r="X70" s="115"/>
      <c r="Y70" s="115"/>
      <c r="Z70" s="115"/>
      <c r="AA70" s="115"/>
      <c r="AB70" s="115"/>
      <c r="AC70" s="115"/>
      <c r="AD70" s="115"/>
      <c r="AE70" s="115"/>
      <c r="AG70" s="84">
        <f t="shared" si="2"/>
        <v>0</v>
      </c>
    </row>
    <row r="71" spans="1:33">
      <c r="A71" s="2"/>
      <c r="D71" s="31"/>
      <c r="E71" s="31"/>
      <c r="F71" s="107"/>
      <c r="G71" s="110"/>
      <c r="H71" s="13" t="s">
        <v>109</v>
      </c>
      <c r="I71" s="13" t="s">
        <v>134</v>
      </c>
      <c r="R71" s="115"/>
      <c r="S71" s="115"/>
      <c r="T71" s="115"/>
      <c r="U71" s="115"/>
      <c r="V71" s="115"/>
      <c r="W71" s="115"/>
      <c r="X71" s="115"/>
      <c r="Y71" s="115"/>
      <c r="Z71" s="115"/>
      <c r="AA71" s="115"/>
      <c r="AB71" s="115"/>
      <c r="AC71" s="115"/>
      <c r="AD71" s="115"/>
      <c r="AE71" s="115"/>
      <c r="AG71" s="84">
        <f t="shared" si="2"/>
        <v>0</v>
      </c>
    </row>
    <row r="72" spans="1:33">
      <c r="A72" s="2"/>
      <c r="D72" s="31"/>
      <c r="E72" s="31"/>
      <c r="F72" s="107"/>
      <c r="G72" s="110"/>
      <c r="H72" s="13" t="s">
        <v>109</v>
      </c>
      <c r="I72" s="13" t="s">
        <v>134</v>
      </c>
      <c r="R72" s="115"/>
      <c r="S72" s="115"/>
      <c r="T72" s="115"/>
      <c r="U72" s="115"/>
      <c r="V72" s="115"/>
      <c r="W72" s="115"/>
      <c r="X72" s="115"/>
      <c r="Y72" s="115"/>
      <c r="Z72" s="115"/>
      <c r="AA72" s="115"/>
      <c r="AB72" s="115"/>
      <c r="AC72" s="115"/>
      <c r="AD72" s="115"/>
      <c r="AE72" s="115"/>
      <c r="AG72" s="84">
        <f t="shared" si="2"/>
        <v>0</v>
      </c>
    </row>
    <row r="73" spans="1:33">
      <c r="A73" s="2"/>
      <c r="D73" s="31"/>
      <c r="E73" s="31"/>
      <c r="F73" s="107"/>
      <c r="G73" s="110"/>
      <c r="H73" s="13" t="s">
        <v>109</v>
      </c>
      <c r="I73" s="13" t="s">
        <v>134</v>
      </c>
      <c r="R73" s="115"/>
      <c r="S73" s="115"/>
      <c r="T73" s="115"/>
      <c r="U73" s="115"/>
      <c r="V73" s="115"/>
      <c r="W73" s="115"/>
      <c r="X73" s="115"/>
      <c r="Y73" s="115"/>
      <c r="Z73" s="115"/>
      <c r="AA73" s="115"/>
      <c r="AB73" s="115"/>
      <c r="AC73" s="115"/>
      <c r="AD73" s="115"/>
      <c r="AE73" s="115"/>
      <c r="AG73" s="84">
        <f t="shared" si="2"/>
        <v>0</v>
      </c>
    </row>
    <row r="74" spans="1:33">
      <c r="A74" s="2"/>
      <c r="D74" s="31"/>
      <c r="E74" s="31"/>
      <c r="F74" s="107"/>
      <c r="G74" s="110"/>
      <c r="H74" s="13" t="s">
        <v>109</v>
      </c>
      <c r="I74" s="13" t="s">
        <v>134</v>
      </c>
      <c r="R74" s="115"/>
      <c r="S74" s="115"/>
      <c r="T74" s="115"/>
      <c r="U74" s="115"/>
      <c r="V74" s="115"/>
      <c r="W74" s="115"/>
      <c r="X74" s="115"/>
      <c r="Y74" s="115"/>
      <c r="Z74" s="115"/>
      <c r="AA74" s="115"/>
      <c r="AB74" s="115"/>
      <c r="AC74" s="115"/>
      <c r="AD74" s="115"/>
      <c r="AE74" s="115"/>
      <c r="AG74" s="84">
        <f t="shared" si="2"/>
        <v>0</v>
      </c>
    </row>
    <row r="75" spans="1:33">
      <c r="A75" s="2"/>
      <c r="D75" s="31"/>
      <c r="E75" s="31"/>
      <c r="F75" s="107"/>
      <c r="G75" s="110"/>
      <c r="H75" s="13" t="s">
        <v>109</v>
      </c>
      <c r="I75" s="13" t="s">
        <v>134</v>
      </c>
      <c r="R75" s="115"/>
      <c r="S75" s="115"/>
      <c r="T75" s="115"/>
      <c r="U75" s="115"/>
      <c r="V75" s="115"/>
      <c r="W75" s="115"/>
      <c r="X75" s="115"/>
      <c r="Y75" s="115"/>
      <c r="Z75" s="115"/>
      <c r="AA75" s="115"/>
      <c r="AB75" s="115"/>
      <c r="AC75" s="115"/>
      <c r="AD75" s="115"/>
      <c r="AE75" s="115"/>
      <c r="AG75" s="84">
        <f t="shared" si="2"/>
        <v>0</v>
      </c>
    </row>
    <row r="76" spans="1:33">
      <c r="A76" s="2"/>
      <c r="D76" s="31"/>
      <c r="E76" s="31"/>
      <c r="F76" s="107"/>
      <c r="G76" s="110"/>
      <c r="H76" s="13" t="s">
        <v>109</v>
      </c>
      <c r="I76" s="13" t="s">
        <v>134</v>
      </c>
      <c r="R76" s="115"/>
      <c r="S76" s="115"/>
      <c r="T76" s="115"/>
      <c r="U76" s="115"/>
      <c r="V76" s="115"/>
      <c r="W76" s="115"/>
      <c r="X76" s="115"/>
      <c r="Y76" s="115"/>
      <c r="Z76" s="115"/>
      <c r="AA76" s="115"/>
      <c r="AB76" s="115"/>
      <c r="AC76" s="115"/>
      <c r="AD76" s="115"/>
      <c r="AE76" s="115"/>
      <c r="AG76" s="84">
        <f t="shared" si="2"/>
        <v>0</v>
      </c>
    </row>
    <row r="77" spans="1:33">
      <c r="A77" s="2"/>
      <c r="D77" s="31"/>
      <c r="E77" s="31"/>
      <c r="F77" s="107"/>
      <c r="G77" s="110"/>
      <c r="H77" s="13" t="s">
        <v>109</v>
      </c>
      <c r="I77" s="13" t="s">
        <v>134</v>
      </c>
      <c r="R77" s="115"/>
      <c r="S77" s="115"/>
      <c r="T77" s="115"/>
      <c r="U77" s="115"/>
      <c r="V77" s="115"/>
      <c r="W77" s="115"/>
      <c r="X77" s="115"/>
      <c r="Y77" s="115"/>
      <c r="Z77" s="115"/>
      <c r="AA77" s="115"/>
      <c r="AB77" s="115"/>
      <c r="AC77" s="115"/>
      <c r="AD77" s="115"/>
      <c r="AE77" s="115"/>
    </row>
    <row r="78" spans="1:33">
      <c r="A78" s="2"/>
      <c r="D78" s="31"/>
      <c r="E78" s="31"/>
      <c r="F78" s="107"/>
      <c r="G78" s="110"/>
      <c r="H78" s="13" t="s">
        <v>109</v>
      </c>
      <c r="I78" s="13" t="s">
        <v>134</v>
      </c>
      <c r="R78" s="115"/>
      <c r="S78" s="115"/>
      <c r="T78" s="115"/>
      <c r="U78" s="115"/>
      <c r="V78" s="115"/>
      <c r="W78" s="115"/>
      <c r="X78" s="115"/>
      <c r="Y78" s="115"/>
      <c r="Z78" s="115"/>
      <c r="AA78" s="115"/>
      <c r="AB78" s="115"/>
      <c r="AC78" s="115"/>
      <c r="AD78" s="115"/>
      <c r="AE78" s="115"/>
      <c r="AG78" s="84">
        <f t="shared" si="2"/>
        <v>0</v>
      </c>
    </row>
    <row r="79" spans="1:33">
      <c r="A79" s="2"/>
      <c r="D79" s="31"/>
      <c r="E79" s="31"/>
      <c r="F79" s="107"/>
      <c r="G79" s="110"/>
      <c r="H79" s="13" t="s">
        <v>109</v>
      </c>
      <c r="I79" s="13" t="s">
        <v>134</v>
      </c>
      <c r="R79" s="115"/>
      <c r="S79" s="115"/>
      <c r="T79" s="115"/>
      <c r="U79" s="115"/>
      <c r="V79" s="115"/>
      <c r="W79" s="115"/>
      <c r="X79" s="115"/>
      <c r="Y79" s="115"/>
      <c r="Z79" s="115"/>
      <c r="AA79" s="115"/>
      <c r="AB79" s="115"/>
      <c r="AC79" s="115"/>
      <c r="AD79" s="115"/>
      <c r="AE79" s="115"/>
      <c r="AG79" s="84">
        <f t="shared" si="2"/>
        <v>0</v>
      </c>
    </row>
    <row r="80" spans="1:33">
      <c r="A80" s="2"/>
      <c r="D80" s="31"/>
      <c r="E80" s="31"/>
      <c r="F80" s="107"/>
      <c r="G80" s="110"/>
      <c r="H80" s="13" t="s">
        <v>109</v>
      </c>
      <c r="I80" s="13" t="s">
        <v>134</v>
      </c>
      <c r="R80" s="115"/>
      <c r="S80" s="115"/>
      <c r="T80" s="115"/>
      <c r="U80" s="115"/>
      <c r="V80" s="115"/>
      <c r="W80" s="115"/>
      <c r="X80" s="115"/>
      <c r="Y80" s="115"/>
      <c r="Z80" s="115"/>
      <c r="AA80" s="115"/>
      <c r="AB80" s="115"/>
      <c r="AC80" s="115"/>
      <c r="AD80" s="115"/>
      <c r="AE80" s="115"/>
      <c r="AG80" s="84">
        <f t="shared" si="2"/>
        <v>0</v>
      </c>
    </row>
    <row r="81" spans="1:33">
      <c r="A81" s="2"/>
      <c r="D81" s="31"/>
      <c r="E81" s="31"/>
      <c r="F81" s="107"/>
      <c r="G81" s="110"/>
      <c r="H81" s="13" t="s">
        <v>109</v>
      </c>
      <c r="I81" s="13" t="s">
        <v>134</v>
      </c>
      <c r="R81" s="115"/>
      <c r="S81" s="115"/>
      <c r="T81" s="115"/>
      <c r="U81" s="115"/>
      <c r="V81" s="115"/>
      <c r="W81" s="115"/>
      <c r="X81" s="115"/>
      <c r="Y81" s="115"/>
      <c r="Z81" s="115"/>
      <c r="AA81" s="115"/>
      <c r="AB81" s="115"/>
      <c r="AC81" s="115"/>
      <c r="AD81" s="115"/>
      <c r="AE81" s="115"/>
      <c r="AG81" s="84">
        <f t="shared" si="2"/>
        <v>0</v>
      </c>
    </row>
    <row r="82" spans="1:33">
      <c r="A82" s="2"/>
      <c r="D82" s="31"/>
      <c r="E82" s="31"/>
      <c r="F82" s="107"/>
      <c r="G82" s="110"/>
      <c r="H82" s="13" t="s">
        <v>109</v>
      </c>
      <c r="I82" s="13" t="s">
        <v>134</v>
      </c>
      <c r="R82" s="115"/>
      <c r="S82" s="115"/>
      <c r="T82" s="115"/>
      <c r="U82" s="115"/>
      <c r="V82" s="115"/>
      <c r="W82" s="115"/>
      <c r="X82" s="115"/>
      <c r="Y82" s="115"/>
      <c r="Z82" s="115"/>
      <c r="AA82" s="115"/>
      <c r="AB82" s="115"/>
      <c r="AC82" s="115"/>
      <c r="AD82" s="115"/>
      <c r="AE82" s="115"/>
      <c r="AG82" s="84">
        <f t="shared" si="2"/>
        <v>0</v>
      </c>
    </row>
    <row r="83" spans="1:33">
      <c r="A83" s="2"/>
      <c r="D83" s="31"/>
      <c r="E83" s="31"/>
      <c r="F83" s="107"/>
      <c r="G83" s="110"/>
      <c r="H83" s="13" t="s">
        <v>109</v>
      </c>
      <c r="I83" s="13" t="s">
        <v>134</v>
      </c>
      <c r="R83" s="115"/>
      <c r="S83" s="115"/>
      <c r="T83" s="115"/>
      <c r="U83" s="115"/>
      <c r="V83" s="115"/>
      <c r="W83" s="115"/>
      <c r="X83" s="115"/>
      <c r="Y83" s="115"/>
      <c r="Z83" s="115"/>
      <c r="AA83" s="115"/>
      <c r="AB83" s="115"/>
      <c r="AC83" s="115"/>
      <c r="AD83" s="115"/>
      <c r="AE83" s="115"/>
      <c r="AG83" s="84">
        <f t="shared" si="2"/>
        <v>0</v>
      </c>
    </row>
    <row r="84" spans="1:33">
      <c r="A84" s="2"/>
      <c r="D84" s="31"/>
      <c r="E84" s="31"/>
      <c r="F84" s="107"/>
      <c r="G84" s="110"/>
      <c r="H84" s="13" t="s">
        <v>109</v>
      </c>
      <c r="I84" s="13" t="s">
        <v>134</v>
      </c>
      <c r="R84" s="115"/>
      <c r="S84" s="115"/>
      <c r="T84" s="115"/>
      <c r="U84" s="115"/>
      <c r="V84" s="115"/>
      <c r="W84" s="115"/>
      <c r="X84" s="115"/>
      <c r="Y84" s="115"/>
      <c r="Z84" s="115"/>
      <c r="AA84" s="115"/>
      <c r="AB84" s="115"/>
      <c r="AC84" s="115"/>
      <c r="AD84" s="115"/>
      <c r="AE84" s="115"/>
      <c r="AG84" s="84">
        <f t="shared" si="2"/>
        <v>0</v>
      </c>
    </row>
    <row r="85" spans="1:33">
      <c r="A85" s="2"/>
      <c r="D85" s="31"/>
      <c r="E85" s="31"/>
      <c r="F85" s="107"/>
      <c r="G85" s="110"/>
      <c r="H85" s="13" t="s">
        <v>109</v>
      </c>
      <c r="I85" s="13" t="s">
        <v>134</v>
      </c>
      <c r="R85" s="115"/>
      <c r="S85" s="115"/>
      <c r="T85" s="115"/>
      <c r="U85" s="115"/>
      <c r="V85" s="115"/>
      <c r="W85" s="115"/>
      <c r="X85" s="115"/>
      <c r="Y85" s="115"/>
      <c r="Z85" s="115"/>
      <c r="AA85" s="115"/>
      <c r="AB85" s="115"/>
      <c r="AC85" s="115"/>
      <c r="AD85" s="115"/>
      <c r="AE85" s="115"/>
      <c r="AG85" s="84">
        <f t="shared" si="2"/>
        <v>0</v>
      </c>
    </row>
    <row r="86" spans="1:33">
      <c r="A86" s="2"/>
      <c r="D86" s="31"/>
      <c r="E86" s="31"/>
      <c r="F86" s="107"/>
      <c r="G86" s="110"/>
      <c r="H86" s="13" t="s">
        <v>109</v>
      </c>
      <c r="I86" s="13" t="s">
        <v>134</v>
      </c>
      <c r="R86" s="115"/>
      <c r="S86" s="115"/>
      <c r="T86" s="115"/>
      <c r="U86" s="115"/>
      <c r="V86" s="115"/>
      <c r="W86" s="115"/>
      <c r="X86" s="115"/>
      <c r="Y86" s="115"/>
      <c r="Z86" s="115"/>
      <c r="AA86" s="115"/>
      <c r="AB86" s="115"/>
      <c r="AC86" s="115"/>
      <c r="AD86" s="115"/>
      <c r="AE86" s="115"/>
      <c r="AG86" s="84">
        <f t="shared" si="2"/>
        <v>0</v>
      </c>
    </row>
    <row r="87" spans="1:33">
      <c r="A87" s="2"/>
      <c r="D87" s="31"/>
      <c r="E87" s="31"/>
      <c r="F87" s="107"/>
      <c r="G87" s="110"/>
      <c r="H87" s="13" t="s">
        <v>109</v>
      </c>
      <c r="I87" s="13" t="s">
        <v>134</v>
      </c>
      <c r="R87" s="115"/>
      <c r="S87" s="115"/>
      <c r="T87" s="115"/>
      <c r="U87" s="115"/>
      <c r="V87" s="115"/>
      <c r="W87" s="115"/>
      <c r="X87" s="115"/>
      <c r="Y87" s="115"/>
      <c r="Z87" s="115"/>
      <c r="AA87" s="115"/>
      <c r="AB87" s="115"/>
      <c r="AC87" s="115"/>
      <c r="AD87" s="115"/>
      <c r="AE87" s="115"/>
      <c r="AG87" s="84">
        <f t="shared" si="2"/>
        <v>0</v>
      </c>
    </row>
    <row r="88" spans="1:33">
      <c r="A88" s="2"/>
      <c r="D88" s="31"/>
      <c r="E88" s="31"/>
      <c r="F88" s="107"/>
      <c r="G88" s="110"/>
      <c r="H88" s="13" t="s">
        <v>109</v>
      </c>
      <c r="I88" s="13" t="s">
        <v>134</v>
      </c>
      <c r="R88" s="115"/>
      <c r="S88" s="115"/>
      <c r="T88" s="115"/>
      <c r="U88" s="115"/>
      <c r="V88" s="115"/>
      <c r="W88" s="115"/>
      <c r="X88" s="115"/>
      <c r="Y88" s="115"/>
      <c r="Z88" s="115"/>
      <c r="AA88" s="115"/>
      <c r="AB88" s="115"/>
      <c r="AC88" s="115"/>
      <c r="AD88" s="115"/>
      <c r="AE88" s="115"/>
    </row>
    <row r="89" spans="1:33">
      <c r="A89" s="2"/>
      <c r="D89" s="31"/>
      <c r="E89" s="31"/>
      <c r="F89" s="107"/>
      <c r="G89" s="110"/>
      <c r="H89" s="13" t="s">
        <v>109</v>
      </c>
      <c r="I89" s="13" t="s">
        <v>134</v>
      </c>
      <c r="R89" s="115"/>
      <c r="S89" s="115"/>
      <c r="T89" s="115"/>
      <c r="U89" s="115"/>
      <c r="V89" s="115"/>
      <c r="W89" s="115"/>
      <c r="X89" s="115"/>
      <c r="Y89" s="115"/>
      <c r="Z89" s="115"/>
      <c r="AA89" s="115"/>
      <c r="AB89" s="115"/>
      <c r="AC89" s="115"/>
      <c r="AD89" s="115"/>
      <c r="AE89" s="115"/>
    </row>
    <row r="90" spans="1:33">
      <c r="A90" s="2"/>
      <c r="D90" s="31"/>
      <c r="E90" s="31"/>
      <c r="F90" s="107"/>
      <c r="G90" s="110"/>
      <c r="H90" s="13" t="s">
        <v>109</v>
      </c>
      <c r="I90" s="13" t="s">
        <v>134</v>
      </c>
      <c r="R90" s="115"/>
      <c r="S90" s="115"/>
      <c r="T90" s="115"/>
      <c r="U90" s="115"/>
      <c r="V90" s="115"/>
      <c r="W90" s="115"/>
      <c r="X90" s="115"/>
      <c r="Y90" s="115"/>
      <c r="Z90" s="115"/>
      <c r="AA90" s="115"/>
      <c r="AB90" s="115"/>
      <c r="AC90" s="115"/>
      <c r="AD90" s="115"/>
      <c r="AE90" s="115"/>
    </row>
    <row r="91" spans="1:33">
      <c r="A91" s="2"/>
      <c r="D91" s="31"/>
      <c r="E91" s="31"/>
      <c r="F91" s="107"/>
      <c r="G91" s="110"/>
      <c r="H91" s="13" t="s">
        <v>109</v>
      </c>
      <c r="I91" s="13" t="s">
        <v>134</v>
      </c>
      <c r="R91" s="115"/>
      <c r="S91" s="115"/>
      <c r="T91" s="115"/>
      <c r="U91" s="115"/>
      <c r="V91" s="115"/>
      <c r="W91" s="115"/>
      <c r="X91" s="115"/>
      <c r="Y91" s="115"/>
      <c r="Z91" s="115"/>
      <c r="AA91" s="115"/>
      <c r="AB91" s="115"/>
      <c r="AC91" s="115"/>
      <c r="AD91" s="115"/>
      <c r="AE91" s="115"/>
    </row>
    <row r="92" spans="1:33">
      <c r="A92" s="2"/>
      <c r="D92" s="31"/>
      <c r="E92" s="31"/>
      <c r="F92" s="107"/>
      <c r="G92" s="110"/>
      <c r="H92" s="13" t="s">
        <v>109</v>
      </c>
      <c r="I92" s="13" t="s">
        <v>134</v>
      </c>
      <c r="R92" s="115"/>
      <c r="S92" s="115"/>
      <c r="T92" s="115"/>
      <c r="U92" s="115"/>
      <c r="V92" s="115"/>
      <c r="W92" s="115"/>
      <c r="X92" s="115"/>
      <c r="Y92" s="115"/>
      <c r="Z92" s="115"/>
      <c r="AA92" s="115"/>
      <c r="AB92" s="115"/>
      <c r="AC92" s="115"/>
      <c r="AD92" s="115"/>
      <c r="AE92" s="115"/>
    </row>
    <row r="93" spans="1:33">
      <c r="A93" s="2"/>
      <c r="D93" s="31"/>
      <c r="E93" s="31"/>
      <c r="F93" s="107"/>
      <c r="G93" s="110"/>
      <c r="H93" s="13" t="s">
        <v>109</v>
      </c>
      <c r="I93" s="13" t="s">
        <v>134</v>
      </c>
      <c r="R93" s="115"/>
      <c r="S93" s="115"/>
      <c r="T93" s="115"/>
      <c r="U93" s="115"/>
      <c r="V93" s="115"/>
      <c r="W93" s="115"/>
      <c r="X93" s="115"/>
      <c r="Y93" s="115"/>
      <c r="Z93" s="115"/>
      <c r="AA93" s="115"/>
      <c r="AB93" s="115"/>
      <c r="AC93" s="115"/>
      <c r="AD93" s="115"/>
      <c r="AE93" s="115"/>
    </row>
    <row r="94" spans="1:33">
      <c r="A94" s="2"/>
      <c r="D94" s="31"/>
      <c r="E94" s="31"/>
      <c r="F94" s="107"/>
      <c r="G94" s="110"/>
      <c r="H94" s="13" t="s">
        <v>109</v>
      </c>
      <c r="I94" s="13" t="s">
        <v>134</v>
      </c>
      <c r="R94" s="115"/>
      <c r="S94" s="115"/>
      <c r="T94" s="115"/>
      <c r="U94" s="115"/>
      <c r="V94" s="115"/>
      <c r="W94" s="115"/>
      <c r="X94" s="115"/>
      <c r="Y94" s="115"/>
      <c r="Z94" s="115"/>
      <c r="AA94" s="115"/>
      <c r="AB94" s="115"/>
      <c r="AC94" s="115"/>
      <c r="AD94" s="115"/>
      <c r="AE94" s="115"/>
    </row>
    <row r="95" spans="1:33">
      <c r="A95" s="2"/>
      <c r="D95" s="31"/>
      <c r="E95" s="31"/>
      <c r="F95" s="107"/>
      <c r="G95" s="110"/>
      <c r="H95" s="13" t="s">
        <v>109</v>
      </c>
      <c r="I95" s="13" t="s">
        <v>134</v>
      </c>
      <c r="R95" s="115"/>
      <c r="S95" s="115"/>
      <c r="T95" s="115"/>
      <c r="U95" s="115"/>
      <c r="V95" s="115"/>
      <c r="W95" s="115"/>
      <c r="X95" s="115"/>
      <c r="Y95" s="115"/>
      <c r="Z95" s="115"/>
      <c r="AA95" s="115"/>
      <c r="AB95" s="115"/>
      <c r="AC95" s="115"/>
      <c r="AD95" s="115"/>
      <c r="AE95" s="115"/>
    </row>
    <row r="96" spans="1:33">
      <c r="A96" s="2"/>
      <c r="D96" s="31"/>
      <c r="E96" s="31"/>
      <c r="F96" s="107"/>
      <c r="G96" s="110"/>
      <c r="H96" s="13" t="s">
        <v>109</v>
      </c>
      <c r="I96" s="13" t="s">
        <v>134</v>
      </c>
      <c r="R96" s="115"/>
      <c r="S96" s="115"/>
      <c r="T96" s="115"/>
      <c r="U96" s="115"/>
      <c r="V96" s="115"/>
      <c r="W96" s="115"/>
      <c r="X96" s="115"/>
      <c r="Y96" s="115"/>
      <c r="Z96" s="115"/>
      <c r="AA96" s="115"/>
      <c r="AB96" s="115"/>
      <c r="AC96" s="115"/>
      <c r="AD96" s="115"/>
      <c r="AE96" s="115"/>
    </row>
    <row r="97" spans="1:31">
      <c r="A97" s="2"/>
      <c r="D97" s="31"/>
      <c r="E97" s="31"/>
      <c r="F97" s="107"/>
      <c r="G97" s="110"/>
      <c r="H97" s="13" t="s">
        <v>109</v>
      </c>
      <c r="I97" s="13" t="s">
        <v>134</v>
      </c>
      <c r="R97" s="115"/>
      <c r="S97" s="115"/>
      <c r="T97" s="115"/>
      <c r="U97" s="115"/>
      <c r="V97" s="115"/>
      <c r="W97" s="115"/>
      <c r="X97" s="115"/>
      <c r="Y97" s="115"/>
      <c r="Z97" s="115"/>
      <c r="AA97" s="115"/>
      <c r="AB97" s="115"/>
      <c r="AC97" s="115"/>
      <c r="AD97" s="115"/>
      <c r="AE97" s="115"/>
    </row>
    <row r="98" spans="1:31">
      <c r="A98" s="2"/>
      <c r="D98" s="31"/>
      <c r="E98" s="31"/>
      <c r="F98" s="107"/>
      <c r="G98" s="110"/>
      <c r="H98" s="13" t="s">
        <v>109</v>
      </c>
      <c r="I98" s="13" t="s">
        <v>134</v>
      </c>
      <c r="R98" s="115"/>
      <c r="S98" s="115"/>
      <c r="T98" s="115"/>
      <c r="U98" s="115"/>
      <c r="V98" s="115"/>
      <c r="W98" s="115"/>
      <c r="X98" s="115"/>
      <c r="Y98" s="115"/>
      <c r="Z98" s="115"/>
      <c r="AA98" s="115"/>
      <c r="AB98" s="115"/>
      <c r="AC98" s="115"/>
      <c r="AD98" s="115"/>
      <c r="AE98" s="115"/>
    </row>
    <row r="99" spans="1:31">
      <c r="A99" s="2"/>
      <c r="D99" s="31"/>
      <c r="E99" s="31"/>
      <c r="F99" s="107"/>
      <c r="G99" s="110"/>
      <c r="H99" s="13" t="s">
        <v>109</v>
      </c>
      <c r="I99" s="13" t="s">
        <v>134</v>
      </c>
      <c r="R99" s="115"/>
      <c r="S99" s="115"/>
      <c r="T99" s="115"/>
      <c r="U99" s="115"/>
      <c r="V99" s="115"/>
      <c r="W99" s="115"/>
      <c r="X99" s="115"/>
      <c r="Y99" s="115"/>
      <c r="Z99" s="115"/>
      <c r="AA99" s="115"/>
      <c r="AB99" s="115"/>
      <c r="AC99" s="115"/>
      <c r="AD99" s="115"/>
      <c r="AE99" s="115"/>
    </row>
    <row r="100" spans="1:31">
      <c r="A100" s="2"/>
      <c r="D100" s="31"/>
      <c r="E100" s="31"/>
      <c r="F100" s="107"/>
      <c r="G100" s="110"/>
      <c r="H100" s="13"/>
      <c r="R100" s="115"/>
      <c r="S100" s="115"/>
      <c r="T100" s="115"/>
      <c r="U100" s="115"/>
      <c r="V100" s="115"/>
      <c r="W100" s="115"/>
      <c r="X100" s="115"/>
      <c r="Y100" s="115"/>
      <c r="Z100" s="115"/>
      <c r="AA100" s="115"/>
      <c r="AB100" s="115"/>
      <c r="AC100" s="115"/>
      <c r="AD100" s="115"/>
      <c r="AE100" s="115"/>
    </row>
    <row r="101" spans="1:31">
      <c r="A101" s="2"/>
      <c r="D101" s="31"/>
      <c r="E101" s="31"/>
      <c r="F101" s="107"/>
      <c r="G101" s="110"/>
      <c r="H101" s="13"/>
      <c r="R101" s="115"/>
      <c r="S101" s="115"/>
      <c r="T101" s="115"/>
      <c r="U101" s="115"/>
      <c r="V101" s="115"/>
      <c r="W101" s="115"/>
      <c r="X101" s="115"/>
      <c r="Y101" s="115"/>
      <c r="Z101" s="115"/>
      <c r="AA101" s="115"/>
      <c r="AB101" s="115"/>
      <c r="AC101" s="115"/>
      <c r="AD101" s="115"/>
      <c r="AE101" s="115"/>
    </row>
    <row r="102" spans="1:31">
      <c r="R102" s="115"/>
      <c r="S102" s="115"/>
      <c r="T102" s="115"/>
      <c r="U102" s="115"/>
      <c r="V102" s="115"/>
      <c r="W102" s="115"/>
      <c r="X102" s="115"/>
      <c r="Y102" s="115"/>
      <c r="Z102" s="115"/>
      <c r="AA102" s="115"/>
      <c r="AB102" s="115"/>
      <c r="AC102" s="115"/>
      <c r="AD102" s="115"/>
      <c r="AE102" s="115"/>
    </row>
    <row r="103" spans="1:31">
      <c r="R103" s="115"/>
      <c r="S103" s="115"/>
      <c r="T103" s="115"/>
      <c r="U103" s="115"/>
      <c r="V103" s="115"/>
      <c r="W103" s="115"/>
      <c r="X103" s="115"/>
      <c r="Y103" s="115"/>
      <c r="Z103" s="115"/>
      <c r="AA103" s="115"/>
      <c r="AB103" s="115"/>
      <c r="AC103" s="115"/>
      <c r="AD103" s="115"/>
      <c r="AE103" s="115"/>
    </row>
    <row r="104" spans="1:31">
      <c r="R104" s="115"/>
      <c r="S104" s="115"/>
      <c r="T104" s="115"/>
      <c r="U104" s="115"/>
      <c r="V104" s="115"/>
      <c r="W104" s="115"/>
      <c r="X104" s="115"/>
      <c r="Y104" s="115"/>
      <c r="Z104" s="115"/>
      <c r="AA104" s="115"/>
      <c r="AB104" s="115"/>
      <c r="AC104" s="115"/>
      <c r="AD104" s="115"/>
      <c r="AE104" s="115"/>
    </row>
    <row r="105" spans="1:31">
      <c r="R105" s="115"/>
      <c r="S105" s="115"/>
      <c r="T105" s="115"/>
      <c r="U105" s="115"/>
      <c r="V105" s="115"/>
      <c r="W105" s="115"/>
      <c r="X105" s="115"/>
      <c r="Y105" s="115"/>
      <c r="Z105" s="115"/>
      <c r="AA105" s="115"/>
      <c r="AB105" s="115"/>
      <c r="AC105" s="115"/>
      <c r="AD105" s="115"/>
      <c r="AE105" s="115"/>
    </row>
    <row r="106" spans="1:31">
      <c r="R106" s="115"/>
      <c r="S106" s="115"/>
      <c r="T106" s="115"/>
      <c r="U106" s="115"/>
      <c r="V106" s="115"/>
      <c r="W106" s="115"/>
      <c r="X106" s="115"/>
      <c r="Y106" s="115"/>
      <c r="Z106" s="115"/>
      <c r="AA106" s="115"/>
      <c r="AB106" s="115"/>
      <c r="AC106" s="115"/>
      <c r="AD106" s="115"/>
      <c r="AE106" s="115"/>
    </row>
    <row r="107" spans="1:31">
      <c r="R107" s="115"/>
      <c r="S107" s="115"/>
      <c r="T107" s="115"/>
      <c r="U107" s="115"/>
      <c r="V107" s="115"/>
      <c r="W107" s="115"/>
      <c r="X107" s="115"/>
      <c r="Y107" s="115"/>
      <c r="Z107" s="115"/>
      <c r="AA107" s="115"/>
      <c r="AB107" s="115"/>
      <c r="AC107" s="115"/>
      <c r="AD107" s="115"/>
      <c r="AE107" s="115"/>
    </row>
    <row r="108" spans="1:31">
      <c r="R108" s="115"/>
      <c r="S108" s="115"/>
      <c r="T108" s="115"/>
      <c r="U108" s="115"/>
      <c r="V108" s="115"/>
      <c r="W108" s="115"/>
      <c r="X108" s="115"/>
      <c r="Y108" s="115"/>
      <c r="Z108" s="115"/>
      <c r="AA108" s="115"/>
      <c r="AB108" s="115"/>
      <c r="AC108" s="115"/>
      <c r="AD108" s="115"/>
      <c r="AE108" s="115"/>
    </row>
    <row r="109" spans="1:31">
      <c r="R109" s="115"/>
      <c r="S109" s="115"/>
      <c r="T109" s="115"/>
      <c r="U109" s="115"/>
      <c r="V109" s="115"/>
      <c r="W109" s="115"/>
      <c r="X109" s="115"/>
      <c r="Y109" s="115"/>
      <c r="Z109" s="115"/>
      <c r="AA109" s="115"/>
      <c r="AB109" s="115"/>
      <c r="AC109" s="115"/>
      <c r="AD109" s="115"/>
      <c r="AE109" s="115"/>
    </row>
    <row r="110" spans="1:31">
      <c r="R110" s="115"/>
      <c r="S110" s="115"/>
      <c r="T110" s="115"/>
      <c r="U110" s="115"/>
      <c r="V110" s="115"/>
      <c r="W110" s="115"/>
      <c r="X110" s="115"/>
      <c r="Y110" s="115"/>
      <c r="Z110" s="115"/>
      <c r="AA110" s="115"/>
      <c r="AB110" s="115"/>
      <c r="AC110" s="115"/>
      <c r="AD110" s="115"/>
      <c r="AE110" s="115"/>
    </row>
    <row r="111" spans="1:31">
      <c r="R111" s="115"/>
      <c r="S111" s="115"/>
      <c r="T111" s="115"/>
      <c r="U111" s="115"/>
      <c r="V111" s="115"/>
      <c r="W111" s="115"/>
      <c r="X111" s="115"/>
      <c r="Y111" s="115"/>
      <c r="Z111" s="115"/>
      <c r="AA111" s="115"/>
      <c r="AB111" s="115"/>
      <c r="AC111" s="115"/>
      <c r="AD111" s="115"/>
      <c r="AE111" s="115"/>
    </row>
    <row r="112" spans="1:31">
      <c r="R112" s="115"/>
      <c r="S112" s="115"/>
      <c r="T112" s="115"/>
      <c r="U112" s="115"/>
      <c r="V112" s="115"/>
      <c r="W112" s="115"/>
      <c r="X112" s="115"/>
      <c r="Y112" s="115"/>
      <c r="Z112" s="115"/>
      <c r="AA112" s="115"/>
      <c r="AB112" s="115"/>
      <c r="AC112" s="115"/>
      <c r="AD112" s="115"/>
      <c r="AE112" s="115"/>
    </row>
    <row r="113" spans="18:31">
      <c r="R113" s="115"/>
      <c r="S113" s="115"/>
      <c r="T113" s="115"/>
      <c r="U113" s="115"/>
      <c r="V113" s="115"/>
      <c r="W113" s="115"/>
      <c r="X113" s="115"/>
      <c r="Y113" s="115"/>
      <c r="Z113" s="115"/>
      <c r="AA113" s="115"/>
      <c r="AB113" s="115"/>
      <c r="AC113" s="115"/>
      <c r="AD113" s="115"/>
      <c r="AE113" s="115"/>
    </row>
    <row r="114" spans="18:31">
      <c r="R114" s="115"/>
      <c r="S114" s="115"/>
      <c r="T114" s="115"/>
      <c r="U114" s="115"/>
      <c r="V114" s="115"/>
      <c r="W114" s="115"/>
      <c r="X114" s="115"/>
      <c r="Y114" s="115"/>
      <c r="Z114" s="115"/>
      <c r="AA114" s="115"/>
      <c r="AB114" s="115"/>
      <c r="AC114" s="115"/>
      <c r="AD114" s="115"/>
      <c r="AE114" s="115"/>
    </row>
    <row r="115" spans="18:31">
      <c r="R115" s="115"/>
      <c r="S115" s="115"/>
      <c r="T115" s="115"/>
      <c r="U115" s="115"/>
      <c r="V115" s="115"/>
      <c r="W115" s="115"/>
      <c r="X115" s="115"/>
      <c r="Y115" s="115"/>
      <c r="Z115" s="115"/>
      <c r="AA115" s="115"/>
      <c r="AB115" s="115"/>
      <c r="AC115" s="115"/>
      <c r="AD115" s="115"/>
      <c r="AE115" s="115"/>
    </row>
    <row r="116" spans="18:31">
      <c r="R116" s="115"/>
      <c r="S116" s="115"/>
      <c r="T116" s="115"/>
      <c r="U116" s="115"/>
      <c r="V116" s="115"/>
      <c r="W116" s="115"/>
      <c r="X116" s="115"/>
      <c r="Y116" s="115"/>
      <c r="Z116" s="115"/>
      <c r="AA116" s="115"/>
      <c r="AB116" s="115"/>
      <c r="AC116" s="115"/>
      <c r="AD116" s="115"/>
      <c r="AE116" s="115"/>
    </row>
    <row r="117" spans="18:31">
      <c r="R117" s="115"/>
      <c r="S117" s="115"/>
      <c r="T117" s="115"/>
      <c r="U117" s="115"/>
      <c r="V117" s="115"/>
      <c r="W117" s="115"/>
      <c r="X117" s="115"/>
      <c r="Y117" s="115"/>
      <c r="Z117" s="115"/>
      <c r="AA117" s="115"/>
      <c r="AB117" s="115"/>
      <c r="AC117" s="115"/>
      <c r="AD117" s="115"/>
      <c r="AE117" s="115"/>
    </row>
    <row r="118" spans="18:31">
      <c r="R118" s="115"/>
      <c r="S118" s="115"/>
      <c r="T118" s="115"/>
      <c r="U118" s="115"/>
      <c r="V118" s="115"/>
      <c r="W118" s="115"/>
      <c r="X118" s="115"/>
      <c r="Y118" s="115"/>
      <c r="Z118" s="115"/>
      <c r="AA118" s="115"/>
      <c r="AB118" s="115"/>
      <c r="AC118" s="115"/>
      <c r="AD118" s="115"/>
      <c r="AE118" s="115"/>
    </row>
    <row r="119" spans="18:31">
      <c r="R119" s="115"/>
      <c r="S119" s="115"/>
      <c r="T119" s="115"/>
      <c r="U119" s="115"/>
      <c r="V119" s="115"/>
      <c r="W119" s="115"/>
      <c r="X119" s="115"/>
      <c r="Y119" s="115"/>
      <c r="Z119" s="115"/>
      <c r="AA119" s="115"/>
      <c r="AB119" s="115"/>
      <c r="AC119" s="115"/>
      <c r="AD119" s="115"/>
      <c r="AE119" s="115"/>
    </row>
    <row r="120" spans="18:31">
      <c r="R120" s="115"/>
      <c r="S120" s="115"/>
      <c r="T120" s="115"/>
      <c r="U120" s="115"/>
      <c r="V120" s="115"/>
      <c r="W120" s="115"/>
      <c r="X120" s="115"/>
      <c r="Y120" s="115"/>
      <c r="Z120" s="115"/>
      <c r="AA120" s="115"/>
      <c r="AB120" s="115"/>
      <c r="AC120" s="115"/>
      <c r="AD120" s="115"/>
      <c r="AE120" s="115"/>
    </row>
    <row r="121" spans="18:31">
      <c r="R121" s="115"/>
      <c r="S121" s="115"/>
      <c r="T121" s="115"/>
      <c r="U121" s="115"/>
      <c r="V121" s="115"/>
      <c r="W121" s="115"/>
      <c r="X121" s="115"/>
      <c r="Y121" s="115"/>
      <c r="Z121" s="115"/>
      <c r="AA121" s="115"/>
      <c r="AB121" s="115"/>
      <c r="AC121" s="115"/>
      <c r="AD121" s="115"/>
      <c r="AE121" s="115"/>
    </row>
    <row r="122" spans="18:31">
      <c r="R122" s="115"/>
      <c r="S122" s="115"/>
      <c r="T122" s="115"/>
      <c r="U122" s="115"/>
      <c r="V122" s="115"/>
      <c r="W122" s="115"/>
      <c r="X122" s="115"/>
      <c r="Y122" s="115"/>
      <c r="Z122" s="115"/>
      <c r="AA122" s="115"/>
      <c r="AB122" s="115"/>
      <c r="AC122" s="115"/>
      <c r="AD122" s="115"/>
      <c r="AE122" s="115"/>
    </row>
    <row r="123" spans="18:31">
      <c r="R123" s="115"/>
      <c r="S123" s="115"/>
      <c r="T123" s="115"/>
      <c r="U123" s="115"/>
      <c r="V123" s="115"/>
      <c r="W123" s="115"/>
      <c r="X123" s="115"/>
      <c r="Y123" s="115"/>
      <c r="Z123" s="115"/>
      <c r="AA123" s="115"/>
      <c r="AB123" s="115"/>
      <c r="AC123" s="115"/>
      <c r="AD123" s="115"/>
      <c r="AE123" s="115"/>
    </row>
    <row r="124" spans="18:31">
      <c r="R124" s="115"/>
      <c r="S124" s="115"/>
      <c r="T124" s="115"/>
      <c r="U124" s="115"/>
      <c r="V124" s="115"/>
      <c r="W124" s="115"/>
      <c r="X124" s="115"/>
      <c r="Y124" s="115"/>
      <c r="Z124" s="115"/>
      <c r="AA124" s="115"/>
      <c r="AB124" s="115"/>
      <c r="AC124" s="115"/>
      <c r="AD124" s="115"/>
      <c r="AE124" s="115"/>
    </row>
    <row r="125" spans="18:31">
      <c r="R125" s="115"/>
      <c r="S125" s="115"/>
      <c r="T125" s="115"/>
      <c r="U125" s="115"/>
      <c r="V125" s="115"/>
      <c r="W125" s="115"/>
      <c r="X125" s="115"/>
      <c r="Y125" s="115"/>
      <c r="Z125" s="115"/>
      <c r="AA125" s="115"/>
      <c r="AB125" s="115"/>
      <c r="AC125" s="115"/>
      <c r="AD125" s="115"/>
      <c r="AE125" s="115"/>
    </row>
    <row r="126" spans="18:31">
      <c r="R126" s="115"/>
      <c r="S126" s="115"/>
      <c r="T126" s="115"/>
      <c r="U126" s="115"/>
      <c r="V126" s="115"/>
      <c r="W126" s="115"/>
      <c r="X126" s="115"/>
      <c r="Y126" s="115"/>
      <c r="Z126" s="115"/>
      <c r="AA126" s="115"/>
      <c r="AB126" s="115"/>
      <c r="AC126" s="115"/>
      <c r="AD126" s="115"/>
      <c r="AE126" s="115"/>
    </row>
    <row r="127" spans="18:31">
      <c r="R127" s="115"/>
      <c r="S127" s="115"/>
      <c r="T127" s="115"/>
      <c r="U127" s="115"/>
      <c r="V127" s="115"/>
      <c r="W127" s="115"/>
      <c r="X127" s="115"/>
      <c r="Y127" s="115"/>
      <c r="Z127" s="115"/>
      <c r="AA127" s="115"/>
      <c r="AB127" s="115"/>
      <c r="AC127" s="115"/>
      <c r="AD127" s="115"/>
      <c r="AE127" s="115"/>
    </row>
    <row r="128" spans="18:31">
      <c r="R128" s="115"/>
      <c r="S128" s="115"/>
      <c r="T128" s="115"/>
      <c r="U128" s="115"/>
      <c r="V128" s="115"/>
      <c r="W128" s="115"/>
      <c r="X128" s="115"/>
      <c r="Y128" s="115"/>
      <c r="Z128" s="115"/>
      <c r="AA128" s="115"/>
      <c r="AB128" s="115"/>
      <c r="AC128" s="115"/>
      <c r="AD128" s="115"/>
      <c r="AE128" s="115"/>
    </row>
    <row r="129" spans="18:31">
      <c r="R129" s="115"/>
      <c r="S129" s="115"/>
      <c r="T129" s="115"/>
      <c r="U129" s="115"/>
      <c r="V129" s="115"/>
      <c r="W129" s="115"/>
      <c r="X129" s="115"/>
      <c r="Y129" s="115"/>
      <c r="Z129" s="115"/>
      <c r="AA129" s="115"/>
      <c r="AB129" s="115"/>
      <c r="AC129" s="115"/>
      <c r="AD129" s="115"/>
      <c r="AE129" s="115"/>
    </row>
    <row r="130" spans="18:31">
      <c r="R130" s="115"/>
      <c r="S130" s="115"/>
      <c r="T130" s="115"/>
      <c r="U130" s="115"/>
      <c r="V130" s="115"/>
      <c r="W130" s="115"/>
      <c r="X130" s="115"/>
      <c r="Y130" s="115"/>
      <c r="Z130" s="115"/>
      <c r="AA130" s="115"/>
      <c r="AB130" s="115"/>
      <c r="AC130" s="115"/>
      <c r="AD130" s="115"/>
      <c r="AE130" s="115"/>
    </row>
    <row r="131" spans="18:31">
      <c r="R131" s="115"/>
      <c r="S131" s="115"/>
      <c r="T131" s="115"/>
      <c r="U131" s="115"/>
      <c r="V131" s="115"/>
      <c r="W131" s="115"/>
      <c r="X131" s="115"/>
      <c r="Y131" s="115"/>
      <c r="Z131" s="115"/>
      <c r="AA131" s="115"/>
      <c r="AB131" s="115"/>
      <c r="AC131" s="115"/>
      <c r="AD131" s="115"/>
      <c r="AE131" s="115"/>
    </row>
    <row r="132" spans="18:31">
      <c r="R132" s="115"/>
      <c r="S132" s="115"/>
      <c r="T132" s="115"/>
      <c r="U132" s="115"/>
      <c r="V132" s="115"/>
      <c r="W132" s="115"/>
      <c r="X132" s="115"/>
      <c r="Y132" s="115"/>
      <c r="Z132" s="115"/>
      <c r="AA132" s="115"/>
      <c r="AB132" s="115"/>
      <c r="AC132" s="115"/>
      <c r="AD132" s="115"/>
      <c r="AE132" s="115"/>
    </row>
    <row r="133" spans="18:31">
      <c r="R133" s="115"/>
      <c r="S133" s="115"/>
      <c r="T133" s="115"/>
      <c r="U133" s="115"/>
      <c r="V133" s="115"/>
      <c r="W133" s="115"/>
      <c r="X133" s="115"/>
      <c r="Y133" s="115"/>
      <c r="Z133" s="115"/>
      <c r="AA133" s="115"/>
      <c r="AB133" s="115"/>
      <c r="AC133" s="115"/>
      <c r="AD133" s="115"/>
      <c r="AE133" s="115"/>
    </row>
    <row r="134" spans="18:31">
      <c r="R134" s="115"/>
      <c r="S134" s="115"/>
      <c r="T134" s="115"/>
      <c r="U134" s="115"/>
      <c r="V134" s="115"/>
      <c r="W134" s="115"/>
      <c r="X134" s="115"/>
      <c r="Y134" s="115"/>
      <c r="Z134" s="115"/>
      <c r="AA134" s="115"/>
      <c r="AB134" s="115"/>
      <c r="AC134" s="115"/>
      <c r="AD134" s="115"/>
      <c r="AE134" s="115"/>
    </row>
    <row r="135" spans="18:31">
      <c r="R135" s="115"/>
      <c r="S135" s="115"/>
      <c r="T135" s="115"/>
      <c r="U135" s="115"/>
      <c r="V135" s="115"/>
      <c r="W135" s="115"/>
      <c r="X135" s="115"/>
      <c r="Y135" s="115"/>
      <c r="Z135" s="115"/>
      <c r="AA135" s="115"/>
      <c r="AB135" s="115"/>
      <c r="AC135" s="115"/>
      <c r="AD135" s="115"/>
      <c r="AE135" s="115"/>
    </row>
    <row r="136" spans="18:31">
      <c r="R136" s="115"/>
      <c r="S136" s="115"/>
      <c r="T136" s="115"/>
      <c r="U136" s="115"/>
      <c r="V136" s="115"/>
      <c r="W136" s="115"/>
      <c r="X136" s="115"/>
      <c r="Y136" s="115"/>
      <c r="Z136" s="115"/>
      <c r="AA136" s="115"/>
      <c r="AB136" s="115"/>
      <c r="AC136" s="115"/>
      <c r="AD136" s="115"/>
      <c r="AE136" s="115"/>
    </row>
    <row r="137" spans="18:31">
      <c r="R137" s="115"/>
      <c r="S137" s="115"/>
      <c r="T137" s="115"/>
      <c r="U137" s="115"/>
      <c r="V137" s="115"/>
      <c r="W137" s="115"/>
      <c r="X137" s="115"/>
      <c r="Y137" s="115"/>
      <c r="Z137" s="115"/>
      <c r="AA137" s="115"/>
      <c r="AB137" s="115"/>
      <c r="AC137" s="115"/>
      <c r="AD137" s="115"/>
      <c r="AE137" s="115"/>
    </row>
    <row r="138" spans="18:31">
      <c r="R138" s="115"/>
      <c r="S138" s="115"/>
      <c r="T138" s="115"/>
      <c r="U138" s="115"/>
      <c r="V138" s="115"/>
      <c r="W138" s="115"/>
      <c r="X138" s="115"/>
      <c r="Y138" s="115"/>
      <c r="Z138" s="115"/>
      <c r="AA138" s="115"/>
      <c r="AB138" s="115"/>
      <c r="AC138" s="115"/>
      <c r="AD138" s="115"/>
      <c r="AE138" s="115"/>
    </row>
    <row r="139" spans="18:31">
      <c r="R139" s="115"/>
      <c r="S139" s="115"/>
      <c r="T139" s="115"/>
      <c r="U139" s="115"/>
      <c r="V139" s="115"/>
      <c r="W139" s="115"/>
      <c r="X139" s="115"/>
      <c r="Y139" s="115"/>
      <c r="Z139" s="115"/>
      <c r="AA139" s="115"/>
      <c r="AB139" s="115"/>
      <c r="AC139" s="115"/>
      <c r="AD139" s="115"/>
      <c r="AE139" s="115"/>
    </row>
    <row r="140" spans="18:31">
      <c r="R140" s="115"/>
      <c r="S140" s="115"/>
      <c r="T140" s="115"/>
      <c r="U140" s="115"/>
      <c r="V140" s="115"/>
      <c r="W140" s="115"/>
      <c r="X140" s="115"/>
      <c r="Y140" s="115"/>
      <c r="Z140" s="115"/>
      <c r="AA140" s="115"/>
      <c r="AB140" s="115"/>
      <c r="AC140" s="115"/>
      <c r="AD140" s="115"/>
      <c r="AE140" s="115"/>
    </row>
    <row r="141" spans="18:31">
      <c r="R141" s="115"/>
      <c r="S141" s="115"/>
      <c r="T141" s="115"/>
      <c r="U141" s="115"/>
      <c r="V141" s="115"/>
      <c r="W141" s="115"/>
      <c r="X141" s="115"/>
      <c r="Y141" s="115"/>
      <c r="Z141" s="115"/>
      <c r="AA141" s="115"/>
      <c r="AB141" s="115"/>
      <c r="AC141" s="115"/>
      <c r="AD141" s="115"/>
      <c r="AE141" s="115"/>
    </row>
    <row r="142" spans="18:31">
      <c r="R142" s="115"/>
      <c r="S142" s="115"/>
      <c r="T142" s="115"/>
      <c r="U142" s="115"/>
      <c r="V142" s="115"/>
      <c r="W142" s="115"/>
      <c r="X142" s="115"/>
      <c r="Y142" s="115"/>
      <c r="Z142" s="115"/>
      <c r="AA142" s="115"/>
      <c r="AB142" s="115"/>
      <c r="AC142" s="115"/>
      <c r="AD142" s="115"/>
      <c r="AE142" s="115"/>
    </row>
    <row r="143" spans="18:31">
      <c r="R143" s="115"/>
      <c r="S143" s="115"/>
      <c r="T143" s="115"/>
      <c r="U143" s="115"/>
      <c r="V143" s="115"/>
      <c r="W143" s="115"/>
      <c r="X143" s="115"/>
      <c r="Y143" s="115"/>
      <c r="Z143" s="115"/>
      <c r="AA143" s="115"/>
      <c r="AB143" s="115"/>
      <c r="AC143" s="115"/>
      <c r="AD143" s="115"/>
      <c r="AE143" s="115"/>
    </row>
    <row r="144" spans="18:31">
      <c r="R144" s="115"/>
      <c r="S144" s="115"/>
      <c r="T144" s="115"/>
      <c r="U144" s="115"/>
      <c r="V144" s="115"/>
      <c r="W144" s="115"/>
      <c r="X144" s="115"/>
      <c r="Y144" s="115"/>
      <c r="Z144" s="115"/>
      <c r="AA144" s="115"/>
      <c r="AB144" s="115"/>
      <c r="AC144" s="115"/>
      <c r="AD144" s="115"/>
      <c r="AE144" s="115"/>
    </row>
    <row r="145" spans="18:31">
      <c r="R145" s="115"/>
      <c r="S145" s="115"/>
      <c r="T145" s="115"/>
      <c r="U145" s="115"/>
      <c r="V145" s="115"/>
      <c r="W145" s="115"/>
      <c r="X145" s="115"/>
      <c r="Y145" s="115"/>
      <c r="Z145" s="115"/>
      <c r="AA145" s="115"/>
      <c r="AB145" s="115"/>
      <c r="AC145" s="115"/>
      <c r="AD145" s="115"/>
      <c r="AE145" s="115"/>
    </row>
    <row r="146" spans="18:31">
      <c r="R146" s="115"/>
      <c r="S146" s="115"/>
      <c r="T146" s="115"/>
      <c r="U146" s="115"/>
      <c r="V146" s="115"/>
      <c r="W146" s="115"/>
      <c r="X146" s="115"/>
      <c r="Y146" s="115"/>
      <c r="Z146" s="115"/>
      <c r="AA146" s="115"/>
      <c r="AB146" s="115"/>
      <c r="AC146" s="115"/>
      <c r="AD146" s="115"/>
      <c r="AE146" s="115"/>
    </row>
    <row r="147" spans="18:31">
      <c r="R147" s="115"/>
      <c r="S147" s="115"/>
      <c r="T147" s="115"/>
      <c r="U147" s="115"/>
      <c r="V147" s="115"/>
      <c r="W147" s="115"/>
      <c r="X147" s="115"/>
      <c r="Y147" s="115"/>
      <c r="Z147" s="115"/>
      <c r="AA147" s="115"/>
      <c r="AB147" s="115"/>
      <c r="AC147" s="115"/>
      <c r="AD147" s="115"/>
      <c r="AE147" s="115"/>
    </row>
    <row r="148" spans="18:31">
      <c r="R148" s="115"/>
      <c r="S148" s="115"/>
      <c r="T148" s="115"/>
      <c r="U148" s="115"/>
      <c r="V148" s="115"/>
      <c r="W148" s="115"/>
      <c r="X148" s="115"/>
      <c r="Y148" s="115"/>
      <c r="Z148" s="115"/>
      <c r="AA148" s="115"/>
      <c r="AB148" s="115"/>
      <c r="AC148" s="115"/>
      <c r="AD148" s="115"/>
      <c r="AE148" s="115"/>
    </row>
    <row r="149" spans="18:31">
      <c r="R149" s="115"/>
      <c r="S149" s="115"/>
      <c r="T149" s="115"/>
      <c r="U149" s="115"/>
      <c r="V149" s="115"/>
      <c r="W149" s="115"/>
      <c r="X149" s="115"/>
      <c r="Y149" s="115"/>
      <c r="Z149" s="115"/>
      <c r="AA149" s="115"/>
      <c r="AB149" s="115"/>
      <c r="AC149" s="115"/>
      <c r="AD149" s="115"/>
      <c r="AE149" s="115"/>
    </row>
    <row r="150" spans="18:31">
      <c r="R150" s="115"/>
      <c r="S150" s="115"/>
      <c r="T150" s="115"/>
      <c r="U150" s="115"/>
      <c r="V150" s="115"/>
      <c r="W150" s="115"/>
      <c r="X150" s="115"/>
      <c r="Y150" s="115"/>
      <c r="Z150" s="115"/>
      <c r="AA150" s="115"/>
      <c r="AB150" s="115"/>
      <c r="AC150" s="115"/>
      <c r="AD150" s="115"/>
      <c r="AE150" s="115"/>
    </row>
    <row r="151" spans="18:31">
      <c r="R151" s="115"/>
      <c r="S151" s="115"/>
      <c r="T151" s="115"/>
      <c r="U151" s="115"/>
      <c r="V151" s="115"/>
      <c r="W151" s="115"/>
      <c r="X151" s="115"/>
      <c r="Y151" s="115"/>
      <c r="Z151" s="115"/>
      <c r="AA151" s="115"/>
      <c r="AB151" s="115"/>
      <c r="AC151" s="115"/>
      <c r="AD151" s="115"/>
      <c r="AE151" s="115"/>
    </row>
    <row r="152" spans="18:31">
      <c r="R152" s="115"/>
      <c r="S152" s="115"/>
      <c r="T152" s="115"/>
      <c r="U152" s="115"/>
      <c r="V152" s="115"/>
      <c r="W152" s="115"/>
      <c r="X152" s="115"/>
      <c r="Y152" s="115"/>
      <c r="Z152" s="115"/>
      <c r="AA152" s="115"/>
      <c r="AB152" s="115"/>
      <c r="AC152" s="115"/>
      <c r="AD152" s="115"/>
      <c r="AE152" s="115"/>
    </row>
    <row r="153" spans="18:31">
      <c r="R153" s="115"/>
      <c r="S153" s="115"/>
      <c r="T153" s="115"/>
      <c r="U153" s="115"/>
      <c r="V153" s="115"/>
      <c r="W153" s="115"/>
      <c r="X153" s="115"/>
      <c r="Y153" s="115"/>
      <c r="Z153" s="115"/>
      <c r="AA153" s="115"/>
      <c r="AB153" s="115"/>
      <c r="AC153" s="115"/>
      <c r="AD153" s="115"/>
      <c r="AE153" s="115"/>
    </row>
    <row r="154" spans="18:31">
      <c r="R154" s="115"/>
      <c r="S154" s="115"/>
      <c r="T154" s="115"/>
      <c r="U154" s="115"/>
      <c r="V154" s="115"/>
      <c r="W154" s="115"/>
      <c r="X154" s="115"/>
      <c r="Y154" s="115"/>
      <c r="Z154" s="115"/>
      <c r="AA154" s="115"/>
      <c r="AB154" s="115"/>
      <c r="AC154" s="115"/>
      <c r="AD154" s="115"/>
      <c r="AE154" s="115"/>
    </row>
    <row r="155" spans="18:31">
      <c r="R155" s="115"/>
      <c r="S155" s="115"/>
      <c r="T155" s="115"/>
      <c r="U155" s="115"/>
      <c r="V155" s="115"/>
      <c r="W155" s="115"/>
      <c r="X155" s="115"/>
      <c r="Y155" s="115"/>
      <c r="Z155" s="115"/>
      <c r="AA155" s="115"/>
      <c r="AB155" s="115"/>
      <c r="AC155" s="115"/>
      <c r="AD155" s="115"/>
      <c r="AE155" s="115"/>
    </row>
    <row r="156" spans="18:31">
      <c r="R156" s="115"/>
      <c r="S156" s="115"/>
      <c r="T156" s="115"/>
      <c r="U156" s="115"/>
      <c r="V156" s="115"/>
      <c r="W156" s="115"/>
      <c r="X156" s="115"/>
      <c r="Y156" s="115"/>
      <c r="Z156" s="115"/>
      <c r="AA156" s="115"/>
      <c r="AB156" s="115"/>
      <c r="AC156" s="115"/>
      <c r="AD156" s="115"/>
      <c r="AE156" s="115"/>
    </row>
    <row r="157" spans="18:31">
      <c r="R157" s="115"/>
      <c r="S157" s="115"/>
      <c r="T157" s="115"/>
      <c r="U157" s="115"/>
      <c r="V157" s="115"/>
      <c r="W157" s="115"/>
      <c r="X157" s="115"/>
      <c r="Y157" s="115"/>
      <c r="Z157" s="115"/>
      <c r="AA157" s="115"/>
      <c r="AB157" s="115"/>
      <c r="AC157" s="115"/>
      <c r="AD157" s="115"/>
      <c r="AE157" s="115"/>
    </row>
    <row r="158" spans="18:31">
      <c r="R158" s="115"/>
      <c r="S158" s="115"/>
      <c r="T158" s="115"/>
      <c r="U158" s="115"/>
      <c r="V158" s="115"/>
      <c r="W158" s="115"/>
      <c r="X158" s="115"/>
      <c r="Y158" s="115"/>
      <c r="Z158" s="115"/>
      <c r="AA158" s="115"/>
      <c r="AB158" s="115"/>
      <c r="AC158" s="115"/>
      <c r="AD158" s="115"/>
      <c r="AE158" s="115"/>
    </row>
    <row r="159" spans="18:31">
      <c r="R159" s="115"/>
      <c r="S159" s="115"/>
      <c r="T159" s="115"/>
      <c r="U159" s="115"/>
      <c r="V159" s="115"/>
      <c r="W159" s="115"/>
      <c r="X159" s="115"/>
      <c r="Y159" s="115"/>
      <c r="Z159" s="115"/>
      <c r="AA159" s="115"/>
      <c r="AB159" s="115"/>
      <c r="AC159" s="115"/>
      <c r="AD159" s="115"/>
      <c r="AE159" s="115"/>
    </row>
    <row r="160" spans="18:31">
      <c r="R160" s="115"/>
      <c r="S160" s="115"/>
      <c r="T160" s="115"/>
      <c r="U160" s="115"/>
      <c r="V160" s="115"/>
      <c r="W160" s="115"/>
      <c r="X160" s="115"/>
      <c r="Y160" s="115"/>
      <c r="Z160" s="115"/>
      <c r="AA160" s="115"/>
      <c r="AB160" s="115"/>
      <c r="AC160" s="115"/>
      <c r="AD160" s="115"/>
      <c r="AE160" s="115"/>
    </row>
    <row r="161" spans="18:31">
      <c r="R161" s="115"/>
      <c r="S161" s="115"/>
      <c r="T161" s="115"/>
      <c r="U161" s="115"/>
      <c r="V161" s="115"/>
      <c r="W161" s="115"/>
      <c r="X161" s="115"/>
      <c r="Y161" s="115"/>
      <c r="Z161" s="115"/>
      <c r="AA161" s="115"/>
      <c r="AB161" s="115"/>
      <c r="AC161" s="115"/>
      <c r="AD161" s="115"/>
      <c r="AE161" s="115"/>
    </row>
    <row r="162" spans="18:31">
      <c r="R162" s="115"/>
      <c r="S162" s="115"/>
      <c r="T162" s="115"/>
      <c r="U162" s="115"/>
      <c r="V162" s="115"/>
      <c r="W162" s="115"/>
      <c r="X162" s="115"/>
      <c r="Y162" s="115"/>
      <c r="Z162" s="115"/>
      <c r="AA162" s="115"/>
      <c r="AB162" s="115"/>
      <c r="AC162" s="115"/>
      <c r="AD162" s="115"/>
      <c r="AE162" s="115"/>
    </row>
    <row r="163" spans="18:31">
      <c r="R163" s="115"/>
      <c r="S163" s="115"/>
      <c r="T163" s="115"/>
      <c r="U163" s="115"/>
      <c r="V163" s="115"/>
      <c r="W163" s="115"/>
      <c r="X163" s="115"/>
      <c r="Y163" s="115"/>
      <c r="Z163" s="115"/>
      <c r="AA163" s="115"/>
      <c r="AB163" s="115"/>
      <c r="AC163" s="115"/>
      <c r="AD163" s="115"/>
      <c r="AE163" s="115"/>
    </row>
    <row r="164" spans="18:31">
      <c r="R164" s="115"/>
      <c r="S164" s="115"/>
      <c r="T164" s="115"/>
      <c r="U164" s="115"/>
      <c r="V164" s="115"/>
      <c r="W164" s="115"/>
      <c r="X164" s="115"/>
      <c r="Y164" s="115"/>
      <c r="Z164" s="115"/>
      <c r="AA164" s="115"/>
      <c r="AB164" s="115"/>
      <c r="AC164" s="115"/>
      <c r="AD164" s="115"/>
      <c r="AE164" s="115"/>
    </row>
    <row r="165" spans="18:31">
      <c r="R165" s="115"/>
      <c r="S165" s="115"/>
      <c r="T165" s="115"/>
      <c r="U165" s="115"/>
      <c r="V165" s="115"/>
      <c r="W165" s="115"/>
      <c r="X165" s="115"/>
      <c r="Y165" s="115"/>
      <c r="Z165" s="115"/>
      <c r="AA165" s="115"/>
      <c r="AB165" s="115"/>
      <c r="AC165" s="115"/>
      <c r="AD165" s="115"/>
      <c r="AE165" s="115"/>
    </row>
    <row r="166" spans="18:31">
      <c r="R166" s="115"/>
      <c r="S166" s="115"/>
      <c r="T166" s="115"/>
      <c r="U166" s="115"/>
      <c r="V166" s="115"/>
      <c r="W166" s="115"/>
      <c r="X166" s="115"/>
      <c r="Y166" s="115"/>
      <c r="Z166" s="115"/>
      <c r="AA166" s="115"/>
      <c r="AB166" s="115"/>
      <c r="AC166" s="115"/>
      <c r="AD166" s="115"/>
      <c r="AE166" s="115"/>
    </row>
    <row r="167" spans="18:31">
      <c r="R167" s="115"/>
      <c r="S167" s="115"/>
      <c r="T167" s="115"/>
      <c r="U167" s="115"/>
      <c r="V167" s="115"/>
      <c r="W167" s="115"/>
      <c r="X167" s="115"/>
      <c r="Y167" s="115"/>
      <c r="Z167" s="115"/>
      <c r="AA167" s="115"/>
      <c r="AB167" s="115"/>
      <c r="AC167" s="115"/>
      <c r="AD167" s="115"/>
      <c r="AE167" s="115"/>
    </row>
    <row r="168" spans="18:31">
      <c r="R168" s="115"/>
      <c r="S168" s="115"/>
      <c r="T168" s="115"/>
      <c r="U168" s="115"/>
      <c r="V168" s="115"/>
      <c r="W168" s="115"/>
      <c r="X168" s="115"/>
      <c r="Y168" s="115"/>
      <c r="Z168" s="115"/>
      <c r="AA168" s="115"/>
      <c r="AB168" s="115"/>
      <c r="AC168" s="115"/>
      <c r="AD168" s="115"/>
      <c r="AE168" s="115"/>
    </row>
    <row r="169" spans="18:31">
      <c r="R169" s="115"/>
      <c r="S169" s="115"/>
      <c r="T169" s="115"/>
      <c r="U169" s="115"/>
      <c r="V169" s="115"/>
      <c r="W169" s="115"/>
      <c r="X169" s="115"/>
      <c r="Y169" s="115"/>
      <c r="Z169" s="115"/>
      <c r="AA169" s="115"/>
      <c r="AB169" s="115"/>
      <c r="AC169" s="115"/>
      <c r="AD169" s="115"/>
      <c r="AE169" s="115"/>
    </row>
    <row r="170" spans="18:31">
      <c r="R170" s="115"/>
      <c r="S170" s="115"/>
      <c r="T170" s="115"/>
      <c r="U170" s="115"/>
      <c r="V170" s="115"/>
      <c r="W170" s="115"/>
      <c r="X170" s="115"/>
      <c r="Y170" s="115"/>
      <c r="Z170" s="115"/>
      <c r="AA170" s="115"/>
      <c r="AB170" s="115"/>
      <c r="AC170" s="115"/>
      <c r="AD170" s="115"/>
      <c r="AE170" s="115"/>
    </row>
    <row r="171" spans="18:31">
      <c r="R171" s="115"/>
      <c r="S171" s="115"/>
      <c r="T171" s="115"/>
      <c r="U171" s="115"/>
      <c r="V171" s="115"/>
      <c r="W171" s="115"/>
      <c r="X171" s="115"/>
      <c r="Y171" s="115"/>
      <c r="Z171" s="115"/>
      <c r="AA171" s="115"/>
      <c r="AB171" s="115"/>
      <c r="AC171" s="115"/>
      <c r="AD171" s="115"/>
      <c r="AE171" s="115"/>
    </row>
    <row r="172" spans="18:31">
      <c r="R172" s="115"/>
      <c r="S172" s="115"/>
      <c r="T172" s="115"/>
      <c r="U172" s="115"/>
      <c r="V172" s="115"/>
      <c r="W172" s="115"/>
      <c r="X172" s="115"/>
      <c r="Y172" s="115"/>
      <c r="Z172" s="115"/>
      <c r="AA172" s="115"/>
      <c r="AB172" s="115"/>
      <c r="AC172" s="115"/>
      <c r="AD172" s="115"/>
      <c r="AE172" s="115"/>
    </row>
    <row r="173" spans="18:31">
      <c r="R173" s="115"/>
      <c r="S173" s="115"/>
      <c r="T173" s="115"/>
      <c r="U173" s="115"/>
      <c r="V173" s="115"/>
      <c r="W173" s="115"/>
      <c r="X173" s="115"/>
      <c r="Y173" s="115"/>
      <c r="Z173" s="115"/>
      <c r="AA173" s="115"/>
      <c r="AB173" s="115"/>
      <c r="AC173" s="115"/>
      <c r="AD173" s="115"/>
      <c r="AE173" s="115"/>
    </row>
    <row r="174" spans="18:31">
      <c r="R174" s="115"/>
      <c r="S174" s="115"/>
      <c r="T174" s="115"/>
      <c r="U174" s="115"/>
      <c r="V174" s="115"/>
      <c r="W174" s="115"/>
      <c r="X174" s="115"/>
      <c r="Y174" s="115"/>
      <c r="Z174" s="115"/>
      <c r="AA174" s="115"/>
      <c r="AB174" s="115"/>
      <c r="AC174" s="115"/>
      <c r="AD174" s="115"/>
      <c r="AE174" s="115"/>
    </row>
    <row r="175" spans="18:31">
      <c r="R175" s="115"/>
      <c r="S175" s="115"/>
      <c r="T175" s="115"/>
      <c r="U175" s="115"/>
      <c r="V175" s="115"/>
      <c r="W175" s="115"/>
      <c r="X175" s="115"/>
      <c r="Y175" s="115"/>
      <c r="Z175" s="115"/>
      <c r="AA175" s="115"/>
      <c r="AB175" s="115"/>
      <c r="AC175" s="115"/>
      <c r="AD175" s="115"/>
      <c r="AE175" s="115"/>
    </row>
    <row r="176" spans="18:31">
      <c r="R176" s="115"/>
      <c r="S176" s="115"/>
      <c r="T176" s="115"/>
      <c r="U176" s="115"/>
      <c r="V176" s="115"/>
      <c r="W176" s="115"/>
      <c r="X176" s="115"/>
      <c r="Y176" s="115"/>
      <c r="Z176" s="115"/>
      <c r="AA176" s="115"/>
      <c r="AB176" s="115"/>
      <c r="AC176" s="115"/>
      <c r="AD176" s="115"/>
      <c r="AE176" s="115"/>
    </row>
    <row r="177" spans="18:31">
      <c r="R177" s="115"/>
      <c r="S177" s="115"/>
      <c r="T177" s="115"/>
      <c r="U177" s="115"/>
      <c r="V177" s="115"/>
      <c r="W177" s="115"/>
      <c r="X177" s="115"/>
      <c r="Y177" s="115"/>
      <c r="Z177" s="115"/>
      <c r="AA177" s="115"/>
      <c r="AB177" s="115"/>
      <c r="AC177" s="115"/>
      <c r="AD177" s="115"/>
      <c r="AE177" s="115"/>
    </row>
    <row r="178" spans="18:31">
      <c r="R178" s="115"/>
      <c r="S178" s="115"/>
      <c r="T178" s="115"/>
      <c r="U178" s="115"/>
      <c r="V178" s="115"/>
      <c r="W178" s="115"/>
      <c r="X178" s="115"/>
      <c r="Y178" s="115"/>
      <c r="Z178" s="115"/>
      <c r="AA178" s="115"/>
      <c r="AB178" s="115"/>
      <c r="AC178" s="115"/>
      <c r="AD178" s="115"/>
      <c r="AE178" s="115"/>
    </row>
    <row r="179" spans="18:31">
      <c r="R179" s="115"/>
      <c r="S179" s="115"/>
      <c r="T179" s="115"/>
      <c r="U179" s="115"/>
      <c r="V179" s="115"/>
      <c r="W179" s="115"/>
      <c r="X179" s="115"/>
      <c r="Y179" s="115"/>
      <c r="Z179" s="115"/>
      <c r="AA179" s="115"/>
      <c r="AB179" s="115"/>
      <c r="AC179" s="115"/>
      <c r="AD179" s="115"/>
      <c r="AE179" s="115"/>
    </row>
    <row r="180" spans="18:31">
      <c r="R180" s="115"/>
      <c r="S180" s="115"/>
      <c r="T180" s="115"/>
      <c r="U180" s="115"/>
      <c r="V180" s="115"/>
      <c r="W180" s="115"/>
      <c r="X180" s="115"/>
      <c r="Y180" s="115"/>
      <c r="Z180" s="115"/>
      <c r="AA180" s="115"/>
      <c r="AB180" s="115"/>
      <c r="AC180" s="115"/>
      <c r="AD180" s="115"/>
      <c r="AE180" s="115"/>
    </row>
    <row r="181" spans="18:31">
      <c r="R181" s="115"/>
      <c r="S181" s="115"/>
      <c r="T181" s="115"/>
      <c r="U181" s="115"/>
      <c r="V181" s="115"/>
      <c r="W181" s="115"/>
      <c r="X181" s="115"/>
      <c r="Y181" s="115"/>
      <c r="Z181" s="115"/>
      <c r="AA181" s="115"/>
      <c r="AB181" s="115"/>
      <c r="AC181" s="115"/>
      <c r="AD181" s="115"/>
      <c r="AE181" s="115"/>
    </row>
    <row r="182" spans="18:31">
      <c r="R182" s="115"/>
      <c r="S182" s="115"/>
      <c r="T182" s="115"/>
      <c r="U182" s="115"/>
      <c r="V182" s="115"/>
      <c r="W182" s="115"/>
      <c r="X182" s="115"/>
      <c r="Y182" s="115"/>
      <c r="Z182" s="115"/>
      <c r="AA182" s="115"/>
      <c r="AB182" s="115"/>
      <c r="AC182" s="115"/>
      <c r="AD182" s="115"/>
      <c r="AE182" s="115"/>
    </row>
    <row r="183" spans="18:31">
      <c r="R183" s="115"/>
      <c r="S183" s="115"/>
      <c r="T183" s="115"/>
      <c r="U183" s="115"/>
      <c r="V183" s="115"/>
      <c r="W183" s="115"/>
      <c r="X183" s="115"/>
      <c r="Y183" s="115"/>
      <c r="Z183" s="115"/>
      <c r="AA183" s="115"/>
      <c r="AB183" s="115"/>
      <c r="AC183" s="115"/>
      <c r="AD183" s="115"/>
      <c r="AE183" s="115"/>
    </row>
    <row r="184" spans="18:31">
      <c r="R184" s="115"/>
      <c r="S184" s="115"/>
      <c r="T184" s="115"/>
      <c r="U184" s="115"/>
      <c r="V184" s="115"/>
      <c r="W184" s="115"/>
      <c r="X184" s="115"/>
      <c r="Y184" s="115"/>
      <c r="Z184" s="115"/>
      <c r="AA184" s="115"/>
      <c r="AB184" s="115"/>
      <c r="AC184" s="115"/>
      <c r="AD184" s="115"/>
      <c r="AE184" s="115"/>
    </row>
    <row r="185" spans="18:31">
      <c r="R185" s="115"/>
      <c r="S185" s="115"/>
      <c r="T185" s="115"/>
      <c r="U185" s="115"/>
      <c r="V185" s="115"/>
      <c r="W185" s="115"/>
      <c r="X185" s="115"/>
      <c r="Y185" s="115"/>
      <c r="Z185" s="115"/>
      <c r="AA185" s="115"/>
      <c r="AB185" s="115"/>
      <c r="AC185" s="115"/>
      <c r="AD185" s="115"/>
      <c r="AE185" s="115"/>
    </row>
    <row r="186" spans="18:31">
      <c r="R186" s="115"/>
      <c r="S186" s="115"/>
      <c r="T186" s="115"/>
      <c r="U186" s="115"/>
      <c r="V186" s="115"/>
      <c r="W186" s="115"/>
      <c r="X186" s="115"/>
      <c r="Y186" s="115"/>
      <c r="Z186" s="115"/>
      <c r="AA186" s="115"/>
      <c r="AB186" s="115"/>
      <c r="AC186" s="115"/>
      <c r="AD186" s="115"/>
      <c r="AE186" s="115"/>
    </row>
    <row r="187" spans="18:31">
      <c r="R187" s="115"/>
      <c r="S187" s="115"/>
      <c r="T187" s="115"/>
      <c r="U187" s="115"/>
      <c r="V187" s="115"/>
      <c r="W187" s="115"/>
      <c r="X187" s="115"/>
      <c r="Y187" s="115"/>
      <c r="Z187" s="115"/>
      <c r="AA187" s="115"/>
      <c r="AB187" s="115"/>
      <c r="AC187" s="115"/>
      <c r="AD187" s="115"/>
      <c r="AE187" s="115"/>
    </row>
    <row r="188" spans="18:31">
      <c r="R188" s="115"/>
      <c r="S188" s="115"/>
      <c r="T188" s="115"/>
      <c r="U188" s="115"/>
      <c r="V188" s="115"/>
      <c r="W188" s="115"/>
      <c r="X188" s="115"/>
      <c r="Y188" s="115"/>
      <c r="Z188" s="115"/>
      <c r="AA188" s="115"/>
      <c r="AB188" s="115"/>
      <c r="AC188" s="115"/>
      <c r="AD188" s="115"/>
      <c r="AE188" s="115"/>
    </row>
    <row r="189" spans="18:31">
      <c r="R189" s="115"/>
      <c r="S189" s="115"/>
      <c r="T189" s="115"/>
      <c r="U189" s="115"/>
      <c r="V189" s="115"/>
      <c r="W189" s="115"/>
      <c r="X189" s="115"/>
      <c r="Y189" s="115"/>
      <c r="Z189" s="115"/>
      <c r="AA189" s="115"/>
      <c r="AB189" s="115"/>
      <c r="AC189" s="115"/>
      <c r="AD189" s="115"/>
      <c r="AE189" s="115"/>
    </row>
    <row r="190" spans="18:31">
      <c r="R190" s="115"/>
      <c r="S190" s="115"/>
      <c r="T190" s="115"/>
      <c r="U190" s="115"/>
      <c r="V190" s="115"/>
      <c r="W190" s="115"/>
      <c r="X190" s="115"/>
      <c r="Y190" s="115"/>
      <c r="Z190" s="115"/>
      <c r="AA190" s="115"/>
      <c r="AB190" s="115"/>
      <c r="AC190" s="115"/>
      <c r="AD190" s="115"/>
      <c r="AE190" s="115"/>
    </row>
    <row r="191" spans="18:31">
      <c r="R191" s="115"/>
      <c r="S191" s="115"/>
      <c r="T191" s="115"/>
      <c r="U191" s="115"/>
      <c r="V191" s="115"/>
      <c r="W191" s="115"/>
      <c r="X191" s="115"/>
      <c r="Y191" s="115"/>
      <c r="Z191" s="115"/>
      <c r="AA191" s="115"/>
      <c r="AB191" s="115"/>
      <c r="AC191" s="115"/>
      <c r="AD191" s="115"/>
      <c r="AE191" s="115"/>
    </row>
    <row r="192" spans="18:31">
      <c r="R192" s="115"/>
      <c r="S192" s="115"/>
      <c r="T192" s="115"/>
      <c r="U192" s="115"/>
      <c r="V192" s="115"/>
      <c r="W192" s="115"/>
      <c r="X192" s="115"/>
      <c r="Y192" s="115"/>
      <c r="Z192" s="115"/>
      <c r="AA192" s="115"/>
      <c r="AB192" s="115"/>
      <c r="AC192" s="115"/>
      <c r="AD192" s="115"/>
      <c r="AE192" s="115"/>
    </row>
    <row r="193" spans="18:31">
      <c r="R193" s="115"/>
      <c r="S193" s="115"/>
      <c r="T193" s="115"/>
      <c r="U193" s="115"/>
      <c r="V193" s="115"/>
      <c r="W193" s="115"/>
      <c r="X193" s="115"/>
      <c r="Y193" s="115"/>
      <c r="Z193" s="115"/>
      <c r="AA193" s="115"/>
      <c r="AB193" s="115"/>
      <c r="AC193" s="115"/>
      <c r="AD193" s="115"/>
      <c r="AE193" s="115"/>
    </row>
    <row r="194" spans="18:31">
      <c r="R194" s="115"/>
      <c r="S194" s="115"/>
      <c r="T194" s="115"/>
      <c r="U194" s="115"/>
      <c r="V194" s="115"/>
      <c r="W194" s="115"/>
      <c r="X194" s="115"/>
      <c r="Y194" s="115"/>
      <c r="Z194" s="115"/>
      <c r="AA194" s="115"/>
      <c r="AB194" s="115"/>
      <c r="AC194" s="115"/>
      <c r="AD194" s="115"/>
      <c r="AE194" s="115"/>
    </row>
    <row r="195" spans="18:31">
      <c r="R195" s="115"/>
      <c r="S195" s="115"/>
      <c r="T195" s="115"/>
      <c r="U195" s="115"/>
      <c r="V195" s="115"/>
      <c r="W195" s="115"/>
      <c r="X195" s="115"/>
      <c r="Y195" s="115"/>
      <c r="Z195" s="115"/>
      <c r="AA195" s="115"/>
      <c r="AB195" s="115"/>
      <c r="AC195" s="115"/>
      <c r="AD195" s="115"/>
      <c r="AE195" s="115"/>
    </row>
    <row r="196" spans="18:31">
      <c r="R196" s="115"/>
      <c r="S196" s="115"/>
      <c r="T196" s="115"/>
      <c r="U196" s="115"/>
      <c r="V196" s="115"/>
      <c r="W196" s="115"/>
      <c r="X196" s="115"/>
      <c r="Y196" s="115"/>
      <c r="Z196" s="115"/>
      <c r="AA196" s="115"/>
      <c r="AB196" s="115"/>
      <c r="AC196" s="115"/>
      <c r="AD196" s="115"/>
      <c r="AE196" s="115"/>
    </row>
    <row r="197" spans="18:31">
      <c r="R197" s="115"/>
      <c r="S197" s="115"/>
      <c r="T197" s="115"/>
      <c r="U197" s="115"/>
      <c r="V197" s="115"/>
      <c r="W197" s="115"/>
      <c r="X197" s="115"/>
      <c r="Y197" s="115"/>
      <c r="Z197" s="115"/>
      <c r="AA197" s="115"/>
      <c r="AB197" s="115"/>
      <c r="AC197" s="115"/>
      <c r="AD197" s="115"/>
      <c r="AE197" s="115"/>
    </row>
    <row r="198" spans="18:31">
      <c r="R198" s="115"/>
      <c r="S198" s="115"/>
      <c r="T198" s="115"/>
      <c r="U198" s="115"/>
      <c r="V198" s="115"/>
      <c r="W198" s="115"/>
      <c r="X198" s="115"/>
      <c r="Y198" s="115"/>
      <c r="Z198" s="115"/>
      <c r="AA198" s="115"/>
      <c r="AB198" s="115"/>
      <c r="AC198" s="115"/>
      <c r="AD198" s="115"/>
      <c r="AE198" s="115"/>
    </row>
    <row r="199" spans="18:31">
      <c r="R199" s="115"/>
      <c r="S199" s="115"/>
      <c r="T199" s="115"/>
      <c r="U199" s="115"/>
      <c r="V199" s="115"/>
      <c r="W199" s="115"/>
      <c r="X199" s="115"/>
      <c r="Y199" s="115"/>
      <c r="Z199" s="115"/>
      <c r="AA199" s="115"/>
      <c r="AB199" s="115"/>
      <c r="AC199" s="115"/>
      <c r="AD199" s="115"/>
      <c r="AE199" s="115"/>
    </row>
    <row r="200" spans="18:31">
      <c r="R200" s="115"/>
      <c r="S200" s="115"/>
      <c r="T200" s="115"/>
      <c r="U200" s="115"/>
      <c r="V200" s="115"/>
      <c r="W200" s="115"/>
      <c r="X200" s="115"/>
      <c r="Y200" s="115"/>
      <c r="Z200" s="115"/>
      <c r="AA200" s="115"/>
      <c r="AB200" s="115"/>
      <c r="AC200" s="115"/>
      <c r="AD200" s="115"/>
      <c r="AE200" s="115"/>
    </row>
    <row r="201" spans="18:31">
      <c r="R201" s="115"/>
      <c r="S201" s="115"/>
      <c r="T201" s="115"/>
      <c r="U201" s="115"/>
      <c r="V201" s="115"/>
      <c r="W201" s="115"/>
      <c r="X201" s="115"/>
      <c r="Y201" s="115"/>
      <c r="Z201" s="115"/>
      <c r="AA201" s="115"/>
      <c r="AB201" s="115"/>
      <c r="AC201" s="115"/>
      <c r="AD201" s="115"/>
      <c r="AE201" s="115"/>
    </row>
    <row r="202" spans="18:31">
      <c r="R202" s="115"/>
      <c r="S202" s="115"/>
      <c r="T202" s="115"/>
      <c r="U202" s="115"/>
      <c r="V202" s="115"/>
      <c r="W202" s="115"/>
      <c r="X202" s="115"/>
      <c r="Y202" s="115"/>
      <c r="Z202" s="115"/>
      <c r="AA202" s="115"/>
      <c r="AB202" s="115"/>
      <c r="AC202" s="115"/>
      <c r="AD202" s="115"/>
      <c r="AE202" s="115"/>
    </row>
    <row r="203" spans="18:31">
      <c r="R203" s="115"/>
      <c r="S203" s="115"/>
      <c r="T203" s="115"/>
      <c r="U203" s="115"/>
      <c r="V203" s="115"/>
      <c r="W203" s="115"/>
      <c r="X203" s="115"/>
      <c r="Y203" s="115"/>
      <c r="Z203" s="115"/>
      <c r="AA203" s="115"/>
      <c r="AB203" s="115"/>
      <c r="AC203" s="115"/>
      <c r="AD203" s="115"/>
      <c r="AE203" s="115"/>
    </row>
    <row r="204" spans="18:31">
      <c r="R204" s="115"/>
      <c r="S204" s="115"/>
      <c r="T204" s="115"/>
      <c r="U204" s="115"/>
      <c r="V204" s="115"/>
      <c r="W204" s="115"/>
      <c r="X204" s="115"/>
      <c r="Y204" s="115"/>
      <c r="Z204" s="115"/>
      <c r="AA204" s="115"/>
      <c r="AB204" s="115"/>
      <c r="AC204" s="115"/>
      <c r="AD204" s="115"/>
      <c r="AE204" s="115"/>
    </row>
    <row r="205" spans="18:31">
      <c r="R205" s="115"/>
      <c r="S205" s="115"/>
      <c r="T205" s="115"/>
      <c r="U205" s="115"/>
      <c r="V205" s="115"/>
      <c r="W205" s="115"/>
      <c r="X205" s="115"/>
      <c r="Y205" s="115"/>
      <c r="Z205" s="115"/>
      <c r="AA205" s="115"/>
      <c r="AB205" s="115"/>
      <c r="AC205" s="115"/>
      <c r="AD205" s="115"/>
      <c r="AE205" s="115"/>
    </row>
    <row r="206" spans="18:31">
      <c r="R206" s="115"/>
      <c r="S206" s="115"/>
      <c r="T206" s="115"/>
      <c r="U206" s="115"/>
      <c r="V206" s="115"/>
      <c r="W206" s="115"/>
      <c r="X206" s="115"/>
      <c r="Y206" s="115"/>
      <c r="Z206" s="115"/>
      <c r="AA206" s="115"/>
      <c r="AB206" s="115"/>
      <c r="AC206" s="115"/>
      <c r="AD206" s="115"/>
      <c r="AE206" s="115"/>
    </row>
    <row r="207" spans="18:31">
      <c r="R207" s="115"/>
      <c r="S207" s="115"/>
      <c r="T207" s="115"/>
      <c r="U207" s="115"/>
      <c r="V207" s="115"/>
      <c r="W207" s="115"/>
      <c r="X207" s="115"/>
      <c r="Y207" s="115"/>
      <c r="Z207" s="115"/>
      <c r="AA207" s="115"/>
      <c r="AB207" s="115"/>
      <c r="AC207" s="115"/>
      <c r="AD207" s="115"/>
      <c r="AE207" s="115"/>
    </row>
    <row r="208" spans="18:31">
      <c r="R208" s="115"/>
      <c r="S208" s="115"/>
      <c r="T208" s="115"/>
      <c r="U208" s="115"/>
      <c r="V208" s="115"/>
      <c r="W208" s="115"/>
      <c r="X208" s="115"/>
      <c r="Y208" s="115"/>
      <c r="Z208" s="115"/>
      <c r="AA208" s="115"/>
      <c r="AB208" s="115"/>
      <c r="AC208" s="115"/>
      <c r="AD208" s="115"/>
      <c r="AE208" s="115"/>
    </row>
    <row r="209" spans="18:31">
      <c r="R209" s="115"/>
      <c r="S209" s="115"/>
      <c r="T209" s="115"/>
      <c r="U209" s="115"/>
      <c r="V209" s="115"/>
      <c r="W209" s="115"/>
      <c r="X209" s="115"/>
      <c r="Y209" s="115"/>
      <c r="Z209" s="115"/>
      <c r="AA209" s="115"/>
      <c r="AB209" s="115"/>
      <c r="AC209" s="115"/>
      <c r="AD209" s="115"/>
      <c r="AE209" s="115"/>
    </row>
    <row r="210" spans="18:31">
      <c r="R210" s="115"/>
      <c r="S210" s="115"/>
      <c r="T210" s="115"/>
      <c r="U210" s="115"/>
      <c r="V210" s="115"/>
      <c r="W210" s="115"/>
      <c r="X210" s="115"/>
      <c r="Y210" s="115"/>
      <c r="Z210" s="115"/>
      <c r="AA210" s="115"/>
      <c r="AB210" s="115"/>
      <c r="AC210" s="115"/>
      <c r="AD210" s="115"/>
      <c r="AE210" s="115"/>
    </row>
    <row r="211" spans="18:31">
      <c r="R211" s="115"/>
      <c r="S211" s="115"/>
      <c r="T211" s="115"/>
      <c r="U211" s="115"/>
      <c r="V211" s="115"/>
      <c r="W211" s="115"/>
      <c r="X211" s="115"/>
      <c r="Y211" s="115"/>
      <c r="Z211" s="115"/>
      <c r="AA211" s="115"/>
      <c r="AB211" s="115"/>
      <c r="AC211" s="115"/>
      <c r="AD211" s="115"/>
      <c r="AE211" s="115"/>
    </row>
    <row r="212" spans="18:31">
      <c r="R212" s="115"/>
      <c r="S212" s="115"/>
      <c r="T212" s="115"/>
      <c r="U212" s="115"/>
      <c r="V212" s="115"/>
      <c r="W212" s="115"/>
      <c r="X212" s="115"/>
      <c r="Y212" s="115"/>
      <c r="Z212" s="115"/>
      <c r="AA212" s="115"/>
      <c r="AB212" s="115"/>
      <c r="AC212" s="115"/>
      <c r="AD212" s="115"/>
      <c r="AE212" s="115"/>
    </row>
    <row r="213" spans="18:31">
      <c r="R213" s="115"/>
      <c r="S213" s="115"/>
      <c r="T213" s="115"/>
      <c r="U213" s="115"/>
      <c r="V213" s="115"/>
      <c r="W213" s="115"/>
      <c r="X213" s="115"/>
      <c r="Y213" s="115"/>
      <c r="Z213" s="115"/>
      <c r="AA213" s="115"/>
      <c r="AB213" s="115"/>
      <c r="AC213" s="115"/>
      <c r="AD213" s="115"/>
      <c r="AE213" s="115"/>
    </row>
    <row r="214" spans="18:31">
      <c r="R214" s="115"/>
      <c r="S214" s="115"/>
      <c r="T214" s="115"/>
      <c r="U214" s="115"/>
      <c r="V214" s="115"/>
      <c r="W214" s="115"/>
      <c r="X214" s="115"/>
      <c r="Y214" s="115"/>
      <c r="Z214" s="115"/>
      <c r="AA214" s="115"/>
      <c r="AB214" s="115"/>
      <c r="AC214" s="115"/>
      <c r="AD214" s="115"/>
      <c r="AE214" s="115"/>
    </row>
    <row r="215" spans="18:31">
      <c r="R215" s="115"/>
      <c r="S215" s="115"/>
      <c r="T215" s="115"/>
      <c r="U215" s="115"/>
      <c r="V215" s="115"/>
      <c r="W215" s="115"/>
      <c r="X215" s="115"/>
      <c r="Y215" s="115"/>
      <c r="Z215" s="115"/>
      <c r="AA215" s="115"/>
      <c r="AB215" s="115"/>
      <c r="AC215" s="115"/>
      <c r="AD215" s="115"/>
      <c r="AE215" s="115"/>
    </row>
    <row r="216" spans="18:31">
      <c r="R216" s="115"/>
      <c r="S216" s="115"/>
      <c r="T216" s="115"/>
      <c r="U216" s="115"/>
      <c r="V216" s="115"/>
      <c r="W216" s="115"/>
      <c r="X216" s="115"/>
      <c r="Y216" s="115"/>
      <c r="Z216" s="115"/>
      <c r="AA216" s="115"/>
      <c r="AB216" s="115"/>
      <c r="AC216" s="115"/>
      <c r="AD216" s="115"/>
      <c r="AE216" s="115"/>
    </row>
    <row r="217" spans="18:31">
      <c r="R217" s="115"/>
      <c r="S217" s="115"/>
      <c r="T217" s="115"/>
      <c r="U217" s="115"/>
      <c r="V217" s="115"/>
      <c r="W217" s="115"/>
      <c r="X217" s="115"/>
      <c r="Y217" s="115"/>
      <c r="Z217" s="115"/>
      <c r="AA217" s="115"/>
      <c r="AB217" s="115"/>
      <c r="AC217" s="115"/>
      <c r="AD217" s="115"/>
      <c r="AE217" s="115"/>
    </row>
    <row r="218" spans="18:31">
      <c r="R218" s="115"/>
      <c r="S218" s="115"/>
      <c r="T218" s="115"/>
      <c r="U218" s="115"/>
      <c r="V218" s="115"/>
      <c r="W218" s="115"/>
      <c r="X218" s="115"/>
      <c r="Y218" s="115"/>
      <c r="Z218" s="115"/>
      <c r="AA218" s="115"/>
      <c r="AB218" s="115"/>
      <c r="AC218" s="115"/>
      <c r="AD218" s="115"/>
      <c r="AE218" s="115"/>
    </row>
    <row r="219" spans="18:31">
      <c r="R219" s="115"/>
      <c r="S219" s="115"/>
      <c r="T219" s="115"/>
      <c r="U219" s="115"/>
      <c r="V219" s="115"/>
      <c r="W219" s="115"/>
      <c r="X219" s="115"/>
      <c r="Y219" s="115"/>
      <c r="Z219" s="115"/>
      <c r="AA219" s="115"/>
      <c r="AB219" s="115"/>
      <c r="AC219" s="115"/>
      <c r="AD219" s="115"/>
      <c r="AE219" s="115"/>
    </row>
    <row r="220" spans="18:31">
      <c r="R220" s="115"/>
      <c r="S220" s="115"/>
      <c r="T220" s="115"/>
      <c r="U220" s="115"/>
      <c r="V220" s="115"/>
      <c r="W220" s="115"/>
      <c r="X220" s="115"/>
      <c r="Y220" s="115"/>
      <c r="Z220" s="115"/>
      <c r="AA220" s="115"/>
      <c r="AB220" s="115"/>
      <c r="AC220" s="115"/>
      <c r="AD220" s="115"/>
      <c r="AE220" s="115"/>
    </row>
    <row r="221" spans="18:31">
      <c r="R221" s="115"/>
      <c r="S221" s="115"/>
      <c r="T221" s="115"/>
      <c r="U221" s="115"/>
      <c r="V221" s="115"/>
      <c r="W221" s="115"/>
      <c r="X221" s="115"/>
      <c r="Y221" s="115"/>
      <c r="Z221" s="115"/>
      <c r="AA221" s="115"/>
      <c r="AB221" s="115"/>
      <c r="AC221" s="115"/>
      <c r="AD221" s="115"/>
      <c r="AE221" s="115"/>
    </row>
    <row r="222" spans="18:31">
      <c r="R222" s="115"/>
      <c r="S222" s="115"/>
      <c r="T222" s="115"/>
      <c r="U222" s="115"/>
      <c r="V222" s="115"/>
      <c r="W222" s="115"/>
      <c r="X222" s="115"/>
      <c r="Y222" s="115"/>
      <c r="Z222" s="115"/>
      <c r="AA222" s="115"/>
      <c r="AB222" s="115"/>
      <c r="AC222" s="115"/>
      <c r="AD222" s="115"/>
      <c r="AE222" s="115"/>
    </row>
    <row r="223" spans="18:31">
      <c r="R223" s="115"/>
      <c r="S223" s="115"/>
      <c r="T223" s="115"/>
      <c r="U223" s="115"/>
      <c r="V223" s="115"/>
      <c r="W223" s="115"/>
      <c r="X223" s="115"/>
      <c r="Y223" s="115"/>
      <c r="Z223" s="115"/>
      <c r="AA223" s="115"/>
      <c r="AB223" s="115"/>
      <c r="AC223" s="115"/>
      <c r="AD223" s="115"/>
      <c r="AE223" s="115"/>
    </row>
    <row r="224" spans="18:31">
      <c r="R224" s="115"/>
      <c r="S224" s="115"/>
      <c r="T224" s="115"/>
      <c r="U224" s="115"/>
      <c r="V224" s="115"/>
      <c r="W224" s="115"/>
      <c r="X224" s="115"/>
      <c r="Y224" s="115"/>
      <c r="Z224" s="115"/>
      <c r="AA224" s="115"/>
      <c r="AB224" s="115"/>
      <c r="AC224" s="115"/>
      <c r="AD224" s="115"/>
      <c r="AE224" s="115"/>
    </row>
    <row r="225" spans="18:31">
      <c r="R225" s="115"/>
      <c r="S225" s="115"/>
      <c r="T225" s="115"/>
      <c r="U225" s="115"/>
      <c r="V225" s="115"/>
      <c r="W225" s="115"/>
      <c r="X225" s="115"/>
      <c r="Y225" s="115"/>
      <c r="Z225" s="115"/>
      <c r="AA225" s="115"/>
      <c r="AB225" s="115"/>
      <c r="AC225" s="115"/>
      <c r="AD225" s="115"/>
      <c r="AE225" s="115"/>
    </row>
    <row r="226" spans="18:31">
      <c r="R226" s="115"/>
      <c r="S226" s="115"/>
      <c r="T226" s="115"/>
      <c r="U226" s="115"/>
      <c r="V226" s="115"/>
      <c r="W226" s="115"/>
      <c r="X226" s="115"/>
      <c r="Y226" s="115"/>
      <c r="Z226" s="115"/>
      <c r="AA226" s="115"/>
      <c r="AB226" s="115"/>
      <c r="AC226" s="115"/>
      <c r="AD226" s="115"/>
      <c r="AE226" s="115"/>
    </row>
    <row r="227" spans="18:31">
      <c r="R227" s="115"/>
      <c r="S227" s="115"/>
      <c r="T227" s="115"/>
      <c r="U227" s="115"/>
      <c r="V227" s="115"/>
      <c r="W227" s="115"/>
      <c r="X227" s="115"/>
      <c r="Y227" s="115"/>
      <c r="Z227" s="115"/>
      <c r="AA227" s="115"/>
      <c r="AB227" s="115"/>
      <c r="AC227" s="115"/>
      <c r="AD227" s="115"/>
      <c r="AE227" s="115"/>
    </row>
    <row r="228" spans="18:31">
      <c r="R228" s="115"/>
      <c r="S228" s="115"/>
      <c r="T228" s="115"/>
      <c r="U228" s="115"/>
      <c r="V228" s="115"/>
      <c r="W228" s="115"/>
      <c r="X228" s="115"/>
      <c r="Y228" s="115"/>
      <c r="Z228" s="115"/>
      <c r="AA228" s="115"/>
      <c r="AB228" s="115"/>
      <c r="AC228" s="115"/>
      <c r="AD228" s="115"/>
      <c r="AE228" s="115"/>
    </row>
    <row r="229" spans="18:31">
      <c r="R229" s="115"/>
      <c r="S229" s="115"/>
      <c r="T229" s="115"/>
      <c r="U229" s="115"/>
      <c r="V229" s="115"/>
      <c r="W229" s="115"/>
      <c r="X229" s="115"/>
      <c r="Y229" s="115"/>
      <c r="Z229" s="115"/>
      <c r="AA229" s="115"/>
      <c r="AB229" s="115"/>
      <c r="AC229" s="115"/>
      <c r="AD229" s="115"/>
      <c r="AE229" s="115"/>
    </row>
    <row r="230" spans="18:31">
      <c r="R230" s="115"/>
      <c r="S230" s="115"/>
      <c r="T230" s="115"/>
      <c r="U230" s="115"/>
      <c r="V230" s="115"/>
      <c r="W230" s="115"/>
      <c r="X230" s="115"/>
      <c r="Y230" s="115"/>
      <c r="Z230" s="115"/>
      <c r="AA230" s="115"/>
      <c r="AB230" s="115"/>
      <c r="AC230" s="115"/>
      <c r="AD230" s="115"/>
      <c r="AE230" s="115"/>
    </row>
    <row r="231" spans="18:31">
      <c r="R231" s="115"/>
      <c r="S231" s="115"/>
      <c r="T231" s="115"/>
      <c r="U231" s="115"/>
      <c r="V231" s="115"/>
      <c r="W231" s="115"/>
      <c r="X231" s="115"/>
      <c r="Y231" s="115"/>
      <c r="Z231" s="115"/>
      <c r="AA231" s="115"/>
      <c r="AB231" s="115"/>
      <c r="AC231" s="115"/>
      <c r="AD231" s="115"/>
      <c r="AE231" s="115"/>
    </row>
    <row r="232" spans="18:31">
      <c r="R232" s="115"/>
      <c r="S232" s="115"/>
      <c r="T232" s="115"/>
      <c r="U232" s="115"/>
      <c r="V232" s="115"/>
      <c r="W232" s="115"/>
      <c r="X232" s="115"/>
      <c r="Y232" s="115"/>
      <c r="Z232" s="115"/>
      <c r="AA232" s="115"/>
      <c r="AB232" s="115"/>
      <c r="AC232" s="115"/>
      <c r="AD232" s="115"/>
      <c r="AE232" s="115"/>
    </row>
    <row r="233" spans="18:31">
      <c r="R233" s="115"/>
      <c r="S233" s="115"/>
      <c r="T233" s="115"/>
      <c r="U233" s="115"/>
      <c r="V233" s="115"/>
      <c r="W233" s="115"/>
      <c r="X233" s="115"/>
      <c r="Y233" s="115"/>
      <c r="Z233" s="115"/>
      <c r="AA233" s="115"/>
      <c r="AB233" s="115"/>
      <c r="AC233" s="115"/>
      <c r="AD233" s="115"/>
      <c r="AE233" s="115"/>
    </row>
    <row r="234" spans="18:31">
      <c r="R234" s="115"/>
      <c r="S234" s="115"/>
      <c r="T234" s="115"/>
      <c r="U234" s="115"/>
      <c r="V234" s="115"/>
      <c r="W234" s="115"/>
      <c r="X234" s="115"/>
      <c r="Y234" s="115"/>
      <c r="Z234" s="115"/>
      <c r="AA234" s="115"/>
      <c r="AB234" s="115"/>
      <c r="AC234" s="115"/>
      <c r="AD234" s="115"/>
      <c r="AE234" s="115"/>
    </row>
    <row r="235" spans="18:31">
      <c r="R235" s="115"/>
      <c r="S235" s="115"/>
      <c r="T235" s="115"/>
      <c r="U235" s="115"/>
      <c r="V235" s="115"/>
      <c r="W235" s="115"/>
      <c r="X235" s="115"/>
      <c r="Y235" s="115"/>
      <c r="Z235" s="115"/>
      <c r="AA235" s="115"/>
      <c r="AB235" s="115"/>
      <c r="AC235" s="115"/>
      <c r="AD235" s="115"/>
      <c r="AE235" s="115"/>
    </row>
    <row r="236" spans="18:31">
      <c r="R236" s="115"/>
      <c r="S236" s="115"/>
      <c r="T236" s="115"/>
      <c r="U236" s="115"/>
      <c r="V236" s="115"/>
      <c r="W236" s="115"/>
      <c r="X236" s="115"/>
      <c r="Y236" s="115"/>
      <c r="Z236" s="115"/>
      <c r="AA236" s="115"/>
      <c r="AB236" s="115"/>
      <c r="AC236" s="115"/>
      <c r="AD236" s="115"/>
      <c r="AE236" s="115"/>
    </row>
    <row r="237" spans="18:31">
      <c r="R237" s="115"/>
      <c r="S237" s="115"/>
      <c r="T237" s="115"/>
      <c r="U237" s="115"/>
      <c r="V237" s="115"/>
      <c r="W237" s="115"/>
      <c r="X237" s="115"/>
      <c r="Y237" s="115"/>
      <c r="Z237" s="115"/>
      <c r="AA237" s="115"/>
      <c r="AB237" s="115"/>
      <c r="AC237" s="115"/>
      <c r="AD237" s="115"/>
      <c r="AE237" s="115"/>
    </row>
    <row r="238" spans="18:31">
      <c r="R238" s="115"/>
      <c r="S238" s="115"/>
      <c r="T238" s="115"/>
      <c r="U238" s="115"/>
      <c r="V238" s="115"/>
      <c r="W238" s="115"/>
      <c r="X238" s="115"/>
      <c r="Y238" s="115"/>
      <c r="Z238" s="115"/>
      <c r="AA238" s="115"/>
      <c r="AB238" s="115"/>
      <c r="AC238" s="115"/>
      <c r="AD238" s="115"/>
      <c r="AE238" s="115"/>
    </row>
    <row r="239" spans="18:31">
      <c r="R239" s="115"/>
      <c r="S239" s="115"/>
      <c r="T239" s="115"/>
      <c r="U239" s="115"/>
      <c r="V239" s="115"/>
      <c r="W239" s="115"/>
      <c r="X239" s="115"/>
      <c r="Y239" s="115"/>
      <c r="Z239" s="115"/>
      <c r="AA239" s="115"/>
      <c r="AB239" s="115"/>
      <c r="AC239" s="115"/>
      <c r="AD239" s="115"/>
      <c r="AE239" s="115"/>
    </row>
    <row r="240" spans="18:31">
      <c r="R240" s="115"/>
      <c r="S240" s="115"/>
      <c r="T240" s="115"/>
      <c r="U240" s="115"/>
      <c r="V240" s="115"/>
      <c r="W240" s="115"/>
      <c r="X240" s="115"/>
      <c r="Y240" s="115"/>
      <c r="Z240" s="115"/>
      <c r="AA240" s="115"/>
      <c r="AB240" s="115"/>
      <c r="AC240" s="115"/>
      <c r="AD240" s="115"/>
      <c r="AE240" s="115"/>
    </row>
    <row r="241" spans="18:31">
      <c r="R241" s="115"/>
      <c r="S241" s="115"/>
      <c r="T241" s="115"/>
      <c r="U241" s="115"/>
      <c r="V241" s="115"/>
      <c r="W241" s="115"/>
      <c r="X241" s="115"/>
      <c r="Y241" s="115"/>
      <c r="Z241" s="115"/>
      <c r="AA241" s="115"/>
      <c r="AB241" s="115"/>
      <c r="AC241" s="115"/>
      <c r="AD241" s="115"/>
      <c r="AE241" s="115"/>
    </row>
    <row r="242" spans="18:31">
      <c r="R242" s="115"/>
      <c r="S242" s="115"/>
      <c r="T242" s="115"/>
      <c r="U242" s="115"/>
      <c r="V242" s="115"/>
      <c r="W242" s="115"/>
      <c r="X242" s="115"/>
      <c r="Y242" s="115"/>
      <c r="Z242" s="115"/>
      <c r="AA242" s="115"/>
      <c r="AB242" s="115"/>
      <c r="AC242" s="115"/>
      <c r="AD242" s="115"/>
      <c r="AE242" s="115"/>
    </row>
    <row r="243" spans="18:31">
      <c r="R243" s="115"/>
      <c r="S243" s="115"/>
      <c r="T243" s="115"/>
      <c r="U243" s="115"/>
      <c r="V243" s="115"/>
      <c r="W243" s="115"/>
      <c r="X243" s="115"/>
      <c r="Y243" s="115"/>
      <c r="Z243" s="115"/>
      <c r="AA243" s="115"/>
      <c r="AB243" s="115"/>
      <c r="AC243" s="115"/>
      <c r="AD243" s="115"/>
      <c r="AE243" s="115"/>
    </row>
    <row r="244" spans="18:31">
      <c r="R244" s="115"/>
      <c r="S244" s="115"/>
      <c r="T244" s="115"/>
      <c r="U244" s="115"/>
      <c r="V244" s="115"/>
      <c r="W244" s="115"/>
      <c r="X244" s="115"/>
      <c r="Y244" s="115"/>
      <c r="Z244" s="115"/>
      <c r="AA244" s="115"/>
      <c r="AB244" s="115"/>
      <c r="AC244" s="115"/>
      <c r="AD244" s="115"/>
      <c r="AE244" s="115"/>
    </row>
    <row r="245" spans="18:31">
      <c r="R245" s="115"/>
      <c r="S245" s="115"/>
      <c r="T245" s="115"/>
      <c r="U245" s="115"/>
      <c r="V245" s="115"/>
      <c r="W245" s="115"/>
      <c r="X245" s="115"/>
      <c r="Y245" s="115"/>
      <c r="Z245" s="115"/>
      <c r="AA245" s="115"/>
      <c r="AB245" s="115"/>
      <c r="AC245" s="115"/>
      <c r="AD245" s="115"/>
      <c r="AE245" s="115"/>
    </row>
    <row r="246" spans="18:31">
      <c r="R246" s="115"/>
      <c r="S246" s="115"/>
      <c r="T246" s="115"/>
      <c r="U246" s="115"/>
      <c r="V246" s="115"/>
      <c r="W246" s="115"/>
      <c r="X246" s="115"/>
      <c r="Y246" s="115"/>
      <c r="Z246" s="115"/>
      <c r="AA246" s="115"/>
      <c r="AB246" s="115"/>
      <c r="AC246" s="115"/>
      <c r="AD246" s="115"/>
      <c r="AE246" s="115"/>
    </row>
    <row r="247" spans="18:31">
      <c r="R247" s="115"/>
      <c r="S247" s="115"/>
      <c r="T247" s="115"/>
      <c r="U247" s="115"/>
      <c r="V247" s="115"/>
      <c r="W247" s="115"/>
      <c r="X247" s="115"/>
      <c r="Y247" s="115"/>
      <c r="Z247" s="115"/>
      <c r="AA247" s="115"/>
      <c r="AB247" s="115"/>
      <c r="AC247" s="115"/>
      <c r="AD247" s="115"/>
      <c r="AE247" s="115"/>
    </row>
    <row r="248" spans="18:31">
      <c r="R248" s="115"/>
      <c r="S248" s="115"/>
      <c r="T248" s="115"/>
      <c r="U248" s="115"/>
      <c r="V248" s="115"/>
      <c r="W248" s="115"/>
      <c r="X248" s="115"/>
      <c r="Y248" s="115"/>
      <c r="Z248" s="115"/>
      <c r="AA248" s="115"/>
      <c r="AB248" s="115"/>
      <c r="AC248" s="115"/>
      <c r="AD248" s="115"/>
      <c r="AE248" s="115"/>
    </row>
    <row r="249" spans="18:31">
      <c r="R249" s="115"/>
      <c r="S249" s="115"/>
      <c r="T249" s="115"/>
      <c r="U249" s="115"/>
      <c r="V249" s="115"/>
      <c r="W249" s="115"/>
      <c r="X249" s="115"/>
      <c r="Y249" s="115"/>
      <c r="Z249" s="115"/>
      <c r="AA249" s="115"/>
      <c r="AB249" s="115"/>
      <c r="AC249" s="115"/>
      <c r="AD249" s="115"/>
      <c r="AE249" s="115"/>
    </row>
    <row r="250" spans="18:31">
      <c r="R250" s="115"/>
      <c r="S250" s="115"/>
      <c r="T250" s="115"/>
      <c r="U250" s="115"/>
      <c r="V250" s="115"/>
      <c r="W250" s="115"/>
      <c r="X250" s="115"/>
      <c r="Y250" s="115"/>
      <c r="Z250" s="115"/>
      <c r="AA250" s="115"/>
      <c r="AB250" s="115"/>
      <c r="AC250" s="115"/>
      <c r="AD250" s="115"/>
      <c r="AE250" s="115"/>
    </row>
    <row r="251" spans="18:31">
      <c r="R251" s="115"/>
      <c r="S251" s="115"/>
      <c r="T251" s="115"/>
      <c r="U251" s="115"/>
      <c r="V251" s="115"/>
      <c r="W251" s="115"/>
      <c r="X251" s="115"/>
      <c r="Y251" s="115"/>
      <c r="Z251" s="115"/>
      <c r="AA251" s="115"/>
      <c r="AB251" s="115"/>
      <c r="AC251" s="115"/>
      <c r="AD251" s="115"/>
      <c r="AE251" s="115"/>
    </row>
    <row r="252" spans="18:31">
      <c r="R252" s="115"/>
      <c r="S252" s="115"/>
      <c r="T252" s="115"/>
      <c r="U252" s="115"/>
      <c r="V252" s="115"/>
      <c r="W252" s="115"/>
      <c r="X252" s="115"/>
      <c r="Y252" s="115"/>
      <c r="Z252" s="115"/>
      <c r="AA252" s="115"/>
      <c r="AB252" s="115"/>
      <c r="AC252" s="115"/>
      <c r="AD252" s="115"/>
      <c r="AE252" s="115"/>
    </row>
    <row r="253" spans="18:31">
      <c r="R253" s="115"/>
      <c r="S253" s="115"/>
      <c r="T253" s="115"/>
      <c r="U253" s="115"/>
      <c r="V253" s="115"/>
      <c r="W253" s="115"/>
      <c r="X253" s="115"/>
      <c r="Y253" s="115"/>
      <c r="Z253" s="115"/>
      <c r="AA253" s="115"/>
      <c r="AB253" s="115"/>
      <c r="AC253" s="115"/>
      <c r="AD253" s="115"/>
      <c r="AE253" s="115"/>
    </row>
    <row r="254" spans="18:31">
      <c r="R254" s="115"/>
      <c r="S254" s="115"/>
      <c r="T254" s="115"/>
      <c r="U254" s="115"/>
      <c r="V254" s="115"/>
      <c r="W254" s="115"/>
      <c r="X254" s="115"/>
      <c r="Y254" s="115"/>
      <c r="Z254" s="115"/>
      <c r="AA254" s="115"/>
      <c r="AB254" s="115"/>
      <c r="AC254" s="115"/>
      <c r="AD254" s="115"/>
      <c r="AE254" s="115"/>
    </row>
    <row r="255" spans="18:31">
      <c r="R255" s="115"/>
      <c r="S255" s="115"/>
      <c r="T255" s="115"/>
      <c r="U255" s="115"/>
      <c r="V255" s="115"/>
      <c r="W255" s="115"/>
      <c r="X255" s="115"/>
      <c r="Y255" s="115"/>
      <c r="Z255" s="115"/>
      <c r="AA255" s="115"/>
      <c r="AB255" s="115"/>
      <c r="AC255" s="115"/>
      <c r="AD255" s="115"/>
      <c r="AE255" s="115"/>
    </row>
    <row r="256" spans="18:31">
      <c r="R256" s="115"/>
      <c r="S256" s="115"/>
      <c r="T256" s="115"/>
      <c r="U256" s="115"/>
      <c r="V256" s="115"/>
      <c r="W256" s="115"/>
      <c r="X256" s="115"/>
      <c r="Y256" s="115"/>
      <c r="Z256" s="115"/>
      <c r="AA256" s="115"/>
      <c r="AB256" s="115"/>
      <c r="AC256" s="115"/>
      <c r="AD256" s="115"/>
      <c r="AE256" s="115"/>
    </row>
    <row r="257" spans="18:31">
      <c r="R257" s="115"/>
      <c r="S257" s="115"/>
      <c r="T257" s="115"/>
      <c r="U257" s="115"/>
      <c r="V257" s="115"/>
      <c r="W257" s="115"/>
      <c r="X257" s="115"/>
      <c r="Y257" s="115"/>
      <c r="Z257" s="115"/>
      <c r="AA257" s="115"/>
      <c r="AB257" s="115"/>
      <c r="AC257" s="115"/>
      <c r="AD257" s="115"/>
      <c r="AE257" s="115"/>
    </row>
    <row r="258" spans="18:31">
      <c r="R258" s="115"/>
      <c r="S258" s="115"/>
      <c r="T258" s="115"/>
      <c r="U258" s="115"/>
      <c r="V258" s="115"/>
      <c r="W258" s="115"/>
      <c r="X258" s="115"/>
      <c r="Y258" s="115"/>
      <c r="Z258" s="115"/>
      <c r="AA258" s="115"/>
      <c r="AB258" s="115"/>
      <c r="AC258" s="115"/>
      <c r="AD258" s="115"/>
      <c r="AE258" s="115"/>
    </row>
    <row r="259" spans="18:31">
      <c r="R259" s="115"/>
      <c r="S259" s="115"/>
      <c r="T259" s="115"/>
      <c r="U259" s="115"/>
      <c r="V259" s="115"/>
      <c r="W259" s="115"/>
      <c r="X259" s="115"/>
      <c r="Y259" s="115"/>
      <c r="Z259" s="115"/>
      <c r="AA259" s="115"/>
      <c r="AB259" s="115"/>
      <c r="AC259" s="115"/>
      <c r="AD259" s="115"/>
      <c r="AE259" s="115"/>
    </row>
    <row r="260" spans="18:31">
      <c r="R260" s="115"/>
      <c r="S260" s="115"/>
      <c r="T260" s="115"/>
      <c r="U260" s="115"/>
      <c r="V260" s="115"/>
      <c r="W260" s="115"/>
      <c r="X260" s="115"/>
      <c r="Y260" s="115"/>
      <c r="Z260" s="115"/>
      <c r="AA260" s="115"/>
      <c r="AB260" s="115"/>
      <c r="AC260" s="115"/>
      <c r="AD260" s="115"/>
      <c r="AE260" s="115"/>
    </row>
    <row r="261" spans="18:31">
      <c r="R261" s="115"/>
      <c r="S261" s="115"/>
      <c r="T261" s="115"/>
      <c r="U261" s="115"/>
      <c r="V261" s="115"/>
      <c r="W261" s="115"/>
      <c r="X261" s="115"/>
      <c r="Y261" s="115"/>
      <c r="Z261" s="115"/>
      <c r="AA261" s="115"/>
      <c r="AB261" s="115"/>
      <c r="AC261" s="115"/>
      <c r="AD261" s="115"/>
      <c r="AE261" s="115"/>
    </row>
    <row r="262" spans="18:31">
      <c r="R262" s="115"/>
      <c r="S262" s="115"/>
      <c r="T262" s="115"/>
      <c r="U262" s="115"/>
      <c r="V262" s="115"/>
      <c r="W262" s="115"/>
      <c r="X262" s="115"/>
      <c r="Y262" s="115"/>
      <c r="Z262" s="115"/>
      <c r="AA262" s="115"/>
      <c r="AB262" s="115"/>
      <c r="AC262" s="115"/>
      <c r="AD262" s="115"/>
      <c r="AE262" s="115"/>
    </row>
    <row r="263" spans="18:31">
      <c r="R263" s="115"/>
      <c r="S263" s="115"/>
      <c r="T263" s="115"/>
      <c r="U263" s="115"/>
      <c r="V263" s="115"/>
      <c r="W263" s="115"/>
      <c r="X263" s="115"/>
      <c r="Y263" s="115"/>
      <c r="Z263" s="115"/>
      <c r="AA263" s="115"/>
      <c r="AB263" s="115"/>
      <c r="AC263" s="115"/>
      <c r="AD263" s="115"/>
      <c r="AE263" s="115"/>
    </row>
    <row r="264" spans="18:31">
      <c r="R264" s="115"/>
      <c r="S264" s="115"/>
      <c r="T264" s="115"/>
      <c r="U264" s="115"/>
      <c r="V264" s="115"/>
      <c r="W264" s="115"/>
      <c r="X264" s="115"/>
      <c r="Y264" s="115"/>
      <c r="Z264" s="115"/>
      <c r="AA264" s="115"/>
      <c r="AB264" s="115"/>
      <c r="AC264" s="115"/>
      <c r="AD264" s="115"/>
      <c r="AE264" s="115"/>
    </row>
    <row r="265" spans="18:31">
      <c r="R265" s="115"/>
      <c r="S265" s="115"/>
      <c r="T265" s="115"/>
      <c r="U265" s="115"/>
      <c r="V265" s="115"/>
      <c r="W265" s="115"/>
      <c r="X265" s="115"/>
      <c r="Y265" s="115"/>
      <c r="Z265" s="115"/>
      <c r="AA265" s="115"/>
      <c r="AB265" s="115"/>
      <c r="AC265" s="115"/>
      <c r="AD265" s="115"/>
      <c r="AE265" s="115"/>
    </row>
    <row r="266" spans="18:31">
      <c r="R266" s="115"/>
      <c r="S266" s="115"/>
      <c r="T266" s="115"/>
      <c r="U266" s="115"/>
      <c r="V266" s="115"/>
      <c r="W266" s="115"/>
      <c r="X266" s="115"/>
      <c r="Y266" s="115"/>
      <c r="Z266" s="115"/>
      <c r="AA266" s="115"/>
      <c r="AB266" s="115"/>
      <c r="AC266" s="115"/>
      <c r="AD266" s="115"/>
      <c r="AE266" s="115"/>
    </row>
    <row r="267" spans="18:31">
      <c r="R267" s="115"/>
      <c r="S267" s="115"/>
      <c r="T267" s="115"/>
      <c r="U267" s="115"/>
      <c r="V267" s="115"/>
      <c r="W267" s="115"/>
      <c r="X267" s="115"/>
      <c r="Y267" s="115"/>
      <c r="Z267" s="115"/>
      <c r="AA267" s="115"/>
      <c r="AB267" s="115"/>
      <c r="AC267" s="115"/>
      <c r="AD267" s="115"/>
      <c r="AE267" s="115"/>
    </row>
    <row r="268" spans="18:31">
      <c r="R268" s="115"/>
      <c r="S268" s="115"/>
      <c r="T268" s="115"/>
      <c r="U268" s="115"/>
      <c r="V268" s="115"/>
      <c r="W268" s="115"/>
      <c r="X268" s="115"/>
      <c r="Y268" s="115"/>
      <c r="Z268" s="115"/>
      <c r="AA268" s="115"/>
      <c r="AB268" s="115"/>
      <c r="AC268" s="115"/>
      <c r="AD268" s="115"/>
      <c r="AE268" s="115"/>
    </row>
    <row r="269" spans="18:31">
      <c r="R269" s="115"/>
      <c r="S269" s="115"/>
      <c r="T269" s="115"/>
      <c r="U269" s="115"/>
      <c r="V269" s="115"/>
      <c r="W269" s="115"/>
      <c r="X269" s="115"/>
      <c r="Y269" s="115"/>
      <c r="Z269" s="115"/>
      <c r="AA269" s="115"/>
      <c r="AB269" s="115"/>
      <c r="AC269" s="115"/>
      <c r="AD269" s="115"/>
      <c r="AE269" s="115"/>
    </row>
    <row r="270" spans="18:31">
      <c r="R270" s="115"/>
      <c r="S270" s="115"/>
      <c r="T270" s="115"/>
      <c r="U270" s="115"/>
      <c r="V270" s="115"/>
      <c r="W270" s="115"/>
      <c r="X270" s="115"/>
      <c r="Y270" s="115"/>
      <c r="Z270" s="115"/>
      <c r="AA270" s="115"/>
      <c r="AB270" s="115"/>
      <c r="AC270" s="115"/>
      <c r="AD270" s="115"/>
      <c r="AE270" s="115"/>
    </row>
    <row r="271" spans="18:31">
      <c r="R271" s="115"/>
      <c r="S271" s="115"/>
      <c r="T271" s="115"/>
      <c r="U271" s="115"/>
      <c r="V271" s="115"/>
      <c r="W271" s="115"/>
      <c r="X271" s="115"/>
      <c r="Y271" s="115"/>
      <c r="Z271" s="115"/>
      <c r="AA271" s="115"/>
      <c r="AB271" s="115"/>
      <c r="AC271" s="115"/>
      <c r="AD271" s="115"/>
      <c r="AE271" s="115"/>
    </row>
    <row r="272" spans="18:31">
      <c r="R272" s="115"/>
      <c r="S272" s="115"/>
      <c r="T272" s="115"/>
      <c r="U272" s="115"/>
      <c r="V272" s="115"/>
      <c r="W272" s="115"/>
      <c r="X272" s="115"/>
      <c r="Y272" s="115"/>
      <c r="Z272" s="115"/>
      <c r="AA272" s="115"/>
      <c r="AB272" s="115"/>
      <c r="AC272" s="115"/>
      <c r="AD272" s="115"/>
      <c r="AE272" s="115"/>
    </row>
    <row r="273" spans="18:31">
      <c r="R273" s="115"/>
      <c r="S273" s="115"/>
      <c r="T273" s="115"/>
      <c r="U273" s="115"/>
      <c r="V273" s="115"/>
      <c r="W273" s="115"/>
      <c r="X273" s="115"/>
      <c r="Y273" s="115"/>
      <c r="Z273" s="115"/>
      <c r="AA273" s="115"/>
      <c r="AB273" s="115"/>
      <c r="AC273" s="115"/>
      <c r="AD273" s="115"/>
      <c r="AE273" s="115"/>
    </row>
  </sheetData>
  <phoneticPr fontId="73" type="noConversion"/>
  <conditionalFormatting sqref="O3:P3">
    <cfRule type="cellIs" dxfId="34" priority="35" operator="lessThan">
      <formula>0</formula>
    </cfRule>
    <cfRule type="cellIs" dxfId="33" priority="36" operator="greaterThanOrEqual">
      <formula>0</formula>
    </cfRule>
  </conditionalFormatting>
  <conditionalFormatting sqref="O2:P2">
    <cfRule type="cellIs" dxfId="32" priority="37" operator="lessThan">
      <formula>0</formula>
    </cfRule>
    <cfRule type="cellIs" dxfId="31" priority="38" operator="greaterThanOrEqual">
      <formula>0</formula>
    </cfRule>
  </conditionalFormatting>
  <conditionalFormatting sqref="F9 F11 F15 F17 F19 F21 F23 F25 F27 F29 F31 F33 F35 F37 F39 F41 F43 F45 F47 F49 F51 F53 F55 F57 F59 F61 F63 F65 F67 F69 F71 F73 F75 F77 F79 F81 F83 F85 F87 F89 F91 F93 F95 F97 F99 F101 F13">
    <cfRule type="cellIs" dxfId="30" priority="19" operator="lessThan">
      <formula>0</formula>
    </cfRule>
    <cfRule type="cellIs" dxfId="29" priority="20" operator="greaterThanOrEqual">
      <formula>0</formula>
    </cfRule>
  </conditionalFormatting>
  <conditionalFormatting sqref="F8 F10 F12 F14 F16 F18 F20 F22 F24 F26 F28 F30 F32 F34 F36 F38 F40 F42 F44 F46 F48 F50 F52 F54 F56 F58 F60 F62 F64 F66 F68 F70 F72 F74 F76 F78 F80 F82 F84 F86 F88 F90 F92 F94 F96 F98 F100">
    <cfRule type="cellIs" dxfId="28" priority="21" operator="lessThan">
      <formula>0</formula>
    </cfRule>
    <cfRule type="cellIs" dxfId="27" priority="22" operator="greaterThanOrEqual">
      <formula>0</formula>
    </cfRule>
  </conditionalFormatting>
  <conditionalFormatting sqref="F2:F3">
    <cfRule type="cellIs" dxfId="26" priority="17" operator="lessThan">
      <formula>0</formula>
    </cfRule>
    <cfRule type="cellIs" dxfId="25" priority="18" operator="greaterThanOrEqual">
      <formula>0</formula>
    </cfRule>
  </conditionalFormatting>
  <conditionalFormatting sqref="F7">
    <cfRule type="cellIs" dxfId="24" priority="7" operator="lessThan">
      <formula>0</formula>
    </cfRule>
    <cfRule type="cellIs" dxfId="23" priority="8" operator="greaterThanOrEqual">
      <formula>0</formula>
    </cfRule>
  </conditionalFormatting>
  <conditionalFormatting sqref="F4:F5">
    <cfRule type="cellIs" dxfId="22" priority="11" operator="lessThan">
      <formula>0</formula>
    </cfRule>
    <cfRule type="cellIs" dxfId="21" priority="12" operator="greaterThanOrEqual">
      <formula>0</formula>
    </cfRule>
  </conditionalFormatting>
  <conditionalFormatting sqref="F6">
    <cfRule type="cellIs" dxfId="20" priority="9" operator="lessThan">
      <formula>0</formula>
    </cfRule>
    <cfRule type="cellIs" dxfId="19" priority="10" operator="greaterThanOrEqual">
      <formula>0</formula>
    </cfRule>
  </conditionalFormatting>
  <conditionalFormatting sqref="O2:P1048576">
    <cfRule type="cellIs" dxfId="18" priority="5" operator="lessThan">
      <formula>0</formula>
    </cfRule>
    <cfRule type="cellIs" dxfId="17" priority="6" operator="greaterThanOrEqual">
      <formula>0</formula>
    </cfRule>
  </conditionalFormatting>
  <conditionalFormatting sqref="AG2:AG1048576">
    <cfRule type="cellIs" dxfId="16" priority="3" operator="lessThan">
      <formula>0</formula>
    </cfRule>
    <cfRule type="cellIs" dxfId="15" priority="4" operator="greaterThanOrEqual">
      <formula>0</formula>
    </cfRule>
  </conditionalFormatting>
  <conditionalFormatting sqref="AG2:AG1048576">
    <cfRule type="cellIs" dxfId="14" priority="1" operator="lessThan">
      <formula>0</formula>
    </cfRule>
    <cfRule type="cellIs" dxfId="13"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79822-D0A3-4193-A2A3-90EB003A6A99}">
  <sheetPr>
    <tabColor rgb="FFC00000"/>
  </sheetPr>
  <dimension ref="B2:O28"/>
  <sheetViews>
    <sheetView workbookViewId="0">
      <selection activeCell="H8" sqref="H8:H16"/>
    </sheetView>
  </sheetViews>
  <sheetFormatPr defaultRowHeight="15"/>
  <cols>
    <col min="1" max="1" width="2.7109375" customWidth="1"/>
    <col min="3" max="3" width="9.28515625" bestFit="1" customWidth="1"/>
    <col min="5" max="5" width="12.28515625" bestFit="1" customWidth="1"/>
    <col min="6" max="6" width="12.7109375" bestFit="1" customWidth="1"/>
    <col min="7" max="7" width="13.5703125" bestFit="1" customWidth="1"/>
    <col min="8" max="8" width="14.140625" bestFit="1" customWidth="1"/>
    <col min="9" max="9" width="2.7109375" customWidth="1"/>
    <col min="10" max="10" width="11.140625" customWidth="1"/>
    <col min="11" max="11" width="12.42578125" customWidth="1"/>
    <col min="12" max="12" width="13.7109375" customWidth="1"/>
  </cols>
  <sheetData>
    <row r="2" spans="2:15">
      <c r="B2" s="34" t="s">
        <v>0</v>
      </c>
      <c r="C2" s="34" t="s">
        <v>448</v>
      </c>
      <c r="D2" s="34" t="s">
        <v>253</v>
      </c>
      <c r="E2" s="34" t="s">
        <v>330</v>
      </c>
      <c r="F2" s="34" t="s">
        <v>332</v>
      </c>
      <c r="G2" s="34" t="s">
        <v>331</v>
      </c>
      <c r="H2" s="54" t="s">
        <v>447</v>
      </c>
      <c r="J2" s="34" t="s">
        <v>443</v>
      </c>
      <c r="K2" s="34" t="s">
        <v>446</v>
      </c>
      <c r="L2" s="34" t="s">
        <v>89</v>
      </c>
      <c r="N2" s="54" t="s">
        <v>517</v>
      </c>
    </row>
    <row r="3" spans="2:15">
      <c r="B3" s="191" t="s">
        <v>373</v>
      </c>
      <c r="C3" s="30" cm="1">
        <f t="array" ref="C3:C16">+init!$D$2:$D$15</f>
        <v>11.504300000000001</v>
      </c>
      <c r="D3" s="30" cm="1">
        <f t="array" ref="D3:D16">+MXN_TIIE!$E$2:$E$15</f>
        <v>11.504300000000001</v>
      </c>
      <c r="E3" s="158" cm="1">
        <f t="array" ref="E3:E16">100*(_xlfn.ANCHORARRAY(D3)-_xlfn.ANCHORARRAY(C3))</f>
        <v>0</v>
      </c>
      <c r="F3" s="115" cm="1">
        <f t="array" ref="F3:F16">+init!L5:L18</f>
        <v>-1673</v>
      </c>
      <c r="G3" s="115">
        <f>+SUM(Blotter!R:R)/Pricer!$E$1</f>
        <v>53.033002021310985</v>
      </c>
      <c r="H3" s="115">
        <f>+SUM(F3:G3)</f>
        <v>-1619.9669979786891</v>
      </c>
      <c r="J3" s="117" t="s">
        <v>444</v>
      </c>
      <c r="K3" s="118">
        <f>SUMPRODUCT(_xlfn.ANCHORARRAY(E3),_xlfn.ANCHORARRAY(F3))</f>
        <v>235816.95799999736</v>
      </c>
      <c r="L3" s="118">
        <f>+K3*Pricer!$E$1</f>
        <v>4056051.6775999544</v>
      </c>
      <c r="N3" s="115" cm="1">
        <f t="array" ref="N3:N16">+_xlfn.ANCHORARRAY(E3)*_xlfn.ANCHORARRAY(F3)</f>
        <v>0</v>
      </c>
    </row>
    <row r="4" spans="2:15">
      <c r="B4" s="191" t="s">
        <v>374</v>
      </c>
      <c r="C4" s="30">
        <v>11.49104</v>
      </c>
      <c r="D4" s="30">
        <v>11.455</v>
      </c>
      <c r="E4" s="158">
        <v>-3.603999999999985</v>
      </c>
      <c r="F4" s="115">
        <v>-33831</v>
      </c>
      <c r="G4" s="115">
        <f>+SUM(Blotter!S:S)/Pricer!$E$1</f>
        <v>-1254.6913678575913</v>
      </c>
      <c r="H4" s="115">
        <f t="shared" ref="H4:H16" si="0">+SUM(F4:G4)</f>
        <v>-35085.691367857595</v>
      </c>
      <c r="J4" s="117" t="s">
        <v>445</v>
      </c>
      <c r="K4" s="118">
        <f>SUM(Blotter!O:P)/Pricer!E1</f>
        <v>-139301.86571442545</v>
      </c>
      <c r="L4" s="118">
        <f>+K4*Pricer!$E$1</f>
        <v>-2395992.0902881175</v>
      </c>
      <c r="M4" s="269" t="str" cm="1">
        <f t="array" ref="M4:M16">+B4:B16</f>
        <v>#3L</v>
      </c>
      <c r="N4" s="268">
        <v>121926.92399999949</v>
      </c>
      <c r="O4" s="198"/>
    </row>
    <row r="5" spans="2:15">
      <c r="B5" s="191" t="s">
        <v>375</v>
      </c>
      <c r="C5" s="30">
        <v>11.353960000000001</v>
      </c>
      <c r="D5" s="30">
        <v>11.3375</v>
      </c>
      <c r="E5" s="158">
        <v>-1.6460000000000363</v>
      </c>
      <c r="F5" s="115">
        <v>16112</v>
      </c>
      <c r="G5" s="115">
        <f>+SUM(Blotter!T:T)/Pricer!$E$1</f>
        <v>-606.52981551039181</v>
      </c>
      <c r="H5" s="115">
        <f t="shared" si="0"/>
        <v>15505.470184489608</v>
      </c>
      <c r="J5" s="195" t="s">
        <v>449</v>
      </c>
      <c r="K5" s="196">
        <f>SUM(K3:K4)</f>
        <v>96515.092285571911</v>
      </c>
      <c r="L5" s="196">
        <f>SUM(L3:L4)</f>
        <v>1660059.5873118369</v>
      </c>
      <c r="M5" s="41" t="str">
        <v>#6L</v>
      </c>
      <c r="N5" s="268">
        <v>-26520.352000000585</v>
      </c>
      <c r="O5" s="198"/>
    </row>
    <row r="6" spans="2:15">
      <c r="B6" s="191" t="s">
        <v>376</v>
      </c>
      <c r="C6" s="30">
        <v>11.15396</v>
      </c>
      <c r="D6" s="30">
        <v>11.1525</v>
      </c>
      <c r="E6" s="158">
        <v>-0.14599999999997948</v>
      </c>
      <c r="F6" s="115">
        <v>-226</v>
      </c>
      <c r="G6" s="115">
        <f>+SUM(Blotter!U:U)/Pricer!$E$1</f>
        <v>-12598.778180951946</v>
      </c>
      <c r="H6" s="115">
        <f t="shared" si="0"/>
        <v>-12824.778180951946</v>
      </c>
      <c r="J6" s="117"/>
      <c r="K6" s="118"/>
      <c r="L6" s="118"/>
      <c r="M6" s="41" t="str">
        <v>#9L</v>
      </c>
      <c r="N6" s="268">
        <v>32.995999999995362</v>
      </c>
      <c r="O6" s="198"/>
    </row>
    <row r="7" spans="2:15">
      <c r="B7" s="191" t="s">
        <v>377</v>
      </c>
      <c r="C7" s="30">
        <v>10.8401</v>
      </c>
      <c r="D7" s="30">
        <v>10.86</v>
      </c>
      <c r="E7" s="158">
        <v>1.9899999999999807</v>
      </c>
      <c r="F7" s="115">
        <v>-17284</v>
      </c>
      <c r="G7" s="115">
        <f>+SUM(Blotter!V:V)/Pricer!$E$1</f>
        <v>17599.81004177019</v>
      </c>
      <c r="H7" s="115">
        <f t="shared" si="0"/>
        <v>315.81004177018986</v>
      </c>
      <c r="J7" s="117"/>
      <c r="K7" s="118"/>
      <c r="L7" s="118"/>
      <c r="M7" s="41" t="str">
        <v>#13L</v>
      </c>
      <c r="N7" s="268">
        <v>-34395.159999999669</v>
      </c>
      <c r="O7" s="198"/>
    </row>
    <row r="8" spans="2:15">
      <c r="B8" s="191" t="s">
        <v>378</v>
      </c>
      <c r="C8" s="30">
        <v>9.73508</v>
      </c>
      <c r="D8" s="30">
        <v>9.85</v>
      </c>
      <c r="E8" s="158">
        <v>11.491999999999969</v>
      </c>
      <c r="F8" s="115">
        <v>17234</v>
      </c>
      <c r="G8" s="115">
        <f>+SUM(Blotter!W:W)/Pricer!$E$1</f>
        <v>-24506.592597996729</v>
      </c>
      <c r="H8" s="115">
        <f t="shared" si="0"/>
        <v>-7272.5925979967287</v>
      </c>
      <c r="J8" s="117"/>
      <c r="K8" s="118"/>
      <c r="L8" s="118"/>
      <c r="M8" s="41" t="str">
        <v>#26L</v>
      </c>
      <c r="N8" s="268">
        <v>198053.12799999947</v>
      </c>
      <c r="O8" s="198"/>
    </row>
    <row r="9" spans="2:15">
      <c r="B9" s="191" t="s">
        <v>379</v>
      </c>
      <c r="C9" s="30">
        <v>9.0979200000000002</v>
      </c>
      <c r="D9" s="30">
        <v>9.1649999999999991</v>
      </c>
      <c r="E9" s="158">
        <v>6.7079999999998918</v>
      </c>
      <c r="F9" s="115">
        <v>-8583</v>
      </c>
      <c r="G9" s="115">
        <f>+SUM(Blotter!X:X)/Pricer!$E$1</f>
        <v>15513.944297559819</v>
      </c>
      <c r="H9" s="115">
        <f t="shared" si="0"/>
        <v>6930.9442975598195</v>
      </c>
      <c r="J9" s="117"/>
      <c r="K9" s="118"/>
      <c r="L9" s="118"/>
      <c r="M9" s="41" t="str">
        <v>#39L</v>
      </c>
      <c r="N9" s="268">
        <v>-57574.763999999072</v>
      </c>
      <c r="O9" s="198"/>
    </row>
    <row r="10" spans="2:15">
      <c r="B10" s="191" t="s">
        <v>380</v>
      </c>
      <c r="C10" s="30">
        <v>8.7380200000000006</v>
      </c>
      <c r="D10" s="30">
        <v>8.7899999999999991</v>
      </c>
      <c r="E10" s="158">
        <v>5.1979999999998583</v>
      </c>
      <c r="F10" s="115">
        <v>2591</v>
      </c>
      <c r="G10" s="115">
        <f>+SUM(Blotter!Y:Y)/Pricer!$E$1</f>
        <v>10343.649875901445</v>
      </c>
      <c r="H10" s="115">
        <f t="shared" si="0"/>
        <v>12934.649875901445</v>
      </c>
      <c r="J10" s="117"/>
      <c r="K10" s="118"/>
      <c r="L10" s="118"/>
      <c r="M10" s="41" t="str">
        <v>#52L</v>
      </c>
      <c r="N10" s="268">
        <v>13468.017999999633</v>
      </c>
      <c r="O10" s="198"/>
    </row>
    <row r="11" spans="2:15">
      <c r="B11" s="191" t="s">
        <v>381</v>
      </c>
      <c r="C11" s="30">
        <v>8.5619800000000001</v>
      </c>
      <c r="D11" s="30">
        <v>8.5949999999999989</v>
      </c>
      <c r="E11" s="158">
        <v>3.3019999999998717</v>
      </c>
      <c r="F11" s="115">
        <v>4514</v>
      </c>
      <c r="G11" s="115">
        <f>+SUM(Blotter!Z:Z)/Pricer!$E$1</f>
        <v>-7729.4482636149587</v>
      </c>
      <c r="H11" s="115">
        <f t="shared" si="0"/>
        <v>-3215.4482636149587</v>
      </c>
      <c r="J11" s="117"/>
      <c r="K11" s="118"/>
      <c r="L11" s="118"/>
      <c r="M11" s="41" t="str">
        <v>#65L</v>
      </c>
      <c r="N11" s="268">
        <v>14905.227999999421</v>
      </c>
      <c r="O11" s="198"/>
    </row>
    <row r="12" spans="2:15">
      <c r="B12" s="191" t="s">
        <v>382</v>
      </c>
      <c r="C12" s="30">
        <v>8.4879200000000008</v>
      </c>
      <c r="D12" s="30">
        <v>8.4649999999999999</v>
      </c>
      <c r="E12" s="158">
        <v>-2.292000000000094</v>
      </c>
      <c r="F12" s="115">
        <v>6701</v>
      </c>
      <c r="G12" s="115">
        <f>+SUM(Blotter!AA:AA)/Pricer!$E$1</f>
        <v>365.26020376369098</v>
      </c>
      <c r="H12" s="115">
        <f t="shared" si="0"/>
        <v>7066.2602037636907</v>
      </c>
      <c r="J12" s="117"/>
      <c r="K12" s="118"/>
      <c r="L12" s="118"/>
      <c r="M12" s="41" t="str">
        <v>#91L</v>
      </c>
      <c r="N12" s="268">
        <v>-15358.69200000063</v>
      </c>
      <c r="O12" s="198"/>
    </row>
    <row r="13" spans="2:15">
      <c r="B13" s="191" t="s">
        <v>383</v>
      </c>
      <c r="C13" s="30">
        <v>8.5280199999999997</v>
      </c>
      <c r="D13" s="30">
        <v>8.4725000000000001</v>
      </c>
      <c r="E13" s="158">
        <v>-5.551999999999957</v>
      </c>
      <c r="F13" s="115">
        <v>-2204</v>
      </c>
      <c r="G13" s="115">
        <f>+SUM(Blotter!AB:AB)/Pricer!$E$1</f>
        <v>5059.9851725685821</v>
      </c>
      <c r="H13" s="115">
        <f t="shared" si="0"/>
        <v>2855.9851725685821</v>
      </c>
      <c r="J13" s="117"/>
      <c r="K13" s="118"/>
      <c r="L13" s="118"/>
      <c r="M13" s="41" t="str">
        <v>#130L</v>
      </c>
      <c r="N13" s="268">
        <v>12236.607999999906</v>
      </c>
      <c r="O13" s="198"/>
    </row>
    <row r="14" spans="2:15">
      <c r="B14" s="191" t="s">
        <v>384</v>
      </c>
      <c r="C14" s="30">
        <v>8.6210199999999997</v>
      </c>
      <c r="D14" s="30">
        <v>8.5950000000000006</v>
      </c>
      <c r="E14" s="158">
        <v>-2.6019999999999044</v>
      </c>
      <c r="F14" s="115">
        <v>-5936</v>
      </c>
      <c r="G14" s="115">
        <f>+SUM(Blotter!AC:AC)/Pricer!$E$1</f>
        <v>19.635967829178067</v>
      </c>
      <c r="H14" s="115">
        <f t="shared" si="0"/>
        <v>-5916.3640321708217</v>
      </c>
      <c r="J14" s="117"/>
      <c r="K14" s="118"/>
      <c r="L14" s="118"/>
      <c r="M14" s="41" t="str">
        <v>#195L</v>
      </c>
      <c r="N14" s="268">
        <v>15445.471999999432</v>
      </c>
      <c r="O14" s="198"/>
    </row>
    <row r="15" spans="2:15">
      <c r="B15" s="191" t="s">
        <v>385</v>
      </c>
      <c r="C15" s="30">
        <v>8.6329600000000006</v>
      </c>
      <c r="D15" s="30">
        <v>8.5950000000000006</v>
      </c>
      <c r="E15" s="158">
        <v>-3.7959999999999994</v>
      </c>
      <c r="F15" s="115">
        <v>1922</v>
      </c>
      <c r="G15" s="115">
        <f>+SUM(Blotter!AD:AD)/Pricer!$E$1</f>
        <v>-6.3300297260934189</v>
      </c>
      <c r="H15" s="115">
        <f t="shared" si="0"/>
        <v>1915.6699702739065</v>
      </c>
      <c r="J15" s="117"/>
      <c r="K15" s="118"/>
      <c r="L15" s="118"/>
      <c r="M15" s="41" t="str">
        <v>#260L</v>
      </c>
      <c r="N15" s="268">
        <v>-7295.9119999999984</v>
      </c>
      <c r="O15" s="198"/>
    </row>
    <row r="16" spans="2:15">
      <c r="B16" s="191" t="s">
        <v>386</v>
      </c>
      <c r="C16" s="30">
        <v>8.6219199999999994</v>
      </c>
      <c r="D16" s="30">
        <v>8.5850000000000009</v>
      </c>
      <c r="E16" s="158">
        <v>-3.691999999999851</v>
      </c>
      <c r="F16" s="115">
        <v>-242</v>
      </c>
      <c r="G16" s="115">
        <f>+SUM(Blotter!AE:AE)/Pricer!$E$1</f>
        <v>0.80036525971927619</v>
      </c>
      <c r="H16" s="115">
        <f t="shared" si="0"/>
        <v>-241.19963474028071</v>
      </c>
      <c r="J16" s="117"/>
      <c r="K16" s="118"/>
      <c r="L16" s="118"/>
      <c r="M16" s="41" t="str">
        <v>#390L</v>
      </c>
      <c r="N16" s="268">
        <v>893.4639999999639</v>
      </c>
      <c r="O16" s="198"/>
    </row>
    <row r="17" spans="2:15">
      <c r="B17" s="1"/>
      <c r="C17" s="1"/>
      <c r="D17" s="1"/>
      <c r="E17" s="1"/>
      <c r="F17" s="1"/>
      <c r="G17" s="1"/>
      <c r="J17" s="117"/>
      <c r="K17" s="118"/>
      <c r="L17" s="118"/>
      <c r="O17" s="198"/>
    </row>
    <row r="18" spans="2:15">
      <c r="B18" s="1"/>
      <c r="C18" s="1"/>
      <c r="D18" s="117" t="s">
        <v>333</v>
      </c>
      <c r="E18" s="116">
        <f>+AVERAGE(_xlfn.ANCHORARRAY(E3))</f>
        <v>0.38285714285712608</v>
      </c>
      <c r="F18" s="115">
        <f>+SUM(F4:F16)</f>
        <v>-19232</v>
      </c>
      <c r="G18" s="115">
        <f>+SUM(G3:G16)</f>
        <v>2253.7486710162284</v>
      </c>
      <c r="H18" s="115">
        <f>+SUM(H4:H16)</f>
        <v>-17031.284331005096</v>
      </c>
      <c r="J18" s="117"/>
      <c r="K18" s="118"/>
      <c r="L18" s="118"/>
    </row>
    <row r="19" spans="2:15">
      <c r="B19" s="1"/>
      <c r="C19" s="1"/>
      <c r="D19" s="1"/>
      <c r="E19" s="117"/>
      <c r="F19" s="118"/>
      <c r="G19" s="1"/>
      <c r="J19" s="117"/>
      <c r="K19" s="118"/>
      <c r="L19" s="118"/>
    </row>
    <row r="20" spans="2:15">
      <c r="B20" s="1"/>
      <c r="C20" s="1"/>
      <c r="D20" s="1"/>
      <c r="E20" s="117"/>
      <c r="F20" s="118"/>
      <c r="G20" s="1"/>
      <c r="J20" s="117"/>
      <c r="K20" s="118"/>
      <c r="L20" s="118"/>
    </row>
    <row r="24" spans="2:15">
      <c r="E24" s="41" t="s">
        <v>532</v>
      </c>
      <c r="F24" s="199">
        <f>+SUM(F4:F7)</f>
        <v>-35229</v>
      </c>
      <c r="H24" s="199">
        <f>+SUM(H4:H7)</f>
        <v>-32089.189322549744</v>
      </c>
    </row>
    <row r="25" spans="2:15">
      <c r="E25" s="41" t="s">
        <v>533</v>
      </c>
      <c r="F25" s="199">
        <f>SUM(F8:F11)</f>
        <v>15756</v>
      </c>
      <c r="H25" s="199">
        <f>SUM(H8:H11)</f>
        <v>9377.5533118495769</v>
      </c>
    </row>
    <row r="26" spans="2:15">
      <c r="E26" s="41" t="s">
        <v>455</v>
      </c>
      <c r="F26" s="199">
        <f>SUM(F12:F13)</f>
        <v>4497</v>
      </c>
      <c r="H26" s="199">
        <f>SUM(H12:H13)</f>
        <v>9922.2453763322737</v>
      </c>
    </row>
    <row r="27" spans="2:15">
      <c r="E27" s="41" t="s">
        <v>456</v>
      </c>
      <c r="F27" s="198">
        <f>+SUM(F14:F15)</f>
        <v>-4014</v>
      </c>
      <c r="H27" s="198">
        <f>+SUM(H14:H15)</f>
        <v>-4000.6940618969152</v>
      </c>
    </row>
    <row r="28" spans="2:15">
      <c r="E28" s="41" t="s">
        <v>209</v>
      </c>
      <c r="F28" s="198">
        <f>+F16</f>
        <v>-242</v>
      </c>
      <c r="H28" s="198">
        <f>+H16</f>
        <v>-241.19963474028071</v>
      </c>
    </row>
  </sheetData>
  <conditionalFormatting sqref="E3:E16">
    <cfRule type="dataBar" priority="1">
      <dataBar>
        <cfvo type="min"/>
        <cfvo type="max"/>
        <color theme="8" tint="0.79998168889431442"/>
      </dataBar>
      <extLst>
        <ext xmlns:x14="http://schemas.microsoft.com/office/spreadsheetml/2009/9/main" uri="{B025F937-C7B1-47D3-B67F-A62EFF666E3E}">
          <x14:id>{A614E84F-3746-4C17-9F80-E0011CD9F68B}</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614E84F-3746-4C17-9F80-E0011CD9F68B}">
            <x14:dataBar minLength="0" maxLength="100" gradient="0">
              <x14:cfvo type="autoMin"/>
              <x14:cfvo type="autoMax"/>
              <x14:negativeFillColor theme="4" tint="0.59999389629810485"/>
              <x14:axisColor rgb="FF000000"/>
            </x14:dataBar>
          </x14:cfRule>
          <xm:sqref>E3:E16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1E8C7-4271-4D44-860C-9A19ADDE457F}">
  <sheetPr>
    <tabColor theme="4" tint="0.79998168889431442"/>
  </sheetPr>
  <dimension ref="B1:T40"/>
  <sheetViews>
    <sheetView workbookViewId="0">
      <selection activeCell="F1" sqref="F1:F18"/>
    </sheetView>
  </sheetViews>
  <sheetFormatPr defaultRowHeight="15"/>
  <cols>
    <col min="1" max="1" width="2.7109375" customWidth="1"/>
    <col min="2" max="2" width="6.140625" bestFit="1" customWidth="1"/>
    <col min="3" max="3" width="47" bestFit="1" customWidth="1"/>
    <col min="4" max="4" width="10.28515625" bestFit="1" customWidth="1"/>
    <col min="5" max="5" width="2.7109375" customWidth="1"/>
    <col min="6" max="6" width="24.85546875" bestFit="1" customWidth="1"/>
    <col min="7" max="7" width="2.7109375" customWidth="1"/>
    <col min="8" max="8" width="11.42578125" bestFit="1" customWidth="1"/>
    <col min="10" max="10" width="2.7109375" customWidth="1"/>
    <col min="11" max="11" width="7" style="41" bestFit="1" customWidth="1"/>
    <col min="12" max="12" width="12.140625" style="41" customWidth="1"/>
    <col min="13" max="13" width="2.7109375" customWidth="1"/>
    <col min="14" max="14" width="22.5703125" bestFit="1" customWidth="1"/>
    <col min="15" max="15" width="2.7109375" customWidth="1"/>
    <col min="18" max="18" width="2.7109375" customWidth="1"/>
    <col min="19" max="19" width="12.85546875" bestFit="1" customWidth="1"/>
  </cols>
  <sheetData>
    <row r="1" spans="2:20">
      <c r="B1" t="s">
        <v>0</v>
      </c>
      <c r="C1" s="41" t="s">
        <v>162</v>
      </c>
      <c r="D1" s="44">
        <v>45274</v>
      </c>
      <c r="F1" s="189" t="s">
        <v>524</v>
      </c>
      <c r="N1" t="s">
        <v>516</v>
      </c>
    </row>
    <row r="2" spans="2:20">
      <c r="B2" s="42" t="s">
        <v>196</v>
      </c>
      <c r="C2" t="s">
        <v>163</v>
      </c>
      <c r="D2" s="46">
        <v>11.504300000000001</v>
      </c>
      <c r="F2" s="45" t="s">
        <v>607</v>
      </c>
      <c r="K2" s="41" t="s">
        <v>227</v>
      </c>
      <c r="L2" s="50">
        <f>+F3</f>
        <v>17.208449999999999</v>
      </c>
      <c r="N2" t="s">
        <v>524</v>
      </c>
    </row>
    <row r="3" spans="2:20">
      <c r="B3" s="42" t="s">
        <v>197</v>
      </c>
      <c r="C3" t="s">
        <v>164</v>
      </c>
      <c r="D3" s="46">
        <v>11.49104</v>
      </c>
      <c r="F3" s="45">
        <v>17.208449999999999</v>
      </c>
      <c r="K3" s="41" t="s">
        <v>226</v>
      </c>
      <c r="L3" s="41" t="s">
        <v>225</v>
      </c>
      <c r="N3" t="s">
        <v>576</v>
      </c>
    </row>
    <row r="4" spans="2:20">
      <c r="B4" s="42" t="s">
        <v>198</v>
      </c>
      <c r="C4" t="s">
        <v>165</v>
      </c>
      <c r="D4" s="46">
        <v>11.353960000000001</v>
      </c>
      <c r="F4" s="45" t="s">
        <v>608</v>
      </c>
      <c r="G4" s="43"/>
      <c r="H4" t="str">
        <f>+RIGHT(F4,LEN(F4)-FIND("  ",F4))</f>
        <v xml:space="preserve">   -20,906</v>
      </c>
      <c r="I4">
        <f>+VALUE(H4)</f>
        <v>-20906</v>
      </c>
      <c r="K4" s="41" t="s">
        <v>224</v>
      </c>
      <c r="L4" s="49">
        <f>+I4</f>
        <v>-20906</v>
      </c>
      <c r="N4">
        <v>17.2087</v>
      </c>
      <c r="S4" s="266" t="str">
        <f>+N2</f>
        <v>At 2023-12-15</v>
      </c>
      <c r="T4" s="49" t="s">
        <v>411</v>
      </c>
    </row>
    <row r="5" spans="2:20">
      <c r="B5" s="42" t="s">
        <v>199</v>
      </c>
      <c r="C5" t="s">
        <v>166</v>
      </c>
      <c r="D5" s="46">
        <v>11.15396</v>
      </c>
      <c r="F5" s="45" t="s">
        <v>609</v>
      </c>
      <c r="G5" s="43"/>
      <c r="H5" t="str">
        <f t="shared" ref="H5:H18" si="0">+RIGHT(F5,LEN(F5)-FIND("  ",F5))</f>
        <v xml:space="preserve">             -1,673</v>
      </c>
      <c r="I5">
        <f t="shared" ref="I5:I18" si="1">+VALUE(H5)</f>
        <v>-1673</v>
      </c>
      <c r="K5" s="250" t="s">
        <v>210</v>
      </c>
      <c r="L5" s="49">
        <f>+I5</f>
        <v>-1673</v>
      </c>
      <c r="N5" t="s">
        <v>577</v>
      </c>
      <c r="P5" t="str">
        <f>+RIGHT(N5,LEN(N5)-FIND("  ",N5))</f>
        <v xml:space="preserve">   -35,135</v>
      </c>
      <c r="Q5">
        <f>+VALUE(P5)</f>
        <v>-35135</v>
      </c>
      <c r="S5" s="41" t="s">
        <v>224</v>
      </c>
      <c r="T5" s="49">
        <f>+Q5</f>
        <v>-35135</v>
      </c>
    </row>
    <row r="6" spans="2:20">
      <c r="B6" s="42" t="s">
        <v>200</v>
      </c>
      <c r="C6" t="s">
        <v>167</v>
      </c>
      <c r="D6" s="46">
        <v>10.8401</v>
      </c>
      <c r="F6" s="45" t="s">
        <v>610</v>
      </c>
      <c r="G6" s="43"/>
      <c r="H6" t="str">
        <f t="shared" si="0"/>
        <v xml:space="preserve">            -33,831</v>
      </c>
      <c r="I6">
        <f t="shared" si="1"/>
        <v>-33831</v>
      </c>
      <c r="K6" s="251" t="s">
        <v>211</v>
      </c>
      <c r="L6" s="49">
        <f t="shared" ref="L6:L18" si="2">+I6</f>
        <v>-33831</v>
      </c>
      <c r="N6" t="s">
        <v>578</v>
      </c>
      <c r="P6" t="str">
        <f>+RIGHT(N6,LEN(N6)-FIND("  ",N6))</f>
        <v xml:space="preserve">             -1,634</v>
      </c>
      <c r="Q6">
        <f t="shared" ref="Q6:Q19" si="3">+VALUE(P6)</f>
        <v>-1634</v>
      </c>
      <c r="S6" s="41" t="s">
        <v>210</v>
      </c>
      <c r="T6" s="49">
        <f t="shared" ref="T6:T19" si="4">+Q6</f>
        <v>-1634</v>
      </c>
    </row>
    <row r="7" spans="2:20">
      <c r="B7" s="42" t="s">
        <v>201</v>
      </c>
      <c r="C7" t="s">
        <v>168</v>
      </c>
      <c r="D7" s="46">
        <v>9.73508</v>
      </c>
      <c r="F7" s="45" t="s">
        <v>611</v>
      </c>
      <c r="G7" s="43"/>
      <c r="H7" t="str">
        <f t="shared" si="0"/>
        <v xml:space="preserve">             16,112</v>
      </c>
      <c r="I7">
        <f t="shared" si="1"/>
        <v>16112</v>
      </c>
      <c r="K7" s="251" t="s">
        <v>212</v>
      </c>
      <c r="L7" s="49">
        <f t="shared" si="2"/>
        <v>16112</v>
      </c>
      <c r="N7" s="57" t="s">
        <v>579</v>
      </c>
      <c r="P7" t="str">
        <f t="shared" ref="P7:P19" si="5">+RIGHT(N7,LEN(N7)-FIND("  ",N7))</f>
        <v xml:space="preserve">            -33,748</v>
      </c>
      <c r="Q7">
        <f t="shared" si="3"/>
        <v>-33748</v>
      </c>
      <c r="S7" s="41" t="s">
        <v>211</v>
      </c>
      <c r="T7" s="49">
        <f t="shared" si="4"/>
        <v>-33748</v>
      </c>
    </row>
    <row r="8" spans="2:20">
      <c r="B8" s="42" t="s">
        <v>202</v>
      </c>
      <c r="C8" t="s">
        <v>169</v>
      </c>
      <c r="D8" s="46">
        <v>9.0979200000000002</v>
      </c>
      <c r="F8" s="45" t="s">
        <v>612</v>
      </c>
      <c r="G8" s="43"/>
      <c r="H8" t="str">
        <f t="shared" si="0"/>
        <v xml:space="preserve">               -226</v>
      </c>
      <c r="I8">
        <f t="shared" si="1"/>
        <v>-226</v>
      </c>
      <c r="K8" s="251" t="s">
        <v>213</v>
      </c>
      <c r="L8" s="49">
        <f t="shared" si="2"/>
        <v>-226</v>
      </c>
      <c r="N8" t="s">
        <v>580</v>
      </c>
      <c r="O8" s="57"/>
      <c r="P8" t="str">
        <f t="shared" si="5"/>
        <v xml:space="preserve">             17,698</v>
      </c>
      <c r="Q8">
        <f t="shared" si="3"/>
        <v>17698</v>
      </c>
      <c r="S8" s="41" t="s">
        <v>212</v>
      </c>
      <c r="T8" s="49">
        <f t="shared" si="4"/>
        <v>17698</v>
      </c>
    </row>
    <row r="9" spans="2:20">
      <c r="B9" s="42" t="s">
        <v>203</v>
      </c>
      <c r="C9" t="s">
        <v>170</v>
      </c>
      <c r="D9" s="46">
        <v>8.7380200000000006</v>
      </c>
      <c r="F9" s="45" t="s">
        <v>613</v>
      </c>
      <c r="G9" s="43"/>
      <c r="H9" t="str">
        <f t="shared" si="0"/>
        <v xml:space="preserve">           -17,284</v>
      </c>
      <c r="I9">
        <f t="shared" si="1"/>
        <v>-17284</v>
      </c>
      <c r="K9" s="251" t="s">
        <v>214</v>
      </c>
      <c r="L9" s="49">
        <f t="shared" si="2"/>
        <v>-17284</v>
      </c>
      <c r="N9" t="s">
        <v>581</v>
      </c>
      <c r="P9" t="str">
        <f t="shared" si="5"/>
        <v xml:space="preserve">            -17,937</v>
      </c>
      <c r="Q9">
        <f t="shared" si="3"/>
        <v>-17937</v>
      </c>
      <c r="S9" s="41" t="s">
        <v>213</v>
      </c>
      <c r="T9" s="49">
        <f t="shared" si="4"/>
        <v>-17937</v>
      </c>
    </row>
    <row r="10" spans="2:20">
      <c r="B10" s="42" t="s">
        <v>204</v>
      </c>
      <c r="C10" t="s">
        <v>171</v>
      </c>
      <c r="D10" s="46">
        <v>8.5619800000000001</v>
      </c>
      <c r="F10" s="45" t="s">
        <v>614</v>
      </c>
      <c r="G10" s="43"/>
      <c r="H10" t="str">
        <f t="shared" si="0"/>
        <v xml:space="preserve">            17,234</v>
      </c>
      <c r="I10">
        <f t="shared" si="1"/>
        <v>17234</v>
      </c>
      <c r="K10" s="252" t="s">
        <v>215</v>
      </c>
      <c r="L10" s="49">
        <f t="shared" si="2"/>
        <v>17234</v>
      </c>
      <c r="N10" t="s">
        <v>582</v>
      </c>
      <c r="P10" t="str">
        <f t="shared" si="5"/>
        <v xml:space="preserve">             1,756</v>
      </c>
      <c r="Q10">
        <f t="shared" si="3"/>
        <v>1756</v>
      </c>
      <c r="S10" s="41" t="s">
        <v>214</v>
      </c>
      <c r="T10" s="49">
        <f t="shared" si="4"/>
        <v>1756</v>
      </c>
    </row>
    <row r="11" spans="2:20">
      <c r="B11" s="42" t="s">
        <v>205</v>
      </c>
      <c r="C11" t="s">
        <v>172</v>
      </c>
      <c r="D11" s="46">
        <v>8.4879200000000008</v>
      </c>
      <c r="F11" s="45" t="s">
        <v>615</v>
      </c>
      <c r="G11" s="43"/>
      <c r="H11" t="str">
        <f t="shared" si="0"/>
        <v xml:space="preserve">            -8,583</v>
      </c>
      <c r="I11">
        <f t="shared" si="1"/>
        <v>-8583</v>
      </c>
      <c r="K11" s="252" t="s">
        <v>216</v>
      </c>
      <c r="L11" s="49">
        <f t="shared" si="2"/>
        <v>-8583</v>
      </c>
      <c r="N11" t="s">
        <v>583</v>
      </c>
      <c r="P11" t="str">
        <f t="shared" si="5"/>
        <v xml:space="preserve">             3,641</v>
      </c>
      <c r="Q11">
        <f t="shared" si="3"/>
        <v>3641</v>
      </c>
      <c r="S11" s="41" t="s">
        <v>215</v>
      </c>
      <c r="T11" s="49">
        <f t="shared" si="4"/>
        <v>3641</v>
      </c>
    </row>
    <row r="12" spans="2:20">
      <c r="B12" s="42" t="s">
        <v>206</v>
      </c>
      <c r="C12" t="s">
        <v>173</v>
      </c>
      <c r="D12" s="46">
        <v>8.5280199999999997</v>
      </c>
      <c r="F12" s="45" t="s">
        <v>616</v>
      </c>
      <c r="G12" s="43"/>
      <c r="H12" t="str">
        <f t="shared" si="0"/>
        <v xml:space="preserve">             2,591</v>
      </c>
      <c r="I12">
        <f t="shared" si="1"/>
        <v>2591</v>
      </c>
      <c r="K12" s="252" t="s">
        <v>217</v>
      </c>
      <c r="L12" s="49">
        <f t="shared" si="2"/>
        <v>2591</v>
      </c>
      <c r="N12" t="s">
        <v>584</v>
      </c>
      <c r="P12" t="str">
        <f t="shared" si="5"/>
        <v xml:space="preserve">            -9,017</v>
      </c>
      <c r="Q12">
        <f t="shared" si="3"/>
        <v>-9017</v>
      </c>
      <c r="S12" s="41" t="s">
        <v>216</v>
      </c>
      <c r="T12" s="49">
        <f t="shared" si="4"/>
        <v>-9017</v>
      </c>
    </row>
    <row r="13" spans="2:20">
      <c r="B13" s="42" t="s">
        <v>207</v>
      </c>
      <c r="C13" t="s">
        <v>174</v>
      </c>
      <c r="D13" s="46">
        <v>8.6210199999999997</v>
      </c>
      <c r="F13" s="45" t="s">
        <v>617</v>
      </c>
      <c r="G13" s="43"/>
      <c r="H13" t="str">
        <f t="shared" si="0"/>
        <v xml:space="preserve">             4,514</v>
      </c>
      <c r="I13">
        <f t="shared" si="1"/>
        <v>4514</v>
      </c>
      <c r="K13" s="252" t="s">
        <v>218</v>
      </c>
      <c r="L13" s="49">
        <f t="shared" si="2"/>
        <v>4514</v>
      </c>
      <c r="N13" t="s">
        <v>585</v>
      </c>
      <c r="P13" t="str">
        <f t="shared" si="5"/>
        <v xml:space="preserve">             2,235</v>
      </c>
      <c r="Q13">
        <f t="shared" si="3"/>
        <v>2235</v>
      </c>
      <c r="S13" s="41" t="s">
        <v>217</v>
      </c>
      <c r="T13" s="49">
        <f t="shared" si="4"/>
        <v>2235</v>
      </c>
    </row>
    <row r="14" spans="2:20">
      <c r="B14" s="42" t="s">
        <v>208</v>
      </c>
      <c r="C14" t="s">
        <v>175</v>
      </c>
      <c r="D14" s="46">
        <v>8.6329600000000006</v>
      </c>
      <c r="F14" s="45" t="s">
        <v>618</v>
      </c>
      <c r="G14" s="43"/>
      <c r="H14" t="str">
        <f t="shared" si="0"/>
        <v xml:space="preserve">             6,701</v>
      </c>
      <c r="I14">
        <f t="shared" si="1"/>
        <v>6701</v>
      </c>
      <c r="K14" s="252" t="s">
        <v>219</v>
      </c>
      <c r="L14" s="49">
        <f t="shared" si="2"/>
        <v>6701</v>
      </c>
      <c r="N14" t="s">
        <v>586</v>
      </c>
      <c r="P14" t="str">
        <f t="shared" si="5"/>
        <v xml:space="preserve">            -8,362</v>
      </c>
      <c r="Q14">
        <f t="shared" si="3"/>
        <v>-8362</v>
      </c>
      <c r="S14" s="41" t="s">
        <v>218</v>
      </c>
      <c r="T14" s="49">
        <f t="shared" si="4"/>
        <v>-8362</v>
      </c>
    </row>
    <row r="15" spans="2:20">
      <c r="B15" s="42" t="s">
        <v>209</v>
      </c>
      <c r="C15" t="s">
        <v>176</v>
      </c>
      <c r="D15" s="46">
        <v>8.6219199999999994</v>
      </c>
      <c r="F15" s="45" t="s">
        <v>619</v>
      </c>
      <c r="G15" s="43"/>
      <c r="H15" t="str">
        <f t="shared" si="0"/>
        <v xml:space="preserve">           -2,204</v>
      </c>
      <c r="I15">
        <f t="shared" si="1"/>
        <v>-2204</v>
      </c>
      <c r="K15" s="252" t="s">
        <v>220</v>
      </c>
      <c r="L15" s="49">
        <f t="shared" si="2"/>
        <v>-2204</v>
      </c>
      <c r="N15" t="s">
        <v>587</v>
      </c>
      <c r="P15" t="str">
        <f t="shared" si="5"/>
        <v xml:space="preserve">            12,728</v>
      </c>
      <c r="Q15">
        <f t="shared" si="3"/>
        <v>12728</v>
      </c>
      <c r="S15" s="41" t="s">
        <v>219</v>
      </c>
      <c r="T15" s="49">
        <f t="shared" si="4"/>
        <v>12728</v>
      </c>
    </row>
    <row r="16" spans="2:20">
      <c r="C16" t="s">
        <v>177</v>
      </c>
      <c r="D16" s="47">
        <v>28.5</v>
      </c>
      <c r="F16" s="45" t="s">
        <v>620</v>
      </c>
      <c r="G16" s="43"/>
      <c r="H16" t="str">
        <f t="shared" si="0"/>
        <v xml:space="preserve">           -5,936</v>
      </c>
      <c r="I16">
        <f t="shared" si="1"/>
        <v>-5936</v>
      </c>
      <c r="K16" s="253" t="s">
        <v>221</v>
      </c>
      <c r="L16" s="49">
        <f t="shared" si="2"/>
        <v>-5936</v>
      </c>
      <c r="N16" t="s">
        <v>588</v>
      </c>
      <c r="P16" t="str">
        <f t="shared" si="5"/>
        <v xml:space="preserve">            1,736</v>
      </c>
      <c r="Q16">
        <f t="shared" si="3"/>
        <v>1736</v>
      </c>
      <c r="S16" s="41" t="s">
        <v>220</v>
      </c>
      <c r="T16" s="49">
        <f t="shared" si="4"/>
        <v>1736</v>
      </c>
    </row>
    <row r="17" spans="3:20">
      <c r="C17" t="s">
        <v>178</v>
      </c>
      <c r="D17" s="47">
        <v>87</v>
      </c>
      <c r="F17" s="45" t="s">
        <v>621</v>
      </c>
      <c r="G17" s="43"/>
      <c r="H17" t="str">
        <f t="shared" si="0"/>
        <v xml:space="preserve">            1,922</v>
      </c>
      <c r="I17">
        <f t="shared" si="1"/>
        <v>1922</v>
      </c>
      <c r="K17" s="253" t="s">
        <v>222</v>
      </c>
      <c r="L17" s="49">
        <f t="shared" si="2"/>
        <v>1922</v>
      </c>
      <c r="N17" t="s">
        <v>589</v>
      </c>
      <c r="P17" t="str">
        <f t="shared" si="5"/>
        <v xml:space="preserve">           -5,899</v>
      </c>
      <c r="Q17">
        <f t="shared" si="3"/>
        <v>-5899</v>
      </c>
      <c r="S17" s="41" t="s">
        <v>221</v>
      </c>
      <c r="T17" s="49">
        <f t="shared" si="4"/>
        <v>-5899</v>
      </c>
    </row>
    <row r="18" spans="3:20">
      <c r="C18" t="s">
        <v>179</v>
      </c>
      <c r="D18" s="46">
        <v>17.208449999999999</v>
      </c>
      <c r="F18" s="45" t="s">
        <v>622</v>
      </c>
      <c r="G18" s="43"/>
      <c r="H18" t="str">
        <f t="shared" si="0"/>
        <v xml:space="preserve">             -242</v>
      </c>
      <c r="I18">
        <f t="shared" si="1"/>
        <v>-242</v>
      </c>
      <c r="K18" s="253" t="s">
        <v>223</v>
      </c>
      <c r="L18" s="49">
        <f t="shared" si="2"/>
        <v>-242</v>
      </c>
      <c r="N18" t="s">
        <v>590</v>
      </c>
      <c r="P18" t="str">
        <f t="shared" si="5"/>
        <v xml:space="preserve">            1,914</v>
      </c>
      <c r="Q18">
        <f t="shared" si="3"/>
        <v>1914</v>
      </c>
      <c r="S18" s="41" t="s">
        <v>222</v>
      </c>
      <c r="T18" s="49">
        <f t="shared" si="4"/>
        <v>1914</v>
      </c>
    </row>
    <row r="19" spans="3:20">
      <c r="C19" t="s">
        <v>180</v>
      </c>
      <c r="D19" s="48">
        <v>235.5</v>
      </c>
      <c r="F19" s="45"/>
      <c r="N19" t="s">
        <v>542</v>
      </c>
      <c r="P19" t="str">
        <f t="shared" si="5"/>
        <v xml:space="preserve">             -246</v>
      </c>
      <c r="Q19">
        <f t="shared" si="3"/>
        <v>-246</v>
      </c>
      <c r="S19" s="41" t="s">
        <v>223</v>
      </c>
      <c r="T19" s="49">
        <f t="shared" si="4"/>
        <v>-246</v>
      </c>
    </row>
    <row r="20" spans="3:20">
      <c r="C20" t="s">
        <v>181</v>
      </c>
      <c r="D20" s="48">
        <v>865</v>
      </c>
    </row>
    <row r="21" spans="3:20">
      <c r="C21" t="s">
        <v>182</v>
      </c>
      <c r="D21" s="48">
        <v>1811.5</v>
      </c>
    </row>
    <row r="22" spans="3:20">
      <c r="C22" t="s">
        <v>183</v>
      </c>
      <c r="D22" s="48">
        <v>2564.5</v>
      </c>
    </row>
    <row r="23" spans="3:20">
      <c r="C23" t="s">
        <v>184</v>
      </c>
      <c r="D23" s="48">
        <v>5151.5</v>
      </c>
      <c r="F23" t="s">
        <v>559</v>
      </c>
    </row>
    <row r="24" spans="3:20">
      <c r="C24" t="s">
        <v>185</v>
      </c>
      <c r="D24" s="48">
        <v>7760</v>
      </c>
      <c r="F24" t="s">
        <v>560</v>
      </c>
      <c r="N24" t="s">
        <v>522</v>
      </c>
    </row>
    <row r="25" spans="3:20">
      <c r="C25" t="s">
        <v>186</v>
      </c>
      <c r="D25" s="48">
        <v>10220</v>
      </c>
      <c r="F25">
        <v>17.2087</v>
      </c>
      <c r="N25" t="s">
        <v>523</v>
      </c>
    </row>
    <row r="26" spans="3:20">
      <c r="C26" t="s">
        <v>187</v>
      </c>
      <c r="D26" s="46">
        <v>-0.14499999999999999</v>
      </c>
      <c r="F26" t="s">
        <v>561</v>
      </c>
      <c r="H26" t="str">
        <f>+RIGHT(F26,LEN(F26)-FIND("  ",F26))</f>
        <v xml:space="preserve">   -31,365</v>
      </c>
      <c r="I26">
        <f>+VALUE(H26)</f>
        <v>-31365</v>
      </c>
      <c r="K26" s="41" t="s">
        <v>224</v>
      </c>
      <c r="L26" s="49">
        <f>+I26</f>
        <v>-31365</v>
      </c>
      <c r="N26" s="154" cm="1">
        <f t="array" ref="N26:N40">+L4:L18-L26:L40</f>
        <v>10459</v>
      </c>
    </row>
    <row r="27" spans="3:20">
      <c r="C27" t="s">
        <v>188</v>
      </c>
      <c r="D27" s="46">
        <v>-0.1225</v>
      </c>
      <c r="F27" t="s">
        <v>562</v>
      </c>
      <c r="H27" t="str">
        <f t="shared" ref="H27:H40" si="6">+RIGHT(F27,LEN(F27)-FIND("  ",F27))</f>
        <v xml:space="preserve">              2,832</v>
      </c>
      <c r="I27">
        <f t="shared" ref="I27:I40" si="7">+VALUE(H27)</f>
        <v>2832</v>
      </c>
      <c r="K27" s="250" t="s">
        <v>210</v>
      </c>
      <c r="L27" s="49">
        <f>+I27</f>
        <v>2832</v>
      </c>
      <c r="N27" s="154">
        <v>-4505</v>
      </c>
    </row>
    <row r="28" spans="3:20">
      <c r="C28" t="s">
        <v>189</v>
      </c>
      <c r="D28" s="46">
        <v>-0.111</v>
      </c>
      <c r="F28" t="s">
        <v>563</v>
      </c>
      <c r="H28" t="str">
        <f t="shared" si="6"/>
        <v xml:space="preserve">            -32,782</v>
      </c>
      <c r="I28">
        <f t="shared" si="7"/>
        <v>-32782</v>
      </c>
      <c r="K28" s="251" t="s">
        <v>211</v>
      </c>
      <c r="L28" s="49">
        <f t="shared" ref="L28:L40" si="8">+I28</f>
        <v>-32782</v>
      </c>
      <c r="N28" s="154">
        <v>-1049</v>
      </c>
    </row>
    <row r="29" spans="3:20">
      <c r="C29" t="s">
        <v>190</v>
      </c>
      <c r="D29" s="46">
        <v>-0.09</v>
      </c>
      <c r="F29" t="s">
        <v>564</v>
      </c>
      <c r="H29" t="str">
        <f t="shared" si="6"/>
        <v xml:space="preserve">             14,450</v>
      </c>
      <c r="I29">
        <f t="shared" si="7"/>
        <v>14450</v>
      </c>
      <c r="K29" s="251" t="s">
        <v>212</v>
      </c>
      <c r="L29" s="49">
        <f t="shared" si="8"/>
        <v>14450</v>
      </c>
      <c r="N29" s="154">
        <v>1662</v>
      </c>
    </row>
    <row r="30" spans="3:20">
      <c r="C30" t="s">
        <v>191</v>
      </c>
      <c r="D30" s="46">
        <v>-0.12</v>
      </c>
      <c r="F30" t="s">
        <v>565</v>
      </c>
      <c r="H30" t="str">
        <f t="shared" si="6"/>
        <v xml:space="preserve">            -15,267</v>
      </c>
      <c r="I30">
        <f t="shared" si="7"/>
        <v>-15267</v>
      </c>
      <c r="K30" s="251" t="s">
        <v>213</v>
      </c>
      <c r="L30" s="49">
        <f t="shared" si="8"/>
        <v>-15267</v>
      </c>
      <c r="N30" s="154">
        <v>15041</v>
      </c>
    </row>
    <row r="31" spans="3:20">
      <c r="C31" t="s">
        <v>192</v>
      </c>
      <c r="D31" s="46">
        <v>-9.5000000000000001E-2</v>
      </c>
      <c r="F31" t="s">
        <v>566</v>
      </c>
      <c r="H31" t="str">
        <f t="shared" si="6"/>
        <v xml:space="preserve">               646</v>
      </c>
      <c r="I31">
        <f t="shared" si="7"/>
        <v>646</v>
      </c>
      <c r="K31" s="251" t="s">
        <v>214</v>
      </c>
      <c r="L31" s="49">
        <f t="shared" si="8"/>
        <v>646</v>
      </c>
      <c r="N31" s="154">
        <v>-17930</v>
      </c>
    </row>
    <row r="32" spans="3:20">
      <c r="C32" t="s">
        <v>193</v>
      </c>
      <c r="D32" s="46">
        <v>-0.04</v>
      </c>
      <c r="F32" t="s">
        <v>567</v>
      </c>
      <c r="H32" t="str">
        <f t="shared" si="6"/>
        <v xml:space="preserve">             3,443</v>
      </c>
      <c r="I32">
        <f t="shared" si="7"/>
        <v>3443</v>
      </c>
      <c r="K32" s="252" t="s">
        <v>215</v>
      </c>
      <c r="L32" s="49">
        <f t="shared" si="8"/>
        <v>3443</v>
      </c>
      <c r="N32" s="154">
        <v>13791</v>
      </c>
    </row>
    <row r="33" spans="3:14">
      <c r="C33" t="s">
        <v>194</v>
      </c>
      <c r="D33" s="46">
        <v>5.0000000000000001E-3</v>
      </c>
      <c r="F33" t="s">
        <v>568</v>
      </c>
      <c r="H33" t="str">
        <f t="shared" si="6"/>
        <v xml:space="preserve">            -8,132</v>
      </c>
      <c r="I33">
        <f t="shared" si="7"/>
        <v>-8132</v>
      </c>
      <c r="K33" s="252" t="s">
        <v>216</v>
      </c>
      <c r="L33" s="49">
        <f t="shared" si="8"/>
        <v>-8132</v>
      </c>
      <c r="N33" s="154">
        <v>-451</v>
      </c>
    </row>
    <row r="34" spans="3:14">
      <c r="C34" t="s">
        <v>195</v>
      </c>
      <c r="D34" s="46">
        <v>0.02</v>
      </c>
      <c r="F34" t="s">
        <v>569</v>
      </c>
      <c r="H34" t="str">
        <f t="shared" si="6"/>
        <v xml:space="preserve">               980</v>
      </c>
      <c r="I34">
        <f t="shared" si="7"/>
        <v>980</v>
      </c>
      <c r="K34" s="252" t="s">
        <v>217</v>
      </c>
      <c r="L34" s="49">
        <f t="shared" si="8"/>
        <v>980</v>
      </c>
      <c r="N34" s="154">
        <v>1611</v>
      </c>
    </row>
    <row r="35" spans="3:14">
      <c r="F35" t="s">
        <v>570</v>
      </c>
      <c r="H35" t="str">
        <f t="shared" si="6"/>
        <v xml:space="preserve">            -7,584</v>
      </c>
      <c r="I35">
        <f t="shared" si="7"/>
        <v>-7584</v>
      </c>
      <c r="K35" s="252" t="s">
        <v>218</v>
      </c>
      <c r="L35" s="49">
        <f t="shared" si="8"/>
        <v>-7584</v>
      </c>
      <c r="N35" s="154">
        <v>12098</v>
      </c>
    </row>
    <row r="36" spans="3:14">
      <c r="F36" t="s">
        <v>571</v>
      </c>
      <c r="H36" t="str">
        <f t="shared" si="6"/>
        <v xml:space="preserve">            12,418</v>
      </c>
      <c r="I36">
        <f t="shared" si="7"/>
        <v>12418</v>
      </c>
      <c r="K36" s="252" t="s">
        <v>219</v>
      </c>
      <c r="L36" s="49">
        <f t="shared" si="8"/>
        <v>12418</v>
      </c>
      <c r="N36" s="154">
        <v>-5717</v>
      </c>
    </row>
    <row r="37" spans="3:14">
      <c r="F37" t="s">
        <v>572</v>
      </c>
      <c r="H37" t="str">
        <f t="shared" si="6"/>
        <v xml:space="preserve">            1,913</v>
      </c>
      <c r="I37">
        <f t="shared" si="7"/>
        <v>1913</v>
      </c>
      <c r="K37" s="252" t="s">
        <v>220</v>
      </c>
      <c r="L37" s="49">
        <f t="shared" si="8"/>
        <v>1913</v>
      </c>
      <c r="N37" s="154">
        <v>-4117</v>
      </c>
    </row>
    <row r="38" spans="3:14">
      <c r="F38" t="s">
        <v>573</v>
      </c>
      <c r="H38" t="str">
        <f t="shared" si="6"/>
        <v xml:space="preserve">           -5,972</v>
      </c>
      <c r="I38">
        <f t="shared" si="7"/>
        <v>-5972</v>
      </c>
      <c r="K38" s="253" t="s">
        <v>221</v>
      </c>
      <c r="L38" s="49">
        <f t="shared" si="8"/>
        <v>-5972</v>
      </c>
      <c r="N38" s="154">
        <v>36</v>
      </c>
    </row>
    <row r="39" spans="3:14">
      <c r="F39" t="s">
        <v>574</v>
      </c>
      <c r="H39" t="str">
        <f t="shared" si="6"/>
        <v xml:space="preserve">            1,938</v>
      </c>
      <c r="I39">
        <f t="shared" si="7"/>
        <v>1938</v>
      </c>
      <c r="K39" s="253" t="s">
        <v>222</v>
      </c>
      <c r="L39" s="49">
        <f t="shared" si="8"/>
        <v>1938</v>
      </c>
      <c r="N39" s="154">
        <v>-16</v>
      </c>
    </row>
    <row r="40" spans="3:14">
      <c r="F40" t="s">
        <v>575</v>
      </c>
      <c r="H40" t="str">
        <f t="shared" si="6"/>
        <v xml:space="preserve">             -249</v>
      </c>
      <c r="I40">
        <f t="shared" si="7"/>
        <v>-249</v>
      </c>
      <c r="K40" s="253" t="s">
        <v>223</v>
      </c>
      <c r="L40" s="49">
        <f t="shared" si="8"/>
        <v>-249</v>
      </c>
      <c r="N40" s="154">
        <v>7</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theme="8" tint="0.59999389629810485"/>
  </sheetPr>
  <dimension ref="A1:AC34"/>
  <sheetViews>
    <sheetView zoomScaleNormal="100" workbookViewId="0">
      <pane xSplit="1" ySplit="1" topLeftCell="B2" activePane="bottomRight" state="frozen"/>
      <selection activeCell="H10" sqref="H10"/>
      <selection pane="topRight" activeCell="H10" sqref="H10"/>
      <selection pane="bottomLeft" activeCell="H10" sqref="H10"/>
      <selection pane="bottomRight" activeCell="E36" sqref="E36"/>
    </sheetView>
  </sheetViews>
  <sheetFormatPr defaultColWidth="16.42578125" defaultRowHeight="15"/>
  <cols>
    <col min="1" max="1" width="17" style="21" bestFit="1" customWidth="1"/>
    <col min="2" max="3" width="6.85546875" style="21" bestFit="1" customWidth="1"/>
    <col min="4" max="4" width="6.28515625" style="21" bestFit="1" customWidth="1"/>
    <col min="5" max="5" width="11.85546875" style="32" bestFit="1" customWidth="1"/>
    <col min="6" max="6" width="2.7109375" style="205" customWidth="1"/>
    <col min="7" max="7" width="6.140625" style="21" bestFit="1" customWidth="1"/>
    <col min="8" max="8" width="9.42578125" style="21" customWidth="1"/>
    <col min="9" max="9" width="10.140625" style="21" customWidth="1"/>
    <col min="10" max="10" width="9.7109375" style="216" customWidth="1"/>
    <col min="11" max="11" width="8.42578125" style="216" bestFit="1" customWidth="1"/>
    <col min="12" max="12" width="2.7109375" style="212" customWidth="1"/>
    <col min="13" max="13" width="4.28515625" style="217" bestFit="1" customWidth="1"/>
    <col min="14" max="14" width="12.42578125" style="21" bestFit="1" customWidth="1"/>
    <col min="15" max="15" width="6.5703125" style="21" bestFit="1" customWidth="1"/>
    <col min="16" max="16" width="2.7109375" style="21" bestFit="1" customWidth="1"/>
    <col min="17" max="17" width="2.7109375" style="218" customWidth="1"/>
    <col min="18" max="18" width="8.28515625" style="220" bestFit="1" customWidth="1"/>
    <col min="19" max="19" width="17.7109375" style="217" bestFit="1" customWidth="1"/>
    <col min="20" max="20" width="16.42578125" style="21"/>
    <col min="21" max="21" width="2.7109375" style="21" customWidth="1"/>
    <col min="22" max="23" width="16.42578125" style="21"/>
    <col min="24" max="24" width="2.7109375" style="21" customWidth="1"/>
    <col min="25" max="25" width="16.42578125" style="21"/>
    <col min="26" max="26" width="9.7109375" style="21" customWidth="1"/>
    <col min="27" max="28" width="9.5703125" style="21" bestFit="1" customWidth="1"/>
    <col min="29" max="29" width="9" style="21" bestFit="1" customWidth="1"/>
    <col min="30" max="16384" width="16.42578125" style="21"/>
  </cols>
  <sheetData>
    <row r="1" spans="1:29">
      <c r="A1" s="20" t="s">
        <v>107</v>
      </c>
      <c r="B1" s="20" t="s">
        <v>0</v>
      </c>
      <c r="C1" s="20" t="s">
        <v>31</v>
      </c>
      <c r="D1" s="20" t="s">
        <v>1</v>
      </c>
      <c r="E1" s="274" t="s">
        <v>11</v>
      </c>
      <c r="F1" s="212"/>
      <c r="G1" s="210" t="s">
        <v>0</v>
      </c>
      <c r="H1" s="104" t="s">
        <v>478</v>
      </c>
      <c r="I1" s="104" t="s">
        <v>479</v>
      </c>
      <c r="J1" s="239" t="s">
        <v>480</v>
      </c>
      <c r="K1" s="239" t="s">
        <v>496</v>
      </c>
      <c r="M1" s="210" t="s">
        <v>422</v>
      </c>
      <c r="N1" s="104" t="s">
        <v>421</v>
      </c>
      <c r="R1" s="210" t="s">
        <v>0</v>
      </c>
      <c r="S1" s="210" t="s">
        <v>481</v>
      </c>
      <c r="T1" s="104" t="s">
        <v>482</v>
      </c>
      <c r="V1" s="104" t="s">
        <v>498</v>
      </c>
      <c r="W1" s="104" t="s">
        <v>497</v>
      </c>
      <c r="Y1" s="104" t="s">
        <v>502</v>
      </c>
      <c r="Z1" s="245"/>
      <c r="AA1" s="245"/>
      <c r="AB1" s="245"/>
      <c r="AC1" s="245"/>
    </row>
    <row r="2" spans="1:29">
      <c r="A2" s="21" t="s">
        <v>39</v>
      </c>
      <c r="B2" s="21" t="s">
        <v>12</v>
      </c>
      <c r="C2" s="21">
        <v>1</v>
      </c>
      <c r="D2" s="216" t="s">
        <v>8</v>
      </c>
      <c r="E2" s="277">
        <f>+J2</f>
        <v>11.504300000000001</v>
      </c>
      <c r="F2" s="212"/>
      <c r="G2" s="211">
        <v>1</v>
      </c>
      <c r="H2" s="221">
        <v>11.504300000000001</v>
      </c>
      <c r="I2" s="276">
        <v>11.504300000000001</v>
      </c>
      <c r="J2" s="275">
        <f>+AVERAGE(H2:I2)</f>
        <v>11.504300000000001</v>
      </c>
      <c r="K2" s="241"/>
      <c r="M2" s="217">
        <v>1</v>
      </c>
      <c r="N2" s="202">
        <v>11.504300000000001</v>
      </c>
      <c r="O2" s="203"/>
      <c r="R2" s="219" cm="1">
        <f t="array" ref="R2:R15">+G2:G15</f>
        <v>1</v>
      </c>
      <c r="S2" s="223"/>
      <c r="T2" s="224"/>
      <c r="V2" s="117" t="s">
        <v>499</v>
      </c>
      <c r="W2" s="242">
        <v>45280</v>
      </c>
      <c r="Y2" s="238">
        <v>11.506</v>
      </c>
      <c r="Z2" s="245"/>
      <c r="AA2" s="226"/>
    </row>
    <row r="3" spans="1:29">
      <c r="A3" s="21" t="s">
        <v>51</v>
      </c>
      <c r="B3" s="21" t="s">
        <v>13</v>
      </c>
      <c r="C3" s="21">
        <v>3</v>
      </c>
      <c r="D3" s="216" t="s">
        <v>26</v>
      </c>
      <c r="E3" s="277">
        <f t="shared" ref="E3:E15" si="0">+J3</f>
        <v>11.455</v>
      </c>
      <c r="F3" s="212"/>
      <c r="G3" s="211">
        <v>3</v>
      </c>
      <c r="H3" s="222">
        <v>11.45</v>
      </c>
      <c r="I3" s="278">
        <v>11.46</v>
      </c>
      <c r="J3" s="275">
        <f t="shared" ref="J3:J14" si="1">+AVERAGE(H3:I3)</f>
        <v>11.455</v>
      </c>
      <c r="K3" s="241"/>
      <c r="L3" s="214"/>
      <c r="M3" s="217">
        <v>3</v>
      </c>
      <c r="N3" s="202">
        <v>11.495000000000001</v>
      </c>
      <c r="O3" s="203"/>
      <c r="R3" s="219">
        <v>3</v>
      </c>
      <c r="S3" s="223" t="s">
        <v>483</v>
      </c>
      <c r="T3" s="224" t="s">
        <v>483</v>
      </c>
      <c r="V3" s="117" t="s">
        <v>500</v>
      </c>
      <c r="W3" s="242">
        <v>47100</v>
      </c>
      <c r="Y3" s="238">
        <v>11.5</v>
      </c>
      <c r="Z3" s="245"/>
      <c r="AA3" s="246"/>
    </row>
    <row r="4" spans="1:29">
      <c r="A4" s="21" t="s">
        <v>52</v>
      </c>
      <c r="B4" s="21" t="s">
        <v>14</v>
      </c>
      <c r="C4" s="21">
        <v>6</v>
      </c>
      <c r="D4" s="216" t="s">
        <v>26</v>
      </c>
      <c r="E4" s="277">
        <f t="shared" si="0"/>
        <v>11.3375</v>
      </c>
      <c r="F4" s="212"/>
      <c r="G4" s="211">
        <v>6</v>
      </c>
      <c r="H4" s="222">
        <v>11.32</v>
      </c>
      <c r="I4" s="278">
        <v>11.355</v>
      </c>
      <c r="J4" s="275">
        <f t="shared" si="1"/>
        <v>11.3375</v>
      </c>
      <c r="K4" s="241"/>
      <c r="L4" s="214"/>
      <c r="M4" s="217">
        <v>6</v>
      </c>
      <c r="N4" s="202">
        <v>11.34</v>
      </c>
      <c r="O4" s="203"/>
      <c r="R4" s="219">
        <v>6</v>
      </c>
      <c r="S4" s="223" t="s">
        <v>525</v>
      </c>
      <c r="T4" s="224" t="s">
        <v>525</v>
      </c>
      <c r="V4" s="117" t="s">
        <v>501</v>
      </c>
      <c r="W4" s="244">
        <v>8.7449999999999992</v>
      </c>
      <c r="Y4" s="238">
        <v>11.3675</v>
      </c>
      <c r="Z4" s="245"/>
      <c r="AA4" s="246"/>
      <c r="AB4" s="238"/>
    </row>
    <row r="5" spans="1:29">
      <c r="A5" s="21" t="s">
        <v>53</v>
      </c>
      <c r="B5" s="21" t="s">
        <v>15</v>
      </c>
      <c r="C5" s="21">
        <v>9</v>
      </c>
      <c r="D5" s="216" t="s">
        <v>26</v>
      </c>
      <c r="E5" s="277">
        <f t="shared" si="0"/>
        <v>11.1525</v>
      </c>
      <c r="F5" s="212"/>
      <c r="G5" s="211">
        <v>9</v>
      </c>
      <c r="H5" s="222">
        <v>11.14</v>
      </c>
      <c r="I5" s="278">
        <v>11.164999999999999</v>
      </c>
      <c r="J5" s="275">
        <f t="shared" si="1"/>
        <v>11.1525</v>
      </c>
      <c r="K5" s="241"/>
      <c r="L5" s="214"/>
      <c r="M5" s="217">
        <v>9</v>
      </c>
      <c r="N5" s="202">
        <v>11.16</v>
      </c>
      <c r="O5" s="203"/>
      <c r="R5" s="219">
        <v>9</v>
      </c>
      <c r="S5" s="223" t="s">
        <v>545</v>
      </c>
      <c r="T5" s="224" t="s">
        <v>540</v>
      </c>
      <c r="V5" s="117" t="s">
        <v>503</v>
      </c>
      <c r="W5" s="243">
        <v>8.7466000000000008</v>
      </c>
      <c r="Y5" s="238">
        <v>11.1775</v>
      </c>
      <c r="Z5" s="245"/>
      <c r="AA5" s="264"/>
      <c r="AB5" s="238"/>
    </row>
    <row r="6" spans="1:29">
      <c r="A6" s="21" t="s">
        <v>54</v>
      </c>
      <c r="B6" s="21" t="s">
        <v>16</v>
      </c>
      <c r="C6" s="21">
        <v>13</v>
      </c>
      <c r="D6" s="216" t="s">
        <v>26</v>
      </c>
      <c r="E6" s="277">
        <f t="shared" si="0"/>
        <v>10.86</v>
      </c>
      <c r="F6" s="213"/>
      <c r="G6" s="211">
        <v>13</v>
      </c>
      <c r="H6" s="222">
        <v>10.85</v>
      </c>
      <c r="I6" s="278">
        <v>10.87</v>
      </c>
      <c r="J6" s="275">
        <f t="shared" si="1"/>
        <v>10.86</v>
      </c>
      <c r="K6" s="241"/>
      <c r="L6" s="214"/>
      <c r="M6" s="217">
        <v>13</v>
      </c>
      <c r="N6" s="202">
        <v>10.84</v>
      </c>
      <c r="O6" s="203">
        <v>10.77</v>
      </c>
      <c r="R6" s="219">
        <v>13</v>
      </c>
      <c r="S6" s="223" t="s">
        <v>526</v>
      </c>
      <c r="T6" s="224" t="s">
        <v>526</v>
      </c>
      <c r="Y6" s="238">
        <v>10.885</v>
      </c>
      <c r="Z6" s="245"/>
      <c r="AA6" s="245"/>
      <c r="AB6" s="254"/>
    </row>
    <row r="7" spans="1:29">
      <c r="A7" s="21" t="s">
        <v>55</v>
      </c>
      <c r="B7" s="21" t="s">
        <v>17</v>
      </c>
      <c r="C7" s="21">
        <v>26</v>
      </c>
      <c r="D7" s="216" t="s">
        <v>26</v>
      </c>
      <c r="E7" s="277">
        <f t="shared" si="0"/>
        <v>9.85</v>
      </c>
      <c r="F7" s="214"/>
      <c r="G7" s="211">
        <v>26</v>
      </c>
      <c r="H7" s="222">
        <v>9.84</v>
      </c>
      <c r="I7" s="278">
        <v>9.86</v>
      </c>
      <c r="J7" s="275">
        <f t="shared" si="1"/>
        <v>9.85</v>
      </c>
      <c r="K7" s="241"/>
      <c r="L7" s="214"/>
      <c r="M7" s="217">
        <v>26</v>
      </c>
      <c r="N7" s="202">
        <v>9.745000000000001</v>
      </c>
      <c r="O7" s="203">
        <v>9.69</v>
      </c>
      <c r="R7" s="219">
        <v>26</v>
      </c>
      <c r="S7" s="223" t="s">
        <v>486</v>
      </c>
      <c r="T7" s="224" t="s">
        <v>486</v>
      </c>
      <c r="Y7" s="238">
        <v>9.86</v>
      </c>
      <c r="Z7" s="245"/>
      <c r="AA7" s="254"/>
      <c r="AB7" s="238"/>
    </row>
    <row r="8" spans="1:29">
      <c r="A8" s="21" t="s">
        <v>56</v>
      </c>
      <c r="B8" s="21" t="s">
        <v>18</v>
      </c>
      <c r="C8" s="21">
        <v>39</v>
      </c>
      <c r="D8" s="216" t="s">
        <v>26</v>
      </c>
      <c r="E8" s="277">
        <f t="shared" si="0"/>
        <v>9.1649999999999991</v>
      </c>
      <c r="F8" s="213"/>
      <c r="G8" s="211">
        <v>39</v>
      </c>
      <c r="H8" s="222">
        <v>9.15</v>
      </c>
      <c r="I8" s="278">
        <v>9.18</v>
      </c>
      <c r="J8" s="275">
        <f>+AVERAGE(H8:I8)</f>
        <v>9.1649999999999991</v>
      </c>
      <c r="K8" s="241"/>
      <c r="L8" s="214"/>
      <c r="M8" s="217">
        <v>39</v>
      </c>
      <c r="N8" s="202">
        <v>9.09</v>
      </c>
      <c r="O8" s="203"/>
      <c r="R8" s="219">
        <v>39</v>
      </c>
      <c r="S8" s="223" t="s">
        <v>531</v>
      </c>
      <c r="T8" s="224" t="s">
        <v>531</v>
      </c>
      <c r="Y8" s="238">
        <v>9.2424999999999997</v>
      </c>
      <c r="Z8" s="245"/>
      <c r="AA8" s="245"/>
      <c r="AB8" s="238"/>
    </row>
    <row r="9" spans="1:29">
      <c r="A9" s="21" t="s">
        <v>57</v>
      </c>
      <c r="B9" s="21" t="s">
        <v>19</v>
      </c>
      <c r="C9" s="21">
        <v>52</v>
      </c>
      <c r="D9" s="216" t="s">
        <v>26</v>
      </c>
      <c r="E9" s="277">
        <f t="shared" si="0"/>
        <v>8.7899999999999991</v>
      </c>
      <c r="F9" s="213"/>
      <c r="G9" s="211">
        <v>52</v>
      </c>
      <c r="H9" s="222">
        <v>8.7799999999999994</v>
      </c>
      <c r="I9" s="278">
        <v>8.8000000000000007</v>
      </c>
      <c r="J9" s="275">
        <f t="shared" si="1"/>
        <v>8.7899999999999991</v>
      </c>
      <c r="K9" s="241"/>
      <c r="L9" s="214"/>
      <c r="M9" s="217">
        <v>52</v>
      </c>
      <c r="N9" s="202">
        <v>8.73</v>
      </c>
      <c r="O9" s="203"/>
      <c r="R9" s="219">
        <v>52</v>
      </c>
      <c r="S9" s="223" t="s">
        <v>546</v>
      </c>
      <c r="T9" s="224" t="s">
        <v>541</v>
      </c>
      <c r="Y9" s="238">
        <v>8.9224999999999994</v>
      </c>
      <c r="Z9" s="245"/>
      <c r="AA9" s="245"/>
    </row>
    <row r="10" spans="1:29">
      <c r="A10" s="21" t="s">
        <v>58</v>
      </c>
      <c r="B10" s="21" t="s">
        <v>20</v>
      </c>
      <c r="C10" s="21">
        <v>65</v>
      </c>
      <c r="D10" s="216" t="s">
        <v>26</v>
      </c>
      <c r="E10" s="277">
        <f t="shared" si="0"/>
        <v>8.5949999999999989</v>
      </c>
      <c r="F10" s="213"/>
      <c r="G10" s="211">
        <v>65</v>
      </c>
      <c r="H10" s="222">
        <v>8.59</v>
      </c>
      <c r="I10" s="278">
        <v>8.6</v>
      </c>
      <c r="J10" s="275">
        <f t="shared" si="1"/>
        <v>8.5949999999999989</v>
      </c>
      <c r="K10" s="241" t="s">
        <v>86</v>
      </c>
      <c r="L10" s="214"/>
      <c r="M10" s="217">
        <v>65</v>
      </c>
      <c r="N10" s="202">
        <v>8.5399999999999991</v>
      </c>
      <c r="O10" s="203"/>
      <c r="R10" s="219">
        <v>65</v>
      </c>
      <c r="S10" s="223" t="s">
        <v>547</v>
      </c>
      <c r="T10" s="224" t="s">
        <v>534</v>
      </c>
      <c r="Y10" s="238">
        <v>8.758458235840294</v>
      </c>
      <c r="Z10" s="245"/>
      <c r="AA10" s="245"/>
    </row>
    <row r="11" spans="1:29">
      <c r="A11" s="21" t="s">
        <v>59</v>
      </c>
      <c r="B11" s="21" t="s">
        <v>21</v>
      </c>
      <c r="C11" s="21">
        <v>91</v>
      </c>
      <c r="D11" s="216" t="s">
        <v>26</v>
      </c>
      <c r="E11" s="277">
        <f t="shared" si="0"/>
        <v>8.4649999999999999</v>
      </c>
      <c r="F11" s="212"/>
      <c r="G11" s="211">
        <v>91</v>
      </c>
      <c r="H11" s="222">
        <v>8.42</v>
      </c>
      <c r="I11" s="278">
        <v>8.51</v>
      </c>
      <c r="J11" s="275">
        <f t="shared" si="1"/>
        <v>8.4649999999999999</v>
      </c>
      <c r="K11" s="241"/>
      <c r="L11" s="214"/>
      <c r="M11" s="217">
        <v>91</v>
      </c>
      <c r="N11" s="202">
        <v>8.4600000000000009</v>
      </c>
      <c r="O11" s="203"/>
      <c r="R11" s="219">
        <v>91</v>
      </c>
      <c r="S11" s="223" t="s">
        <v>548</v>
      </c>
      <c r="T11" s="224" t="s">
        <v>538</v>
      </c>
      <c r="Y11" s="238">
        <v>8.6900000000000013</v>
      </c>
      <c r="Z11" s="245"/>
      <c r="AA11" s="245"/>
    </row>
    <row r="12" spans="1:29">
      <c r="A12" s="21" t="s">
        <v>495</v>
      </c>
      <c r="B12" s="21" t="s">
        <v>22</v>
      </c>
      <c r="C12" s="21">
        <v>130</v>
      </c>
      <c r="D12" s="216" t="s">
        <v>26</v>
      </c>
      <c r="E12" s="277">
        <f t="shared" si="0"/>
        <v>8.4725000000000001</v>
      </c>
      <c r="F12" s="214"/>
      <c r="G12" s="211">
        <v>130</v>
      </c>
      <c r="H12" s="222">
        <v>8.4600000000000009</v>
      </c>
      <c r="I12" s="278">
        <v>8.4849999999999994</v>
      </c>
      <c r="J12" s="275">
        <f t="shared" si="1"/>
        <v>8.4725000000000001</v>
      </c>
      <c r="K12" s="241"/>
      <c r="L12" s="214"/>
      <c r="M12" s="217">
        <v>130</v>
      </c>
      <c r="N12" s="202">
        <v>8.5</v>
      </c>
      <c r="O12" s="203"/>
      <c r="R12" s="219">
        <v>130</v>
      </c>
      <c r="S12" s="223" t="s">
        <v>513</v>
      </c>
      <c r="T12" s="224" t="s">
        <v>513</v>
      </c>
      <c r="Y12" s="238">
        <v>8.7250000000000014</v>
      </c>
      <c r="Z12" s="264"/>
      <c r="AA12" s="264"/>
    </row>
    <row r="13" spans="1:29">
      <c r="A13" s="21" t="s">
        <v>60</v>
      </c>
      <c r="B13" s="21" t="s">
        <v>23</v>
      </c>
      <c r="C13" s="21">
        <v>195</v>
      </c>
      <c r="D13" s="216" t="s">
        <v>26</v>
      </c>
      <c r="E13" s="277">
        <f t="shared" si="0"/>
        <v>8.5950000000000006</v>
      </c>
      <c r="F13" s="213"/>
      <c r="G13" s="211">
        <v>195</v>
      </c>
      <c r="H13" s="222">
        <v>8.5950000000000006</v>
      </c>
      <c r="I13" s="278">
        <v>8.5950000000000006</v>
      </c>
      <c r="J13" s="275">
        <f t="shared" si="1"/>
        <v>8.5950000000000006</v>
      </c>
      <c r="K13" s="241"/>
      <c r="L13" s="214"/>
      <c r="M13" s="217">
        <v>156</v>
      </c>
      <c r="N13" s="202">
        <v>8.5250000000000004</v>
      </c>
      <c r="O13" s="203"/>
      <c r="R13" s="219">
        <v>195</v>
      </c>
      <c r="S13" s="223"/>
      <c r="T13" s="224"/>
      <c r="Y13" s="238">
        <v>8.8049999999999997</v>
      </c>
      <c r="Z13" s="245"/>
    </row>
    <row r="14" spans="1:29">
      <c r="A14" s="21" t="s">
        <v>61</v>
      </c>
      <c r="B14" s="21" t="s">
        <v>24</v>
      </c>
      <c r="C14" s="21">
        <v>260</v>
      </c>
      <c r="D14" s="216" t="s">
        <v>26</v>
      </c>
      <c r="E14" s="277">
        <f t="shared" si="0"/>
        <v>8.5950000000000006</v>
      </c>
      <c r="F14" s="212"/>
      <c r="G14" s="211">
        <v>260</v>
      </c>
      <c r="H14" s="222">
        <v>8.5950000000000006</v>
      </c>
      <c r="I14" s="278">
        <v>8.5950000000000006</v>
      </c>
      <c r="J14" s="275">
        <f t="shared" si="1"/>
        <v>8.5950000000000006</v>
      </c>
      <c r="K14" s="241"/>
      <c r="L14" s="214"/>
      <c r="M14" s="217">
        <v>195</v>
      </c>
      <c r="N14" s="202">
        <v>8.5950000000000006</v>
      </c>
      <c r="O14" s="203"/>
      <c r="R14" s="219">
        <v>260</v>
      </c>
      <c r="S14" s="223"/>
      <c r="T14" s="224"/>
      <c r="Y14" s="238">
        <v>8.7950000000000017</v>
      </c>
      <c r="Z14" s="245"/>
    </row>
    <row r="15" spans="1:29">
      <c r="A15" s="21" t="s">
        <v>62</v>
      </c>
      <c r="B15" s="21" t="s">
        <v>25</v>
      </c>
      <c r="C15" s="21">
        <v>390</v>
      </c>
      <c r="D15" s="216" t="s">
        <v>26</v>
      </c>
      <c r="E15" s="277">
        <f t="shared" si="0"/>
        <v>8.5850000000000009</v>
      </c>
      <c r="F15" s="212"/>
      <c r="G15" s="211">
        <v>390</v>
      </c>
      <c r="H15" s="222">
        <v>8.5850000000000009</v>
      </c>
      <c r="I15" s="278">
        <v>8.5850000000000009</v>
      </c>
      <c r="J15" s="275">
        <f>+AVERAGE(H15:I15)</f>
        <v>8.5850000000000009</v>
      </c>
      <c r="K15" s="241"/>
      <c r="L15" s="214"/>
      <c r="M15" s="217">
        <v>260</v>
      </c>
      <c r="N15" s="202">
        <v>8.5950000000000006</v>
      </c>
      <c r="O15" s="203"/>
      <c r="R15" s="219">
        <v>390</v>
      </c>
      <c r="S15" s="223"/>
      <c r="T15" s="224"/>
      <c r="Y15" s="238">
        <v>8.7850000000000001</v>
      </c>
      <c r="Z15" s="245"/>
    </row>
    <row r="16" spans="1:29">
      <c r="A16" s="205"/>
      <c r="B16" s="205"/>
      <c r="C16" s="205"/>
      <c r="D16" s="205"/>
      <c r="E16" s="273"/>
      <c r="F16" s="215"/>
      <c r="J16" s="240"/>
      <c r="K16" s="240"/>
      <c r="M16" s="217">
        <v>390</v>
      </c>
      <c r="N16" s="202">
        <v>8.5850000000000009</v>
      </c>
      <c r="O16" s="203"/>
      <c r="R16" s="219"/>
      <c r="S16" s="211"/>
      <c r="T16" s="206"/>
    </row>
    <row r="17" spans="1:27">
      <c r="A17" s="104" t="s">
        <v>468</v>
      </c>
      <c r="B17" s="104" t="s">
        <v>0</v>
      </c>
      <c r="C17" s="104" t="s">
        <v>469</v>
      </c>
      <c r="D17" s="104" t="s">
        <v>470</v>
      </c>
      <c r="E17" s="104" t="s">
        <v>273</v>
      </c>
      <c r="H17" s="226"/>
      <c r="I17" s="226"/>
      <c r="R17" s="219"/>
      <c r="S17" s="211"/>
      <c r="T17" s="206"/>
    </row>
    <row r="18" spans="1:27">
      <c r="A18" s="117" t="s">
        <v>477</v>
      </c>
      <c r="B18" s="117" t="s">
        <v>476</v>
      </c>
      <c r="C18" s="117">
        <v>3</v>
      </c>
      <c r="D18" s="117">
        <v>6</v>
      </c>
      <c r="E18" s="237">
        <f>(VLOOKUP(D18,$C$2:$E$15,3,FALSE)-VLOOKUP(C18,$C$2:$E$15,3,FALSE))*100</f>
        <v>-11.749999999999972</v>
      </c>
      <c r="I18" s="226"/>
      <c r="T18" s="206"/>
    </row>
    <row r="19" spans="1:27">
      <c r="A19" s="117" t="s">
        <v>471</v>
      </c>
      <c r="B19" s="117" t="s">
        <v>475</v>
      </c>
      <c r="C19" s="117">
        <v>6</v>
      </c>
      <c r="D19" s="117">
        <v>9</v>
      </c>
      <c r="E19" s="237">
        <f>(VLOOKUP(D19,$C$2:$E$15,3,FALSE)-VLOOKUP(C19,$C$2:$E$15,3,FALSE))*100</f>
        <v>-18.50000000000005</v>
      </c>
      <c r="H19" s="226"/>
      <c r="T19" s="206"/>
    </row>
    <row r="20" spans="1:27">
      <c r="A20" s="117" t="s">
        <v>472</v>
      </c>
      <c r="B20" s="117" t="s">
        <v>474</v>
      </c>
      <c r="C20" s="117">
        <v>9</v>
      </c>
      <c r="D20" s="117">
        <v>13</v>
      </c>
      <c r="E20" s="237">
        <f>(VLOOKUP(D20,$C$2:$E$15,3,FALSE)-VLOOKUP(C20,$C$2:$E$15,3,FALSE))*100</f>
        <v>-29.250000000000043</v>
      </c>
      <c r="I20" s="226"/>
      <c r="T20" s="206"/>
      <c r="Z20" s="254"/>
    </row>
    <row r="21" spans="1:27">
      <c r="A21" s="117" t="s">
        <v>467</v>
      </c>
      <c r="B21" s="117" t="s">
        <v>454</v>
      </c>
      <c r="C21" s="117">
        <v>13</v>
      </c>
      <c r="D21" s="117">
        <v>26</v>
      </c>
      <c r="E21" s="237">
        <f>(VLOOKUP(D21,$C$2:$E$15,3,FALSE)-VLOOKUP(C21,$C$2:$E$15,3,FALSE))*100</f>
        <v>-100.99999999999997</v>
      </c>
      <c r="I21" s="226"/>
      <c r="M21" s="217">
        <v>1</v>
      </c>
      <c r="N21" s="225">
        <f>(E2-N2)*100</f>
        <v>0</v>
      </c>
      <c r="Z21" s="254"/>
      <c r="AA21" s="226"/>
    </row>
    <row r="22" spans="1:27">
      <c r="A22" s="209" t="str">
        <f>IF(OR(C22="",D22=""),"","TIIE "&amp;TEXT(C22/13,"#")&amp;"y vs "&amp;TEXT(D22/13,"#")&amp;"y")</f>
        <v>TIIE 2y vs 10y</v>
      </c>
      <c r="B22" s="208" t="s">
        <v>521</v>
      </c>
      <c r="C22" s="208">
        <v>26</v>
      </c>
      <c r="D22" s="208">
        <v>130</v>
      </c>
      <c r="E22" s="236">
        <f>IFERROR((VLOOKUP(D22,$C$2:$E$15,3,FALSE)-VLOOKUP(C22,$C$2:$E$15,3,FALSE))*100,"")</f>
        <v>-137.74999999999994</v>
      </c>
      <c r="M22" s="217">
        <v>3</v>
      </c>
      <c r="N22" s="225">
        <f t="shared" ref="N22:N31" si="2">(E3-N3)*100</f>
        <v>-4.0000000000000924</v>
      </c>
      <c r="Z22" s="254"/>
    </row>
    <row r="23" spans="1:27">
      <c r="A23" s="209" t="str">
        <f>IF(OR(C23="",D23=""),"","TIIE "&amp;TEXT(C23/13,"#")&amp;"y vs "&amp;TEXT(D23/13,"#")&amp;"y")</f>
        <v>TIIE 7y vs 10y</v>
      </c>
      <c r="B23" s="208" t="s">
        <v>466</v>
      </c>
      <c r="C23" s="208">
        <v>91</v>
      </c>
      <c r="D23" s="208">
        <v>130</v>
      </c>
      <c r="E23" s="236">
        <f>IFERROR((VLOOKUP(D23,$C$2:$E$15,3,FALSE)-VLOOKUP(C23,$C$2:$E$15,3,FALSE))*100,"")</f>
        <v>0.75000000000002842</v>
      </c>
      <c r="M23" s="217">
        <v>6</v>
      </c>
      <c r="N23" s="225">
        <f t="shared" si="2"/>
        <v>-0.24999999999995026</v>
      </c>
      <c r="Z23" s="254"/>
    </row>
    <row r="24" spans="1:27">
      <c r="A24" s="117"/>
      <c r="B24" s="117"/>
      <c r="C24" s="117"/>
      <c r="D24" s="117"/>
      <c r="E24" s="207"/>
      <c r="M24" s="217">
        <v>9</v>
      </c>
      <c r="N24" s="225">
        <f t="shared" si="2"/>
        <v>-0.75000000000002842</v>
      </c>
    </row>
    <row r="25" spans="1:27">
      <c r="A25" s="117"/>
      <c r="B25" s="117"/>
      <c r="C25" s="117"/>
      <c r="D25" s="117"/>
      <c r="E25" s="207"/>
      <c r="M25" s="217">
        <v>13</v>
      </c>
      <c r="N25" s="225">
        <f t="shared" si="2"/>
        <v>1.9999999999999574</v>
      </c>
    </row>
    <row r="26" spans="1:27">
      <c r="A26" s="117"/>
      <c r="B26" s="117"/>
      <c r="C26" s="117"/>
      <c r="D26" s="117"/>
      <c r="E26" s="207"/>
      <c r="M26" s="217">
        <v>26</v>
      </c>
      <c r="N26" s="225">
        <f t="shared" si="2"/>
        <v>10.499999999999865</v>
      </c>
    </row>
    <row r="27" spans="1:27">
      <c r="A27" s="117"/>
      <c r="B27" s="117"/>
      <c r="C27" s="117"/>
      <c r="D27" s="117"/>
      <c r="E27" s="207"/>
      <c r="M27" s="217">
        <v>39</v>
      </c>
      <c r="N27" s="225">
        <f t="shared" si="2"/>
        <v>7.4999999999999289</v>
      </c>
    </row>
    <row r="28" spans="1:27">
      <c r="A28" s="117"/>
      <c r="B28" s="117"/>
      <c r="C28" s="117"/>
      <c r="D28" s="117"/>
      <c r="E28" s="207"/>
      <c r="M28" s="217">
        <v>52</v>
      </c>
      <c r="N28" s="225">
        <f t="shared" si="2"/>
        <v>5.9999999999998721</v>
      </c>
    </row>
    <row r="29" spans="1:27">
      <c r="A29" s="117"/>
      <c r="B29" s="117"/>
      <c r="C29" s="117"/>
      <c r="D29" s="117"/>
      <c r="E29" s="207"/>
      <c r="M29" s="217">
        <v>65</v>
      </c>
      <c r="N29" s="225">
        <f t="shared" si="2"/>
        <v>5.4999999999999716</v>
      </c>
    </row>
    <row r="30" spans="1:27">
      <c r="A30" s="117"/>
      <c r="B30" s="117"/>
      <c r="C30" s="117"/>
      <c r="D30" s="117"/>
      <c r="E30" s="207"/>
      <c r="M30" s="217">
        <v>91</v>
      </c>
      <c r="N30" s="225">
        <f t="shared" si="2"/>
        <v>0.49999999999990052</v>
      </c>
    </row>
    <row r="31" spans="1:27">
      <c r="A31" s="117"/>
      <c r="B31" s="117"/>
      <c r="C31" s="117"/>
      <c r="D31" s="117"/>
      <c r="E31" s="207"/>
      <c r="M31" s="217">
        <v>130</v>
      </c>
      <c r="N31" s="225">
        <f t="shared" si="2"/>
        <v>-2.7499999999999858</v>
      </c>
    </row>
    <row r="32" spans="1:27">
      <c r="A32" s="117"/>
      <c r="B32" s="117"/>
      <c r="C32" s="117"/>
      <c r="D32" s="117"/>
      <c r="E32" s="207"/>
      <c r="M32" s="217">
        <v>195</v>
      </c>
      <c r="N32" s="225">
        <f>(E13-N14)*100</f>
        <v>0</v>
      </c>
    </row>
    <row r="33" spans="13:14">
      <c r="M33" s="217">
        <v>260</v>
      </c>
      <c r="N33" s="225">
        <f t="shared" ref="N33:N34" si="3">(E14-N15)*100</f>
        <v>0</v>
      </c>
    </row>
    <row r="34" spans="13:14">
      <c r="M34" s="217">
        <v>390</v>
      </c>
      <c r="N34" s="225">
        <f t="shared" si="3"/>
        <v>0</v>
      </c>
    </row>
  </sheetData>
  <conditionalFormatting sqref="N21:N34">
    <cfRule type="dataBar" priority="5">
      <dataBar>
        <cfvo type="min"/>
        <cfvo type="max"/>
        <color theme="9" tint="0.59999389629810485"/>
      </dataBar>
      <extLst>
        <ext xmlns:x14="http://schemas.microsoft.com/office/spreadsheetml/2009/9/main" uri="{B025F937-C7B1-47D3-B67F-A62EFF666E3E}">
          <x14:id>{B41CD193-26C1-4433-BCA6-156E538EE78C}</x14:id>
        </ext>
      </extLst>
    </cfRule>
  </conditionalFormatting>
  <conditionalFormatting sqref="Y2:Y15">
    <cfRule type="expression" dxfId="12" priority="3">
      <formula>$K2&lt;&gt;""</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B41CD193-26C1-4433-BCA6-156E538EE78C}">
            <x14:dataBar minLength="0" maxLength="100" gradient="0">
              <x14:cfvo type="autoMin"/>
              <x14:cfvo type="autoMax"/>
              <x14:negativeFillColor theme="4" tint="0.79998168889431442"/>
              <x14:axisColor rgb="FF000000"/>
            </x14:dataBar>
          </x14:cfRule>
          <xm:sqref>N21:N34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theme="8" tint="0.79998168889431442"/>
  </sheetPr>
  <dimension ref="A1:E15"/>
  <sheetViews>
    <sheetView zoomScaleNormal="100" workbookViewId="0">
      <pane xSplit="1" ySplit="1" topLeftCell="B2" activePane="bottomRight" state="frozen"/>
      <selection activeCell="B39" sqref="B39"/>
      <selection pane="topRight" activeCell="B39" sqref="B39"/>
      <selection pane="bottomLeft" activeCell="B39" sqref="B39"/>
      <selection pane="bottomRight" activeCell="E2" sqref="E2:E15"/>
    </sheetView>
  </sheetViews>
  <sheetFormatPr defaultColWidth="12" defaultRowHeight="15"/>
  <cols>
    <col min="1" max="1" width="17.7109375" style="1" bestFit="1" customWidth="1"/>
    <col min="2" max="2" width="9.42578125" style="1" bestFit="1" customWidth="1"/>
    <col min="3" max="3" width="6.85546875" style="1" bestFit="1" customWidth="1"/>
    <col min="4" max="4" width="6.28515625" style="1" bestFit="1" customWidth="1"/>
    <col min="5" max="5" width="10.140625" style="1" bestFit="1" customWidth="1"/>
    <col min="6" max="16384" width="12" style="1"/>
  </cols>
  <sheetData>
    <row r="1" spans="1:5">
      <c r="A1" s="3" t="s">
        <v>102</v>
      </c>
      <c r="B1" s="6" t="s">
        <v>0</v>
      </c>
      <c r="C1" s="6" t="s">
        <v>31</v>
      </c>
      <c r="D1" s="6" t="s">
        <v>1</v>
      </c>
      <c r="E1" s="6" t="s">
        <v>11</v>
      </c>
    </row>
    <row r="2" spans="1:5">
      <c r="A2" s="1" t="s">
        <v>105</v>
      </c>
      <c r="B2" s="2" t="s">
        <v>106</v>
      </c>
      <c r="C2" s="2">
        <v>2</v>
      </c>
      <c r="D2" s="2" t="s">
        <v>29</v>
      </c>
      <c r="E2" s="171">
        <v>17.298999999999999</v>
      </c>
    </row>
    <row r="3" spans="1:5">
      <c r="A3" s="1" t="s">
        <v>146</v>
      </c>
      <c r="B3" s="2" t="s">
        <v>13</v>
      </c>
      <c r="C3" s="2">
        <v>3</v>
      </c>
      <c r="D3" s="7" t="s">
        <v>28</v>
      </c>
      <c r="E3" s="172">
        <v>-32</v>
      </c>
    </row>
    <row r="4" spans="1:5">
      <c r="A4" s="1" t="s">
        <v>147</v>
      </c>
      <c r="B4" s="2" t="s">
        <v>14</v>
      </c>
      <c r="C4" s="2">
        <v>6</v>
      </c>
      <c r="D4" s="7" t="s">
        <v>28</v>
      </c>
      <c r="E4" s="172">
        <v>-30</v>
      </c>
    </row>
    <row r="5" spans="1:5">
      <c r="A5" s="1" t="s">
        <v>148</v>
      </c>
      <c r="B5" s="2" t="s">
        <v>15</v>
      </c>
      <c r="C5" s="2">
        <v>9</v>
      </c>
      <c r="D5" s="7" t="s">
        <v>28</v>
      </c>
      <c r="E5" s="172">
        <v>-27</v>
      </c>
    </row>
    <row r="6" spans="1:5">
      <c r="A6" s="1" t="s">
        <v>149</v>
      </c>
      <c r="B6" s="2" t="s">
        <v>16</v>
      </c>
      <c r="C6" s="2">
        <v>13</v>
      </c>
      <c r="D6" s="7" t="s">
        <v>28</v>
      </c>
      <c r="E6" s="172">
        <v>-24</v>
      </c>
    </row>
    <row r="7" spans="1:5">
      <c r="A7" s="1" t="s">
        <v>150</v>
      </c>
      <c r="B7" s="2" t="s">
        <v>17</v>
      </c>
      <c r="C7" s="2">
        <v>26</v>
      </c>
      <c r="D7" s="7" t="s">
        <v>28</v>
      </c>
      <c r="E7" s="172">
        <v>-14</v>
      </c>
    </row>
    <row r="8" spans="1:5">
      <c r="A8" s="1" t="s">
        <v>151</v>
      </c>
      <c r="B8" s="2" t="s">
        <v>18</v>
      </c>
      <c r="C8" s="2">
        <v>39</v>
      </c>
      <c r="D8" s="7" t="s">
        <v>28</v>
      </c>
      <c r="E8" s="172">
        <v>-12</v>
      </c>
    </row>
    <row r="9" spans="1:5">
      <c r="A9" s="1" t="s">
        <v>152</v>
      </c>
      <c r="B9" s="2" t="s">
        <v>19</v>
      </c>
      <c r="C9" s="2">
        <v>52</v>
      </c>
      <c r="D9" s="7" t="s">
        <v>28</v>
      </c>
      <c r="E9" s="172">
        <v>-11</v>
      </c>
    </row>
    <row r="10" spans="1:5">
      <c r="A10" s="1" t="s">
        <v>153</v>
      </c>
      <c r="B10" s="2" t="s">
        <v>20</v>
      </c>
      <c r="C10" s="2">
        <v>65</v>
      </c>
      <c r="D10" s="7" t="s">
        <v>28</v>
      </c>
      <c r="E10" s="172">
        <v>-8.49</v>
      </c>
    </row>
    <row r="11" spans="1:5">
      <c r="A11" s="1" t="s">
        <v>154</v>
      </c>
      <c r="B11" s="2" t="s">
        <v>21</v>
      </c>
      <c r="C11" s="2">
        <v>91</v>
      </c>
      <c r="D11" s="7" t="s">
        <v>28</v>
      </c>
      <c r="E11" s="172">
        <v>-12</v>
      </c>
    </row>
    <row r="12" spans="1:5">
      <c r="A12" s="1" t="s">
        <v>155</v>
      </c>
      <c r="B12" s="2" t="s">
        <v>22</v>
      </c>
      <c r="C12" s="2">
        <v>130</v>
      </c>
      <c r="D12" s="7" t="s">
        <v>28</v>
      </c>
      <c r="E12" s="172">
        <v>-10</v>
      </c>
    </row>
    <row r="13" spans="1:5">
      <c r="A13" s="1" t="s">
        <v>156</v>
      </c>
      <c r="B13" s="2" t="s">
        <v>23</v>
      </c>
      <c r="C13" s="2">
        <v>195</v>
      </c>
      <c r="D13" s="7" t="s">
        <v>28</v>
      </c>
      <c r="E13" s="172">
        <v>-5.5</v>
      </c>
    </row>
    <row r="14" spans="1:5">
      <c r="A14" s="1" t="s">
        <v>157</v>
      </c>
      <c r="B14" s="2" t="s">
        <v>24</v>
      </c>
      <c r="C14" s="2">
        <v>260</v>
      </c>
      <c r="D14" s="7" t="s">
        <v>28</v>
      </c>
      <c r="E14" s="172">
        <v>-0.5</v>
      </c>
    </row>
    <row r="15" spans="1:5">
      <c r="A15" s="1" t="s">
        <v>158</v>
      </c>
      <c r="B15" s="2" t="s">
        <v>25</v>
      </c>
      <c r="C15" s="2">
        <v>390</v>
      </c>
      <c r="D15" s="7" t="s">
        <v>28</v>
      </c>
      <c r="E15" s="172">
        <v>8.8699999999999992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8" tint="0.79998168889431442"/>
  </sheetPr>
  <dimension ref="A1:E15"/>
  <sheetViews>
    <sheetView zoomScaleNormal="100" workbookViewId="0">
      <pane xSplit="1" ySplit="1" topLeftCell="C2" activePane="bottomRight" state="frozen"/>
      <selection activeCell="B39" sqref="B39"/>
      <selection pane="topRight" activeCell="B39" sqref="B39"/>
      <selection pane="bottomLeft" activeCell="B39" sqref="B39"/>
      <selection pane="bottomRight" activeCell="E2" sqref="E2:E9"/>
    </sheetView>
  </sheetViews>
  <sheetFormatPr defaultColWidth="10.7109375" defaultRowHeight="15"/>
  <cols>
    <col min="1" max="1" width="16" style="1" bestFit="1" customWidth="1"/>
    <col min="2" max="2" width="6.28515625" style="1" bestFit="1" customWidth="1"/>
    <col min="3" max="3" width="6.85546875" style="1" bestFit="1" customWidth="1"/>
    <col min="4" max="4" width="7.5703125" style="1" bestFit="1" customWidth="1"/>
    <col min="5" max="5" width="8.5703125" style="1" bestFit="1" customWidth="1"/>
    <col min="6" max="16384" width="10.7109375" style="1"/>
  </cols>
  <sheetData>
    <row r="1" spans="1:5">
      <c r="A1" s="3" t="s">
        <v>102</v>
      </c>
      <c r="B1" s="6" t="s">
        <v>0</v>
      </c>
      <c r="C1" s="6" t="s">
        <v>31</v>
      </c>
      <c r="D1" s="6" t="s">
        <v>1</v>
      </c>
      <c r="E1" s="6" t="s">
        <v>11</v>
      </c>
    </row>
    <row r="2" spans="1:5">
      <c r="A2" s="1" t="s">
        <v>159</v>
      </c>
      <c r="B2" s="2" t="s">
        <v>37</v>
      </c>
      <c r="C2" s="2">
        <v>1</v>
      </c>
      <c r="D2" s="10" t="s">
        <v>38</v>
      </c>
      <c r="E2" s="132">
        <v>28.5</v>
      </c>
    </row>
    <row r="3" spans="1:5">
      <c r="A3" s="1" t="s">
        <v>63</v>
      </c>
      <c r="B3" s="2" t="s">
        <v>2</v>
      </c>
      <c r="C3" s="2">
        <v>1</v>
      </c>
      <c r="D3" s="10" t="s">
        <v>38</v>
      </c>
      <c r="E3" s="132">
        <v>202.5</v>
      </c>
    </row>
    <row r="4" spans="1:5">
      <c r="A4" s="1" t="s">
        <v>64</v>
      </c>
      <c r="B4" s="2" t="s">
        <v>3</v>
      </c>
      <c r="C4" s="2">
        <v>1</v>
      </c>
      <c r="D4" s="10" t="s">
        <v>38</v>
      </c>
      <c r="E4" s="132">
        <v>872.7</v>
      </c>
    </row>
    <row r="5" spans="1:5">
      <c r="A5" s="1" t="s">
        <v>65</v>
      </c>
      <c r="B5" s="2" t="s">
        <v>4</v>
      </c>
      <c r="C5" s="2">
        <v>2</v>
      </c>
      <c r="D5" s="10" t="s">
        <v>38</v>
      </c>
      <c r="E5" s="132">
        <v>1780</v>
      </c>
    </row>
    <row r="6" spans="1:5">
      <c r="A6" s="1" t="s">
        <v>66</v>
      </c>
      <c r="B6" s="2" t="s">
        <v>5</v>
      </c>
      <c r="C6" s="2">
        <v>3</v>
      </c>
      <c r="D6" s="10" t="s">
        <v>38</v>
      </c>
      <c r="E6" s="132">
        <v>2552.5</v>
      </c>
    </row>
    <row r="7" spans="1:5">
      <c r="A7" s="1" t="s">
        <v>67</v>
      </c>
      <c r="B7" s="2" t="s">
        <v>6</v>
      </c>
      <c r="C7" s="2">
        <v>6</v>
      </c>
      <c r="D7" s="10" t="s">
        <v>38</v>
      </c>
      <c r="E7" s="132">
        <v>5224.75</v>
      </c>
    </row>
    <row r="8" spans="1:5">
      <c r="A8" s="1" t="s">
        <v>68</v>
      </c>
      <c r="B8" s="2" t="s">
        <v>7</v>
      </c>
      <c r="C8" s="2">
        <v>9</v>
      </c>
      <c r="D8" s="10" t="s">
        <v>38</v>
      </c>
      <c r="E8" s="132">
        <v>7851.91</v>
      </c>
    </row>
    <row r="9" spans="1:5">
      <c r="A9" s="1" t="s">
        <v>69</v>
      </c>
      <c r="B9" s="2" t="s">
        <v>27</v>
      </c>
      <c r="C9" s="2">
        <v>13</v>
      </c>
      <c r="D9" s="10" t="s">
        <v>38</v>
      </c>
      <c r="E9" s="132">
        <v>10426</v>
      </c>
    </row>
    <row r="10" spans="1:5">
      <c r="D10" s="5"/>
    </row>
    <row r="11" spans="1:5">
      <c r="D11" s="5"/>
    </row>
    <row r="12" spans="1:5">
      <c r="D12" s="5"/>
    </row>
    <row r="13" spans="1:5">
      <c r="D13" s="5"/>
    </row>
    <row r="14" spans="1:5">
      <c r="D14" s="5"/>
    </row>
    <row r="15" spans="1:5">
      <c r="D15" s="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theme="8" tint="0.79998168889431442"/>
  </sheetPr>
  <dimension ref="A1:E23"/>
  <sheetViews>
    <sheetView zoomScaleNormal="100" workbookViewId="0">
      <pane xSplit="1" ySplit="1" topLeftCell="B2" activePane="bottomRight" state="frozen"/>
      <selection activeCell="B39" sqref="B39"/>
      <selection pane="topRight" activeCell="B39" sqref="B39"/>
      <selection pane="bottomLeft" activeCell="B39" sqref="B39"/>
      <selection pane="bottomRight" activeCell="E3" sqref="E3"/>
    </sheetView>
  </sheetViews>
  <sheetFormatPr defaultColWidth="10.5703125" defaultRowHeight="15"/>
  <cols>
    <col min="1" max="1" width="15" style="1" bestFit="1" customWidth="1"/>
    <col min="2" max="2" width="7.140625" style="1" bestFit="1" customWidth="1"/>
    <col min="3" max="3" width="6.85546875" style="1" bestFit="1" customWidth="1"/>
    <col min="4" max="4" width="6.28515625" style="4" bestFit="1" customWidth="1"/>
    <col min="5" max="5" width="9" style="1" bestFit="1" customWidth="1"/>
    <col min="6" max="16384" width="10.5703125" style="1"/>
  </cols>
  <sheetData>
    <row r="1" spans="1:5">
      <c r="A1" s="3" t="s">
        <v>102</v>
      </c>
      <c r="B1" s="6" t="s">
        <v>10</v>
      </c>
      <c r="C1" s="6" t="s">
        <v>31</v>
      </c>
      <c r="D1" s="6" t="s">
        <v>1</v>
      </c>
      <c r="E1" s="6" t="s">
        <v>11</v>
      </c>
    </row>
    <row r="2" spans="1:5">
      <c r="A2" s="1" t="s">
        <v>135</v>
      </c>
      <c r="B2" s="2" t="s">
        <v>104</v>
      </c>
      <c r="C2" s="2">
        <v>1</v>
      </c>
      <c r="D2" s="8" t="s">
        <v>8</v>
      </c>
      <c r="E2" s="30">
        <v>5.31</v>
      </c>
    </row>
    <row r="3" spans="1:5">
      <c r="A3" s="1" t="s">
        <v>126</v>
      </c>
      <c r="B3" s="2" t="s">
        <v>139</v>
      </c>
      <c r="C3" s="2" t="s">
        <v>32</v>
      </c>
      <c r="D3" s="8" t="s">
        <v>30</v>
      </c>
      <c r="E3" s="30">
        <v>5.3700000000000045</v>
      </c>
    </row>
    <row r="4" spans="1:5">
      <c r="A4" s="1" t="s">
        <v>127</v>
      </c>
      <c r="B4" s="2" t="s">
        <v>140</v>
      </c>
      <c r="C4" s="2" t="s">
        <v>33</v>
      </c>
      <c r="D4" s="8" t="s">
        <v>30</v>
      </c>
      <c r="E4" s="30">
        <v>5.0400000000000063</v>
      </c>
    </row>
    <row r="5" spans="1:5">
      <c r="A5" s="1" t="s">
        <v>128</v>
      </c>
      <c r="B5" s="2" t="s">
        <v>141</v>
      </c>
      <c r="C5" s="2" t="s">
        <v>34</v>
      </c>
      <c r="D5" s="8" t="s">
        <v>30</v>
      </c>
      <c r="E5" s="30">
        <v>4.5949999999999989</v>
      </c>
    </row>
    <row r="6" spans="1:5">
      <c r="A6" s="1" t="s">
        <v>136</v>
      </c>
      <c r="B6" s="2" t="s">
        <v>142</v>
      </c>
      <c r="C6" s="2" t="s">
        <v>35</v>
      </c>
      <c r="D6" s="8" t="s">
        <v>30</v>
      </c>
      <c r="E6" s="30">
        <v>4.1899999999999977</v>
      </c>
    </row>
    <row r="7" spans="1:5">
      <c r="A7" s="1" t="s">
        <v>137</v>
      </c>
      <c r="B7" s="2" t="s">
        <v>515</v>
      </c>
      <c r="C7" s="2" t="s">
        <v>36</v>
      </c>
      <c r="D7" s="8" t="s">
        <v>30</v>
      </c>
      <c r="E7" s="30">
        <v>3.8149999999999977</v>
      </c>
    </row>
    <row r="8" spans="1:5">
      <c r="A8" s="1" t="s">
        <v>120</v>
      </c>
      <c r="B8" s="2" t="s">
        <v>231</v>
      </c>
      <c r="C8" s="2">
        <v>2</v>
      </c>
      <c r="D8" s="8" t="s">
        <v>26</v>
      </c>
      <c r="E8" s="30">
        <v>4.1914999999999996</v>
      </c>
    </row>
    <row r="9" spans="1:5">
      <c r="A9" s="1" t="s">
        <v>121</v>
      </c>
      <c r="B9" s="2" t="s">
        <v>232</v>
      </c>
      <c r="C9" s="2">
        <v>3</v>
      </c>
      <c r="D9" s="8" t="s">
        <v>26</v>
      </c>
      <c r="E9" s="30">
        <v>3.8614999999999999</v>
      </c>
    </row>
    <row r="10" spans="1:5">
      <c r="A10" s="1" t="s">
        <v>122</v>
      </c>
      <c r="B10" s="2" t="s">
        <v>233</v>
      </c>
      <c r="C10" s="2">
        <v>4</v>
      </c>
      <c r="D10" s="8" t="s">
        <v>26</v>
      </c>
      <c r="E10" s="30">
        <v>3.6966999999999999</v>
      </c>
    </row>
    <row r="11" spans="1:5">
      <c r="A11" s="1" t="s">
        <v>123</v>
      </c>
      <c r="B11" s="2" t="s">
        <v>234</v>
      </c>
      <c r="C11" s="2">
        <v>5</v>
      </c>
      <c r="D11" s="8" t="s">
        <v>26</v>
      </c>
      <c r="E11" s="30">
        <v>3.6078999999999999</v>
      </c>
    </row>
    <row r="12" spans="1:5">
      <c r="A12" s="1" t="s">
        <v>143</v>
      </c>
      <c r="B12" s="2" t="s">
        <v>235</v>
      </c>
      <c r="C12" s="2">
        <v>6</v>
      </c>
      <c r="D12" s="8" t="s">
        <v>26</v>
      </c>
      <c r="E12" s="30">
        <v>3.5630000000000002</v>
      </c>
    </row>
    <row r="13" spans="1:5">
      <c r="A13" s="1" t="s">
        <v>119</v>
      </c>
      <c r="B13" s="2" t="s">
        <v>236</v>
      </c>
      <c r="C13" s="2">
        <v>7</v>
      </c>
      <c r="D13" s="8" t="s">
        <v>26</v>
      </c>
      <c r="E13" s="30">
        <v>3.5373000000000001</v>
      </c>
    </row>
    <row r="14" spans="1:5">
      <c r="A14" s="1" t="s">
        <v>144</v>
      </c>
      <c r="B14" s="2" t="s">
        <v>237</v>
      </c>
      <c r="C14" s="2">
        <v>8</v>
      </c>
      <c r="D14" s="8" t="s">
        <v>26</v>
      </c>
      <c r="E14" s="30">
        <v>3.5257000000000001</v>
      </c>
    </row>
    <row r="15" spans="1:5">
      <c r="A15" s="1" t="s">
        <v>145</v>
      </c>
      <c r="B15" s="2" t="s">
        <v>238</v>
      </c>
      <c r="C15" s="2">
        <v>9</v>
      </c>
      <c r="D15" s="8" t="s">
        <v>26</v>
      </c>
      <c r="E15" s="30">
        <v>3.5230000000000001</v>
      </c>
    </row>
    <row r="16" spans="1:5">
      <c r="A16" s="1" t="s">
        <v>118</v>
      </c>
      <c r="B16" s="2" t="s">
        <v>239</v>
      </c>
      <c r="C16" s="2">
        <v>10</v>
      </c>
      <c r="D16" s="8" t="s">
        <v>26</v>
      </c>
      <c r="E16" s="30">
        <v>3.5243000000000002</v>
      </c>
    </row>
    <row r="17" spans="1:5">
      <c r="A17" s="1" t="s">
        <v>124</v>
      </c>
      <c r="B17" s="2" t="s">
        <v>240</v>
      </c>
      <c r="C17" s="2">
        <v>12</v>
      </c>
      <c r="D17" s="8" t="s">
        <v>26</v>
      </c>
      <c r="E17" s="30">
        <v>3.5356000000000001</v>
      </c>
    </row>
    <row r="18" spans="1:5">
      <c r="A18" s="1" t="s">
        <v>117</v>
      </c>
      <c r="B18" s="2" t="s">
        <v>241</v>
      </c>
      <c r="C18" s="2">
        <v>15</v>
      </c>
      <c r="D18" s="8" t="s">
        <v>26</v>
      </c>
      <c r="E18" s="30">
        <v>3.5505</v>
      </c>
    </row>
    <row r="19" spans="1:5">
      <c r="A19" s="1" t="s">
        <v>116</v>
      </c>
      <c r="B19" s="2" t="s">
        <v>242</v>
      </c>
      <c r="C19" s="2">
        <v>20</v>
      </c>
      <c r="D19" s="8" t="s">
        <v>26</v>
      </c>
      <c r="E19" s="30">
        <v>3.5274999999999999</v>
      </c>
    </row>
    <row r="20" spans="1:5">
      <c r="A20" s="1" t="s">
        <v>125</v>
      </c>
      <c r="B20" s="2" t="s">
        <v>243</v>
      </c>
      <c r="C20" s="2">
        <v>25</v>
      </c>
      <c r="D20" s="8" t="s">
        <v>26</v>
      </c>
      <c r="E20" s="30">
        <v>3.4411</v>
      </c>
    </row>
    <row r="21" spans="1:5">
      <c r="A21" s="1" t="s">
        <v>115</v>
      </c>
      <c r="B21" s="2" t="s">
        <v>244</v>
      </c>
      <c r="C21" s="2">
        <v>30</v>
      </c>
      <c r="D21" s="8" t="s">
        <v>26</v>
      </c>
      <c r="E21" s="30">
        <v>3.3532999999999999</v>
      </c>
    </row>
    <row r="22" spans="1:5">
      <c r="A22" s="1" t="s">
        <v>114</v>
      </c>
      <c r="B22" s="2" t="s">
        <v>245</v>
      </c>
      <c r="C22" s="2">
        <v>40</v>
      </c>
      <c r="D22" s="8" t="s">
        <v>26</v>
      </c>
      <c r="E22" s="30">
        <v>3.1536</v>
      </c>
    </row>
    <row r="23" spans="1:5">
      <c r="A23" s="1" t="s">
        <v>113</v>
      </c>
      <c r="B23" s="2" t="s">
        <v>246</v>
      </c>
      <c r="C23" s="2">
        <v>50</v>
      </c>
      <c r="D23" s="8" t="s">
        <v>26</v>
      </c>
      <c r="E23" s="30">
        <v>2.9540000000000002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8" tint="0.79998168889431442"/>
  </sheetPr>
  <dimension ref="A1:E27"/>
  <sheetViews>
    <sheetView zoomScaleNormal="100" workbookViewId="0">
      <pane xSplit="1" ySplit="1" topLeftCell="B2" activePane="bottomRight" state="frozen"/>
      <selection activeCell="B39" sqref="B39"/>
      <selection pane="topRight" activeCell="B39" sqref="B39"/>
      <selection pane="bottomLeft" activeCell="B39" sqref="B39"/>
      <selection pane="bottomRight" activeCell="E2" sqref="E2:E27"/>
    </sheetView>
  </sheetViews>
  <sheetFormatPr defaultColWidth="14.42578125" defaultRowHeight="15"/>
  <cols>
    <col min="1" max="1" width="14.5703125" style="1" bestFit="1" customWidth="1"/>
    <col min="2" max="2" width="7.140625" style="1" bestFit="1" customWidth="1"/>
    <col min="3" max="3" width="6.85546875" style="1" bestFit="1" customWidth="1"/>
    <col min="4" max="4" width="6.28515625" style="1" bestFit="1" customWidth="1"/>
    <col min="5" max="5" width="9.42578125" style="1" bestFit="1" customWidth="1"/>
    <col min="6" max="16384" width="14.42578125" style="1"/>
  </cols>
  <sheetData>
    <row r="1" spans="1:5">
      <c r="A1" s="3" t="s">
        <v>102</v>
      </c>
      <c r="B1" s="6" t="s">
        <v>10</v>
      </c>
      <c r="C1" s="6" t="s">
        <v>31</v>
      </c>
      <c r="D1" s="6" t="s">
        <v>1</v>
      </c>
      <c r="E1" s="6" t="s">
        <v>11</v>
      </c>
    </row>
    <row r="2" spans="1:5">
      <c r="A2" s="1" t="s">
        <v>103</v>
      </c>
      <c r="B2" s="2" t="s">
        <v>104</v>
      </c>
      <c r="C2" s="2">
        <v>1</v>
      </c>
      <c r="D2" s="9" t="s">
        <v>8</v>
      </c>
      <c r="E2" s="30">
        <v>5.33</v>
      </c>
    </row>
    <row r="3" spans="1:5">
      <c r="A3" s="1" t="s">
        <v>82</v>
      </c>
      <c r="B3" s="2" t="s">
        <v>2</v>
      </c>
      <c r="C3" s="2">
        <v>1</v>
      </c>
      <c r="D3" s="9" t="s">
        <v>9</v>
      </c>
      <c r="E3" s="30">
        <v>5.3318000000000003</v>
      </c>
    </row>
    <row r="4" spans="1:5">
      <c r="A4" s="1" t="s">
        <v>81</v>
      </c>
      <c r="B4" s="2" t="s">
        <v>247</v>
      </c>
      <c r="C4" s="2">
        <v>2</v>
      </c>
      <c r="D4" s="9" t="s">
        <v>9</v>
      </c>
      <c r="E4" s="30">
        <v>5.3360000000000003</v>
      </c>
    </row>
    <row r="5" spans="1:5">
      <c r="A5" s="1" t="s">
        <v>80</v>
      </c>
      <c r="B5" s="2" t="s">
        <v>248</v>
      </c>
      <c r="C5" s="2">
        <v>3</v>
      </c>
      <c r="D5" s="9" t="s">
        <v>9</v>
      </c>
      <c r="E5" s="30">
        <v>5.3380000000000001</v>
      </c>
    </row>
    <row r="6" spans="1:5">
      <c r="A6" s="1" t="s">
        <v>79</v>
      </c>
      <c r="B6" s="2" t="s">
        <v>3</v>
      </c>
      <c r="C6" s="2">
        <v>1</v>
      </c>
      <c r="D6" s="9" t="s">
        <v>9</v>
      </c>
      <c r="E6" s="30">
        <v>5.3417000000000003</v>
      </c>
    </row>
    <row r="7" spans="1:5">
      <c r="A7" s="1" t="s">
        <v>78</v>
      </c>
      <c r="B7" s="2" t="s">
        <v>4</v>
      </c>
      <c r="C7" s="2">
        <v>2</v>
      </c>
      <c r="D7" s="9" t="s">
        <v>9</v>
      </c>
      <c r="E7" s="30">
        <v>5.3440000000000003</v>
      </c>
    </row>
    <row r="8" spans="1:5">
      <c r="A8" s="1" t="s">
        <v>40</v>
      </c>
      <c r="B8" s="2" t="s">
        <v>5</v>
      </c>
      <c r="C8" s="2">
        <v>3</v>
      </c>
      <c r="D8" s="9" t="s">
        <v>9</v>
      </c>
      <c r="E8" s="30">
        <v>5.3475000000000001</v>
      </c>
    </row>
    <row r="9" spans="1:5">
      <c r="A9" s="1" t="s">
        <v>41</v>
      </c>
      <c r="B9" s="2" t="s">
        <v>249</v>
      </c>
      <c r="C9" s="2">
        <v>4</v>
      </c>
      <c r="D9" s="9" t="s">
        <v>9</v>
      </c>
      <c r="E9" s="30">
        <v>5.3103999999999996</v>
      </c>
    </row>
    <row r="10" spans="1:5">
      <c r="A10" s="1" t="s">
        <v>42</v>
      </c>
      <c r="B10" s="2" t="s">
        <v>250</v>
      </c>
      <c r="C10" s="2">
        <v>5</v>
      </c>
      <c r="D10" s="9" t="s">
        <v>9</v>
      </c>
      <c r="E10" s="30">
        <v>5.2630999999999997</v>
      </c>
    </row>
    <row r="11" spans="1:5">
      <c r="A11" s="1" t="s">
        <v>43</v>
      </c>
      <c r="B11" s="2" t="s">
        <v>6</v>
      </c>
      <c r="C11" s="2">
        <v>6</v>
      </c>
      <c r="D11" s="9" t="s">
        <v>9</v>
      </c>
      <c r="E11" s="30">
        <v>5.2084000000000001</v>
      </c>
    </row>
    <row r="12" spans="1:5">
      <c r="A12" s="1" t="s">
        <v>44</v>
      </c>
      <c r="B12" s="2" t="s">
        <v>7</v>
      </c>
      <c r="C12" s="2">
        <v>9</v>
      </c>
      <c r="D12" s="9" t="s">
        <v>9</v>
      </c>
      <c r="E12" s="30">
        <v>5.0250000000000004</v>
      </c>
    </row>
    <row r="13" spans="1:5">
      <c r="A13" s="1" t="s">
        <v>45</v>
      </c>
      <c r="B13" s="2" t="s">
        <v>251</v>
      </c>
      <c r="C13" s="2">
        <v>12</v>
      </c>
      <c r="D13" s="9" t="s">
        <v>9</v>
      </c>
      <c r="E13" s="30">
        <v>4.8395999999999999</v>
      </c>
    </row>
    <row r="14" spans="1:5">
      <c r="A14" s="1" t="s">
        <v>46</v>
      </c>
      <c r="B14" s="2" t="s">
        <v>252</v>
      </c>
      <c r="C14" s="2">
        <v>18</v>
      </c>
      <c r="D14" s="9" t="s">
        <v>9</v>
      </c>
      <c r="E14" s="30">
        <v>4.4276999999999997</v>
      </c>
    </row>
    <row r="15" spans="1:5">
      <c r="A15" s="1" t="s">
        <v>47</v>
      </c>
      <c r="B15" s="2" t="s">
        <v>231</v>
      </c>
      <c r="C15" s="2">
        <v>2</v>
      </c>
      <c r="D15" s="9" t="s">
        <v>9</v>
      </c>
      <c r="E15" s="30">
        <v>4.1443000000000003</v>
      </c>
    </row>
    <row r="16" spans="1:5">
      <c r="A16" s="1" t="s">
        <v>48</v>
      </c>
      <c r="B16" s="2" t="s">
        <v>232</v>
      </c>
      <c r="C16" s="2">
        <v>3</v>
      </c>
      <c r="D16" s="9" t="s">
        <v>9</v>
      </c>
      <c r="E16" s="30">
        <v>3.8119999999999998</v>
      </c>
    </row>
    <row r="17" spans="1:5">
      <c r="A17" s="1" t="s">
        <v>49</v>
      </c>
      <c r="B17" s="2" t="s">
        <v>233</v>
      </c>
      <c r="C17" s="2">
        <v>4</v>
      </c>
      <c r="D17" s="9" t="s">
        <v>9</v>
      </c>
      <c r="E17" s="30">
        <v>3.6450999999999998</v>
      </c>
    </row>
    <row r="18" spans="1:5">
      <c r="A18" s="1" t="s">
        <v>50</v>
      </c>
      <c r="B18" s="2" t="s">
        <v>234</v>
      </c>
      <c r="C18" s="2">
        <v>5</v>
      </c>
      <c r="D18" s="9" t="s">
        <v>9</v>
      </c>
      <c r="E18" s="30">
        <v>3.5548999999999999</v>
      </c>
    </row>
    <row r="19" spans="1:5">
      <c r="A19" s="1" t="s">
        <v>70</v>
      </c>
      <c r="B19" s="2" t="s">
        <v>236</v>
      </c>
      <c r="C19" s="2">
        <v>7</v>
      </c>
      <c r="D19" s="9" t="s">
        <v>9</v>
      </c>
      <c r="E19" s="30">
        <v>3.4832000000000001</v>
      </c>
    </row>
    <row r="20" spans="1:5">
      <c r="A20" s="1" t="s">
        <v>71</v>
      </c>
      <c r="B20" s="2" t="s">
        <v>239</v>
      </c>
      <c r="C20" s="2">
        <v>10</v>
      </c>
      <c r="D20" s="9" t="s">
        <v>9</v>
      </c>
      <c r="E20" s="30">
        <v>3.4676</v>
      </c>
    </row>
    <row r="21" spans="1:5">
      <c r="A21" s="1" t="s">
        <v>72</v>
      </c>
      <c r="B21" s="2" t="s">
        <v>240</v>
      </c>
      <c r="C21" s="2">
        <v>12</v>
      </c>
      <c r="D21" s="9" t="s">
        <v>9</v>
      </c>
      <c r="E21" s="30">
        <v>3.4773000000000001</v>
      </c>
    </row>
    <row r="22" spans="1:5">
      <c r="A22" s="1" t="s">
        <v>73</v>
      </c>
      <c r="B22" s="2" t="s">
        <v>241</v>
      </c>
      <c r="C22" s="2">
        <v>15</v>
      </c>
      <c r="D22" s="9" t="s">
        <v>9</v>
      </c>
      <c r="E22" s="30">
        <v>3.4904000000000002</v>
      </c>
    </row>
    <row r="23" spans="1:5">
      <c r="A23" s="1" t="s">
        <v>74</v>
      </c>
      <c r="B23" s="2" t="s">
        <v>242</v>
      </c>
      <c r="C23" s="2">
        <v>20</v>
      </c>
      <c r="D23" s="9" t="s">
        <v>9</v>
      </c>
      <c r="E23" s="30">
        <v>3.4630999999999998</v>
      </c>
    </row>
    <row r="24" spans="1:5">
      <c r="A24" s="1" t="s">
        <v>75</v>
      </c>
      <c r="B24" s="2" t="s">
        <v>243</v>
      </c>
      <c r="C24" s="2">
        <v>25</v>
      </c>
      <c r="D24" s="9" t="s">
        <v>9</v>
      </c>
      <c r="E24" s="30">
        <v>3.3729</v>
      </c>
    </row>
    <row r="25" spans="1:5">
      <c r="A25" s="1" t="s">
        <v>76</v>
      </c>
      <c r="B25" s="2" t="s">
        <v>244</v>
      </c>
      <c r="C25" s="2">
        <v>30</v>
      </c>
      <c r="D25" s="9" t="s">
        <v>9</v>
      </c>
      <c r="E25" s="30">
        <v>3.2820999999999998</v>
      </c>
    </row>
    <row r="26" spans="1:5">
      <c r="A26" s="1" t="s">
        <v>77</v>
      </c>
      <c r="B26" s="2" t="s">
        <v>245</v>
      </c>
      <c r="C26" s="2">
        <v>40</v>
      </c>
      <c r="D26" s="9" t="s">
        <v>9</v>
      </c>
      <c r="E26" s="30">
        <v>3.0794999999999999</v>
      </c>
    </row>
    <row r="27" spans="1:5">
      <c r="A27" s="1" t="s">
        <v>138</v>
      </c>
      <c r="B27" s="2" t="s">
        <v>246</v>
      </c>
      <c r="C27" s="2">
        <v>50</v>
      </c>
      <c r="D27" s="9" t="s">
        <v>9</v>
      </c>
      <c r="E27" s="30">
        <v>3.0710000000000002</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tabColor theme="3" tint="0.79998168889431442"/>
  </sheetPr>
  <dimension ref="A1:Q21"/>
  <sheetViews>
    <sheetView zoomScaleNormal="100" workbookViewId="0">
      <pane ySplit="1" topLeftCell="A2" activePane="bottomLeft" state="frozen"/>
      <selection activeCell="H40" sqref="H40"/>
      <selection pane="bottomLeft" activeCell="C35" sqref="C35"/>
    </sheetView>
  </sheetViews>
  <sheetFormatPr defaultColWidth="11.42578125" defaultRowHeight="15"/>
  <cols>
    <col min="1" max="1" width="2.7109375" style="1" customWidth="1"/>
    <col min="2" max="2" width="18.7109375" style="1" bestFit="1" customWidth="1"/>
    <col min="3" max="3" width="11.42578125" style="38"/>
    <col min="4" max="4" width="11.42578125" style="1"/>
    <col min="5" max="5" width="12.42578125" style="1" bestFit="1" customWidth="1"/>
    <col min="6" max="9" width="11.42578125" style="1"/>
    <col min="10" max="10" width="9.5703125" style="1" customWidth="1"/>
    <col min="11" max="16" width="11.42578125" style="1"/>
    <col min="17" max="17" width="22.140625" style="1" bestFit="1" customWidth="1"/>
    <col min="18" max="16384" width="11.42578125" style="1"/>
  </cols>
  <sheetData>
    <row r="1" spans="1:17">
      <c r="B1" s="34" t="s">
        <v>87</v>
      </c>
      <c r="C1" s="37" t="s">
        <v>132</v>
      </c>
      <c r="E1" s="34" t="s">
        <v>424</v>
      </c>
      <c r="F1" s="37" t="s">
        <v>436</v>
      </c>
      <c r="G1" s="37" t="s">
        <v>132</v>
      </c>
      <c r="H1" s="37" t="s">
        <v>425</v>
      </c>
      <c r="I1" s="181">
        <f>(POWER(PRODUCT(I2:I20),180/_xlfn.DAYS(E20,E2))-1)*200</f>
        <v>4.6404939342656437</v>
      </c>
      <c r="J1" s="176">
        <f>+I1+0.22*0</f>
        <v>4.6404939342656437</v>
      </c>
      <c r="L1" s="37">
        <f>(J1-O2)*100</f>
        <v>12.135559808400309</v>
      </c>
      <c r="O1" s="1" t="s">
        <v>439</v>
      </c>
      <c r="P1" s="1" t="s">
        <v>438</v>
      </c>
      <c r="Q1" s="1" t="s">
        <v>437</v>
      </c>
    </row>
    <row r="2" spans="1:17">
      <c r="A2" s="39">
        <f>+MOD(YEAR(B2),2)</f>
        <v>0</v>
      </c>
      <c r="B2" s="31">
        <v>45330</v>
      </c>
      <c r="C2" s="38">
        <v>0</v>
      </c>
      <c r="E2" s="31">
        <v>45322</v>
      </c>
      <c r="F2" s="38">
        <f>(H2-$P$2)*100</f>
        <v>0.19999999999997797</v>
      </c>
      <c r="G2" s="38">
        <f>+F2</f>
        <v>0.19999999999997797</v>
      </c>
      <c r="H2" s="176" cm="1">
        <f t="array" ref="H2">_xll.BDP(Q2,"PX_LAST")</f>
        <v>5.3319999999999999</v>
      </c>
      <c r="I2" s="30">
        <f>+(1+H2*AVERAGE($D$3:$D$12)/36000)</f>
        <v>1.0068427333333334</v>
      </c>
      <c r="O2" s="176" cm="1">
        <f t="array" ref="O2">_xll.BDP("91282CJB Govt","LAST_YLD")</f>
        <v>4.5191383361816406</v>
      </c>
      <c r="P2" s="1" cm="1">
        <f t="array" ref="P2">_xll.BDP("FEDL01 Index","PX_LAST")</f>
        <v>5.33</v>
      </c>
      <c r="Q2" s="1" t="s">
        <v>426</v>
      </c>
    </row>
    <row r="3" spans="1:17">
      <c r="A3" s="39">
        <f t="shared" ref="A3:A20" si="0">+MOD(YEAR(B3),2)</f>
        <v>0</v>
      </c>
      <c r="B3" s="31">
        <v>45372</v>
      </c>
      <c r="C3" s="38">
        <v>0</v>
      </c>
      <c r="D3" s="1">
        <f t="shared" ref="D3:D12" si="1">+_xlfn.DAYS(E3,E2)</f>
        <v>49</v>
      </c>
      <c r="E3" s="31">
        <v>45371</v>
      </c>
      <c r="F3" s="38">
        <f t="shared" ref="F3:F13" si="2">(H3-$P$2)*100</f>
        <v>-3.2000000000000028</v>
      </c>
      <c r="G3" s="38">
        <f>+F3-SUM($G$2:G2)</f>
        <v>-3.3999999999999808</v>
      </c>
      <c r="H3" s="176" cm="1">
        <f t="array" ref="H3">_xll.BDP(Q3,"PX_LAST")</f>
        <v>5.298</v>
      </c>
      <c r="I3" s="30">
        <f>+(1+H3*AVERAGE($D$3:$D$12)/36000)</f>
        <v>1.0067991000000001</v>
      </c>
      <c r="Q3" s="1" t="s">
        <v>427</v>
      </c>
    </row>
    <row r="4" spans="1:17">
      <c r="A4" s="39">
        <f t="shared" si="0"/>
        <v>0</v>
      </c>
      <c r="B4" s="31">
        <v>45421</v>
      </c>
      <c r="C4" s="38">
        <v>0</v>
      </c>
      <c r="D4" s="1">
        <f t="shared" si="1"/>
        <v>42</v>
      </c>
      <c r="E4" s="31">
        <v>45413</v>
      </c>
      <c r="F4" s="38">
        <f t="shared" si="2"/>
        <v>-21.699999999999964</v>
      </c>
      <c r="G4" s="38">
        <f>+F4-SUM($G$2:G3)</f>
        <v>-18.499999999999961</v>
      </c>
      <c r="H4" s="176" cm="1">
        <f t="array" ref="H4">_xll.BDP(Q4,"PX_LAST")</f>
        <v>5.1130000000000004</v>
      </c>
      <c r="I4" s="30">
        <f>+(1+H4*AVERAGE($D$3:$D$12)/36000)</f>
        <v>1.0065616833333333</v>
      </c>
      <c r="Q4" s="1" t="s">
        <v>428</v>
      </c>
    </row>
    <row r="5" spans="1:17">
      <c r="A5" s="39">
        <f t="shared" si="0"/>
        <v>0</v>
      </c>
      <c r="B5" s="31">
        <v>45470</v>
      </c>
      <c r="C5" s="38">
        <v>0</v>
      </c>
      <c r="D5" s="1">
        <f t="shared" si="1"/>
        <v>42</v>
      </c>
      <c r="E5" s="31">
        <v>45455</v>
      </c>
      <c r="F5" s="38">
        <f t="shared" si="2"/>
        <v>-44.500000000000028</v>
      </c>
      <c r="G5" s="38">
        <f>+F5-SUM($G$2:G4)</f>
        <v>-22.800000000000065</v>
      </c>
      <c r="H5" s="176" cm="1">
        <f t="array" ref="H5">_xll.BDP(Q5,"PX_LAST")</f>
        <v>4.8849999999999998</v>
      </c>
      <c r="I5" s="30">
        <f>+(1+H5*AVERAGE($D$3:$D$12)/36000)</f>
        <v>1.0062690833333334</v>
      </c>
      <c r="Q5" s="1" t="s">
        <v>429</v>
      </c>
    </row>
    <row r="6" spans="1:17">
      <c r="A6" s="39">
        <f t="shared" si="0"/>
        <v>0</v>
      </c>
      <c r="B6" s="31">
        <v>45512</v>
      </c>
      <c r="C6" s="38">
        <v>0</v>
      </c>
      <c r="D6" s="1">
        <f t="shared" si="1"/>
        <v>49</v>
      </c>
      <c r="E6" s="31">
        <v>45504</v>
      </c>
      <c r="F6" s="38">
        <f t="shared" si="2"/>
        <v>-69.299999999999955</v>
      </c>
      <c r="G6" s="38">
        <f>+F6-SUM($G$2:G5)</f>
        <v>-24.799999999999926</v>
      </c>
      <c r="H6" s="176" cm="1">
        <f t="array" ref="H6">_xll.BDP(Q6,"PX_LAST")</f>
        <v>4.6370000000000005</v>
      </c>
      <c r="I6" s="30">
        <f t="shared" ref="I6:I20" si="3">+(1+H6*AVERAGE($D$3:$D$12)/36000)</f>
        <v>1.0059508166666666</v>
      </c>
      <c r="Q6" s="1" t="s">
        <v>430</v>
      </c>
    </row>
    <row r="7" spans="1:17">
      <c r="A7" s="39">
        <f t="shared" si="0"/>
        <v>0</v>
      </c>
      <c r="B7" s="31">
        <v>45561</v>
      </c>
      <c r="C7" s="38">
        <v>-25</v>
      </c>
      <c r="D7" s="1">
        <f t="shared" si="1"/>
        <v>49</v>
      </c>
      <c r="E7" s="31">
        <v>45553</v>
      </c>
      <c r="F7" s="38">
        <f t="shared" si="2"/>
        <v>-90.7</v>
      </c>
      <c r="G7" s="38">
        <f>+F7-SUM($G$2:G6)</f>
        <v>-21.400000000000048</v>
      </c>
      <c r="H7" s="176" cm="1">
        <f t="array" ref="H7">_xll.BDP(Q7,"PX_LAST")</f>
        <v>4.423</v>
      </c>
      <c r="I7" s="30">
        <f t="shared" si="3"/>
        <v>1.0056761833333334</v>
      </c>
      <c r="Q7" s="1" t="s">
        <v>431</v>
      </c>
    </row>
    <row r="8" spans="1:17">
      <c r="A8" s="39">
        <f t="shared" si="0"/>
        <v>0</v>
      </c>
      <c r="B8" s="31">
        <v>45610</v>
      </c>
      <c r="C8" s="38">
        <v>-25</v>
      </c>
      <c r="D8" s="1">
        <f t="shared" si="1"/>
        <v>50</v>
      </c>
      <c r="E8" s="31">
        <v>45603</v>
      </c>
      <c r="F8" s="38">
        <f t="shared" si="2"/>
        <v>-113.10000000000002</v>
      </c>
      <c r="G8" s="38">
        <f>+F8-SUM($G$2:G7)</f>
        <v>-22.40000000000002</v>
      </c>
      <c r="H8" s="176" cm="1">
        <f t="array" ref="H8">_xll.BDP(Q8,"PX_LAST")</f>
        <v>4.1989999999999998</v>
      </c>
      <c r="I8" s="30">
        <f t="shared" si="3"/>
        <v>1.0053887166666666</v>
      </c>
      <c r="Q8" s="1" t="s">
        <v>432</v>
      </c>
    </row>
    <row r="9" spans="1:17">
      <c r="A9" s="39">
        <f t="shared" si="0"/>
        <v>0</v>
      </c>
      <c r="B9" s="31">
        <v>45645</v>
      </c>
      <c r="C9" s="38">
        <v>-25</v>
      </c>
      <c r="D9" s="1">
        <f t="shared" si="1"/>
        <v>41</v>
      </c>
      <c r="E9" s="31">
        <v>45644</v>
      </c>
      <c r="F9" s="38">
        <f t="shared" si="2"/>
        <v>-131.9</v>
      </c>
      <c r="G9" s="38">
        <f>+F9-SUM($G$2:G8)</f>
        <v>-18.799999999999983</v>
      </c>
      <c r="H9" s="176" cm="1">
        <f t="array" ref="H9">_xll.BDP(Q9,"PX_LAST")</f>
        <v>4.0110000000000001</v>
      </c>
      <c r="I9" s="30">
        <f t="shared" si="3"/>
        <v>1.0051474499999999</v>
      </c>
      <c r="Q9" s="1" t="s">
        <v>433</v>
      </c>
    </row>
    <row r="10" spans="1:17">
      <c r="A10" s="39">
        <f t="shared" si="0"/>
        <v>1</v>
      </c>
      <c r="B10" s="31">
        <v>45694</v>
      </c>
      <c r="C10" s="38">
        <v>-25</v>
      </c>
      <c r="D10" s="1">
        <f t="shared" si="1"/>
        <v>49</v>
      </c>
      <c r="E10" s="31">
        <v>45693</v>
      </c>
      <c r="F10" s="38">
        <f t="shared" si="2"/>
        <v>-148.4</v>
      </c>
      <c r="G10" s="38">
        <f>+F10-SUM($G$2:G9)</f>
        <v>-16.5</v>
      </c>
      <c r="H10" s="176" cm="1">
        <f t="array" ref="H10">_xll.BDP(Q10,"PX_LAST")</f>
        <v>3.8460000000000001</v>
      </c>
      <c r="I10" s="30">
        <f t="shared" si="3"/>
        <v>1.0049357000000001</v>
      </c>
      <c r="Q10" s="1" t="s">
        <v>434</v>
      </c>
    </row>
    <row r="11" spans="1:17">
      <c r="A11" s="39">
        <f t="shared" si="0"/>
        <v>1</v>
      </c>
      <c r="B11" s="31">
        <v>45741</v>
      </c>
      <c r="C11" s="38">
        <v>-25</v>
      </c>
      <c r="D11" s="1">
        <f t="shared" si="1"/>
        <v>49</v>
      </c>
      <c r="E11" s="31">
        <v>45742</v>
      </c>
      <c r="F11" s="38">
        <f t="shared" si="2"/>
        <v>-165.20000000000002</v>
      </c>
      <c r="G11" s="38">
        <f>+F11-SUM($G$2:G10)</f>
        <v>-16.800000000000011</v>
      </c>
      <c r="H11" s="176" cm="1">
        <f t="array" ref="H11">_xll.BDP(Q11,"PX_LAST")</f>
        <v>3.6779999999999999</v>
      </c>
      <c r="I11" s="30">
        <f t="shared" si="3"/>
        <v>1.0047200999999999</v>
      </c>
      <c r="Q11" s="1" t="s">
        <v>435</v>
      </c>
    </row>
    <row r="12" spans="1:17">
      <c r="A12" s="39">
        <f t="shared" si="0"/>
        <v>1</v>
      </c>
      <c r="B12" s="31">
        <v>45792</v>
      </c>
      <c r="C12" s="38">
        <v>-25</v>
      </c>
      <c r="D12" s="1">
        <f t="shared" si="1"/>
        <v>42</v>
      </c>
      <c r="E12" s="31">
        <v>45784</v>
      </c>
      <c r="F12" s="38">
        <f t="shared" si="2"/>
        <v>-165.20000000000002</v>
      </c>
      <c r="G12" s="38">
        <f>+F12-SUM($G$2:G11)</f>
        <v>0</v>
      </c>
      <c r="H12" s="176" cm="1">
        <f t="array" ref="H12">_xll.BDP(Q12,"PX_LAST")</f>
        <v>3.6779999999999999</v>
      </c>
      <c r="I12" s="30">
        <f t="shared" si="3"/>
        <v>1.0047200999999999</v>
      </c>
      <c r="Q12" s="1" t="s">
        <v>435</v>
      </c>
    </row>
    <row r="13" spans="1:17">
      <c r="A13" s="39">
        <f t="shared" si="0"/>
        <v>1</v>
      </c>
      <c r="B13" s="31">
        <v>45827</v>
      </c>
      <c r="C13" s="38">
        <v>-25</v>
      </c>
      <c r="E13" s="31">
        <v>45826</v>
      </c>
      <c r="F13" s="178">
        <f t="shared" si="2"/>
        <v>-165.20000000000002</v>
      </c>
      <c r="G13" s="178">
        <f>+F13-SUM($G$2:G12)</f>
        <v>0</v>
      </c>
      <c r="H13" s="183" cm="1">
        <f t="array" ref="H13">_xll.BDP(Q13,"PX_LAST")</f>
        <v>3.6779999999999999</v>
      </c>
      <c r="I13" s="30">
        <f t="shared" si="3"/>
        <v>1.0047200999999999</v>
      </c>
      <c r="Q13" s="1" t="s">
        <v>435</v>
      </c>
    </row>
    <row r="14" spans="1:17">
      <c r="A14" s="39">
        <f t="shared" si="0"/>
        <v>1</v>
      </c>
      <c r="B14" s="31">
        <v>45876</v>
      </c>
      <c r="C14" s="38">
        <v>-25</v>
      </c>
      <c r="E14" s="177">
        <v>45875</v>
      </c>
      <c r="F14" s="180">
        <v>-102</v>
      </c>
      <c r="G14" s="184">
        <f>+F14-SUM($G$2:G13)</f>
        <v>63.200000000000017</v>
      </c>
      <c r="H14" s="185">
        <f>+H13+G14/100</f>
        <v>4.3100000000000005</v>
      </c>
      <c r="I14" s="182">
        <f t="shared" si="3"/>
        <v>1.0055311666666666</v>
      </c>
    </row>
    <row r="15" spans="1:17">
      <c r="A15" s="39">
        <f t="shared" si="0"/>
        <v>1</v>
      </c>
      <c r="B15" s="31">
        <v>45924</v>
      </c>
      <c r="C15" s="38">
        <v>-25</v>
      </c>
      <c r="E15" s="177">
        <v>45924</v>
      </c>
      <c r="F15" s="180">
        <v>-102</v>
      </c>
      <c r="G15" s="184">
        <f>+F15-SUM($G$2:G14)</f>
        <v>0</v>
      </c>
      <c r="H15" s="185">
        <f>+H14+G15/100</f>
        <v>4.3100000000000005</v>
      </c>
      <c r="I15" s="182">
        <f t="shared" si="3"/>
        <v>1.0055311666666666</v>
      </c>
    </row>
    <row r="16" spans="1:17">
      <c r="A16" s="39">
        <f t="shared" si="0"/>
        <v>1</v>
      </c>
      <c r="B16" s="31">
        <v>45967</v>
      </c>
      <c r="C16" s="38">
        <v>-25</v>
      </c>
      <c r="E16" s="177">
        <v>45974</v>
      </c>
      <c r="F16" s="180">
        <v>-102</v>
      </c>
      <c r="G16" s="184">
        <f>+F16-SUM($G$2:G15)</f>
        <v>0</v>
      </c>
      <c r="H16" s="185">
        <f>+H15+G16/100</f>
        <v>4.3100000000000005</v>
      </c>
      <c r="I16" s="182">
        <f t="shared" si="3"/>
        <v>1.0055311666666666</v>
      </c>
    </row>
    <row r="17" spans="1:9">
      <c r="A17" s="39">
        <f t="shared" si="0"/>
        <v>1</v>
      </c>
      <c r="B17" s="31">
        <v>46002</v>
      </c>
      <c r="C17" s="38">
        <v>-25</v>
      </c>
      <c r="E17" s="177">
        <v>46015</v>
      </c>
      <c r="F17" s="180">
        <v>-102</v>
      </c>
      <c r="G17" s="184">
        <f>+F17-SUM($G$2:G16)</f>
        <v>0</v>
      </c>
      <c r="H17" s="185">
        <f>+H16+G17/100</f>
        <v>4.3100000000000005</v>
      </c>
      <c r="I17" s="182">
        <f t="shared" si="3"/>
        <v>1.0055311666666666</v>
      </c>
    </row>
    <row r="18" spans="1:9">
      <c r="A18" s="39">
        <f t="shared" si="0"/>
        <v>0</v>
      </c>
      <c r="B18" s="31">
        <v>46057</v>
      </c>
      <c r="C18" s="38">
        <v>-25</v>
      </c>
      <c r="E18" s="271">
        <f>+E17+D10</f>
        <v>46064</v>
      </c>
      <c r="F18" s="180">
        <v>-102</v>
      </c>
      <c r="G18" s="184">
        <f>+F18-SUM($G$2:G17)</f>
        <v>0</v>
      </c>
      <c r="H18" s="185">
        <f t="shared" ref="H18:H20" si="4">+H17+G18/100</f>
        <v>4.3100000000000005</v>
      </c>
      <c r="I18" s="182">
        <f t="shared" si="3"/>
        <v>1.0055311666666666</v>
      </c>
    </row>
    <row r="19" spans="1:9">
      <c r="A19" s="39">
        <f t="shared" si="0"/>
        <v>0</v>
      </c>
      <c r="B19" s="31">
        <v>46107</v>
      </c>
      <c r="C19" s="38">
        <v>-25</v>
      </c>
      <c r="E19" s="271">
        <f>+E18+D11</f>
        <v>46113</v>
      </c>
      <c r="F19" s="180">
        <v>-102</v>
      </c>
      <c r="G19" s="184">
        <f>+F19-SUM($G$2:G18)</f>
        <v>0</v>
      </c>
      <c r="H19" s="185">
        <f t="shared" si="4"/>
        <v>4.3100000000000005</v>
      </c>
      <c r="I19" s="182">
        <f t="shared" si="3"/>
        <v>1.0055311666666666</v>
      </c>
    </row>
    <row r="20" spans="1:9">
      <c r="A20" s="39">
        <f t="shared" si="0"/>
        <v>0</v>
      </c>
      <c r="B20" s="31">
        <v>46156</v>
      </c>
      <c r="C20" s="38">
        <v>-25</v>
      </c>
      <c r="D20" s="105"/>
      <c r="E20" s="271">
        <f>+E19+D12</f>
        <v>46155</v>
      </c>
      <c r="F20" s="180">
        <v>-102</v>
      </c>
      <c r="G20" s="184">
        <f>+F20-SUM($G$2:G19)</f>
        <v>0</v>
      </c>
      <c r="H20" s="185">
        <f t="shared" si="4"/>
        <v>4.3100000000000005</v>
      </c>
      <c r="I20" s="182">
        <f t="shared" si="3"/>
        <v>1.0055311666666666</v>
      </c>
    </row>
    <row r="21" spans="1:9">
      <c r="F21" s="179"/>
      <c r="G21" s="179"/>
      <c r="H21" s="179"/>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1">
    <tabColor theme="0" tint="-4.9989318521683403E-2"/>
  </sheetPr>
  <dimension ref="A2:M21"/>
  <sheetViews>
    <sheetView zoomScaleNormal="100" workbookViewId="0">
      <pane xSplit="1" ySplit="4" topLeftCell="B5" activePane="bottomRight" state="frozen"/>
      <selection activeCell="H40" sqref="H40"/>
      <selection pane="topRight" activeCell="H40" sqref="H40"/>
      <selection pane="bottomLeft" activeCell="H40" sqref="H40"/>
      <selection pane="bottomRight" activeCell="M5" sqref="B5:M5"/>
    </sheetView>
  </sheetViews>
  <sheetFormatPr defaultColWidth="11.42578125" defaultRowHeight="15.75" customHeight="1"/>
  <cols>
    <col min="1" max="1" width="20.7109375" style="1" bestFit="1" customWidth="1"/>
    <col min="2" max="2" width="15.85546875" style="1" bestFit="1" customWidth="1"/>
    <col min="3" max="3" width="20.42578125" style="1" bestFit="1" customWidth="1"/>
    <col min="4" max="4" width="11.42578125" style="1" bestFit="1" customWidth="1"/>
    <col min="5" max="5" width="11" style="1" bestFit="1" customWidth="1"/>
    <col min="6" max="7" width="18.7109375" style="1" bestFit="1" customWidth="1"/>
    <col min="8" max="8" width="15" style="1" bestFit="1" customWidth="1"/>
    <col min="9" max="9" width="9.85546875" style="1" bestFit="1" customWidth="1"/>
    <col min="10" max="10" width="11.140625" style="1" bestFit="1" customWidth="1"/>
    <col min="11" max="11" width="10.7109375" style="1" bestFit="1" customWidth="1"/>
    <col min="12" max="12" width="16.42578125" style="1" bestFit="1" customWidth="1"/>
    <col min="13" max="13" width="11.140625" style="1" bestFit="1" customWidth="1"/>
    <col min="14" max="16384" width="11.42578125" style="1"/>
  </cols>
  <sheetData>
    <row r="2" spans="1:13" ht="15.75" customHeight="1">
      <c r="A2" s="19" t="s">
        <v>111</v>
      </c>
    </row>
    <row r="4" spans="1:13" ht="15.75" customHeight="1">
      <c r="A4" s="6" t="s">
        <v>88</v>
      </c>
      <c r="B4" s="6" t="s">
        <v>90</v>
      </c>
      <c r="C4" s="6" t="s">
        <v>91</v>
      </c>
      <c r="D4" s="6" t="s">
        <v>92</v>
      </c>
      <c r="E4" s="6" t="s">
        <v>93</v>
      </c>
      <c r="F4" s="6" t="s">
        <v>94</v>
      </c>
      <c r="G4" s="6" t="s">
        <v>95</v>
      </c>
      <c r="H4" s="6" t="s">
        <v>96</v>
      </c>
      <c r="I4" s="6" t="s">
        <v>85</v>
      </c>
      <c r="J4" s="6" t="s">
        <v>97</v>
      </c>
      <c r="K4" s="6" t="s">
        <v>98</v>
      </c>
      <c r="L4" s="6" t="s">
        <v>108</v>
      </c>
      <c r="M4" s="6" t="s">
        <v>110</v>
      </c>
    </row>
    <row r="5" spans="1:13" ht="15.75" customHeight="1">
      <c r="A5" s="2">
        <v>1</v>
      </c>
      <c r="B5" s="11" t="s">
        <v>86</v>
      </c>
      <c r="C5" s="11" t="s">
        <v>86</v>
      </c>
      <c r="D5" s="11"/>
      <c r="E5" s="11"/>
      <c r="F5" s="12">
        <v>44943</v>
      </c>
      <c r="G5" s="12">
        <v>45475</v>
      </c>
      <c r="H5" s="14">
        <v>-1675000000</v>
      </c>
      <c r="I5" s="17">
        <v>0.10100000000000001</v>
      </c>
      <c r="J5" s="14"/>
      <c r="K5" s="14"/>
      <c r="L5" s="11" t="s">
        <v>109</v>
      </c>
      <c r="M5" s="16">
        <v>1</v>
      </c>
    </row>
    <row r="6" spans="1:13" ht="15.75" customHeight="1">
      <c r="A6" s="2">
        <v>2</v>
      </c>
      <c r="B6" s="11" t="s">
        <v>86</v>
      </c>
      <c r="C6" s="11" t="s">
        <v>86</v>
      </c>
      <c r="D6" s="11"/>
      <c r="E6" s="11"/>
      <c r="F6" s="12">
        <v>44839</v>
      </c>
      <c r="G6" s="12">
        <v>45362</v>
      </c>
      <c r="H6" s="14">
        <v>1750000000</v>
      </c>
      <c r="I6" s="17">
        <v>0.1027</v>
      </c>
      <c r="J6" s="14"/>
      <c r="K6" s="14"/>
      <c r="L6" s="11" t="s">
        <v>109</v>
      </c>
      <c r="M6" s="16">
        <v>1</v>
      </c>
    </row>
    <row r="7" spans="1:13" ht="15.75" customHeight="1">
      <c r="A7" s="2">
        <v>3</v>
      </c>
      <c r="B7" s="11" t="s">
        <v>86</v>
      </c>
      <c r="C7" s="11" t="s">
        <v>86</v>
      </c>
      <c r="D7" s="11"/>
      <c r="E7" s="11"/>
      <c r="F7" s="12">
        <v>44943</v>
      </c>
      <c r="G7" s="12">
        <v>45475</v>
      </c>
      <c r="H7" s="14">
        <v>-1675000000</v>
      </c>
      <c r="I7" s="17">
        <v>0.10100000000000001</v>
      </c>
      <c r="J7" s="14"/>
      <c r="K7" s="14"/>
      <c r="L7" s="11" t="s">
        <v>109</v>
      </c>
      <c r="M7" s="16">
        <v>2</v>
      </c>
    </row>
    <row r="8" spans="1:13" ht="15.75" customHeight="1">
      <c r="A8" s="2">
        <v>4</v>
      </c>
      <c r="B8" s="11" t="s">
        <v>86</v>
      </c>
      <c r="C8" s="11" t="s">
        <v>86</v>
      </c>
      <c r="D8" s="11"/>
      <c r="E8" s="11"/>
      <c r="F8" s="12">
        <v>44839</v>
      </c>
      <c r="G8" s="12">
        <v>45362</v>
      </c>
      <c r="H8" s="14">
        <v>1750000000</v>
      </c>
      <c r="I8" s="17">
        <v>0.1027</v>
      </c>
      <c r="J8" s="14"/>
      <c r="K8" s="14"/>
      <c r="L8" s="11" t="s">
        <v>109</v>
      </c>
      <c r="M8" s="16">
        <v>2</v>
      </c>
    </row>
    <row r="9" spans="1:13" ht="15.75" customHeight="1">
      <c r="A9" s="2">
        <v>5</v>
      </c>
      <c r="B9" s="11" t="s">
        <v>86</v>
      </c>
      <c r="C9" s="11" t="s">
        <v>86</v>
      </c>
      <c r="D9" s="11"/>
      <c r="E9" s="11"/>
      <c r="F9" s="12">
        <v>44839</v>
      </c>
      <c r="G9" s="12">
        <v>45362</v>
      </c>
      <c r="H9" s="14"/>
      <c r="I9" s="17">
        <v>0.1027</v>
      </c>
      <c r="J9" s="14">
        <v>-2328583.0099999998</v>
      </c>
      <c r="K9" s="14"/>
      <c r="L9" s="11" t="s">
        <v>109</v>
      </c>
      <c r="M9" s="16">
        <v>1</v>
      </c>
    </row>
    <row r="10" spans="1:13" ht="15.75" customHeight="1">
      <c r="A10" s="2">
        <v>6</v>
      </c>
      <c r="B10" s="11" t="s">
        <v>86</v>
      </c>
      <c r="C10" s="11" t="s">
        <v>86</v>
      </c>
      <c r="D10" s="11"/>
      <c r="E10" s="11"/>
      <c r="F10" s="12">
        <v>44839</v>
      </c>
      <c r="G10" s="12">
        <v>45362</v>
      </c>
      <c r="H10" s="14"/>
      <c r="I10" s="17">
        <v>0.1027</v>
      </c>
      <c r="J10" s="14"/>
      <c r="K10" s="14">
        <v>-12135.72</v>
      </c>
      <c r="L10" s="11" t="s">
        <v>109</v>
      </c>
      <c r="M10" s="16">
        <v>2</v>
      </c>
    </row>
    <row r="11" spans="1:13" ht="15.75" customHeight="1">
      <c r="A11" s="2">
        <v>7</v>
      </c>
      <c r="B11" s="11" t="s">
        <v>86</v>
      </c>
      <c r="C11" s="11" t="s">
        <v>86</v>
      </c>
      <c r="D11" s="11"/>
      <c r="E11" s="11"/>
      <c r="F11" s="12">
        <v>44943</v>
      </c>
      <c r="G11" s="12">
        <v>45475</v>
      </c>
      <c r="H11" s="14"/>
      <c r="I11" s="17">
        <v>0.10100000000000001</v>
      </c>
      <c r="J11" s="14">
        <v>3112270.87</v>
      </c>
      <c r="K11" s="14"/>
      <c r="L11" s="11" t="s">
        <v>109</v>
      </c>
      <c r="M11" s="16">
        <v>1</v>
      </c>
    </row>
    <row r="12" spans="1:13" ht="15.75" customHeight="1">
      <c r="A12" s="2">
        <v>8</v>
      </c>
      <c r="B12" s="11" t="s">
        <v>86</v>
      </c>
      <c r="C12" s="11" t="s">
        <v>86</v>
      </c>
      <c r="D12" s="11"/>
      <c r="E12" s="11"/>
      <c r="F12" s="12">
        <v>44943</v>
      </c>
      <c r="G12" s="12">
        <v>45475</v>
      </c>
      <c r="H12" s="14"/>
      <c r="I12" s="17">
        <v>0.10100000000000001</v>
      </c>
      <c r="J12" s="14"/>
      <c r="K12" s="14">
        <v>11455.35</v>
      </c>
      <c r="L12" s="11" t="s">
        <v>109</v>
      </c>
      <c r="M12" s="16">
        <v>2</v>
      </c>
    </row>
    <row r="13" spans="1:13" ht="15.75" customHeight="1">
      <c r="A13" s="2">
        <v>9</v>
      </c>
      <c r="B13" s="11" t="s">
        <v>86</v>
      </c>
      <c r="C13" s="11" t="s">
        <v>86</v>
      </c>
      <c r="D13" s="11"/>
      <c r="E13" s="11">
        <v>13</v>
      </c>
      <c r="F13" s="12"/>
      <c r="G13" s="12"/>
      <c r="H13" s="14">
        <v>-1675000000</v>
      </c>
      <c r="I13" s="17">
        <v>0.10100000000000001</v>
      </c>
      <c r="J13" s="14"/>
      <c r="K13" s="14"/>
      <c r="L13" s="11" t="s">
        <v>109</v>
      </c>
      <c r="M13" s="16">
        <v>3</v>
      </c>
    </row>
    <row r="14" spans="1:13" ht="15.75" customHeight="1">
      <c r="A14" s="2">
        <v>10</v>
      </c>
      <c r="B14" s="11" t="s">
        <v>86</v>
      </c>
      <c r="C14" s="11" t="s">
        <v>86</v>
      </c>
      <c r="D14" s="11"/>
      <c r="E14" s="11"/>
      <c r="F14" s="12"/>
      <c r="G14" s="12">
        <v>44926</v>
      </c>
      <c r="H14" s="14">
        <v>1750000000</v>
      </c>
      <c r="I14" s="17">
        <v>0.1027</v>
      </c>
      <c r="J14" s="14"/>
      <c r="K14" s="14"/>
      <c r="L14" s="11" t="s">
        <v>109</v>
      </c>
      <c r="M14" s="16">
        <v>3</v>
      </c>
    </row>
    <row r="15" spans="1:13" ht="15.75" customHeight="1">
      <c r="A15" s="2">
        <v>11</v>
      </c>
      <c r="B15" s="11" t="s">
        <v>86</v>
      </c>
      <c r="C15" s="11" t="s">
        <v>86</v>
      </c>
      <c r="D15" s="11"/>
      <c r="E15" s="11"/>
      <c r="F15" s="12">
        <v>44905</v>
      </c>
      <c r="G15" s="12">
        <v>44912</v>
      </c>
      <c r="H15" s="14">
        <v>1750000000</v>
      </c>
      <c r="I15" s="17">
        <v>0.1027</v>
      </c>
      <c r="J15" s="14"/>
      <c r="K15" s="14"/>
      <c r="L15" s="11" t="s">
        <v>109</v>
      </c>
      <c r="M15" s="16">
        <v>3</v>
      </c>
    </row>
    <row r="16" spans="1:13" ht="15.75" customHeight="1">
      <c r="A16" s="2">
        <v>12</v>
      </c>
      <c r="B16" s="11" t="s">
        <v>86</v>
      </c>
      <c r="C16" s="11" t="s">
        <v>86</v>
      </c>
      <c r="D16" s="11"/>
      <c r="E16" s="11">
        <v>26</v>
      </c>
      <c r="F16" s="12">
        <v>44905</v>
      </c>
      <c r="G16" s="12"/>
      <c r="H16" s="14">
        <v>-1675000000</v>
      </c>
      <c r="I16" s="17">
        <v>0.10100000000000001</v>
      </c>
      <c r="J16" s="14"/>
      <c r="K16" s="14"/>
      <c r="L16" s="11" t="s">
        <v>109</v>
      </c>
      <c r="M16" s="16">
        <v>3</v>
      </c>
    </row>
    <row r="17" spans="1:13" ht="15.75" customHeight="1">
      <c r="A17" s="2">
        <v>13</v>
      </c>
      <c r="B17" s="11" t="s">
        <v>86</v>
      </c>
      <c r="C17" s="11" t="s">
        <v>86</v>
      </c>
      <c r="D17" s="11">
        <v>13</v>
      </c>
      <c r="E17" s="11">
        <v>26</v>
      </c>
      <c r="F17" s="12"/>
      <c r="G17" s="12"/>
      <c r="H17" s="14">
        <v>1750000000</v>
      </c>
      <c r="I17" s="17">
        <v>0.1027</v>
      </c>
      <c r="J17" s="14"/>
      <c r="K17" s="14"/>
      <c r="L17" s="11" t="s">
        <v>109</v>
      </c>
      <c r="M17" s="16">
        <v>3</v>
      </c>
    </row>
    <row r="18" spans="1:13" ht="15.75" customHeight="1">
      <c r="A18" s="2">
        <v>14</v>
      </c>
      <c r="B18" s="11" t="s">
        <v>86</v>
      </c>
      <c r="C18" s="11" t="s">
        <v>86</v>
      </c>
      <c r="D18" s="23" t="s">
        <v>131</v>
      </c>
      <c r="E18" s="11">
        <v>26</v>
      </c>
      <c r="F18" s="12">
        <v>45261</v>
      </c>
      <c r="G18" s="12"/>
      <c r="H18" s="14">
        <v>-1675000000</v>
      </c>
      <c r="I18" s="17">
        <v>0.10100000000000001</v>
      </c>
      <c r="J18" s="14"/>
      <c r="K18" s="14"/>
      <c r="L18" s="11" t="s">
        <v>109</v>
      </c>
      <c r="M18" s="16">
        <v>3</v>
      </c>
    </row>
    <row r="19" spans="1:13" ht="15.75" customHeight="1">
      <c r="A19" s="2">
        <v>15</v>
      </c>
      <c r="B19" s="11" t="s">
        <v>86</v>
      </c>
      <c r="C19" s="11" t="s">
        <v>86</v>
      </c>
      <c r="D19" s="11"/>
      <c r="E19" s="11">
        <v>13</v>
      </c>
      <c r="F19" s="12"/>
      <c r="G19" s="12"/>
      <c r="H19" s="14">
        <v>1750000000</v>
      </c>
      <c r="I19" s="17">
        <v>0.08</v>
      </c>
      <c r="J19" s="14"/>
      <c r="K19" s="14"/>
      <c r="L19" s="11" t="s">
        <v>109</v>
      </c>
      <c r="M19" s="16">
        <v>4</v>
      </c>
    </row>
    <row r="20" spans="1:13" ht="15.75" customHeight="1">
      <c r="A20" s="2">
        <v>16</v>
      </c>
      <c r="B20" s="11" t="s">
        <v>86</v>
      </c>
      <c r="C20" s="11" t="s">
        <v>86</v>
      </c>
      <c r="D20" s="11"/>
      <c r="E20" s="11">
        <v>18</v>
      </c>
      <c r="F20" s="12"/>
      <c r="G20" s="12"/>
      <c r="H20" s="14">
        <v>1750000000</v>
      </c>
      <c r="I20" s="17">
        <v>0.08</v>
      </c>
      <c r="J20" s="14"/>
      <c r="K20" s="14"/>
      <c r="L20" s="11" t="s">
        <v>109</v>
      </c>
      <c r="M20" s="16">
        <v>4</v>
      </c>
    </row>
    <row r="21" spans="1:13" ht="15.75" customHeight="1">
      <c r="A21" s="2">
        <v>17</v>
      </c>
      <c r="B21" s="11" t="s">
        <v>86</v>
      </c>
      <c r="C21" s="11" t="s">
        <v>86</v>
      </c>
      <c r="D21" s="11"/>
      <c r="E21" s="11">
        <v>26</v>
      </c>
      <c r="F21" s="12"/>
      <c r="G21" s="12"/>
      <c r="H21" s="14">
        <v>1750000000</v>
      </c>
      <c r="I21" s="17">
        <v>0.08</v>
      </c>
      <c r="J21" s="14"/>
      <c r="K21" s="14"/>
      <c r="L21" s="11" t="s">
        <v>109</v>
      </c>
      <c r="M21" s="16">
        <v>4</v>
      </c>
    </row>
  </sheetData>
  <conditionalFormatting sqref="K5">
    <cfRule type="cellIs" dxfId="11" priority="11" operator="lessThan">
      <formula>0</formula>
    </cfRule>
    <cfRule type="cellIs" dxfId="10" priority="12" operator="greaterThanOrEqual">
      <formula>0</formula>
    </cfRule>
  </conditionalFormatting>
  <conditionalFormatting sqref="H5">
    <cfRule type="cellIs" dxfId="9" priority="9" operator="lessThan">
      <formula>0</formula>
    </cfRule>
    <cfRule type="cellIs" dxfId="8" priority="10" operator="greaterThanOrEqual">
      <formula>0</formula>
    </cfRule>
  </conditionalFormatting>
  <conditionalFormatting sqref="J5">
    <cfRule type="cellIs" dxfId="7" priority="7" operator="lessThan">
      <formula>0</formula>
    </cfRule>
    <cfRule type="cellIs" dxfId="6" priority="8" operator="greaterThanOrEqual">
      <formula>0</formula>
    </cfRule>
  </conditionalFormatting>
  <conditionalFormatting sqref="K6:K21">
    <cfRule type="cellIs" dxfId="5" priority="5" operator="lessThan">
      <formula>0</formula>
    </cfRule>
    <cfRule type="cellIs" dxfId="4" priority="6" operator="greaterThanOrEqual">
      <formula>0</formula>
    </cfRule>
  </conditionalFormatting>
  <conditionalFormatting sqref="J6:J21">
    <cfRule type="cellIs" dxfId="3" priority="1" operator="lessThan">
      <formula>0</formula>
    </cfRule>
    <cfRule type="cellIs" dxfId="2" priority="2" operator="greaterThanOrEqual">
      <formula>0</formula>
    </cfRule>
  </conditionalFormatting>
  <conditionalFormatting sqref="H6:H21">
    <cfRule type="cellIs" dxfId="1" priority="3" operator="lessThan">
      <formula>0</formula>
    </cfRule>
    <cfRule type="cellIs" dxfId="0" priority="4" operator="greaterThanOrEqual">
      <formula>0</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B7176-700D-47B3-BF03-8B64D4A131BC}">
  <dimension ref="A1:B129"/>
  <sheetViews>
    <sheetView topLeftCell="A107" workbookViewId="0">
      <selection activeCell="A2" sqref="A2"/>
    </sheetView>
  </sheetViews>
  <sheetFormatPr defaultRowHeight="15"/>
  <cols>
    <col min="1" max="2" width="10.140625" style="280" bestFit="1" customWidth="1"/>
  </cols>
  <sheetData>
    <row r="1" spans="1:2">
      <c r="A1" s="280" t="s">
        <v>529</v>
      </c>
      <c r="B1" s="280" t="s">
        <v>530</v>
      </c>
    </row>
    <row r="2" spans="1:2">
      <c r="A2" s="280">
        <v>44867</v>
      </c>
      <c r="B2" s="280">
        <v>44844</v>
      </c>
    </row>
    <row r="3" spans="1:2">
      <c r="A3" s="280">
        <v>44886</v>
      </c>
      <c r="B3" s="280">
        <v>44876</v>
      </c>
    </row>
    <row r="4" spans="1:2">
      <c r="A4" s="280">
        <v>44907</v>
      </c>
      <c r="B4" s="280">
        <v>44889</v>
      </c>
    </row>
    <row r="5" spans="1:2">
      <c r="A5" s="280">
        <v>44963</v>
      </c>
      <c r="B5" s="280">
        <v>44921</v>
      </c>
    </row>
    <row r="6" spans="1:2">
      <c r="A6" s="280">
        <v>45005</v>
      </c>
      <c r="B6" s="280">
        <v>44928</v>
      </c>
    </row>
    <row r="7" spans="1:2">
      <c r="A7" s="280">
        <v>45022</v>
      </c>
      <c r="B7" s="280">
        <v>44942</v>
      </c>
    </row>
    <row r="8" spans="1:2">
      <c r="A8" s="280">
        <v>45023</v>
      </c>
      <c r="B8" s="280">
        <v>44977</v>
      </c>
    </row>
    <row r="9" spans="1:2">
      <c r="A9" s="280">
        <v>45047</v>
      </c>
      <c r="B9" s="280">
        <v>45075</v>
      </c>
    </row>
    <row r="10" spans="1:2">
      <c r="A10" s="280">
        <v>45232</v>
      </c>
      <c r="B10" s="280">
        <v>45096</v>
      </c>
    </row>
    <row r="11" spans="1:2">
      <c r="A11" s="280">
        <v>45250</v>
      </c>
      <c r="B11" s="280">
        <v>45111</v>
      </c>
    </row>
    <row r="12" spans="1:2">
      <c r="A12" s="280">
        <v>45272</v>
      </c>
      <c r="B12" s="280">
        <v>45173</v>
      </c>
    </row>
    <row r="13" spans="1:2">
      <c r="A13" s="280">
        <v>45285</v>
      </c>
      <c r="B13" s="280">
        <v>45208</v>
      </c>
    </row>
    <row r="14" spans="1:2">
      <c r="A14" s="280">
        <v>45292</v>
      </c>
      <c r="B14" s="280">
        <v>45240</v>
      </c>
    </row>
    <row r="15" spans="1:2">
      <c r="A15" s="280">
        <v>45327</v>
      </c>
      <c r="B15" s="280">
        <v>45253</v>
      </c>
    </row>
    <row r="16" spans="1:2">
      <c r="A16" s="280">
        <v>45369</v>
      </c>
      <c r="B16" s="280">
        <v>45285</v>
      </c>
    </row>
    <row r="17" spans="1:2">
      <c r="A17" s="280">
        <v>45379</v>
      </c>
      <c r="B17" s="280">
        <v>45292</v>
      </c>
    </row>
    <row r="18" spans="1:2">
      <c r="A18" s="280">
        <v>45380</v>
      </c>
      <c r="B18" s="280">
        <v>45306</v>
      </c>
    </row>
    <row r="19" spans="1:2">
      <c r="A19" s="280">
        <v>45413</v>
      </c>
      <c r="B19" s="280">
        <v>45341</v>
      </c>
    </row>
    <row r="20" spans="1:2">
      <c r="A20" s="280">
        <v>45551</v>
      </c>
      <c r="B20" s="280">
        <v>45439</v>
      </c>
    </row>
    <row r="21" spans="1:2">
      <c r="A21" s="280">
        <v>45614</v>
      </c>
      <c r="B21" s="280">
        <v>45462</v>
      </c>
    </row>
    <row r="22" spans="1:2">
      <c r="A22" s="280">
        <v>45638</v>
      </c>
      <c r="B22" s="280">
        <v>45477</v>
      </c>
    </row>
    <row r="23" spans="1:2">
      <c r="A23" s="280">
        <v>45651</v>
      </c>
      <c r="B23" s="280">
        <v>45537</v>
      </c>
    </row>
    <row r="24" spans="1:2">
      <c r="A24" s="280">
        <v>45658</v>
      </c>
      <c r="B24" s="280">
        <v>45579</v>
      </c>
    </row>
    <row r="25" spans="1:2">
      <c r="A25" s="280">
        <v>45691</v>
      </c>
      <c r="B25" s="280">
        <v>45607</v>
      </c>
    </row>
    <row r="26" spans="1:2">
      <c r="A26" s="280">
        <v>45733</v>
      </c>
      <c r="B26" s="280">
        <v>45624</v>
      </c>
    </row>
    <row r="27" spans="1:2">
      <c r="A27" s="280">
        <v>45764</v>
      </c>
      <c r="B27" s="280">
        <v>45651</v>
      </c>
    </row>
    <row r="28" spans="1:2">
      <c r="A28" s="280">
        <v>45765</v>
      </c>
      <c r="B28" s="280">
        <v>45658</v>
      </c>
    </row>
    <row r="29" spans="1:2">
      <c r="A29" s="280">
        <v>45778</v>
      </c>
      <c r="B29" s="280">
        <v>45677</v>
      </c>
    </row>
    <row r="30" spans="1:2">
      <c r="A30" s="280">
        <v>45916</v>
      </c>
      <c r="B30" s="280">
        <v>45705</v>
      </c>
    </row>
    <row r="31" spans="1:2">
      <c r="A31" s="280">
        <v>45978</v>
      </c>
      <c r="B31" s="280">
        <v>45803</v>
      </c>
    </row>
    <row r="32" spans="1:2">
      <c r="A32" s="280">
        <v>46003</v>
      </c>
      <c r="B32" s="280">
        <v>45827</v>
      </c>
    </row>
    <row r="33" spans="1:2">
      <c r="A33" s="280">
        <v>46016</v>
      </c>
      <c r="B33" s="280">
        <v>45842</v>
      </c>
    </row>
    <row r="34" spans="1:2">
      <c r="A34" s="280">
        <v>46023</v>
      </c>
      <c r="B34" s="280">
        <v>45901</v>
      </c>
    </row>
    <row r="35" spans="1:2">
      <c r="A35" s="280">
        <v>46055</v>
      </c>
      <c r="B35" s="280">
        <v>45943</v>
      </c>
    </row>
    <row r="36" spans="1:2">
      <c r="A36" s="280">
        <v>46097</v>
      </c>
      <c r="B36" s="280">
        <v>45972</v>
      </c>
    </row>
    <row r="37" spans="1:2">
      <c r="A37" s="280">
        <v>46114</v>
      </c>
      <c r="B37" s="280">
        <v>45988</v>
      </c>
    </row>
    <row r="38" spans="1:2">
      <c r="A38" s="280">
        <v>46115</v>
      </c>
      <c r="B38" s="280">
        <v>46016</v>
      </c>
    </row>
    <row r="39" spans="1:2">
      <c r="A39" s="280">
        <v>46143</v>
      </c>
      <c r="B39" s="280">
        <v>46023</v>
      </c>
    </row>
    <row r="40" spans="1:2">
      <c r="A40" s="280">
        <v>46281</v>
      </c>
      <c r="B40" s="280">
        <v>46041</v>
      </c>
    </row>
    <row r="41" spans="1:2">
      <c r="A41" s="280">
        <v>46328</v>
      </c>
      <c r="B41" s="280">
        <v>46069</v>
      </c>
    </row>
    <row r="42" spans="1:2">
      <c r="A42" s="280">
        <v>46342</v>
      </c>
      <c r="B42" s="280">
        <v>46167</v>
      </c>
    </row>
    <row r="43" spans="1:2">
      <c r="A43" s="280">
        <v>46381</v>
      </c>
      <c r="B43" s="280">
        <v>46192</v>
      </c>
    </row>
    <row r="44" spans="1:2">
      <c r="A44" s="280">
        <v>46388</v>
      </c>
      <c r="B44" s="280">
        <v>46206</v>
      </c>
    </row>
    <row r="45" spans="1:2">
      <c r="A45" s="280">
        <v>46419</v>
      </c>
      <c r="B45" s="280">
        <v>46272</v>
      </c>
    </row>
    <row r="46" spans="1:2">
      <c r="A46" s="280">
        <v>46461</v>
      </c>
      <c r="B46" s="280">
        <v>46307</v>
      </c>
    </row>
    <row r="47" spans="1:2">
      <c r="A47" s="280">
        <v>46471</v>
      </c>
      <c r="B47" s="280">
        <v>46337</v>
      </c>
    </row>
    <row r="48" spans="1:2">
      <c r="A48" s="280">
        <v>46472</v>
      </c>
      <c r="B48" s="280">
        <v>46352</v>
      </c>
    </row>
    <row r="49" spans="1:2">
      <c r="A49" s="280">
        <v>46646</v>
      </c>
      <c r="B49" s="280">
        <v>46381</v>
      </c>
    </row>
    <row r="50" spans="1:2">
      <c r="A50" s="280">
        <v>46693</v>
      </c>
      <c r="B50" s="280">
        <v>46388</v>
      </c>
    </row>
    <row r="51" spans="1:2">
      <c r="A51" s="280">
        <v>46706</v>
      </c>
      <c r="B51" s="280">
        <v>46405</v>
      </c>
    </row>
    <row r="52" spans="1:2">
      <c r="A52" s="280">
        <v>46790</v>
      </c>
      <c r="B52" s="280">
        <v>46433</v>
      </c>
    </row>
    <row r="53" spans="1:2">
      <c r="A53" s="280">
        <v>46832</v>
      </c>
      <c r="B53" s="280">
        <v>46538</v>
      </c>
    </row>
    <row r="54" spans="1:2">
      <c r="A54" s="280">
        <v>46856</v>
      </c>
      <c r="B54" s="280">
        <v>46556</v>
      </c>
    </row>
    <row r="55" spans="1:2">
      <c r="A55" s="280">
        <v>46857</v>
      </c>
      <c r="B55" s="280">
        <v>46573</v>
      </c>
    </row>
    <row r="56" spans="1:2">
      <c r="A56" s="280">
        <v>46874</v>
      </c>
      <c r="B56" s="280">
        <v>46636</v>
      </c>
    </row>
    <row r="57" spans="1:2">
      <c r="A57" s="280">
        <v>47059</v>
      </c>
      <c r="B57" s="280">
        <v>46671</v>
      </c>
    </row>
    <row r="58" spans="1:2">
      <c r="A58" s="280">
        <v>47077</v>
      </c>
      <c r="B58" s="280">
        <v>46702</v>
      </c>
    </row>
    <row r="59" spans="1:2">
      <c r="A59" s="280">
        <v>47099</v>
      </c>
      <c r="B59" s="280">
        <v>46716</v>
      </c>
    </row>
    <row r="60" spans="1:2">
      <c r="A60" s="280">
        <v>47112</v>
      </c>
      <c r="B60" s="280">
        <v>46745</v>
      </c>
    </row>
    <row r="61" spans="1:2">
      <c r="A61" s="280">
        <v>47119</v>
      </c>
      <c r="B61" s="280">
        <v>46752</v>
      </c>
    </row>
    <row r="62" spans="1:2">
      <c r="A62" s="280">
        <v>47154</v>
      </c>
      <c r="B62" s="280">
        <v>46769</v>
      </c>
    </row>
    <row r="63" spans="1:2">
      <c r="A63" s="280">
        <v>47196</v>
      </c>
      <c r="B63" s="280">
        <v>46804</v>
      </c>
    </row>
    <row r="64" spans="1:2">
      <c r="A64" s="280">
        <v>47206</v>
      </c>
      <c r="B64" s="280">
        <v>46902</v>
      </c>
    </row>
    <row r="65" spans="1:2">
      <c r="A65" s="280">
        <v>47207</v>
      </c>
      <c r="B65" s="280">
        <v>46923</v>
      </c>
    </row>
    <row r="66" spans="1:2">
      <c r="A66" s="280">
        <v>47239</v>
      </c>
      <c r="B66" s="280">
        <v>46938</v>
      </c>
    </row>
    <row r="67" spans="1:2">
      <c r="A67" s="280">
        <v>47424</v>
      </c>
      <c r="B67" s="280">
        <v>47000</v>
      </c>
    </row>
    <row r="68" spans="1:2">
      <c r="A68" s="280">
        <v>47441</v>
      </c>
      <c r="B68" s="280">
        <v>47035</v>
      </c>
    </row>
    <row r="69" spans="1:2">
      <c r="A69" s="280">
        <v>47464</v>
      </c>
      <c r="B69" s="280">
        <v>47067</v>
      </c>
    </row>
    <row r="70" spans="1:2">
      <c r="A70" s="280">
        <v>47477</v>
      </c>
      <c r="B70" s="280">
        <v>47080</v>
      </c>
    </row>
    <row r="71" spans="1:2">
      <c r="A71" s="280">
        <v>47484</v>
      </c>
      <c r="B71" s="280">
        <v>47112</v>
      </c>
    </row>
    <row r="72" spans="1:2">
      <c r="A72" s="280">
        <v>47518</v>
      </c>
      <c r="B72" s="280">
        <v>47119</v>
      </c>
    </row>
    <row r="73" spans="1:2">
      <c r="A73" s="280">
        <v>47560</v>
      </c>
      <c r="B73" s="280">
        <v>47133</v>
      </c>
    </row>
    <row r="74" spans="1:2">
      <c r="A74" s="280">
        <v>47591</v>
      </c>
      <c r="B74" s="280">
        <v>47168</v>
      </c>
    </row>
    <row r="75" spans="1:2">
      <c r="A75" s="280">
        <v>47592</v>
      </c>
      <c r="B75" s="280">
        <v>47266</v>
      </c>
    </row>
    <row r="76" spans="1:2">
      <c r="A76" s="280">
        <v>47604</v>
      </c>
      <c r="B76" s="280">
        <v>47288</v>
      </c>
    </row>
    <row r="77" spans="1:2">
      <c r="A77" s="280">
        <v>47742</v>
      </c>
      <c r="B77" s="280">
        <v>47303</v>
      </c>
    </row>
    <row r="78" spans="1:2">
      <c r="A78" s="280">
        <v>47805</v>
      </c>
      <c r="B78" s="280">
        <v>47364</v>
      </c>
    </row>
    <row r="79" spans="1:2">
      <c r="A79" s="280">
        <v>47829</v>
      </c>
      <c r="B79" s="280">
        <v>47399</v>
      </c>
    </row>
    <row r="80" spans="1:2">
      <c r="A80" s="280">
        <v>47842</v>
      </c>
      <c r="B80" s="280">
        <v>47434</v>
      </c>
    </row>
    <row r="81" spans="1:2">
      <c r="A81" s="280">
        <v>47849</v>
      </c>
      <c r="B81" s="280">
        <v>47444</v>
      </c>
    </row>
    <row r="82" spans="1:2">
      <c r="A82" s="280">
        <v>47882</v>
      </c>
      <c r="B82" s="280">
        <v>47477</v>
      </c>
    </row>
    <row r="83" spans="1:2">
      <c r="A83" s="280">
        <v>47924</v>
      </c>
      <c r="B83" s="280">
        <v>47484</v>
      </c>
    </row>
    <row r="84" spans="1:2">
      <c r="A84" s="280">
        <v>47948</v>
      </c>
      <c r="B84" s="280">
        <v>47504</v>
      </c>
    </row>
    <row r="85" spans="1:2">
      <c r="A85" s="280">
        <v>47949</v>
      </c>
      <c r="B85" s="280">
        <v>47532</v>
      </c>
    </row>
    <row r="86" spans="1:2">
      <c r="A86" s="280">
        <v>47969</v>
      </c>
      <c r="B86" s="280">
        <v>47630</v>
      </c>
    </row>
    <row r="87" spans="1:2">
      <c r="A87" s="280">
        <v>48107</v>
      </c>
      <c r="B87" s="280">
        <v>47653</v>
      </c>
    </row>
    <row r="88" spans="1:2">
      <c r="A88" s="280">
        <v>48169</v>
      </c>
      <c r="B88" s="280">
        <v>47668</v>
      </c>
    </row>
    <row r="89" spans="1:2">
      <c r="A89" s="280">
        <v>48194</v>
      </c>
      <c r="B89" s="280">
        <v>47728</v>
      </c>
    </row>
    <row r="90" spans="1:2">
      <c r="A90" s="280">
        <v>48207</v>
      </c>
      <c r="B90" s="280">
        <v>47770</v>
      </c>
    </row>
    <row r="91" spans="1:2">
      <c r="A91" s="280">
        <v>48214</v>
      </c>
      <c r="B91" s="280">
        <v>47798</v>
      </c>
    </row>
    <row r="92" spans="1:2">
      <c r="A92" s="280">
        <v>48246</v>
      </c>
      <c r="B92" s="280">
        <v>47815</v>
      </c>
    </row>
    <row r="93" spans="1:2">
      <c r="A93" s="280">
        <v>48288</v>
      </c>
      <c r="B93" s="280">
        <v>47842</v>
      </c>
    </row>
    <row r="94" spans="1:2">
      <c r="A94" s="280">
        <v>48298</v>
      </c>
      <c r="B94" s="280">
        <v>47849</v>
      </c>
    </row>
    <row r="95" spans="1:2">
      <c r="A95" s="280">
        <v>48299</v>
      </c>
      <c r="B95" s="280">
        <v>47868</v>
      </c>
    </row>
    <row r="96" spans="1:2">
      <c r="A96" s="280">
        <v>48473</v>
      </c>
      <c r="B96" s="280">
        <v>47896</v>
      </c>
    </row>
    <row r="97" spans="1:2">
      <c r="A97" s="280">
        <v>48520</v>
      </c>
      <c r="B97" s="280">
        <v>47994</v>
      </c>
    </row>
    <row r="98" spans="1:2">
      <c r="A98" s="280">
        <v>48533</v>
      </c>
      <c r="B98" s="280">
        <v>48018</v>
      </c>
    </row>
    <row r="99" spans="1:2">
      <c r="A99" s="280">
        <v>48617</v>
      </c>
      <c r="B99" s="280">
        <v>48033</v>
      </c>
    </row>
    <row r="100" spans="1:2">
      <c r="A100" s="280">
        <v>48659</v>
      </c>
      <c r="B100" s="280">
        <v>48092</v>
      </c>
    </row>
    <row r="101" spans="1:2">
      <c r="A101" s="280">
        <v>48683</v>
      </c>
      <c r="B101" s="280">
        <v>48134</v>
      </c>
    </row>
    <row r="102" spans="1:2">
      <c r="A102" s="280">
        <v>48684</v>
      </c>
      <c r="B102" s="280">
        <v>48163</v>
      </c>
    </row>
    <row r="103" spans="1:2">
      <c r="A103" s="280">
        <v>48838</v>
      </c>
      <c r="B103" s="280">
        <v>48179</v>
      </c>
    </row>
    <row r="104" spans="1:2">
      <c r="A104" s="280">
        <v>48885</v>
      </c>
      <c r="B104" s="280">
        <v>48207</v>
      </c>
    </row>
    <row r="105" spans="1:2">
      <c r="A105" s="280">
        <v>48904</v>
      </c>
      <c r="B105" s="280">
        <v>48214</v>
      </c>
    </row>
    <row r="106" spans="1:2">
      <c r="A106" s="280">
        <v>48925</v>
      </c>
      <c r="B106" s="280">
        <v>48232</v>
      </c>
    </row>
    <row r="107" spans="1:2">
      <c r="A107" s="280">
        <v>48981</v>
      </c>
      <c r="B107" s="280">
        <v>48260</v>
      </c>
    </row>
    <row r="108" spans="1:2">
      <c r="A108" s="280">
        <v>48981</v>
      </c>
      <c r="B108" s="280">
        <v>48365</v>
      </c>
    </row>
    <row r="109" spans="1:2">
      <c r="B109" s="280">
        <v>48383</v>
      </c>
    </row>
    <row r="110" spans="1:2">
      <c r="B110" s="280">
        <v>48400</v>
      </c>
    </row>
    <row r="111" spans="1:2">
      <c r="B111" s="280">
        <v>48463</v>
      </c>
    </row>
    <row r="112" spans="1:2">
      <c r="B112" s="280">
        <v>48498</v>
      </c>
    </row>
    <row r="113" spans="2:2">
      <c r="B113" s="280">
        <v>48529</v>
      </c>
    </row>
    <row r="114" spans="2:2">
      <c r="B114" s="280">
        <v>48543</v>
      </c>
    </row>
    <row r="115" spans="2:2">
      <c r="B115" s="280">
        <v>48572</v>
      </c>
    </row>
    <row r="116" spans="2:2">
      <c r="B116" s="280">
        <v>48579</v>
      </c>
    </row>
    <row r="117" spans="2:2">
      <c r="B117" s="280">
        <v>48596</v>
      </c>
    </row>
    <row r="118" spans="2:2">
      <c r="B118" s="280">
        <v>48631</v>
      </c>
    </row>
    <row r="119" spans="2:2">
      <c r="B119" s="280">
        <v>48729</v>
      </c>
    </row>
    <row r="120" spans="2:2">
      <c r="B120" s="280">
        <v>48750</v>
      </c>
    </row>
    <row r="121" spans="2:2">
      <c r="B121" s="280">
        <v>48764</v>
      </c>
    </row>
    <row r="122" spans="2:2">
      <c r="B122" s="280">
        <v>48827</v>
      </c>
    </row>
    <row r="123" spans="2:2">
      <c r="B123" s="280">
        <v>48862</v>
      </c>
    </row>
    <row r="124" spans="2:2">
      <c r="B124" s="280">
        <v>48894</v>
      </c>
    </row>
    <row r="125" spans="2:2">
      <c r="B125" s="280">
        <v>48907</v>
      </c>
    </row>
    <row r="126" spans="2:2">
      <c r="B126" s="280">
        <v>48939</v>
      </c>
    </row>
    <row r="127" spans="2:2">
      <c r="B127" s="280">
        <v>48946</v>
      </c>
    </row>
    <row r="128" spans="2:2">
      <c r="B128" s="280">
        <v>48960</v>
      </c>
    </row>
    <row r="129" spans="2:2">
      <c r="B129" s="280">
        <v>48995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Carry</vt:lpstr>
      <vt:lpstr>shortEndPricing</vt:lpstr>
      <vt:lpstr>Pricer</vt:lpstr>
      <vt:lpstr>CF1</vt:lpstr>
      <vt:lpstr>Fwds</vt:lpstr>
      <vt:lpstr>Collapse</vt:lpstr>
      <vt:lpstr>Collapse_tw</vt:lpstr>
      <vt:lpstr>cpnRoll</vt:lpstr>
      <vt:lpstr>Blotter</vt:lpstr>
      <vt:lpstr>BookRisk</vt:lpstr>
      <vt:lpstr>init</vt:lpstr>
      <vt:lpstr>MXN_TIIE</vt:lpstr>
      <vt:lpstr>USDMXN_XCCY_Basis</vt:lpstr>
      <vt:lpstr>USDMXN_Fwds</vt:lpstr>
      <vt:lpstr>USD_SOFR</vt:lpstr>
      <vt:lpstr>USD_OIS</vt:lpstr>
      <vt:lpstr>Banxico_Meeting_Dates</vt:lpstr>
      <vt:lpstr>Appendix</vt:lpstr>
      <vt:lpstr>holidays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José Arnulfo Quintero Campas</cp:lastModifiedBy>
  <dcterms:created xsi:type="dcterms:W3CDTF">2006-09-16T00:00:00Z</dcterms:created>
  <dcterms:modified xsi:type="dcterms:W3CDTF">2023-12-15T20:30:52Z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preadsheetBuilder_1">
    <vt:lpwstr>eyIwIjoiRGF0YSIsIjEiOjAsIjIiOjEsIjMiOjEsIjQiOjEsIjUiOjEsIjYiOjEsIjciOjEsIjgiOjEsIjkiOjEsIjEwIjowLCIxMSI6MCwiMTIiOjB9</vt:lpwstr>
  </property>
</Properties>
</file>