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Projects\PhD Arnold\Vital Project\Model\VitalModel\"/>
    </mc:Choice>
  </mc:AlternateContent>
  <xr:revisionPtr revIDLastSave="0" documentId="13_ncr:1_{6F7B7823-D990-4BEA-A04E-35E433DE9420}" xr6:coauthVersionLast="47" xr6:coauthVersionMax="47" xr10:uidLastSave="{00000000-0000-0000-0000-000000000000}"/>
  <bookViews>
    <workbookView xWindow="-108" yWindow="-108" windowWidth="23256" windowHeight="12720" tabRatio="837" activeTab="3" xr2:uid="{887B8138-EB99-461C-B351-305AA9FB1128}"/>
  </bookViews>
  <sheets>
    <sheet name="Parameters_1" sheetId="11" r:id="rId1"/>
    <sheet name="Scenarios_1" sheetId="35" r:id="rId2"/>
    <sheet name="Columns" sheetId="31" r:id="rId3"/>
    <sheet name="Model v4" sheetId="29" r:id="rId4"/>
  </sheets>
  <definedNames>
    <definedName name="R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5" l="1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C19" i="35" s="1"/>
  <c r="C20" i="35" s="1"/>
  <c r="C21" i="35" s="1"/>
  <c r="C22" i="35" s="1"/>
  <c r="C23" i="35" s="1"/>
  <c r="C24" i="35" s="1"/>
  <c r="C25" i="35" s="1"/>
  <c r="C26" i="35" s="1"/>
  <c r="C27" i="35" s="1"/>
  <c r="C28" i="35" s="1"/>
  <c r="C29" i="35" s="1"/>
  <c r="C30" i="35" s="1"/>
  <c r="C31" i="35" s="1"/>
  <c r="C32" i="35" s="1"/>
  <c r="C33" i="35" s="1"/>
  <c r="C34" i="35" s="1"/>
  <c r="C35" i="35" s="1"/>
  <c r="C36" i="35" s="1"/>
  <c r="C37" i="35" s="1"/>
  <c r="C38" i="35" s="1"/>
  <c r="C39" i="35" s="1"/>
  <c r="C40" i="35" s="1"/>
  <c r="C41" i="35" s="1"/>
  <c r="C42" i="35" s="1"/>
  <c r="C43" i="35" s="1"/>
  <c r="C44" i="35" s="1"/>
  <c r="C45" i="35" s="1"/>
  <c r="C46" i="35" s="1"/>
  <c r="C47" i="35" s="1"/>
  <c r="C48" i="35" s="1"/>
  <c r="C49" i="35" s="1"/>
  <c r="C50" i="35" s="1"/>
  <c r="C51" i="35" s="1"/>
  <c r="C52" i="35" s="1"/>
  <c r="C53" i="35" s="1"/>
  <c r="C7" i="35"/>
  <c r="M83" i="11"/>
  <c r="L83" i="11"/>
  <c r="K83" i="11"/>
  <c r="J83" i="11"/>
  <c r="I83" i="11"/>
  <c r="H83" i="11"/>
  <c r="G83" i="11"/>
  <c r="F83" i="11"/>
  <c r="E83" i="11"/>
  <c r="D83" i="11"/>
  <c r="D50" i="11"/>
  <c r="P41" i="11"/>
  <c r="D27" i="11"/>
  <c r="D26" i="11"/>
  <c r="M7" i="11"/>
  <c r="L7" i="11"/>
  <c r="K7" i="11"/>
  <c r="J7" i="11"/>
  <c r="I7" i="11"/>
  <c r="H7" i="11"/>
  <c r="G7" i="11"/>
  <c r="F7" i="11"/>
  <c r="E7" i="11"/>
  <c r="D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tc={1819E592-85E5-4F96-8ADE-3B3A1EA32581}</author>
  </authors>
  <commentList>
    <comment ref="D50" authorId="0" shapeId="0" xr:uid="{1819E592-85E5-4F96-8ADE-3B3A1EA32581}">
      <text>
        <t>[Threaded comment]
Your version of Excel allows you to read this threaded comment; however, any edits to it will get removed if the file is opened in a newer version of Excel. Learn more: https://go.microsoft.com/fwlink/?linkid=870924
Comment:
    Is dit infection + vaccine?</t>
      </text>
    </comment>
  </commentList>
</comments>
</file>

<file path=xl/sharedStrings.xml><?xml version="1.0" encoding="utf-8"?>
<sst xmlns="http://schemas.openxmlformats.org/spreadsheetml/2006/main" count="448" uniqueCount="354">
  <si>
    <t>K1</t>
  </si>
  <si>
    <t>K2</t>
  </si>
  <si>
    <t>K3</t>
  </si>
  <si>
    <t>K4</t>
  </si>
  <si>
    <t>K5</t>
  </si>
  <si>
    <t>C1</t>
  </si>
  <si>
    <t>C2</t>
  </si>
  <si>
    <t>C3</t>
  </si>
  <si>
    <t>C4</t>
  </si>
  <si>
    <t>R0</t>
  </si>
  <si>
    <t>Frac_In</t>
  </si>
  <si>
    <t>Frac_Sympt</t>
  </si>
  <si>
    <t>Frac_Home</t>
  </si>
  <si>
    <t>Duration_Asympt</t>
  </si>
  <si>
    <t>Duration_Home</t>
  </si>
  <si>
    <t>Duration_In</t>
  </si>
  <si>
    <t>VacStart</t>
  </si>
  <si>
    <t>Uptake</t>
  </si>
  <si>
    <t>YearVacStart</t>
  </si>
  <si>
    <t>Sim_duration</t>
  </si>
  <si>
    <t>K6</t>
  </si>
  <si>
    <t>MortalityRate</t>
  </si>
  <si>
    <t>NetMigrationRate</t>
  </si>
  <si>
    <t>BirthRate</t>
  </si>
  <si>
    <t>Report_duration</t>
  </si>
  <si>
    <t>time</t>
  </si>
  <si>
    <t>Age group</t>
  </si>
  <si>
    <t>NHdeaths</t>
  </si>
  <si>
    <t>Nursing_number</t>
  </si>
  <si>
    <t>Nursing_persons</t>
  </si>
  <si>
    <t>Nursing_R0</t>
  </si>
  <si>
    <t>Nursing_CFR</t>
  </si>
  <si>
    <t>Description</t>
  </si>
  <si>
    <t>Share in population</t>
  </si>
  <si>
    <t>Basic reproduction number</t>
  </si>
  <si>
    <t>Population size</t>
  </si>
  <si>
    <t>Contacts of C1 with different age groups</t>
  </si>
  <si>
    <t>Contacts of C2 with different age groups</t>
  </si>
  <si>
    <t>Contacts of C3 with different age groups</t>
  </si>
  <si>
    <t>Contacts of C4 with different age groups</t>
  </si>
  <si>
    <t>Fraction of symptmatic recovering at home</t>
  </si>
  <si>
    <t>Duration recovering period asymptomatic</t>
  </si>
  <si>
    <t>Duration recovering period home</t>
  </si>
  <si>
    <t>Duration recovering period in patient</t>
  </si>
  <si>
    <t>Fraction willing to vaccinate</t>
  </si>
  <si>
    <t>Mortality effectiveness vaccin</t>
  </si>
  <si>
    <t>Year vaccination will start in simulation</t>
  </si>
  <si>
    <t>Influenza, COVID-19, Pertussis, RSV,Pneumo</t>
  </si>
  <si>
    <t>Population</t>
  </si>
  <si>
    <t>K7</t>
  </si>
  <si>
    <t>K8</t>
  </si>
  <si>
    <t>K9</t>
  </si>
  <si>
    <t>K10</t>
  </si>
  <si>
    <t>90+</t>
  </si>
  <si>
    <t>Disease specific</t>
  </si>
  <si>
    <t>Simulation</t>
  </si>
  <si>
    <t>Vaccination</t>
  </si>
  <si>
    <t>Nursing homes</t>
  </si>
  <si>
    <t>inf_period</t>
  </si>
  <si>
    <t>Infectious period</t>
  </si>
  <si>
    <t>LoIm_Inf</t>
  </si>
  <si>
    <t>Length Immunity by infection</t>
  </si>
  <si>
    <t>Length Immunity by vaccination</t>
  </si>
  <si>
    <t>LoIm_Vac</t>
  </si>
  <si>
    <t>C5</t>
  </si>
  <si>
    <t>C6</t>
  </si>
  <si>
    <t>C7</t>
  </si>
  <si>
    <t>C8</t>
  </si>
  <si>
    <t>C9</t>
  </si>
  <si>
    <t>Contacts of C5 with different age groups</t>
  </si>
  <si>
    <t>Contacts of C6 with different age groups</t>
  </si>
  <si>
    <t>Contacts of C7 with different age groups</t>
  </si>
  <si>
    <t>Contacts of C8 with different age groups</t>
  </si>
  <si>
    <t>Contacts of C9 with different age groups</t>
  </si>
  <si>
    <t>Pop_frac</t>
  </si>
  <si>
    <t>Pop_size</t>
  </si>
  <si>
    <t>Nursing_Delay</t>
  </si>
  <si>
    <t>Nursing n homes</t>
  </si>
  <si>
    <t>Disease</t>
  </si>
  <si>
    <t>I_0</t>
  </si>
  <si>
    <t>S_0</t>
  </si>
  <si>
    <t>An_0</t>
  </si>
  <si>
    <t>Nhm_0</t>
  </si>
  <si>
    <t>Nin_0</t>
  </si>
  <si>
    <t>R_0</t>
  </si>
  <si>
    <t>Sv_0</t>
  </si>
  <si>
    <t>Iv_0</t>
  </si>
  <si>
    <t>Av_0</t>
  </si>
  <si>
    <t>Vhm_0</t>
  </si>
  <si>
    <t>Vin_0</t>
  </si>
  <si>
    <t>Rv_0</t>
  </si>
  <si>
    <t>D_0</t>
  </si>
  <si>
    <t>Initial susceptible</t>
  </si>
  <si>
    <t>Initial infectious</t>
  </si>
  <si>
    <t>Initial Asymptomatic</t>
  </si>
  <si>
    <t>Initial severity Home</t>
  </si>
  <si>
    <t xml:space="preserve">Initial severity Out </t>
  </si>
  <si>
    <t>Initial severity In</t>
  </si>
  <si>
    <t>Initial recovered</t>
  </si>
  <si>
    <t>Initial Deaths</t>
  </si>
  <si>
    <t>Initial vaccinated susceptible</t>
  </si>
  <si>
    <t>Initial vaccinated infectious</t>
  </si>
  <si>
    <t>Initial vaccinated Asymptomatic</t>
  </si>
  <si>
    <t>Initial vaccinated severity Home</t>
  </si>
  <si>
    <t xml:space="preserve">Initial vaccinated severity Out </t>
  </si>
  <si>
    <t>Initial vaccinated severity In</t>
  </si>
  <si>
    <t>Initial vaccinated recovered</t>
  </si>
  <si>
    <t>Initial Values (Susceptibles are all others in population)</t>
  </si>
  <si>
    <t>Vac_Inf_Eff</t>
  </si>
  <si>
    <t>Vaccin effectiveness infection</t>
  </si>
  <si>
    <t>Pop_groupwidth</t>
  </si>
  <si>
    <t>Number of years in age group</t>
  </si>
  <si>
    <t>K11</t>
  </si>
  <si>
    <t>C10</t>
  </si>
  <si>
    <t>Contacts of C10 with different age groups</t>
  </si>
  <si>
    <t>Nicu_0</t>
  </si>
  <si>
    <t>Vicu_0</t>
  </si>
  <si>
    <t>Frac_Icu</t>
  </si>
  <si>
    <t>Vac_CFR_Eff</t>
  </si>
  <si>
    <t>Duration_Icu</t>
  </si>
  <si>
    <t>StartDate</t>
  </si>
  <si>
    <t>Start date of simulation</t>
  </si>
  <si>
    <t>Vaccin effectiveness hospitalization</t>
  </si>
  <si>
    <t>Vac_Hosp_Eff</t>
  </si>
  <si>
    <t>day</t>
  </si>
  <si>
    <t>mnth</t>
  </si>
  <si>
    <t>year</t>
  </si>
  <si>
    <t>Sv</t>
  </si>
  <si>
    <t>Day</t>
  </si>
  <si>
    <t>Year</t>
  </si>
  <si>
    <t>Month</t>
  </si>
  <si>
    <t>Day number since start</t>
  </si>
  <si>
    <t>Susceptible Vaccinated</t>
  </si>
  <si>
    <t>Iv</t>
  </si>
  <si>
    <t>Infectious Vaccinated</t>
  </si>
  <si>
    <t>Asymptomatic Vaccinated</t>
  </si>
  <si>
    <t>Vaccinated recovering in Hospital</t>
  </si>
  <si>
    <t>Vaccinated recovering at Home</t>
  </si>
  <si>
    <t>Av</t>
  </si>
  <si>
    <t>Vhm</t>
  </si>
  <si>
    <t>Vin</t>
  </si>
  <si>
    <t>Vicu</t>
  </si>
  <si>
    <t>Vaccinated recovering in ICU</t>
  </si>
  <si>
    <t>Recovered Vaccinated</t>
  </si>
  <si>
    <t>Rv</t>
  </si>
  <si>
    <t>Deaths by disease</t>
  </si>
  <si>
    <t>Susceptible</t>
  </si>
  <si>
    <t>Infectious</t>
  </si>
  <si>
    <t>Asymptomatic</t>
  </si>
  <si>
    <t>Recovering at Home</t>
  </si>
  <si>
    <t>Recovering in Hospital</t>
  </si>
  <si>
    <t>Recovering in ICU</t>
  </si>
  <si>
    <t>Recovered</t>
  </si>
  <si>
    <t>R</t>
  </si>
  <si>
    <t>Nicu</t>
  </si>
  <si>
    <t>ANv</t>
  </si>
  <si>
    <t>Nhm</t>
  </si>
  <si>
    <t>Nin</t>
  </si>
  <si>
    <t>D</t>
  </si>
  <si>
    <t>V</t>
  </si>
  <si>
    <t>Total vaccinated</t>
  </si>
  <si>
    <t>dV</t>
  </si>
  <si>
    <t>Vaccinated in period</t>
  </si>
  <si>
    <t>dD</t>
  </si>
  <si>
    <t>Deaths by disease in period</t>
  </si>
  <si>
    <t>Deaths by disease in Nursing Homes</t>
  </si>
  <si>
    <t>Column</t>
  </si>
  <si>
    <t>*number after the column name indicates the age groups as defined in the parameter sheet</t>
  </si>
  <si>
    <t>Report report_duration fraction (days)</t>
  </si>
  <si>
    <t>Sim sim_duration fraction (days)</t>
  </si>
  <si>
    <t>0.000440816255114646</t>
  </si>
  <si>
    <t>0.0001316013591049</t>
  </si>
  <si>
    <t>0.000289418204914418</t>
  </si>
  <si>
    <t>0.000536899501278333</t>
  </si>
  <si>
    <t>0.00126810107005247</t>
  </si>
  <si>
    <t>0.00320488224049374</t>
  </si>
  <si>
    <t>0.0089619471112649</t>
  </si>
  <si>
    <t>0.0239777176774631</t>
  </si>
  <si>
    <t>0.0763009484787787</t>
  </si>
  <si>
    <t>0.213136939550137</t>
  </si>
  <si>
    <t>SeasonA</t>
  </si>
  <si>
    <t>SeasonB</t>
  </si>
  <si>
    <t>Season multiplier (0= no seasonality)</t>
  </si>
  <si>
    <t>Season shifter (&gt;0, the higher the more intense)</t>
  </si>
  <si>
    <t>Cost Effectiveness</t>
  </si>
  <si>
    <t>Duration recovering period in ICU</t>
  </si>
  <si>
    <t>Utility Healthy</t>
  </si>
  <si>
    <t>Cost_home</t>
  </si>
  <si>
    <t>Cost_ICU</t>
  </si>
  <si>
    <t>ProdLoss_home</t>
  </si>
  <si>
    <t>ProdLoss_inpatient</t>
  </si>
  <si>
    <t>ProdLoss_ICU</t>
  </si>
  <si>
    <t>Utility_Healthy</t>
  </si>
  <si>
    <t>Utility_Rel_Home</t>
  </si>
  <si>
    <t>Utility_Rel_Inpatient</t>
  </si>
  <si>
    <t>Utility_Rel_ICU</t>
  </si>
  <si>
    <t>Re</t>
  </si>
  <si>
    <t>Rf</t>
  </si>
  <si>
    <t>Discount rate effect</t>
  </si>
  <si>
    <t>Discount rate financial</t>
  </si>
  <si>
    <t>Cost_inpatient</t>
  </si>
  <si>
    <t>OSA</t>
  </si>
  <si>
    <t>StepSize</t>
  </si>
  <si>
    <t>Birth rate fraction (yearly)</t>
  </si>
  <si>
    <t>Background mortality rate fraction (year)</t>
  </si>
  <si>
    <t>Net rate fraction (year)</t>
  </si>
  <si>
    <t>Cost stay at Home (day)</t>
  </si>
  <si>
    <t>Cost stay Inpatient (day)</t>
  </si>
  <si>
    <t>Cost stat in ICU (day)</t>
  </si>
  <si>
    <t>Productivity loss at Home (day)</t>
  </si>
  <si>
    <t>Productivity loss Inpatient (day)</t>
  </si>
  <si>
    <t>Productivity loss in ICU (day)</t>
  </si>
  <si>
    <t>K12</t>
  </si>
  <si>
    <t>K13</t>
  </si>
  <si>
    <t>Parameter</t>
  </si>
  <si>
    <t>Scenario</t>
  </si>
  <si>
    <t>K14</t>
  </si>
  <si>
    <t>Cost_Vac</t>
  </si>
  <si>
    <t>Cost of vaccination per person</t>
  </si>
  <si>
    <t>Age groups</t>
  </si>
  <si>
    <t>0-9</t>
  </si>
  <si>
    <t>10-19</t>
  </si>
  <si>
    <t>20-29</t>
  </si>
  <si>
    <t>30-39</t>
  </si>
  <si>
    <t>40-49</t>
  </si>
  <si>
    <t>50-59</t>
  </si>
  <si>
    <t>60-69</t>
  </si>
  <si>
    <t>80-89</t>
  </si>
  <si>
    <t>70-79</t>
  </si>
  <si>
    <t>Range</t>
  </si>
  <si>
    <t>Number of persons per nursing homes</t>
  </si>
  <si>
    <t>Nursing homes R0</t>
  </si>
  <si>
    <t>Vac_speed</t>
  </si>
  <si>
    <t>Duration (days) vaccination of group</t>
  </si>
  <si>
    <t>ProdLossDeath</t>
  </si>
  <si>
    <t>Productivity loss premature death (currency)</t>
  </si>
  <si>
    <t>Vac_Interval</t>
  </si>
  <si>
    <t>Years between vaccination</t>
  </si>
  <si>
    <t>First day vaccination within year (999=off)</t>
  </si>
  <si>
    <t>Inflation</t>
  </si>
  <si>
    <t>Nursing_BGRate</t>
  </si>
  <si>
    <t>Fraction normal population visiting daily NH</t>
  </si>
  <si>
    <t>Nursing_visitfraction</t>
  </si>
  <si>
    <t>Nursing_utility</t>
  </si>
  <si>
    <t>Delay nursing delay Infection to death</t>
  </si>
  <si>
    <t>utility of person in nursing home</t>
  </si>
  <si>
    <t>Nursing Home Length of Immunity  (days)</t>
  </si>
  <si>
    <t>Nursing_LoI</t>
  </si>
  <si>
    <t>Inflation for costs and productivity loss (yearly)</t>
  </si>
  <si>
    <t>Disease name</t>
  </si>
  <si>
    <t>Disease_name</t>
  </si>
  <si>
    <t>Sim_enabled</t>
  </si>
  <si>
    <t>Simulation enabled - if 0 simulation will not run</t>
  </si>
  <si>
    <t>Reference</t>
  </si>
  <si>
    <t>https://www.populationpyramid.net/netherlands/2023/#google_vignette</t>
  </si>
  <si>
    <t>NA</t>
  </si>
  <si>
    <t>https://opendata.cbs.nl/statline/#/CBS/nl/dataset/83474NED/table?ts=1685623868514</t>
  </si>
  <si>
    <t>https://apps.who.int/gho/data/view.searo.61160?lang=en</t>
  </si>
  <si>
    <t>Influenza - Netherlands</t>
  </si>
  <si>
    <t>Calibration</t>
  </si>
  <si>
    <t>based on : https://www.cdc.gov/flu/about/keyfacts.htm</t>
  </si>
  <si>
    <t>Nursing case-fatality rate due to disease</t>
  </si>
  <si>
    <t>Based on GDP/capita 2019 (due to covid019)</t>
  </si>
  <si>
    <t>DOI:10.1093/bmb/ldq033</t>
  </si>
  <si>
    <t>DOI:10.1093/bmb/ldq034</t>
  </si>
  <si>
    <t>https://www.vaccinatiecentrum.nl/en/prices/</t>
  </si>
  <si>
    <t>TBD</t>
  </si>
  <si>
    <t>https://link.springer.com/article/10.1007/s10198-021-01326-9</t>
  </si>
  <si>
    <t>??</t>
  </si>
  <si>
    <t>Zie sheet</t>
  </si>
  <si>
    <t>Fraction of symptmatic recovering in ICU</t>
  </si>
  <si>
    <t>Fraction of symptmatic recovering in hosptial</t>
  </si>
  <si>
    <t>assumption</t>
  </si>
  <si>
    <t>zie sheet</t>
  </si>
  <si>
    <t>No vaccination</t>
  </si>
  <si>
    <t>Including 40-60 group (0.45)</t>
  </si>
  <si>
    <t>Including 50-60 group (0.45)</t>
  </si>
  <si>
    <t>Future</t>
  </si>
  <si>
    <t>CFR</t>
  </si>
  <si>
    <t>zie epi sheet</t>
  </si>
  <si>
    <t>callibration</t>
  </si>
  <si>
    <t>policy</t>
  </si>
  <si>
    <t>https://doi.org/10.1016/j.vaccine.2021.05.011</t>
  </si>
  <si>
    <t>https://doi.org/10.1097%2FEDE.0000000000000340, https://doi.org/10.1016/S2213-2600(14)70034-7, assumption</t>
  </si>
  <si>
    <t>Fraction that is symptomatic/ill</t>
  </si>
  <si>
    <t>Vaccin effectiveness on Length of stay</t>
  </si>
  <si>
    <t>Vac_Los_Eff</t>
  </si>
  <si>
    <t>estimate/assumpton</t>
  </si>
  <si>
    <t>CFR symptomatic</t>
  </si>
  <si>
    <t>https://www.zorgwijzer.nl/zorgverzekering-2022/dit-zijn-de-kosten-van-opname-en-behandeling-in-het-ziekenhuis</t>
  </si>
  <si>
    <t>https://english.zorginstituutnederland.nl/binaries/zinl-eng/documenten/reports/2016/06/16/guideline-for-economic-evaluations-in-healthcare/Guideline+for+economic+evaluations+in+healthcare.pdf</t>
  </si>
  <si>
    <t>85 days</t>
  </si>
  <si>
    <t>Based on GDP World Bank, cbs, zie epi sheet</t>
  </si>
  <si>
    <t>Increasing 60+ uptake +20%</t>
  </si>
  <si>
    <t>Increasing 60+ uptake +10%</t>
  </si>
  <si>
    <t>Increasing 60+ uptake +30%</t>
  </si>
  <si>
    <t>Fraction vaccinated</t>
  </si>
  <si>
    <t>https://lci.rivm.nl/Influenza-verpleeg-en-verzorgingshuizen</t>
  </si>
  <si>
    <t>Nursing_uptake</t>
  </si>
  <si>
    <t>https://www.ncbi.nlm.nih.gov/pmc/articles/PMC5596516/</t>
  </si>
  <si>
    <t>assumption, seasonal protection</t>
  </si>
  <si>
    <t>SNIV</t>
  </si>
  <si>
    <t>epi sheet</t>
  </si>
  <si>
    <t>Other cause mortality (yearly)</t>
  </si>
  <si>
    <t>time step (days) OBSOLETE</t>
  </si>
  <si>
    <t>Mossung</t>
  </si>
  <si>
    <t>extrapollated</t>
  </si>
  <si>
    <t>Assumed by normal top age</t>
  </si>
  <si>
    <t>Uptake 60+ 65.4%</t>
  </si>
  <si>
    <t>Uptake 60+ 68.8%</t>
  </si>
  <si>
    <t>Uptake 60+ 72.3%</t>
  </si>
  <si>
    <t>Uptake 60+ 75.8%</t>
  </si>
  <si>
    <t>Uptake 60+ 79.2%</t>
  </si>
  <si>
    <t>Uptake 60+ 82.7%</t>
  </si>
  <si>
    <t>Uptake 60+ 86.2%</t>
  </si>
  <si>
    <t>Uptake 60+ 89.6%</t>
  </si>
  <si>
    <t>Uptake 60+ 93.1%</t>
  </si>
  <si>
    <t>Uptake 60+ 96.5%</t>
  </si>
  <si>
    <t>Uptake 60+ 100.0%</t>
  </si>
  <si>
    <t>Uptake population 0.0%</t>
  </si>
  <si>
    <t>Uptake population 10.0%</t>
  </si>
  <si>
    <t>Uptake population 20.0%</t>
  </si>
  <si>
    <t>Uptake population 30.0%</t>
  </si>
  <si>
    <t>Uptake population 40.0%</t>
  </si>
  <si>
    <t>Uptake population 50.0%</t>
  </si>
  <si>
    <t>Uptake population 60.0%</t>
  </si>
  <si>
    <t>Uptake population 70.0%</t>
  </si>
  <si>
    <t>Uptake population 80.0%</t>
  </si>
  <si>
    <t>Uptake population 90.0%</t>
  </si>
  <si>
    <t>Uptake population 100.0%</t>
  </si>
  <si>
    <t>Uptake group population 100.0%</t>
  </si>
  <si>
    <t>Uptake group population 90.0%</t>
  </si>
  <si>
    <t>Uptake group population 79.1%</t>
  </si>
  <si>
    <t>Uptake group population 66.3%</t>
  </si>
  <si>
    <t>Uptake group population 53.6%</t>
  </si>
  <si>
    <t>Uptake group population 41.7%</t>
  </si>
  <si>
    <t>Uptake group population 27.5%</t>
  </si>
  <si>
    <t>Uptake group population 14.8%</t>
  </si>
  <si>
    <t>Uptake group population 5.1%</t>
  </si>
  <si>
    <t>Uptake group population 0.8%</t>
  </si>
  <si>
    <t>Uptake group population 0.0%</t>
  </si>
  <si>
    <t>Uptake group population 10.0%</t>
  </si>
  <si>
    <t>Uptake group population 20.9%</t>
  </si>
  <si>
    <t>Uptake group population 33.7%</t>
  </si>
  <si>
    <t>Uptake group population 46.4%</t>
  </si>
  <si>
    <t>Uptake group population 58.3%</t>
  </si>
  <si>
    <t>Uptake group population 72.5%</t>
  </si>
  <si>
    <t>Uptake group population 85.2%</t>
  </si>
  <si>
    <t>Uptake group population 94.9%</t>
  </si>
  <si>
    <t>Uptake group population 99.2%</t>
  </si>
  <si>
    <t>Uptake0</t>
  </si>
  <si>
    <t>https://www.ncbi.nlm.nih.gov/pmc/articles/PMC3610925/</t>
  </si>
  <si>
    <t>Column names output</t>
  </si>
  <si>
    <t>subscripts in the output file correspond to thje 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</si>
</sst>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.000000_ ;_ * \-#,##0.000000_ ;_ * &quot;-&quot;??_ ;_ @_ "/>
    <numFmt numFmtId="165" formatCode="_ * #,##0_ ;_ * \-#,##0_ ;_ * &quot;-&quot;??_ ;_ @_ "/>
    <numFmt numFmtId="166" formatCode="_ * #,##0.0_ ;_ * \-#,##0.0_ ;_ * &quot;-&quot;??_ ;_ @_ "/>
    <numFmt numFmtId="167" formatCode="0.0%"/>
    <numFmt numFmtId="168" formatCode="_ * #,##0.0000_ ;_ * \-#,##0.0000_ ;_ * &quot;-&quot;??_ ;_ @_ "/>
    <numFmt numFmtId="169" formatCode="_ * #,##0.000_ ;_ * \-#,##0.0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65" fontId="0" fillId="0" borderId="0" xfId="1" applyNumberFormat="1" applyFont="1"/>
    <xf numFmtId="0" fontId="4" fillId="0" borderId="0" xfId="0" applyFont="1"/>
    <xf numFmtId="0" fontId="0" fillId="2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0" fillId="3" borderId="0" xfId="0" applyFill="1"/>
    <xf numFmtId="0" fontId="0" fillId="4" borderId="0" xfId="0" applyFill="1"/>
    <xf numFmtId="49" fontId="0" fillId="4" borderId="0" xfId="0" applyNumberFormat="1" applyFill="1"/>
    <xf numFmtId="166" fontId="0" fillId="0" borderId="0" xfId="1" applyNumberFormat="1" applyFont="1"/>
    <xf numFmtId="43" fontId="0" fillId="0" borderId="0" xfId="1" applyFont="1"/>
    <xf numFmtId="0" fontId="0" fillId="0" borderId="1" xfId="0" applyBorder="1" applyAlignment="1">
      <alignment horizontal="right"/>
    </xf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 applyAlignment="1">
      <alignment horizontal="center"/>
    </xf>
    <xf numFmtId="0" fontId="0" fillId="5" borderId="0" xfId="0" applyFill="1"/>
    <xf numFmtId="165" fontId="0" fillId="4" borderId="0" xfId="2" applyNumberFormat="1" applyFont="1" applyFill="1"/>
    <xf numFmtId="9" fontId="0" fillId="5" borderId="0" xfId="1" applyNumberFormat="1" applyFont="1" applyFill="1"/>
    <xf numFmtId="164" fontId="0" fillId="4" borderId="0" xfId="2" applyNumberFormat="1" applyFont="1" applyFill="1"/>
    <xf numFmtId="0" fontId="4" fillId="5" borderId="0" xfId="0" applyFont="1" applyFill="1"/>
    <xf numFmtId="0" fontId="6" fillId="0" borderId="0" xfId="3" applyFill="1"/>
    <xf numFmtId="0" fontId="6" fillId="0" borderId="0" xfId="3"/>
    <xf numFmtId="43" fontId="0" fillId="0" borderId="0" xfId="0" applyNumberFormat="1"/>
    <xf numFmtId="164" fontId="0" fillId="4" borderId="0" xfId="0" applyNumberFormat="1" applyFill="1"/>
    <xf numFmtId="0" fontId="0" fillId="6" borderId="0" xfId="0" applyFill="1"/>
    <xf numFmtId="43" fontId="0" fillId="6" borderId="0" xfId="1" applyFont="1" applyFill="1"/>
    <xf numFmtId="164" fontId="0" fillId="0" borderId="0" xfId="1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4" borderId="0" xfId="0" applyFont="1" applyFill="1"/>
    <xf numFmtId="0" fontId="8" fillId="2" borderId="0" xfId="0" applyFont="1" applyFill="1"/>
    <xf numFmtId="164" fontId="8" fillId="4" borderId="0" xfId="2" applyNumberFormat="1" applyFont="1" applyFill="1"/>
    <xf numFmtId="164" fontId="8" fillId="4" borderId="0" xfId="0" applyNumberFormat="1" applyFont="1" applyFill="1"/>
    <xf numFmtId="43" fontId="8" fillId="0" borderId="0" xfId="0" applyNumberFormat="1" applyFont="1"/>
    <xf numFmtId="0" fontId="8" fillId="3" borderId="0" xfId="0" applyFont="1" applyFill="1"/>
    <xf numFmtId="0" fontId="8" fillId="6" borderId="0" xfId="0" applyFont="1" applyFill="1"/>
    <xf numFmtId="43" fontId="8" fillId="6" borderId="0" xfId="1" applyFont="1" applyFill="1"/>
    <xf numFmtId="165" fontId="8" fillId="0" borderId="0" xfId="0" applyNumberFormat="1" applyFont="1"/>
    <xf numFmtId="43" fontId="0" fillId="5" borderId="2" xfId="0" applyNumberFormat="1" applyFill="1" applyBorder="1"/>
    <xf numFmtId="43" fontId="0" fillId="5" borderId="3" xfId="0" applyNumberFormat="1" applyFill="1" applyBorder="1"/>
    <xf numFmtId="43" fontId="8" fillId="5" borderId="3" xfId="0" applyNumberFormat="1" applyFont="1" applyFill="1" applyBorder="1"/>
    <xf numFmtId="43" fontId="0" fillId="5" borderId="4" xfId="0" applyNumberFormat="1" applyFill="1" applyBorder="1"/>
    <xf numFmtId="43" fontId="0" fillId="5" borderId="5" xfId="0" applyNumberFormat="1" applyFill="1" applyBorder="1"/>
    <xf numFmtId="43" fontId="0" fillId="5" borderId="0" xfId="0" applyNumberFormat="1" applyFill="1"/>
    <xf numFmtId="43" fontId="8" fillId="5" borderId="0" xfId="0" applyNumberFormat="1" applyFont="1" applyFill="1"/>
    <xf numFmtId="43" fontId="0" fillId="5" borderId="6" xfId="0" applyNumberFormat="1" applyFill="1" applyBorder="1"/>
    <xf numFmtId="43" fontId="0" fillId="5" borderId="7" xfId="0" applyNumberFormat="1" applyFill="1" applyBorder="1"/>
    <xf numFmtId="43" fontId="0" fillId="5" borderId="1" xfId="0" applyNumberFormat="1" applyFill="1" applyBorder="1"/>
    <xf numFmtId="43" fontId="8" fillId="5" borderId="1" xfId="0" applyNumberFormat="1" applyFont="1" applyFill="1" applyBorder="1"/>
    <xf numFmtId="43" fontId="0" fillId="5" borderId="8" xfId="0" applyNumberFormat="1" applyFill="1" applyBorder="1"/>
    <xf numFmtId="168" fontId="0" fillId="0" borderId="0" xfId="1" applyNumberFormat="1" applyFont="1"/>
    <xf numFmtId="168" fontId="8" fillId="0" borderId="0" xfId="1" applyNumberFormat="1" applyFont="1"/>
    <xf numFmtId="0" fontId="4" fillId="7" borderId="0" xfId="0" applyFont="1" applyFill="1"/>
    <xf numFmtId="0" fontId="0" fillId="8" borderId="0" xfId="0" applyFill="1"/>
    <xf numFmtId="0" fontId="0" fillId="9" borderId="0" xfId="0" applyFill="1"/>
    <xf numFmtId="169" fontId="0" fillId="6" borderId="0" xfId="1" applyNumberFormat="1" applyFont="1" applyFill="1"/>
    <xf numFmtId="0" fontId="0" fillId="4" borderId="0" xfId="0" applyFill="1" applyAlignment="1">
      <alignment horizontal="right"/>
    </xf>
    <xf numFmtId="168" fontId="0" fillId="10" borderId="0" xfId="1" applyNumberFormat="1" applyFont="1" applyFill="1"/>
    <xf numFmtId="43" fontId="0" fillId="10" borderId="0" xfId="0" applyNumberFormat="1" applyFill="1"/>
    <xf numFmtId="43" fontId="0" fillId="11" borderId="9" xfId="2" applyFont="1" applyFill="1" applyBorder="1"/>
    <xf numFmtId="43" fontId="0" fillId="11" borderId="10" xfId="2" applyFont="1" applyFill="1" applyBorder="1"/>
    <xf numFmtId="167" fontId="0" fillId="6" borderId="0" xfId="0" applyNumberFormat="1" applyFill="1"/>
    <xf numFmtId="43" fontId="0" fillId="6" borderId="0" xfId="2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textRotation="90"/>
    </xf>
  </cellXfs>
  <cellStyles count="5">
    <cellStyle name="Comma" xfId="1" builtinId="3"/>
    <cellStyle name="Comma 2" xfId="2" xr:uid="{FA50937C-9342-4FB0-A6EB-2961F36EF878}"/>
    <cellStyle name="Comma 3" xfId="4" xr:uid="{7C6DDEB9-30D6-424A-B851-9C7C5947BF9F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171450</xdr:rowOff>
    </xdr:from>
    <xdr:to>
      <xdr:col>55</xdr:col>
      <xdr:colOff>0</xdr:colOff>
      <xdr:row>25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131C02-7A29-40E3-9E6D-2CF9290EFE45}"/>
            </a:ext>
          </a:extLst>
        </xdr:cNvPr>
        <xdr:cNvSpPr txBox="1"/>
      </xdr:nvSpPr>
      <xdr:spPr>
        <a:xfrm>
          <a:off x="2011680" y="811530"/>
          <a:ext cx="8755380" cy="18707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l-NL" sz="1100"/>
        </a:p>
      </xdr:txBody>
    </xdr:sp>
    <xdr:clientData/>
  </xdr:twoCellAnchor>
  <xdr:twoCellAnchor>
    <xdr:from>
      <xdr:col>11</xdr:col>
      <xdr:colOff>0</xdr:colOff>
      <xdr:row>29</xdr:row>
      <xdr:rowOff>85725</xdr:rowOff>
    </xdr:from>
    <xdr:to>
      <xdr:col>55</xdr:col>
      <xdr:colOff>0</xdr:colOff>
      <xdr:row>47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23C9CD-254A-43D6-BCC1-45260E56D8BE}"/>
            </a:ext>
          </a:extLst>
        </xdr:cNvPr>
        <xdr:cNvSpPr txBox="1"/>
      </xdr:nvSpPr>
      <xdr:spPr>
        <a:xfrm>
          <a:off x="2011680" y="3141345"/>
          <a:ext cx="8755380" cy="18821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l-NL" sz="1100"/>
        </a:p>
      </xdr:txBody>
    </xdr:sp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D926148-4AD9-4F2C-9389-B896CD80D6EE}"/>
            </a:ext>
          </a:extLst>
        </xdr:cNvPr>
        <xdr:cNvSpPr/>
      </xdr:nvSpPr>
      <xdr:spPr>
        <a:xfrm>
          <a:off x="2560320" y="1028700"/>
          <a:ext cx="10972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Susceptible Vaccinated</a:t>
          </a:r>
        </a:p>
      </xdr:txBody>
    </xdr:sp>
    <xdr:clientData/>
  </xdr:twoCellAnchor>
  <xdr:twoCellAnchor>
    <xdr:from>
      <xdr:col>48</xdr:col>
      <xdr:colOff>0</xdr:colOff>
      <xdr:row>26</xdr:row>
      <xdr:rowOff>0</xdr:rowOff>
    </xdr:from>
    <xdr:to>
      <xdr:col>54</xdr:col>
      <xdr:colOff>0</xdr:colOff>
      <xdr:row>29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9D98F72-08CE-440E-944E-C7FC71CCE512}"/>
            </a:ext>
          </a:extLst>
        </xdr:cNvPr>
        <xdr:cNvSpPr/>
      </xdr:nvSpPr>
      <xdr:spPr>
        <a:xfrm>
          <a:off x="9121140" y="4160520"/>
          <a:ext cx="1097280" cy="48006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Death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17</xdr:col>
      <xdr:colOff>0</xdr:colOff>
      <xdr:row>30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BDA2970-9E06-4D3C-B8BF-FA6C8C08E7E9}"/>
            </a:ext>
          </a:extLst>
        </xdr:cNvPr>
        <xdr:cNvCxnSpPr>
          <a:cxnSpLocks/>
          <a:stCxn id="23" idx="0"/>
          <a:endCxn id="4" idx="2"/>
        </xdr:cNvCxnSpPr>
      </xdr:nvCxnSpPr>
      <xdr:spPr>
        <a:xfrm flipV="1">
          <a:off x="3108960" y="1348740"/>
          <a:ext cx="0" cy="18135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59267</xdr:rowOff>
    </xdr:from>
    <xdr:to>
      <xdr:col>14</xdr:col>
      <xdr:colOff>12700</xdr:colOff>
      <xdr:row>31</xdr:row>
      <xdr:rowOff>59267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0D8C24C7-DC64-4C9E-84CF-1687C3CFA969}"/>
            </a:ext>
          </a:extLst>
        </xdr:cNvPr>
        <xdr:cNvCxnSpPr>
          <a:cxnSpLocks/>
          <a:stCxn id="4" idx="1"/>
          <a:endCxn id="23" idx="1"/>
        </xdr:cNvCxnSpPr>
      </xdr:nvCxnSpPr>
      <xdr:spPr>
        <a:xfrm rot="10800000" flipV="1">
          <a:off x="2607733" y="1244600"/>
          <a:ext cx="12700" cy="248920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</xdr:row>
      <xdr:rowOff>0</xdr:rowOff>
    </xdr:from>
    <xdr:to>
      <xdr:col>29</xdr:col>
      <xdr:colOff>0</xdr:colOff>
      <xdr:row>12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7CBAE8F-2D60-48E1-90B0-CA02115A53B3}"/>
            </a:ext>
          </a:extLst>
        </xdr:cNvPr>
        <xdr:cNvSpPr/>
      </xdr:nvSpPr>
      <xdr:spPr>
        <a:xfrm>
          <a:off x="4206240" y="1028700"/>
          <a:ext cx="10972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</a:t>
          </a:r>
          <a:r>
            <a:rPr lang="nl-NL" sz="1000" baseline="0"/>
            <a:t> </a:t>
          </a:r>
          <a:r>
            <a:rPr lang="nl-NL" sz="1000"/>
            <a:t>Infectious</a:t>
          </a:r>
        </a:p>
      </xdr:txBody>
    </xdr:sp>
    <xdr:clientData/>
  </xdr:twoCellAnchor>
  <xdr:twoCellAnchor>
    <xdr:from>
      <xdr:col>47</xdr:col>
      <xdr:colOff>186266</xdr:colOff>
      <xdr:row>9</xdr:row>
      <xdr:rowOff>0</xdr:rowOff>
    </xdr:from>
    <xdr:to>
      <xdr:col>54</xdr:col>
      <xdr:colOff>152400</xdr:colOff>
      <xdr:row>12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4F93E66-9B77-4BE5-BF1D-8857BE1E7429}"/>
            </a:ext>
          </a:extLst>
        </xdr:cNvPr>
        <xdr:cNvSpPr/>
      </xdr:nvSpPr>
      <xdr:spPr>
        <a:xfrm>
          <a:off x="9279466" y="1066800"/>
          <a:ext cx="1270001" cy="3556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Recovered  immune</a:t>
          </a:r>
        </a:p>
      </xdr:txBody>
    </xdr:sp>
    <xdr:clientData/>
  </xdr:twoCellAnchor>
  <xdr:twoCellAnchor>
    <xdr:from>
      <xdr:col>20</xdr:col>
      <xdr:colOff>0</xdr:colOff>
      <xdr:row>10</xdr:row>
      <xdr:rowOff>91440</xdr:rowOff>
    </xdr:from>
    <xdr:to>
      <xdr:col>23</xdr:col>
      <xdr:colOff>0</xdr:colOff>
      <xdr:row>10</xdr:row>
      <xdr:rowOff>91440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B57F848-EE80-49DE-AA8E-67EEC62A7232}"/>
            </a:ext>
          </a:extLst>
        </xdr:cNvPr>
        <xdr:cNvCxnSpPr>
          <a:stCxn id="4" idx="3"/>
          <a:endCxn id="8" idx="1"/>
        </xdr:cNvCxnSpPr>
      </xdr:nvCxnSpPr>
      <xdr:spPr>
        <a:xfrm>
          <a:off x="3657600" y="1226820"/>
          <a:ext cx="5486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0</xdr:rowOff>
    </xdr:from>
    <xdr:to>
      <xdr:col>51</xdr:col>
      <xdr:colOff>76200</xdr:colOff>
      <xdr:row>31</xdr:row>
      <xdr:rowOff>59267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5D9AE220-3E59-4736-A63C-F4C8C0E25024}"/>
            </a:ext>
          </a:extLst>
        </xdr:cNvPr>
        <xdr:cNvCxnSpPr>
          <a:stCxn id="9" idx="0"/>
          <a:endCxn id="23" idx="1"/>
        </xdr:cNvCxnSpPr>
      </xdr:nvCxnSpPr>
      <xdr:spPr>
        <a:xfrm rot="16200000" flipH="1" flipV="1">
          <a:off x="4927600" y="-1253067"/>
          <a:ext cx="2667000" cy="7306734"/>
        </a:xfrm>
        <a:prstGeom prst="bentConnector4">
          <a:avLst>
            <a:gd name="adj1" fmla="val -8571"/>
            <a:gd name="adj2" fmla="val 103129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21</xdr:row>
      <xdr:rowOff>7620</xdr:rowOff>
    </xdr:from>
    <xdr:to>
      <xdr:col>44</xdr:col>
      <xdr:colOff>0</xdr:colOff>
      <xdr:row>24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006A830-45EA-40DE-A911-7513B46EBAD8}"/>
            </a:ext>
          </a:extLst>
        </xdr:cNvPr>
        <xdr:cNvSpPr/>
      </xdr:nvSpPr>
      <xdr:spPr>
        <a:xfrm>
          <a:off x="7315200" y="2316480"/>
          <a:ext cx="1440180" cy="3124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 In</a:t>
          </a:r>
          <a:r>
            <a:rPr lang="nl-NL" sz="1000" baseline="0"/>
            <a:t>-ICU</a:t>
          </a:r>
          <a:endParaRPr lang="nl-NL" sz="1000"/>
        </a:p>
      </xdr:txBody>
    </xdr:sp>
    <xdr:clientData/>
  </xdr:twoCellAnchor>
  <xdr:twoCellAnchor>
    <xdr:from>
      <xdr:col>38</xdr:col>
      <xdr:colOff>0</xdr:colOff>
      <xdr:row>17</xdr:row>
      <xdr:rowOff>0</xdr:rowOff>
    </xdr:from>
    <xdr:to>
      <xdr:col>44</xdr:col>
      <xdr:colOff>0</xdr:colOff>
      <xdr:row>20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2B53E7C-C9A5-4AA3-AECB-B0B85EF3F407}"/>
            </a:ext>
          </a:extLst>
        </xdr:cNvPr>
        <xdr:cNvSpPr/>
      </xdr:nvSpPr>
      <xdr:spPr>
        <a:xfrm>
          <a:off x="7315200" y="1882140"/>
          <a:ext cx="14401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  In-patient</a:t>
          </a:r>
        </a:p>
      </xdr:txBody>
    </xdr:sp>
    <xdr:clientData/>
  </xdr:twoCellAnchor>
  <xdr:twoCellAnchor>
    <xdr:from>
      <xdr:col>44</xdr:col>
      <xdr:colOff>22860</xdr:colOff>
      <xdr:row>10</xdr:row>
      <xdr:rowOff>59267</xdr:rowOff>
    </xdr:from>
    <xdr:to>
      <xdr:col>47</xdr:col>
      <xdr:colOff>186266</xdr:colOff>
      <xdr:row>10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F34C68C-A482-4881-B672-DC7A953B5174}"/>
            </a:ext>
          </a:extLst>
        </xdr:cNvPr>
        <xdr:cNvCxnSpPr>
          <a:endCxn id="9" idx="1"/>
        </xdr:cNvCxnSpPr>
      </xdr:nvCxnSpPr>
      <xdr:spPr>
        <a:xfrm flipV="1">
          <a:off x="8557260" y="1244600"/>
          <a:ext cx="722206" cy="169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10</xdr:row>
      <xdr:rowOff>80010</xdr:rowOff>
    </xdr:from>
    <xdr:to>
      <xdr:col>36</xdr:col>
      <xdr:colOff>0</xdr:colOff>
      <xdr:row>10</xdr:row>
      <xdr:rowOff>80010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9966BBB-C416-47F6-8FF4-E1498C07EC54}"/>
            </a:ext>
          </a:extLst>
        </xdr:cNvPr>
        <xdr:cNvCxnSpPr>
          <a:stCxn id="8" idx="3"/>
          <a:endCxn id="17" idx="1"/>
        </xdr:cNvCxnSpPr>
      </xdr:nvCxnSpPr>
      <xdr:spPr>
        <a:xfrm>
          <a:off x="5303520" y="1680210"/>
          <a:ext cx="128016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0</xdr:rowOff>
    </xdr:from>
    <xdr:to>
      <xdr:col>44</xdr:col>
      <xdr:colOff>0</xdr:colOff>
      <xdr:row>12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2EDB476-DAF3-4DEA-8D3D-AB779DC28F13}"/>
            </a:ext>
          </a:extLst>
        </xdr:cNvPr>
        <xdr:cNvSpPr/>
      </xdr:nvSpPr>
      <xdr:spPr>
        <a:xfrm>
          <a:off x="6583680" y="1440180"/>
          <a:ext cx="1805940" cy="48006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</a:t>
          </a:r>
          <a:r>
            <a:rPr lang="nl-NL" sz="1000" baseline="0"/>
            <a:t> </a:t>
          </a:r>
          <a:r>
            <a:rPr lang="nl-NL" sz="1000"/>
            <a:t>Asymptomatic</a:t>
          </a:r>
        </a:p>
      </xdr:txBody>
    </xdr:sp>
    <xdr:clientData/>
  </xdr:twoCellAnchor>
  <xdr:twoCellAnchor>
    <xdr:from>
      <xdr:col>36</xdr:col>
      <xdr:colOff>0</xdr:colOff>
      <xdr:row>13</xdr:row>
      <xdr:rowOff>0</xdr:rowOff>
    </xdr:from>
    <xdr:to>
      <xdr:col>37</xdr:col>
      <xdr:colOff>137160</xdr:colOff>
      <xdr:row>24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51639AB-BCBD-4B11-AAD7-10E45B2A752C}"/>
            </a:ext>
          </a:extLst>
        </xdr:cNvPr>
        <xdr:cNvSpPr/>
      </xdr:nvSpPr>
      <xdr:spPr>
        <a:xfrm>
          <a:off x="6583680" y="2080260"/>
          <a:ext cx="320040" cy="17602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nl-NL" sz="1000"/>
            <a:t>Symptomatic</a:t>
          </a:r>
        </a:p>
      </xdr:txBody>
    </xdr:sp>
    <xdr:clientData/>
  </xdr:twoCellAnchor>
  <xdr:twoCellAnchor>
    <xdr:from>
      <xdr:col>29</xdr:col>
      <xdr:colOff>0</xdr:colOff>
      <xdr:row>10</xdr:row>
      <xdr:rowOff>80010</xdr:rowOff>
    </xdr:from>
    <xdr:to>
      <xdr:col>36</xdr:col>
      <xdr:colOff>0</xdr:colOff>
      <xdr:row>18</xdr:row>
      <xdr:rowOff>80010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60DDBC5B-9540-463A-86A8-D00F5D341CF6}"/>
            </a:ext>
          </a:extLst>
        </xdr:cNvPr>
        <xdr:cNvCxnSpPr>
          <a:stCxn id="8" idx="3"/>
          <a:endCxn id="19" idx="1"/>
        </xdr:cNvCxnSpPr>
      </xdr:nvCxnSpPr>
      <xdr:spPr>
        <a:xfrm>
          <a:off x="5303520" y="1680210"/>
          <a:ext cx="1280160" cy="12801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13</xdr:row>
      <xdr:rowOff>0</xdr:rowOff>
    </xdr:from>
    <xdr:to>
      <xdr:col>44</xdr:col>
      <xdr:colOff>0</xdr:colOff>
      <xdr:row>16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FE9FDCE-F369-4D02-BA8C-7033906FFF7D}"/>
            </a:ext>
          </a:extLst>
        </xdr:cNvPr>
        <xdr:cNvSpPr/>
      </xdr:nvSpPr>
      <xdr:spPr>
        <a:xfrm>
          <a:off x="7315200" y="1455420"/>
          <a:ext cx="14401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 Home</a:t>
          </a:r>
        </a:p>
      </xdr:txBody>
    </xdr:sp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D55F31E-1199-4CDC-B698-2EC477DCCC28}"/>
            </a:ext>
          </a:extLst>
        </xdr:cNvPr>
        <xdr:cNvSpPr/>
      </xdr:nvSpPr>
      <xdr:spPr>
        <a:xfrm>
          <a:off x="2560320" y="3162300"/>
          <a:ext cx="10972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Susceptible </a:t>
          </a:r>
        </a:p>
      </xdr:txBody>
    </xdr:sp>
    <xdr:clientData/>
  </xdr:twoCellAnchor>
  <xdr:twoCellAnchor>
    <xdr:from>
      <xdr:col>23</xdr:col>
      <xdr:colOff>0</xdr:colOff>
      <xdr:row>30</xdr:row>
      <xdr:rowOff>0</xdr:rowOff>
    </xdr:from>
    <xdr:to>
      <xdr:col>29</xdr:col>
      <xdr:colOff>0</xdr:colOff>
      <xdr:row>33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D77540F-6A8F-445A-B177-E14156B736B4}"/>
            </a:ext>
          </a:extLst>
        </xdr:cNvPr>
        <xdr:cNvSpPr/>
      </xdr:nvSpPr>
      <xdr:spPr>
        <a:xfrm>
          <a:off x="4206240" y="3162300"/>
          <a:ext cx="10972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 baseline="0"/>
            <a:t> </a:t>
          </a:r>
          <a:r>
            <a:rPr lang="nl-NL" sz="1000"/>
            <a:t>Infectious</a:t>
          </a:r>
        </a:p>
      </xdr:txBody>
    </xdr:sp>
    <xdr:clientData/>
  </xdr:twoCellAnchor>
  <xdr:twoCellAnchor>
    <xdr:from>
      <xdr:col>48</xdr:col>
      <xdr:colOff>0</xdr:colOff>
      <xdr:row>42</xdr:row>
      <xdr:rowOff>0</xdr:rowOff>
    </xdr:from>
    <xdr:to>
      <xdr:col>54</xdr:col>
      <xdr:colOff>101600</xdr:colOff>
      <xdr:row>45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B0B4574-466B-420A-B983-BF2BFA6CE8E8}"/>
            </a:ext>
          </a:extLst>
        </xdr:cNvPr>
        <xdr:cNvSpPr/>
      </xdr:nvSpPr>
      <xdr:spPr>
        <a:xfrm>
          <a:off x="9279467" y="4978400"/>
          <a:ext cx="12192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Recovered immune</a:t>
          </a:r>
        </a:p>
      </xdr:txBody>
    </xdr:sp>
    <xdr:clientData/>
  </xdr:twoCellAnchor>
  <xdr:twoCellAnchor>
    <xdr:from>
      <xdr:col>20</xdr:col>
      <xdr:colOff>0</xdr:colOff>
      <xdr:row>31</xdr:row>
      <xdr:rowOff>91440</xdr:rowOff>
    </xdr:from>
    <xdr:to>
      <xdr:col>23</xdr:col>
      <xdr:colOff>0</xdr:colOff>
      <xdr:row>31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5CEC9DC-F8C2-4AF8-BB2F-BDDE55756A8C}"/>
            </a:ext>
          </a:extLst>
        </xdr:cNvPr>
        <xdr:cNvCxnSpPr>
          <a:stCxn id="23" idx="3"/>
          <a:endCxn id="24" idx="1"/>
        </xdr:cNvCxnSpPr>
      </xdr:nvCxnSpPr>
      <xdr:spPr>
        <a:xfrm>
          <a:off x="3657600" y="3360420"/>
          <a:ext cx="5486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38</xdr:row>
      <xdr:rowOff>0</xdr:rowOff>
    </xdr:from>
    <xdr:to>
      <xdr:col>44</xdr:col>
      <xdr:colOff>0</xdr:colOff>
      <xdr:row>41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9DB40D0-00B9-412D-BAB2-E3CF31A093A9}"/>
            </a:ext>
          </a:extLst>
        </xdr:cNvPr>
        <xdr:cNvSpPr/>
      </xdr:nvSpPr>
      <xdr:spPr>
        <a:xfrm>
          <a:off x="7315200" y="4015740"/>
          <a:ext cx="14401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In</a:t>
          </a:r>
          <a:r>
            <a:rPr lang="nl-NL" sz="1000" baseline="0"/>
            <a:t>-ICU</a:t>
          </a:r>
          <a:endParaRPr lang="nl-NL" sz="1000"/>
        </a:p>
      </xdr:txBody>
    </xdr:sp>
    <xdr:clientData/>
  </xdr:twoCellAnchor>
  <xdr:twoCellAnchor>
    <xdr:from>
      <xdr:col>38</xdr:col>
      <xdr:colOff>0</xdr:colOff>
      <xdr:row>34</xdr:row>
      <xdr:rowOff>0</xdr:rowOff>
    </xdr:from>
    <xdr:to>
      <xdr:col>44</xdr:col>
      <xdr:colOff>0</xdr:colOff>
      <xdr:row>37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3C90D10-04B2-4350-A595-8B791E27A7C4}"/>
            </a:ext>
          </a:extLst>
        </xdr:cNvPr>
        <xdr:cNvSpPr/>
      </xdr:nvSpPr>
      <xdr:spPr>
        <a:xfrm>
          <a:off x="7315200" y="3589020"/>
          <a:ext cx="14401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 In-patient</a:t>
          </a:r>
        </a:p>
      </xdr:txBody>
    </xdr:sp>
    <xdr:clientData/>
  </xdr:twoCellAnchor>
  <xdr:twoCellAnchor>
    <xdr:from>
      <xdr:col>36</xdr:col>
      <xdr:colOff>0</xdr:colOff>
      <xdr:row>42</xdr:row>
      <xdr:rowOff>0</xdr:rowOff>
    </xdr:from>
    <xdr:to>
      <xdr:col>44</xdr:col>
      <xdr:colOff>0</xdr:colOff>
      <xdr:row>45</xdr:row>
      <xdr:rowOff>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B5C068D-83E0-4C15-BB67-610374F26055}"/>
            </a:ext>
          </a:extLst>
        </xdr:cNvPr>
        <xdr:cNvSpPr/>
      </xdr:nvSpPr>
      <xdr:spPr>
        <a:xfrm>
          <a:off x="6583680" y="6720840"/>
          <a:ext cx="1805940" cy="480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Non-symptomatic</a:t>
          </a:r>
        </a:p>
      </xdr:txBody>
    </xdr:sp>
    <xdr:clientData/>
  </xdr:twoCellAnchor>
  <xdr:twoCellAnchor>
    <xdr:from>
      <xdr:col>44</xdr:col>
      <xdr:colOff>0</xdr:colOff>
      <xdr:row>31</xdr:row>
      <xdr:rowOff>59267</xdr:rowOff>
    </xdr:from>
    <xdr:to>
      <xdr:col>48</xdr:col>
      <xdr:colOff>0</xdr:colOff>
      <xdr:row>43</xdr:row>
      <xdr:rowOff>59267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7530F950-FC4A-4825-8815-13524BF97EAD}"/>
            </a:ext>
          </a:extLst>
        </xdr:cNvPr>
        <xdr:cNvCxnSpPr>
          <a:stCxn id="33" idx="3"/>
          <a:endCxn id="25" idx="1"/>
        </xdr:cNvCxnSpPr>
      </xdr:nvCxnSpPr>
      <xdr:spPr>
        <a:xfrm>
          <a:off x="8534400" y="3733800"/>
          <a:ext cx="745067" cy="142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30</xdr:row>
      <xdr:rowOff>0</xdr:rowOff>
    </xdr:from>
    <xdr:to>
      <xdr:col>37</xdr:col>
      <xdr:colOff>137160</xdr:colOff>
      <xdr:row>41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5AE7036-A030-4475-9202-D1CD23372EC9}"/>
            </a:ext>
          </a:extLst>
        </xdr:cNvPr>
        <xdr:cNvSpPr/>
      </xdr:nvSpPr>
      <xdr:spPr>
        <a:xfrm>
          <a:off x="6583680" y="4800600"/>
          <a:ext cx="320040" cy="1760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nl-NL" sz="1000"/>
            <a:t>Symptomatic</a:t>
          </a:r>
        </a:p>
      </xdr:txBody>
    </xdr:sp>
    <xdr:clientData/>
  </xdr:twoCellAnchor>
  <xdr:twoCellAnchor>
    <xdr:from>
      <xdr:col>38</xdr:col>
      <xdr:colOff>0</xdr:colOff>
      <xdr:row>30</xdr:row>
      <xdr:rowOff>0</xdr:rowOff>
    </xdr:from>
    <xdr:to>
      <xdr:col>44</xdr:col>
      <xdr:colOff>0</xdr:colOff>
      <xdr:row>33</xdr:row>
      <xdr:rowOff>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B599744-E0B7-4939-9200-5DB4A699EA16}"/>
            </a:ext>
          </a:extLst>
        </xdr:cNvPr>
        <xdr:cNvSpPr/>
      </xdr:nvSpPr>
      <xdr:spPr>
        <a:xfrm>
          <a:off x="7315200" y="3162300"/>
          <a:ext cx="14401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Home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51</xdr:col>
      <xdr:colOff>50800</xdr:colOff>
      <xdr:row>45</xdr:row>
      <xdr:rowOff>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5BD412B6-6B7E-49DD-BB8E-7514F63CE76A}"/>
            </a:ext>
          </a:extLst>
        </xdr:cNvPr>
        <xdr:cNvCxnSpPr>
          <a:stCxn id="25" idx="2"/>
          <a:endCxn id="23" idx="2"/>
        </xdr:cNvCxnSpPr>
      </xdr:nvCxnSpPr>
      <xdr:spPr>
        <a:xfrm rot="5400000" flipH="1">
          <a:off x="5816600" y="1261533"/>
          <a:ext cx="1422400" cy="6722534"/>
        </a:xfrm>
        <a:prstGeom prst="bentConnector3">
          <a:avLst>
            <a:gd name="adj1" fmla="val -16071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39</xdr:row>
      <xdr:rowOff>59267</xdr:rowOff>
    </xdr:from>
    <xdr:to>
      <xdr:col>48</xdr:col>
      <xdr:colOff>0</xdr:colOff>
      <xdr:row>43</xdr:row>
      <xdr:rowOff>59267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77916C4E-5D20-420A-AB2D-C8FDE633927B}"/>
            </a:ext>
          </a:extLst>
        </xdr:cNvPr>
        <xdr:cNvCxnSpPr>
          <a:stCxn id="27" idx="3"/>
          <a:endCxn id="25" idx="1"/>
        </xdr:cNvCxnSpPr>
      </xdr:nvCxnSpPr>
      <xdr:spPr>
        <a:xfrm>
          <a:off x="8534400" y="4682067"/>
          <a:ext cx="745067" cy="474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</xdr:row>
      <xdr:rowOff>59267</xdr:rowOff>
    </xdr:from>
    <xdr:to>
      <xdr:col>47</xdr:col>
      <xdr:colOff>186266</xdr:colOff>
      <xdr:row>22</xdr:row>
      <xdr:rowOff>63077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81C49009-BDDA-40C1-98A8-CF5F39886C6A}"/>
            </a:ext>
          </a:extLst>
        </xdr:cNvPr>
        <xdr:cNvCxnSpPr>
          <a:stCxn id="12" idx="3"/>
          <a:endCxn id="9" idx="1"/>
        </xdr:cNvCxnSpPr>
      </xdr:nvCxnSpPr>
      <xdr:spPr>
        <a:xfrm flipV="1">
          <a:off x="8534400" y="1244600"/>
          <a:ext cx="745066" cy="14262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</xdr:row>
      <xdr:rowOff>59267</xdr:rowOff>
    </xdr:from>
    <xdr:to>
      <xdr:col>47</xdr:col>
      <xdr:colOff>186266</xdr:colOff>
      <xdr:row>18</xdr:row>
      <xdr:rowOff>59267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CE1A2CC3-B868-4948-9884-90F42C52E916}"/>
            </a:ext>
          </a:extLst>
        </xdr:cNvPr>
        <xdr:cNvCxnSpPr>
          <a:stCxn id="13" idx="3"/>
          <a:endCxn id="9" idx="1"/>
        </xdr:cNvCxnSpPr>
      </xdr:nvCxnSpPr>
      <xdr:spPr>
        <a:xfrm flipV="1">
          <a:off x="8534400" y="1244600"/>
          <a:ext cx="745066" cy="9482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</xdr:row>
      <xdr:rowOff>59267</xdr:rowOff>
    </xdr:from>
    <xdr:to>
      <xdr:col>47</xdr:col>
      <xdr:colOff>186266</xdr:colOff>
      <xdr:row>14</xdr:row>
      <xdr:rowOff>59266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652517A9-5173-4460-86BE-A17A65CE92BD}"/>
            </a:ext>
          </a:extLst>
        </xdr:cNvPr>
        <xdr:cNvCxnSpPr>
          <a:stCxn id="21" idx="3"/>
          <a:endCxn id="9" idx="1"/>
        </xdr:cNvCxnSpPr>
      </xdr:nvCxnSpPr>
      <xdr:spPr>
        <a:xfrm flipV="1">
          <a:off x="8534400" y="1244600"/>
          <a:ext cx="745066" cy="474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22</xdr:row>
      <xdr:rowOff>83820</xdr:rowOff>
    </xdr:from>
    <xdr:to>
      <xdr:col>51</xdr:col>
      <xdr:colOff>0</xdr:colOff>
      <xdr:row>26</xdr:row>
      <xdr:rowOff>0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F6868DA3-FE07-455D-A742-056201A29310}"/>
            </a:ext>
          </a:extLst>
        </xdr:cNvPr>
        <xdr:cNvCxnSpPr>
          <a:stCxn id="12" idx="3"/>
          <a:endCxn id="5" idx="0"/>
        </xdr:cNvCxnSpPr>
      </xdr:nvCxnSpPr>
      <xdr:spPr>
        <a:xfrm>
          <a:off x="8389620" y="3604260"/>
          <a:ext cx="1280160" cy="55626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31</xdr:row>
      <xdr:rowOff>80010</xdr:rowOff>
    </xdr:from>
    <xdr:to>
      <xdr:col>36</xdr:col>
      <xdr:colOff>0</xdr:colOff>
      <xdr:row>43</xdr:row>
      <xdr:rowOff>80010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9E70D02D-A0CC-491C-852E-21504455EC61}"/>
            </a:ext>
          </a:extLst>
        </xdr:cNvPr>
        <xdr:cNvCxnSpPr>
          <a:stCxn id="24" idx="3"/>
          <a:endCxn id="29" idx="1"/>
        </xdr:cNvCxnSpPr>
      </xdr:nvCxnSpPr>
      <xdr:spPr>
        <a:xfrm>
          <a:off x="5303520" y="5040630"/>
          <a:ext cx="1280160" cy="19202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43</xdr:row>
      <xdr:rowOff>59267</xdr:rowOff>
    </xdr:from>
    <xdr:to>
      <xdr:col>48</xdr:col>
      <xdr:colOff>0</xdr:colOff>
      <xdr:row>43</xdr:row>
      <xdr:rowOff>59267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13E07F8E-A113-4342-986C-4BD63F9608B6}"/>
            </a:ext>
          </a:extLst>
        </xdr:cNvPr>
        <xdr:cNvCxnSpPr>
          <a:stCxn id="29" idx="3"/>
          <a:endCxn id="25" idx="1"/>
        </xdr:cNvCxnSpPr>
      </xdr:nvCxnSpPr>
      <xdr:spPr>
        <a:xfrm>
          <a:off x="8534400" y="5156200"/>
          <a:ext cx="7450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31</xdr:row>
      <xdr:rowOff>80010</xdr:rowOff>
    </xdr:from>
    <xdr:to>
      <xdr:col>36</xdr:col>
      <xdr:colOff>0</xdr:colOff>
      <xdr:row>35</xdr:row>
      <xdr:rowOff>80010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29773148-7016-4DA2-88CA-6E572398788B}"/>
            </a:ext>
          </a:extLst>
        </xdr:cNvPr>
        <xdr:cNvCxnSpPr>
          <a:stCxn id="24" idx="3"/>
          <a:endCxn id="32" idx="1"/>
        </xdr:cNvCxnSpPr>
      </xdr:nvCxnSpPr>
      <xdr:spPr>
        <a:xfrm>
          <a:off x="5303520" y="5040630"/>
          <a:ext cx="1280160" cy="6400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33</xdr:row>
      <xdr:rowOff>0</xdr:rowOff>
    </xdr:from>
    <xdr:to>
      <xdr:col>26</xdr:col>
      <xdr:colOff>0</xdr:colOff>
      <xdr:row>49</xdr:row>
      <xdr:rowOff>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F91E8B39-6A27-4EF4-81DB-A84C09F43CF0}"/>
            </a:ext>
          </a:extLst>
        </xdr:cNvPr>
        <xdr:cNvCxnSpPr>
          <a:cxnSpLocks/>
          <a:stCxn id="24" idx="2"/>
        </xdr:cNvCxnSpPr>
      </xdr:nvCxnSpPr>
      <xdr:spPr>
        <a:xfrm>
          <a:off x="4754880" y="3482340"/>
          <a:ext cx="0" cy="1706880"/>
        </a:xfrm>
        <a:prstGeom prst="straightConnector1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</xdr:row>
      <xdr:rowOff>0</xdr:rowOff>
    </xdr:from>
    <xdr:to>
      <xdr:col>29</xdr:col>
      <xdr:colOff>0</xdr:colOff>
      <xdr:row>6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26AC257-17E7-426F-A2F6-591FC798808D}"/>
            </a:ext>
          </a:extLst>
        </xdr:cNvPr>
        <xdr:cNvSpPr/>
      </xdr:nvSpPr>
      <xdr:spPr>
        <a:xfrm>
          <a:off x="4206240" y="388620"/>
          <a:ext cx="1097280" cy="3200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 baseline="0"/>
            <a:t> </a:t>
          </a:r>
          <a:r>
            <a:rPr lang="nl-NL" sz="1000"/>
            <a:t>Nursing Home</a:t>
          </a:r>
        </a:p>
      </xdr:txBody>
    </xdr:sp>
    <xdr:clientData/>
  </xdr:twoCellAnchor>
  <xdr:twoCellAnchor>
    <xdr:from>
      <xdr:col>29</xdr:col>
      <xdr:colOff>0</xdr:colOff>
      <xdr:row>4</xdr:row>
      <xdr:rowOff>59267</xdr:rowOff>
    </xdr:from>
    <xdr:to>
      <xdr:col>54</xdr:col>
      <xdr:colOff>0</xdr:colOff>
      <xdr:row>27</xdr:row>
      <xdr:rowOff>59267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D6816A23-F640-4C79-87FC-D06CCBF29E15}"/>
            </a:ext>
          </a:extLst>
        </xdr:cNvPr>
        <xdr:cNvCxnSpPr>
          <a:stCxn id="58" idx="3"/>
          <a:endCxn id="5" idx="3"/>
        </xdr:cNvCxnSpPr>
      </xdr:nvCxnSpPr>
      <xdr:spPr>
        <a:xfrm>
          <a:off x="5401733" y="533400"/>
          <a:ext cx="4995334" cy="2726267"/>
        </a:xfrm>
        <a:prstGeom prst="bentConnector3">
          <a:avLst>
            <a:gd name="adj1" fmla="val 104576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</xdr:row>
      <xdr:rowOff>59267</xdr:rowOff>
    </xdr:from>
    <xdr:to>
      <xdr:col>51</xdr:col>
      <xdr:colOff>76200</xdr:colOff>
      <xdr:row>9</xdr:row>
      <xdr:rowOff>0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25D3B3F7-CEE7-421B-838B-C10208BADC68}"/>
            </a:ext>
          </a:extLst>
        </xdr:cNvPr>
        <xdr:cNvCxnSpPr>
          <a:stCxn id="58" idx="3"/>
          <a:endCxn id="9" idx="0"/>
        </xdr:cNvCxnSpPr>
      </xdr:nvCxnSpPr>
      <xdr:spPr>
        <a:xfrm>
          <a:off x="5401733" y="533400"/>
          <a:ext cx="4512734" cy="53340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0</xdr:rowOff>
    </xdr:from>
    <xdr:to>
      <xdr:col>26</xdr:col>
      <xdr:colOff>0</xdr:colOff>
      <xdr:row>9</xdr:row>
      <xdr:rowOff>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C33E159-DF39-44E1-8311-00591E5A3E59}"/>
            </a:ext>
          </a:extLst>
        </xdr:cNvPr>
        <xdr:cNvCxnSpPr>
          <a:stCxn id="58" idx="2"/>
          <a:endCxn id="8" idx="0"/>
        </xdr:cNvCxnSpPr>
      </xdr:nvCxnSpPr>
      <xdr:spPr>
        <a:xfrm>
          <a:off x="4754880" y="960120"/>
          <a:ext cx="0" cy="480060"/>
        </a:xfrm>
        <a:prstGeom prst="straightConnector1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59267</xdr:rowOff>
    </xdr:from>
    <xdr:to>
      <xdr:col>23</xdr:col>
      <xdr:colOff>0</xdr:colOff>
      <xdr:row>9</xdr:row>
      <xdr:rowOff>0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1FE4BB2B-9990-4BAB-9F21-015E09BC177A}"/>
            </a:ext>
          </a:extLst>
        </xdr:cNvPr>
        <xdr:cNvCxnSpPr>
          <a:stCxn id="4" idx="0"/>
          <a:endCxn id="58" idx="1"/>
        </xdr:cNvCxnSpPr>
      </xdr:nvCxnSpPr>
      <xdr:spPr>
        <a:xfrm rot="5400000" flipH="1" flipV="1">
          <a:off x="3458633" y="241300"/>
          <a:ext cx="533400" cy="111760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</xdr:row>
      <xdr:rowOff>59267</xdr:rowOff>
    </xdr:from>
    <xdr:to>
      <xdr:col>23</xdr:col>
      <xdr:colOff>0</xdr:colOff>
      <xdr:row>31</xdr:row>
      <xdr:rowOff>59267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07F325CB-C10D-4EDB-9DD4-0CAA75A4780C}"/>
            </a:ext>
          </a:extLst>
        </xdr:cNvPr>
        <xdr:cNvCxnSpPr>
          <a:stCxn id="23" idx="1"/>
          <a:endCxn id="58" idx="1"/>
        </xdr:cNvCxnSpPr>
      </xdr:nvCxnSpPr>
      <xdr:spPr>
        <a:xfrm rot="10800000" flipH="1">
          <a:off x="2607733" y="533400"/>
          <a:ext cx="1676400" cy="3200400"/>
        </a:xfrm>
        <a:prstGeom prst="bentConnector3">
          <a:avLst>
            <a:gd name="adj1" fmla="val -46464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29</xdr:row>
      <xdr:rowOff>0</xdr:rowOff>
    </xdr:from>
    <xdr:to>
      <xdr:col>51</xdr:col>
      <xdr:colOff>0</xdr:colOff>
      <xdr:row>31</xdr:row>
      <xdr:rowOff>80010</xdr:rowOff>
    </xdr:to>
    <xdr:cxnSp macro="">
      <xdr:nvCxnSpPr>
        <xdr:cNvPr id="126" name="Connector: Elbow 125">
          <a:extLst>
            <a:ext uri="{FF2B5EF4-FFF2-40B4-BE49-F238E27FC236}">
              <a16:creationId xmlns:a16="http://schemas.microsoft.com/office/drawing/2014/main" id="{38755535-07EB-496E-A913-6122BB5F4CF2}"/>
            </a:ext>
          </a:extLst>
        </xdr:cNvPr>
        <xdr:cNvCxnSpPr>
          <a:stCxn id="33" idx="3"/>
          <a:endCxn id="5" idx="2"/>
        </xdr:cNvCxnSpPr>
      </xdr:nvCxnSpPr>
      <xdr:spPr>
        <a:xfrm flipV="1">
          <a:off x="8389620" y="4640580"/>
          <a:ext cx="1280160" cy="40005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35</xdr:row>
      <xdr:rowOff>59266</xdr:rowOff>
    </xdr:from>
    <xdr:to>
      <xdr:col>48</xdr:col>
      <xdr:colOff>0</xdr:colOff>
      <xdr:row>43</xdr:row>
      <xdr:rowOff>59267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8A33A20C-14F0-4B8F-A2F1-13F68E06B839}"/>
            </a:ext>
          </a:extLst>
        </xdr:cNvPr>
        <xdr:cNvCxnSpPr>
          <a:stCxn id="28" idx="3"/>
          <a:endCxn id="25" idx="1"/>
        </xdr:cNvCxnSpPr>
      </xdr:nvCxnSpPr>
      <xdr:spPr>
        <a:xfrm>
          <a:off x="8534400" y="4207933"/>
          <a:ext cx="745067" cy="9482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orst, WM van (gzw)" id="{910319C0-65AF-4B34-BFCF-EB720B4FF735}" userId="Dorst, WM van (gzw)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0" dT="2022-06-17T13:13:27.86" personId="{910319C0-65AF-4B34-BFCF-EB720B4FF735}" id="{1819E592-85E5-4F96-8ADE-3B3A1EA32581}">
    <text>Is dit infection + vaccine?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0198-021-01326-9" TargetMode="External"/><Relationship Id="rId13" Type="http://schemas.openxmlformats.org/officeDocument/2006/relationships/hyperlink" Target="https://english.zorginstituutnederland.nl/binaries/zinl-eng/documenten/reports/2016/06/16/guideline-for-economic-evaluations-in-healthcare/Guideline+for+economic+evaluations+in+healthcare.pdf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opendata.cbs.nl/statline/" TargetMode="External"/><Relationship Id="rId7" Type="http://schemas.openxmlformats.org/officeDocument/2006/relationships/hyperlink" Target="https://www.vaccinatiecentrum.nl/en/prices/" TargetMode="External"/><Relationship Id="rId12" Type="http://schemas.openxmlformats.org/officeDocument/2006/relationships/hyperlink" Target="https://www.zorgwijzer.nl/zorgverzekering-2022/dit-zijn-de-kosten-van-opname-en-behandeling-in-het-ziekenhuis" TargetMode="External"/><Relationship Id="rId17" Type="http://schemas.openxmlformats.org/officeDocument/2006/relationships/hyperlink" Target="https://www.ncbi.nlm.nih.gov/pmc/articles/PMC3610925/" TargetMode="External"/><Relationship Id="rId2" Type="http://schemas.openxmlformats.org/officeDocument/2006/relationships/hyperlink" Target="https://www.populationpyramid.net/netherlands/2023/" TargetMode="External"/><Relationship Id="rId16" Type="http://schemas.openxmlformats.org/officeDocument/2006/relationships/hyperlink" Target="https://www.ncbi.nlm.nih.gov/pmc/articles/PMC3610925/" TargetMode="External"/><Relationship Id="rId20" Type="http://schemas.microsoft.com/office/2017/10/relationships/threadedComment" Target="../threadedComments/threadedComment1.xml"/><Relationship Id="rId1" Type="http://schemas.openxmlformats.org/officeDocument/2006/relationships/hyperlink" Target="https://www.populationpyramid.net/netherlands/2023/" TargetMode="External"/><Relationship Id="rId6" Type="http://schemas.openxmlformats.org/officeDocument/2006/relationships/hyperlink" Target="https://www.cdc.gov/flu/about/keyfacts.htm" TargetMode="External"/><Relationship Id="rId11" Type="http://schemas.openxmlformats.org/officeDocument/2006/relationships/hyperlink" Target="https://www.zorgwijzer.nl/zorgverzekering-2022/dit-zijn-de-kosten-van-opname-en-behandeling-in-het-ziekenhuis" TargetMode="External"/><Relationship Id="rId5" Type="http://schemas.openxmlformats.org/officeDocument/2006/relationships/hyperlink" Target="https://opendata.cbs.nl/statline/" TargetMode="External"/><Relationship Id="rId15" Type="http://schemas.openxmlformats.org/officeDocument/2006/relationships/hyperlink" Target="https://www.ncbi.nlm.nih.gov/pmc/articles/PMC5596516/" TargetMode="External"/><Relationship Id="rId10" Type="http://schemas.openxmlformats.org/officeDocument/2006/relationships/hyperlink" Target="https://doi.org/10.1016/j.vaccine.2021.05.011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apps.who.int/gho/data/view.searo.61160?lang=en" TargetMode="External"/><Relationship Id="rId9" Type="http://schemas.openxmlformats.org/officeDocument/2006/relationships/hyperlink" Target="https://doi.org/10.1016/j.vaccine.2021.05.011" TargetMode="External"/><Relationship Id="rId14" Type="http://schemas.openxmlformats.org/officeDocument/2006/relationships/hyperlink" Target="https://lci.rivm.nl/Influenza-verpleeg-en-verzorgingshuiz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00DF-8E15-439A-B399-3ECA6DD1BBDB}">
  <dimension ref="A1:P109"/>
  <sheetViews>
    <sheetView zoomScale="90" zoomScaleNormal="90" workbookViewId="0">
      <pane xSplit="3" ySplit="3" topLeftCell="D4" activePane="bottomRight" state="frozenSplit"/>
      <selection activeCell="J55" sqref="J55:M55"/>
      <selection pane="topRight" activeCell="J55" sqref="J55:M55"/>
      <selection pane="bottomLeft" activeCell="J55" sqref="J55:M55"/>
      <selection pane="bottomRight" activeCell="D84" sqref="D84:M87"/>
    </sheetView>
  </sheetViews>
  <sheetFormatPr defaultRowHeight="14.4" x14ac:dyDescent="0.3"/>
  <cols>
    <col min="1" max="1" width="26.5546875" customWidth="1" collapsed="1"/>
    <col min="2" max="2" width="40.88671875" customWidth="1" collapsed="1"/>
    <col min="3" max="3" width="7.44140625" customWidth="1" collapsed="1"/>
    <col min="4" max="7" width="12.6640625" customWidth="1" collapsed="1"/>
    <col min="8" max="9" width="12.6640625" style="37" customWidth="1" collapsed="1"/>
    <col min="10" max="11" width="12.6640625" customWidth="1" collapsed="1"/>
    <col min="12" max="12" width="10.88671875" customWidth="1" collapsed="1"/>
    <col min="13" max="13" width="13.33203125" customWidth="1" collapsed="1"/>
    <col min="14" max="14" width="13.109375" customWidth="1" collapsed="1"/>
  </cols>
  <sheetData>
    <row r="1" spans="1:14" x14ac:dyDescent="0.3">
      <c r="A1" s="5" t="s">
        <v>0</v>
      </c>
      <c r="B1" s="5" t="s">
        <v>32</v>
      </c>
      <c r="C1" s="5" t="s">
        <v>201</v>
      </c>
      <c r="D1" s="7" t="s">
        <v>1</v>
      </c>
      <c r="E1" s="7" t="s">
        <v>2</v>
      </c>
      <c r="F1" s="7" t="s">
        <v>3</v>
      </c>
      <c r="G1" s="7" t="s">
        <v>4</v>
      </c>
      <c r="H1" s="35" t="s">
        <v>20</v>
      </c>
      <c r="I1" s="35" t="s">
        <v>49</v>
      </c>
      <c r="J1" s="7" t="s">
        <v>50</v>
      </c>
      <c r="K1" s="7" t="s">
        <v>51</v>
      </c>
      <c r="L1" s="7" t="s">
        <v>52</v>
      </c>
      <c r="M1" s="7" t="s">
        <v>112</v>
      </c>
      <c r="N1" s="7" t="s">
        <v>253</v>
      </c>
    </row>
    <row r="2" spans="1:14" x14ac:dyDescent="0.3">
      <c r="A2" s="5">
        <v>151122</v>
      </c>
      <c r="B2" s="5"/>
      <c r="C2" s="5"/>
      <c r="D2" s="5" t="s">
        <v>26</v>
      </c>
      <c r="E2" s="5"/>
      <c r="F2" s="5"/>
      <c r="G2" s="5"/>
      <c r="H2" s="36"/>
      <c r="K2" s="3"/>
      <c r="L2" s="8"/>
    </row>
    <row r="3" spans="1:14" x14ac:dyDescent="0.3">
      <c r="A3" s="5" t="s">
        <v>48</v>
      </c>
      <c r="D3">
        <v>10</v>
      </c>
      <c r="E3">
        <v>20</v>
      </c>
      <c r="F3">
        <v>30</v>
      </c>
      <c r="G3" s="3">
        <v>40</v>
      </c>
      <c r="H3" s="37">
        <v>50</v>
      </c>
      <c r="I3" s="37">
        <v>60</v>
      </c>
      <c r="J3">
        <v>70</v>
      </c>
      <c r="K3" s="3">
        <v>80</v>
      </c>
      <c r="L3" s="3">
        <v>90</v>
      </c>
      <c r="M3" s="3" t="s">
        <v>53</v>
      </c>
    </row>
    <row r="4" spans="1:14" x14ac:dyDescent="0.3">
      <c r="A4" t="s">
        <v>74</v>
      </c>
      <c r="B4" t="s">
        <v>33</v>
      </c>
      <c r="C4">
        <v>0</v>
      </c>
      <c r="D4" s="15">
        <v>0.10027638329857967</v>
      </c>
      <c r="E4" s="15">
        <v>0.10901860714487209</v>
      </c>
      <c r="F4" s="15">
        <v>0.12752767210158808</v>
      </c>
      <c r="G4" s="15">
        <v>0.12767655151017529</v>
      </c>
      <c r="H4" s="38">
        <v>0.11822006976161017</v>
      </c>
      <c r="I4" s="38">
        <v>0.14244240330756353</v>
      </c>
      <c r="J4" s="15">
        <v>0.12655561386618425</v>
      </c>
      <c r="K4" s="15">
        <v>9.7648829176686089E-2</v>
      </c>
      <c r="L4" s="15">
        <v>4.2770959672240531E-2</v>
      </c>
      <c r="M4" s="15">
        <v>7.8629101605002891E-3</v>
      </c>
      <c r="N4" s="28" t="s">
        <v>254</v>
      </c>
    </row>
    <row r="5" spans="1:14" x14ac:dyDescent="0.3">
      <c r="A5" t="s">
        <v>75</v>
      </c>
      <c r="B5" t="s">
        <v>35</v>
      </c>
      <c r="C5">
        <v>0</v>
      </c>
      <c r="D5" s="24">
        <v>17618286</v>
      </c>
      <c r="E5" s="6"/>
      <c r="F5" s="6"/>
      <c r="G5" s="6"/>
      <c r="H5" s="39"/>
      <c r="I5" s="39"/>
      <c r="J5" s="6"/>
      <c r="K5" s="6"/>
      <c r="L5" s="6"/>
      <c r="M5" s="6"/>
      <c r="N5" s="29" t="s">
        <v>254</v>
      </c>
    </row>
    <row r="6" spans="1:14" x14ac:dyDescent="0.3">
      <c r="A6" t="s">
        <v>110</v>
      </c>
      <c r="B6" t="s">
        <v>111</v>
      </c>
      <c r="C6">
        <v>0</v>
      </c>
      <c r="D6" s="24">
        <v>10</v>
      </c>
      <c r="E6" s="15">
        <v>10</v>
      </c>
      <c r="F6" s="15">
        <v>10</v>
      </c>
      <c r="G6" s="15">
        <v>10</v>
      </c>
      <c r="H6" s="38">
        <v>10</v>
      </c>
      <c r="I6" s="38">
        <v>10</v>
      </c>
      <c r="J6" s="15">
        <v>10</v>
      </c>
      <c r="K6" s="15">
        <v>10</v>
      </c>
      <c r="L6" s="15">
        <v>10</v>
      </c>
      <c r="M6" s="15">
        <v>10</v>
      </c>
      <c r="N6" t="s">
        <v>255</v>
      </c>
    </row>
    <row r="7" spans="1:14" x14ac:dyDescent="0.3">
      <c r="D7" s="9">
        <f>+$D$5*D4</f>
        <v>1766698</v>
      </c>
      <c r="E7" s="9">
        <f t="shared" ref="E7:M7" si="0">+$D$5*E4</f>
        <v>1920721</v>
      </c>
      <c r="F7" s="9">
        <f t="shared" si="0"/>
        <v>2246819</v>
      </c>
      <c r="G7" s="9">
        <f t="shared" si="0"/>
        <v>2249442</v>
      </c>
      <c r="H7" s="9">
        <f t="shared" si="0"/>
        <v>2082834.9999999998</v>
      </c>
      <c r="I7" s="9">
        <f t="shared" si="0"/>
        <v>2509591</v>
      </c>
      <c r="J7" s="9">
        <f t="shared" si="0"/>
        <v>2229693</v>
      </c>
      <c r="K7" s="9">
        <f t="shared" si="0"/>
        <v>1720405</v>
      </c>
      <c r="L7" s="9">
        <f t="shared" si="0"/>
        <v>753551</v>
      </c>
      <c r="M7" s="9">
        <f t="shared" si="0"/>
        <v>138531</v>
      </c>
    </row>
    <row r="8" spans="1:14" x14ac:dyDescent="0.3">
      <c r="A8" t="s">
        <v>5</v>
      </c>
      <c r="B8" t="s">
        <v>36</v>
      </c>
      <c r="C8">
        <v>0</v>
      </c>
      <c r="D8" s="15">
        <v>5.4963473956551301</v>
      </c>
      <c r="E8" s="15">
        <v>0.69225147377306795</v>
      </c>
      <c r="F8" s="15">
        <v>0.52852173004642899</v>
      </c>
      <c r="G8" s="15">
        <v>1.31575335886843</v>
      </c>
      <c r="H8" s="38">
        <v>1.3154686294486</v>
      </c>
      <c r="I8" s="38">
        <v>0.35272369046464402</v>
      </c>
      <c r="J8" s="15">
        <v>0.67532429074258604</v>
      </c>
      <c r="K8" s="15">
        <v>9.5856914667035983E-2</v>
      </c>
      <c r="L8" s="15">
        <v>4.1986086941307212E-2</v>
      </c>
      <c r="M8" s="15">
        <v>7.7186210489618209E-3</v>
      </c>
      <c r="N8" t="s">
        <v>305</v>
      </c>
    </row>
    <row r="9" spans="1:14" x14ac:dyDescent="0.3">
      <c r="A9" t="s">
        <v>6</v>
      </c>
      <c r="B9" t="s">
        <v>37</v>
      </c>
      <c r="C9">
        <v>0</v>
      </c>
      <c r="D9" s="15">
        <v>0.69252564281880702</v>
      </c>
      <c r="E9" s="15">
        <v>5.9060213048058001</v>
      </c>
      <c r="F9" s="15">
        <v>0.28648596619044298</v>
      </c>
      <c r="G9" s="15">
        <v>0.44852620123390202</v>
      </c>
      <c r="H9" s="38">
        <v>1.0033821447879501</v>
      </c>
      <c r="I9" s="38">
        <v>0.40970209688093401</v>
      </c>
      <c r="J9" s="15">
        <v>0.169227742476251</v>
      </c>
      <c r="K9" s="15">
        <v>0.34370060083318144</v>
      </c>
      <c r="L9" s="15">
        <v>0.15054358215562308</v>
      </c>
      <c r="M9" s="15">
        <v>2.7675569376990568E-2</v>
      </c>
      <c r="N9" t="s">
        <v>306</v>
      </c>
    </row>
    <row r="10" spans="1:14" x14ac:dyDescent="0.3">
      <c r="A10" t="s">
        <v>7</v>
      </c>
      <c r="B10" t="s">
        <v>38</v>
      </c>
      <c r="C10">
        <v>0</v>
      </c>
      <c r="D10" s="15">
        <v>0.52045681729294402</v>
      </c>
      <c r="E10" s="15">
        <v>0.28200268027603398</v>
      </c>
      <c r="F10" s="15">
        <v>1.5652584394480999</v>
      </c>
      <c r="G10" s="15">
        <v>1.0862638332411101</v>
      </c>
      <c r="H10" s="38">
        <v>0.60561669956702702</v>
      </c>
      <c r="I10" s="38">
        <v>0.48259443027760301</v>
      </c>
      <c r="J10" s="15">
        <v>6.05689352472547E-2</v>
      </c>
      <c r="K10" s="15">
        <v>0.15495582997779131</v>
      </c>
      <c r="L10" s="15">
        <v>6.7871879374678992E-2</v>
      </c>
      <c r="M10" s="15">
        <v>1.2477402752638716E-2</v>
      </c>
    </row>
    <row r="11" spans="1:14" x14ac:dyDescent="0.3">
      <c r="A11" t="s">
        <v>8</v>
      </c>
      <c r="B11" t="s">
        <v>39</v>
      </c>
      <c r="C11">
        <v>0</v>
      </c>
      <c r="D11" s="15">
        <v>1.64391432732903</v>
      </c>
      <c r="E11" s="15">
        <v>0.56017089603344905</v>
      </c>
      <c r="F11" s="15">
        <v>1.3782187677893001</v>
      </c>
      <c r="G11" s="15">
        <v>1.9437986219005301</v>
      </c>
      <c r="H11" s="38">
        <v>0.80129755063003005</v>
      </c>
      <c r="I11" s="38">
        <v>0.26722949773718402</v>
      </c>
      <c r="J11" s="15">
        <v>0.53515292342225995</v>
      </c>
      <c r="K11" s="15">
        <v>0.19466830291609497</v>
      </c>
      <c r="L11" s="15">
        <v>8.5266256684168137E-2</v>
      </c>
      <c r="M11" s="15">
        <v>1.5675143161795944E-2</v>
      </c>
    </row>
    <row r="12" spans="1:14" x14ac:dyDescent="0.3">
      <c r="A12" t="s">
        <v>64</v>
      </c>
      <c r="B12" t="s">
        <v>69</v>
      </c>
      <c r="C12">
        <v>0</v>
      </c>
      <c r="D12" s="15">
        <v>1.66528395080658</v>
      </c>
      <c r="E12" s="15">
        <v>1.2697031564360199</v>
      </c>
      <c r="F12" s="15">
        <v>0.77854512432089096</v>
      </c>
      <c r="G12" s="15">
        <v>0.81188949639860497</v>
      </c>
      <c r="H12" s="38">
        <v>1.9458707272173099</v>
      </c>
      <c r="I12" s="38">
        <v>0.470231319704979</v>
      </c>
      <c r="J12" s="15">
        <v>0.57045359799155804</v>
      </c>
      <c r="K12" s="15">
        <v>0.23352745793401436</v>
      </c>
      <c r="L12" s="15">
        <v>0.10228687399399239</v>
      </c>
      <c r="M12" s="15">
        <v>1.8804172433268297E-2</v>
      </c>
    </row>
    <row r="13" spans="1:14" x14ac:dyDescent="0.3">
      <c r="A13" t="s">
        <v>65</v>
      </c>
      <c r="B13" t="s">
        <v>70</v>
      </c>
      <c r="C13">
        <v>0</v>
      </c>
      <c r="D13" s="15">
        <v>0.399374213374665</v>
      </c>
      <c r="E13" s="15">
        <v>0.463704816543761</v>
      </c>
      <c r="F13" s="15">
        <v>0.55488865049120295</v>
      </c>
      <c r="G13" s="15">
        <v>0.24217264915085801</v>
      </c>
      <c r="H13" s="38">
        <v>0.42058050816409298</v>
      </c>
      <c r="I13" s="38">
        <v>1.5232705637642301</v>
      </c>
      <c r="J13" s="15">
        <v>0.62371238245356098</v>
      </c>
      <c r="K13" s="15">
        <v>0.22426570011040731</v>
      </c>
      <c r="L13" s="15">
        <v>9.8230150798153656E-2</v>
      </c>
      <c r="M13" s="15">
        <v>1.8058394216475093E-2</v>
      </c>
    </row>
    <row r="14" spans="1:14" x14ac:dyDescent="0.3">
      <c r="A14" t="s">
        <v>66</v>
      </c>
      <c r="B14" t="s">
        <v>71</v>
      </c>
      <c r="C14">
        <v>0</v>
      </c>
      <c r="D14" s="15">
        <v>0.51968239347122602</v>
      </c>
      <c r="E14" s="15">
        <v>0.130174291661763</v>
      </c>
      <c r="F14" s="15">
        <v>4.7331875970971701E-2</v>
      </c>
      <c r="G14" s="15">
        <v>0.329608832825589</v>
      </c>
      <c r="H14" s="38">
        <v>0.346767314526434</v>
      </c>
      <c r="I14" s="38">
        <v>0.42390116298388503</v>
      </c>
      <c r="J14" s="15">
        <v>1.26848240507758</v>
      </c>
      <c r="K14" s="15">
        <v>0.33865510726396986</v>
      </c>
      <c r="L14" s="15">
        <v>0.14833361605777229</v>
      </c>
      <c r="M14" s="15">
        <v>2.7269294534940907E-2</v>
      </c>
    </row>
    <row r="15" spans="1:14" x14ac:dyDescent="0.3">
      <c r="A15" t="s">
        <v>67</v>
      </c>
      <c r="B15" t="s">
        <v>72</v>
      </c>
      <c r="C15">
        <v>0</v>
      </c>
      <c r="D15" s="15">
        <v>7.7985054077897298E-2</v>
      </c>
      <c r="E15" s="15">
        <v>0.2795092935956261</v>
      </c>
      <c r="F15" s="15">
        <v>0.12801887259205208</v>
      </c>
      <c r="G15" s="15">
        <v>0.1267589056051128</v>
      </c>
      <c r="H15" s="38">
        <v>0.15007836245404774</v>
      </c>
      <c r="I15" s="38">
        <v>0.16114075618529633</v>
      </c>
      <c r="J15" s="15">
        <v>0.35803042054924672</v>
      </c>
      <c r="K15" s="15">
        <v>0.24882317862073133</v>
      </c>
      <c r="L15" s="15">
        <v>0.1089865206581187</v>
      </c>
      <c r="M15" s="15">
        <v>2.0035819331790206E-2</v>
      </c>
    </row>
    <row r="16" spans="1:14" x14ac:dyDescent="0.3">
      <c r="A16" t="s">
        <v>68</v>
      </c>
      <c r="B16" t="s">
        <v>73</v>
      </c>
      <c r="C16">
        <v>0</v>
      </c>
      <c r="D16" s="15">
        <v>3.4158070620263013E-2</v>
      </c>
      <c r="E16" s="15">
        <v>0.12242728177276725</v>
      </c>
      <c r="F16" s="15">
        <v>5.6073278943396136E-2</v>
      </c>
      <c r="G16" s="15">
        <v>5.5521403435608678E-2</v>
      </c>
      <c r="H16" s="38">
        <v>6.5735510013985157E-2</v>
      </c>
      <c r="I16" s="38">
        <v>7.0580925982071802E-2</v>
      </c>
      <c r="J16" s="15">
        <v>0.15682015655343098</v>
      </c>
      <c r="K16" s="15">
        <v>0.1089865206581187</v>
      </c>
      <c r="L16" s="15">
        <v>4.7736958232768446E-2</v>
      </c>
      <c r="M16" s="15">
        <v>8.7758473692472663E-3</v>
      </c>
    </row>
    <row r="17" spans="1:14" x14ac:dyDescent="0.3">
      <c r="A17" t="s">
        <v>113</v>
      </c>
      <c r="B17" t="s">
        <v>114</v>
      </c>
      <c r="C17">
        <v>0</v>
      </c>
      <c r="D17" s="15">
        <v>6.2795373917567034E-3</v>
      </c>
      <c r="E17" s="15">
        <v>2.2506736466759675E-2</v>
      </c>
      <c r="F17" s="15">
        <v>1.0308376480566823E-2</v>
      </c>
      <c r="G17" s="15">
        <v>1.020692101707556E-2</v>
      </c>
      <c r="H17" s="15">
        <v>1.2084657757401128E-2</v>
      </c>
      <c r="I17" s="15">
        <v>1.2975427352922881E-2</v>
      </c>
      <c r="J17" s="15">
        <v>2.8829439689554322E-2</v>
      </c>
      <c r="K17" s="15">
        <v>2.0035819331790206E-2</v>
      </c>
      <c r="L17" s="15">
        <v>8.7758473692472645E-3</v>
      </c>
      <c r="M17" s="15">
        <v>1.6133306331080352E-3</v>
      </c>
    </row>
    <row r="19" spans="1:14" x14ac:dyDescent="0.3">
      <c r="A19" t="s">
        <v>23</v>
      </c>
      <c r="B19" t="s">
        <v>203</v>
      </c>
      <c r="C19">
        <v>0</v>
      </c>
      <c r="D19" s="16">
        <v>1.0268196778159489E-2</v>
      </c>
      <c r="E19" s="6"/>
      <c r="F19" s="6"/>
      <c r="G19" s="6"/>
      <c r="H19" s="39"/>
      <c r="I19" s="39"/>
      <c r="J19" s="6"/>
      <c r="K19" s="6"/>
      <c r="L19" s="6"/>
      <c r="M19" s="6"/>
      <c r="N19" s="29" t="s">
        <v>256</v>
      </c>
    </row>
    <row r="20" spans="1:14" x14ac:dyDescent="0.3">
      <c r="A20" t="s">
        <v>21</v>
      </c>
      <c r="B20" t="s">
        <v>204</v>
      </c>
      <c r="C20">
        <v>0</v>
      </c>
      <c r="D20" s="26" t="s">
        <v>170</v>
      </c>
      <c r="E20" s="26" t="s">
        <v>171</v>
      </c>
      <c r="F20" s="26" t="s">
        <v>172</v>
      </c>
      <c r="G20" s="26" t="s">
        <v>173</v>
      </c>
      <c r="H20" s="40" t="s">
        <v>174</v>
      </c>
      <c r="I20" s="40" t="s">
        <v>175</v>
      </c>
      <c r="J20" s="26" t="s">
        <v>176</v>
      </c>
      <c r="K20" s="26" t="s">
        <v>177</v>
      </c>
      <c r="L20" s="26" t="s">
        <v>178</v>
      </c>
      <c r="M20" s="26" t="s">
        <v>179</v>
      </c>
      <c r="N20" s="29" t="s">
        <v>257</v>
      </c>
    </row>
    <row r="21" spans="1:14" x14ac:dyDescent="0.3">
      <c r="A21" t="s">
        <v>22</v>
      </c>
      <c r="B21" t="s">
        <v>205</v>
      </c>
      <c r="C21">
        <v>0</v>
      </c>
      <c r="D21" s="31">
        <v>5.2123767822472421E-3</v>
      </c>
      <c r="E21" s="31">
        <v>5.2123767822472421E-3</v>
      </c>
      <c r="F21" s="31">
        <v>5.2123767822472421E-3</v>
      </c>
      <c r="G21" s="31">
        <v>5.2123767822472421E-3</v>
      </c>
      <c r="H21" s="41">
        <v>5.2123767822472421E-3</v>
      </c>
      <c r="I21" s="41">
        <v>5.2123767822472421E-3</v>
      </c>
      <c r="J21" s="31">
        <v>5.2123767822472421E-3</v>
      </c>
      <c r="K21" s="31">
        <v>5.2123767822472421E-3</v>
      </c>
      <c r="L21" s="31">
        <v>5.2123767822472421E-3</v>
      </c>
      <c r="M21" s="31">
        <v>5.2123767822472421E-3</v>
      </c>
      <c r="N21" s="29" t="s">
        <v>256</v>
      </c>
    </row>
    <row r="23" spans="1:14" x14ac:dyDescent="0.3">
      <c r="A23" s="5" t="s">
        <v>55</v>
      </c>
      <c r="D23" s="30"/>
      <c r="E23" s="30"/>
      <c r="F23" s="30"/>
      <c r="G23" s="30"/>
      <c r="H23" s="42"/>
      <c r="I23" s="42"/>
      <c r="J23" s="30"/>
      <c r="K23" s="30"/>
      <c r="L23" s="30"/>
      <c r="M23" s="30"/>
    </row>
    <row r="24" spans="1:14" x14ac:dyDescent="0.3">
      <c r="A24" s="27" t="s">
        <v>250</v>
      </c>
      <c r="B24" s="23" t="s">
        <v>249</v>
      </c>
      <c r="C24" s="23">
        <v>0</v>
      </c>
      <c r="D24" s="23" t="s">
        <v>258</v>
      </c>
      <c r="N24" t="s">
        <v>255</v>
      </c>
    </row>
    <row r="25" spans="1:14" x14ac:dyDescent="0.3">
      <c r="A25" s="27" t="s">
        <v>251</v>
      </c>
      <c r="B25" s="23" t="s">
        <v>252</v>
      </c>
      <c r="C25" s="23">
        <v>0</v>
      </c>
      <c r="D25" s="23">
        <v>1</v>
      </c>
      <c r="N25" t="s">
        <v>255</v>
      </c>
    </row>
    <row r="26" spans="1:14" x14ac:dyDescent="0.3">
      <c r="A26" t="s">
        <v>19</v>
      </c>
      <c r="B26" t="s">
        <v>169</v>
      </c>
      <c r="C26">
        <v>0</v>
      </c>
      <c r="D26">
        <f>35*365</f>
        <v>12775</v>
      </c>
      <c r="E26" s="6"/>
      <c r="F26" s="6"/>
      <c r="G26" s="6"/>
      <c r="H26" s="39"/>
      <c r="I26" s="39"/>
      <c r="J26" s="6"/>
      <c r="K26" s="6"/>
      <c r="L26" s="6"/>
      <c r="M26" s="6"/>
      <c r="N26" t="s">
        <v>255</v>
      </c>
    </row>
    <row r="27" spans="1:14" x14ac:dyDescent="0.3">
      <c r="A27" t="s">
        <v>24</v>
      </c>
      <c r="B27" t="s">
        <v>168</v>
      </c>
      <c r="C27">
        <v>0</v>
      </c>
      <c r="D27">
        <f>30*365</f>
        <v>10950</v>
      </c>
      <c r="E27" s="6"/>
      <c r="F27" s="6"/>
      <c r="G27" s="6"/>
      <c r="H27" s="39"/>
      <c r="I27" s="39"/>
      <c r="J27" s="6"/>
      <c r="K27" s="6"/>
      <c r="L27" s="6"/>
      <c r="M27" s="6"/>
      <c r="N27" t="s">
        <v>255</v>
      </c>
    </row>
    <row r="28" spans="1:14" x14ac:dyDescent="0.3">
      <c r="A28" t="s">
        <v>18</v>
      </c>
      <c r="B28" t="s">
        <v>46</v>
      </c>
      <c r="C28">
        <v>0</v>
      </c>
      <c r="D28">
        <v>2023</v>
      </c>
      <c r="E28" s="6"/>
      <c r="F28" s="6"/>
      <c r="G28" s="6"/>
      <c r="H28" s="39"/>
      <c r="I28" s="39"/>
      <c r="J28" s="6"/>
      <c r="K28" s="6"/>
      <c r="L28" s="6"/>
      <c r="M28" s="6"/>
      <c r="N28" t="s">
        <v>255</v>
      </c>
    </row>
    <row r="29" spans="1:14" x14ac:dyDescent="0.3">
      <c r="A29" t="s">
        <v>120</v>
      </c>
      <c r="B29" t="s">
        <v>121</v>
      </c>
      <c r="C29">
        <v>0</v>
      </c>
      <c r="D29" s="10">
        <v>44562</v>
      </c>
      <c r="E29" s="6"/>
      <c r="F29" s="6"/>
      <c r="G29" s="6"/>
      <c r="H29" s="39"/>
      <c r="I29" s="39"/>
      <c r="J29" s="6"/>
      <c r="K29" s="6"/>
      <c r="L29" s="6"/>
      <c r="M29" s="6"/>
      <c r="N29" t="s">
        <v>255</v>
      </c>
    </row>
    <row r="30" spans="1:14" x14ac:dyDescent="0.3">
      <c r="A30" t="s">
        <v>180</v>
      </c>
      <c r="B30" t="s">
        <v>182</v>
      </c>
      <c r="C30">
        <v>0</v>
      </c>
      <c r="D30" s="18">
        <v>0.63</v>
      </c>
      <c r="E30" s="6"/>
      <c r="F30" s="6"/>
      <c r="G30" s="6"/>
      <c r="H30" s="39"/>
      <c r="I30" s="39"/>
      <c r="J30" s="6"/>
      <c r="K30" s="6"/>
      <c r="L30" s="6"/>
      <c r="M30" s="6"/>
      <c r="N30" t="s">
        <v>259</v>
      </c>
    </row>
    <row r="31" spans="1:14" x14ac:dyDescent="0.3">
      <c r="A31" t="s">
        <v>181</v>
      </c>
      <c r="B31" t="s">
        <v>183</v>
      </c>
      <c r="C31">
        <v>0</v>
      </c>
      <c r="D31" s="18">
        <v>0.85</v>
      </c>
      <c r="E31" s="6"/>
      <c r="F31" s="6"/>
      <c r="G31" s="6"/>
      <c r="H31" s="39"/>
      <c r="I31" s="39"/>
      <c r="J31" s="6"/>
      <c r="K31" s="6"/>
      <c r="L31" s="6"/>
      <c r="M31" s="6"/>
      <c r="N31" t="s">
        <v>259</v>
      </c>
    </row>
    <row r="32" spans="1:14" x14ac:dyDescent="0.3">
      <c r="A32" t="s">
        <v>202</v>
      </c>
      <c r="B32" t="s">
        <v>304</v>
      </c>
      <c r="C32">
        <v>0</v>
      </c>
      <c r="D32" s="17">
        <v>1</v>
      </c>
      <c r="E32" s="6"/>
      <c r="F32" s="6"/>
      <c r="G32" s="6"/>
      <c r="H32" s="39"/>
      <c r="I32" s="39"/>
      <c r="J32" s="6"/>
      <c r="K32" s="6"/>
      <c r="L32" s="6"/>
      <c r="M32" s="6"/>
      <c r="N32" t="s">
        <v>255</v>
      </c>
    </row>
    <row r="33" spans="1:16" x14ac:dyDescent="0.3">
      <c r="D33" s="34"/>
    </row>
    <row r="34" spans="1:16" x14ac:dyDescent="0.3">
      <c r="A34" s="5" t="s">
        <v>54</v>
      </c>
    </row>
    <row r="35" spans="1:16" x14ac:dyDescent="0.3">
      <c r="A35" s="5" t="s">
        <v>78</v>
      </c>
    </row>
    <row r="36" spans="1:16" x14ac:dyDescent="0.3">
      <c r="A36" t="s">
        <v>278</v>
      </c>
      <c r="B36" t="s">
        <v>288</v>
      </c>
      <c r="D36">
        <v>8.0975000000000003E-4</v>
      </c>
      <c r="E36">
        <v>1.2145000000000001E-3</v>
      </c>
      <c r="F36">
        <v>2.22675E-3</v>
      </c>
      <c r="G36">
        <v>1.0122499999999999E-3</v>
      </c>
      <c r="H36" s="37">
        <v>4.2509999999999996E-3</v>
      </c>
      <c r="I36" s="37">
        <v>1.376525E-2</v>
      </c>
      <c r="J36">
        <v>3.3198499999999999E-2</v>
      </c>
      <c r="K36">
        <v>3.1983749999999998E-2</v>
      </c>
      <c r="L36">
        <v>6.5424999999999997E-2</v>
      </c>
      <c r="M36">
        <v>9.6113249999999997E-2</v>
      </c>
      <c r="N36" t="s">
        <v>277</v>
      </c>
    </row>
    <row r="37" spans="1:16" x14ac:dyDescent="0.3">
      <c r="A37" t="s">
        <v>9</v>
      </c>
      <c r="B37" t="s">
        <v>34</v>
      </c>
      <c r="C37">
        <v>0</v>
      </c>
      <c r="D37">
        <v>1.3</v>
      </c>
      <c r="E37" s="6"/>
      <c r="F37" s="6"/>
      <c r="G37" s="6"/>
      <c r="H37" s="39"/>
      <c r="I37" s="39"/>
      <c r="J37" s="6"/>
      <c r="K37" s="6"/>
      <c r="L37" s="6"/>
      <c r="M37" s="6"/>
      <c r="N37" t="s">
        <v>259</v>
      </c>
    </row>
    <row r="38" spans="1:16" x14ac:dyDescent="0.3">
      <c r="A38" t="s">
        <v>58</v>
      </c>
      <c r="B38" t="s">
        <v>59</v>
      </c>
      <c r="C38">
        <v>0</v>
      </c>
      <c r="D38" s="15">
        <v>30</v>
      </c>
      <c r="E38" s="6"/>
      <c r="F38" s="6"/>
      <c r="G38" s="6"/>
      <c r="H38" s="39"/>
      <c r="I38" s="39"/>
      <c r="J38" s="6"/>
      <c r="K38" s="6"/>
      <c r="L38" s="6"/>
      <c r="M38" s="6"/>
      <c r="N38" s="29" t="s">
        <v>260</v>
      </c>
    </row>
    <row r="40" spans="1:16" ht="15" thickBot="1" x14ac:dyDescent="0.35">
      <c r="A40" t="s">
        <v>11</v>
      </c>
      <c r="B40" t="s">
        <v>284</v>
      </c>
      <c r="C40">
        <v>1</v>
      </c>
      <c r="D40" s="15">
        <v>0.6</v>
      </c>
      <c r="E40" s="15">
        <v>0.5</v>
      </c>
      <c r="F40" s="15">
        <v>0.3</v>
      </c>
      <c r="G40" s="15">
        <v>0.3</v>
      </c>
      <c r="H40" s="15">
        <v>0.4</v>
      </c>
      <c r="I40" s="15">
        <v>0.5</v>
      </c>
      <c r="J40" s="15">
        <v>0.6</v>
      </c>
      <c r="K40" s="15">
        <v>0.7</v>
      </c>
      <c r="L40" s="15">
        <v>0.8</v>
      </c>
      <c r="M40" s="15">
        <v>0.9</v>
      </c>
      <c r="N40" t="s">
        <v>283</v>
      </c>
    </row>
    <row r="41" spans="1:16" x14ac:dyDescent="0.3">
      <c r="A41" t="s">
        <v>12</v>
      </c>
      <c r="B41" t="s">
        <v>40</v>
      </c>
      <c r="C41">
        <v>0</v>
      </c>
      <c r="D41" s="47">
        <v>0.99491232125079243</v>
      </c>
      <c r="E41" s="48">
        <v>0.99597578374584017</v>
      </c>
      <c r="F41" s="48">
        <v>0.99371771108019225</v>
      </c>
      <c r="G41" s="48">
        <v>0.99256483969014719</v>
      </c>
      <c r="H41" s="49">
        <v>0.99056317335218358</v>
      </c>
      <c r="I41" s="49">
        <v>0.98701151554590061</v>
      </c>
      <c r="J41" s="48">
        <v>0.97782355237779039</v>
      </c>
      <c r="K41" s="48">
        <v>0.96374430512058562</v>
      </c>
      <c r="L41" s="48">
        <v>0.93898753168256344</v>
      </c>
      <c r="M41" s="50">
        <v>0.90885269783268963</v>
      </c>
      <c r="N41" t="s">
        <v>269</v>
      </c>
      <c r="P41">
        <f>0.1/0.56</f>
        <v>0.17857142857142858</v>
      </c>
    </row>
    <row r="42" spans="1:16" x14ac:dyDescent="0.3">
      <c r="A42" t="s">
        <v>10</v>
      </c>
      <c r="B42" t="s">
        <v>271</v>
      </c>
      <c r="C42">
        <v>0</v>
      </c>
      <c r="D42" s="51">
        <v>4.5789108742868003E-3</v>
      </c>
      <c r="E42" s="52">
        <v>3.6217946287437647E-3</v>
      </c>
      <c r="F42" s="52">
        <v>5.6540600278269983E-3</v>
      </c>
      <c r="G42" s="52">
        <v>6.6916442788674769E-3</v>
      </c>
      <c r="H42" s="53">
        <v>8.4931439830348357E-3</v>
      </c>
      <c r="I42" s="53">
        <v>1.1689636008689466E-2</v>
      </c>
      <c r="J42" s="52">
        <v>1.9958802859988672E-2</v>
      </c>
      <c r="K42" s="52">
        <v>3.2630125391472975E-2</v>
      </c>
      <c r="L42" s="52">
        <v>5.4911221485692795E-2</v>
      </c>
      <c r="M42" s="54">
        <v>8.2032571950579239E-2</v>
      </c>
      <c r="N42" t="s">
        <v>269</v>
      </c>
    </row>
    <row r="43" spans="1:16" ht="15" thickBot="1" x14ac:dyDescent="0.35">
      <c r="A43" t="s">
        <v>117</v>
      </c>
      <c r="B43" t="s">
        <v>270</v>
      </c>
      <c r="C43">
        <v>0</v>
      </c>
      <c r="D43" s="55">
        <v>5.0876787492075523E-4</v>
      </c>
      <c r="E43" s="56">
        <v>4.0242162541597392E-4</v>
      </c>
      <c r="F43" s="56">
        <v>6.2822889198077786E-4</v>
      </c>
      <c r="G43" s="56">
        <v>7.4351603098527462E-4</v>
      </c>
      <c r="H43" s="57">
        <v>9.4368266478164753E-4</v>
      </c>
      <c r="I43" s="57">
        <v>1.2988484454099409E-3</v>
      </c>
      <c r="J43" s="56">
        <v>2.2176447622209625E-3</v>
      </c>
      <c r="K43" s="56">
        <v>3.625569487941442E-3</v>
      </c>
      <c r="L43" s="56">
        <v>6.1012468317436395E-3</v>
      </c>
      <c r="M43" s="58">
        <v>9.1147302167310235E-3</v>
      </c>
      <c r="N43" t="s">
        <v>269</v>
      </c>
    </row>
    <row r="44" spans="1:16" x14ac:dyDescent="0.3">
      <c r="D44" s="4"/>
    </row>
    <row r="45" spans="1:16" x14ac:dyDescent="0.3">
      <c r="A45" t="s">
        <v>13</v>
      </c>
      <c r="B45" t="s">
        <v>41</v>
      </c>
      <c r="C45">
        <v>1</v>
      </c>
      <c r="D45" s="14">
        <v>1</v>
      </c>
      <c r="E45" s="14">
        <v>1</v>
      </c>
      <c r="F45" s="14">
        <v>1</v>
      </c>
      <c r="G45" s="14">
        <v>1</v>
      </c>
      <c r="H45" s="43">
        <v>1</v>
      </c>
      <c r="I45" s="43">
        <v>1</v>
      </c>
      <c r="J45" s="14">
        <v>1</v>
      </c>
      <c r="K45" s="14">
        <v>1</v>
      </c>
      <c r="L45" s="14">
        <v>1</v>
      </c>
      <c r="M45" s="14">
        <v>1</v>
      </c>
      <c r="N45" t="s">
        <v>272</v>
      </c>
    </row>
    <row r="46" spans="1:16" x14ac:dyDescent="0.3">
      <c r="A46" t="s">
        <v>14</v>
      </c>
      <c r="B46" t="s">
        <v>42</v>
      </c>
      <c r="C46">
        <v>1</v>
      </c>
      <c r="D46" s="14">
        <v>4</v>
      </c>
      <c r="E46" s="14">
        <v>4</v>
      </c>
      <c r="F46" s="14">
        <v>4</v>
      </c>
      <c r="G46" s="14">
        <v>4</v>
      </c>
      <c r="H46" s="43">
        <v>4</v>
      </c>
      <c r="I46" s="43">
        <v>4</v>
      </c>
      <c r="J46" s="14">
        <v>4</v>
      </c>
      <c r="K46" s="14">
        <v>4</v>
      </c>
      <c r="L46" s="14">
        <v>4</v>
      </c>
      <c r="M46" s="14">
        <v>4</v>
      </c>
      <c r="N46" t="s">
        <v>272</v>
      </c>
    </row>
    <row r="47" spans="1:16" x14ac:dyDescent="0.3">
      <c r="A47" t="s">
        <v>15</v>
      </c>
      <c r="B47" t="s">
        <v>43</v>
      </c>
      <c r="C47">
        <v>1</v>
      </c>
      <c r="D47" s="15">
        <v>7.1999999999999993</v>
      </c>
      <c r="E47" s="15">
        <v>7.5</v>
      </c>
      <c r="F47" s="15">
        <v>7.8</v>
      </c>
      <c r="G47" s="15">
        <v>7.8599999999999994</v>
      </c>
      <c r="H47" s="38">
        <v>8.0399999999999991</v>
      </c>
      <c r="I47" s="38">
        <v>10.199999999999999</v>
      </c>
      <c r="J47" s="15">
        <v>10.5</v>
      </c>
      <c r="K47" s="15">
        <v>10.26</v>
      </c>
      <c r="L47" s="15">
        <v>9.42</v>
      </c>
      <c r="M47" s="15">
        <v>9.1199999999999992</v>
      </c>
      <c r="N47" t="s">
        <v>273</v>
      </c>
    </row>
    <row r="48" spans="1:16" x14ac:dyDescent="0.3">
      <c r="A48" t="s">
        <v>119</v>
      </c>
      <c r="B48" t="s">
        <v>185</v>
      </c>
      <c r="C48">
        <v>1</v>
      </c>
      <c r="D48" s="15">
        <v>7.1999999999999993</v>
      </c>
      <c r="E48" s="15">
        <v>7.5</v>
      </c>
      <c r="F48" s="15">
        <v>7.8</v>
      </c>
      <c r="G48" s="15">
        <v>7.8599999999999994</v>
      </c>
      <c r="H48" s="38">
        <v>8.0399999999999991</v>
      </c>
      <c r="I48" s="38">
        <v>10.199999999999999</v>
      </c>
      <c r="J48" s="15">
        <v>10.5</v>
      </c>
      <c r="K48" s="15">
        <v>10.26</v>
      </c>
      <c r="L48" s="15">
        <v>9.42</v>
      </c>
      <c r="M48" s="15">
        <v>9.1199999999999992</v>
      </c>
      <c r="N48" t="s">
        <v>272</v>
      </c>
    </row>
    <row r="49" spans="1:14" x14ac:dyDescent="0.3">
      <c r="H49"/>
      <c r="I49"/>
    </row>
    <row r="50" spans="1:14" x14ac:dyDescent="0.3">
      <c r="A50" t="s">
        <v>60</v>
      </c>
      <c r="B50" t="s">
        <v>61</v>
      </c>
      <c r="C50">
        <v>1</v>
      </c>
      <c r="D50" s="14">
        <f>5*365</f>
        <v>1825</v>
      </c>
      <c r="E50" s="6"/>
      <c r="F50" s="6"/>
      <c r="G50" s="6"/>
      <c r="H50" s="39"/>
      <c r="I50" s="39"/>
      <c r="J50" s="6"/>
      <c r="K50" s="6"/>
      <c r="L50" s="6"/>
      <c r="M50" s="6"/>
      <c r="N50" s="72"/>
    </row>
    <row r="51" spans="1:14" x14ac:dyDescent="0.3">
      <c r="A51" t="s">
        <v>63</v>
      </c>
      <c r="B51" t="s">
        <v>62</v>
      </c>
      <c r="C51">
        <v>1</v>
      </c>
      <c r="D51" s="65">
        <v>365</v>
      </c>
      <c r="E51" s="6"/>
      <c r="F51" s="6"/>
      <c r="G51" s="6"/>
      <c r="H51" s="39"/>
      <c r="I51" s="39"/>
      <c r="J51" s="6"/>
      <c r="K51" s="6"/>
      <c r="L51" s="6"/>
      <c r="M51" s="6"/>
      <c r="N51" s="72"/>
    </row>
    <row r="53" spans="1:14" x14ac:dyDescent="0.3">
      <c r="A53" s="5" t="s">
        <v>56</v>
      </c>
      <c r="D53" s="59"/>
      <c r="E53" s="59"/>
      <c r="F53" s="59"/>
      <c r="G53" s="59"/>
      <c r="H53" s="60"/>
      <c r="I53" s="60"/>
      <c r="J53" s="59"/>
      <c r="K53" s="59"/>
      <c r="L53" s="59"/>
      <c r="M53" s="59"/>
    </row>
    <row r="54" spans="1:14" x14ac:dyDescent="0.3">
      <c r="A54" t="s">
        <v>16</v>
      </c>
      <c r="B54" t="s">
        <v>238</v>
      </c>
      <c r="C54">
        <v>0</v>
      </c>
      <c r="D54">
        <v>10</v>
      </c>
      <c r="E54">
        <v>40</v>
      </c>
      <c r="F54">
        <v>70</v>
      </c>
      <c r="G54">
        <v>100</v>
      </c>
      <c r="H54" s="37">
        <v>130</v>
      </c>
      <c r="I54" s="37">
        <v>160</v>
      </c>
      <c r="J54">
        <v>190</v>
      </c>
      <c r="K54">
        <v>210</v>
      </c>
      <c r="L54">
        <v>240</v>
      </c>
      <c r="M54">
        <v>270</v>
      </c>
    </row>
    <row r="55" spans="1:14" x14ac:dyDescent="0.3">
      <c r="A55" t="s">
        <v>17</v>
      </c>
      <c r="B55" t="s">
        <v>44</v>
      </c>
      <c r="C55">
        <v>3</v>
      </c>
      <c r="D55" s="59">
        <v>9.0262679016149556E-3</v>
      </c>
      <c r="E55" s="59">
        <v>2.2057850536201969E-2</v>
      </c>
      <c r="F55" s="59">
        <v>2.6002433726858301E-2</v>
      </c>
      <c r="G55" s="59">
        <v>3.3866401295262326E-2</v>
      </c>
      <c r="H55" s="60">
        <v>6.3599265897090668E-2</v>
      </c>
      <c r="I55" s="60">
        <v>0.1468412890180795</v>
      </c>
      <c r="J55" s="59">
        <v>0.45034730389888855</v>
      </c>
      <c r="K55" s="59">
        <v>0.65823088205443847</v>
      </c>
      <c r="L55" s="59">
        <v>0.75833931525975273</v>
      </c>
      <c r="M55" s="59">
        <v>0.74855466066564025</v>
      </c>
      <c r="N55" t="s">
        <v>279</v>
      </c>
    </row>
    <row r="56" spans="1:14" x14ac:dyDescent="0.3">
      <c r="A56" t="s">
        <v>350</v>
      </c>
      <c r="D56" s="59">
        <v>0</v>
      </c>
      <c r="E56" s="59">
        <v>0</v>
      </c>
      <c r="F56" s="59">
        <v>0</v>
      </c>
      <c r="G56" s="59">
        <v>0</v>
      </c>
      <c r="H56" s="60">
        <v>0</v>
      </c>
      <c r="I56" s="60">
        <v>0</v>
      </c>
      <c r="J56" s="59">
        <v>0</v>
      </c>
      <c r="K56" s="59">
        <v>0</v>
      </c>
      <c r="L56" s="59">
        <v>0</v>
      </c>
      <c r="M56" s="59">
        <v>0</v>
      </c>
    </row>
    <row r="57" spans="1:14" ht="15" thickBot="1" x14ac:dyDescent="0.35">
      <c r="A57" t="s">
        <v>118</v>
      </c>
      <c r="B57" t="s">
        <v>45</v>
      </c>
      <c r="C57">
        <v>3</v>
      </c>
      <c r="D57" s="15">
        <v>0.31</v>
      </c>
      <c r="E57" s="15">
        <v>0.31</v>
      </c>
      <c r="F57" s="15">
        <v>0.31</v>
      </c>
      <c r="G57" s="15">
        <v>0.31</v>
      </c>
      <c r="H57" s="38">
        <v>0.31</v>
      </c>
      <c r="I57" s="38">
        <v>0.31</v>
      </c>
      <c r="J57" s="15">
        <v>0.31</v>
      </c>
      <c r="K57" s="15">
        <v>0.31</v>
      </c>
      <c r="L57" s="15">
        <v>0.31</v>
      </c>
      <c r="M57" s="15">
        <v>0.31</v>
      </c>
      <c r="N57" s="29" t="s">
        <v>282</v>
      </c>
    </row>
    <row r="58" spans="1:14" ht="15" thickBot="1" x14ac:dyDescent="0.35">
      <c r="A58" t="s">
        <v>108</v>
      </c>
      <c r="B58" t="s">
        <v>109</v>
      </c>
      <c r="C58">
        <v>3</v>
      </c>
      <c r="D58" s="68">
        <v>0.81857862607524046</v>
      </c>
      <c r="E58" s="68">
        <v>0.60401127663817045</v>
      </c>
      <c r="F58" s="68">
        <v>0.50424314073930243</v>
      </c>
      <c r="G58" s="68">
        <v>0.43852754961069579</v>
      </c>
      <c r="H58" s="68">
        <v>0.3894439272011006</v>
      </c>
      <c r="I58" s="68">
        <v>0.35025141162564921</v>
      </c>
      <c r="J58" s="68">
        <v>0.3176244762376727</v>
      </c>
      <c r="K58" s="68">
        <v>0.28967579130223259</v>
      </c>
      <c r="L58" s="68">
        <v>0.26523047596408661</v>
      </c>
      <c r="M58" s="69">
        <v>0.24977435437416431</v>
      </c>
      <c r="N58" t="s">
        <v>279</v>
      </c>
    </row>
    <row r="59" spans="1:14" x14ac:dyDescent="0.3">
      <c r="A59" t="s">
        <v>123</v>
      </c>
      <c r="B59" t="s">
        <v>122</v>
      </c>
      <c r="C59">
        <v>3</v>
      </c>
      <c r="D59" s="15">
        <v>0.26</v>
      </c>
      <c r="E59" s="15">
        <v>0.26</v>
      </c>
      <c r="F59" s="15">
        <v>0.26</v>
      </c>
      <c r="G59" s="15">
        <v>0.26</v>
      </c>
      <c r="H59" s="15">
        <v>0.26</v>
      </c>
      <c r="I59" s="15">
        <v>0.26</v>
      </c>
      <c r="J59" s="15">
        <v>0.26</v>
      </c>
      <c r="K59" s="15">
        <v>0.26</v>
      </c>
      <c r="L59" s="15">
        <v>0.26</v>
      </c>
      <c r="M59" s="15">
        <v>0.26</v>
      </c>
      <c r="N59" s="29" t="s">
        <v>282</v>
      </c>
    </row>
    <row r="60" spans="1:14" x14ac:dyDescent="0.3">
      <c r="A60" t="s">
        <v>286</v>
      </c>
      <c r="B60" t="s">
        <v>285</v>
      </c>
      <c r="C60">
        <v>1</v>
      </c>
      <c r="D60" s="15">
        <v>0.3</v>
      </c>
      <c r="E60" s="15"/>
      <c r="F60" s="15"/>
      <c r="G60" s="15"/>
      <c r="H60" s="15"/>
      <c r="I60" s="15"/>
      <c r="J60" s="15"/>
      <c r="K60" s="15"/>
      <c r="L60" s="15"/>
      <c r="M60" s="15"/>
      <c r="N60" s="29" t="s">
        <v>287</v>
      </c>
    </row>
    <row r="61" spans="1:14" x14ac:dyDescent="0.3">
      <c r="A61" s="5" t="s">
        <v>232</v>
      </c>
      <c r="B61" s="5" t="s">
        <v>233</v>
      </c>
      <c r="C61">
        <v>0</v>
      </c>
      <c r="D61" s="15">
        <v>7</v>
      </c>
      <c r="N61" t="s">
        <v>280</v>
      </c>
    </row>
    <row r="62" spans="1:14" x14ac:dyDescent="0.3">
      <c r="A62" s="5" t="s">
        <v>236</v>
      </c>
      <c r="B62" s="27" t="s">
        <v>237</v>
      </c>
      <c r="C62" s="23">
        <v>0</v>
      </c>
      <c r="D62" s="23">
        <v>1</v>
      </c>
      <c r="N62" t="s">
        <v>281</v>
      </c>
    </row>
    <row r="64" spans="1:14" x14ac:dyDescent="0.3">
      <c r="A64" s="5" t="s">
        <v>57</v>
      </c>
      <c r="D64" s="1"/>
      <c r="E64" s="1"/>
      <c r="F64" s="1"/>
      <c r="G64" s="1"/>
    </row>
    <row r="65" spans="1:15" x14ac:dyDescent="0.3">
      <c r="A65" s="23" t="s">
        <v>76</v>
      </c>
      <c r="B65" s="23" t="s">
        <v>244</v>
      </c>
      <c r="C65" s="23">
        <v>0</v>
      </c>
      <c r="D65" s="63">
        <v>40</v>
      </c>
      <c r="E65" s="6"/>
      <c r="F65" s="6"/>
      <c r="G65" s="6"/>
      <c r="H65" s="39"/>
      <c r="I65" s="39"/>
      <c r="J65" s="6"/>
      <c r="K65" s="6"/>
      <c r="L65" s="6"/>
      <c r="M65" s="6"/>
      <c r="N65" t="s">
        <v>272</v>
      </c>
    </row>
    <row r="66" spans="1:15" x14ac:dyDescent="0.3">
      <c r="A66" s="23" t="s">
        <v>31</v>
      </c>
      <c r="B66" s="23" t="s">
        <v>261</v>
      </c>
      <c r="C66" s="23">
        <v>0</v>
      </c>
      <c r="D66" s="62">
        <v>6.5000000000000002E-2</v>
      </c>
      <c r="E66" s="6"/>
      <c r="F66" s="6"/>
      <c r="G66" s="6"/>
      <c r="H66" s="39"/>
      <c r="I66" s="39"/>
      <c r="J66" s="6"/>
      <c r="K66" s="6"/>
      <c r="L66" s="6"/>
      <c r="M66" s="6"/>
      <c r="N66" s="29" t="s">
        <v>299</v>
      </c>
    </row>
    <row r="67" spans="1:15" x14ac:dyDescent="0.3">
      <c r="A67" s="23" t="s">
        <v>30</v>
      </c>
      <c r="B67" s="23" t="s">
        <v>231</v>
      </c>
      <c r="C67" s="23">
        <v>0</v>
      </c>
      <c r="D67" s="62">
        <v>2.7</v>
      </c>
      <c r="E67" s="6"/>
      <c r="F67" s="6"/>
      <c r="G67" s="6"/>
      <c r="H67" s="39"/>
      <c r="I67" s="39"/>
      <c r="J67" s="6"/>
      <c r="K67" s="6"/>
      <c r="L67" s="6"/>
      <c r="M67" s="6"/>
      <c r="N67" t="s">
        <v>280</v>
      </c>
    </row>
    <row r="68" spans="1:15" x14ac:dyDescent="0.3">
      <c r="A68" t="s">
        <v>28</v>
      </c>
      <c r="B68" t="s">
        <v>77</v>
      </c>
      <c r="C68">
        <v>0</v>
      </c>
      <c r="D68" s="15">
        <v>1150</v>
      </c>
      <c r="E68" s="6"/>
      <c r="F68" s="6"/>
      <c r="G68" s="6"/>
      <c r="H68" s="39"/>
      <c r="I68" s="39"/>
      <c r="J68" s="6"/>
      <c r="K68" s="6"/>
      <c r="L68" s="6"/>
      <c r="M68" s="6"/>
      <c r="N68" t="s">
        <v>302</v>
      </c>
    </row>
    <row r="69" spans="1:15" x14ac:dyDescent="0.3">
      <c r="A69" t="s">
        <v>29</v>
      </c>
      <c r="B69" t="s">
        <v>230</v>
      </c>
      <c r="C69">
        <v>0</v>
      </c>
      <c r="D69" s="15">
        <v>100</v>
      </c>
      <c r="E69" s="6"/>
      <c r="F69" s="6"/>
      <c r="G69" s="6"/>
      <c r="H69" s="39"/>
      <c r="I69" s="39"/>
      <c r="J69" s="6"/>
      <c r="K69" s="6"/>
      <c r="L69" s="6"/>
      <c r="M69" s="6"/>
      <c r="N69" t="s">
        <v>302</v>
      </c>
    </row>
    <row r="70" spans="1:15" x14ac:dyDescent="0.3">
      <c r="A70" t="s">
        <v>240</v>
      </c>
      <c r="B70" t="s">
        <v>303</v>
      </c>
      <c r="C70">
        <v>0</v>
      </c>
      <c r="D70" s="15">
        <v>0.33913043478260901</v>
      </c>
      <c r="E70" s="6"/>
      <c r="F70" s="6"/>
      <c r="G70" s="6"/>
      <c r="H70" s="39"/>
      <c r="I70" s="39"/>
      <c r="J70" s="6"/>
      <c r="K70" s="6"/>
      <c r="L70" s="6"/>
      <c r="M70" s="6"/>
      <c r="N70" t="s">
        <v>301</v>
      </c>
    </row>
    <row r="71" spans="1:15" x14ac:dyDescent="0.3">
      <c r="A71" s="61" t="s">
        <v>243</v>
      </c>
      <c r="B71" s="61" t="s">
        <v>245</v>
      </c>
      <c r="C71" s="23">
        <v>0</v>
      </c>
      <c r="D71" s="63">
        <v>0.7</v>
      </c>
      <c r="E71" s="6"/>
      <c r="F71" s="6"/>
      <c r="G71" s="6"/>
      <c r="H71" s="39"/>
      <c r="I71" s="39"/>
      <c r="J71" s="6"/>
      <c r="K71" s="6"/>
      <c r="L71" s="6"/>
      <c r="M71" s="6"/>
      <c r="N71" t="s">
        <v>307</v>
      </c>
    </row>
    <row r="72" spans="1:15" x14ac:dyDescent="0.3">
      <c r="A72" s="27" t="s">
        <v>242</v>
      </c>
      <c r="B72" s="27" t="s">
        <v>241</v>
      </c>
      <c r="C72" s="23">
        <v>0</v>
      </c>
      <c r="D72" s="62">
        <v>2E-3</v>
      </c>
      <c r="E72" s="6"/>
      <c r="F72" s="6"/>
      <c r="G72" s="6"/>
      <c r="H72" s="39"/>
      <c r="I72" s="39"/>
      <c r="J72" s="6"/>
      <c r="K72" s="6"/>
      <c r="L72" s="6"/>
      <c r="M72" s="6"/>
      <c r="N72" t="s">
        <v>272</v>
      </c>
    </row>
    <row r="73" spans="1:15" x14ac:dyDescent="0.3">
      <c r="A73" s="27" t="s">
        <v>247</v>
      </c>
      <c r="B73" s="27" t="s">
        <v>246</v>
      </c>
      <c r="C73" s="23"/>
      <c r="D73" s="62">
        <v>180</v>
      </c>
      <c r="E73" s="6"/>
      <c r="F73" s="6"/>
      <c r="G73" s="6"/>
      <c r="H73" s="39"/>
      <c r="I73" s="39"/>
      <c r="J73" s="6"/>
      <c r="K73" s="6"/>
      <c r="L73" s="6"/>
      <c r="M73" s="6"/>
      <c r="N73" t="s">
        <v>300</v>
      </c>
    </row>
    <row r="74" spans="1:15" x14ac:dyDescent="0.3">
      <c r="A74" s="27" t="s">
        <v>298</v>
      </c>
      <c r="B74" s="27" t="s">
        <v>296</v>
      </c>
      <c r="C74" s="23"/>
      <c r="D74" s="62">
        <v>0.85</v>
      </c>
      <c r="E74" s="6"/>
      <c r="F74" s="6"/>
      <c r="G74" s="6"/>
      <c r="H74" s="39"/>
      <c r="I74" s="39"/>
      <c r="J74" s="6"/>
      <c r="K74" s="6"/>
      <c r="L74" s="6"/>
      <c r="M74" s="6"/>
      <c r="N74" s="29" t="s">
        <v>297</v>
      </c>
    </row>
    <row r="76" spans="1:15" x14ac:dyDescent="0.3">
      <c r="A76" s="5" t="s">
        <v>184</v>
      </c>
      <c r="B76" s="27" t="s">
        <v>262</v>
      </c>
    </row>
    <row r="77" spans="1:15" x14ac:dyDescent="0.3">
      <c r="A77" t="s">
        <v>187</v>
      </c>
      <c r="B77" t="s">
        <v>206</v>
      </c>
      <c r="C77">
        <v>1</v>
      </c>
      <c r="D77">
        <v>1</v>
      </c>
      <c r="E77">
        <v>1</v>
      </c>
      <c r="F77">
        <v>1</v>
      </c>
      <c r="G77">
        <v>1</v>
      </c>
      <c r="H77" s="37">
        <v>1</v>
      </c>
      <c r="I77" s="37">
        <v>1</v>
      </c>
      <c r="J77">
        <v>1</v>
      </c>
      <c r="K77">
        <v>1</v>
      </c>
      <c r="L77">
        <v>1</v>
      </c>
      <c r="M77">
        <v>1</v>
      </c>
    </row>
    <row r="78" spans="1:15" x14ac:dyDescent="0.3">
      <c r="A78" t="s">
        <v>200</v>
      </c>
      <c r="B78" t="s">
        <v>207</v>
      </c>
      <c r="C78">
        <v>1</v>
      </c>
      <c r="D78" s="32">
        <v>500</v>
      </c>
      <c r="E78" s="32">
        <v>500</v>
      </c>
      <c r="F78" s="32">
        <v>500</v>
      </c>
      <c r="G78" s="32">
        <v>500</v>
      </c>
      <c r="H78" s="32">
        <v>500</v>
      </c>
      <c r="I78" s="32">
        <v>500</v>
      </c>
      <c r="J78" s="32">
        <v>500</v>
      </c>
      <c r="K78" s="32">
        <v>500</v>
      </c>
      <c r="L78" s="32">
        <v>500</v>
      </c>
      <c r="M78" s="32">
        <v>500</v>
      </c>
      <c r="N78" s="29" t="s">
        <v>289</v>
      </c>
      <c r="O78" t="s">
        <v>268</v>
      </c>
    </row>
    <row r="79" spans="1:15" x14ac:dyDescent="0.3">
      <c r="A79" t="s">
        <v>188</v>
      </c>
      <c r="B79" t="s">
        <v>208</v>
      </c>
      <c r="C79">
        <v>1</v>
      </c>
      <c r="D79" s="32">
        <v>2500</v>
      </c>
      <c r="E79" s="32">
        <v>2500</v>
      </c>
      <c r="F79" s="32">
        <v>2500</v>
      </c>
      <c r="G79" s="32">
        <v>2500</v>
      </c>
      <c r="H79" s="32">
        <v>2500</v>
      </c>
      <c r="I79" s="32">
        <v>2500</v>
      </c>
      <c r="J79" s="32">
        <v>2500</v>
      </c>
      <c r="K79" s="32">
        <v>2500</v>
      </c>
      <c r="L79" s="32">
        <v>2500</v>
      </c>
      <c r="M79" s="32">
        <v>2500</v>
      </c>
      <c r="N79" s="29" t="s">
        <v>289</v>
      </c>
      <c r="O79" t="s">
        <v>268</v>
      </c>
    </row>
    <row r="80" spans="1:15" x14ac:dyDescent="0.3">
      <c r="A80" t="s">
        <v>189</v>
      </c>
      <c r="B80" t="s">
        <v>209</v>
      </c>
      <c r="C80">
        <v>1</v>
      </c>
      <c r="D80" s="32">
        <v>0</v>
      </c>
      <c r="E80" s="32">
        <v>73.974773323414368</v>
      </c>
      <c r="F80" s="32">
        <v>245.0234081412851</v>
      </c>
      <c r="G80" s="32">
        <v>259.1022892575449</v>
      </c>
      <c r="H80" s="44">
        <v>295.75666737614551</v>
      </c>
      <c r="I80" s="44">
        <v>262.77965383901034</v>
      </c>
      <c r="J80" s="32">
        <v>131.61165222261778</v>
      </c>
      <c r="K80" s="32">
        <v>17.204083299011018</v>
      </c>
      <c r="L80" s="32">
        <v>0</v>
      </c>
      <c r="M80" s="32">
        <v>0</v>
      </c>
      <c r="N80" s="73" t="s">
        <v>292</v>
      </c>
    </row>
    <row r="81" spans="1:15" x14ac:dyDescent="0.3">
      <c r="A81" t="s">
        <v>190</v>
      </c>
      <c r="B81" t="s">
        <v>210</v>
      </c>
      <c r="C81">
        <v>1</v>
      </c>
      <c r="D81" s="32">
        <v>0</v>
      </c>
      <c r="E81" s="32">
        <v>73.974773323414368</v>
      </c>
      <c r="F81" s="32">
        <v>245.0234081412851</v>
      </c>
      <c r="G81" s="32">
        <v>259.1022892575449</v>
      </c>
      <c r="H81" s="44">
        <v>295.75666737614551</v>
      </c>
      <c r="I81" s="44">
        <v>262.77965383901034</v>
      </c>
      <c r="J81" s="32">
        <v>131.61165222261778</v>
      </c>
      <c r="K81" s="32">
        <v>17.204083299011018</v>
      </c>
      <c r="L81" s="32">
        <v>0</v>
      </c>
      <c r="M81" s="32">
        <v>0</v>
      </c>
      <c r="N81" s="73"/>
    </row>
    <row r="82" spans="1:15" x14ac:dyDescent="0.3">
      <c r="A82" t="s">
        <v>191</v>
      </c>
      <c r="B82" t="s">
        <v>211</v>
      </c>
      <c r="C82">
        <v>1</v>
      </c>
      <c r="D82" s="32">
        <v>0</v>
      </c>
      <c r="E82" s="32">
        <v>73.974773323414368</v>
      </c>
      <c r="F82" s="32">
        <v>245.0234081412851</v>
      </c>
      <c r="G82" s="32">
        <v>259.1022892575449</v>
      </c>
      <c r="H82" s="44">
        <v>295.75666737614551</v>
      </c>
      <c r="I82" s="44">
        <v>262.77965383901034</v>
      </c>
      <c r="J82" s="32">
        <v>131.61165222261778</v>
      </c>
      <c r="K82" s="32">
        <v>17.204083299011018</v>
      </c>
      <c r="L82" s="32">
        <v>0</v>
      </c>
      <c r="M82" s="32">
        <v>0</v>
      </c>
      <c r="N82" s="73"/>
    </row>
    <row r="83" spans="1:15" x14ac:dyDescent="0.3">
      <c r="A83" t="s">
        <v>234</v>
      </c>
      <c r="B83" t="s">
        <v>235</v>
      </c>
      <c r="C83">
        <v>1</v>
      </c>
      <c r="D83" s="32">
        <f>85*D80</f>
        <v>0</v>
      </c>
      <c r="E83" s="32">
        <f t="shared" ref="E83:M83" si="1">85*E80</f>
        <v>6287.8557324902213</v>
      </c>
      <c r="F83" s="32">
        <f t="shared" si="1"/>
        <v>20826.989692009232</v>
      </c>
      <c r="G83" s="32">
        <f t="shared" si="1"/>
        <v>22023.694586891317</v>
      </c>
      <c r="H83" s="32">
        <f t="shared" si="1"/>
        <v>25139.316726972367</v>
      </c>
      <c r="I83" s="32">
        <f t="shared" si="1"/>
        <v>22336.270576315877</v>
      </c>
      <c r="J83" s="32">
        <f t="shared" si="1"/>
        <v>11186.99043892251</v>
      </c>
      <c r="K83" s="32">
        <f t="shared" si="1"/>
        <v>1462.3470804159365</v>
      </c>
      <c r="L83" s="32">
        <f t="shared" si="1"/>
        <v>0</v>
      </c>
      <c r="M83" s="32">
        <f t="shared" si="1"/>
        <v>0</v>
      </c>
      <c r="N83" s="29" t="s">
        <v>290</v>
      </c>
      <c r="O83" t="s">
        <v>291</v>
      </c>
    </row>
    <row r="84" spans="1:15" x14ac:dyDescent="0.3">
      <c r="A84" t="s">
        <v>192</v>
      </c>
      <c r="B84" t="s">
        <v>186</v>
      </c>
      <c r="C84">
        <v>0</v>
      </c>
      <c r="D84" s="33">
        <v>0.99606627414700155</v>
      </c>
      <c r="E84" s="33">
        <v>0.9776719595406318</v>
      </c>
      <c r="F84" s="33">
        <v>0.96215145396579216</v>
      </c>
      <c r="G84" s="33">
        <v>0.94793030270711187</v>
      </c>
      <c r="H84" s="45">
        <v>0.93126381849083051</v>
      </c>
      <c r="I84" s="45">
        <v>0.90927542807983519</v>
      </c>
      <c r="J84" s="33">
        <v>0.87879767665745989</v>
      </c>
      <c r="K84" s="33">
        <v>0.83618203004552705</v>
      </c>
      <c r="L84" s="33">
        <v>0.78018759924575853</v>
      </c>
      <c r="M84" s="33">
        <v>0.71017831608378845</v>
      </c>
      <c r="N84" s="29" t="s">
        <v>267</v>
      </c>
    </row>
    <row r="85" spans="1:15" x14ac:dyDescent="0.3">
      <c r="A85" t="s">
        <v>193</v>
      </c>
      <c r="C85">
        <v>0</v>
      </c>
      <c r="D85" s="32">
        <v>0.56577958966108621</v>
      </c>
      <c r="E85" s="32">
        <v>0.54544311847981053</v>
      </c>
      <c r="F85" s="32">
        <v>0.52998577615353082</v>
      </c>
      <c r="G85" s="32">
        <v>0.5158225002074448</v>
      </c>
      <c r="H85" s="44">
        <v>0.49922384298817096</v>
      </c>
      <c r="I85" s="44">
        <v>0.47732493794621011</v>
      </c>
      <c r="J85" s="32">
        <v>0.44697122074291129</v>
      </c>
      <c r="K85" s="32">
        <v>0.40452900550964854</v>
      </c>
      <c r="L85" s="32">
        <v>0.34876245324988897</v>
      </c>
      <c r="M85" s="32">
        <v>0.27903808437325295</v>
      </c>
      <c r="N85" s="29" t="s">
        <v>351</v>
      </c>
    </row>
    <row r="86" spans="1:15" x14ac:dyDescent="0.3">
      <c r="A86" t="s">
        <v>194</v>
      </c>
      <c r="C86">
        <v>0</v>
      </c>
      <c r="D86" s="32">
        <v>0.46618655609820131</v>
      </c>
      <c r="E86" s="32">
        <v>0.44585008491692557</v>
      </c>
      <c r="F86" s="32">
        <v>0.43039274259064603</v>
      </c>
      <c r="G86" s="32">
        <v>0.41622946664455995</v>
      </c>
      <c r="H86" s="44">
        <v>0.39963080942528606</v>
      </c>
      <c r="I86" s="44">
        <v>0.37773190438332527</v>
      </c>
      <c r="J86" s="32">
        <v>0.34737818718002644</v>
      </c>
      <c r="K86" s="32">
        <v>0.30493597194676375</v>
      </c>
      <c r="L86" s="32">
        <v>0.24916941968700412</v>
      </c>
      <c r="M86" s="32">
        <v>0.17944505081036816</v>
      </c>
      <c r="N86" s="29" t="s">
        <v>351</v>
      </c>
    </row>
    <row r="87" spans="1:15" x14ac:dyDescent="0.3">
      <c r="A87" t="s">
        <v>195</v>
      </c>
      <c r="C87">
        <v>0</v>
      </c>
      <c r="D87" s="32">
        <v>0.36659352253531657</v>
      </c>
      <c r="E87" s="32">
        <v>0.34625705135404072</v>
      </c>
      <c r="F87" s="32">
        <v>0.33079970902776124</v>
      </c>
      <c r="G87" s="32">
        <v>0.31663643308167522</v>
      </c>
      <c r="H87" s="44">
        <v>0.30003777586240127</v>
      </c>
      <c r="I87" s="44">
        <v>0.27813887082044048</v>
      </c>
      <c r="J87" s="32">
        <v>0.24778515361714165</v>
      </c>
      <c r="K87" s="32">
        <v>0.20534293838387899</v>
      </c>
      <c r="L87" s="32">
        <v>0.1495763861241193</v>
      </c>
      <c r="M87" s="32">
        <v>7.9852017247483364E-2</v>
      </c>
      <c r="N87" s="29" t="s">
        <v>351</v>
      </c>
    </row>
    <row r="88" spans="1:15" x14ac:dyDescent="0.3">
      <c r="A88" t="s">
        <v>196</v>
      </c>
      <c r="B88" t="s">
        <v>198</v>
      </c>
      <c r="C88">
        <v>0</v>
      </c>
      <c r="D88" s="70">
        <v>3.5000000000000003E-2</v>
      </c>
      <c r="N88" t="s">
        <v>263</v>
      </c>
    </row>
    <row r="89" spans="1:15" x14ac:dyDescent="0.3">
      <c r="A89" t="s">
        <v>197</v>
      </c>
      <c r="B89" t="s">
        <v>199</v>
      </c>
      <c r="C89">
        <v>0</v>
      </c>
      <c r="D89" s="70">
        <v>3.5000000000000003E-2</v>
      </c>
      <c r="N89" t="s">
        <v>264</v>
      </c>
    </row>
    <row r="90" spans="1:15" x14ac:dyDescent="0.3">
      <c r="A90" t="s">
        <v>217</v>
      </c>
      <c r="B90" t="s">
        <v>218</v>
      </c>
      <c r="C90">
        <v>1</v>
      </c>
      <c r="D90" s="71">
        <v>32.5</v>
      </c>
      <c r="N90" s="29" t="s">
        <v>265</v>
      </c>
    </row>
    <row r="91" spans="1:15" x14ac:dyDescent="0.3">
      <c r="A91" s="27" t="s">
        <v>239</v>
      </c>
      <c r="B91" s="27" t="s">
        <v>248</v>
      </c>
      <c r="C91" s="23">
        <v>0</v>
      </c>
      <c r="D91" s="25">
        <v>0</v>
      </c>
      <c r="N91" t="s">
        <v>266</v>
      </c>
    </row>
    <row r="93" spans="1:15" x14ac:dyDescent="0.3">
      <c r="A93" s="5" t="s">
        <v>107</v>
      </c>
    </row>
    <row r="94" spans="1:15" x14ac:dyDescent="0.3">
      <c r="A94" t="s">
        <v>80</v>
      </c>
      <c r="B94" t="s">
        <v>92</v>
      </c>
      <c r="C94">
        <v>0</v>
      </c>
      <c r="D94" s="9">
        <v>1720241.7181687069</v>
      </c>
      <c r="E94" s="9">
        <v>1491199.0991425363</v>
      </c>
      <c r="F94" s="9">
        <v>1680984.7536091523</v>
      </c>
      <c r="G94" s="9">
        <v>1797175.1441939122</v>
      </c>
      <c r="H94" s="46">
        <v>1870254.5423047971</v>
      </c>
      <c r="I94" s="46">
        <v>1949406.6288778111</v>
      </c>
      <c r="J94" s="9">
        <v>1633938.6005153167</v>
      </c>
      <c r="K94" s="9">
        <v>1150801.9011769854</v>
      </c>
      <c r="L94" s="9">
        <v>428101.76261447312</v>
      </c>
      <c r="M94" s="9">
        <v>173525.41253198436</v>
      </c>
    </row>
    <row r="95" spans="1:15" x14ac:dyDescent="0.3">
      <c r="A95" t="s">
        <v>79</v>
      </c>
      <c r="B95" t="s">
        <v>93</v>
      </c>
      <c r="C95">
        <v>0</v>
      </c>
      <c r="D95">
        <v>1690.152721032553</v>
      </c>
      <c r="E95">
        <v>2919.4226359811655</v>
      </c>
      <c r="F95">
        <v>2288.3873527457426</v>
      </c>
      <c r="G95">
        <v>2154.0325202594076</v>
      </c>
      <c r="H95" s="37">
        <v>2392.616416024448</v>
      </c>
      <c r="I95" s="37">
        <v>1839.6077839814413</v>
      </c>
      <c r="J95">
        <v>802.49046351600566</v>
      </c>
      <c r="K95">
        <v>268.37839056196628</v>
      </c>
      <c r="L95">
        <v>50.314700452420141</v>
      </c>
      <c r="M95">
        <v>20.720415694178829</v>
      </c>
    </row>
    <row r="96" spans="1:15" x14ac:dyDescent="0.3">
      <c r="A96" t="s">
        <v>81</v>
      </c>
      <c r="B96" t="s">
        <v>94</v>
      </c>
      <c r="C96">
        <v>0</v>
      </c>
      <c r="D96">
        <v>11.075833032480389</v>
      </c>
      <c r="E96">
        <v>28.704079222723124</v>
      </c>
      <c r="F96">
        <v>37.499359147708709</v>
      </c>
      <c r="G96">
        <v>35.296587523836138</v>
      </c>
      <c r="H96" s="37">
        <v>39.201785117490616</v>
      </c>
      <c r="I96" s="37">
        <v>30.131561073698645</v>
      </c>
      <c r="J96">
        <v>13.12509150120915</v>
      </c>
      <c r="K96">
        <v>2.6294319726040722</v>
      </c>
      <c r="L96">
        <v>0.32821991334674522</v>
      </c>
      <c r="M96">
        <v>6.7651164938746275E-2</v>
      </c>
    </row>
    <row r="97" spans="1:13" x14ac:dyDescent="0.3">
      <c r="A97" t="s">
        <v>82</v>
      </c>
      <c r="B97" t="s">
        <v>95</v>
      </c>
      <c r="C97">
        <v>0</v>
      </c>
      <c r="D97">
        <v>167.78378803955599</v>
      </c>
      <c r="E97">
        <v>254.1326236066179</v>
      </c>
      <c r="F97">
        <v>141.91630773559268</v>
      </c>
      <c r="G97">
        <v>133.38918094152265</v>
      </c>
      <c r="H97" s="37">
        <v>147.75387791125365</v>
      </c>
      <c r="I97" s="37">
        <v>112.99649973937811</v>
      </c>
      <c r="J97">
        <v>48.489023130810921</v>
      </c>
      <c r="K97">
        <v>22.189725171236809</v>
      </c>
      <c r="L97">
        <v>4.5917621210743169</v>
      </c>
      <c r="M97">
        <v>2.0591951600810772</v>
      </c>
    </row>
    <row r="98" spans="1:13" x14ac:dyDescent="0.3">
      <c r="A98" t="s">
        <v>83</v>
      </c>
      <c r="B98" t="s">
        <v>96</v>
      </c>
      <c r="C98">
        <v>0</v>
      </c>
      <c r="D98">
        <v>1.5387236624276877</v>
      </c>
      <c r="E98">
        <v>1.9110905825724658</v>
      </c>
      <c r="F98">
        <v>1.7302806021941544</v>
      </c>
      <c r="G98">
        <v>1.9404450504020259</v>
      </c>
      <c r="H98" s="37">
        <v>2.7891406025958587</v>
      </c>
      <c r="I98" s="37">
        <v>3.6292394699013002</v>
      </c>
      <c r="J98">
        <v>2.7358049875831454</v>
      </c>
      <c r="K98">
        <v>2.027183380106123</v>
      </c>
      <c r="L98">
        <v>0.67522025124355967</v>
      </c>
      <c r="M98">
        <v>0.4644842978073615</v>
      </c>
    </row>
    <row r="99" spans="1:13" x14ac:dyDescent="0.3">
      <c r="A99" t="s">
        <v>115</v>
      </c>
      <c r="B99" t="s">
        <v>97</v>
      </c>
      <c r="C99">
        <v>0</v>
      </c>
      <c r="D99">
        <v>0.17096929582529849</v>
      </c>
      <c r="E99">
        <v>0.2123433980636073</v>
      </c>
      <c r="F99">
        <v>0.19225340024379503</v>
      </c>
      <c r="G99">
        <v>0.21560500560022491</v>
      </c>
      <c r="H99" s="37">
        <v>0.30990451139953962</v>
      </c>
      <c r="I99" s="37">
        <v>0.40324882998903344</v>
      </c>
      <c r="J99">
        <v>0.30397833195368268</v>
      </c>
      <c r="K99">
        <v>0.22524259778956923</v>
      </c>
      <c r="L99">
        <v>7.5024472360395486E-2</v>
      </c>
      <c r="M99">
        <v>5.1609366423040155E-2</v>
      </c>
    </row>
    <row r="100" spans="1:13" x14ac:dyDescent="0.3">
      <c r="A100" t="s">
        <v>84</v>
      </c>
      <c r="B100" t="s">
        <v>98</v>
      </c>
      <c r="C100">
        <v>0</v>
      </c>
      <c r="D100">
        <v>159084.74861561196</v>
      </c>
      <c r="E100">
        <v>462839.08990589541</v>
      </c>
      <c r="F100">
        <v>354845.29070382769</v>
      </c>
      <c r="G100">
        <v>314033.38989221555</v>
      </c>
      <c r="H100" s="37">
        <v>279989.93585487164</v>
      </c>
      <c r="I100" s="37">
        <v>135172.25322293799</v>
      </c>
      <c r="J100">
        <v>20168.045752923383</v>
      </c>
      <c r="K100">
        <v>3675.2607401467067</v>
      </c>
      <c r="L100">
        <v>357.66502516716434</v>
      </c>
      <c r="M100">
        <v>-2.3540368963680094</v>
      </c>
    </row>
    <row r="101" spans="1:13" x14ac:dyDescent="0.3">
      <c r="A101" t="s">
        <v>85</v>
      </c>
      <c r="B101" t="s">
        <v>100</v>
      </c>
      <c r="C101">
        <v>0</v>
      </c>
      <c r="D101">
        <v>3043.6916839820956</v>
      </c>
      <c r="E101">
        <v>10014.849033727143</v>
      </c>
      <c r="F101">
        <v>14540.261641695777</v>
      </c>
      <c r="G101">
        <v>23237.847165184212</v>
      </c>
      <c r="H101" s="37">
        <v>52864.470407933033</v>
      </c>
      <c r="I101" s="37">
        <v>143708.80927127888</v>
      </c>
      <c r="J101">
        <v>471900.14087608695</v>
      </c>
      <c r="K101">
        <v>624365.16877494915</v>
      </c>
      <c r="L101">
        <v>380554.94058374973</v>
      </c>
      <c r="M101">
        <v>210417.54944076357</v>
      </c>
    </row>
    <row r="102" spans="1:13" x14ac:dyDescent="0.3">
      <c r="A102" t="s">
        <v>86</v>
      </c>
      <c r="B102" t="s">
        <v>101</v>
      </c>
      <c r="C102">
        <v>0</v>
      </c>
      <c r="D102">
        <v>0.16941227829363845</v>
      </c>
      <c r="E102">
        <v>4.0660110133483833</v>
      </c>
      <c r="F102">
        <v>5.490704658733403</v>
      </c>
      <c r="G102">
        <v>8.9980353240660111</v>
      </c>
      <c r="H102" s="37">
        <v>24.148273160809236</v>
      </c>
      <c r="I102" s="37">
        <v>52.248788321229902</v>
      </c>
      <c r="J102">
        <v>96.710848666813234</v>
      </c>
      <c r="K102">
        <v>65.350370422781339</v>
      </c>
      <c r="L102">
        <v>21.206029390581225</v>
      </c>
      <c r="M102">
        <v>11.524301716547658</v>
      </c>
    </row>
    <row r="103" spans="1:13" x14ac:dyDescent="0.3">
      <c r="A103" t="s">
        <v>87</v>
      </c>
      <c r="B103" t="s">
        <v>102</v>
      </c>
      <c r="C103">
        <v>0</v>
      </c>
      <c r="D103">
        <v>1.1174004759550611E-3</v>
      </c>
      <c r="E103">
        <v>4.0226564461675517E-2</v>
      </c>
      <c r="F103">
        <v>9.053254518698868E-2</v>
      </c>
      <c r="G103">
        <v>0.14834683297330578</v>
      </c>
      <c r="H103" s="37">
        <v>0.39805904701166739</v>
      </c>
      <c r="I103" s="37">
        <v>0.86109445818980701</v>
      </c>
      <c r="J103">
        <v>1.5933781497072752</v>
      </c>
      <c r="K103">
        <v>0.64587190618841728</v>
      </c>
      <c r="L103">
        <v>0.13966424320687321</v>
      </c>
      <c r="M103">
        <v>3.7874506790902471E-2</v>
      </c>
    </row>
    <row r="104" spans="1:13" x14ac:dyDescent="0.3">
      <c r="A104" t="s">
        <v>88</v>
      </c>
      <c r="B104" t="s">
        <v>103</v>
      </c>
      <c r="C104">
        <v>0</v>
      </c>
      <c r="D104">
        <v>1.2233200048952616E-2</v>
      </c>
      <c r="E104">
        <v>0.25711897958429419</v>
      </c>
      <c r="F104">
        <v>0.24750066625492123</v>
      </c>
      <c r="G104">
        <v>0.40506915548215422</v>
      </c>
      <c r="H104" s="37">
        <v>1.0847069561782132</v>
      </c>
      <c r="I104" s="37">
        <v>2.3383865528050922</v>
      </c>
      <c r="J104">
        <v>4.2901268460348909</v>
      </c>
      <c r="K104">
        <v>4.0062291544834219</v>
      </c>
      <c r="L104">
        <v>1.4512983747519914</v>
      </c>
      <c r="M104">
        <v>0.8579934599973601</v>
      </c>
    </row>
    <row r="105" spans="1:13" x14ac:dyDescent="0.3">
      <c r="A105" t="s">
        <v>89</v>
      </c>
      <c r="B105" t="s">
        <v>104</v>
      </c>
      <c r="C105">
        <v>0</v>
      </c>
      <c r="D105">
        <v>8.5101117530690608E-5</v>
      </c>
      <c r="E105">
        <v>1.4694439923939203E-3</v>
      </c>
      <c r="F105">
        <v>2.2964281471358201E-3</v>
      </c>
      <c r="G105">
        <v>4.4835760144066863E-3</v>
      </c>
      <c r="H105" s="37">
        <v>1.5587936574729247E-2</v>
      </c>
      <c r="I105" s="37">
        <v>5.800157713377356E-2</v>
      </c>
      <c r="J105">
        <v>0.1879063921504513</v>
      </c>
      <c r="K105">
        <v>0.28405586741764821</v>
      </c>
      <c r="L105">
        <v>0.16309084268719853</v>
      </c>
      <c r="M105">
        <v>0.14233832789385248</v>
      </c>
    </row>
    <row r="106" spans="1:13" x14ac:dyDescent="0.3">
      <c r="A106" t="s">
        <v>116</v>
      </c>
      <c r="B106" t="s">
        <v>105</v>
      </c>
      <c r="C106">
        <v>0</v>
      </c>
      <c r="D106">
        <v>9.4556797256322813E-6</v>
      </c>
      <c r="E106">
        <v>1.6327155471043561E-4</v>
      </c>
      <c r="F106">
        <v>2.5515868301509127E-4</v>
      </c>
      <c r="G106">
        <v>4.9817511271185375E-4</v>
      </c>
      <c r="H106" s="37">
        <v>1.7319929527476929E-3</v>
      </c>
      <c r="I106" s="37">
        <v>6.4446196815303976E-3</v>
      </c>
      <c r="J106">
        <v>2.0878488016716799E-2</v>
      </c>
      <c r="K106">
        <v>3.1561763046405358E-2</v>
      </c>
      <c r="L106">
        <v>1.8121204743022055E-2</v>
      </c>
      <c r="M106">
        <v>1.5815369765983602E-2</v>
      </c>
    </row>
    <row r="107" spans="1:13" x14ac:dyDescent="0.3">
      <c r="A107" t="s">
        <v>90</v>
      </c>
      <c r="B107" t="s">
        <v>106</v>
      </c>
      <c r="C107">
        <v>0</v>
      </c>
      <c r="D107">
        <v>52.978041099599459</v>
      </c>
      <c r="E107">
        <v>1829.4065507745495</v>
      </c>
      <c r="F107">
        <v>1750.5647058534823</v>
      </c>
      <c r="G107">
        <v>1986.851707012926</v>
      </c>
      <c r="H107" s="37">
        <v>4051.4714366832382</v>
      </c>
      <c r="I107" s="37">
        <v>7590.6677918068144</v>
      </c>
      <c r="J107">
        <v>13195.066728279584</v>
      </c>
      <c r="K107">
        <v>8723.091529593361</v>
      </c>
      <c r="L107">
        <v>2204.5196212298433</v>
      </c>
      <c r="M107">
        <v>469.90302141810241</v>
      </c>
    </row>
    <row r="109" spans="1:13" x14ac:dyDescent="0.3">
      <c r="A109" t="s">
        <v>91</v>
      </c>
      <c r="B109" t="s">
        <v>99</v>
      </c>
      <c r="C109">
        <v>0</v>
      </c>
      <c r="D109">
        <v>0</v>
      </c>
      <c r="E109">
        <v>0</v>
      </c>
      <c r="F109">
        <v>0</v>
      </c>
      <c r="G109">
        <v>0</v>
      </c>
      <c r="H109" s="37">
        <v>0</v>
      </c>
      <c r="I109" s="37">
        <v>0</v>
      </c>
      <c r="J109">
        <v>0</v>
      </c>
      <c r="K109">
        <v>0</v>
      </c>
      <c r="L109">
        <v>0</v>
      </c>
      <c r="M109">
        <v>0</v>
      </c>
    </row>
  </sheetData>
  <mergeCells count="2">
    <mergeCell ref="N50:N51"/>
    <mergeCell ref="N80:N82"/>
  </mergeCells>
  <phoneticPr fontId="2" type="noConversion"/>
  <conditionalFormatting sqref="D8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4" r:id="rId1" location="google_vignette" xr:uid="{FEFEE8A5-1AF1-4051-B0F0-EEA8A63FE9F2}"/>
    <hyperlink ref="N5" r:id="rId2" location="google_vignette" xr:uid="{4BC962FD-0019-4F31-9F68-B18F512A3EB8}"/>
    <hyperlink ref="N19" r:id="rId3" location="/CBS/nl/dataset/83474NED/table?ts=1685623868514" xr:uid="{134B2ACE-DE5F-4CAE-859E-1274EA96EE02}"/>
    <hyperlink ref="N20" r:id="rId4" xr:uid="{BC52402B-8B6B-44CD-82D8-EED6522637CB}"/>
    <hyperlink ref="N21" r:id="rId5" location="/CBS/nl/dataset/83474NED/table?ts=1685623868514" xr:uid="{0681B36F-31C5-460A-8836-4F2706B5D1E6}"/>
    <hyperlink ref="N38" r:id="rId6" display="https://www.cdc.gov/flu/about/keyfacts.htm" xr:uid="{E422027B-B137-4A46-BB9B-D04A0FFCCDB3}"/>
    <hyperlink ref="N90" r:id="rId7" xr:uid="{41B14A36-FC75-4E9F-BBA1-0C02E37717DC}"/>
    <hyperlink ref="N84" r:id="rId8" xr:uid="{A417FF37-A22B-4D38-8924-85B89BA4FED6}"/>
    <hyperlink ref="N57" r:id="rId9" xr:uid="{1E3644D0-8DE2-40AF-8DDB-BAD44212955B}"/>
    <hyperlink ref="N59" r:id="rId10" xr:uid="{6862442F-EFD6-494E-89F2-2B9161A85383}"/>
    <hyperlink ref="N78" r:id="rId11" xr:uid="{DF91E8E1-CB2C-458F-A15B-BAB2CF5329FF}"/>
    <hyperlink ref="N79" r:id="rId12" xr:uid="{8C3E7EF3-C978-4893-B42B-F06E09AEDEA1}"/>
    <hyperlink ref="N83" r:id="rId13" xr:uid="{F33721C8-E90D-479C-BDD3-6FD6F33096E0}"/>
    <hyperlink ref="N74" r:id="rId14" xr:uid="{D60CD839-414A-43E9-9EF3-BDE04A292AB8}"/>
    <hyperlink ref="N66" r:id="rId15" xr:uid="{BE688A74-CE5F-4434-91AE-BAC51706917B}"/>
    <hyperlink ref="N85" r:id="rId16" xr:uid="{50589F24-0824-4EAE-BB53-3C5CA5CD3917}"/>
    <hyperlink ref="N86:N87" r:id="rId17" display="https://www.ncbi.nlm.nih.gov/pmc/articles/PMC3610925/" xr:uid="{81A5B5E3-65DB-4B87-980F-667F20B7C75E}"/>
  </hyperlinks>
  <pageMargins left="0.7" right="0.7" top="0.75" bottom="0.75" header="0.3" footer="0.3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61DB-46E7-492B-AFB6-C2555F1B51D3}">
  <dimension ref="A1:N53"/>
  <sheetViews>
    <sheetView topLeftCell="A22" workbookViewId="0">
      <selection activeCell="A41" sqref="A41:XFD41"/>
    </sheetView>
  </sheetViews>
  <sheetFormatPr defaultRowHeight="14.4" x14ac:dyDescent="0.3"/>
  <cols>
    <col min="1" max="1" width="15.109375" customWidth="1" collapsed="1"/>
    <col min="2" max="2" width="34.109375" customWidth="1" collapsed="1"/>
    <col min="4" max="4" width="10.5546875" customWidth="1" collapsed="1"/>
    <col min="5" max="8" width="12.33203125" bestFit="1" customWidth="1" collapsed="1"/>
    <col min="9" max="11" width="12.44140625" bestFit="1" customWidth="1" collapsed="1"/>
    <col min="12" max="13" width="11" bestFit="1" customWidth="1" collapsed="1"/>
    <col min="14" max="14" width="12.33203125" bestFit="1" customWidth="1" collapsed="1"/>
  </cols>
  <sheetData>
    <row r="1" spans="1:14" x14ac:dyDescent="0.3">
      <c r="A1" t="s">
        <v>214</v>
      </c>
      <c r="B1" t="s">
        <v>32</v>
      </c>
      <c r="C1" t="s">
        <v>215</v>
      </c>
      <c r="D1" t="s">
        <v>3</v>
      </c>
      <c r="E1" t="s">
        <v>4</v>
      </c>
      <c r="F1" t="s">
        <v>20</v>
      </c>
      <c r="G1" t="s">
        <v>49</v>
      </c>
      <c r="H1" t="s">
        <v>50</v>
      </c>
      <c r="I1" t="s">
        <v>51</v>
      </c>
      <c r="J1" t="s">
        <v>52</v>
      </c>
      <c r="K1" t="s">
        <v>112</v>
      </c>
      <c r="L1" t="s">
        <v>212</v>
      </c>
      <c r="M1" t="s">
        <v>213</v>
      </c>
      <c r="N1" t="s">
        <v>216</v>
      </c>
    </row>
    <row r="2" spans="1:14" x14ac:dyDescent="0.3">
      <c r="A2" s="5"/>
      <c r="B2" s="5"/>
      <c r="C2" s="5"/>
      <c r="D2" s="5" t="s">
        <v>26</v>
      </c>
      <c r="E2" s="5"/>
      <c r="F2" s="5"/>
      <c r="G2" s="5"/>
      <c r="H2" s="5"/>
      <c r="K2" s="3"/>
      <c r="L2" s="8"/>
    </row>
    <row r="3" spans="1:14" x14ac:dyDescent="0.3">
      <c r="A3" s="5" t="s">
        <v>48</v>
      </c>
      <c r="D3">
        <v>10</v>
      </c>
      <c r="E3">
        <v>20</v>
      </c>
      <c r="F3">
        <v>30</v>
      </c>
      <c r="G3" s="3">
        <v>40</v>
      </c>
      <c r="H3">
        <v>50</v>
      </c>
      <c r="I3">
        <v>60</v>
      </c>
      <c r="J3">
        <v>70</v>
      </c>
      <c r="K3" s="3">
        <v>80</v>
      </c>
      <c r="L3" s="3">
        <v>90</v>
      </c>
      <c r="M3" s="3" t="s">
        <v>53</v>
      </c>
    </row>
    <row r="4" spans="1:14" x14ac:dyDescent="0.3">
      <c r="A4" t="s">
        <v>17</v>
      </c>
      <c r="B4" t="s">
        <v>274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4" x14ac:dyDescent="0.3">
      <c r="A5" t="s">
        <v>17</v>
      </c>
      <c r="B5" t="s">
        <v>276</v>
      </c>
      <c r="C5">
        <v>2</v>
      </c>
      <c r="D5" s="64">
        <v>9.0000000000000011E-3</v>
      </c>
      <c r="E5" s="64">
        <v>2.1999999999999999E-2</v>
      </c>
      <c r="F5" s="64">
        <v>2.6000000000000002E-2</v>
      </c>
      <c r="G5" s="64">
        <v>3.4000000000000002E-2</v>
      </c>
      <c r="H5" s="64">
        <v>6.3500000000000001E-2</v>
      </c>
      <c r="I5" s="64">
        <v>0.45</v>
      </c>
      <c r="J5" s="64">
        <v>0.45399999999999996</v>
      </c>
      <c r="K5" s="64">
        <v>0.66199999999999992</v>
      </c>
      <c r="L5" s="64">
        <v>0.76350000000000007</v>
      </c>
      <c r="M5" s="64">
        <v>0.73899999999999999</v>
      </c>
    </row>
    <row r="6" spans="1:14" x14ac:dyDescent="0.3">
      <c r="A6" t="s">
        <v>17</v>
      </c>
      <c r="B6" t="s">
        <v>275</v>
      </c>
      <c r="C6">
        <v>3</v>
      </c>
      <c r="D6" s="64">
        <v>9.0000000000000011E-3</v>
      </c>
      <c r="E6" s="64">
        <v>2.1999999999999999E-2</v>
      </c>
      <c r="F6" s="64">
        <v>2.6000000000000002E-2</v>
      </c>
      <c r="G6" s="64">
        <v>3.4000000000000002E-2</v>
      </c>
      <c r="H6" s="64">
        <v>0.45</v>
      </c>
      <c r="I6" s="64">
        <v>0.45</v>
      </c>
      <c r="J6" s="64">
        <v>0.45399999999999996</v>
      </c>
      <c r="K6" s="64">
        <v>0.66199999999999992</v>
      </c>
      <c r="L6" s="64">
        <v>0.76350000000000007</v>
      </c>
      <c r="M6" s="64">
        <v>0.73899999999999999</v>
      </c>
    </row>
    <row r="7" spans="1:14" x14ac:dyDescent="0.3">
      <c r="A7" t="s">
        <v>17</v>
      </c>
      <c r="B7" t="s">
        <v>294</v>
      </c>
      <c r="C7">
        <f>+C6+1</f>
        <v>4</v>
      </c>
      <c r="D7" s="59">
        <v>9.0262679016149556E-3</v>
      </c>
      <c r="E7" s="59">
        <v>2.2057850536201969E-2</v>
      </c>
      <c r="F7" s="59">
        <v>2.6002433726858301E-2</v>
      </c>
      <c r="G7" s="59">
        <v>3.3866401295262326E-2</v>
      </c>
      <c r="H7" s="60">
        <v>6.3599265897090668E-2</v>
      </c>
      <c r="I7" s="60">
        <v>0.1468412890180795</v>
      </c>
      <c r="J7">
        <v>0.49538203428877747</v>
      </c>
      <c r="K7">
        <v>0.72405397025988238</v>
      </c>
      <c r="L7">
        <v>0.83417324678572813</v>
      </c>
      <c r="M7">
        <v>0.82341012673220437</v>
      </c>
    </row>
    <row r="8" spans="1:14" x14ac:dyDescent="0.3">
      <c r="A8" t="s">
        <v>17</v>
      </c>
      <c r="B8" t="s">
        <v>293</v>
      </c>
      <c r="C8">
        <f t="shared" ref="C8:C53" si="0">+C7+1</f>
        <v>5</v>
      </c>
      <c r="D8" s="59">
        <v>9.0262679016149556E-3</v>
      </c>
      <c r="E8" s="59">
        <v>2.2057850536201969E-2</v>
      </c>
      <c r="F8" s="59">
        <v>2.6002433726858301E-2</v>
      </c>
      <c r="G8" s="59">
        <v>3.3866401295262326E-2</v>
      </c>
      <c r="H8" s="60">
        <v>6.3599265897090668E-2</v>
      </c>
      <c r="I8" s="60">
        <v>0.1468412890180795</v>
      </c>
      <c r="J8">
        <v>0.54041676467866628</v>
      </c>
      <c r="K8">
        <v>0.78987705846532619</v>
      </c>
      <c r="L8">
        <v>0.91000717831170319</v>
      </c>
      <c r="M8">
        <v>0.89826559279876828</v>
      </c>
    </row>
    <row r="9" spans="1:14" x14ac:dyDescent="0.3">
      <c r="A9" t="s">
        <v>17</v>
      </c>
      <c r="B9" t="s">
        <v>295</v>
      </c>
      <c r="C9">
        <f t="shared" si="0"/>
        <v>6</v>
      </c>
      <c r="D9" s="59">
        <v>9.0262679016149556E-3</v>
      </c>
      <c r="E9" s="59">
        <v>2.2057850536201969E-2</v>
      </c>
      <c r="F9" s="59">
        <v>2.6002433726858301E-2</v>
      </c>
      <c r="G9" s="59">
        <v>3.3866401295262326E-2</v>
      </c>
      <c r="H9" s="60">
        <v>6.3599265897090668E-2</v>
      </c>
      <c r="I9" s="60">
        <v>0.1468412890180795</v>
      </c>
      <c r="J9">
        <v>0.58545149506855509</v>
      </c>
      <c r="K9">
        <v>0.85570014667076999</v>
      </c>
      <c r="L9">
        <v>0.98584110983767859</v>
      </c>
      <c r="M9">
        <v>0.9731210588653324</v>
      </c>
    </row>
    <row r="10" spans="1:14" x14ac:dyDescent="0.3">
      <c r="A10" t="s">
        <v>17</v>
      </c>
      <c r="B10" t="s">
        <v>308</v>
      </c>
      <c r="C10">
        <f t="shared" si="0"/>
        <v>7</v>
      </c>
      <c r="D10" s="59">
        <v>9.0262679016149556E-3</v>
      </c>
      <c r="E10" s="59">
        <v>2.2057850536201969E-2</v>
      </c>
      <c r="F10" s="59">
        <v>2.6002433726858301E-2</v>
      </c>
      <c r="G10" s="59">
        <v>3.3866401295262326E-2</v>
      </c>
      <c r="H10" s="60">
        <v>6.3599265897090668E-2</v>
      </c>
      <c r="I10" s="60">
        <v>0.1468412890180795</v>
      </c>
      <c r="J10" s="66">
        <v>0.45034730389888855</v>
      </c>
      <c r="K10" s="66">
        <v>0.65823088205443847</v>
      </c>
      <c r="L10" s="66">
        <v>0.75833931525975273</v>
      </c>
      <c r="M10" s="66">
        <v>0.74855466066564025</v>
      </c>
      <c r="N10" s="18"/>
    </row>
    <row r="11" spans="1:14" x14ac:dyDescent="0.3">
      <c r="A11" t="s">
        <v>17</v>
      </c>
      <c r="B11" t="s">
        <v>309</v>
      </c>
      <c r="C11">
        <f t="shared" si="0"/>
        <v>8</v>
      </c>
      <c r="D11" s="59">
        <v>9.0262679016149556E-3</v>
      </c>
      <c r="E11" s="59">
        <v>2.2057850536201969E-2</v>
      </c>
      <c r="F11" s="59">
        <v>2.6002433726858301E-2</v>
      </c>
      <c r="G11" s="59">
        <v>3.3866401295262326E-2</v>
      </c>
      <c r="H11" s="60">
        <v>6.3599265897090668E-2</v>
      </c>
      <c r="I11" s="60">
        <v>0.1468412890180795</v>
      </c>
      <c r="J11" s="67">
        <v>0.50531257350899972</v>
      </c>
      <c r="K11" s="67">
        <v>0.69240779384899465</v>
      </c>
      <c r="L11" s="67">
        <v>0.78250538373377743</v>
      </c>
      <c r="M11" s="67">
        <v>0.77369919459907621</v>
      </c>
      <c r="N11" s="18"/>
    </row>
    <row r="12" spans="1:14" x14ac:dyDescent="0.3">
      <c r="A12" t="s">
        <v>17</v>
      </c>
      <c r="B12" t="s">
        <v>310</v>
      </c>
      <c r="C12">
        <f t="shared" si="0"/>
        <v>9</v>
      </c>
      <c r="D12" s="59">
        <v>9.0262679016149556E-3</v>
      </c>
      <c r="E12" s="59">
        <v>2.2057850536201969E-2</v>
      </c>
      <c r="F12" s="59">
        <v>2.6002433726858301E-2</v>
      </c>
      <c r="G12" s="59">
        <v>3.3866401295262326E-2</v>
      </c>
      <c r="H12" s="60">
        <v>6.3599265897090668E-2</v>
      </c>
      <c r="I12" s="60">
        <v>0.1468412890180795</v>
      </c>
      <c r="J12" s="67">
        <v>0.56027784311911089</v>
      </c>
      <c r="K12" s="67">
        <v>0.72658470564355082</v>
      </c>
      <c r="L12" s="67">
        <v>0.80667145220780212</v>
      </c>
      <c r="M12" s="67">
        <v>0.79884372853251218</v>
      </c>
      <c r="N12" s="18"/>
    </row>
    <row r="13" spans="1:14" x14ac:dyDescent="0.3">
      <c r="A13" t="s">
        <v>17</v>
      </c>
      <c r="B13" t="s">
        <v>311</v>
      </c>
      <c r="C13">
        <f t="shared" si="0"/>
        <v>10</v>
      </c>
      <c r="D13" s="59">
        <v>9.0262679016149556E-3</v>
      </c>
      <c r="E13" s="59">
        <v>2.2057850536201969E-2</v>
      </c>
      <c r="F13" s="59">
        <v>2.6002433726858301E-2</v>
      </c>
      <c r="G13" s="59">
        <v>3.3866401295262326E-2</v>
      </c>
      <c r="H13" s="60">
        <v>6.3599265897090668E-2</v>
      </c>
      <c r="I13" s="60">
        <v>0.1468412890180795</v>
      </c>
      <c r="J13" s="67">
        <v>0.61524311272922205</v>
      </c>
      <c r="K13" s="67">
        <v>0.760761617438107</v>
      </c>
      <c r="L13" s="67">
        <v>0.83083752068182681</v>
      </c>
      <c r="M13" s="67">
        <v>0.82398826246594814</v>
      </c>
      <c r="N13" s="18"/>
    </row>
    <row r="14" spans="1:14" x14ac:dyDescent="0.3">
      <c r="A14" t="s">
        <v>17</v>
      </c>
      <c r="B14" t="s">
        <v>312</v>
      </c>
      <c r="C14">
        <f t="shared" si="0"/>
        <v>11</v>
      </c>
      <c r="D14" s="59">
        <v>9.0262679016149556E-3</v>
      </c>
      <c r="E14" s="59">
        <v>2.2057850536201969E-2</v>
      </c>
      <c r="F14" s="59">
        <v>2.6002433726858301E-2</v>
      </c>
      <c r="G14" s="59">
        <v>3.3866401295262326E-2</v>
      </c>
      <c r="H14" s="60">
        <v>6.3599265897090668E-2</v>
      </c>
      <c r="I14" s="60">
        <v>0.1468412890180795</v>
      </c>
      <c r="J14" s="67">
        <v>0.67020838233933322</v>
      </c>
      <c r="K14" s="67">
        <v>0.79493852923266317</v>
      </c>
      <c r="L14" s="67">
        <v>0.85500358915585151</v>
      </c>
      <c r="M14" s="67">
        <v>0.8491327963993841</v>
      </c>
    </row>
    <row r="15" spans="1:14" x14ac:dyDescent="0.3">
      <c r="A15" t="s">
        <v>17</v>
      </c>
      <c r="B15" t="s">
        <v>313</v>
      </c>
      <c r="C15">
        <f t="shared" si="0"/>
        <v>12</v>
      </c>
      <c r="D15" s="59">
        <v>9.0262679016149556E-3</v>
      </c>
      <c r="E15" s="59">
        <v>2.2057850536201969E-2</v>
      </c>
      <c r="F15" s="59">
        <v>2.6002433726858301E-2</v>
      </c>
      <c r="G15" s="59">
        <v>3.3866401295262326E-2</v>
      </c>
      <c r="H15" s="60">
        <v>6.3599265897090668E-2</v>
      </c>
      <c r="I15" s="60">
        <v>0.1468412890180795</v>
      </c>
      <c r="J15" s="67">
        <v>0.72517365194944439</v>
      </c>
      <c r="K15" s="67">
        <v>0.82911544102721935</v>
      </c>
      <c r="L15" s="67">
        <v>0.8791696576298762</v>
      </c>
      <c r="M15" s="67">
        <v>0.87427733033282007</v>
      </c>
    </row>
    <row r="16" spans="1:14" x14ac:dyDescent="0.3">
      <c r="A16" t="s">
        <v>17</v>
      </c>
      <c r="B16" t="s">
        <v>314</v>
      </c>
      <c r="C16">
        <f t="shared" si="0"/>
        <v>13</v>
      </c>
      <c r="D16" s="59">
        <v>9.0262679016149556E-3</v>
      </c>
      <c r="E16" s="59">
        <v>2.2057850536201969E-2</v>
      </c>
      <c r="F16" s="59">
        <v>2.6002433726858301E-2</v>
      </c>
      <c r="G16" s="59">
        <v>3.3866401295262326E-2</v>
      </c>
      <c r="H16" s="60">
        <v>6.3599265897090668E-2</v>
      </c>
      <c r="I16" s="60">
        <v>0.1468412890180795</v>
      </c>
      <c r="J16" s="67">
        <v>0.78013892155955555</v>
      </c>
      <c r="K16" s="67">
        <v>0.86329235282177552</v>
      </c>
      <c r="L16" s="67">
        <v>0.90333572610390089</v>
      </c>
      <c r="M16" s="67">
        <v>0.89942186426625603</v>
      </c>
    </row>
    <row r="17" spans="1:13" x14ac:dyDescent="0.3">
      <c r="A17" t="s">
        <v>17</v>
      </c>
      <c r="B17" t="s">
        <v>315</v>
      </c>
      <c r="C17">
        <f t="shared" si="0"/>
        <v>14</v>
      </c>
      <c r="D17" s="59">
        <v>9.0262679016149556E-3</v>
      </c>
      <c r="E17" s="59">
        <v>2.2057850536201969E-2</v>
      </c>
      <c r="F17" s="59">
        <v>2.6002433726858301E-2</v>
      </c>
      <c r="G17" s="59">
        <v>3.3866401295262326E-2</v>
      </c>
      <c r="H17" s="60">
        <v>6.3599265897090668E-2</v>
      </c>
      <c r="I17" s="60">
        <v>0.1468412890180795</v>
      </c>
      <c r="J17" s="67">
        <v>0.83510419116966672</v>
      </c>
      <c r="K17" s="67">
        <v>0.8974692646163317</v>
      </c>
      <c r="L17" s="67">
        <v>0.92750179457792559</v>
      </c>
      <c r="M17" s="67">
        <v>0.924566398199692</v>
      </c>
    </row>
    <row r="18" spans="1:13" x14ac:dyDescent="0.3">
      <c r="A18" t="s">
        <v>17</v>
      </c>
      <c r="B18" t="s">
        <v>316</v>
      </c>
      <c r="C18">
        <f t="shared" si="0"/>
        <v>15</v>
      </c>
      <c r="D18" s="59">
        <v>9.0262679016149556E-3</v>
      </c>
      <c r="E18" s="59">
        <v>2.2057850536201969E-2</v>
      </c>
      <c r="F18" s="59">
        <v>2.6002433726858301E-2</v>
      </c>
      <c r="G18" s="59">
        <v>3.3866401295262326E-2</v>
      </c>
      <c r="H18" s="60">
        <v>6.3599265897090668E-2</v>
      </c>
      <c r="I18" s="60">
        <v>0.1468412890180795</v>
      </c>
      <c r="J18" s="67">
        <v>0.89006946077977789</v>
      </c>
      <c r="K18" s="67">
        <v>0.93164617641088787</v>
      </c>
      <c r="L18" s="67">
        <v>0.95166786305195028</v>
      </c>
      <c r="M18" s="67">
        <v>0.94971093213312796</v>
      </c>
    </row>
    <row r="19" spans="1:13" x14ac:dyDescent="0.3">
      <c r="A19" t="s">
        <v>17</v>
      </c>
      <c r="B19" t="s">
        <v>317</v>
      </c>
      <c r="C19">
        <f t="shared" si="0"/>
        <v>16</v>
      </c>
      <c r="D19" s="59">
        <v>9.0262679016149556E-3</v>
      </c>
      <c r="E19" s="59">
        <v>2.2057850536201969E-2</v>
      </c>
      <c r="F19" s="59">
        <v>2.6002433726858301E-2</v>
      </c>
      <c r="G19" s="59">
        <v>3.3866401295262326E-2</v>
      </c>
      <c r="H19" s="60">
        <v>6.3599265897090668E-2</v>
      </c>
      <c r="I19" s="60">
        <v>0.1468412890180795</v>
      </c>
      <c r="J19" s="67">
        <v>0.94503473038988905</v>
      </c>
      <c r="K19" s="67">
        <v>0.96582308820544405</v>
      </c>
      <c r="L19" s="67">
        <v>0.97583393152597497</v>
      </c>
      <c r="M19" s="67">
        <v>0.97485546606656392</v>
      </c>
    </row>
    <row r="20" spans="1:13" x14ac:dyDescent="0.3">
      <c r="A20" t="s">
        <v>17</v>
      </c>
      <c r="B20" t="s">
        <v>318</v>
      </c>
      <c r="C20">
        <f t="shared" si="0"/>
        <v>17</v>
      </c>
      <c r="D20" s="59">
        <v>9.0262679016149556E-3</v>
      </c>
      <c r="E20" s="59">
        <v>2.2057850536201969E-2</v>
      </c>
      <c r="F20" s="59">
        <v>2.6002433726858301E-2</v>
      </c>
      <c r="G20" s="59">
        <v>3.3866401295262326E-2</v>
      </c>
      <c r="H20" s="60">
        <v>6.3599265897090668E-2</v>
      </c>
      <c r="I20" s="60">
        <v>0.1468412890180795</v>
      </c>
      <c r="J20" s="67">
        <v>1.0000000000000002</v>
      </c>
      <c r="K20" s="67">
        <v>1.0000000000000002</v>
      </c>
      <c r="L20" s="67">
        <v>0.99999999999999967</v>
      </c>
      <c r="M20" s="67">
        <v>0.99999999999999989</v>
      </c>
    </row>
    <row r="21" spans="1:13" x14ac:dyDescent="0.3">
      <c r="A21" t="s">
        <v>17</v>
      </c>
      <c r="B21" t="s">
        <v>319</v>
      </c>
      <c r="C21">
        <f t="shared" si="0"/>
        <v>18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t="s">
        <v>17</v>
      </c>
      <c r="B22" t="s">
        <v>320</v>
      </c>
      <c r="C22">
        <f t="shared" si="0"/>
        <v>19</v>
      </c>
      <c r="D22" s="18">
        <v>0.1</v>
      </c>
      <c r="E22" s="18">
        <v>0.1</v>
      </c>
      <c r="F22" s="18">
        <v>0.1</v>
      </c>
      <c r="G22" s="18">
        <v>0.1</v>
      </c>
      <c r="H22" s="18">
        <v>0.1</v>
      </c>
      <c r="I22" s="18">
        <v>0.1</v>
      </c>
      <c r="J22" s="18">
        <v>0.1</v>
      </c>
      <c r="K22" s="18">
        <v>0.1</v>
      </c>
      <c r="L22" s="18">
        <v>0.1</v>
      </c>
      <c r="M22" s="18">
        <v>0.1</v>
      </c>
    </row>
    <row r="23" spans="1:13" x14ac:dyDescent="0.3">
      <c r="A23" t="s">
        <v>17</v>
      </c>
      <c r="B23" t="s">
        <v>321</v>
      </c>
      <c r="C23">
        <f t="shared" si="0"/>
        <v>20</v>
      </c>
      <c r="D23" s="18">
        <v>0.2</v>
      </c>
      <c r="E23" s="18">
        <v>0.2</v>
      </c>
      <c r="F23" s="18">
        <v>0.2</v>
      </c>
      <c r="G23" s="18">
        <v>0.2</v>
      </c>
      <c r="H23" s="18">
        <v>0.2</v>
      </c>
      <c r="I23" s="18">
        <v>0.2</v>
      </c>
      <c r="J23" s="18">
        <v>0.2</v>
      </c>
      <c r="K23" s="18">
        <v>0.2</v>
      </c>
      <c r="L23" s="18">
        <v>0.2</v>
      </c>
      <c r="M23" s="18">
        <v>0.2</v>
      </c>
    </row>
    <row r="24" spans="1:13" x14ac:dyDescent="0.3">
      <c r="A24" t="s">
        <v>17</v>
      </c>
      <c r="B24" t="s">
        <v>322</v>
      </c>
      <c r="C24">
        <f t="shared" si="0"/>
        <v>21</v>
      </c>
      <c r="D24" s="18">
        <v>0.30000000000000004</v>
      </c>
      <c r="E24" s="18">
        <v>0.30000000000000004</v>
      </c>
      <c r="F24" s="18">
        <v>0.30000000000000004</v>
      </c>
      <c r="G24" s="18">
        <v>0.30000000000000004</v>
      </c>
      <c r="H24" s="18">
        <v>0.30000000000000004</v>
      </c>
      <c r="I24" s="18">
        <v>0.30000000000000004</v>
      </c>
      <c r="J24" s="18">
        <v>0.30000000000000004</v>
      </c>
      <c r="K24" s="18">
        <v>0.30000000000000004</v>
      </c>
      <c r="L24" s="18">
        <v>0.30000000000000004</v>
      </c>
      <c r="M24" s="18">
        <v>0.30000000000000004</v>
      </c>
    </row>
    <row r="25" spans="1:13" x14ac:dyDescent="0.3">
      <c r="A25" t="s">
        <v>17</v>
      </c>
      <c r="B25" t="s">
        <v>323</v>
      </c>
      <c r="C25">
        <f t="shared" si="0"/>
        <v>22</v>
      </c>
      <c r="D25" s="18">
        <v>0.4</v>
      </c>
      <c r="E25" s="18">
        <v>0.4</v>
      </c>
      <c r="F25" s="18">
        <v>0.4</v>
      </c>
      <c r="G25" s="18">
        <v>0.4</v>
      </c>
      <c r="H25" s="18">
        <v>0.4</v>
      </c>
      <c r="I25" s="18">
        <v>0.4</v>
      </c>
      <c r="J25" s="18">
        <v>0.4</v>
      </c>
      <c r="K25" s="18">
        <v>0.4</v>
      </c>
      <c r="L25" s="18">
        <v>0.4</v>
      </c>
      <c r="M25" s="18">
        <v>0.4</v>
      </c>
    </row>
    <row r="26" spans="1:13" x14ac:dyDescent="0.3">
      <c r="A26" t="s">
        <v>17</v>
      </c>
      <c r="B26" t="s">
        <v>324</v>
      </c>
      <c r="C26">
        <f t="shared" si="0"/>
        <v>23</v>
      </c>
      <c r="D26" s="18">
        <v>0.5</v>
      </c>
      <c r="E26" s="18">
        <v>0.5</v>
      </c>
      <c r="F26" s="18">
        <v>0.5</v>
      </c>
      <c r="G26" s="18">
        <v>0.5</v>
      </c>
      <c r="H26" s="18">
        <v>0.5</v>
      </c>
      <c r="I26" s="18">
        <v>0.5</v>
      </c>
      <c r="J26" s="18">
        <v>0.5</v>
      </c>
      <c r="K26" s="18">
        <v>0.5</v>
      </c>
      <c r="L26" s="18">
        <v>0.5</v>
      </c>
      <c r="M26" s="18">
        <v>0.5</v>
      </c>
    </row>
    <row r="27" spans="1:13" x14ac:dyDescent="0.3">
      <c r="A27" t="s">
        <v>17</v>
      </c>
      <c r="B27" t="s">
        <v>325</v>
      </c>
      <c r="C27">
        <f t="shared" si="0"/>
        <v>24</v>
      </c>
      <c r="D27" s="18">
        <v>0.6</v>
      </c>
      <c r="E27" s="18">
        <v>0.6</v>
      </c>
      <c r="F27" s="18">
        <v>0.6</v>
      </c>
      <c r="G27" s="18">
        <v>0.6</v>
      </c>
      <c r="H27" s="18">
        <v>0.6</v>
      </c>
      <c r="I27" s="18">
        <v>0.6</v>
      </c>
      <c r="J27" s="18">
        <v>0.6</v>
      </c>
      <c r="K27" s="18">
        <v>0.6</v>
      </c>
      <c r="L27" s="18">
        <v>0.6</v>
      </c>
      <c r="M27" s="18">
        <v>0.6</v>
      </c>
    </row>
    <row r="28" spans="1:13" x14ac:dyDescent="0.3">
      <c r="A28" t="s">
        <v>17</v>
      </c>
      <c r="B28" t="s">
        <v>326</v>
      </c>
      <c r="C28">
        <f t="shared" si="0"/>
        <v>25</v>
      </c>
      <c r="D28" s="18">
        <v>0.7</v>
      </c>
      <c r="E28" s="18">
        <v>0.7</v>
      </c>
      <c r="F28" s="18">
        <v>0.7</v>
      </c>
      <c r="G28" s="18">
        <v>0.7</v>
      </c>
      <c r="H28" s="18">
        <v>0.7</v>
      </c>
      <c r="I28" s="18">
        <v>0.7</v>
      </c>
      <c r="J28" s="18">
        <v>0.7</v>
      </c>
      <c r="K28" s="18">
        <v>0.7</v>
      </c>
      <c r="L28" s="18">
        <v>0.7</v>
      </c>
      <c r="M28" s="18">
        <v>0.7</v>
      </c>
    </row>
    <row r="29" spans="1:13" x14ac:dyDescent="0.3">
      <c r="A29" t="s">
        <v>17</v>
      </c>
      <c r="B29" t="s">
        <v>327</v>
      </c>
      <c r="C29">
        <f t="shared" si="0"/>
        <v>26</v>
      </c>
      <c r="D29" s="18">
        <v>0.79999999999999993</v>
      </c>
      <c r="E29" s="18">
        <v>0.79999999999999993</v>
      </c>
      <c r="F29" s="18">
        <v>0.79999999999999993</v>
      </c>
      <c r="G29" s="18">
        <v>0.79999999999999993</v>
      </c>
      <c r="H29" s="18">
        <v>0.79999999999999993</v>
      </c>
      <c r="I29" s="18">
        <v>0.79999999999999993</v>
      </c>
      <c r="J29" s="18">
        <v>0.79999999999999993</v>
      </c>
      <c r="K29" s="18">
        <v>0.79999999999999993</v>
      </c>
      <c r="L29" s="18">
        <v>0.79999999999999993</v>
      </c>
      <c r="M29" s="18">
        <v>0.79999999999999993</v>
      </c>
    </row>
    <row r="30" spans="1:13" x14ac:dyDescent="0.3">
      <c r="A30" t="s">
        <v>17</v>
      </c>
      <c r="B30" t="s">
        <v>328</v>
      </c>
      <c r="C30">
        <f t="shared" si="0"/>
        <v>27</v>
      </c>
      <c r="D30" s="18">
        <v>0.89999999999999991</v>
      </c>
      <c r="E30" s="18">
        <v>0.89999999999999991</v>
      </c>
      <c r="F30" s="18">
        <v>0.89999999999999991</v>
      </c>
      <c r="G30" s="18">
        <v>0.89999999999999991</v>
      </c>
      <c r="H30" s="18">
        <v>0.89999999999999991</v>
      </c>
      <c r="I30" s="18">
        <v>0.89999999999999991</v>
      </c>
      <c r="J30" s="18">
        <v>0.89999999999999991</v>
      </c>
      <c r="K30" s="18">
        <v>0.89999999999999991</v>
      </c>
      <c r="L30" s="18">
        <v>0.89999999999999991</v>
      </c>
      <c r="M30" s="18">
        <v>0.89999999999999991</v>
      </c>
    </row>
    <row r="31" spans="1:13" x14ac:dyDescent="0.3">
      <c r="A31" t="s">
        <v>17</v>
      </c>
      <c r="B31" t="s">
        <v>329</v>
      </c>
      <c r="C31">
        <f t="shared" si="0"/>
        <v>28</v>
      </c>
      <c r="D31" s="18">
        <v>0.99999999999999989</v>
      </c>
      <c r="E31" s="18">
        <v>0.99999999999999989</v>
      </c>
      <c r="F31" s="18">
        <v>0.99999999999999989</v>
      </c>
      <c r="G31" s="18">
        <v>0.99999999999999989</v>
      </c>
      <c r="H31" s="18">
        <v>0.99999999999999989</v>
      </c>
      <c r="I31" s="18">
        <v>0.99999999999999989</v>
      </c>
      <c r="J31" s="18">
        <v>0.99999999999999989</v>
      </c>
      <c r="K31" s="18">
        <v>0.99999999999999989</v>
      </c>
      <c r="L31" s="18">
        <v>0.99999999999999989</v>
      </c>
      <c r="M31" s="18">
        <v>0.99999999999999989</v>
      </c>
    </row>
    <row r="32" spans="1:13" x14ac:dyDescent="0.3">
      <c r="A32" t="s">
        <v>17</v>
      </c>
      <c r="B32" t="s">
        <v>330</v>
      </c>
      <c r="C32">
        <f t="shared" si="0"/>
        <v>29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t="s">
        <v>17</v>
      </c>
      <c r="B33" t="s">
        <v>331</v>
      </c>
      <c r="C33">
        <f t="shared" si="0"/>
        <v>30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t="s">
        <v>17</v>
      </c>
      <c r="B34" t="s">
        <v>332</v>
      </c>
      <c r="C34">
        <f t="shared" si="0"/>
        <v>31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3">
      <c r="A35" t="s">
        <v>17</v>
      </c>
      <c r="B35" t="s">
        <v>333</v>
      </c>
      <c r="C35">
        <f t="shared" si="0"/>
        <v>32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 x14ac:dyDescent="0.3">
      <c r="A36" t="s">
        <v>17</v>
      </c>
      <c r="B36" t="s">
        <v>334</v>
      </c>
      <c r="C36">
        <f t="shared" si="0"/>
        <v>33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3">
      <c r="A37" t="s">
        <v>17</v>
      </c>
      <c r="B37" t="s">
        <v>335</v>
      </c>
      <c r="C37">
        <f t="shared" si="0"/>
        <v>34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3">
      <c r="A38" t="s">
        <v>17</v>
      </c>
      <c r="B38" t="s">
        <v>336</v>
      </c>
      <c r="C38">
        <f t="shared" si="0"/>
        <v>35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</row>
    <row r="39" spans="1:13" x14ac:dyDescent="0.3">
      <c r="A39" t="s">
        <v>17</v>
      </c>
      <c r="B39" t="s">
        <v>337</v>
      </c>
      <c r="C39">
        <f t="shared" si="0"/>
        <v>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</row>
    <row r="40" spans="1:13" x14ac:dyDescent="0.3">
      <c r="A40" t="s">
        <v>17</v>
      </c>
      <c r="B40" t="s">
        <v>338</v>
      </c>
      <c r="C40">
        <f t="shared" si="0"/>
        <v>37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</row>
    <row r="41" spans="1:13" x14ac:dyDescent="0.3">
      <c r="A41" t="s">
        <v>17</v>
      </c>
      <c r="B41" t="s">
        <v>339</v>
      </c>
      <c r="C41">
        <f t="shared" si="0"/>
        <v>38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3">
      <c r="A42" t="s">
        <v>17</v>
      </c>
      <c r="B42" t="s">
        <v>340</v>
      </c>
      <c r="C42">
        <f t="shared" si="0"/>
        <v>39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t="s">
        <v>17</v>
      </c>
      <c r="B43" t="s">
        <v>340</v>
      </c>
      <c r="C43">
        <f t="shared" si="0"/>
        <v>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t="s">
        <v>17</v>
      </c>
      <c r="B44" t="s">
        <v>341</v>
      </c>
      <c r="C44">
        <f t="shared" si="0"/>
        <v>41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t="s">
        <v>17</v>
      </c>
      <c r="B45" t="s">
        <v>342</v>
      </c>
      <c r="C45">
        <f t="shared" si="0"/>
        <v>42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t="s">
        <v>17</v>
      </c>
      <c r="B46" t="s">
        <v>343</v>
      </c>
      <c r="C46">
        <f t="shared" si="0"/>
        <v>43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t="s">
        <v>17</v>
      </c>
      <c r="B47" t="s">
        <v>344</v>
      </c>
      <c r="C47">
        <f t="shared" si="0"/>
        <v>44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t="s">
        <v>17</v>
      </c>
      <c r="B48" t="s">
        <v>345</v>
      </c>
      <c r="C48">
        <f t="shared" si="0"/>
        <v>45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t="s">
        <v>17</v>
      </c>
      <c r="B49" t="s">
        <v>346</v>
      </c>
      <c r="C49">
        <f t="shared" si="0"/>
        <v>46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t="s">
        <v>17</v>
      </c>
      <c r="B50" t="s">
        <v>347</v>
      </c>
      <c r="C50">
        <f t="shared" si="0"/>
        <v>47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</row>
    <row r="51" spans="1:13" x14ac:dyDescent="0.3">
      <c r="A51" t="s">
        <v>17</v>
      </c>
      <c r="B51" t="s">
        <v>348</v>
      </c>
      <c r="C51">
        <f t="shared" si="0"/>
        <v>48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</row>
    <row r="52" spans="1:13" x14ac:dyDescent="0.3">
      <c r="A52" t="s">
        <v>17</v>
      </c>
      <c r="B52" t="s">
        <v>349</v>
      </c>
      <c r="C52">
        <f t="shared" si="0"/>
        <v>49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</row>
    <row r="53" spans="1:13" x14ac:dyDescent="0.3">
      <c r="A53" t="s">
        <v>17</v>
      </c>
      <c r="B53" t="s">
        <v>330</v>
      </c>
      <c r="C53">
        <f t="shared" si="0"/>
        <v>50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</sheetData>
  <phoneticPr fontId="2" type="noConversion"/>
  <conditionalFormatting sqref="D21:M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6E01-676C-4E69-94CD-55557CFF10B1}">
  <dimension ref="A1:J28"/>
  <sheetViews>
    <sheetView workbookViewId="0">
      <selection activeCell="B26" sqref="B26"/>
    </sheetView>
  </sheetViews>
  <sheetFormatPr defaultRowHeight="14.4" x14ac:dyDescent="0.3"/>
  <cols>
    <col min="3" max="3" width="30.5546875" bestFit="1" customWidth="1" collapsed="1"/>
    <col min="5" max="5" width="13.33203125" customWidth="1"/>
    <col min="10" max="10" width="12" customWidth="1" collapsed="1"/>
  </cols>
  <sheetData>
    <row r="1" spans="1:6" ht="18" x14ac:dyDescent="0.35">
      <c r="A1" s="13" t="s">
        <v>352</v>
      </c>
    </row>
    <row r="2" spans="1:6" ht="15.6" customHeight="1" x14ac:dyDescent="0.3">
      <c r="A2" t="s">
        <v>353</v>
      </c>
    </row>
    <row r="3" spans="1:6" ht="15" thickBot="1" x14ac:dyDescent="0.35">
      <c r="B3" s="11" t="s">
        <v>166</v>
      </c>
      <c r="C3" s="11" t="s">
        <v>32</v>
      </c>
      <c r="E3" s="11" t="s">
        <v>219</v>
      </c>
      <c r="F3" s="11" t="s">
        <v>229</v>
      </c>
    </row>
    <row r="4" spans="1:6" x14ac:dyDescent="0.3">
      <c r="B4" t="s">
        <v>124</v>
      </c>
      <c r="C4" t="s">
        <v>128</v>
      </c>
      <c r="E4" s="8">
        <v>10</v>
      </c>
      <c r="F4" s="3" t="s">
        <v>220</v>
      </c>
    </row>
    <row r="5" spans="1:6" x14ac:dyDescent="0.3">
      <c r="B5" t="s">
        <v>125</v>
      </c>
      <c r="C5" t="s">
        <v>130</v>
      </c>
      <c r="E5" s="8">
        <v>20</v>
      </c>
      <c r="F5" s="20" t="s">
        <v>221</v>
      </c>
    </row>
    <row r="6" spans="1:6" x14ac:dyDescent="0.3">
      <c r="B6" t="s">
        <v>126</v>
      </c>
      <c r="C6" t="s">
        <v>129</v>
      </c>
      <c r="E6" s="8">
        <v>30</v>
      </c>
      <c r="F6" s="21" t="s">
        <v>222</v>
      </c>
    </row>
    <row r="7" spans="1:6" x14ac:dyDescent="0.3">
      <c r="B7" t="s">
        <v>25</v>
      </c>
      <c r="C7" t="s">
        <v>131</v>
      </c>
      <c r="E7" s="8">
        <v>40</v>
      </c>
      <c r="F7" s="21" t="s">
        <v>223</v>
      </c>
    </row>
    <row r="8" spans="1:6" x14ac:dyDescent="0.3">
      <c r="B8" t="s">
        <v>127</v>
      </c>
      <c r="C8" t="s">
        <v>132</v>
      </c>
      <c r="E8" s="8">
        <v>50</v>
      </c>
      <c r="F8" s="21" t="s">
        <v>224</v>
      </c>
    </row>
    <row r="9" spans="1:6" x14ac:dyDescent="0.3">
      <c r="B9" t="s">
        <v>133</v>
      </c>
      <c r="C9" t="s">
        <v>134</v>
      </c>
      <c r="E9" s="8">
        <v>60</v>
      </c>
      <c r="F9" s="21" t="s">
        <v>225</v>
      </c>
    </row>
    <row r="10" spans="1:6" x14ac:dyDescent="0.3">
      <c r="B10" t="s">
        <v>138</v>
      </c>
      <c r="C10" t="s">
        <v>135</v>
      </c>
      <c r="E10" s="8">
        <v>70</v>
      </c>
      <c r="F10" s="21" t="s">
        <v>226</v>
      </c>
    </row>
    <row r="11" spans="1:6" x14ac:dyDescent="0.3">
      <c r="B11" t="s">
        <v>139</v>
      </c>
      <c r="C11" t="s">
        <v>137</v>
      </c>
      <c r="E11" s="8">
        <v>80</v>
      </c>
      <c r="F11" s="21" t="s">
        <v>228</v>
      </c>
    </row>
    <row r="12" spans="1:6" x14ac:dyDescent="0.3">
      <c r="B12" t="s">
        <v>140</v>
      </c>
      <c r="C12" t="s">
        <v>136</v>
      </c>
      <c r="E12" s="8">
        <v>90</v>
      </c>
      <c r="F12" s="21" t="s">
        <v>227</v>
      </c>
    </row>
    <row r="13" spans="1:6" ht="15" thickBot="1" x14ac:dyDescent="0.35">
      <c r="B13" t="s">
        <v>141</v>
      </c>
      <c r="C13" t="s">
        <v>142</v>
      </c>
      <c r="E13" s="22" t="s">
        <v>53</v>
      </c>
      <c r="F13" s="19" t="s">
        <v>53</v>
      </c>
    </row>
    <row r="14" spans="1:6" x14ac:dyDescent="0.3">
      <c r="B14" t="s">
        <v>144</v>
      </c>
      <c r="C14" t="s">
        <v>143</v>
      </c>
    </row>
    <row r="15" spans="1:6" x14ac:dyDescent="0.3">
      <c r="B15" t="s">
        <v>127</v>
      </c>
      <c r="C15" t="s">
        <v>146</v>
      </c>
    </row>
    <row r="16" spans="1:6" x14ac:dyDescent="0.3">
      <c r="B16" t="s">
        <v>133</v>
      </c>
      <c r="C16" t="s">
        <v>147</v>
      </c>
    </row>
    <row r="17" spans="2:3" x14ac:dyDescent="0.3">
      <c r="B17" t="s">
        <v>155</v>
      </c>
      <c r="C17" t="s">
        <v>148</v>
      </c>
    </row>
    <row r="18" spans="2:3" x14ac:dyDescent="0.3">
      <c r="B18" t="s">
        <v>156</v>
      </c>
      <c r="C18" t="s">
        <v>149</v>
      </c>
    </row>
    <row r="19" spans="2:3" x14ac:dyDescent="0.3">
      <c r="B19" t="s">
        <v>157</v>
      </c>
      <c r="C19" t="s">
        <v>150</v>
      </c>
    </row>
    <row r="20" spans="2:3" x14ac:dyDescent="0.3">
      <c r="B20" t="s">
        <v>154</v>
      </c>
      <c r="C20" t="s">
        <v>151</v>
      </c>
    </row>
    <row r="21" spans="2:3" x14ac:dyDescent="0.3">
      <c r="B21" t="s">
        <v>153</v>
      </c>
      <c r="C21" t="s">
        <v>152</v>
      </c>
    </row>
    <row r="22" spans="2:3" x14ac:dyDescent="0.3">
      <c r="B22" t="s">
        <v>158</v>
      </c>
      <c r="C22" t="s">
        <v>145</v>
      </c>
    </row>
    <row r="23" spans="2:3" x14ac:dyDescent="0.3">
      <c r="B23" t="s">
        <v>159</v>
      </c>
      <c r="C23" t="s">
        <v>160</v>
      </c>
    </row>
    <row r="24" spans="2:3" x14ac:dyDescent="0.3">
      <c r="B24" t="s">
        <v>27</v>
      </c>
      <c r="C24" t="s">
        <v>165</v>
      </c>
    </row>
    <row r="25" spans="2:3" x14ac:dyDescent="0.3">
      <c r="B25" t="s">
        <v>161</v>
      </c>
      <c r="C25" t="s">
        <v>162</v>
      </c>
    </row>
    <row r="26" spans="2:3" ht="15" thickBot="1" x14ac:dyDescent="0.35">
      <c r="B26" s="12" t="s">
        <v>163</v>
      </c>
      <c r="C26" s="12" t="s">
        <v>164</v>
      </c>
    </row>
    <row r="28" spans="2:3" x14ac:dyDescent="0.3">
      <c r="B28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6A02-A0C6-4DFF-917B-BAFD6A899654}">
  <dimension ref="L2:L43"/>
  <sheetViews>
    <sheetView showGridLines="0" tabSelected="1" zoomScale="90" zoomScaleNormal="90" workbookViewId="0">
      <selection activeCell="F29" sqref="F29"/>
    </sheetView>
  </sheetViews>
  <sheetFormatPr defaultColWidth="2.6640625" defaultRowHeight="9.6" customHeight="1" x14ac:dyDescent="0.3"/>
  <cols>
    <col min="1" max="41" width="2.6640625" style="2" collapsed="1"/>
    <col min="42" max="42" width="7.6640625" style="2" customWidth="1" collapsed="1"/>
    <col min="43" max="16384" width="2.6640625" style="2" collapsed="1"/>
  </cols>
  <sheetData>
    <row r="2" spans="12:12" ht="15" customHeight="1" x14ac:dyDescent="0.3">
      <c r="L2" s="5" t="s">
        <v>47</v>
      </c>
    </row>
    <row r="19" spans="12:12" ht="9.6" customHeight="1" x14ac:dyDescent="0.3">
      <c r="L19" s="74"/>
    </row>
    <row r="20" spans="12:12" ht="9.6" customHeight="1" x14ac:dyDescent="0.3">
      <c r="L20" s="74"/>
    </row>
    <row r="21" spans="12:12" ht="9.6" customHeight="1" x14ac:dyDescent="0.3">
      <c r="L21" s="74"/>
    </row>
    <row r="22" spans="12:12" ht="9.6" customHeight="1" x14ac:dyDescent="0.3">
      <c r="L22" s="74"/>
    </row>
    <row r="40" spans="12:12" ht="9.6" customHeight="1" x14ac:dyDescent="0.3">
      <c r="L40" s="74"/>
    </row>
    <row r="41" spans="12:12" ht="9.6" customHeight="1" x14ac:dyDescent="0.3">
      <c r="L41" s="74"/>
    </row>
    <row r="42" spans="12:12" ht="9.6" customHeight="1" x14ac:dyDescent="0.3">
      <c r="L42" s="74"/>
    </row>
    <row r="43" spans="12:12" ht="9.6" customHeight="1" x14ac:dyDescent="0.3">
      <c r="L43" s="74"/>
    </row>
  </sheetData>
  <mergeCells count="2">
    <mergeCell ref="L19:L22"/>
    <mergeCell ref="L40:L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Parameters_1</vt:lpstr>
      <vt:lpstr>Scenarios_1</vt:lpstr>
      <vt:lpstr>Columns</vt:lpstr>
      <vt:lpstr>Model 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Arnold Hagens</cp:lastModifiedBy>
  <dcterms:created xsi:type="dcterms:W3CDTF">2021-06-29T16:41:12Z</dcterms:created>
  <dcterms:modified xsi:type="dcterms:W3CDTF">2024-01-18T10:43:25Z</dcterms:modified>
</cp:coreProperties>
</file>