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 sheetId="1" r:id="rId4"/>
    <sheet state="visible" name="Big Buddy" sheetId="2" r:id="rId5"/>
    <sheet state="visible" name="Reach Out and Read" sheetId="3" r:id="rId6"/>
    <sheet state="visible" name="Habitat for Humanity" sheetId="4" r:id="rId7"/>
    <sheet state="visible" name="Undergraduate Geography Society" sheetId="5" r:id="rId8"/>
    <sheet state="visible" name="Circle K International" sheetId="6" r:id="rId9"/>
    <sheet state="visible" name="Bloustein Public Service Associ" sheetId="7" r:id="rId10"/>
    <sheet state="visible" name="RU Pilot Me" sheetId="8" r:id="rId11"/>
    <sheet state="visible" name="Alpha Omega" sheetId="9" r:id="rId12"/>
    <sheet state="visible" name="Project Sunshine" sheetId="10" r:id="rId13"/>
    <sheet state="visible" name="RFS DREAM TEAM" sheetId="11" r:id="rId14"/>
    <sheet state="visible" name="RU VETS" sheetId="12" r:id="rId15"/>
    <sheet state="visible" name="Rutgers Red Cross" sheetId="13" r:id="rId16"/>
    <sheet state="visible" name="Craft to Cure" sheetId="14" r:id="rId17"/>
    <sheet state="visible" name="Dental Knights Association" sheetId="15" r:id="rId18"/>
    <sheet state="visible" name="Healthy Kids of New Brunswick" sheetId="16" r:id="rId19"/>
    <sheet state="visible" name="Ultraviolet" sheetId="17" r:id="rId20"/>
    <sheet state="visible" name="North American Disease Interven" sheetId="18" r:id="rId21"/>
    <sheet state="visible" name="Petey Greene" sheetId="19" r:id="rId22"/>
    <sheet state="visible" name="Women Empowerment through Healt" sheetId="20" r:id="rId23"/>
    <sheet state="visible" name="Kiers Kidz" sheetId="21" r:id="rId24"/>
    <sheet state="visible" name="Glamour Gals" sheetId="22" r:id="rId25"/>
    <sheet state="visible" name="RU Thrifty" sheetId="23" r:id="rId26"/>
    <sheet state="visible" name="Rutgers Answer for Cancer" sheetId="24" r:id="rId27"/>
    <sheet state="visible" name="Rutgers University Blood Initia" sheetId="25" r:id="rId28"/>
    <sheet state="visible" name="Arts and Music Undergraduate Se" sheetId="26" r:id="rId29"/>
    <sheet state="visible" name="RU Harmony Healers" sheetId="27" r:id="rId30"/>
  </sheets>
  <definedNames/>
  <calcPr/>
</workbook>
</file>

<file path=xl/sharedStrings.xml><?xml version="1.0" encoding="utf-8"?>
<sst xmlns="http://schemas.openxmlformats.org/spreadsheetml/2006/main" count="5452" uniqueCount="696">
  <si>
    <t>Organization Name</t>
  </si>
  <si>
    <t>SABO</t>
  </si>
  <si>
    <t>Program 1 Name</t>
  </si>
  <si>
    <t>Program 1 Allocation</t>
  </si>
  <si>
    <t>Program 2 Name</t>
  </si>
  <si>
    <t>Program 2 Allocation</t>
  </si>
  <si>
    <t>Total Programming</t>
  </si>
  <si>
    <t>MATCH</t>
  </si>
  <si>
    <t>OM</t>
  </si>
  <si>
    <t>Total Allocation</t>
  </si>
  <si>
    <t>Notes</t>
  </si>
  <si>
    <t>Email</t>
  </si>
  <si>
    <t>SABO unparsed</t>
  </si>
  <si>
    <t>Big Buddy</t>
  </si>
  <si>
    <t>Reach out and Read</t>
  </si>
  <si>
    <t>Habitat for Humanity</t>
  </si>
  <si>
    <t>Weekend Builds</t>
  </si>
  <si>
    <t>Undergraduate Geography Society</t>
  </si>
  <si>
    <t>RUGS Mapathon</t>
  </si>
  <si>
    <t>Circle K International</t>
  </si>
  <si>
    <t>INSIGHT</t>
  </si>
  <si>
    <t>Bloustein Public Service Association</t>
  </si>
  <si>
    <t>RU Pilot Me</t>
  </si>
  <si>
    <t>Weekly Mentoring Sessions</t>
  </si>
  <si>
    <t>Alpha Omega</t>
  </si>
  <si>
    <t>Project Sunshine</t>
  </si>
  <si>
    <t>Ronald McDonald Visits</t>
  </si>
  <si>
    <t>RFS DREAM TEAM</t>
  </si>
  <si>
    <t>RU VETS</t>
  </si>
  <si>
    <t>Student Veterans of America Annual National Conference</t>
  </si>
  <si>
    <t>Rutgers Red Cross</t>
  </si>
  <si>
    <t>Craft to Cure</t>
  </si>
  <si>
    <t>Dental Knights Association</t>
  </si>
  <si>
    <t>Healthy Kids of New Brunswick</t>
  </si>
  <si>
    <t>Nutrition/Activity Lessons for Children at Lincoln Elementary School</t>
  </si>
  <si>
    <t>Ultraviolet</t>
  </si>
  <si>
    <t>North American Disease Intervention</t>
  </si>
  <si>
    <t>NADI Pre-Professionals/Professionals Speaker Event</t>
  </si>
  <si>
    <t>Petey Greene</t>
  </si>
  <si>
    <t>Women Empowerment through Health and Self-Love</t>
  </si>
  <si>
    <t>Kier's Kidz</t>
  </si>
  <si>
    <t>Kier's Kidz at Rutgers Speaker Series</t>
  </si>
  <si>
    <t>Glamour Gals</t>
  </si>
  <si>
    <t>RU Thrifty</t>
  </si>
  <si>
    <t>Pop-Up Thrift Shops/Swaps</t>
  </si>
  <si>
    <t>Rutgers Answer for Cancer</t>
  </si>
  <si>
    <t>Speaker Series</t>
  </si>
  <si>
    <t>Rutgers University Blood Initiative</t>
  </si>
  <si>
    <t>Blood Drive</t>
  </si>
  <si>
    <t>Arts and Music Undergraduate Service Education</t>
  </si>
  <si>
    <t>RU Harmony Healers</t>
  </si>
  <si>
    <t>Organization Name: Big Buddy</t>
  </si>
  <si>
    <t>Neil Arora</t>
  </si>
  <si>
    <t>President</t>
  </si>
  <si>
    <t>na655@scarletmail.rutgers.edu</t>
  </si>
  <si>
    <t>Karen Ardizzone (kardizzone@echo.rutgers.edu)</t>
  </si>
  <si>
    <t>Location on Campus: No</t>
  </si>
  <si>
    <t>Our purpose is to provide social, moral, and academic guidance to the students at the Lincoln Elementary School in New Brunswick, New Jersey. By acting as positive role models, the “big buddies” develop supportive relationships with their “little buddies” through in-school volunteer time, and extracurricular events.</t>
  </si>
  <si>
    <t>SABO #: 170</t>
  </si>
  <si>
    <t>Program 1 Name: Big Buddy Day</t>
  </si>
  <si>
    <t>Program 2 Name:</t>
  </si>
  <si>
    <t>Event Description:  Big Buddy Day is a celebration of everything great about college between Rutgers and Lincoln Elementary. At this event, volunteers will present to the students about the importance of higher education, while playing interactive gamese with them, giving out prizes and goodie bags, and ending in a dance party.</t>
  </si>
  <si>
    <t>Date: 2022-11-08 00:00:00</t>
  </si>
  <si>
    <t>Attendance: 20 Rutgers Students</t>
  </si>
  <si>
    <t>Location: Lincoln Elementary School</t>
  </si>
  <si>
    <t>Admission Fee 0</t>
  </si>
  <si>
    <t>Event Description</t>
  </si>
  <si>
    <t>Date:</t>
  </si>
  <si>
    <t>Attendance:</t>
  </si>
  <si>
    <t>Location:</t>
  </si>
  <si>
    <t>Admission Fee</t>
  </si>
  <si>
    <t>XS: 0-88 | S: 89-176 | M: 177-264 | L: 265-352 | XL: 353+</t>
  </si>
  <si>
    <t>Requested</t>
  </si>
  <si>
    <t>Description</t>
  </si>
  <si>
    <t>Review 1:</t>
  </si>
  <si>
    <t>Review 2:</t>
  </si>
  <si>
    <t>Room Rental &amp; Equipment  (XS: 240 | S: 400 | M: 570 | L: 730 | XL: 900)</t>
  </si>
  <si>
    <t>Supplies to help set up the event (tape, paper, markers, etc.)</t>
  </si>
  <si>
    <t>Advertising (XS: 100 | S: 170 | M: 240 | L: 310 | XL: 380)</t>
  </si>
  <si>
    <t>Food (XS: 560 | S: 920 | M: 1280 | L: 1640 | XL: 2000)</t>
  </si>
  <si>
    <t>Supplies/Duplications (XS: 170 | S: 260 | M: 360 | L: 450 | XL: 540)</t>
  </si>
  <si>
    <t>Balloons, Balloons spelling out Rutgers, Streamers, other indoor decorations, and goodie bags containing bookmarks, magnets, snacks and other Rutgers themed items.</t>
  </si>
  <si>
    <t>Total Contracts &amp; Rights (no limit to number of contracts)</t>
  </si>
  <si>
    <t>Description here</t>
  </si>
  <si>
    <t xml:space="preserve">     Contract: Film Rights/Royalties</t>
  </si>
  <si>
    <t xml:space="preserve">     Contract: Speaker fee</t>
  </si>
  <si>
    <t xml:space="preserve">     Contract: Accompanist</t>
  </si>
  <si>
    <t>None</t>
  </si>
  <si>
    <t xml:space="preserve">     Contract: DJ</t>
  </si>
  <si>
    <t xml:space="preserve">     Contract: Live Music/performance</t>
  </si>
  <si>
    <t xml:space="preserve">     Contract: Other</t>
  </si>
  <si>
    <t>Contracts: XS: 1350 | S: 1970 | M: 3890 | L: 6330 | XL: 8090 (total cap)</t>
  </si>
  <si>
    <t>Other</t>
  </si>
  <si>
    <t>*write what the other costs are</t>
  </si>
  <si>
    <t>TOTAL</t>
  </si>
  <si>
    <t>Organizational Maintenance</t>
  </si>
  <si>
    <t xml:space="preserve">Series Program Name: </t>
  </si>
  <si>
    <t>Admissions Fee</t>
  </si>
  <si>
    <t>Installments:</t>
  </si>
  <si>
    <t>Description:</t>
  </si>
  <si>
    <t>Small &lt;= 125 | Large &gt; 125 (maximum 7 events)</t>
  </si>
  <si>
    <t>Room Rental and Equipment (1800; includes storage fees)</t>
  </si>
  <si>
    <t>Room Rental and Equipment (Small: 1190 | Large: 1790)</t>
  </si>
  <si>
    <t>Office Supplies (200)</t>
  </si>
  <si>
    <t>General supplies for meetings/involvement fair etc. (example: scissors, posters, tape, etc.)</t>
  </si>
  <si>
    <t>Advertising (Small: 210 | Large: 420)</t>
  </si>
  <si>
    <t>Advertising (400)</t>
  </si>
  <si>
    <t>Food  (Small: 1300 | Large: 2590)</t>
  </si>
  <si>
    <t>Food for General Meetings (460)</t>
  </si>
  <si>
    <t>Snacks for monthly meetings</t>
  </si>
  <si>
    <t>Supplies/Duplications (Small: 590 | Large: 1190)</t>
  </si>
  <si>
    <t>Giveaways/Involvement Fair (300)</t>
  </si>
  <si>
    <t>Contracts &amp; Rights (no limit to number of contracts)</t>
  </si>
  <si>
    <t>Types of Contracts</t>
  </si>
  <si>
    <t>Software(150)</t>
  </si>
  <si>
    <t xml:space="preserve">     Contract 1</t>
  </si>
  <si>
    <t>Duplications(110)</t>
  </si>
  <si>
    <t>Contracts: S: 3450 | L: 6900 (total cap)</t>
  </si>
  <si>
    <t>Phone Charges(100)</t>
  </si>
  <si>
    <t>Uniforms/Costumes ($30 per person, max 15 people)</t>
  </si>
  <si>
    <t>*write down what the costs are</t>
  </si>
  <si>
    <t>*Uniforms/Costumes for performing groups only, but all groups can use advertising money to buy t-shirts.</t>
  </si>
  <si>
    <t>Money for reimbursements to members for their paperwork (Approximately 35 per person, each person must submit their paperwork every year).</t>
  </si>
  <si>
    <t>Other Trip (Stand Alone | Series Trip) (circle one)</t>
  </si>
  <si>
    <t>*write down what the other costs are</t>
  </si>
  <si>
    <t>Trip Name:</t>
  </si>
  <si>
    <t>Media Publication (Newspaper | Journal | Magazine) (circle one)</t>
  </si>
  <si>
    <t>*fund for any number of people.</t>
  </si>
  <si>
    <t>Descripton</t>
  </si>
  <si>
    <t>Publication Name:</t>
  </si>
  <si>
    <t>Publication Type</t>
  </si>
  <si>
    <t>AT</t>
  </si>
  <si>
    <t>Transportation/Parking/Tolls (775 | 1550)</t>
  </si>
  <si>
    <t xml:space="preserve">Description: </t>
  </si>
  <si>
    <t>Advertising (150 | 150)</t>
  </si>
  <si>
    <t>(newspaper: max 13 issues, journal: max 2 issues, magazine: max 14 issues)</t>
  </si>
  <si>
    <t>Admission/Registration Fees (750 | 2250)</t>
  </si>
  <si>
    <t>Number of Issues</t>
  </si>
  <si>
    <t>Food (500 | 100)</t>
  </si>
  <si>
    <t>Number of Copies per Issue</t>
  </si>
  <si>
    <t>Cost per Page:</t>
  </si>
  <si>
    <t>Lodging (1060 | 2120)</t>
  </si>
  <si>
    <t>Number of Pages per Issue</t>
  </si>
  <si>
    <t>Cost per Issue:</t>
  </si>
  <si>
    <t>Other (100 | 300)</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</si>
  <si>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</si>
  <si>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</si>
  <si>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</si>
  <si>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</si>
  <si>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</si>
  <si>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</si>
  <si>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</si>
  <si>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</si>
  <si>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</si>
  <si>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</si>
  <si>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</si>
  <si>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</si>
  <si>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</si>
  <si>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</si>
  <si>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Lodging (65/person/day, max 3 days) | Lodging (50/person/day/trip) Per Trip if series</t>
  </si>
  <si>
    <t xml:space="preserve">Registration Fees (100/person) | (50/person/trip) </t>
  </si>
  <si>
    <t>Lodging (65/person/day, max 3 days) | Lodging (50/person/day/trip)</t>
  </si>
  <si>
    <t>Notes:</t>
  </si>
  <si>
    <t xml:space="preserve">OM was edited </t>
  </si>
  <si>
    <t>Total Programming:</t>
  </si>
  <si>
    <t>Total Organizational Maintenance:</t>
  </si>
  <si>
    <t>Total Preliminary Allocation (Total Programming + Total Organizational Maintenance)</t>
  </si>
  <si>
    <t>Reviewed By (initial here):</t>
  </si>
  <si>
    <t>DT</t>
  </si>
  <si>
    <t>KB</t>
  </si>
  <si>
    <t>SG</t>
  </si>
  <si>
    <t xml:space="preserve"> </t>
  </si>
  <si>
    <t>Organization Name: Reach Out and Read</t>
  </si>
  <si>
    <t>Sheila Flood</t>
  </si>
  <si>
    <t>Treasurer</t>
  </si>
  <si>
    <t>shf43@scarletmail.rutgers.edu</t>
  </si>
  <si>
    <t>The mission of Rutgers University ROAR includes the following: -To promote early literacy throughout the communities of New Brunswick, NJ. -To promote early literacy by helping make pediatric literacy part of pediatric practice at the UMDNJ-RWJMS Eric B. Chandler Health Center. -To build a relationship of service and learning with New Brunswick by promoting the importance of early childhood literacy in impoverished communities. -To serve Rutgers University by giving Rutgers students an opportunity to develop leadership through volunteerism. -To foster a continued relationship with the UMDNJ- RWJMS Eric B. Chandler Health Center and the New Brunswick Free Public Library.</t>
  </si>
  <si>
    <t>SABO #: 244</t>
  </si>
  <si>
    <t>Program 1 Name: Paint and Sip with ROAR</t>
  </si>
  <si>
    <t>Program 2 Name: Pack for Kids</t>
  </si>
  <si>
    <t>Event Description:  This is an event to raise awareness for the promotion of literacy in the New Brunswick community. We will have students participate in a painting night where they will pay a small fee to paint and the money we raise will be used to buy books for the kids at the Eric B. Chandler Health Center.</t>
  </si>
  <si>
    <t>Date: 2022-11-17 00:00:00</t>
  </si>
  <si>
    <t>Attendance: 30</t>
  </si>
  <si>
    <t>Location: College Ave Student Center</t>
  </si>
  <si>
    <t>Admission Fee 5</t>
  </si>
  <si>
    <t>Event Description Prior to this program, we will search for and then order school supplies for the kids at the Eric B. Chandler Health Center. At this event, everyone will then prepare the backpacks for the kids and their families with the school essentials we ordered and a book to promote literacy and support the patients.</t>
  </si>
  <si>
    <t>Date: 2022-10-13 00:00:00</t>
  </si>
  <si>
    <t>Attendance: 25</t>
  </si>
  <si>
    <t>Room rental and tv set-up to play a video to follow for the painting</t>
  </si>
  <si>
    <t>N/A</t>
  </si>
  <si>
    <t>Rutgers Catering Service: sandwich platters, cookie assortments, water, hot chocolate, etc.</t>
  </si>
  <si>
    <t>A variety of platters from Gerlanda's Catering</t>
  </si>
  <si>
    <t>Supplies including canvases, paintbrushes, and paint Decor including table covers, streamers, and center pieces</t>
  </si>
  <si>
    <t>We will need to buy supplies, like pencils, notebooks, backpacks, and short-story books so that we can create packages for the kids at the health center. Students will be reimbursed aer proof of receipt.</t>
  </si>
  <si>
    <t>Description here N/A</t>
  </si>
  <si>
    <t>Description here 0</t>
  </si>
  <si>
    <t>N/a</t>
  </si>
  <si>
    <t>Cardstock, markers, colored pencils, trifold, paint and paintbrushes</t>
  </si>
  <si>
    <t>Pizza, sandwiches, chips</t>
  </si>
  <si>
    <t>Please note that food must be ordered from Rutgers approved catering services, found on the student centers website</t>
  </si>
  <si>
    <t>AM</t>
  </si>
  <si>
    <t>KC</t>
  </si>
  <si>
    <t>Organization Name: Habitat for Humanity</t>
  </si>
  <si>
    <t>Mira Yin</t>
  </si>
  <si>
    <t>mcy28@scarletmail.rutgers.edu</t>
  </si>
  <si>
    <t>Location on Campus: Yes</t>
  </si>
  <si>
    <t>The purpose of Rutgers University Habitat for Humanity is to:1. Build and rehabilitate houses in partnership with our Habitat for Humanity affiliates and homeowners by sending student volunteers to physically build homes every available weekend.2. Educate the campuses and the local community about Habitat and the issues that affordable housing faces. The generous donations from RUSA would allow our organization to afford transportation, food, advertising, lodging for different events, so that we are able to donate all of the money we fundraise to Habitat for Humanity families. Thank you for your consideration.</t>
  </si>
  <si>
    <t>SABO #: 292</t>
  </si>
  <si>
    <t>Program 1 Name: Build-A-Thon</t>
  </si>
  <si>
    <t>Event Description:  The goal of Build-A Thon is to raise awareness about poor housing conditions in NJ. Our organization will do so by purchasing materials and building rudimentary shelters on the Livingston Lawn and staying in them overnight. This will bring more urgency to our mission by being able to simulate what it is like living in poor housing conditions overnight and what homeless people face on a daily basis. The event will also raise significant funds that we can donate to our affiliate Morris Habitat for Humanity.</t>
  </si>
  <si>
    <t>Date: 10/07/2022 - 10/08/2022</t>
  </si>
  <si>
    <t>Attendance: 50</t>
  </si>
  <si>
    <t>Location: Livingston Lawn</t>
  </si>
  <si>
    <t>We would like to rent out the Livingston Lawn for the duration of the event so that we have a venue outside.</t>
  </si>
  <si>
    <t>'-Dinner on 10/07 (8 of Gerlanda’s cheese pizzas x 15.50/pie) and ( 1 vegetarian cheeseless pizza from Gerlanda’s x 17.50)= 141.50-Dessert on 10/07 (Chocolate Bulk Candy= $41.99, Bamboo Roasting Sticks $25.99, Marshmallows $21.95)=  89.93-Breakfast on 10/08 ( 3 dozen Dunkin’ Donuts Bagel=  $36.00 ),  (cream cheese/butter/jelly @ 10.00), (1 box of regular coffee= $16.99    ), (2 boxes of hot chocolate @ 36.00 ) = $98.99-Lunch on 10/08: (Subway 4 classic combo sub platters=  $39.99), and (3 vegan wraps from Gerlandas’s @ 17.25 )= $177.25-Drinks: $20-Firewood: $20.00</t>
  </si>
  <si>
    <t>Our organization is requesting $837.90. In order to purchase the equipment needed for a Build-A-Thon. Without these materials, it would not be possible to carry out the goal of the event and advocate for secure housing in NJ-30* 4’ x 8’ plywood= $664.50-Home Depot truck rental (pick up and return) $17.00 per hour for 3 hours= $51.00-45* 2”x4” x 8” studs = $122.40</t>
  </si>
  <si>
    <t>Our organization would like to request $112.50 for advertising supplies. 1.) 50 colored fliers ($0.25 / sheet x 50 fliers) = $12.502.) 1 Banner (3' x 6' outdoor vinyl banner from Staples) = $503) Arts and Craft Supplies: $50Our organization continues to refresh our image by replacing all outdated advertisement supplies. We want to make promotional flyers to print in bulk so that we can increase involvement around our organization and work to inform fellow students about what our organization does. We would like to request funding for a banner which helps differentiate us from other organizations for tabling. This also helps communicate our role as an on-campus Habitat for Humanity affiliate working as Rutgers University students.  Additionally, the arts and craft supplies are used to for card making with the general members that have been sent to Saint Peters University Hospital and the Women’s Aware Shelter for words of encouragement.</t>
  </si>
  <si>
    <t>Our organization would like to request $310 for food at general meetings from Gerlanda’s Pizza. 1.) 5 meetings with food * (4 pizzas / meeting) * ($15.50 / pizza) = $310As many organizations experience, there is often a greater turnout in meetings when there is free food available for members. This is extremely important for our organization because more people at our meetings is correlated with more signups for events, ultimately increasing the pool of people who are willing to attend builds.</t>
  </si>
  <si>
    <t>Our organization would like to request for our organization shirts.1.) 50 T-shirts x ($8.10 / shirt) = $4052.) Run fee (as stated on Rutgers Swag website for Colored Shirts - Front / Full Color Digital): ($4 / shirt) x 50 shirts = $200Our organization would like to purchase customized Rutgers t-shirts from the Swag website with our organization’s logo. By being funded for this, we would like to spread the work of Rutgers students in NJ while fundraising to donate to Habitat families. In addition, we have been asked in the past by members about Habitat merchandise, and we believe that having shirts will encourage stronger member involvement, as well as generate more interest.</t>
  </si>
  <si>
    <t>Yes, 6</t>
  </si>
  <si>
    <t>Location: 308 Norwood Ave, Old Bridge, NJ</t>
  </si>
  <si>
    <t>We drive volunteers to build a single-family home in Old Bridge, New Jersey.</t>
  </si>
  <si>
    <t>Attendance: 10</t>
  </si>
  <si>
    <t>Date: 09/24/2022, 10/1/2022, 10/08/2022, 10/15/2022, 10/22/2022, 10/29/2022</t>
  </si>
  <si>
    <t>Average 20 miles to build site = Round trip (2) * 20 * 0.59/mile * 6 builds * 4 cars Reimbursing student drivers provides a major incentive to get volunteers to help transport other students and volunteers. Please help us keep this incentive for the Spring Semester. This means a lot when other volunteering adults or Habitat Families see an all-Rutgers student staff come to volunteer their day and support NJ families</t>
  </si>
  <si>
    <t>We would like to request this amount for pizza at builds (from Lisa Restaurant and Pizza in Old Bridge) because we want to make sure our student volunteers are well-fed, in addition to giving everyone a chance to bond over a meal.</t>
  </si>
  <si>
    <t>Firewood???? under food? moved shirts in OM from other to advertsing 405$</t>
  </si>
  <si>
    <t>dt</t>
  </si>
  <si>
    <t>Organization Name: Undergraduate Geography Society</t>
  </si>
  <si>
    <t>Molly Reynolds</t>
  </si>
  <si>
    <t>molly.reynolds@rutgers.edu</t>
  </si>
  <si>
    <t>I don't know</t>
  </si>
  <si>
    <t>The purpose of this organization is to provide all Rutgers Undergraduate students with a greater knowledge and understanding of geography; to focus attention upon the importance of geography so that they may better understand the world and their role in it; and to provide students with a greater knowledge and appreciation of the world about them by means of informative activities and presentations. Such activities include participation and planning of conferences, promoting awareness of global geographic issues, and exploring the local 'geography' by going on hiking, skiing, and camping trips as organization. Officers of the club should work toward establishing and maintaining links between the undergraduate and graduate students, as well as with the Geography faculty.</t>
  </si>
  <si>
    <t>SABO #: 293</t>
  </si>
  <si>
    <t>Program 1 Name:</t>
  </si>
  <si>
    <t xml:space="preserve">Event Description: </t>
  </si>
  <si>
    <t>Location: B266 Lucy Stone Hall, Geography Computer Lab</t>
  </si>
  <si>
    <t>Admissions Fee 0</t>
  </si>
  <si>
    <t>Installments: 4</t>
  </si>
  <si>
    <t>Over the course of the semester, RUGS would hold a series of mapathons. Mapathons are when groups of volunteers come together to map urgently needed datasets in remote parts of the world. Anyone can help, it takes less than 5 minutes to get acclimated to the software. Events help officials know where houses, roads, and other critical infrastructure is during emergencies and natural disasters. These events would be an opportunity to show how geographers' skills allow them to help the larger global community while also having a casual, social space, to build the RUGS community. The Geography department's computer lab has historically been used for events, but students can also do it on their own laptops.</t>
  </si>
  <si>
    <t>Attendance: 100</t>
  </si>
  <si>
    <t>Date: 9/3/22, 10/1/22, 11/5/22, 12/3/22</t>
  </si>
  <si>
    <t>Flyers for Student Centers but most advertising would be targeted through department faculty, giving them a message about the mapathon and virtual flyer to share with their classes so that non-majors who are interested in geography topics could learn about it.</t>
  </si>
  <si>
    <t>Mapathons are generally large chunks of time running through meal periods, so student volunteers could be "compensated" for their time mapping through food and drinks. Could also use diverse food options in New Brunswick as a topic for discussion at Mapathon's for concepts like agribusiness, the global supply chain, organic and non-GMO movements, and immigration.</t>
  </si>
  <si>
    <t>Types of Contracts  None</t>
  </si>
  <si>
    <t>Organization Name: Circle K International</t>
  </si>
  <si>
    <t>Riya Mehta</t>
  </si>
  <si>
    <t>ram442@scarletmail.rutgers.edu</t>
  </si>
  <si>
    <t>Developing college and university students into a global network of responsible citizens and leaders with a lifelong commitment to service.</t>
  </si>
  <si>
    <t>SABO #: 401</t>
  </si>
  <si>
    <t>Program 1 Name: Fall LSSP</t>
  </si>
  <si>
    <t>Event Description:  FLSSP is to raise awareness and funds for Rutgers Food Pantry. We plan on getting multiple student groups to perform at the event. In addition we plan on reaching out to the Rutgers Food Pantry to have them present on the impact of their food bank on the community and the Rutgers students.</t>
  </si>
  <si>
    <t>Date: 2022-10-21 00:00:00</t>
  </si>
  <si>
    <t>Location: College Ave Multipurpose Room</t>
  </si>
  <si>
    <t>Admission Fee 10</t>
  </si>
  <si>
    <t>Room rental,  stage medium, package and speaker package</t>
  </si>
  <si>
    <t>Program flyers and facebook advertisement</t>
  </si>
  <si>
    <t>catering from King Pita; King Style Special</t>
  </si>
  <si>
    <t>Program copies, banner, disposable table cloths room, decor</t>
  </si>
  <si>
    <t>n/a</t>
  </si>
  <si>
    <t>Computer and overhead projector used to conduct hybrid meeting formats</t>
  </si>
  <si>
    <t>tape, stapler, and markers</t>
  </si>
  <si>
    <t>flyers/facebook advertisements for general meetings</t>
  </si>
  <si>
    <t>Food and drink for once a month pizza meetings</t>
  </si>
  <si>
    <t>For CKI attire  such as masks and tshirts and giveaways during recruitment events</t>
  </si>
  <si>
    <t>annual rutgers circle k weebly subscription</t>
  </si>
  <si>
    <t>INSIGHT is a leadership development conference that focuses on team-building activities and community service. Participants are separated into groups for the team-building events that are organized by the staff at Camp Lebanon. In addition, participants perform a variety of a community service opportunities that are organized by the camp and/or the New Jersey District of Circle K International.</t>
  </si>
  <si>
    <t>Is this Series?: No</t>
  </si>
  <si>
    <t>Location: Camp Lebanon Lebanon, NJ</t>
  </si>
  <si>
    <t>Attendance: 20</t>
  </si>
  <si>
    <t>Date: 11/4/22-11/6/22</t>
  </si>
  <si>
    <t>Gas for travel to and from Camp Lebanon, including minimal pitstops and car capacity for 15</t>
  </si>
  <si>
    <t>provided by Camp Lebanon</t>
  </si>
  <si>
    <t>Includes lodging and food at the destination event. All other necessary services provided by Camp Lebanon. Team building activities provided by Camp Lebanon</t>
  </si>
  <si>
    <t>had to add room rental 650</t>
  </si>
  <si>
    <t>Organization Name: Bloustein Public Service Association</t>
  </si>
  <si>
    <t>Lily Chang</t>
  </si>
  <si>
    <t>lc977@scarletmail.rutgers.edu</t>
  </si>
  <si>
    <t>The Mission Statement for this organization is as follows: BPSA, which was created to honor Edward J. Bloustein, a former Rutgers University President, an active citizen during his lifetime, seeks to provide a network for students interested in public service initiatives, career networking, professional development, socialization, and semi-annual trips to onsite locations that portray public health, planning, and/or policy concerns. Although many of the students interested in this organization may be enrolled as students at the Edward J. Bloustein School of Planning and Public Policy as planning and public policy (762) and public health (832) majors, this organization is open to all Rutgers – New Brunswick undergraduate students, and is committed to actively supporting their interests through networking opportunities, career development and service.</t>
  </si>
  <si>
    <t>SABO #: 691</t>
  </si>
  <si>
    <t>Program 1 Name: Trivia Bowl</t>
  </si>
  <si>
    <t>Event Description:  Trivia Bowl is a networking event primarily geared towards Bloustein undergraduates. However, all Bloustein and non-Bloustein related majors are welcome. Food will be served. There will be company, connection, and conversation. Join the Bloustein Public Service Association (BPSA) for Round 1 and 2 of our Trivia competition -- a club tradition! Test your knowledge in your major and play a Jeopardy-style game of Bloustein School Trivia.</t>
  </si>
  <si>
    <t>Location: Livingston Student Center</t>
  </si>
  <si>
    <t>We would like to rent a room in the Livingston Student Center. At the present moment, we have yet to talk to our collaborating clubs to get their input, but we still foresee needing to rent a space even if it ends up not being in the LSC.</t>
  </si>
  <si>
    <t>Last year, this cost was split between the club collaborators, but we needed a diverse option of foods for dietary restrictions and found this price to be accurate. With around 50 people in attendance, each person would cost $4 which is enough to order sandwiches and salads.</t>
  </si>
  <si>
    <t>Craft supplies for centerpieces/place cards, tablecloths, possible banner, stationery.</t>
  </si>
  <si>
    <t>Flyers, tablecloths, posterboard, tape, markers, pencils, etc.</t>
  </si>
  <si>
    <t>Subsidizing club apparel (including t-shirts, possibly sweatshirts) to lower the cost club members would have to pay. Disclaimer: we were not sure that club apparel went in this category.</t>
  </si>
  <si>
    <t>Generally pizza and salad at every meeting from Gerlanda's ($44 for two cheese pizzas and one garden salad x 7 meetings = $308).</t>
  </si>
  <si>
    <t>Organization Name: RU Pilot Me</t>
  </si>
  <si>
    <t>Madeline Russell</t>
  </si>
  <si>
    <t>mer244@scarletmail.rutgers.edu</t>
  </si>
  <si>
    <t>Pilot Me’s goals include creating a safe and educational environment for the children of New Brunswick, creating and implementing programming that will benefit children and aide in their educational, social, and verbal development, train Rutgers University undergraduates in Pilot Me to be effective mentors/tutors and to enhance undergraduate education by giving students meaningful life experiences, and to further integrate Rutgers University with the surrounding New Brunswick and Highland Park areas by community service projects.</t>
  </si>
  <si>
    <t>SABO #: 768</t>
  </si>
  <si>
    <t>Location: New Brunswick Public Library/New Brunswick Performing Arts Center</t>
  </si>
  <si>
    <t>Installments: 8</t>
  </si>
  <si>
    <t>Each Friday, between 3 and 4:30, our 30 mentors work on-on-one with mentees from the New Brunswick community. We also have several activities that are based around our theme for the week. These include games and different crafts for the mentees.</t>
  </si>
  <si>
    <t>Attendance: 45</t>
  </si>
  <si>
    <t>Date: 10/07/2022, 10/14/2022, 10/21/2022, 10/28/2022, 11/04/2022, 11/11/2022, 11/18/2022, 12/02/2022</t>
  </si>
  <si>
    <t>We are currently having meetings at New Brunswick Performing Arts Center which is $150 per session. We usually have meetings at the New Brunswick Public Library which is free but we are still waiting for their capacity to increase. If the library cannot accommodate the number of mentors and mentees, we will have to appeal for a room rental budget.</t>
  </si>
  <si>
    <t>We typically provide the mentees with a healthy snack as it is a key component of our weekly sessions. This supports our organization goals by facilitating bonding between mentors and children through a casual snack time, as well as by expressing gratitude to our mentors for their community service.</t>
  </si>
  <si>
    <t>Each meeting, we have a different set of crafts for our mentees. Each semester we purchase new materials such as markers, glue stick, paint, paper plates, facial masks and things like that for our mentees. Depending on the themes that are planned out for the meeting.</t>
  </si>
  <si>
    <t>room rental has description but no money</t>
  </si>
  <si>
    <t>Organization Name: Alpha Omega</t>
  </si>
  <si>
    <t>Daniel Ibrahim</t>
  </si>
  <si>
    <t>danielibrahim3412@gmail.com</t>
  </si>
  <si>
    <t>Caryn Washington (carynw@echo.rutgers.edu)</t>
  </si>
  <si>
    <t>The purpose of this organization is to familiarize students with the content of the Bible as well as to teach them to apply biblical principles to all aspects of their lives.  In addition, this organization seeks to promote and develop a sense of community among its members. Lastly, this organization strives to serve the local and international community through service activities and fundraising events. It seeks to accomplish these goals through group Bible discussions, individual Bible study, service activities and various other events.</t>
  </si>
  <si>
    <t>SABO #: 769</t>
  </si>
  <si>
    <t>Program 1 Name: Coffee House Talent Show</t>
  </si>
  <si>
    <t>Program 2 Name: A Christian Discussion on 21st Century Issues</t>
  </si>
  <si>
    <t>Event Description:  Display talents and abilities of members of Alpha Omega as well as other Rutgers Students who would like to perform.</t>
  </si>
  <si>
    <t>Date: September 26th</t>
  </si>
  <si>
    <t>Attendance: 150</t>
  </si>
  <si>
    <t>Location: Livingston Student Center - LSC Livingston Courtyard</t>
  </si>
  <si>
    <t>Event Description We intend to bring an expert speaker, minister, and academic to conduct a live discussion on modern social issues from a Biblical perspective.</t>
  </si>
  <si>
    <t>Date: November 4th</t>
  </si>
  <si>
    <t>Location: Academic Building Room 1170</t>
  </si>
  <si>
    <t>Speakers, Microphones, AV Equipment, Tables</t>
  </si>
  <si>
    <t>Speakers, Microphones, AV Equipment</t>
  </si>
  <si>
    <t>Fliers and Print-outs</t>
  </si>
  <si>
    <t>Fliers, Print-outs</t>
  </si>
  <si>
    <t>Pizzas, Snacks, Drinks</t>
  </si>
  <si>
    <t>Lights, Banners, Decorations</t>
  </si>
  <si>
    <t>Speaker fee</t>
  </si>
  <si>
    <t>Talent Show has no educational component</t>
  </si>
  <si>
    <t>Organization Name: Project Sunshine</t>
  </si>
  <si>
    <t>Esther Ko</t>
  </si>
  <si>
    <t>ek706@scarletmail.rutgers.edu</t>
  </si>
  <si>
    <t>The purpose of the organization is to provide meaningful, educational, and recreational activities for children facing medical challenges and their families. This organization encourages the Rutgers University community to raise money, donate time, and bring about awareness for children who are having a difficult time from medical illness in a pediatric hospital.</t>
  </si>
  <si>
    <t>SABO #: 1063</t>
  </si>
  <si>
    <t>Location: 140 Somerset St, New Brunswick, NJ 08901</t>
  </si>
  <si>
    <t>Installments: 6</t>
  </si>
  <si>
    <t>The members of Project Sunshine buy and prepare meals for families with children in nearby hospitals.</t>
  </si>
  <si>
    <t>Date: 09/07/22, 09/21/22, 10/05/22, 10/19/22, 11/09/23, 11/30/22, 12/7/22</t>
  </si>
  <si>
    <t>Project Sunshine needs to buy food supplies such as pasta, pasta sauce, salad, taco meat, taco shells, bread, etc. to cook food in the Ronald McDonald House and leave it out for the families. Project Sunshine also needs supplies such as papers and markers to make cards and crafts</t>
  </si>
  <si>
    <t>Organization Name: RFS DREAM TEAM</t>
  </si>
  <si>
    <t>Raisha Monga</t>
  </si>
  <si>
    <t>Rfsdreamteam@gmail.com</t>
  </si>
  <si>
    <t>Alexys Anderson (ama484@echo.rutgers.edu)</t>
  </si>
  <si>
    <t>We, the members of the Rutgers Future Scholars (RFS) dReam team at Rutgers University—New Brunswick, in order to support and empower both the students of the Rutgers Future Scholars Program and Rutgers University student body as a whole; raise awareness of the Rutgers Future Scholars initiative; garner funding and sponsorship to achieve the mission of RFS; and develop promising and visionary undergraduate students who are career ready do hereby ordain and establish this constitution.</t>
  </si>
  <si>
    <t>SABO #: 1169</t>
  </si>
  <si>
    <t>Program 1 Name: Dream team dream fair</t>
  </si>
  <si>
    <t>Program 2 Name: Study sessions with the dream team</t>
  </si>
  <si>
    <t>Event Description:  A big career fair for all Rutgers university students to join in all different career fields (medical, business, tech, political science and other majors) for them to network with other professionals</t>
  </si>
  <si>
    <t>Date: 2022-10-27 00:00:00</t>
  </si>
  <si>
    <t>Location: College Avenue</t>
  </si>
  <si>
    <t>Event Description An event to be placed just before the reading days for the students to come together and study with the Dream Team Members</t>
  </si>
  <si>
    <t>Date: 2022-12-08 00:00:00</t>
  </si>
  <si>
    <t>Room rental, tables, chairs, projector</t>
  </si>
  <si>
    <t>Projector, writing utensils, room rental</t>
  </si>
  <si>
    <t>Na</t>
  </si>
  <si>
    <t>'- pizza, drinks for at least 50 people</t>
  </si>
  <si>
    <t>Sandwiches, beverages</t>
  </si>
  <si>
    <t>Description here DJs, professionals coming onto Rutgers campus</t>
  </si>
  <si>
    <t>Speaker</t>
  </si>
  <si>
    <t>DJ</t>
  </si>
  <si>
    <t>Equipments, storage supplies, tables, chairs etc.</t>
  </si>
  <si>
    <t>Staplers, paper, staples, writing utensils, ink, office suppliers in general</t>
  </si>
  <si>
    <t>Flyers, online marketing costs</t>
  </si>
  <si>
    <t>'- pizza and drinks for all the general meetings. Each time our bill is between $70-$150 depending on the event and attendance</t>
  </si>
  <si>
    <t>Website maintenance cost for RFSdreamteam.com</t>
  </si>
  <si>
    <t xml:space="preserve">$200 for Organizational Maintenance "other" was not given. You need to specify what the money will be used for. Give a description. Food must be from a approved caterer. </t>
  </si>
  <si>
    <t>Organization Name: RU VETS</t>
  </si>
  <si>
    <t>Steven LoPorto</t>
  </si>
  <si>
    <t>Treasure</t>
  </si>
  <si>
    <t>sal320@scarletmail.rutgers.edu</t>
  </si>
  <si>
    <t>Act as a catalyst for student veteran success by providing resources, network support and advocacy to members.</t>
  </si>
  <si>
    <t>SABO #: 1237</t>
  </si>
  <si>
    <t>Pens, Posters, Paper Printouts, High Quality Printouts, Staples, Whiteout, Markers, Tape</t>
  </si>
  <si>
    <t>All Paid Services - Facebook targeted Ads, Instagram Highlight Ads, Heavy Duty Posters</t>
  </si>
  <si>
    <t>Pizza, Coca Cola, Donuts and Coffee for entire semester</t>
  </si>
  <si>
    <t>Hoodies and shirts to giveaway on campus to attract more veteran students to come to events</t>
  </si>
  <si>
    <t>In order to focus more on the student veteran journey by bringing together thousands of students from across the country, inspiring speakers, leading employers, and thought leaders to exchange ideas and best practices on topics that matter: growing and sustaining our SVA Chapter with seminars pertaining to funding, fundraising, building inclusive cultures, leading research at the intersection of veterans and higher education and more.  In order to bring this knowledge back to RU Vets (SVA chapter) organization.</t>
  </si>
  <si>
    <t>Is this Series?: no</t>
  </si>
  <si>
    <t>Location: Disney's Coronado Spring Resort Orlando, Florida</t>
  </si>
  <si>
    <t>Attendance: 4</t>
  </si>
  <si>
    <t>Date: 01/04/2023 - 01/08/2023</t>
  </si>
  <si>
    <t>Car rental, gas, and tolls, flight</t>
  </si>
  <si>
    <t>$15 per vehicle Parking for vehicle rental at the resort for the conference</t>
  </si>
  <si>
    <t>150 a night per person</t>
  </si>
  <si>
    <t>Starts at $150 per person for early registration and increases with time.  Usually increases by $50 per increment.  Will be calculating for regular registration</t>
  </si>
  <si>
    <t>James Lin</t>
  </si>
  <si>
    <t>jl2442@scarletmail.rutgers.edu</t>
  </si>
  <si>
    <t>Guided by the fundamental principles of the American Red Cross and its mission to prevent, prepare for and respond to emergencies, the American Red Cross Club of Rutgers, The State University of New Jersey will learn, practice and exemplify humanitarian values through youth service projects and partnerships with other community groups. All service projects implemented by the club must fall into one of the five lines of service in the American Red Cross: Disaster Services Supply Drives - After disasters like Hurricane Sandy ravage an area, supplies are needed for the displaced victims. We would hold drives to collect food, clothing, toiletries, etc to send to these people. Shelter Volunteer Training - The Princeton Chapter has offered to send employees to Rutgers to train our members on the duties necessary for working in storm shelters. During Sandy there were 2 shelters set up on Rutgers. Our volunteers, hopefully with coordination through the school, could be a resource in these times of need. Preparedness and Health and Safety Services Peer Education - The Red Cross has created a few classes that teenagers and young adults can teach to children. These are easy classes that come with a script for the teachers and usually a video. Two examples are Scrubby Bear, a class designed to teach preschoolers the importance of washing their hands, and Disaster Preparedness, a class that teaches elementary schoolers how their family can prepare for natural disasters and fires. We plan to reach out to local schools and daycares in the area and offer these programs and have members teach them. Citizen CPR Training - CPR certified members are qualified after a short training to teach Citizen CPR classes, which is an abridged form of CPR that only consists of chest compressions. We would like to offer this class to members for free and non-members for a small fee. Health Fundraisers - The Red Cross has many fundraising programs for different illnesses and health concerns that threaten our world. One example is called the Measles Initiative, where pins or bracelets are sold for one dollar. That one dollar is enough to vaccinate a child in a country where medicine is not readily available. Measles may be virtually extinct in the USA, but around the world it needless kills many children. We would like to bring these kinds of fundraisers and others to Rutgers. International Services International Services is a large category that reaches into other branches like Preparedness and Health and Safety Services. Basically any drives or fundraisers we hold to benefit people around the world (Examples: the Measles Initiative or Tsunami Relief), would be considered part of the International Services branch. Biomedical Services Blood Drives - One of the Red Cross's biggest missions in New Jersey is to collect blood because New Jersey is infamously low on blood donations. We would like to have two Red Cross Club Blood Drives a year (one per semester), and act as a liaison between other clubs trying to have blood drives and the Red Cross. Service to the Armed Forces Veteran Cards - Members would be asked to write letters to Veterans Veteran's Hospital - Volunteer trips to the Lyon's VA Hospital could be planned Active Duty Care Packages - Red Cross offers a service where you collect goods (clothes, DVDs, Toiletries, Books) to send overseas to our troops</t>
  </si>
  <si>
    <t>SABO #: 1437</t>
  </si>
  <si>
    <t>Program 1 Name: Speaker Series on Health, Preparedness and Community</t>
  </si>
  <si>
    <t>Program 2 Name: Red Cross Blood Drive</t>
  </si>
  <si>
    <t>Event Description:  Students will be introduced to a Red Cross volunteer who will talk with other Red Cross student volunteers about their experiences in the Red Cross, particularly in the branches of Health, Preparedness, and helping the community. There will then be a Q&amp;A session where student volunteers can connect and interact with leaders in the Red Cross field.</t>
  </si>
  <si>
    <t>Date: 2022-09-27 00:00:00</t>
  </si>
  <si>
    <t>Location: Busch Student Center</t>
  </si>
  <si>
    <t>Event Description The Rutgers Red Cross will host a blood drive with the New Jersey Red Cross region. Organization members will help advertise the blood drive, and on the day of the event, facilitate blood donors into donating blood by signing them in and guiding them through the process the day of the event and monitoring them after donating blood.</t>
  </si>
  <si>
    <t>Date: 2022-10-25 00:00:00</t>
  </si>
  <si>
    <t>Location: Livingston Athletic Center</t>
  </si>
  <si>
    <t>Rooms will need to be rented in Busch Student Center and a projector will be needed as well</t>
  </si>
  <si>
    <t>An area will need to be designated and rented out in order to facilitate the blood drive.</t>
  </si>
  <si>
    <t>Advertising will be done through social media, which is free</t>
  </si>
  <si>
    <t>Students will create materials to promote the event and spread advertisements around campus to promote the club's blood drive in order to maximize the amount of potential donors who will come to the event.</t>
  </si>
  <si>
    <t>Food will be catered from approved Rutgers vendors</t>
  </si>
  <si>
    <t>Snacks and refreshments are required to be purchased in order to make sure donors are not hungry and can keep themselves hydrated and well after donating blood</t>
  </si>
  <si>
    <t>09/19/2022, 10/17/2022, 11/21/2022, 12/05/2022</t>
  </si>
  <si>
    <t>Admissions Fee 1000</t>
  </si>
  <si>
    <t>Attendance: 0</t>
  </si>
  <si>
    <t>Date: Busch Student Center</t>
  </si>
  <si>
    <t>Renting the room + projector</t>
  </si>
  <si>
    <t>Students will be fed from Rutgers sponsored vendors</t>
  </si>
  <si>
    <t>Description here A Rutgers Red Cross website will be made and will need to be maintained monthly. Estimates costs are about $30/month, and the fall semester runs four months for a total of $120</t>
  </si>
  <si>
    <t>Organization Name: Craft to Cure</t>
  </si>
  <si>
    <t>Dina Nguyen</t>
  </si>
  <si>
    <t>dln73@scarletmail.rutgers.edu</t>
  </si>
  <si>
    <t>“As a philanthropic organization, we wish to help others through the art of crafts, tailoring each project to the needs of the community. We are an organization that will personally construct products for enriching the establishments we will be providing voluntary service to, for sharing with students, and for raising funds. We hope that by donating our handcrafted gifts, we can help serve as a reminder to people to remain hopeful and optimistic. We value responsibility for our community, compassion for those in need, and a dedication to what we do. We support all organizations and their core values as we believe all causes are important to serve. For this reason, we will donate to a different establishment every month and adjust our craft to the needs of those involved. We will respect other Rutgers clubs and their mission and provide support when the opportunity arises.This organization will also serve the Rutgers University community by instilling values of selflessness and compassion. Our members will devote themselves weekly to the construction of crafts, toys, and respective projects to be donated monthly to various organizations and establishments in need. We intend to donate to a range of various different organizations, providing the opportunity for Rutgers students to participate in an array of diverse causes. Craft-making provides a positive experience for patients receiving them, along with the students who are dedicating their time to help their community. Students will also have the opportunity to work as a team to learn about constructing different types of crafts while also making a difference in another person’s life. While we are not part of a larger organization, we do hope to inspire others to partake in our mission to help others and build our team.”</t>
  </si>
  <si>
    <t>SABO #: 1474</t>
  </si>
  <si>
    <t>Program 1 Name: HoliDIY</t>
  </si>
  <si>
    <t>Event Description:  A holiday season-themed crafting event. To wrap up a semester full of crafts and donations, participants of the event will be able to make crafts that they are able to keep for themselves, give to their friends and/or families, and/or donate to a local organization of their choice. The crafts made during this event are usually decorative in nature since the event is geared more towards showing appreciation to the members which have helped the organization in its goal of making crafts for donation throughout the semester.</t>
  </si>
  <si>
    <t>Date: 2022-12-12 00:00:00</t>
  </si>
  <si>
    <t>Attendance: 60</t>
  </si>
  <si>
    <t>CTC provides food during our biggest event to end the semester (pizza, donuts, cookies, hot chocolate, water) --&gt; almost $2 per person</t>
  </si>
  <si>
    <t>Because it's our biggest event, CTC puts together 3-4 different crafts for all 60 members to craft and keep each one (about $3 per person)</t>
  </si>
  <si>
    <t>CTC holds 6 general interest meetings, averaging $60m/meeting due to supplies for crafts to satisfy on average 60 people/meeting.</t>
  </si>
  <si>
    <t>For our general interest meetings, CTC provides snacks (chips, donuts) for members to eat while crafting.</t>
  </si>
  <si>
    <t>EMF</t>
  </si>
  <si>
    <t>Organization Name: Dental Knights Association</t>
  </si>
  <si>
    <t>Jillian Rivera</t>
  </si>
  <si>
    <t>jsr211@scarletmail.rutgers.edu</t>
  </si>
  <si>
    <t>The purpose of this organization shall be to assemble Pre-Dental students in a fellowship of principles derived from friendship and unity. We aim to provide students with dental related volunteer opportunities and shadowing experience while working with Dental Professionals. Our mission is to promote dental care through oral health awareness campaigns and service events in the community.</t>
  </si>
  <si>
    <t>SABO #: 1662</t>
  </si>
  <si>
    <t>Program 1 Name: Doorway to Dentistry</t>
  </si>
  <si>
    <t>Program 2 Name: Carve a Smile</t>
  </si>
  <si>
    <t>Event Description:  An event featuring current students, alumni, and even admissions committees at dental schools. We hope to serve refreshments/food which will encourage more people to come.</t>
  </si>
  <si>
    <t>Date: September 2022 (tbd)</t>
  </si>
  <si>
    <t>Location: Busch Campus (NB)</t>
  </si>
  <si>
    <t>Event Description As dentists, we will regularly employ the use of our hands. It is important hone our manual dexterity skills. In the event we will pumpkins into elaborate patterns.</t>
  </si>
  <si>
    <t>Date: October 2022 (tbd)</t>
  </si>
  <si>
    <t>Location: Busch Campus</t>
  </si>
  <si>
    <t>Set up and equipment needed such as projectors, audio devices, speakers, etc. (for the presentation), as well as room rental cost itself.</t>
  </si>
  <si>
    <t>Set Up - Usage for events, meetings, and workshops (room and locations owned by Rutgers) as well as room rental cost</t>
  </si>
  <si>
    <t>Large quantities of printing and supply expenses to promote the events as well as a Canva membership</t>
  </si>
  <si>
    <t>We will advertise this event to anyone who wishes to relive some stress during midterm season.</t>
  </si>
  <si>
    <t>Variety of food and drink for students and guest speakers attending the workshop</t>
  </si>
  <si>
    <t>To provide food and drinks at our event through a Rutgers-approved vendor such as Gerlanda’s. We expect many students to attend as seen in previous events</t>
  </si>
  <si>
    <t>Office supplies for students in the workshop (pens, paper, folders, markers, etc.)</t>
  </si>
  <si>
    <t>Carving tools, pumpkins, tablecloths, decor</t>
  </si>
  <si>
    <t>Set Up - Usage for events, meetings, and workshops (room and locations owned by Rutgers). We have general meetings every 2 weeks. We usually require a big classroom. For bigger events, lecture halls and meeting rooms will be needed.</t>
  </si>
  <si>
    <t>Workshops: As a professional organization, we look forward to educating members on the journey to becoming a dentist. We also guide them through Rutgers. Workshops include info sessions, Q/As with alumni, and even chats with dental admissions committees. (folders, writing utensils, printing paper)Hands On Events: a career in dentistry is very hands on. To get students prepared to work with their hands, we will be holding events specifically geared toward enhancing manual dexterity skills. Examples include carving events where attendees carve items such as pumpkins or soap bars. We also plan on hosting an arts and crafts night involving 3D art (Tools, Tablecloth, Items) Outreach: We plan on bringing back our outreach program with many improvements. This involves giving oral health presentations at local elementary schools. We will be orchestrating a variety of activities for kids.</t>
  </si>
  <si>
    <t>We are focusing on redefining this organization and expanding our membership. We are currently running through ideas to implement for next semester. One of our goals is to attract the interest of freshmen and sophomores who are just starting out their undergraduate career. This is our primary target for advertising. We want to entice people with what we do and this is accomplished through good advertising; one such tool we hope to use more is a Canva membership.</t>
  </si>
  <si>
    <t>Our events feature students, alumni, and even committees on dental schools. We make an effort to have food at all our events. This will encourage more people to come. In addition, we expect to have general meetings every 2 weeks.</t>
  </si>
  <si>
    <t>In the past, people loved the tooth-shaped stress relievers we gave out at Involvement Fair and other related events which helped boost club membership so we would like to do that again at Involvement Fair next semester (Fall 2022). We would also like to order promotional items, e.g. t-shirts, to give away as prizes at meetings or promo at tabling events.</t>
  </si>
  <si>
    <t>- Did not fund Canva Pro</t>
  </si>
  <si>
    <t>Organization Name: Healthy Kids of New Brunswick</t>
  </si>
  <si>
    <t>Shriyaus Lingam</t>
  </si>
  <si>
    <t>srl134@scarletmail.rutgers.edu</t>
  </si>
  <si>
    <t>Healthy Kids of New Brunswick focuses on promoting healthy lifestyles among the underserved youth of New Brunswick, who are particularly susceptible to preventable chronic diseases like obesity, diabetes, and cardiovascular disease. Because developing balanced eating and exercise habits from a young age is so valuable in leading a healthy life, our club is centered around providing free fitness workouts and nutrition presentations to children at the New Brunswick elementary schools.</t>
  </si>
  <si>
    <t>SABO #: 1717</t>
  </si>
  <si>
    <t>Nutrition/activity lessons for Children at Lincoln Elementary School</t>
  </si>
  <si>
    <t>Installments: 7</t>
  </si>
  <si>
    <t>These semiweekly (2x a week) taught lessons aim to teach students at Lincoln elementary school about healthy eating and physical activities. The lessons will involve several nutritional values and activities, that are not well supported by what's already physically present at the school.</t>
  </si>
  <si>
    <t>Attendance: 10 Volunteers for 20 kids</t>
  </si>
  <si>
    <t>Date: 9/8/22, 9/9/22, 9/15/22, 9/16/22...</t>
  </si>
  <si>
    <t>Need to purchase enough fliers to put around campus and provide support for our growing club. These advertising methods will include things such as fliers, pins, snacks, etc</t>
  </si>
  <si>
    <t>Snacks and drinks for students.</t>
  </si>
  <si>
    <t>Need to purchase food throughout the semester to try before giving out the all of the students. In our meetings we will try and discuss different types/brands, all with learning as the main focus.</t>
  </si>
  <si>
    <t>We need to purchase equipment such as balls, markers, colored pencils, cones, and other supplies for the students planned for that week.</t>
  </si>
  <si>
    <t>Description here n/a</t>
  </si>
  <si>
    <t>- Please ensure food is Rutgers approved</t>
  </si>
  <si>
    <t>Organization Name: Ultraviolet</t>
  </si>
  <si>
    <t>Shiloh Estacio-Touhey</t>
  </si>
  <si>
    <t>Ske30@scarletmail.Rutgers.edu</t>
  </si>
  <si>
    <t>Social Justice Education (sje@echo.rutgers.edu)</t>
  </si>
  <si>
    <t>UltraViolet is an organization that provides a space for LGBTQIA women and their allies to connect in weekly meetings focused on community support, intersectional identities, as well as social justice advocacy and education. We send out weekly messages with our discussion topic, upcoming events, etc. and open a welcome connection with any other Rutgers students within the community. That said, we completely value safety and privacy, both in meetings and online. We follow guideline meeting tools to ensure we value students' privacy as well as enjoyment of our organization.</t>
  </si>
  <si>
    <t>SABO #: 1719</t>
  </si>
  <si>
    <t>Program 1 Name: Queer Trivia Nights</t>
  </si>
  <si>
    <t>Program 2 Name: Pizza Nights</t>
  </si>
  <si>
    <t>Event Description:  Queer Trivia Nights are when the organization makes a trivia presentation on queer people, trends, and media for the members to participate in.</t>
  </si>
  <si>
    <t>Date: September 14,2022</t>
  </si>
  <si>
    <t>Location: 17 Bartlett St, SJE Center</t>
  </si>
  <si>
    <t>Event Description Pizza Nights are nights when members eat pizza and engage in meaningful discussions on topics such as Flirting, Coming Out, Trans Women, Intersectionality, Queer Fashion and Gender Expression, Representation in Media, etc.</t>
  </si>
  <si>
    <t>Date: 2022-10-19 00:00:00</t>
  </si>
  <si>
    <t>8 pizza from Gerlandas, which would feed 30 people if each person had two slices.</t>
  </si>
  <si>
    <t>Pizza from Gerlandas to feed about 30 people.</t>
  </si>
  <si>
    <t>Organization Name: North American Disease Intervention</t>
  </si>
  <si>
    <t>Kithmy Wickramasinghe</t>
  </si>
  <si>
    <t>treasurer</t>
  </si>
  <si>
    <t>kpw43@scarletmail.rutgers.edu</t>
  </si>
  <si>
    <t>NADI is an organization whose purpose is to raise awareness of diabetes and hypertension, while also providing the diagnostic and educational tools necessary to lead a preventative lifestyle.</t>
  </si>
  <si>
    <t>SABO #: 1753</t>
  </si>
  <si>
    <t>Program 1 Name: NADI Pre-Professionals/Professionals Speaker Event</t>
  </si>
  <si>
    <t>Program 2 Name: Research Night</t>
  </si>
  <si>
    <t>Event Description:  Inviting medical students and professionals in different healthcare fields to speak about their experiences and provide advice for undergraduate club members in regards to education and career.</t>
  </si>
  <si>
    <t>Date: 2022-11-01 00:00:00</t>
  </si>
  <si>
    <t>Attendance: 200</t>
  </si>
  <si>
    <t>Event Description Present a discussion regarding research in different fields, but specifically regarding preventative healthcare and its importance in medicine. Also serves to connect mentors and mentees through the club's internal program and invite a keynote speaker to discuss important public health topics to help us grow.</t>
  </si>
  <si>
    <t>Date: 2022-11-07 00:00:00</t>
  </si>
  <si>
    <t>Extra chairs and tables, use of projectors</t>
  </si>
  <si>
    <t>Extra chairs and tables, use of projector, sound equipment (microphone, amplifier, mixer), stage</t>
  </si>
  <si>
    <t>Catering for attendees and speakers from an approved vendor</t>
  </si>
  <si>
    <t>Catering for 150 attendees and speaker from approved vendor</t>
  </si>
  <si>
    <t>Decorations and duplications with brief introduction of speakers</t>
  </si>
  <si>
    <t>Table decor (tablecloths = $11 each, flower vases = $7 each), duplications with introduction paragraph about speaker</t>
  </si>
  <si>
    <t>Compensation for speaker participation</t>
  </si>
  <si>
    <t>NADI Training, Assessment, Screening Series</t>
  </si>
  <si>
    <t>Location: Busch Student Center Room 115</t>
  </si>
  <si>
    <t>Training and assessing members of the organization on taking blood pressure, fat percentage, blood glucose, body mass index (BMI), and pulse. In addition, train members on providing lifestyle advice to individuals with vital signs in critical ranges.</t>
  </si>
  <si>
    <t>Date: 09/19/22, 09/20/22, 09/21/22, 09/26/22, 09/27/22, 09/28/22</t>
  </si>
  <si>
    <t>Blood pressure kits: $20 each, T-shirt uniforms for events: $10 each, use of projectors and rental of extra chairs for general meetings throughout the semester</t>
  </si>
  <si>
    <t>BP cuffs, t-shirts for members for training and assessment, CDC DPP training for e-board members: $395 each, purchase of blood glucose monitors, test strips, one-time use lancets, gloves, gauze, band-aidsExtra chairs and tables, rentals of larger rooms in BSC for assessment days, use of projectors</t>
  </si>
  <si>
    <t>Business cards, pens, pencils, lamination for informational booklets</t>
  </si>
  <si>
    <t>Fliers, Google advertisements, Facebook advertisements</t>
  </si>
  <si>
    <t>Pizza and water for members who attend training and assessments.</t>
  </si>
  <si>
    <t>Pizza for about 30 people for general meetings throughout the semester</t>
  </si>
  <si>
    <t>NADI shirts, water bottles, drawstring bags, stickers to be used in giveaways</t>
  </si>
  <si>
    <t>Domain name: $200, Canva Pro: $119 per year</t>
  </si>
  <si>
    <t>Did not fund BP cuffs in OM because they were funded in series program</t>
  </si>
  <si>
    <t>Organization Name: Petey Greene</t>
  </si>
  <si>
    <t>Charis Shin</t>
  </si>
  <si>
    <t>cs1451@scarletmail.rutgers.edu</t>
  </si>
  <si>
    <t>The purpose and goals of this organization are to expand the mission of the national Petey Greene Program by preparing Rutgers students to be volunteers within the New Jersey carceral system. The organization supports the academic goals of incarcerated and formerly incarcerated people through highquality volunteer tutoring programs while educating volunteers on the injustice manifest in our carceral system. While PGP recognizes that improving educational access for incarcerated people is but one element of reform required to promote a more just society it is nonetheless essential. There are those who emphasize frontend measures like improving public education job creation and more equitable community investment. Still there are others who advocate abolishing carceral systems altogether. These are critical and essential battles but what of the millions of justice-involved people our society has already failed who are incarcerated or have been incarcerated and are not prepared for higher education or living wage work PGP believes that everyone deserves a chance that we cannot discount anyone and are responsible for each other it is the central lifelong lesson our volunteers learn when they tutor students who are incarcerated or have been recently released.</t>
  </si>
  <si>
    <t>SABO #: 1835</t>
  </si>
  <si>
    <t>Program 1 Name: Panel on Mass Incarceration in NJ</t>
  </si>
  <si>
    <t>Program 2 Name: Book Drive, Letter Writing, and Mass Incarceration Education Event</t>
  </si>
  <si>
    <t>Event Description:  In partnership with local advocacy organizations (e.g. Salvation and Social Justice and the New Jersey Institute for Social Justice), the Rutgers Petey Greene Program will host a 2-person panel and Q&amp;A session on the challenges that formerly and currently incarcerated people face in our state. This discussion will be a comprehensive introduction to the sociopolitical conditions that have strengthened the incarceration system, the changes facilitated by new legislation like the legalization of cannabis, as well as the individual experience of impacted people. Our speakers are heavily engaged in communities across NJ in their work with formerly incarcerated people. We advertise to and draw attendees from our partner chapters and related organizations at TCNJ, Montclair, Princeton, and Rider.</t>
  </si>
  <si>
    <t>Date: 2022-10-01 00:00:00</t>
  </si>
  <si>
    <t>Location: College Avenue Student Center</t>
  </si>
  <si>
    <t>Event Description Rutgers Petey Greene works closely with a number of correctional facilities across the state that are in need of educational resources for incarcerated students taking their GEDs or working on college credit courses. This event is an educational panel event that details the challenges faced by incarcerated students (lack of access to technology, disruptions due to COVID-19, recidivism/reentry, etc), and will also have an interactive component of collecting book donations and/or letters to students from interested attendees. We advertise to and draw attendees from our partner Petey Greene chapters and related organizations at TCNJ Montclair Princeton and Rider University.</t>
  </si>
  <si>
    <t>Cost of projector for PowerPoint presentations, and basic sound equipment (e.g. mic)</t>
  </si>
  <si>
    <t>Flyers for students on campus (100 flyers x $0.40/flyer)</t>
  </si>
  <si>
    <t>Flyers (325 flyers x $0.40/flyer)</t>
  </si>
  <si>
    <t>10 cheese pizzas * (14.50 + 50 assorted soft drinks * $1.25)</t>
  </si>
  <si>
    <t>10 cheese pizzas * 14.50 + 50 assorted soft drinks * $1.25</t>
  </si>
  <si>
    <t>Description here 2 speakers (Holly Polaciewicz, Senior Program Coordinator at NJSTEP; Briane Peters, Director at the American Reentry Initiative)* $500 per speaker = $1000</t>
  </si>
  <si>
    <t>Speaker Fee</t>
  </si>
  <si>
    <t>Cost for projector to present PowerPoints during our in-person meetings</t>
  </si>
  <si>
    <t>Badge reel for correctional facility IDs needed to enter facilities for tutoring ($75 TOTAL; 75 volunteers x $1/badge reel); Blank paper for tutee homework problems ($299.25 TOTAL; 75 volunteers x $3.99/pack); Shipping costs for tutee homework/educational packets for volunteer mail-in tutoring program ($360 TOTAL; 75 volunteers x 4 packets/4 months x $1.20/2 oz. USPS envelope shipping to facilities); Shipping and return shipping costs for writing tutors' essay feedback ($384 TOTAL; 20 volunteers x 8 packets/4 months x $1.20/2 oz. USPS envelope sent 2 times); Background check/clearance forms for new tutors ($46 TOTAL; 20 pg. packets/$0.40 cents/page x 5 new volunteer target + $1.20 2 oz. envelope sipping to DOC x 5 new volunteer packets)</t>
  </si>
  <si>
    <t>Flyers for students on campus ($320 TOTAL; 100 flyers/event x 8 events, including meetings, 800 flyers x $0.40/per); PGP-sponsored reentry resource hotline flyers ($320 TOTAL; 200 flyers/4 posting events in NB x $0.40/per); SquareSpace email marketing campaign fees ($20 TOTAL; $5/month x 4 months)</t>
  </si>
  <si>
    <t>4 General Meetings w/ food x 4 cheese pizzas x $14.50 + 30 assorted soft drinks x 1.25</t>
  </si>
  <si>
    <t>Squarespace website hosting RU PGP information and a database of reentry/criminal-justice related resources ($60 TOTAL; $12/month/5 months)</t>
  </si>
  <si>
    <t>Please appeal and redo your office supplies for org maintenance. We can only allocate $200 for office supplies for org maintenance</t>
  </si>
  <si>
    <t>Organization Name: Women Empowerment through Health and Self-Love</t>
  </si>
  <si>
    <t>Obiamaka Melie</t>
  </si>
  <si>
    <t>Okm8@scarletmail.rutgers.edu</t>
  </si>
  <si>
    <t>The purpose of this organization is to unify and educate women of all races and fields of study through the recognition of self-love, the encouragement of healthy life choices, and interactive methods of community service. It will serve the Rutgers community by providing its members with the opportunity to relate, understand, and reform the social misunderstandings of women healthcare, an easily accessible location for its members to discuss global women is- sues, and a support system that will provide emotional support as well as empowerment. It stands apart because of its specific focus on educating its members on the specifics of women health services available to them locally as well as self-care regimes one can maintain. It also focuses on the ideology that the unity of women is greatly impactful in community service such as assist- ing and partaking charity and community events. Overall, it hopes to provide empowerment to all women in the Rutgers Community.</t>
  </si>
  <si>
    <t>SABO #: 1886</t>
  </si>
  <si>
    <t>Program 1 Name: International Women’s Day Event</t>
  </si>
  <si>
    <t>Event Description:  An event hosted on International Women’s Day in order to honor women that our members believe have made a strong impact on the Rutgers campus and celebrate women.</t>
  </si>
  <si>
    <t>Date: 2023-03-08 00:00:00</t>
  </si>
  <si>
    <t>Location: College Ave Campus</t>
  </si>
  <si>
    <t>Room Rental cost that includes TV access</t>
  </si>
  <si>
    <t>Fliers</t>
  </si>
  <si>
    <t>Pizza, snacks and drinks</t>
  </si>
  <si>
    <t>Banner, room decorations and materials needed</t>
  </si>
  <si>
    <t>Necessary posters, sticky notes, stapler, staples, scissors, paper clips, masking tape, glue, pens, pencils, dry erase board, dry erase markers, sharpies, notebooks, colored pencils, decals and various other office supplies for use throughout the semester</t>
  </si>
  <si>
    <t>Fliers and social media advertisements</t>
  </si>
  <si>
    <t>Pizza, donuts, snacks and drinks for general meetings</t>
  </si>
  <si>
    <t>International women's day t-shirts, breast cancer awareness pens, pink ribbons, Women Empowerment buttons</t>
  </si>
  <si>
    <t>Canva Pro account to create online media for organization</t>
  </si>
  <si>
    <t xml:space="preserve">- Please ensure food is from Rutgers approved vendor. Do not fund Canva Pro </t>
  </si>
  <si>
    <t>Organization Name: Kier's Kidz</t>
  </si>
  <si>
    <t>Roshni Vemireddy</t>
  </si>
  <si>
    <t>rv444@scarletmail.rutgers.edu</t>
  </si>
  <si>
    <t>The purposes of this organization will be: 1. to provide students with opportunities to help children and young adults (to age 30 y.o.) with cancer and their families; 2. to interact with children and young adults with cancer while in and out of the hospital through our affiliation with CINJ and Embrace Kids; 3. to provide students with mentoring and shadowing opportunities with Rutgers CINJ oncology clinicians and researchers and with Rutgers University faculty and staff, so that students can learn first-hand how to develop a holistic approach to cancer treatment and healing in regard to this patient population; 4. to devise and implement specialized seminars and presentations, designed to enlighten students on the current state of treatment and research in cancer and genetics, utilizing CINJ and Rutgers Graduate School faculty and staff, as well as approved professionals from outside the university; 5. to create and to offer in affiliation with the Honors College and CINJ special courses on cancer, pediatric cancer, cancers of young adulthood, etc. 6. to help fund research into the origins, etiology and treatment of pediatric and adult cancers at such institutions such as, The Rutgers Cancer Institute of New Jersey, and The Childhood Cancer Therapy Development Institute of Washington. Kier’s Kidz at Rutgers will hold events, such as bone marrow drives, trips to research and treatment facilities, health-care presentations open to the general student population, and various fund-raising activities.</t>
  </si>
  <si>
    <t>SABO #: 1939</t>
  </si>
  <si>
    <t>Program 1 Name: Card-Making Event for Pediatric Cancer Patients</t>
  </si>
  <si>
    <t>Program 2 Name: Holiday Gift-Making Event</t>
  </si>
  <si>
    <t>Event Description:  We want to create beautiful Halloween cards following hospital guidelines to distribute topediatric cancer patients at the Ronald McDonald House and the CancerInstitute of New Jersey.</t>
  </si>
  <si>
    <t>Date: 2022-10-06 00:00:00</t>
  </si>
  <si>
    <t>Location: Murray Hall</t>
  </si>
  <si>
    <t>Event Description We want to create holiday stockings (following hospital guidelines) full of treats, small toys, and games to distribute to pediatric cancer patients at the Cancer Institute of New Jersey.</t>
  </si>
  <si>
    <t>Date: 2022-12-01 00:00:00</t>
  </si>
  <si>
    <t>individual, pre-packaged snacks to stuff in stockings (such as chocolates, chips, etc.)</t>
  </si>
  <si>
    <t>card stock paper, glue, glitter, ribbons, markers, envelopes, colored pencils</t>
  </si>
  <si>
    <t>stockings, small toys and other stocking stuffers</t>
  </si>
  <si>
    <t>10/27/22, 11/17/22</t>
  </si>
  <si>
    <t>Installments: 2</t>
  </si>
  <si>
    <t>Date: Honors College, Seminar Room</t>
  </si>
  <si>
    <t>promotional fliers for each installment</t>
  </si>
  <si>
    <t>$150 for each event; food will be catered from vendors on campus</t>
  </si>
  <si>
    <t>printing and distributing promotional fliers</t>
  </si>
  <si>
    <t>$75 for pizza, chips, and drinks to serve to members at each of our 4 general meetings</t>
  </si>
  <si>
    <t>Did not fund card making because other events were larger. Also, please separate food and advertising, your advertising budget is capped at $210. If you want funds for food, please file an appeal and provide a description for how much you want and what vendor you will purchase from.</t>
  </si>
  <si>
    <t>Organization Name: Glamour Gals</t>
  </si>
  <si>
    <t>Tiffany Paff</t>
  </si>
  <si>
    <t>Secretary</t>
  </si>
  <si>
    <t>glamourgalsrutgers@gmail.com</t>
  </si>
  <si>
    <t>The purpose of this organization is to provide makeovers and manicures to senior women living in residential senior homes, with the goal of improving self esteem, confidence, and offering beauty as a source of empowerment for senior women.</t>
  </si>
  <si>
    <t>SABO #: 1973</t>
  </si>
  <si>
    <t>Program 1 Name: Recruitment Event</t>
  </si>
  <si>
    <t>Event Description:  Recruit more members to join our club and to grow our volunteer trips. Money will go into merch and recruitment tablings.</t>
  </si>
  <si>
    <t>Date: September</t>
  </si>
  <si>
    <t>Attendance: 45-50</t>
  </si>
  <si>
    <t>Projector, microphone, and table set ups</t>
  </si>
  <si>
    <t>Merch</t>
  </si>
  <si>
    <t>Food and beverages for meetings - pizza and soft serve drinks</t>
  </si>
  <si>
    <t>art supplies, makeup for volunteer trips, gift baskets for senior citizens</t>
  </si>
  <si>
    <t>Extra supplies for meetings and makeovers</t>
  </si>
  <si>
    <t>moved (other supplies) to supplies 50$</t>
  </si>
  <si>
    <t>Organization Name: RU Thrifty</t>
  </si>
  <si>
    <t>Sampoojya Nyalakonda</t>
  </si>
  <si>
    <t>sn603@scarletmail.rutgers.edu</t>
  </si>
  <si>
    <t>The purpose of RU Thrifty is to educate the Rutgers community about textile waste and clothing disparity that exists around the world. RU Thrifty will work towards creating events that allow for students and faculty to practice sustainable fashion choices. RU Thrifty will also function as a community space for all Rutgers members to express creativity through clothing and art.</t>
  </si>
  <si>
    <t>SABO #: 1989</t>
  </si>
  <si>
    <t>Location: Cook/Douglass, College Ave, Livingston (student centers)</t>
  </si>
  <si>
    <t>Installments: 3</t>
  </si>
  <si>
    <t>A recurring event where Rutgers community members can come take clothes for free, or provide donations in exchange for clothing. The purpose of this event is to de-stigmatize second-hand clothing and combat clothing disparity within the Rutgers community.</t>
  </si>
  <si>
    <t>Attendance: 600-700</t>
  </si>
  <si>
    <t>Date: 10/06/22, 11/03/22, 12/01/22 (subject to change, likely to be beginning of the months)</t>
  </si>
  <si>
    <t>To cover room rental costs and equipment for events (i.e. craft circles, repair fairs, pop up swaps, etc.)</t>
  </si>
  <si>
    <t>Art supplies for art build (paint, brushes, canvases) and craft events (yarn, scissors, etc.)</t>
  </si>
  <si>
    <t>festive beverages and snacks (i.e candy near Halloween)</t>
  </si>
  <si>
    <t>Food for first and last general body meetings of the semester (i.e. pizza)</t>
  </si>
  <si>
    <t>Seasonal decorations for themed pop-ups (fake garlands or flowers, small table decor, lights)</t>
  </si>
  <si>
    <t>Cleaning supplies for the storage unit, organizational bins for storage and transport of clothing, clothing racks for clothing display at events</t>
  </si>
  <si>
    <t>Please remember to purchase food from Rutgers approved vendors.</t>
  </si>
  <si>
    <t>Organization Name: Rutgers Answer for Cancer</t>
  </si>
  <si>
    <t>Kiran Jagtiani</t>
  </si>
  <si>
    <t>klj105@scarletmail.rutgers.edu</t>
  </si>
  <si>
    <t>The purpose of this organization shall be to construct a support group environment for students who are undergoing chemotherapy, radiation, and surgeries while still continuing their classes at Rutgers University. Furthermore, this organization will also be available for students that have been affected indirectly through a loved one being diagnosed. Support groups have the option of being anonymous through a virtual arrangement. In addition, this organization will also be open to all students in order to fundraise to donate to cancer research, assisting students and families that cannot afford treatment and be a support system for those affected with cancer.</t>
  </si>
  <si>
    <t>SABO #: 1991</t>
  </si>
  <si>
    <t>Program 1 Name: AFC Fall Gathering</t>
  </si>
  <si>
    <t>Program 2 Name: Embrace Kids Craft Event</t>
  </si>
  <si>
    <t>Event Description:  An event where all members of Answer for Cancer are invited to mingle &amp; learn more about each other and the organization as a whole.</t>
  </si>
  <si>
    <t>Location: Rutgers Student Centers</t>
  </si>
  <si>
    <t>Event Description Crafting &amp; bonding event with AFC members and our Embrace Kids participants</t>
  </si>
  <si>
    <t>Date: 2022-11-12 00:00:00</t>
  </si>
  <si>
    <t>room rental &amp; projector</t>
  </si>
  <si>
    <t>Event space rental</t>
  </si>
  <si>
    <t>Refreshments for event attendees</t>
  </si>
  <si>
    <t>Packaged refreshments &amp; snacks</t>
  </si>
  <si>
    <t>Banners, tablecloths, festive themed decor</t>
  </si>
  <si>
    <t>Supplies for slime/painting night (all ingredients, cleaning materials, containers)</t>
  </si>
  <si>
    <t>Location: Rutgers Student Center event space</t>
  </si>
  <si>
    <t>Hosting a variety of speakers ranging from oncologists to social workers in order to educate general members of AFC about different types of cancers and their effects on one's physical and mental wellbeing.</t>
  </si>
  <si>
    <t>Attendance: 90</t>
  </si>
  <si>
    <t>Date: 10/11/2022, 11/22/2022, 12/6/2022</t>
  </si>
  <si>
    <t>Room rentals in student centers, projector setups</t>
  </si>
  <si>
    <t>Packaged refreshments for attendees of the series</t>
  </si>
  <si>
    <t>- Didn't fund social because no educational component.</t>
  </si>
  <si>
    <t>Organization Name: Rutgers University Blood Initiative</t>
  </si>
  <si>
    <t>Yining Wang</t>
  </si>
  <si>
    <t>yw751@scarletmail.rutgers.edu</t>
  </si>
  <si>
    <t>We will end blood shortages to prevent more unnecessary deaths. Blood supplies around the world are unstable. Shortages of donor products are unfortunately not uncommon even during the best of times and threaten the lives of patients everywhere; from maternity wards to trauma units. The lack of engagement of young and diverse populations is one of the many reasons for this crisis. However, there are other deeper causes. Over-reliance on national blood systems, as opposed to local and independent centers, exacerbates the situation by decreasing transport efficiency during emergencies and patient outcomes all while increasing costs of care. Our mission is to establish a fiercely collaborative network of strong, local, and independent blood centers at the cutting edge of society, systems, science, and social and public policy with the shared purpose of achieving a sustainable blood supply for the good of all.​</t>
  </si>
  <si>
    <t>SABO #: 1992</t>
  </si>
  <si>
    <t>Location: The Yard / RWJ for all the events</t>
  </si>
  <si>
    <t>Installments: 5</t>
  </si>
  <si>
    <t>The goal is to keep a constant supply of blood for the people in need in the local communities around Rutgers and central Jersey</t>
  </si>
  <si>
    <t>Date: 09/15/2022, 10/15/2022, 11/15/2022, 12/15/2022, 1/15/2023</t>
  </si>
  <si>
    <t>Table, Ice Box, Chair Rental</t>
  </si>
  <si>
    <t>Pen, Paper, Register to manage the name of blood donors</t>
  </si>
  <si>
    <t>Flyers, Instagram Ads, Facebook Ads</t>
  </si>
  <si>
    <t>Flyers to promote blood drives</t>
  </si>
  <si>
    <t>Snacks, Cookies, Refreshments for donors</t>
  </si>
  <si>
    <t>Snack, Soda, Juice</t>
  </si>
  <si>
    <t>Promotional Shirts to attract volunteers</t>
  </si>
  <si>
    <t>Organization Name: Arts and Music Undergraduate Service Education</t>
  </si>
  <si>
    <t>Avani Patel</t>
  </si>
  <si>
    <t>anp142@scarletmail.rutgers.edu</t>
  </si>
  <si>
    <t>The overarching goal of AMUSE is to promote and advocate for the mental health of (1) students and (2) children in underserved communities through forms of art, music and dance. Specifically, in the community aspect we hope to mitigate the effects of adverse childhood experiences (ACEs) and trauma by using arts and music as a tool to build resilience within this at-risk community. By exposing students and children to music, dance and art, we hope to provide them with both the tools to deal with stressors and be supportive mentors (instructors) that can guide them through the learning experience. In general, we plan to host (for the foreseeable future) virtual activities and events for Rutgers students. Specifically, host events focused on the introduction to or expression through music, art, and/or dance and secondly gear them towards the advocation and education of mental health. We will run recruitment events and help run a spring/ summer community program with New Brunswick Tomorrow (NBT) or the Eric B. Chandler Health Center. Over the course of the spring/ summer, possibly via remote instruction, children will be exposed to forms of dance (e.g. Bachata, Hip-Hop) and arts (e.g. origami, bracelet-making) along with literary instruction through poems and lyric making. Due to the foreseeable future, remote instruction would be the safer option and the program will culminate in a group reflection and possibly mural painting while taking heed of New Jersey guidelines.</t>
  </si>
  <si>
    <t>SABO #: 1994</t>
  </si>
  <si>
    <t>Program 1 Name: Paint and Sip</t>
  </si>
  <si>
    <t>Program 2 Name: Yoga and Meditation Sessions</t>
  </si>
  <si>
    <t>Event Description:  We plan on having a paint night where members can either follow a guided painting session or do freestyle to express themselves and relieve stress.</t>
  </si>
  <si>
    <t>Date: TBD</t>
  </si>
  <si>
    <t>Attendance: 35-40</t>
  </si>
  <si>
    <t>Event Description We plan to have this event around midterm season. We plan to have a yoga and meditation session led by instructors.</t>
  </si>
  <si>
    <t>Attendance: 20-25</t>
  </si>
  <si>
    <t>We would need a room to host the event and use the projector and sound system to present instructions and a tutorial video for those who need it.</t>
  </si>
  <si>
    <t>We will need a room for this in person event as we will have the instructors come to lead the event.  If possible, we plan to collaborate with another organization for this event.</t>
  </si>
  <si>
    <t>Szechwan Ichiban</t>
  </si>
  <si>
    <t>We plan to order canvases, brushes, paint, napkins, cups, plastic plates, etc.</t>
  </si>
  <si>
    <t>We will require members to bring their own yoga mats or towels.</t>
  </si>
  <si>
    <t>We plan to book meeting room for our in-person general meetings with presentations, which will require power point projector, related to arts, music, and mental health. We plan to have at least two in-person general meetings.</t>
  </si>
  <si>
    <t>Dunkin; we expect about 30-35 people for each meeting.</t>
  </si>
  <si>
    <t>keychains, pens, or shirts with AMUSE logo</t>
  </si>
  <si>
    <t>other section?</t>
  </si>
  <si>
    <t>Organization Name: RU Harmony Healers</t>
  </si>
  <si>
    <t>Bhuvi Boda</t>
  </si>
  <si>
    <t>btb73@scarletmail.rutgers.edu</t>
  </si>
  <si>
    <t>The purpose of this club is to provide a safe place for students to come together and discuss their shared appreciation of music as a form of catharsis. The club will also allow students an opportunity to help apply therapeutic methods of music to communities that may benefit from it.</t>
  </si>
  <si>
    <t>SABO #: 1997</t>
  </si>
  <si>
    <t>Program 1 Name: Coffeehouse Night</t>
  </si>
  <si>
    <t>Program 2 Name: Record &amp; CD painting night</t>
  </si>
  <si>
    <t>Event Description:  Students will be able to showcase their musical talents for a live coffeehouse event. There will be food such as coffee, donuts, juice, etc served as refreshment. The goal of the event is to have a safe space for everyone to enjoy live music together as a form of de stress from schoolwork</t>
  </si>
  <si>
    <t>Location: Livingston coffeehouse</t>
  </si>
  <si>
    <t>Event Description we would love to get together and have everyone paint their favorite record / album cover or paint CD's to keep and donate to senior centers and other areas that may benefit.</t>
  </si>
  <si>
    <t>Date: 2022-09-22 00:00:00</t>
  </si>
  <si>
    <t>Location: Livingston student center</t>
  </si>
  <si>
    <t>we need 2 microphones, stage, projector screen, tables &amp; chairs</t>
  </si>
  <si>
    <t>table, chairs, projector</t>
  </si>
  <si>
    <t>printed flyers to hand out at tabling events</t>
  </si>
  <si>
    <t>flyers to distribute</t>
  </si>
  <si>
    <t>donuts, coffee, hot chocolate, water, cookies</t>
  </si>
  <si>
    <t>have juice, coffee, and other finger food</t>
  </si>
  <si>
    <t>table cloths, center pieces, banner</t>
  </si>
  <si>
    <t>canvases, paint brushes, paint, plain CD's, album covers, stickers, sharpies, paper, coloring pencils</t>
  </si>
  <si>
    <t xml:space="preserve">Trip Name: </t>
  </si>
  <si>
    <t xml:space="preserve">Location: </t>
  </si>
  <si>
    <t xml:space="preserve">Attendance: </t>
  </si>
  <si>
    <t>Stand Alone Guest Speaker Night was not funded. You are allowed only a max of 2 events, so the 2 highest costing were chosen. If you'd like to appeal to replace one of those events or apply for the third event, please feel free to do so.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</si>
</sst>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3">
    <font>
      <sz val="10.0"/>
      <color rgb="FF000000"/>
      <name val="Arial"/>
      <scheme val="minor"/>
    </font>
    <font>
      <b/>
      <sz val="11.0"/>
      <color theme="1"/>
      <name val="Calibri"/>
    </font>
    <font>
      <sz val="11.0"/>
      <color theme="1"/>
      <name val="Calibri"/>
    </font>
    <font>
      <sz val="11.0"/>
      <color rgb="FF000000"/>
      <name val="Calibri"/>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s>
  <fills count="20">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s>
  <borders count="19">
    <border/>
    <border>
      <left style="thin">
        <color rgb="FF000000"/>
      </left>
      <right style="thin">
        <color rgb="FF000000"/>
      </right>
      <top style="thin">
        <color rgb="FF000000"/>
      </top>
      <bottom style="thin">
        <color rgb="FF000000"/>
      </bottom>
    </border>
    <border>
      <bottom style="thin">
        <color rgb="FF000000"/>
      </bottom>
    </border>
    <border>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s>
  <cellStyleXfs count="1">
    <xf borderId="0" fillId="0" fontId="0" numFmtId="0" applyAlignment="1" applyFont="1"/>
  </cellStyleXfs>
  <cellXfs count="196">
    <xf borderId="0" fillId="0" fontId="0" numFmtId="0" xfId="0" applyAlignment="1" applyFont="1">
      <alignment readingOrder="0" shrinkToFit="0" vertical="bottom" wrapText="0"/>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164" xfId="0" applyAlignment="1" applyBorder="1" applyFont="1" applyNumberFormat="1">
      <alignment vertical="bottom"/>
    </xf>
    <xf borderId="0" fillId="0" fontId="2" numFmtId="0" xfId="0" applyAlignment="1" applyFont="1">
      <alignment vertical="bottom"/>
    </xf>
    <xf borderId="0" fillId="0" fontId="2" numFmtId="0" xfId="0" applyFont="1"/>
    <xf borderId="0" fillId="0" fontId="2" numFmtId="0" xfId="0" applyAlignment="1" applyFont="1">
      <alignment readingOrder="0"/>
    </xf>
    <xf borderId="0" fillId="0" fontId="2" numFmtId="0" xfId="0" applyAlignment="1" applyFont="1">
      <alignment vertical="bottom"/>
    </xf>
    <xf borderId="0" fillId="0" fontId="2" numFmtId="164" xfId="0" applyAlignment="1" applyFont="1" applyNumberFormat="1">
      <alignment horizontal="right" vertical="bottom"/>
    </xf>
    <xf borderId="0" fillId="0" fontId="2" numFmtId="164" xfId="0" applyAlignment="1" applyFont="1" applyNumberFormat="1">
      <alignment vertical="bottom"/>
    </xf>
    <xf borderId="0" fillId="0" fontId="2" numFmtId="0" xfId="0" applyAlignment="1" applyFont="1">
      <alignment shrinkToFit="0" vertical="bottom" wrapText="0"/>
    </xf>
    <xf borderId="0" fillId="2" fontId="3" numFmtId="0" xfId="0" applyAlignment="1" applyFill="1" applyFont="1">
      <alignment readingOrder="0"/>
    </xf>
    <xf borderId="0" fillId="0" fontId="2" numFmtId="164" xfId="0" applyAlignment="1" applyFont="1" applyNumberFormat="1">
      <alignment horizontal="right" readingOrder="0" vertical="bottom"/>
    </xf>
    <xf borderId="0" fillId="0" fontId="2" numFmtId="0" xfId="0" applyAlignment="1" applyFont="1">
      <alignment readingOrder="0" vertical="bottom"/>
    </xf>
    <xf borderId="2" fillId="0" fontId="2" numFmtId="164" xfId="0" applyAlignment="1" applyBorder="1" applyFont="1" applyNumberFormat="1">
      <alignment horizontal="right" vertical="bottom"/>
    </xf>
    <xf borderId="3" fillId="0" fontId="2" numFmtId="164" xfId="0" applyAlignment="1" applyBorder="1" applyFont="1" applyNumberFormat="1">
      <alignment horizontal="right" vertical="bottom"/>
    </xf>
    <xf borderId="0" fillId="0" fontId="2" numFmtId="164" xfId="0" applyFont="1" applyNumberFormat="1"/>
    <xf borderId="4" fillId="3" fontId="4" numFmtId="0" xfId="0" applyBorder="1" applyFill="1" applyFont="1"/>
    <xf borderId="5" fillId="3" fontId="4" numFmtId="0" xfId="0" applyBorder="1" applyFont="1"/>
    <xf borderId="6" fillId="3" fontId="4" numFmtId="0" xfId="0" applyBorder="1" applyFont="1"/>
    <xf borderId="0" fillId="0" fontId="5" numFmtId="0" xfId="0" applyFont="1"/>
    <xf borderId="4" fillId="3" fontId="4" numFmtId="164" xfId="0" applyBorder="1" applyFont="1" applyNumberFormat="1"/>
    <xf borderId="6" fillId="3" fontId="6" numFmtId="0" xfId="0" applyBorder="1" applyFont="1"/>
    <xf borderId="7" fillId="3" fontId="4" numFmtId="164" xfId="0" applyBorder="1" applyFont="1" applyNumberFormat="1"/>
    <xf borderId="8" fillId="3" fontId="7" numFmtId="0" xfId="0" applyBorder="1" applyFont="1"/>
    <xf borderId="9" fillId="3" fontId="7" numFmtId="0" xfId="0" applyBorder="1" applyFont="1"/>
    <xf borderId="9" fillId="3" fontId="8" numFmtId="164" xfId="0" applyBorder="1" applyFont="1" applyNumberFormat="1"/>
    <xf borderId="5" fillId="3" fontId="7" numFmtId="0" xfId="0" applyBorder="1" applyFont="1"/>
    <xf borderId="10" fillId="3" fontId="8" numFmtId="164" xfId="0" applyBorder="1" applyFont="1" applyNumberFormat="1"/>
    <xf borderId="11" fillId="3" fontId="7" numFmtId="164" xfId="0" applyBorder="1" applyFont="1" applyNumberFormat="1"/>
    <xf borderId="11" fillId="3" fontId="7" numFmtId="0" xfId="0" applyBorder="1" applyFont="1"/>
    <xf borderId="12" fillId="3" fontId="8" numFmtId="164" xfId="0" applyBorder="1" applyFont="1" applyNumberFormat="1"/>
    <xf borderId="11" fillId="3" fontId="9" numFmtId="0" xfId="0" applyAlignment="1" applyBorder="1" applyFont="1">
      <alignment shrinkToFit="0" wrapText="1"/>
    </xf>
    <xf borderId="13" fillId="3" fontId="7" numFmtId="164" xfId="0" applyBorder="1" applyFont="1" applyNumberFormat="1"/>
    <xf borderId="11" fillId="4" fontId="10" numFmtId="0" xfId="0" applyAlignment="1" applyBorder="1" applyFill="1" applyFont="1">
      <alignment shrinkToFit="0" wrapText="1"/>
    </xf>
    <xf borderId="11" fillId="5" fontId="8" numFmtId="164" xfId="0" applyBorder="1" applyFill="1" applyFont="1" applyNumberFormat="1"/>
    <xf borderId="11" fillId="5" fontId="8" numFmtId="164" xfId="0" applyAlignment="1" applyBorder="1" applyFont="1" applyNumberFormat="1">
      <alignment shrinkToFit="0" wrapText="1"/>
    </xf>
    <xf borderId="11" fillId="4" fontId="7" numFmtId="0" xfId="0" applyBorder="1" applyFont="1"/>
    <xf borderId="11" fillId="5" fontId="8" numFmtId="164" xfId="0" applyAlignment="1" applyBorder="1" applyFont="1" applyNumberFormat="1">
      <alignment readingOrder="0"/>
    </xf>
    <xf borderId="13" fillId="5" fontId="8" numFmtId="164" xfId="0" applyAlignment="1" applyBorder="1" applyFont="1" applyNumberFormat="1">
      <alignment readingOrder="0"/>
    </xf>
    <xf borderId="11" fillId="6" fontId="7" numFmtId="0" xfId="0" applyBorder="1" applyFill="1" applyFont="1"/>
    <xf borderId="11" fillId="7" fontId="8" numFmtId="164" xfId="0" applyBorder="1" applyFill="1" applyFont="1" applyNumberFormat="1"/>
    <xf borderId="11" fillId="7" fontId="8" numFmtId="164" xfId="0" applyAlignment="1" applyBorder="1" applyFont="1" applyNumberFormat="1">
      <alignment shrinkToFit="0" wrapText="1"/>
    </xf>
    <xf borderId="13" fillId="7" fontId="8" numFmtId="164" xfId="0" applyBorder="1" applyFont="1" applyNumberFormat="1"/>
    <xf borderId="13" fillId="5" fontId="8" numFmtId="164" xfId="0" applyBorder="1" applyFont="1" applyNumberFormat="1"/>
    <xf borderId="11" fillId="4" fontId="8" numFmtId="164" xfId="0" applyBorder="1" applyFont="1" applyNumberFormat="1"/>
    <xf borderId="13" fillId="4" fontId="8" numFmtId="164" xfId="0" applyBorder="1" applyFont="1" applyNumberFormat="1"/>
    <xf borderId="11" fillId="6" fontId="7" numFmtId="164" xfId="0" applyBorder="1" applyFont="1" applyNumberFormat="1"/>
    <xf borderId="11" fillId="6" fontId="8" numFmtId="0" xfId="0" applyAlignment="1" applyBorder="1" applyFont="1">
      <alignment shrinkToFit="0" wrapText="1"/>
    </xf>
    <xf borderId="11" fillId="6" fontId="8" numFmtId="164" xfId="0" applyBorder="1" applyFont="1" applyNumberFormat="1"/>
    <xf borderId="13" fillId="6" fontId="8" numFmtId="164" xfId="0" applyBorder="1" applyFont="1" applyNumberFormat="1"/>
    <xf borderId="11" fillId="4" fontId="10" numFmtId="0" xfId="0" applyAlignment="1" applyBorder="1" applyFont="1">
      <alignment horizontal="left"/>
    </xf>
    <xf borderId="11" fillId="6" fontId="7" numFmtId="0" xfId="0" applyAlignment="1" applyBorder="1" applyFont="1">
      <alignment horizontal="left"/>
    </xf>
    <xf borderId="11" fillId="4" fontId="7" numFmtId="0" xfId="0" applyAlignment="1" applyBorder="1" applyFont="1">
      <alignment shrinkToFit="0" wrapText="1"/>
    </xf>
    <xf borderId="11" fillId="4" fontId="7" numFmtId="164" xfId="0" applyBorder="1" applyFont="1" applyNumberFormat="1"/>
    <xf borderId="11" fillId="6" fontId="7" numFmtId="0" xfId="0" applyAlignment="1" applyBorder="1" applyFont="1">
      <alignment shrinkToFit="0" wrapText="1"/>
    </xf>
    <xf borderId="11" fillId="4" fontId="11" numFmtId="0" xfId="0" applyBorder="1" applyFont="1"/>
    <xf borderId="11" fillId="4" fontId="11" numFmtId="164" xfId="0" applyBorder="1" applyFont="1" applyNumberFormat="1"/>
    <xf borderId="11" fillId="4" fontId="11" numFmtId="0" xfId="0" applyAlignment="1" applyBorder="1" applyFont="1">
      <alignment shrinkToFit="0" wrapText="1"/>
    </xf>
    <xf borderId="11" fillId="6" fontId="8" numFmtId="0" xfId="0" applyBorder="1" applyFont="1"/>
    <xf borderId="13" fillId="4" fontId="7" numFmtId="164" xfId="0" applyBorder="1" applyFont="1" applyNumberFormat="1"/>
    <xf borderId="10" fillId="6" fontId="7" numFmtId="164" xfId="0" applyBorder="1" applyFont="1" applyNumberFormat="1"/>
    <xf borderId="4" fillId="3" fontId="7" numFmtId="0" xfId="0" applyBorder="1" applyFont="1"/>
    <xf borderId="5" fillId="3" fontId="7" numFmtId="0" xfId="0" applyAlignment="1" applyBorder="1" applyFont="1">
      <alignment shrinkToFit="0" wrapText="1"/>
    </xf>
    <xf borderId="5" fillId="3" fontId="8" numFmtId="164" xfId="0" applyBorder="1" applyFont="1" applyNumberFormat="1"/>
    <xf borderId="6" fillId="3" fontId="8" numFmtId="164" xfId="0" applyBorder="1" applyFont="1" applyNumberFormat="1"/>
    <xf borderId="6" fillId="3" fontId="7" numFmtId="0" xfId="0" applyBorder="1" applyFont="1"/>
    <xf borderId="11" fillId="3" fontId="7" numFmtId="0" xfId="0" applyAlignment="1" applyBorder="1" applyFont="1">
      <alignment shrinkToFit="0" wrapText="1"/>
    </xf>
    <xf borderId="11" fillId="3" fontId="8" numFmtId="164" xfId="0" applyBorder="1" applyFont="1" applyNumberFormat="1"/>
    <xf borderId="13" fillId="3" fontId="8" numFmtId="164" xfId="0" applyBorder="1" applyFont="1" applyNumberFormat="1"/>
    <xf borderId="11" fillId="3" fontId="7" numFmtId="164" xfId="0" applyAlignment="1" applyBorder="1" applyFont="1" applyNumberFormat="1">
      <alignment shrinkToFit="0" wrapText="1"/>
    </xf>
    <xf borderId="11" fillId="3" fontId="8" numFmtId="0" xfId="0" applyBorder="1" applyFont="1"/>
    <xf borderId="11" fillId="3" fontId="10" numFmtId="164" xfId="0" applyAlignment="1" applyBorder="1" applyFont="1" applyNumberFormat="1">
      <alignment shrinkToFit="0" wrapText="1"/>
    </xf>
    <xf borderId="11" fillId="8" fontId="7" numFmtId="0" xfId="0" applyBorder="1" applyFill="1" applyFont="1"/>
    <xf borderId="11" fillId="9" fontId="8" numFmtId="164" xfId="0" applyAlignment="1" applyBorder="1" applyFill="1" applyFont="1" applyNumberFormat="1">
      <alignment readingOrder="0"/>
    </xf>
    <xf borderId="11" fillId="9" fontId="8" numFmtId="164" xfId="0" applyAlignment="1" applyBorder="1" applyFont="1" applyNumberFormat="1">
      <alignment shrinkToFit="0" wrapText="1"/>
    </xf>
    <xf borderId="13" fillId="9" fontId="8" numFmtId="164" xfId="0" applyBorder="1" applyFont="1" applyNumberFormat="1"/>
    <xf borderId="11" fillId="10" fontId="10" numFmtId="0" xfId="0" applyAlignment="1" applyBorder="1" applyFill="1" applyFont="1">
      <alignment shrinkToFit="0" wrapText="1"/>
    </xf>
    <xf borderId="11" fillId="11" fontId="8" numFmtId="164" xfId="0" applyBorder="1" applyFill="1" applyFont="1" applyNumberFormat="1"/>
    <xf borderId="11" fillId="11" fontId="8" numFmtId="164" xfId="0" applyAlignment="1" applyBorder="1" applyFont="1" applyNumberFormat="1">
      <alignment shrinkToFit="0" wrapText="1"/>
    </xf>
    <xf borderId="11" fillId="10" fontId="7" numFmtId="0" xfId="0" applyBorder="1" applyFont="1"/>
    <xf borderId="13" fillId="11" fontId="8" numFmtId="164" xfId="0" applyBorder="1" applyFont="1" applyNumberFormat="1"/>
    <xf borderId="13" fillId="9" fontId="8" numFmtId="164" xfId="0" applyAlignment="1" applyBorder="1" applyFont="1" applyNumberFormat="1">
      <alignment readingOrder="0"/>
    </xf>
    <xf borderId="11" fillId="9" fontId="5" numFmtId="164" xfId="0" applyAlignment="1" applyBorder="1" applyFont="1" applyNumberFormat="1">
      <alignment readingOrder="0"/>
    </xf>
    <xf borderId="11" fillId="9" fontId="5" numFmtId="164" xfId="0" applyBorder="1" applyFont="1" applyNumberFormat="1"/>
    <xf borderId="11" fillId="10" fontId="7" numFmtId="164" xfId="0" applyBorder="1" applyFont="1" applyNumberFormat="1"/>
    <xf borderId="11" fillId="10" fontId="7" numFmtId="0" xfId="0" applyAlignment="1" applyBorder="1" applyFont="1">
      <alignment shrinkToFit="0" wrapText="1"/>
    </xf>
    <xf borderId="11" fillId="10" fontId="8" numFmtId="164" xfId="0" applyBorder="1" applyFont="1" applyNumberFormat="1"/>
    <xf borderId="13" fillId="10" fontId="8" numFmtId="164" xfId="0" applyBorder="1" applyFont="1" applyNumberFormat="1"/>
    <xf borderId="11" fillId="8" fontId="7" numFmtId="0" xfId="0" applyAlignment="1" applyBorder="1" applyFont="1">
      <alignment shrinkToFit="0" wrapText="1"/>
    </xf>
    <xf borderId="13" fillId="8" fontId="7" numFmtId="0" xfId="0" applyBorder="1" applyFont="1"/>
    <xf borderId="11" fillId="10" fontId="7" numFmtId="0" xfId="0" applyAlignment="1" applyBorder="1" applyFont="1">
      <alignment horizontal="left"/>
    </xf>
    <xf borderId="11" fillId="10" fontId="8" numFmtId="0" xfId="0" applyAlignment="1" applyBorder="1" applyFont="1">
      <alignment shrinkToFit="0" wrapText="1"/>
    </xf>
    <xf borderId="11" fillId="9" fontId="8" numFmtId="164" xfId="0" applyBorder="1" applyFont="1" applyNumberFormat="1"/>
    <xf borderId="11" fillId="10" fontId="10" numFmtId="0" xfId="0" applyBorder="1" applyFont="1"/>
    <xf borderId="11" fillId="10" fontId="8" numFmtId="0" xfId="0" applyBorder="1" applyFont="1"/>
    <xf borderId="11" fillId="8" fontId="8" numFmtId="0" xfId="0" applyBorder="1" applyFont="1"/>
    <xf borderId="11" fillId="8" fontId="8" numFmtId="164" xfId="0" applyBorder="1" applyFont="1" applyNumberFormat="1"/>
    <xf borderId="11" fillId="8" fontId="8" numFmtId="164" xfId="0" applyAlignment="1" applyBorder="1" applyFont="1" applyNumberFormat="1">
      <alignment shrinkToFit="0" wrapText="1"/>
    </xf>
    <xf borderId="13" fillId="8" fontId="8" numFmtId="164" xfId="0" applyBorder="1" applyFont="1" applyNumberFormat="1"/>
    <xf borderId="13" fillId="10" fontId="7" numFmtId="164" xfId="0" applyBorder="1" applyFont="1" applyNumberFormat="1"/>
    <xf borderId="11" fillId="8" fontId="8" numFmtId="0" xfId="0" applyAlignment="1" applyBorder="1" applyFont="1">
      <alignment shrinkToFit="0" wrapText="1"/>
    </xf>
    <xf borderId="11" fillId="8" fontId="7" numFmtId="164" xfId="0" applyBorder="1" applyFont="1" applyNumberFormat="1"/>
    <xf borderId="11" fillId="8" fontId="7" numFmtId="164" xfId="0" applyAlignment="1" applyBorder="1" applyFont="1" applyNumberFormat="1">
      <alignment shrinkToFit="0" wrapText="1"/>
    </xf>
    <xf borderId="10" fillId="8" fontId="7" numFmtId="164" xfId="0" applyBorder="1" applyFont="1" applyNumberFormat="1"/>
    <xf borderId="13" fillId="3" fontId="7" numFmtId="0" xfId="0" applyBorder="1" applyFont="1"/>
    <xf borderId="11" fillId="12" fontId="10" numFmtId="0" xfId="0" applyAlignment="1" applyBorder="1" applyFill="1" applyFont="1">
      <alignment shrinkToFit="0" wrapText="1"/>
    </xf>
    <xf borderId="11" fillId="13" fontId="8" numFmtId="164" xfId="0" applyBorder="1" applyFill="1" applyFont="1" applyNumberFormat="1"/>
    <xf borderId="11" fillId="13" fontId="8" numFmtId="164" xfId="0" applyAlignment="1" applyBorder="1" applyFont="1" applyNumberFormat="1">
      <alignment shrinkToFit="0" wrapText="1"/>
    </xf>
    <xf borderId="11" fillId="12" fontId="7" numFmtId="0" xfId="0" applyBorder="1" applyFont="1"/>
    <xf borderId="13" fillId="13" fontId="8" numFmtId="164" xfId="0" applyBorder="1" applyFont="1" applyNumberFormat="1"/>
    <xf borderId="11" fillId="12" fontId="7" numFmtId="0" xfId="0" applyAlignment="1" applyBorder="1" applyFont="1">
      <alignment shrinkToFit="0" wrapText="1"/>
    </xf>
    <xf borderId="11" fillId="3" fontId="5" numFmtId="0" xfId="0" applyAlignment="1" applyBorder="1" applyFont="1">
      <alignment horizontal="left"/>
    </xf>
    <xf borderId="11" fillId="14" fontId="7" numFmtId="0" xfId="0" applyAlignment="1" applyBorder="1" applyFill="1" applyFont="1">
      <alignment shrinkToFit="0" wrapText="1"/>
    </xf>
    <xf borderId="11" fillId="15" fontId="8" numFmtId="0" xfId="0" applyBorder="1" applyFill="1" applyFont="1"/>
    <xf borderId="11" fillId="15" fontId="5" numFmtId="164" xfId="0" applyAlignment="1" applyBorder="1" applyFont="1" applyNumberFormat="1">
      <alignment shrinkToFit="0" wrapText="1"/>
    </xf>
    <xf borderId="11" fillId="14" fontId="7" numFmtId="0" xfId="0" applyBorder="1" applyFont="1"/>
    <xf borderId="11" fillId="14" fontId="7" numFmtId="164" xfId="0" applyBorder="1" applyFont="1" applyNumberFormat="1"/>
    <xf borderId="14" fillId="12" fontId="10" numFmtId="0" xfId="0" applyAlignment="1" applyBorder="1" applyFont="1">
      <alignment shrinkToFit="0" wrapText="1"/>
    </xf>
    <xf borderId="11" fillId="15" fontId="8" numFmtId="164" xfId="0" applyAlignment="1" applyBorder="1" applyFont="1" applyNumberFormat="1">
      <alignment shrinkToFit="0" wrapText="1"/>
    </xf>
    <xf borderId="14" fillId="12" fontId="7" numFmtId="0" xfId="0" applyAlignment="1" applyBorder="1" applyFont="1">
      <alignment shrinkToFit="0" wrapText="1"/>
    </xf>
    <xf borderId="11" fillId="15" fontId="8" numFmtId="164" xfId="0" applyBorder="1" applyFont="1" applyNumberFormat="1"/>
    <xf borderId="13" fillId="15" fontId="8" numFmtId="164" xfId="0" applyBorder="1" applyFont="1" applyNumberFormat="1"/>
    <xf borderId="11" fillId="12" fontId="7" numFmtId="164" xfId="0" applyBorder="1" applyFont="1" applyNumberFormat="1"/>
    <xf borderId="13" fillId="12" fontId="7" numFmtId="164" xfId="0" applyBorder="1" applyFont="1" applyNumberFormat="1"/>
    <xf borderId="15" fillId="3" fontId="7" numFmtId="0" xfId="0" applyBorder="1" applyFont="1"/>
    <xf borderId="14" fillId="3" fontId="8" numFmtId="0" xfId="0" applyBorder="1" applyFont="1"/>
    <xf borderId="11" fillId="3" fontId="8" numFmtId="0" xfId="0" applyAlignment="1" applyBorder="1" applyFont="1">
      <alignment shrinkToFit="0" wrapText="1"/>
    </xf>
    <xf borderId="11" fillId="14" fontId="8" numFmtId="164" xfId="0" applyBorder="1" applyFont="1" applyNumberFormat="1"/>
    <xf borderId="13" fillId="14" fontId="8" numFmtId="164" xfId="0" applyBorder="1" applyFont="1" applyNumberFormat="1"/>
    <xf borderId="13" fillId="14" fontId="7" numFmtId="164" xfId="0" applyBorder="1" applyFont="1" applyNumberFormat="1"/>
    <xf borderId="11" fillId="3" fontId="5" numFmtId="0" xfId="0" applyBorder="1" applyFont="1"/>
    <xf borderId="11" fillId="16" fontId="10" numFmtId="0" xfId="0" applyAlignment="1" applyBorder="1" applyFill="1" applyFont="1">
      <alignment shrinkToFit="0" wrapText="1"/>
    </xf>
    <xf borderId="11" fillId="17" fontId="8" numFmtId="164" xfId="0" applyBorder="1" applyFill="1" applyFont="1" applyNumberFormat="1"/>
    <xf borderId="11" fillId="17" fontId="8" numFmtId="164" xfId="0" applyAlignment="1" applyBorder="1" applyFont="1" applyNumberFormat="1">
      <alignment shrinkToFit="0" wrapText="1"/>
    </xf>
    <xf borderId="11" fillId="16" fontId="7" numFmtId="0" xfId="0" applyBorder="1" applyFont="1"/>
    <xf borderId="13" fillId="17" fontId="8" numFmtId="164" xfId="0" applyBorder="1" applyFont="1" applyNumberFormat="1"/>
    <xf quotePrefix="1" borderId="11" fillId="3" fontId="7" numFmtId="0" xfId="0" applyBorder="1" applyFont="1"/>
    <xf borderId="11" fillId="18" fontId="10" numFmtId="0" xfId="0" applyAlignment="1" applyBorder="1" applyFill="1" applyFont="1">
      <alignment shrinkToFit="0" wrapText="1"/>
    </xf>
    <xf borderId="11" fillId="19" fontId="8" numFmtId="164" xfId="0" applyBorder="1" applyFill="1" applyFont="1" applyNumberFormat="1"/>
    <xf borderId="11" fillId="19" fontId="8" numFmtId="164" xfId="0" applyAlignment="1" applyBorder="1" applyFont="1" applyNumberFormat="1">
      <alignment shrinkToFit="0" wrapText="1"/>
    </xf>
    <xf borderId="11" fillId="18" fontId="7" numFmtId="0" xfId="0" applyBorder="1" applyFont="1"/>
    <xf borderId="13" fillId="19" fontId="8" numFmtId="164" xfId="0" applyBorder="1" applyFont="1" applyNumberFormat="1"/>
    <xf borderId="11" fillId="16" fontId="7" numFmtId="0" xfId="0" applyAlignment="1" applyBorder="1" applyFont="1">
      <alignment shrinkToFit="0" wrapText="1"/>
    </xf>
    <xf borderId="11" fillId="16" fontId="8" numFmtId="0" xfId="0" applyAlignment="1" applyBorder="1" applyFont="1">
      <alignment shrinkToFit="0" wrapText="1"/>
    </xf>
    <xf borderId="11" fillId="16" fontId="8" numFmtId="0" xfId="0" applyBorder="1" applyFont="1"/>
    <xf borderId="11" fillId="16" fontId="8" numFmtId="164" xfId="0" applyBorder="1" applyFont="1" applyNumberFormat="1"/>
    <xf borderId="13" fillId="16" fontId="8" numFmtId="164" xfId="0" applyBorder="1" applyFont="1" applyNumberFormat="1"/>
    <xf borderId="8" fillId="16" fontId="7" numFmtId="0" xfId="0" applyAlignment="1" applyBorder="1" applyFont="1">
      <alignment shrinkToFit="0" wrapText="1"/>
    </xf>
    <xf borderId="9" fillId="16" fontId="7" numFmtId="164" xfId="0" applyBorder="1" applyFont="1" applyNumberFormat="1"/>
    <xf borderId="9" fillId="16" fontId="7" numFmtId="0" xfId="0" applyAlignment="1" applyBorder="1" applyFont="1">
      <alignment shrinkToFit="0" wrapText="1"/>
    </xf>
    <xf borderId="9" fillId="16" fontId="7" numFmtId="0" xfId="0" applyBorder="1" applyFont="1"/>
    <xf borderId="10" fillId="16" fontId="7" numFmtId="164" xfId="0" applyBorder="1" applyFont="1" applyNumberFormat="1"/>
    <xf borderId="7" fillId="4" fontId="10" numFmtId="0" xfId="0" applyAlignment="1" applyBorder="1" applyFont="1">
      <alignment shrinkToFit="0" wrapText="1"/>
    </xf>
    <xf borderId="16" fillId="4" fontId="5" numFmtId="0" xfId="0" applyAlignment="1" applyBorder="1" applyFont="1">
      <alignment readingOrder="0" shrinkToFit="0" wrapText="1"/>
    </xf>
    <xf borderId="11" fillId="18" fontId="7" numFmtId="0" xfId="0" applyAlignment="1" applyBorder="1" applyFont="1">
      <alignment shrinkToFit="0" wrapText="1"/>
    </xf>
    <xf borderId="17" fillId="0" fontId="12" numFmtId="0" xfId="0" applyBorder="1" applyFont="1"/>
    <xf borderId="11" fillId="18" fontId="8" numFmtId="0" xfId="0" applyAlignment="1" applyBorder="1" applyFont="1">
      <alignment shrinkToFit="0" wrapText="1"/>
    </xf>
    <xf borderId="11" fillId="18" fontId="8" numFmtId="164" xfId="0" applyBorder="1" applyFont="1" applyNumberFormat="1"/>
    <xf borderId="11" fillId="18" fontId="8" numFmtId="164" xfId="0" applyAlignment="1" applyBorder="1" applyFont="1" applyNumberFormat="1">
      <alignment shrinkToFit="0" wrapText="1"/>
    </xf>
    <xf borderId="11" fillId="18" fontId="8" numFmtId="0" xfId="0" applyBorder="1" applyFont="1"/>
    <xf borderId="13" fillId="18" fontId="8" numFmtId="164" xfId="0" applyBorder="1" applyFont="1" applyNumberFormat="1"/>
    <xf borderId="11" fillId="18" fontId="7" numFmtId="164" xfId="0" applyBorder="1" applyFont="1" applyNumberFormat="1"/>
    <xf borderId="11" fillId="18" fontId="7" numFmtId="164" xfId="0" applyAlignment="1" applyBorder="1" applyFont="1" applyNumberFormat="1">
      <alignment shrinkToFit="0" wrapText="1"/>
    </xf>
    <xf borderId="13" fillId="18" fontId="7" numFmtId="164" xfId="0" applyBorder="1" applyFont="1" applyNumberFormat="1"/>
    <xf borderId="6" fillId="3" fontId="7" numFmtId="164" xfId="0" applyBorder="1" applyFont="1" applyNumberFormat="1"/>
    <xf borderId="7" fillId="3" fontId="7" numFmtId="164" xfId="0" applyBorder="1" applyFont="1" applyNumberFormat="1"/>
    <xf borderId="10" fillId="3" fontId="7" numFmtId="0" xfId="0" applyBorder="1" applyFont="1"/>
    <xf borderId="18" fillId="0" fontId="12" numFmtId="0" xfId="0" applyBorder="1" applyFont="1"/>
    <xf borderId="7" fillId="3" fontId="10" numFmtId="164" xfId="0" applyAlignment="1" applyBorder="1" applyFont="1" applyNumberFormat="1">
      <alignment readingOrder="0"/>
    </xf>
    <xf borderId="7" fillId="3" fontId="7" numFmtId="164" xfId="0" applyAlignment="1" applyBorder="1" applyFont="1" applyNumberFormat="1">
      <alignment readingOrder="0"/>
    </xf>
    <xf borderId="0" fillId="0" fontId="5" numFmtId="0" xfId="0" applyAlignment="1" applyFont="1">
      <alignment readingOrder="0"/>
    </xf>
    <xf borderId="0" fillId="0" fontId="8" numFmtId="0" xfId="0" applyFont="1"/>
    <xf borderId="0" fillId="0" fontId="8" numFmtId="164" xfId="0" applyFont="1" applyNumberFormat="1"/>
    <xf borderId="0" fillId="0" fontId="8" numFmtId="0" xfId="0" applyAlignment="1" applyFont="1">
      <alignment shrinkToFit="0" wrapText="1"/>
    </xf>
    <xf borderId="0" fillId="0" fontId="8" numFmtId="164" xfId="0" applyAlignment="1" applyFont="1" applyNumberFormat="1">
      <alignment shrinkToFit="0" wrapText="1"/>
    </xf>
    <xf borderId="11" fillId="7" fontId="8" numFmtId="164" xfId="0" applyAlignment="1" applyBorder="1" applyFont="1" applyNumberFormat="1">
      <alignment readingOrder="0"/>
    </xf>
    <xf borderId="13" fillId="7" fontId="8" numFmtId="164" xfId="0" applyAlignment="1" applyBorder="1" applyFont="1" applyNumberFormat="1">
      <alignment readingOrder="0"/>
    </xf>
    <xf borderId="11" fillId="13" fontId="8" numFmtId="164" xfId="0" applyAlignment="1" applyBorder="1" applyFont="1" applyNumberFormat="1">
      <alignment readingOrder="0"/>
    </xf>
    <xf borderId="13" fillId="13" fontId="8" numFmtId="164" xfId="0" applyAlignment="1" applyBorder="1" applyFont="1" applyNumberFormat="1">
      <alignment readingOrder="0"/>
    </xf>
    <xf borderId="11" fillId="11" fontId="8" numFmtId="164" xfId="0" applyAlignment="1" applyBorder="1" applyFont="1" applyNumberFormat="1">
      <alignment readingOrder="0"/>
    </xf>
    <xf borderId="13" fillId="11" fontId="8" numFmtId="164" xfId="0" applyAlignment="1" applyBorder="1" applyFont="1" applyNumberFormat="1">
      <alignment readingOrder="0"/>
    </xf>
    <xf borderId="16" fillId="4" fontId="5" numFmtId="0" xfId="0" applyAlignment="1" applyBorder="1" applyFont="1">
      <alignment shrinkToFit="0" wrapText="1"/>
    </xf>
    <xf borderId="11" fillId="19" fontId="8" numFmtId="164" xfId="0" applyAlignment="1" applyBorder="1" applyFont="1" applyNumberFormat="1">
      <alignment readingOrder="0"/>
    </xf>
    <xf borderId="13" fillId="19" fontId="8" numFmtId="164" xfId="0" applyAlignment="1" applyBorder="1" applyFont="1" applyNumberFormat="1">
      <alignment readingOrder="0"/>
    </xf>
    <xf borderId="11" fillId="7" fontId="8" numFmtId="164" xfId="0" applyAlignment="1" applyBorder="1" applyFont="1" applyNumberFormat="1">
      <alignment readingOrder="0" shrinkToFit="0" wrapText="1"/>
    </xf>
    <xf borderId="11" fillId="4" fontId="8" numFmtId="164" xfId="0" applyAlignment="1" applyBorder="1" applyFont="1" applyNumberFormat="1">
      <alignment readingOrder="0"/>
    </xf>
    <xf borderId="13" fillId="4" fontId="8" numFmtId="164" xfId="0" applyAlignment="1" applyBorder="1" applyFont="1" applyNumberFormat="1">
      <alignment readingOrder="0"/>
    </xf>
    <xf borderId="11" fillId="5" fontId="8" numFmtId="164" xfId="0" applyAlignment="1" applyBorder="1" applyFont="1" applyNumberFormat="1">
      <alignment readingOrder="0" shrinkToFit="0" wrapText="1"/>
    </xf>
    <xf borderId="4" fillId="3" fontId="4" numFmtId="0" xfId="0" applyAlignment="1" applyBorder="1" applyFont="1">
      <alignment readingOrder="0"/>
    </xf>
    <xf borderId="9" fillId="3" fontId="8" numFmtId="164" xfId="0" applyAlignment="1" applyBorder="1" applyFont="1" applyNumberFormat="1">
      <alignment readingOrder="0"/>
    </xf>
    <xf borderId="11" fillId="9" fontId="8" numFmtId="164" xfId="0" applyAlignment="1" applyBorder="1" applyFont="1" applyNumberFormat="1">
      <alignment readingOrder="0" shrinkToFit="0" wrapText="1"/>
    </xf>
    <xf borderId="13" fillId="4" fontId="7" numFmtId="164" xfId="0" applyAlignment="1" applyBorder="1" applyFont="1" applyNumberFormat="1">
      <alignment readingOrder="0"/>
    </xf>
    <xf borderId="11" fillId="3" fontId="7" numFmtId="164" xfId="0" applyAlignment="1" applyBorder="1" applyFont="1" applyNumberFormat="1">
      <alignment readingOrder="0"/>
    </xf>
    <xf borderId="8" fillId="3" fontId="7" numFmtId="0" xfId="0" applyAlignment="1" applyBorder="1" applyFont="1">
      <alignment readingOrder="0"/>
    </xf>
    <xf borderId="11" fillId="3" fontId="7"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63"/>
  </cols>
  <sheetData>
    <row r="1">
      <c r="A1" s="1" t="s">
        <v>0</v>
      </c>
      <c r="B1" s="1" t="s">
        <v>1</v>
      </c>
      <c r="C1" s="2" t="s">
        <v>2</v>
      </c>
      <c r="D1" s="3" t="s">
        <v>3</v>
      </c>
      <c r="E1" s="2" t="s">
        <v>4</v>
      </c>
      <c r="F1" s="3" t="s">
        <v>5</v>
      </c>
      <c r="G1" s="3" t="s">
        <v>6</v>
      </c>
      <c r="H1" s="1" t="s">
        <v>7</v>
      </c>
      <c r="I1" s="3" t="s">
        <v>8</v>
      </c>
      <c r="J1" s="3" t="s">
        <v>9</v>
      </c>
      <c r="K1" s="1" t="s">
        <v>7</v>
      </c>
      <c r="L1" s="1" t="s">
        <v>10</v>
      </c>
      <c r="M1" s="1" t="s">
        <v>11</v>
      </c>
      <c r="N1" s="4"/>
      <c r="O1" s="4" t="s">
        <v>12</v>
      </c>
      <c r="P1" s="5"/>
      <c r="Q1" s="5"/>
      <c r="R1" s="5"/>
      <c r="S1" s="5"/>
      <c r="T1" s="5"/>
      <c r="U1" s="5"/>
      <c r="V1" s="5"/>
      <c r="W1" s="5"/>
      <c r="X1" s="5"/>
      <c r="Y1" s="5"/>
      <c r="Z1" s="5"/>
    </row>
    <row r="2">
      <c r="A2" s="6" t="s">
        <v>13</v>
      </c>
      <c r="B2" s="7" t="str">
        <f t="shared" ref="B2:B27" si="1">right(O2,len(O2)-8)</f>
        <v>170</v>
      </c>
      <c r="C2" s="4" t="str">
        <f t="shared" ref="C2:C4" si="2">if(D2=indirect(A2&amp;"!$k$34"),mid(INDIRECT(A2&amp;"!$g$21"),23,len(INDIRECT(A2&amp;"!$g$21"))),mid(INDIRECT(A2&amp;"!$A$2"),17,len(INDIRECT(A2&amp;"!$A$2"))))</f>
        <v>Big Buddy Day</v>
      </c>
      <c r="D2" s="8">
        <f t="shared" ref="D2:D11" si="3">max(indirect(A2&amp;"!$k$34"),INDIRECT(A2&amp;"!$E$20"))</f>
        <v>270</v>
      </c>
      <c r="E2" s="4" t="str">
        <f t="shared" ref="E2:E3" si="4">switch(F2,INDIRECT(A2&amp;"!$E$20"),mid(INDIRECT(A2&amp;"!$A$2"),17,len(INDIRECT(A2&amp;"!$A$2"))),INDIRECT(A2&amp;"!$k$20"),mid(INDIRECT(A2&amp;"!$g$2"),17,len(INDIRECT(A2&amp;"!$g$2"))),indirect(A2&amp;"!$k$34"),mid(INDIRECT(A2&amp;"!$g$21"),22,len(INDIRECT(A2&amp;"!$g$21"))))</f>
        <v/>
      </c>
      <c r="F2" s="8">
        <f t="shared" ref="F2:F3" si="5">INDIRECT(A2&amp;"!$k$20")</f>
        <v>0</v>
      </c>
      <c r="G2" s="8">
        <f t="shared" ref="G2:G27" si="6">INDIRECT(A2&amp;"!$E$64")</f>
        <v>270</v>
      </c>
      <c r="H2" s="9" t="str">
        <f t="shared" ref="H2:H27" si="7">IF(D2+F2=G2,"MATCH","FALSE")</f>
        <v>MATCH</v>
      </c>
      <c r="I2" s="8">
        <f t="shared" ref="I2:I27" si="8">INDIRECT(A2&amp;"!$E$37")</f>
        <v>1025</v>
      </c>
      <c r="J2" s="8">
        <f t="shared" ref="J2:J27" si="9">INDIRECT(A2&amp;"!$E$66")</f>
        <v>1295</v>
      </c>
      <c r="K2" s="4" t="str">
        <f t="shared" ref="K2:K27" si="10">IF(G2+I2=J2,"MATCH")</f>
        <v>MATCH</v>
      </c>
      <c r="L2" s="4" t="str">
        <f t="shared" ref="L2:L27" si="11">INDIRECT(A2&amp;"!$G$60")</f>
        <v>OM was edited </v>
      </c>
      <c r="M2" s="10" t="str">
        <f t="shared" ref="M2:M27" si="12">INDIRECT(A2&amp;"!$D$1")</f>
        <v>na655@scarletmail.rutgers.edu</v>
      </c>
      <c r="N2" s="4"/>
      <c r="O2" s="9" t="str">
        <f t="shared" ref="O2:O27" si="13">indirect(A2&amp;"!k1")</f>
        <v>SABO #: 170</v>
      </c>
      <c r="P2" s="5"/>
      <c r="Q2" s="5"/>
      <c r="R2" s="5"/>
      <c r="S2" s="5"/>
      <c r="T2" s="5"/>
      <c r="U2" s="5"/>
      <c r="V2" s="5"/>
      <c r="W2" s="5"/>
      <c r="X2" s="5"/>
      <c r="Y2" s="5"/>
      <c r="Z2" s="5"/>
    </row>
    <row r="3">
      <c r="A3" s="6" t="s">
        <v>14</v>
      </c>
      <c r="B3" s="7" t="str">
        <f t="shared" si="1"/>
        <v>244</v>
      </c>
      <c r="C3" s="4" t="str">
        <f t="shared" si="2"/>
        <v>Paint and Sip with ROAR</v>
      </c>
      <c r="D3" s="8">
        <f t="shared" si="3"/>
        <v>710</v>
      </c>
      <c r="E3" s="4" t="str">
        <f t="shared" si="4"/>
        <v>Pack for Kids</v>
      </c>
      <c r="F3" s="8">
        <f t="shared" si="5"/>
        <v>320</v>
      </c>
      <c r="G3" s="8">
        <f t="shared" si="6"/>
        <v>1030</v>
      </c>
      <c r="H3" s="9" t="str">
        <f t="shared" si="7"/>
        <v>MATCH</v>
      </c>
      <c r="I3" s="8">
        <f t="shared" si="8"/>
        <v>150</v>
      </c>
      <c r="J3" s="8">
        <f t="shared" si="9"/>
        <v>1180</v>
      </c>
      <c r="K3" s="4" t="str">
        <f t="shared" si="10"/>
        <v>MATCH</v>
      </c>
      <c r="L3" s="4" t="str">
        <f t="shared" si="11"/>
        <v>Please note that food must be ordered from Rutgers approved catering services, found on the student centers website</v>
      </c>
      <c r="M3" s="10" t="str">
        <f t="shared" si="12"/>
        <v>shf43@scarletmail.rutgers.edu</v>
      </c>
      <c r="N3" s="4"/>
      <c r="O3" s="9" t="str">
        <f t="shared" si="13"/>
        <v>SABO #: 244</v>
      </c>
      <c r="P3" s="5"/>
      <c r="Q3" s="5"/>
      <c r="R3" s="5"/>
      <c r="S3" s="5"/>
      <c r="T3" s="5"/>
      <c r="U3" s="5"/>
      <c r="V3" s="5"/>
      <c r="W3" s="5"/>
      <c r="X3" s="5"/>
      <c r="Y3" s="5"/>
      <c r="Z3" s="5"/>
    </row>
    <row r="4">
      <c r="A4" s="6" t="s">
        <v>15</v>
      </c>
      <c r="B4" s="7" t="str">
        <f t="shared" si="1"/>
        <v>292</v>
      </c>
      <c r="C4" s="4" t="str">
        <f t="shared" si="2"/>
        <v>Build-A-Thon</v>
      </c>
      <c r="D4" s="8">
        <f t="shared" si="3"/>
        <v>937.67</v>
      </c>
      <c r="E4" s="11" t="s">
        <v>16</v>
      </c>
      <c r="F4" s="12">
        <v>827.4</v>
      </c>
      <c r="G4" s="8">
        <f t="shared" si="6"/>
        <v>1765.07</v>
      </c>
      <c r="H4" s="9" t="str">
        <f t="shared" si="7"/>
        <v>MATCH</v>
      </c>
      <c r="I4" s="8">
        <f t="shared" si="8"/>
        <v>915</v>
      </c>
      <c r="J4" s="8">
        <f t="shared" si="9"/>
        <v>2680.07</v>
      </c>
      <c r="K4" s="4" t="str">
        <f t="shared" si="10"/>
        <v>MATCH</v>
      </c>
      <c r="L4" s="4" t="str">
        <f t="shared" si="11"/>
        <v>Firewood???? under food? moved shirts in OM from other to advertsing 405$</v>
      </c>
      <c r="M4" s="10" t="str">
        <f t="shared" si="12"/>
        <v>mcy28@scarletmail.rutgers.edu</v>
      </c>
      <c r="N4" s="4"/>
      <c r="O4" s="9" t="str">
        <f t="shared" si="13"/>
        <v>SABO #: 292</v>
      </c>
      <c r="P4" s="5"/>
      <c r="Q4" s="5"/>
      <c r="R4" s="5"/>
      <c r="S4" s="5"/>
      <c r="T4" s="5"/>
      <c r="U4" s="5"/>
      <c r="V4" s="5"/>
      <c r="W4" s="5"/>
      <c r="X4" s="5"/>
      <c r="Y4" s="5"/>
      <c r="Z4" s="5"/>
    </row>
    <row r="5">
      <c r="A5" s="6" t="s">
        <v>17</v>
      </c>
      <c r="B5" s="7" t="str">
        <f t="shared" si="1"/>
        <v>293</v>
      </c>
      <c r="C5" s="11" t="s">
        <v>18</v>
      </c>
      <c r="D5" s="8">
        <f t="shared" si="3"/>
        <v>500</v>
      </c>
      <c r="E5" s="4" t="str">
        <f>switch(F5,INDIRECT(A5&amp;"!$E$20"),mid(INDIRECT(A5&amp;"!$A$2"),17,len(INDIRECT(A5&amp;"!$A$2"))),INDIRECT(A5&amp;"!$k$20"),mid(INDIRECT(A5&amp;"!$g$2"),17,len(INDIRECT(A5&amp;"!$g$2"))),indirect(A5&amp;"!$k$34"),mid(INDIRECT(A5&amp;"!$g$21"),22,len(INDIRECT(A5&amp;"!$g$21"))))</f>
        <v/>
      </c>
      <c r="F5" s="8">
        <f>INDIRECT(A5&amp;"!$k$20")</f>
        <v>0</v>
      </c>
      <c r="G5" s="8">
        <f t="shared" si="6"/>
        <v>500</v>
      </c>
      <c r="H5" s="9" t="str">
        <f t="shared" si="7"/>
        <v>MATCH</v>
      </c>
      <c r="I5" s="8">
        <f t="shared" si="8"/>
        <v>0</v>
      </c>
      <c r="J5" s="8">
        <f t="shared" si="9"/>
        <v>500</v>
      </c>
      <c r="K5" s="4" t="str">
        <f t="shared" si="10"/>
        <v>MATCH</v>
      </c>
      <c r="L5" s="4" t="str">
        <f t="shared" si="11"/>
        <v/>
      </c>
      <c r="M5" s="10" t="str">
        <f t="shared" si="12"/>
        <v>molly.reynolds@rutgers.edu</v>
      </c>
      <c r="N5" s="4"/>
      <c r="O5" s="9" t="str">
        <f t="shared" si="13"/>
        <v>SABO #: 293</v>
      </c>
      <c r="P5" s="5"/>
      <c r="Q5" s="5"/>
      <c r="R5" s="5"/>
      <c r="S5" s="5"/>
      <c r="T5" s="5"/>
      <c r="U5" s="5"/>
      <c r="V5" s="5"/>
      <c r="W5" s="5"/>
      <c r="X5" s="5"/>
      <c r="Y5" s="5"/>
      <c r="Z5" s="5"/>
    </row>
    <row r="6">
      <c r="A6" s="6" t="s">
        <v>19</v>
      </c>
      <c r="B6" s="7" t="str">
        <f t="shared" si="1"/>
        <v>401</v>
      </c>
      <c r="C6" s="4" t="str">
        <f t="shared" ref="C6:C7" si="14">if(D6=indirect(A6&amp;"!$k$34"),mid(INDIRECT(A6&amp;"!$g$21"),23,len(INDIRECT(A6&amp;"!$g$21"))),mid(INDIRECT(A6&amp;"!$A$2"),17,len(INDIRECT(A6&amp;"!$A$2"))))</f>
        <v>Fall LSSP</v>
      </c>
      <c r="D6" s="8">
        <f t="shared" si="3"/>
        <v>1620</v>
      </c>
      <c r="E6" s="11" t="s">
        <v>20</v>
      </c>
      <c r="F6" s="12">
        <v>750.0</v>
      </c>
      <c r="G6" s="8">
        <f t="shared" si="6"/>
        <v>2370</v>
      </c>
      <c r="H6" s="9" t="str">
        <f t="shared" si="7"/>
        <v>MATCH</v>
      </c>
      <c r="I6" s="8">
        <f t="shared" si="8"/>
        <v>1495</v>
      </c>
      <c r="J6" s="8">
        <f t="shared" si="9"/>
        <v>3865</v>
      </c>
      <c r="K6" s="4" t="str">
        <f t="shared" si="10"/>
        <v>MATCH</v>
      </c>
      <c r="L6" s="4" t="str">
        <f t="shared" si="11"/>
        <v>had to add room rental 650</v>
      </c>
      <c r="M6" s="10" t="str">
        <f t="shared" si="12"/>
        <v>ram442@scarletmail.rutgers.edu</v>
      </c>
      <c r="N6" s="4"/>
      <c r="O6" s="9" t="str">
        <f t="shared" si="13"/>
        <v>SABO #: 401</v>
      </c>
      <c r="P6" s="5"/>
      <c r="Q6" s="5"/>
      <c r="R6" s="5"/>
      <c r="S6" s="5"/>
      <c r="T6" s="5"/>
      <c r="U6" s="5"/>
      <c r="V6" s="5"/>
      <c r="W6" s="5"/>
      <c r="X6" s="5"/>
      <c r="Y6" s="5"/>
      <c r="Z6" s="5"/>
    </row>
    <row r="7">
      <c r="A7" s="6" t="s">
        <v>21</v>
      </c>
      <c r="B7" s="7" t="str">
        <f t="shared" si="1"/>
        <v>691</v>
      </c>
      <c r="C7" s="4" t="str">
        <f t="shared" si="14"/>
        <v>Trivia Bowl</v>
      </c>
      <c r="D7" s="8">
        <f t="shared" si="3"/>
        <v>425</v>
      </c>
      <c r="E7" s="4" t="str">
        <f t="shared" ref="E7:E27" si="15">switch(F7,INDIRECT(A7&amp;"!$E$20"),mid(INDIRECT(A7&amp;"!$A$2"),17,len(INDIRECT(A7&amp;"!$A$2"))),INDIRECT(A7&amp;"!$k$20"),mid(INDIRECT(A7&amp;"!$g$2"),17,len(INDIRECT(A7&amp;"!$g$2"))),indirect(A7&amp;"!$k$34"),mid(INDIRECT(A7&amp;"!$g$21"),22,len(INDIRECT(A7&amp;"!$g$21"))))</f>
        <v/>
      </c>
      <c r="F7" s="8">
        <f t="shared" ref="F7:F27" si="16">INDIRECT(A7&amp;"!$k$20")</f>
        <v>0</v>
      </c>
      <c r="G7" s="8">
        <f t="shared" si="6"/>
        <v>425</v>
      </c>
      <c r="H7" s="9" t="str">
        <f t="shared" si="7"/>
        <v>MATCH</v>
      </c>
      <c r="I7" s="8">
        <f t="shared" si="8"/>
        <v>460</v>
      </c>
      <c r="J7" s="8">
        <f t="shared" si="9"/>
        <v>885</v>
      </c>
      <c r="K7" s="4" t="str">
        <f t="shared" si="10"/>
        <v>MATCH</v>
      </c>
      <c r="L7" s="4" t="str">
        <f t="shared" si="11"/>
        <v/>
      </c>
      <c r="M7" s="10" t="str">
        <f t="shared" si="12"/>
        <v>lc977@scarletmail.rutgers.edu</v>
      </c>
      <c r="N7" s="4"/>
      <c r="O7" s="9" t="str">
        <f t="shared" si="13"/>
        <v>SABO #: 691</v>
      </c>
      <c r="P7" s="5"/>
      <c r="Q7" s="5"/>
      <c r="R7" s="5"/>
      <c r="S7" s="5"/>
      <c r="T7" s="5"/>
      <c r="U7" s="5"/>
      <c r="V7" s="5"/>
      <c r="W7" s="5"/>
      <c r="X7" s="5"/>
      <c r="Y7" s="5"/>
      <c r="Z7" s="5"/>
    </row>
    <row r="8">
      <c r="A8" s="6" t="s">
        <v>22</v>
      </c>
      <c r="B8" s="7" t="str">
        <f t="shared" si="1"/>
        <v>768</v>
      </c>
      <c r="C8" s="11" t="s">
        <v>23</v>
      </c>
      <c r="D8" s="8">
        <f t="shared" si="3"/>
        <v>400</v>
      </c>
      <c r="E8" s="4" t="str">
        <f t="shared" si="15"/>
        <v/>
      </c>
      <c r="F8" s="8">
        <f t="shared" si="16"/>
        <v>0</v>
      </c>
      <c r="G8" s="8">
        <f t="shared" si="6"/>
        <v>400</v>
      </c>
      <c r="H8" s="9" t="str">
        <f t="shared" si="7"/>
        <v>MATCH</v>
      </c>
      <c r="I8" s="8">
        <f t="shared" si="8"/>
        <v>100</v>
      </c>
      <c r="J8" s="8">
        <f t="shared" si="9"/>
        <v>500</v>
      </c>
      <c r="K8" s="4" t="str">
        <f t="shared" si="10"/>
        <v>MATCH</v>
      </c>
      <c r="L8" s="4" t="str">
        <f t="shared" si="11"/>
        <v>room rental has description but no money</v>
      </c>
      <c r="M8" s="10" t="str">
        <f t="shared" si="12"/>
        <v>mer244@scarletmail.rutgers.edu</v>
      </c>
      <c r="N8" s="4"/>
      <c r="O8" s="9" t="str">
        <f t="shared" si="13"/>
        <v>SABO #: 768</v>
      </c>
      <c r="P8" s="5"/>
      <c r="Q8" s="5"/>
      <c r="R8" s="5"/>
      <c r="S8" s="5"/>
      <c r="T8" s="5"/>
      <c r="U8" s="5"/>
      <c r="V8" s="5"/>
      <c r="W8" s="5"/>
      <c r="X8" s="5"/>
      <c r="Y8" s="5"/>
      <c r="Z8" s="5"/>
    </row>
    <row r="9">
      <c r="A9" s="6" t="s">
        <v>24</v>
      </c>
      <c r="B9" s="7" t="str">
        <f t="shared" si="1"/>
        <v>769</v>
      </c>
      <c r="C9" s="4" t="str">
        <f>if(D9=indirect(A9&amp;"!$k$34"),mid(INDIRECT(A9&amp;"!$g$21"),23,len(INDIRECT(A9&amp;"!$g$21"))),mid(INDIRECT(A9&amp;"!$A$2"),17,len(INDIRECT(A9&amp;"!$A$2"))))</f>
        <v/>
      </c>
      <c r="D9" s="8">
        <f t="shared" si="3"/>
        <v>0</v>
      </c>
      <c r="E9" s="4" t="str">
        <f t="shared" si="15"/>
        <v>A Christian Discussion on 21st Century Issues</v>
      </c>
      <c r="F9" s="8">
        <f t="shared" si="16"/>
        <v>1070</v>
      </c>
      <c r="G9" s="8">
        <f t="shared" si="6"/>
        <v>1070</v>
      </c>
      <c r="H9" s="9" t="str">
        <f t="shared" si="7"/>
        <v>MATCH</v>
      </c>
      <c r="I9" s="8">
        <f t="shared" si="8"/>
        <v>0</v>
      </c>
      <c r="J9" s="8">
        <f t="shared" si="9"/>
        <v>1070</v>
      </c>
      <c r="K9" s="4" t="str">
        <f t="shared" si="10"/>
        <v>MATCH</v>
      </c>
      <c r="L9" s="4" t="str">
        <f t="shared" si="11"/>
        <v>Talent Show has no educational component</v>
      </c>
      <c r="M9" s="10" t="str">
        <f t="shared" si="12"/>
        <v>danielibrahim3412@gmail.com</v>
      </c>
      <c r="N9" s="4"/>
      <c r="O9" s="9" t="str">
        <f t="shared" si="13"/>
        <v>SABO #: 769</v>
      </c>
      <c r="P9" s="5"/>
      <c r="Q9" s="5"/>
      <c r="R9" s="5"/>
      <c r="S9" s="5"/>
      <c r="T9" s="5"/>
      <c r="U9" s="5"/>
      <c r="V9" s="5"/>
      <c r="W9" s="5"/>
      <c r="X9" s="5"/>
      <c r="Y9" s="5"/>
      <c r="Z9" s="5"/>
    </row>
    <row r="10">
      <c r="A10" s="6" t="s">
        <v>25</v>
      </c>
      <c r="B10" s="7" t="str">
        <f t="shared" si="1"/>
        <v>1063</v>
      </c>
      <c r="C10" s="11" t="s">
        <v>26</v>
      </c>
      <c r="D10" s="8">
        <f t="shared" si="3"/>
        <v>350</v>
      </c>
      <c r="E10" s="4" t="str">
        <f t="shared" si="15"/>
        <v/>
      </c>
      <c r="F10" s="8">
        <f t="shared" si="16"/>
        <v>0</v>
      </c>
      <c r="G10" s="8">
        <f t="shared" si="6"/>
        <v>350</v>
      </c>
      <c r="H10" s="9" t="str">
        <f t="shared" si="7"/>
        <v>MATCH</v>
      </c>
      <c r="I10" s="8">
        <f t="shared" si="8"/>
        <v>0</v>
      </c>
      <c r="J10" s="8">
        <f t="shared" si="9"/>
        <v>350</v>
      </c>
      <c r="K10" s="4" t="str">
        <f t="shared" si="10"/>
        <v>MATCH</v>
      </c>
      <c r="L10" s="4" t="str">
        <f t="shared" si="11"/>
        <v/>
      </c>
      <c r="M10" s="10" t="str">
        <f t="shared" si="12"/>
        <v>ek706@scarletmail.rutgers.edu</v>
      </c>
      <c r="N10" s="4"/>
      <c r="O10" s="9" t="str">
        <f t="shared" si="13"/>
        <v>SABO #: 1063</v>
      </c>
      <c r="P10" s="5"/>
      <c r="Q10" s="5"/>
      <c r="R10" s="5"/>
      <c r="S10" s="5"/>
      <c r="T10" s="5"/>
      <c r="U10" s="5"/>
      <c r="V10" s="5"/>
      <c r="W10" s="5"/>
      <c r="X10" s="5"/>
      <c r="Y10" s="5"/>
      <c r="Z10" s="5"/>
    </row>
    <row r="11">
      <c r="A11" s="6" t="s">
        <v>27</v>
      </c>
      <c r="B11" s="7" t="str">
        <f t="shared" si="1"/>
        <v>1169</v>
      </c>
      <c r="C11" s="4" t="str">
        <f>if(D11=indirect(A11&amp;"!$k$34"),mid(INDIRECT(A11&amp;"!$g$21"),23,len(INDIRECT(A11&amp;"!$g$21"))),mid(INDIRECT(A11&amp;"!$A$2"),17,len(INDIRECT(A11&amp;"!$A$2"))))</f>
        <v>Dream team dream fair</v>
      </c>
      <c r="D11" s="8">
        <f t="shared" si="3"/>
        <v>950</v>
      </c>
      <c r="E11" s="4" t="str">
        <f t="shared" si="15"/>
        <v>Study sessions with the dream team</v>
      </c>
      <c r="F11" s="8">
        <f t="shared" si="16"/>
        <v>350</v>
      </c>
      <c r="G11" s="8">
        <f t="shared" si="6"/>
        <v>1300</v>
      </c>
      <c r="H11" s="9" t="str">
        <f t="shared" si="7"/>
        <v>MATCH</v>
      </c>
      <c r="I11" s="8">
        <f t="shared" si="8"/>
        <v>960</v>
      </c>
      <c r="J11" s="8">
        <f t="shared" si="9"/>
        <v>2260</v>
      </c>
      <c r="K11" s="4" t="str">
        <f t="shared" si="10"/>
        <v>MATCH</v>
      </c>
      <c r="L11" s="4" t="str">
        <f t="shared" si="11"/>
        <v>$200 for Organizational Maintenance "other" was not given. You need to specify what the money will be used for. Give a description. Food must be from a approved caterer. </v>
      </c>
      <c r="M11" s="10" t="str">
        <f t="shared" si="12"/>
        <v>Rfsdreamteam@gmail.com</v>
      </c>
      <c r="N11" s="4"/>
      <c r="O11" s="9" t="str">
        <f t="shared" si="13"/>
        <v>SABO #: 1169</v>
      </c>
      <c r="P11" s="5"/>
      <c r="Q11" s="5"/>
      <c r="R11" s="5"/>
      <c r="S11" s="5"/>
      <c r="T11" s="5"/>
      <c r="U11" s="5"/>
      <c r="V11" s="5"/>
      <c r="W11" s="5"/>
      <c r="X11" s="5"/>
      <c r="Y11" s="5"/>
      <c r="Z11" s="5"/>
    </row>
    <row r="12">
      <c r="A12" s="6" t="s">
        <v>28</v>
      </c>
      <c r="B12" s="7" t="str">
        <f t="shared" si="1"/>
        <v>1237</v>
      </c>
      <c r="C12" s="11" t="s">
        <v>29</v>
      </c>
      <c r="D12" s="12">
        <v>1900.0</v>
      </c>
      <c r="E12" s="4" t="str">
        <f t="shared" si="15"/>
        <v/>
      </c>
      <c r="F12" s="8">
        <f t="shared" si="16"/>
        <v>0</v>
      </c>
      <c r="G12" s="8">
        <f t="shared" si="6"/>
        <v>1900</v>
      </c>
      <c r="H12" s="9" t="str">
        <f t="shared" si="7"/>
        <v>MATCH</v>
      </c>
      <c r="I12" s="8">
        <f t="shared" si="8"/>
        <v>1050</v>
      </c>
      <c r="J12" s="8">
        <f t="shared" si="9"/>
        <v>2950</v>
      </c>
      <c r="K12" s="4" t="str">
        <f t="shared" si="10"/>
        <v>MATCH</v>
      </c>
      <c r="L12" s="4" t="str">
        <f t="shared" si="11"/>
        <v/>
      </c>
      <c r="M12" s="10" t="str">
        <f t="shared" si="12"/>
        <v>sal320@scarletmail.rutgers.edu</v>
      </c>
      <c r="N12" s="4"/>
      <c r="O12" s="9" t="str">
        <f t="shared" si="13"/>
        <v>SABO #: 1237</v>
      </c>
      <c r="P12" s="5"/>
      <c r="Q12" s="5"/>
      <c r="R12" s="5"/>
      <c r="S12" s="5"/>
      <c r="T12" s="5"/>
      <c r="U12" s="5"/>
      <c r="V12" s="5"/>
      <c r="W12" s="5"/>
      <c r="X12" s="5"/>
      <c r="Y12" s="5"/>
      <c r="Z12" s="5"/>
    </row>
    <row r="13">
      <c r="A13" s="6" t="s">
        <v>30</v>
      </c>
      <c r="B13" s="7" t="str">
        <f t="shared" si="1"/>
        <v>1437</v>
      </c>
      <c r="C13" s="4" t="str">
        <f t="shared" ref="C13:C15" si="17">if(D13=indirect(A13&amp;"!$k$34"),mid(INDIRECT(A13&amp;"!$g$21"),23,len(INDIRECT(A13&amp;"!$g$21"))),mid(INDIRECT(A13&amp;"!$A$2"),17,len(INDIRECT(A13&amp;"!$A$2"))))</f>
        <v>Speaker Series on Health, Preparedness and Community</v>
      </c>
      <c r="D13" s="8">
        <f t="shared" ref="D13:D27" si="18">max(indirect(A13&amp;"!$k$34"),INDIRECT(A13&amp;"!$E$20"))</f>
        <v>740</v>
      </c>
      <c r="E13" s="4" t="str">
        <f t="shared" si="15"/>
        <v>Red Cross Blood Drive</v>
      </c>
      <c r="F13" s="8">
        <f t="shared" si="16"/>
        <v>640</v>
      </c>
      <c r="G13" s="8">
        <f t="shared" si="6"/>
        <v>1380</v>
      </c>
      <c r="H13" s="9" t="str">
        <f t="shared" si="7"/>
        <v>MATCH</v>
      </c>
      <c r="I13" s="8">
        <f t="shared" si="8"/>
        <v>1460</v>
      </c>
      <c r="J13" s="8">
        <f t="shared" si="9"/>
        <v>2840</v>
      </c>
      <c r="K13" s="4" t="str">
        <f t="shared" si="10"/>
        <v>MATCH</v>
      </c>
      <c r="L13" s="4" t="str">
        <f t="shared" si="11"/>
        <v/>
      </c>
      <c r="M13" s="10" t="str">
        <f t="shared" si="12"/>
        <v>jl2442@scarletmail.rutgers.edu</v>
      </c>
      <c r="N13" s="4"/>
      <c r="O13" s="9" t="str">
        <f t="shared" si="13"/>
        <v>SABO #: 1437</v>
      </c>
      <c r="P13" s="5"/>
      <c r="Q13" s="5"/>
      <c r="R13" s="5"/>
      <c r="S13" s="5"/>
      <c r="T13" s="5"/>
      <c r="U13" s="5"/>
      <c r="V13" s="5"/>
      <c r="W13" s="5"/>
      <c r="X13" s="5"/>
      <c r="Y13" s="5"/>
      <c r="Z13" s="5"/>
    </row>
    <row r="14">
      <c r="A14" s="6" t="s">
        <v>31</v>
      </c>
      <c r="B14" s="7" t="str">
        <f t="shared" si="1"/>
        <v>1474</v>
      </c>
      <c r="C14" s="4" t="str">
        <f t="shared" si="17"/>
        <v>HoliDIY</v>
      </c>
      <c r="D14" s="8">
        <f t="shared" si="18"/>
        <v>270</v>
      </c>
      <c r="E14" s="4" t="str">
        <f t="shared" si="15"/>
        <v/>
      </c>
      <c r="F14" s="8">
        <f t="shared" si="16"/>
        <v>0</v>
      </c>
      <c r="G14" s="8">
        <f t="shared" si="6"/>
        <v>270</v>
      </c>
      <c r="H14" s="9" t="str">
        <f t="shared" si="7"/>
        <v>MATCH</v>
      </c>
      <c r="I14" s="8">
        <f t="shared" si="8"/>
        <v>460</v>
      </c>
      <c r="J14" s="8">
        <f t="shared" si="9"/>
        <v>730</v>
      </c>
      <c r="K14" s="4" t="str">
        <f t="shared" si="10"/>
        <v>MATCH</v>
      </c>
      <c r="L14" s="4" t="str">
        <f t="shared" si="11"/>
        <v/>
      </c>
      <c r="M14" s="10" t="str">
        <f t="shared" si="12"/>
        <v>dln73@scarletmail.rutgers.edu</v>
      </c>
      <c r="N14" s="4"/>
      <c r="O14" s="9" t="str">
        <f t="shared" si="13"/>
        <v>SABO #: 1474</v>
      </c>
      <c r="P14" s="5"/>
      <c r="Q14" s="5"/>
      <c r="R14" s="5"/>
      <c r="S14" s="5"/>
      <c r="T14" s="5"/>
      <c r="U14" s="5"/>
      <c r="V14" s="5"/>
      <c r="W14" s="5"/>
      <c r="X14" s="5"/>
      <c r="Y14" s="5"/>
      <c r="Z14" s="5"/>
    </row>
    <row r="15">
      <c r="A15" s="6" t="s">
        <v>32</v>
      </c>
      <c r="B15" s="7" t="str">
        <f t="shared" si="1"/>
        <v>1662</v>
      </c>
      <c r="C15" s="4" t="str">
        <f t="shared" si="17"/>
        <v>Doorway to Dentistry</v>
      </c>
      <c r="D15" s="8">
        <f t="shared" si="18"/>
        <v>450</v>
      </c>
      <c r="E15" s="4" t="str">
        <f t="shared" si="15"/>
        <v>Carve a Smile</v>
      </c>
      <c r="F15" s="8">
        <f t="shared" si="16"/>
        <v>595</v>
      </c>
      <c r="G15" s="8">
        <f t="shared" si="6"/>
        <v>1045</v>
      </c>
      <c r="H15" s="9" t="str">
        <f t="shared" si="7"/>
        <v>MATCH</v>
      </c>
      <c r="I15" s="8">
        <f t="shared" si="8"/>
        <v>1760</v>
      </c>
      <c r="J15" s="8">
        <f t="shared" si="9"/>
        <v>2805</v>
      </c>
      <c r="K15" s="4" t="str">
        <f t="shared" si="10"/>
        <v>MATCH</v>
      </c>
      <c r="L15" s="4" t="str">
        <f t="shared" si="11"/>
        <v>- Did not fund Canva Pro</v>
      </c>
      <c r="M15" s="10" t="str">
        <f t="shared" si="12"/>
        <v>jsr211@scarletmail.rutgers.edu</v>
      </c>
      <c r="N15" s="4"/>
      <c r="O15" s="9" t="str">
        <f t="shared" si="13"/>
        <v>SABO #: 1662</v>
      </c>
      <c r="P15" s="5"/>
      <c r="Q15" s="5"/>
      <c r="R15" s="5"/>
      <c r="S15" s="5"/>
      <c r="T15" s="5"/>
      <c r="U15" s="5"/>
      <c r="V15" s="5"/>
      <c r="W15" s="5"/>
      <c r="X15" s="5"/>
      <c r="Y15" s="5"/>
      <c r="Z15" s="5"/>
    </row>
    <row r="16">
      <c r="A16" s="6" t="s">
        <v>33</v>
      </c>
      <c r="B16" s="7" t="str">
        <f t="shared" si="1"/>
        <v>1717</v>
      </c>
      <c r="C16" s="11" t="s">
        <v>34</v>
      </c>
      <c r="D16" s="8">
        <f t="shared" si="18"/>
        <v>550</v>
      </c>
      <c r="E16" s="4" t="str">
        <f t="shared" si="15"/>
        <v/>
      </c>
      <c r="F16" s="8">
        <f t="shared" si="16"/>
        <v>0</v>
      </c>
      <c r="G16" s="8">
        <f t="shared" si="6"/>
        <v>550</v>
      </c>
      <c r="H16" s="9" t="str">
        <f t="shared" si="7"/>
        <v>MATCH</v>
      </c>
      <c r="I16" s="8">
        <f t="shared" si="8"/>
        <v>350</v>
      </c>
      <c r="J16" s="8">
        <f t="shared" si="9"/>
        <v>900</v>
      </c>
      <c r="K16" s="4" t="str">
        <f t="shared" si="10"/>
        <v>MATCH</v>
      </c>
      <c r="L16" s="4" t="str">
        <f t="shared" si="11"/>
        <v>- Please ensure food is Rutgers approved</v>
      </c>
      <c r="M16" s="10" t="str">
        <f t="shared" si="12"/>
        <v>srl134@scarletmail.rutgers.edu</v>
      </c>
      <c r="N16" s="4"/>
      <c r="O16" s="9" t="str">
        <f t="shared" si="13"/>
        <v>SABO #: 1717</v>
      </c>
      <c r="P16" s="5"/>
      <c r="Q16" s="5"/>
      <c r="R16" s="5"/>
      <c r="S16" s="5"/>
      <c r="T16" s="5"/>
      <c r="U16" s="5"/>
      <c r="V16" s="5"/>
      <c r="W16" s="5"/>
      <c r="X16" s="5"/>
      <c r="Y16" s="5"/>
      <c r="Z16" s="5"/>
    </row>
    <row r="17">
      <c r="A17" s="6" t="s">
        <v>35</v>
      </c>
      <c r="B17" s="7" t="str">
        <f t="shared" si="1"/>
        <v>1719</v>
      </c>
      <c r="C17" s="4" t="str">
        <f>if(D17=indirect(A17&amp;"!$k$34"),mid(INDIRECT(A17&amp;"!$g$21"),23,len(INDIRECT(A17&amp;"!$g$21"))),mid(INDIRECT(A17&amp;"!$A$2"),17,len(INDIRECT(A17&amp;"!$A$2"))))</f>
        <v>Queer Trivia Nights</v>
      </c>
      <c r="D17" s="8">
        <f t="shared" si="18"/>
        <v>200</v>
      </c>
      <c r="E17" s="4" t="str">
        <f t="shared" si="15"/>
        <v>Queer Trivia Nights</v>
      </c>
      <c r="F17" s="8">
        <f t="shared" si="16"/>
        <v>200</v>
      </c>
      <c r="G17" s="8">
        <f t="shared" si="6"/>
        <v>400</v>
      </c>
      <c r="H17" s="9" t="str">
        <f t="shared" si="7"/>
        <v>MATCH</v>
      </c>
      <c r="I17" s="8">
        <f t="shared" si="8"/>
        <v>0</v>
      </c>
      <c r="J17" s="8">
        <f t="shared" si="9"/>
        <v>400</v>
      </c>
      <c r="K17" s="4" t="str">
        <f t="shared" si="10"/>
        <v>MATCH</v>
      </c>
      <c r="L17" s="4" t="str">
        <f t="shared" si="11"/>
        <v/>
      </c>
      <c r="M17" s="10" t="str">
        <f t="shared" si="12"/>
        <v>Ske30@scarletmail.Rutgers.edu</v>
      </c>
      <c r="N17" s="4"/>
      <c r="O17" s="9" t="str">
        <f t="shared" si="13"/>
        <v>SABO #: 1719</v>
      </c>
      <c r="P17" s="5"/>
      <c r="Q17" s="5"/>
      <c r="R17" s="5"/>
      <c r="S17" s="5"/>
      <c r="T17" s="5"/>
      <c r="U17" s="5"/>
      <c r="V17" s="5"/>
      <c r="W17" s="5"/>
      <c r="X17" s="5"/>
      <c r="Y17" s="5"/>
      <c r="Z17" s="5"/>
    </row>
    <row r="18">
      <c r="A18" s="6" t="s">
        <v>36</v>
      </c>
      <c r="B18" s="7" t="str">
        <f t="shared" si="1"/>
        <v>1753</v>
      </c>
      <c r="C18" s="11" t="s">
        <v>37</v>
      </c>
      <c r="D18" s="8">
        <f t="shared" si="18"/>
        <v>1990</v>
      </c>
      <c r="E18" s="4" t="str">
        <f t="shared" si="15"/>
        <v>Research Night</v>
      </c>
      <c r="F18" s="8">
        <f t="shared" si="16"/>
        <v>800</v>
      </c>
      <c r="G18" s="8">
        <f t="shared" si="6"/>
        <v>2790</v>
      </c>
      <c r="H18" s="9" t="str">
        <f t="shared" si="7"/>
        <v>MATCH</v>
      </c>
      <c r="I18" s="8">
        <f t="shared" si="8"/>
        <v>875</v>
      </c>
      <c r="J18" s="8">
        <f t="shared" si="9"/>
        <v>3665</v>
      </c>
      <c r="K18" s="4" t="str">
        <f t="shared" si="10"/>
        <v>MATCH</v>
      </c>
      <c r="L18" s="4" t="str">
        <f t="shared" si="11"/>
        <v>Did not fund BP cuffs in OM because they were funded in series program</v>
      </c>
      <c r="M18" s="10" t="str">
        <f t="shared" si="12"/>
        <v>kpw43@scarletmail.rutgers.edu</v>
      </c>
      <c r="N18" s="4"/>
      <c r="O18" s="9" t="str">
        <f t="shared" si="13"/>
        <v>SABO #: 1753</v>
      </c>
      <c r="P18" s="5"/>
      <c r="Q18" s="5"/>
      <c r="R18" s="5"/>
      <c r="S18" s="5"/>
      <c r="T18" s="5"/>
      <c r="U18" s="5"/>
      <c r="V18" s="5"/>
      <c r="W18" s="5"/>
      <c r="X18" s="5"/>
      <c r="Y18" s="5"/>
      <c r="Z18" s="5"/>
    </row>
    <row r="19">
      <c r="A19" s="6" t="s">
        <v>38</v>
      </c>
      <c r="B19" s="7" t="str">
        <f t="shared" si="1"/>
        <v>1835</v>
      </c>
      <c r="C19" s="4" t="str">
        <f t="shared" ref="C19:C20" si="19">if(D19=indirect(A19&amp;"!$k$34"),mid(INDIRECT(A19&amp;"!$g$21"),23,len(INDIRECT(A19&amp;"!$g$21"))),mid(INDIRECT(A19&amp;"!$A$2"),17,len(INDIRECT(A19&amp;"!$A$2"))))</f>
        <v>Panel on Mass Incarceration in NJ</v>
      </c>
      <c r="D19" s="8">
        <f t="shared" si="18"/>
        <v>1322.5</v>
      </c>
      <c r="E19" s="4" t="str">
        <f t="shared" si="15"/>
        <v>Book Drive, Letter Writing, and Mass Incarceration Education Event</v>
      </c>
      <c r="F19" s="8">
        <f t="shared" si="16"/>
        <v>382.5</v>
      </c>
      <c r="G19" s="8">
        <f t="shared" si="6"/>
        <v>1705</v>
      </c>
      <c r="H19" s="9" t="str">
        <f t="shared" si="7"/>
        <v>MATCH</v>
      </c>
      <c r="I19" s="8">
        <f t="shared" si="8"/>
        <v>1342</v>
      </c>
      <c r="J19" s="8">
        <f t="shared" si="9"/>
        <v>3047</v>
      </c>
      <c r="K19" s="4" t="str">
        <f t="shared" si="10"/>
        <v>MATCH</v>
      </c>
      <c r="L19" s="4" t="str">
        <f t="shared" si="11"/>
        <v>Please appeal and redo your office supplies for org maintenance. We can only allocate $200 for office supplies for org maintenance</v>
      </c>
      <c r="M19" s="10" t="str">
        <f t="shared" si="12"/>
        <v>cs1451@scarletmail.rutgers.edu</v>
      </c>
      <c r="N19" s="4"/>
      <c r="O19" s="9" t="str">
        <f t="shared" si="13"/>
        <v>SABO #: 1835</v>
      </c>
      <c r="P19" s="5"/>
      <c r="Q19" s="5"/>
      <c r="R19" s="5"/>
      <c r="S19" s="5"/>
      <c r="T19" s="5"/>
      <c r="U19" s="5"/>
      <c r="V19" s="5"/>
      <c r="W19" s="5"/>
      <c r="X19" s="5"/>
      <c r="Y19" s="5"/>
      <c r="Z19" s="5"/>
    </row>
    <row r="20">
      <c r="A20" s="6" t="s">
        <v>39</v>
      </c>
      <c r="B20" s="7" t="str">
        <f t="shared" si="1"/>
        <v>1886</v>
      </c>
      <c r="C20" s="4" t="str">
        <f t="shared" si="19"/>
        <v>International Women’s Day Event</v>
      </c>
      <c r="D20" s="8">
        <f t="shared" si="18"/>
        <v>500</v>
      </c>
      <c r="E20" s="4" t="str">
        <f t="shared" si="15"/>
        <v/>
      </c>
      <c r="F20" s="8">
        <f t="shared" si="16"/>
        <v>0</v>
      </c>
      <c r="G20" s="8">
        <f t="shared" si="6"/>
        <v>500</v>
      </c>
      <c r="H20" s="9" t="str">
        <f t="shared" si="7"/>
        <v>MATCH</v>
      </c>
      <c r="I20" s="8">
        <f t="shared" si="8"/>
        <v>800</v>
      </c>
      <c r="J20" s="8">
        <f t="shared" si="9"/>
        <v>1300</v>
      </c>
      <c r="K20" s="4" t="str">
        <f t="shared" si="10"/>
        <v>MATCH</v>
      </c>
      <c r="L20" s="4" t="str">
        <f t="shared" si="11"/>
        <v>- Please ensure food is from Rutgers approved vendor. Do not fund Canva Pro </v>
      </c>
      <c r="M20" s="10" t="str">
        <f t="shared" si="12"/>
        <v>Okm8@scarletmail.rutgers.edu</v>
      </c>
      <c r="N20" s="4"/>
      <c r="O20" s="9" t="str">
        <f t="shared" si="13"/>
        <v>SABO #: 1886</v>
      </c>
      <c r="P20" s="5"/>
      <c r="Q20" s="5"/>
      <c r="R20" s="5"/>
      <c r="S20" s="5"/>
      <c r="T20" s="5"/>
      <c r="U20" s="5"/>
      <c r="V20" s="5"/>
      <c r="W20" s="5"/>
      <c r="X20" s="5"/>
      <c r="Y20" s="5"/>
      <c r="Z20" s="5"/>
    </row>
    <row r="21">
      <c r="A21" s="6" t="s">
        <v>40</v>
      </c>
      <c r="B21" s="7" t="str">
        <f t="shared" si="1"/>
        <v>1939</v>
      </c>
      <c r="C21" s="5" t="s">
        <v>41</v>
      </c>
      <c r="D21" s="8">
        <f t="shared" si="18"/>
        <v>260</v>
      </c>
      <c r="E21" s="4" t="str">
        <f t="shared" si="15"/>
        <v>Holiday Gift-Making Event</v>
      </c>
      <c r="F21" s="8">
        <f t="shared" si="16"/>
        <v>175</v>
      </c>
      <c r="G21" s="8">
        <f t="shared" si="6"/>
        <v>435</v>
      </c>
      <c r="H21" s="9" t="str">
        <f t="shared" si="7"/>
        <v>MATCH</v>
      </c>
      <c r="I21" s="8">
        <f t="shared" si="8"/>
        <v>350</v>
      </c>
      <c r="J21" s="8">
        <f t="shared" si="9"/>
        <v>785</v>
      </c>
      <c r="K21" s="4" t="str">
        <f t="shared" si="10"/>
        <v>MATCH</v>
      </c>
      <c r="L21" s="4" t="str">
        <f t="shared" si="11"/>
        <v>Did not fund card making because other events were larger. Also, please separate food and advertising, your advertising budget is capped at $210. If you want funds for food, please file an appeal and provide a description for how much you want and what vendor you will purchase from.</v>
      </c>
      <c r="M21" s="10" t="str">
        <f t="shared" si="12"/>
        <v>rv444@scarletmail.rutgers.edu</v>
      </c>
      <c r="N21" s="4"/>
      <c r="O21" s="9" t="str">
        <f t="shared" si="13"/>
        <v>SABO #: 1939</v>
      </c>
      <c r="P21" s="5"/>
      <c r="Q21" s="5"/>
      <c r="R21" s="5"/>
      <c r="S21" s="5"/>
      <c r="T21" s="5"/>
      <c r="U21" s="5"/>
      <c r="V21" s="5"/>
      <c r="W21" s="5"/>
      <c r="X21" s="5"/>
      <c r="Y21" s="5"/>
      <c r="Z21" s="5"/>
    </row>
    <row r="22">
      <c r="A22" s="6" t="s">
        <v>42</v>
      </c>
      <c r="B22" s="7" t="str">
        <f t="shared" si="1"/>
        <v>1973</v>
      </c>
      <c r="C22" s="4" t="str">
        <f>if(D22=indirect(A22&amp;"!$k$34"),mid(INDIRECT(A22&amp;"!$g$21"),23,len(INDIRECT(A22&amp;"!$g$21"))),mid(INDIRECT(A22&amp;"!$A$2"),17,len(INDIRECT(A22&amp;"!$A$2"))))</f>
        <v>Recruitment Event</v>
      </c>
      <c r="D22" s="8">
        <f t="shared" si="18"/>
        <v>445</v>
      </c>
      <c r="E22" s="4" t="str">
        <f t="shared" si="15"/>
        <v/>
      </c>
      <c r="F22" s="8">
        <f t="shared" si="16"/>
        <v>0</v>
      </c>
      <c r="G22" s="8">
        <f t="shared" si="6"/>
        <v>445</v>
      </c>
      <c r="H22" s="9" t="str">
        <f t="shared" si="7"/>
        <v>MATCH</v>
      </c>
      <c r="I22" s="8">
        <f t="shared" si="8"/>
        <v>0</v>
      </c>
      <c r="J22" s="8">
        <f t="shared" si="9"/>
        <v>445</v>
      </c>
      <c r="K22" s="4" t="str">
        <f t="shared" si="10"/>
        <v>MATCH</v>
      </c>
      <c r="L22" s="4" t="str">
        <f t="shared" si="11"/>
        <v>moved (other supplies) to supplies 50$</v>
      </c>
      <c r="M22" s="10" t="str">
        <f t="shared" si="12"/>
        <v>glamourgalsrutgers@gmail.com</v>
      </c>
      <c r="N22" s="4"/>
      <c r="O22" s="9" t="str">
        <f t="shared" si="13"/>
        <v>SABO #: 1973</v>
      </c>
      <c r="P22" s="5"/>
      <c r="Q22" s="5"/>
      <c r="R22" s="5"/>
      <c r="S22" s="5"/>
      <c r="T22" s="5"/>
      <c r="U22" s="5"/>
      <c r="V22" s="5"/>
      <c r="W22" s="5"/>
      <c r="X22" s="5"/>
      <c r="Y22" s="5"/>
      <c r="Z22" s="5"/>
    </row>
    <row r="23">
      <c r="A23" s="6" t="s">
        <v>43</v>
      </c>
      <c r="B23" s="7" t="str">
        <f t="shared" si="1"/>
        <v>1989</v>
      </c>
      <c r="C23" s="11" t="s">
        <v>44</v>
      </c>
      <c r="D23" s="8">
        <f t="shared" si="18"/>
        <v>200</v>
      </c>
      <c r="E23" s="4" t="str">
        <f t="shared" si="15"/>
        <v/>
      </c>
      <c r="F23" s="8">
        <f t="shared" si="16"/>
        <v>0</v>
      </c>
      <c r="G23" s="8">
        <f t="shared" si="6"/>
        <v>200</v>
      </c>
      <c r="H23" s="9" t="str">
        <f t="shared" si="7"/>
        <v>MATCH</v>
      </c>
      <c r="I23" s="8">
        <f t="shared" si="8"/>
        <v>550</v>
      </c>
      <c r="J23" s="8">
        <f t="shared" si="9"/>
        <v>750</v>
      </c>
      <c r="K23" s="4" t="str">
        <f t="shared" si="10"/>
        <v>MATCH</v>
      </c>
      <c r="L23" s="4" t="str">
        <f t="shared" si="11"/>
        <v>Please remember to purchase food from Rutgers approved vendors.</v>
      </c>
      <c r="M23" s="10" t="str">
        <f t="shared" si="12"/>
        <v>sn603@scarletmail.rutgers.edu</v>
      </c>
      <c r="N23" s="4"/>
      <c r="O23" s="9" t="str">
        <f t="shared" si="13"/>
        <v>SABO #: 1989</v>
      </c>
      <c r="P23" s="5"/>
      <c r="Q23" s="5"/>
      <c r="R23" s="5"/>
      <c r="S23" s="5"/>
      <c r="T23" s="5"/>
      <c r="U23" s="5"/>
      <c r="V23" s="5"/>
      <c r="W23" s="5"/>
      <c r="X23" s="5"/>
      <c r="Y23" s="5"/>
      <c r="Z23" s="5"/>
    </row>
    <row r="24">
      <c r="A24" s="6" t="s">
        <v>45</v>
      </c>
      <c r="B24" s="7" t="str">
        <f t="shared" si="1"/>
        <v>1991</v>
      </c>
      <c r="C24" s="13" t="s">
        <v>46</v>
      </c>
      <c r="D24" s="8">
        <f t="shared" si="18"/>
        <v>1340</v>
      </c>
      <c r="E24" s="4" t="str">
        <f t="shared" si="15"/>
        <v>Embrace Kids Craft Event</v>
      </c>
      <c r="F24" s="8">
        <f t="shared" si="16"/>
        <v>610</v>
      </c>
      <c r="G24" s="8">
        <f t="shared" si="6"/>
        <v>1950</v>
      </c>
      <c r="H24" s="9" t="str">
        <f t="shared" si="7"/>
        <v>MATCH</v>
      </c>
      <c r="I24" s="8">
        <f t="shared" si="8"/>
        <v>0</v>
      </c>
      <c r="J24" s="8">
        <f t="shared" si="9"/>
        <v>1950</v>
      </c>
      <c r="K24" s="4" t="str">
        <f t="shared" si="10"/>
        <v>MATCH</v>
      </c>
      <c r="L24" s="4" t="str">
        <f t="shared" si="11"/>
        <v>- Didn't fund social because no educational component.</v>
      </c>
      <c r="M24" s="10" t="str">
        <f t="shared" si="12"/>
        <v>klj105@scarletmail.rutgers.edu</v>
      </c>
      <c r="N24" s="4"/>
      <c r="O24" s="9" t="str">
        <f t="shared" si="13"/>
        <v>SABO #: 1991</v>
      </c>
      <c r="P24" s="5"/>
      <c r="Q24" s="5"/>
      <c r="R24" s="5"/>
      <c r="S24" s="5"/>
      <c r="T24" s="5"/>
      <c r="U24" s="5"/>
      <c r="V24" s="5"/>
      <c r="W24" s="5"/>
      <c r="X24" s="5"/>
      <c r="Y24" s="5"/>
      <c r="Z24" s="5"/>
    </row>
    <row r="25">
      <c r="A25" s="6" t="s">
        <v>47</v>
      </c>
      <c r="B25" s="7" t="str">
        <f t="shared" si="1"/>
        <v>1992</v>
      </c>
      <c r="C25" s="11" t="s">
        <v>48</v>
      </c>
      <c r="D25" s="8">
        <f t="shared" si="18"/>
        <v>650</v>
      </c>
      <c r="E25" s="4" t="str">
        <f t="shared" si="15"/>
        <v/>
      </c>
      <c r="F25" s="8">
        <f t="shared" si="16"/>
        <v>0</v>
      </c>
      <c r="G25" s="8">
        <f t="shared" si="6"/>
        <v>650</v>
      </c>
      <c r="H25" s="9" t="str">
        <f t="shared" si="7"/>
        <v>MATCH</v>
      </c>
      <c r="I25" s="8">
        <f t="shared" si="8"/>
        <v>550</v>
      </c>
      <c r="J25" s="8">
        <f t="shared" si="9"/>
        <v>1200</v>
      </c>
      <c r="K25" s="4" t="str">
        <f t="shared" si="10"/>
        <v>MATCH</v>
      </c>
      <c r="L25" s="4" t="str">
        <f t="shared" si="11"/>
        <v/>
      </c>
      <c r="M25" s="10" t="str">
        <f t="shared" si="12"/>
        <v>yw751@scarletmail.rutgers.edu</v>
      </c>
      <c r="N25" s="4"/>
      <c r="O25" s="9" t="str">
        <f t="shared" si="13"/>
        <v>SABO #: 1992</v>
      </c>
      <c r="P25" s="5"/>
      <c r="Q25" s="5"/>
      <c r="R25" s="5"/>
      <c r="S25" s="5"/>
      <c r="T25" s="5"/>
      <c r="U25" s="5"/>
      <c r="V25" s="5"/>
      <c r="W25" s="5"/>
      <c r="X25" s="5"/>
      <c r="Y25" s="5"/>
      <c r="Z25" s="5"/>
    </row>
    <row r="26">
      <c r="A26" s="6" t="s">
        <v>49</v>
      </c>
      <c r="B26" s="7" t="str">
        <f t="shared" si="1"/>
        <v>1994</v>
      </c>
      <c r="C26" s="4" t="str">
        <f t="shared" ref="C26:C27" si="20">if(D26=indirect(A26&amp;"!$k$34"),mid(INDIRECT(A26&amp;"!$g$21"),23,len(INDIRECT(A26&amp;"!$g$21"))),mid(INDIRECT(A26&amp;"!$A$2"),17,len(INDIRECT(A26&amp;"!$A$2"))))</f>
        <v>Paint and Sip</v>
      </c>
      <c r="D26" s="8">
        <f t="shared" si="18"/>
        <v>470</v>
      </c>
      <c r="E26" s="4" t="str">
        <f t="shared" si="15"/>
        <v>Yoga and Meditation Sessions</v>
      </c>
      <c r="F26" s="8">
        <f t="shared" si="16"/>
        <v>240</v>
      </c>
      <c r="G26" s="8">
        <f t="shared" si="6"/>
        <v>710</v>
      </c>
      <c r="H26" s="9" t="str">
        <f t="shared" si="7"/>
        <v>MATCH</v>
      </c>
      <c r="I26" s="8">
        <f t="shared" si="8"/>
        <v>250</v>
      </c>
      <c r="J26" s="8">
        <f t="shared" si="9"/>
        <v>960</v>
      </c>
      <c r="K26" s="4" t="str">
        <f t="shared" si="10"/>
        <v>MATCH</v>
      </c>
      <c r="L26" s="4" t="str">
        <f t="shared" si="11"/>
        <v>other section?</v>
      </c>
      <c r="M26" s="10" t="str">
        <f t="shared" si="12"/>
        <v>anp142@scarletmail.rutgers.edu</v>
      </c>
      <c r="N26" s="4"/>
      <c r="O26" s="9" t="str">
        <f t="shared" si="13"/>
        <v>SABO #: 1994</v>
      </c>
      <c r="P26" s="5"/>
      <c r="Q26" s="5"/>
      <c r="R26" s="5"/>
      <c r="S26" s="5"/>
      <c r="T26" s="5"/>
      <c r="U26" s="5"/>
      <c r="V26" s="5"/>
      <c r="W26" s="5"/>
      <c r="X26" s="5"/>
      <c r="Y26" s="5"/>
      <c r="Z26" s="5"/>
    </row>
    <row r="27">
      <c r="A27" s="6" t="s">
        <v>50</v>
      </c>
      <c r="B27" s="7" t="str">
        <f t="shared" si="1"/>
        <v>1997</v>
      </c>
      <c r="C27" s="4" t="str">
        <f t="shared" si="20"/>
        <v>Coffeehouse Night</v>
      </c>
      <c r="D27" s="8">
        <f t="shared" si="18"/>
        <v>760</v>
      </c>
      <c r="E27" s="4" t="str">
        <f t="shared" si="15"/>
        <v>Record &amp; CD painting night</v>
      </c>
      <c r="F27" s="8">
        <f t="shared" si="16"/>
        <v>470</v>
      </c>
      <c r="G27" s="14">
        <f t="shared" si="6"/>
        <v>1230</v>
      </c>
      <c r="H27" s="9" t="str">
        <f t="shared" si="7"/>
        <v>MATCH</v>
      </c>
      <c r="I27" s="14">
        <f t="shared" si="8"/>
        <v>0</v>
      </c>
      <c r="J27" s="15">
        <f t="shared" si="9"/>
        <v>1230</v>
      </c>
      <c r="K27" s="4" t="str">
        <f t="shared" si="10"/>
        <v>MATCH</v>
      </c>
      <c r="L27" s="4" t="str">
        <f t="shared" si="11"/>
        <v>Stand Alone Guest Speaker Night was not funded. You are allowed only a max of 2 events, so the 2 highest costing were chosen. If you'd like to appeal to replace one of those events or apply for the third event, please feel free to do so.</v>
      </c>
      <c r="M27" s="10" t="str">
        <f t="shared" si="12"/>
        <v>btb73@scarletmail.rutgers.edu</v>
      </c>
      <c r="N27" s="4"/>
      <c r="O27" s="9" t="str">
        <f t="shared" si="13"/>
        <v>SABO #: 1997</v>
      </c>
      <c r="P27" s="5"/>
      <c r="Q27" s="5"/>
      <c r="R27" s="5"/>
      <c r="S27" s="5"/>
      <c r="T27" s="5"/>
      <c r="U27" s="5"/>
      <c r="V27" s="5"/>
      <c r="W27" s="5"/>
      <c r="X27" s="5"/>
      <c r="Y27" s="5"/>
      <c r="Z27" s="5"/>
    </row>
    <row r="28">
      <c r="A28" s="5"/>
      <c r="B28" s="5"/>
      <c r="C28" s="5"/>
      <c r="D28" s="5"/>
      <c r="E28" s="5"/>
      <c r="F28" s="5"/>
      <c r="G28" s="16">
        <f>SUM(G2:G27)</f>
        <v>25640.07</v>
      </c>
      <c r="H28" s="5"/>
      <c r="I28" s="16">
        <f t="shared" ref="I28:J28" si="21">SUM(I2:I27)</f>
        <v>14902</v>
      </c>
      <c r="J28" s="16">
        <f t="shared" si="21"/>
        <v>40542.07</v>
      </c>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51</v>
      </c>
      <c r="B1" s="18" t="s">
        <v>52</v>
      </c>
      <c r="C1" s="18" t="s">
        <v>53</v>
      </c>
      <c r="D1" s="18" t="s">
        <v>54</v>
      </c>
      <c r="E1" s="18" t="s">
        <v>55</v>
      </c>
      <c r="F1" s="18" t="s">
        <v>56</v>
      </c>
      <c r="G1" s="19" t="s">
        <v>57</v>
      </c>
      <c r="H1" s="20"/>
      <c r="I1" s="20"/>
      <c r="J1" s="20"/>
      <c r="K1" s="21" t="s">
        <v>58</v>
      </c>
      <c r="L1" s="22"/>
      <c r="M1" s="20"/>
      <c r="N1" s="23"/>
      <c r="O1" s="20"/>
      <c r="P1" s="20"/>
      <c r="Q1" s="20"/>
      <c r="R1" s="20"/>
      <c r="S1" s="20"/>
      <c r="T1" s="20"/>
      <c r="U1" s="20"/>
      <c r="V1" s="20"/>
      <c r="W1" s="20"/>
      <c r="X1" s="20"/>
      <c r="Y1" s="20"/>
      <c r="Z1" s="20"/>
    </row>
    <row r="2" ht="12.75" customHeight="1">
      <c r="A2" s="24" t="s">
        <v>59</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61</v>
      </c>
      <c r="B3" s="30" t="s">
        <v>62</v>
      </c>
      <c r="C3" s="30" t="s">
        <v>63</v>
      </c>
      <c r="D3" s="30" t="s">
        <v>64</v>
      </c>
      <c r="E3" s="29" t="s">
        <v>65</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100.0</v>
      </c>
      <c r="C5" s="36" t="s">
        <v>77</v>
      </c>
      <c r="D5" s="37"/>
      <c r="E5" s="38">
        <v>100.0</v>
      </c>
      <c r="F5" s="39">
        <v>100.0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0.0</v>
      </c>
      <c r="C7" s="36"/>
      <c r="D7" s="37"/>
      <c r="E7" s="35">
        <v>0.0</v>
      </c>
      <c r="F7" s="44">
        <v>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750.0</v>
      </c>
      <c r="C8" s="36" t="s">
        <v>81</v>
      </c>
      <c r="D8" s="37"/>
      <c r="E8" s="38">
        <v>170.0</v>
      </c>
      <c r="F8" s="39">
        <v>170.0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850</v>
      </c>
      <c r="C20" s="54"/>
      <c r="D20" s="37"/>
      <c r="E20" s="54">
        <f t="shared" ref="E20:F20" si="1">SUM(E5,E6,E7,E8,E10,E11,E15,E17,E18)</f>
        <v>270</v>
      </c>
      <c r="F20" s="60">
        <f t="shared" si="1"/>
        <v>270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0.0</v>
      </c>
      <c r="C24" s="75"/>
      <c r="D24" s="73"/>
      <c r="E24" s="74">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50.0</v>
      </c>
      <c r="C25" s="75" t="s">
        <v>104</v>
      </c>
      <c r="D25" s="73"/>
      <c r="E25" s="74">
        <v>50.0</v>
      </c>
      <c r="F25" s="82">
        <v>50.0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0.0</v>
      </c>
      <c r="C26" s="75"/>
      <c r="D26" s="73"/>
      <c r="E26" s="74">
        <v>0.0</v>
      </c>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75.0</v>
      </c>
      <c r="C27" s="75" t="s">
        <v>109</v>
      </c>
      <c r="D27" s="73"/>
      <c r="E27" s="83">
        <v>75.0</v>
      </c>
      <c r="F27" s="82">
        <v>75.0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v>0.0</v>
      </c>
      <c r="C28" s="75"/>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74"/>
      <c r="C33" s="75"/>
      <c r="D33" s="73"/>
      <c r="E33" s="93"/>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74">
        <v>900.0</v>
      </c>
      <c r="C35" s="75" t="s">
        <v>122</v>
      </c>
      <c r="D35" s="73"/>
      <c r="E35" s="74">
        <v>900.0</v>
      </c>
      <c r="F35" s="82">
        <v>900.0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1025</v>
      </c>
      <c r="C37" s="103"/>
      <c r="D37" s="73"/>
      <c r="E37" s="102">
        <f t="shared" ref="E37:F37" si="4">SUM(E24:E36)</f>
        <v>1025</v>
      </c>
      <c r="F37" s="104">
        <f t="shared" si="4"/>
        <v>1025</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163</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270</v>
      </c>
      <c r="F64" s="166">
        <f t="shared" si="9"/>
        <v>270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1025</v>
      </c>
      <c r="F65" s="166">
        <f t="shared" si="10"/>
        <v>1025</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1295</v>
      </c>
      <c r="F66" s="166">
        <f t="shared" si="11"/>
        <v>1295</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168</v>
      </c>
      <c r="F67" s="170" t="s">
        <v>169</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1" t="s">
        <v>170</v>
      </c>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172</v>
      </c>
      <c r="B1" s="18" t="s">
        <v>173</v>
      </c>
      <c r="C1" s="18" t="s">
        <v>174</v>
      </c>
      <c r="D1" s="18" t="s">
        <v>175</v>
      </c>
      <c r="E1" s="18" t="s">
        <v>55</v>
      </c>
      <c r="F1" s="18" t="s">
        <v>56</v>
      </c>
      <c r="G1" s="19" t="s">
        <v>176</v>
      </c>
      <c r="H1" s="20"/>
      <c r="I1" s="20"/>
      <c r="J1" s="20"/>
      <c r="K1" s="21" t="s">
        <v>177</v>
      </c>
      <c r="L1" s="22"/>
      <c r="M1" s="20"/>
      <c r="N1" s="23"/>
      <c r="O1" s="20"/>
      <c r="P1" s="20"/>
      <c r="Q1" s="20"/>
      <c r="R1" s="20"/>
      <c r="S1" s="20"/>
      <c r="T1" s="20"/>
      <c r="U1" s="20"/>
      <c r="V1" s="20"/>
      <c r="W1" s="20"/>
      <c r="X1" s="20"/>
      <c r="Y1" s="20"/>
      <c r="Z1" s="20"/>
    </row>
    <row r="2" ht="12.75" customHeight="1">
      <c r="A2" s="24" t="s">
        <v>178</v>
      </c>
      <c r="B2" s="25"/>
      <c r="C2" s="25"/>
      <c r="D2" s="25"/>
      <c r="E2" s="26"/>
      <c r="F2" s="26"/>
      <c r="G2" s="25" t="s">
        <v>179</v>
      </c>
      <c r="H2" s="27"/>
      <c r="I2" s="27"/>
      <c r="J2" s="27"/>
      <c r="K2" s="26"/>
      <c r="L2" s="28"/>
      <c r="M2" s="20"/>
      <c r="N2" s="20"/>
      <c r="O2" s="20"/>
      <c r="P2" s="20"/>
      <c r="Q2" s="20"/>
      <c r="R2" s="20"/>
      <c r="S2" s="20"/>
      <c r="T2" s="20"/>
      <c r="U2" s="20"/>
      <c r="V2" s="20"/>
      <c r="W2" s="20"/>
      <c r="X2" s="20"/>
      <c r="Y2" s="20"/>
      <c r="Z2" s="20"/>
    </row>
    <row r="3" ht="12.75" customHeight="1">
      <c r="A3" s="29" t="s">
        <v>180</v>
      </c>
      <c r="B3" s="30" t="s">
        <v>181</v>
      </c>
      <c r="C3" s="30" t="s">
        <v>182</v>
      </c>
      <c r="D3" s="30" t="s">
        <v>183</v>
      </c>
      <c r="E3" s="29" t="s">
        <v>184</v>
      </c>
      <c r="F3" s="31"/>
      <c r="G3" s="29" t="s">
        <v>185</v>
      </c>
      <c r="H3" s="30" t="s">
        <v>186</v>
      </c>
      <c r="I3" s="30" t="s">
        <v>187</v>
      </c>
      <c r="J3" s="30" t="s">
        <v>183</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250.0</v>
      </c>
      <c r="C5" s="36" t="s">
        <v>188</v>
      </c>
      <c r="D5" s="37"/>
      <c r="E5" s="38">
        <v>240.0</v>
      </c>
      <c r="F5" s="39">
        <v>240.0</v>
      </c>
      <c r="G5" s="40" t="s">
        <v>76</v>
      </c>
      <c r="H5" s="41">
        <v>0.0</v>
      </c>
      <c r="I5" s="42" t="s">
        <v>189</v>
      </c>
      <c r="J5" s="40"/>
      <c r="K5" s="41">
        <v>0.0</v>
      </c>
      <c r="L5" s="43">
        <v>0.0</v>
      </c>
      <c r="M5" s="20"/>
      <c r="N5" s="20"/>
      <c r="O5" s="20"/>
      <c r="P5" s="20"/>
      <c r="Q5" s="20"/>
      <c r="R5" s="20"/>
      <c r="S5" s="20"/>
      <c r="T5" s="20"/>
      <c r="U5" s="20"/>
      <c r="V5" s="20"/>
      <c r="W5" s="20"/>
      <c r="X5" s="20"/>
      <c r="Y5" s="20"/>
      <c r="Z5" s="20"/>
    </row>
    <row r="6" ht="12.75" customHeight="1">
      <c r="A6" s="34" t="s">
        <v>78</v>
      </c>
      <c r="B6" s="35">
        <v>0.0</v>
      </c>
      <c r="C6" s="36" t="s">
        <v>189</v>
      </c>
      <c r="D6" s="37"/>
      <c r="E6" s="35">
        <v>0.0</v>
      </c>
      <c r="F6" s="44">
        <v>0.0</v>
      </c>
      <c r="G6" s="40" t="s">
        <v>78</v>
      </c>
      <c r="H6" s="41">
        <v>0.0</v>
      </c>
      <c r="I6" s="42" t="s">
        <v>189</v>
      </c>
      <c r="J6" s="40"/>
      <c r="K6" s="41">
        <v>0.0</v>
      </c>
      <c r="L6" s="43">
        <v>0.0</v>
      </c>
      <c r="M6" s="20"/>
      <c r="N6" s="20"/>
      <c r="O6" s="20"/>
      <c r="P6" s="20"/>
      <c r="Q6" s="20"/>
      <c r="R6" s="20"/>
      <c r="S6" s="20"/>
      <c r="T6" s="20"/>
      <c r="U6" s="20"/>
      <c r="V6" s="20"/>
      <c r="W6" s="20"/>
      <c r="X6" s="20"/>
      <c r="Y6" s="20"/>
      <c r="Z6" s="20"/>
    </row>
    <row r="7" ht="12.75" customHeight="1">
      <c r="A7" s="34" t="s">
        <v>79</v>
      </c>
      <c r="B7" s="35">
        <v>300.0</v>
      </c>
      <c r="C7" s="36" t="s">
        <v>190</v>
      </c>
      <c r="D7" s="37"/>
      <c r="E7" s="38">
        <v>300.0</v>
      </c>
      <c r="F7" s="39">
        <v>300.0</v>
      </c>
      <c r="G7" s="40" t="s">
        <v>79</v>
      </c>
      <c r="H7" s="41">
        <v>150.0</v>
      </c>
      <c r="I7" s="42" t="s">
        <v>191</v>
      </c>
      <c r="J7" s="40"/>
      <c r="K7" s="176">
        <v>150.0</v>
      </c>
      <c r="L7" s="177">
        <v>150.0</v>
      </c>
      <c r="M7" s="20"/>
      <c r="N7" s="20"/>
      <c r="O7" s="20"/>
      <c r="P7" s="20"/>
      <c r="Q7" s="20"/>
      <c r="R7" s="20"/>
      <c r="S7" s="20"/>
      <c r="T7" s="20"/>
      <c r="U7" s="20"/>
      <c r="V7" s="20"/>
      <c r="W7" s="20"/>
      <c r="X7" s="20"/>
      <c r="Y7" s="20"/>
      <c r="Z7" s="20"/>
    </row>
    <row r="8" ht="12.75" customHeight="1">
      <c r="A8" s="34" t="s">
        <v>80</v>
      </c>
      <c r="B8" s="35">
        <v>200.0</v>
      </c>
      <c r="C8" s="36" t="s">
        <v>192</v>
      </c>
      <c r="D8" s="37"/>
      <c r="E8" s="38">
        <v>170.0</v>
      </c>
      <c r="F8" s="39">
        <v>170.0</v>
      </c>
      <c r="G8" s="40" t="s">
        <v>80</v>
      </c>
      <c r="H8" s="41">
        <v>250.0</v>
      </c>
      <c r="I8" s="42" t="s">
        <v>193</v>
      </c>
      <c r="J8" s="40"/>
      <c r="K8" s="176">
        <v>170.0</v>
      </c>
      <c r="L8" s="177">
        <v>170.0</v>
      </c>
      <c r="M8" s="20"/>
      <c r="N8" s="20"/>
      <c r="O8" s="20"/>
      <c r="P8" s="20"/>
      <c r="Q8" s="20"/>
      <c r="R8" s="20"/>
      <c r="S8" s="20"/>
      <c r="T8" s="20"/>
      <c r="U8" s="20"/>
      <c r="V8" s="20"/>
      <c r="W8" s="20"/>
      <c r="X8" s="20"/>
      <c r="Y8" s="20"/>
      <c r="Z8" s="20"/>
    </row>
    <row r="9" ht="12.75" customHeight="1">
      <c r="A9" s="37" t="s">
        <v>82</v>
      </c>
      <c r="B9" s="35">
        <v>0.0</v>
      </c>
      <c r="C9" s="36" t="s">
        <v>194</v>
      </c>
      <c r="D9" s="37"/>
      <c r="E9" s="45"/>
      <c r="F9" s="46"/>
      <c r="G9" s="40" t="s">
        <v>82</v>
      </c>
      <c r="H9" s="47">
        <v>0.0</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t="s">
        <v>87</v>
      </c>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t="s">
        <v>189</v>
      </c>
      <c r="D17" s="37"/>
      <c r="E17" s="35">
        <v>0.0</v>
      </c>
      <c r="F17" s="44">
        <v>0.0</v>
      </c>
      <c r="G17" s="40" t="s">
        <v>92</v>
      </c>
      <c r="H17" s="41" t="s">
        <v>196</v>
      </c>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750</v>
      </c>
      <c r="C20" s="54"/>
      <c r="D20" s="37"/>
      <c r="E20" s="54">
        <f t="shared" ref="E20:F20" si="1">SUM(E5,E6,E7,E8,E10,E11,E15,E17,E18)</f>
        <v>710</v>
      </c>
      <c r="F20" s="60">
        <f t="shared" si="1"/>
        <v>710</v>
      </c>
      <c r="G20" s="40" t="s">
        <v>94</v>
      </c>
      <c r="H20" s="47">
        <f>SUM(H5:H18)</f>
        <v>400</v>
      </c>
      <c r="I20" s="55"/>
      <c r="J20" s="40"/>
      <c r="K20" s="47">
        <f t="shared" ref="K20:L20" si="2">SUM(K5:K19)</f>
        <v>320</v>
      </c>
      <c r="L20" s="61">
        <f t="shared" si="2"/>
        <v>320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0.0</v>
      </c>
      <c r="C24" s="75" t="s">
        <v>189</v>
      </c>
      <c r="D24" s="73"/>
      <c r="E24" s="74">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50.0</v>
      </c>
      <c r="C25" s="75" t="s">
        <v>197</v>
      </c>
      <c r="D25" s="73"/>
      <c r="E25" s="74">
        <v>50.0</v>
      </c>
      <c r="F25" s="82">
        <v>50.0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93"/>
      <c r="C26" s="75" t="s">
        <v>189</v>
      </c>
      <c r="D26" s="73"/>
      <c r="E26" s="74">
        <v>0.0</v>
      </c>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100.0</v>
      </c>
      <c r="C27" s="75" t="s">
        <v>198</v>
      </c>
      <c r="D27" s="73"/>
      <c r="E27" s="83">
        <v>100.0</v>
      </c>
      <c r="F27" s="82">
        <v>100.0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v>0.0</v>
      </c>
      <c r="C28" s="75" t="s">
        <v>189</v>
      </c>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t="s">
        <v>189</v>
      </c>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t="s">
        <v>189</v>
      </c>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t="s">
        <v>189</v>
      </c>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t="s">
        <v>189</v>
      </c>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t="s">
        <v>189</v>
      </c>
      <c r="D35" s="73"/>
      <c r="E35" s="74">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150</v>
      </c>
      <c r="C37" s="103"/>
      <c r="D37" s="73"/>
      <c r="E37" s="102">
        <f t="shared" ref="E37:F37" si="4">SUM(E24:E36)</f>
        <v>150</v>
      </c>
      <c r="F37" s="104">
        <f t="shared" si="4"/>
        <v>150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199</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1030</v>
      </c>
      <c r="F64" s="166">
        <f t="shared" si="9"/>
        <v>1030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150</v>
      </c>
      <c r="F65" s="166">
        <f t="shared" si="10"/>
        <v>150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1180</v>
      </c>
      <c r="F66" s="166">
        <f t="shared" si="11"/>
        <v>1180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202</v>
      </c>
      <c r="B1" s="18" t="s">
        <v>203</v>
      </c>
      <c r="C1" s="18" t="s">
        <v>53</v>
      </c>
      <c r="D1" s="18" t="s">
        <v>204</v>
      </c>
      <c r="E1" s="18" t="s">
        <v>55</v>
      </c>
      <c r="F1" s="18" t="s">
        <v>205</v>
      </c>
      <c r="G1" s="19" t="s">
        <v>206</v>
      </c>
      <c r="H1" s="20"/>
      <c r="I1" s="20"/>
      <c r="J1" s="20"/>
      <c r="K1" s="21" t="s">
        <v>207</v>
      </c>
      <c r="L1" s="22"/>
      <c r="M1" s="20"/>
      <c r="N1" s="23"/>
      <c r="O1" s="20"/>
      <c r="P1" s="20"/>
      <c r="Q1" s="20"/>
      <c r="R1" s="20"/>
      <c r="S1" s="20"/>
      <c r="T1" s="20"/>
      <c r="U1" s="20"/>
      <c r="V1" s="20"/>
      <c r="W1" s="20"/>
      <c r="X1" s="20"/>
      <c r="Y1" s="20"/>
      <c r="Z1" s="20"/>
    </row>
    <row r="2" ht="12.75" customHeight="1">
      <c r="A2" s="24" t="s">
        <v>208</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209</v>
      </c>
      <c r="B3" s="30" t="s">
        <v>210</v>
      </c>
      <c r="C3" s="30" t="s">
        <v>211</v>
      </c>
      <c r="D3" s="30" t="s">
        <v>212</v>
      </c>
      <c r="E3" s="29" t="s">
        <v>65</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307.5</v>
      </c>
      <c r="C5" s="36" t="s">
        <v>213</v>
      </c>
      <c r="D5" s="37"/>
      <c r="E5" s="38">
        <v>240.0</v>
      </c>
      <c r="F5" s="39">
        <v>240.0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547.67</v>
      </c>
      <c r="C7" s="36" t="s">
        <v>214</v>
      </c>
      <c r="D7" s="37"/>
      <c r="E7" s="38">
        <v>527.67</v>
      </c>
      <c r="F7" s="39">
        <v>527.67</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837.9</v>
      </c>
      <c r="C8" s="36" t="s">
        <v>215</v>
      </c>
      <c r="D8" s="37"/>
      <c r="E8" s="38">
        <v>170.0</v>
      </c>
      <c r="F8" s="39">
        <v>170.0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195</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t="s">
        <v>87</v>
      </c>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1693.07</v>
      </c>
      <c r="C20" s="54"/>
      <c r="D20" s="37"/>
      <c r="E20" s="54">
        <f t="shared" ref="E20:F20" si="1">SUM(E5,E6,E7,E8,E10,E11,E15,E17,E18)</f>
        <v>937.67</v>
      </c>
      <c r="F20" s="60">
        <f t="shared" si="1"/>
        <v>937.67</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v>0.0</v>
      </c>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0.0</v>
      </c>
      <c r="C25" s="75"/>
      <c r="D25" s="73"/>
      <c r="E25" s="74"/>
      <c r="F25" s="76">
        <v>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517.5</v>
      </c>
      <c r="C26" s="75" t="s">
        <v>216</v>
      </c>
      <c r="D26" s="73"/>
      <c r="E26" s="74">
        <v>400.0</v>
      </c>
      <c r="F26" s="82">
        <v>400.0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310.0</v>
      </c>
      <c r="C27" s="75" t="s">
        <v>217</v>
      </c>
      <c r="D27" s="73"/>
      <c r="E27" s="83">
        <v>310.0</v>
      </c>
      <c r="F27" s="82">
        <v>310.0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v>0.0</v>
      </c>
      <c r="C28" s="75"/>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c r="D33" s="73"/>
      <c r="E33" s="74"/>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74">
        <v>205.0</v>
      </c>
      <c r="C35" s="75" t="s">
        <v>218</v>
      </c>
      <c r="D35" s="73"/>
      <c r="E35" s="74">
        <v>205.0</v>
      </c>
      <c r="F35" s="82">
        <v>205.0</v>
      </c>
      <c r="G35" s="27" t="s">
        <v>123</v>
      </c>
      <c r="H35" s="27" t="s">
        <v>219</v>
      </c>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t="s">
        <v>16</v>
      </c>
      <c r="I36" s="67"/>
      <c r="J36" s="30" t="s">
        <v>220</v>
      </c>
      <c r="K36" s="29"/>
      <c r="L36" s="69"/>
      <c r="M36" s="20"/>
      <c r="N36" s="20"/>
      <c r="O36" s="20"/>
      <c r="P36" s="20"/>
      <c r="Q36" s="20"/>
      <c r="R36" s="20"/>
      <c r="S36" s="20"/>
      <c r="T36" s="20"/>
      <c r="U36" s="20"/>
      <c r="V36" s="20"/>
      <c r="W36" s="20"/>
      <c r="X36" s="20"/>
      <c r="Y36" s="20"/>
      <c r="Z36" s="20"/>
    </row>
    <row r="37" ht="12.75" customHeight="1">
      <c r="A37" s="73" t="s">
        <v>94</v>
      </c>
      <c r="B37" s="102">
        <f>SUM(B24:B35)</f>
        <v>1032.5</v>
      </c>
      <c r="C37" s="103"/>
      <c r="D37" s="73"/>
      <c r="E37" s="102">
        <f t="shared" ref="E37:F37" si="4">SUM(E24:E36)</f>
        <v>915</v>
      </c>
      <c r="F37" s="104">
        <f t="shared" si="4"/>
        <v>915</v>
      </c>
      <c r="G37" s="30" t="s">
        <v>99</v>
      </c>
      <c r="H37" s="30" t="s">
        <v>221</v>
      </c>
      <c r="I37" s="67"/>
      <c r="J37" s="30"/>
      <c r="K37" s="29" t="s">
        <v>222</v>
      </c>
      <c r="L37" s="33" t="s">
        <v>223</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566.4</v>
      </c>
      <c r="I39" s="108" t="s">
        <v>224</v>
      </c>
      <c r="J39" s="109"/>
      <c r="K39" s="178">
        <v>566.4</v>
      </c>
      <c r="L39" s="179">
        <v>566.4</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261.0</v>
      </c>
      <c r="I42" s="108" t="s">
        <v>225</v>
      </c>
      <c r="J42" s="109"/>
      <c r="K42" s="178">
        <v>261.0</v>
      </c>
      <c r="L42" s="179">
        <v>261.0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827.4</v>
      </c>
      <c r="I45" s="111"/>
      <c r="J45" s="109"/>
      <c r="K45" s="123">
        <f t="shared" ref="K45:L45" si="5">SUM(K39,K40,K41,K42,K43,K44)</f>
        <v>827.4</v>
      </c>
      <c r="L45" s="124">
        <f t="shared" si="5"/>
        <v>827.4</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226</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1765.07</v>
      </c>
      <c r="F64" s="166">
        <f t="shared" si="9"/>
        <v>1765.07</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915</v>
      </c>
      <c r="F65" s="166">
        <f t="shared" si="10"/>
        <v>915</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2680.07</v>
      </c>
      <c r="F66" s="166">
        <f t="shared" si="11"/>
        <v>2680.07</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228</v>
      </c>
      <c r="B1" s="18" t="s">
        <v>229</v>
      </c>
      <c r="C1" s="18" t="s">
        <v>174</v>
      </c>
      <c r="D1" s="18" t="s">
        <v>230</v>
      </c>
      <c r="E1" s="18" t="s">
        <v>231</v>
      </c>
      <c r="F1" s="18" t="s">
        <v>56</v>
      </c>
      <c r="G1" s="19" t="s">
        <v>232</v>
      </c>
      <c r="H1" s="20"/>
      <c r="I1" s="20"/>
      <c r="J1" s="20"/>
      <c r="K1" s="21" t="s">
        <v>233</v>
      </c>
      <c r="L1" s="22"/>
      <c r="M1" s="20"/>
      <c r="N1" s="23"/>
      <c r="O1" s="20"/>
      <c r="P1" s="20"/>
      <c r="Q1" s="20"/>
      <c r="R1" s="20"/>
      <c r="S1" s="20"/>
      <c r="T1" s="20"/>
      <c r="U1" s="20"/>
      <c r="V1" s="20"/>
      <c r="W1" s="20"/>
      <c r="X1" s="20"/>
      <c r="Y1" s="20"/>
      <c r="Z1" s="20"/>
    </row>
    <row r="2" ht="12.75" customHeight="1">
      <c r="A2" s="24" t="s">
        <v>234</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235</v>
      </c>
      <c r="B3" s="30" t="s">
        <v>67</v>
      </c>
      <c r="C3" s="30" t="s">
        <v>68</v>
      </c>
      <c r="D3" s="30" t="s">
        <v>69</v>
      </c>
      <c r="E3" s="29" t="s">
        <v>70</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0.0</v>
      </c>
      <c r="C7" s="36"/>
      <c r="D7" s="37"/>
      <c r="E7" s="35">
        <v>0.0</v>
      </c>
      <c r="F7" s="44">
        <v>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0.0</v>
      </c>
      <c r="C8" s="36"/>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0</v>
      </c>
      <c r="C20" s="54"/>
      <c r="D20" s="37"/>
      <c r="E20" s="54">
        <f t="shared" ref="E20:F20" si="1">SUM(E5,E6,E7,E8,E10,E11,E15,E17,E18)</f>
        <v>0</v>
      </c>
      <c r="F20" s="60">
        <f t="shared" si="1"/>
        <v>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18</v>
      </c>
      <c r="I21" s="63"/>
      <c r="J21" s="27" t="s">
        <v>236</v>
      </c>
      <c r="K21" s="27" t="s">
        <v>237</v>
      </c>
      <c r="L21" s="66" t="s">
        <v>238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t="s">
        <v>239</v>
      </c>
      <c r="I22" s="70"/>
      <c r="J22" s="29"/>
      <c r="K22" s="29" t="s">
        <v>240</v>
      </c>
      <c r="L22" s="33" t="s">
        <v>241</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93"/>
      <c r="C25" s="75"/>
      <c r="D25" s="73"/>
      <c r="E25" s="93">
        <v>0.0</v>
      </c>
      <c r="F25" s="76">
        <v>0.0</v>
      </c>
      <c r="G25" s="77" t="s">
        <v>105</v>
      </c>
      <c r="H25" s="78">
        <v>100.0</v>
      </c>
      <c r="I25" s="79" t="s">
        <v>242</v>
      </c>
      <c r="J25" s="80"/>
      <c r="K25" s="180">
        <v>100.0</v>
      </c>
      <c r="L25" s="181">
        <v>100.0</v>
      </c>
      <c r="M25" s="20"/>
      <c r="N25" s="20"/>
      <c r="O25" s="20"/>
      <c r="P25" s="20"/>
      <c r="Q25" s="20"/>
      <c r="R25" s="20"/>
      <c r="S25" s="20"/>
      <c r="T25" s="20"/>
      <c r="U25" s="20"/>
      <c r="V25" s="20"/>
      <c r="W25" s="20"/>
      <c r="X25" s="20"/>
      <c r="Y25" s="20"/>
      <c r="Z25" s="20"/>
    </row>
    <row r="26" ht="12.75" customHeight="1">
      <c r="A26" s="73" t="s">
        <v>106</v>
      </c>
      <c r="B26" s="93"/>
      <c r="C26" s="75"/>
      <c r="D26" s="73"/>
      <c r="E26" s="93">
        <v>0.0</v>
      </c>
      <c r="F26" s="76">
        <v>0.0</v>
      </c>
      <c r="G26" s="77" t="s">
        <v>107</v>
      </c>
      <c r="H26" s="78">
        <v>400.0</v>
      </c>
      <c r="I26" s="79" t="s">
        <v>243</v>
      </c>
      <c r="J26" s="80"/>
      <c r="K26" s="180">
        <v>400.0</v>
      </c>
      <c r="L26" s="181">
        <v>400.0</v>
      </c>
      <c r="M26" s="20"/>
      <c r="N26" s="20"/>
      <c r="O26" s="20"/>
      <c r="P26" s="20"/>
      <c r="Q26" s="20"/>
      <c r="R26" s="20"/>
      <c r="S26" s="20"/>
      <c r="T26" s="20"/>
      <c r="U26" s="20"/>
      <c r="V26" s="20"/>
      <c r="W26" s="20"/>
      <c r="X26" s="20"/>
      <c r="Y26" s="20"/>
      <c r="Z26" s="20"/>
    </row>
    <row r="27" ht="12.75" customHeight="1">
      <c r="A27" s="73" t="s">
        <v>108</v>
      </c>
      <c r="B27" s="84"/>
      <c r="C27" s="75"/>
      <c r="D27" s="73"/>
      <c r="E27" s="84">
        <v>0.0</v>
      </c>
      <c r="F27" s="76">
        <v>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c r="C28" s="75"/>
      <c r="D28" s="73"/>
      <c r="E28" s="84">
        <v>0.0</v>
      </c>
      <c r="F28" s="76">
        <v>0.0</v>
      </c>
      <c r="G28" s="77" t="s">
        <v>112</v>
      </c>
      <c r="H28" s="85">
        <v>0.0</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244</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500</v>
      </c>
      <c r="I34" s="86"/>
      <c r="J34" s="80"/>
      <c r="K34" s="85">
        <f t="shared" ref="K34:L34" si="3">SUM(K24,K25,K26,K27,K30,K32)</f>
        <v>500</v>
      </c>
      <c r="L34" s="100">
        <f t="shared" si="3"/>
        <v>500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0</v>
      </c>
      <c r="C37" s="103"/>
      <c r="D37" s="73"/>
      <c r="E37" s="102">
        <f t="shared" ref="E37:F37" si="4">SUM(E24:E36)</f>
        <v>0</v>
      </c>
      <c r="F37" s="104">
        <f t="shared" si="4"/>
        <v>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82"/>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500</v>
      </c>
      <c r="F64" s="166">
        <f t="shared" si="9"/>
        <v>500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0</v>
      </c>
      <c r="F65" s="166">
        <f t="shared" si="10"/>
        <v>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500</v>
      </c>
      <c r="F66" s="166">
        <f t="shared" si="11"/>
        <v>500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245</v>
      </c>
      <c r="B1" s="18" t="s">
        <v>246</v>
      </c>
      <c r="C1" s="18" t="s">
        <v>53</v>
      </c>
      <c r="D1" s="18" t="s">
        <v>247</v>
      </c>
      <c r="E1" s="18" t="s">
        <v>55</v>
      </c>
      <c r="F1" s="18" t="s">
        <v>205</v>
      </c>
      <c r="G1" s="19" t="s">
        <v>248</v>
      </c>
      <c r="H1" s="20"/>
      <c r="I1" s="20"/>
      <c r="J1" s="20"/>
      <c r="K1" s="21" t="s">
        <v>249</v>
      </c>
      <c r="L1" s="22"/>
      <c r="M1" s="20"/>
      <c r="N1" s="23"/>
      <c r="O1" s="20"/>
      <c r="P1" s="20"/>
      <c r="Q1" s="20"/>
      <c r="R1" s="20"/>
      <c r="S1" s="20"/>
      <c r="T1" s="20"/>
      <c r="U1" s="20"/>
      <c r="V1" s="20"/>
      <c r="W1" s="20"/>
      <c r="X1" s="20"/>
      <c r="Y1" s="20"/>
      <c r="Z1" s="20"/>
    </row>
    <row r="2" ht="12.75" customHeight="1">
      <c r="A2" s="24" t="s">
        <v>250</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251</v>
      </c>
      <c r="B3" s="30" t="s">
        <v>252</v>
      </c>
      <c r="C3" s="30" t="s">
        <v>240</v>
      </c>
      <c r="D3" s="30" t="s">
        <v>253</v>
      </c>
      <c r="E3" s="29" t="s">
        <v>254</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625.0</v>
      </c>
      <c r="C5" s="36" t="s">
        <v>255</v>
      </c>
      <c r="D5" s="37"/>
      <c r="E5" s="38">
        <v>400.0</v>
      </c>
      <c r="F5" s="39">
        <v>400.0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100.0</v>
      </c>
      <c r="C6" s="36" t="s">
        <v>256</v>
      </c>
      <c r="D6" s="37"/>
      <c r="E6" s="38">
        <v>100.0</v>
      </c>
      <c r="F6" s="39">
        <v>100.0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1400.0</v>
      </c>
      <c r="C7" s="36" t="s">
        <v>257</v>
      </c>
      <c r="D7" s="37"/>
      <c r="E7" s="38">
        <v>920.0</v>
      </c>
      <c r="F7" s="39">
        <v>920.0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200.0</v>
      </c>
      <c r="C8" s="36" t="s">
        <v>258</v>
      </c>
      <c r="D8" s="37"/>
      <c r="E8" s="38">
        <v>200.0</v>
      </c>
      <c r="F8" s="39">
        <v>200.0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t="s">
        <v>259</v>
      </c>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2325</v>
      </c>
      <c r="C20" s="54"/>
      <c r="D20" s="37"/>
      <c r="E20" s="54">
        <f t="shared" ref="E20:F20" si="1">SUM(E5,E6,E7,E8,E10,E11,E15,E17,E18)</f>
        <v>1620</v>
      </c>
      <c r="F20" s="60">
        <f t="shared" si="1"/>
        <v>1620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650.0</v>
      </c>
      <c r="C24" s="75" t="s">
        <v>260</v>
      </c>
      <c r="D24" s="73"/>
      <c r="E24" s="74">
        <v>650.0</v>
      </c>
      <c r="F24" s="82">
        <v>650.0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25.0</v>
      </c>
      <c r="C25" s="75" t="s">
        <v>261</v>
      </c>
      <c r="D25" s="73"/>
      <c r="E25" s="74">
        <v>25.0</v>
      </c>
      <c r="F25" s="82">
        <v>25.0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100.0</v>
      </c>
      <c r="C26" s="75" t="s">
        <v>262</v>
      </c>
      <c r="D26" s="73"/>
      <c r="E26" s="74">
        <v>100.0</v>
      </c>
      <c r="F26" s="82">
        <v>100.0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400.0</v>
      </c>
      <c r="C27" s="75" t="s">
        <v>263</v>
      </c>
      <c r="D27" s="73"/>
      <c r="E27" s="83">
        <v>400.0</v>
      </c>
      <c r="F27" s="82">
        <v>400.0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3">
        <v>1000.0</v>
      </c>
      <c r="C28" s="75" t="s">
        <v>264</v>
      </c>
      <c r="D28" s="73"/>
      <c r="E28" s="83">
        <v>300.0</v>
      </c>
      <c r="F28" s="82">
        <v>300.0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74">
        <v>20.0</v>
      </c>
      <c r="C30" s="75" t="s">
        <v>265</v>
      </c>
      <c r="D30" s="73"/>
      <c r="E30" s="74">
        <v>20.0</v>
      </c>
      <c r="F30" s="82">
        <v>20.0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t="s">
        <v>259</v>
      </c>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t="s">
        <v>259</v>
      </c>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t="s">
        <v>259</v>
      </c>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t="s">
        <v>259</v>
      </c>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2195</v>
      </c>
      <c r="C37" s="103"/>
      <c r="D37" s="73"/>
      <c r="E37" s="102">
        <f t="shared" ref="E37:F37" si="4">SUM(E24:E36)</f>
        <v>1495</v>
      </c>
      <c r="F37" s="104">
        <f t="shared" si="4"/>
        <v>1495</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t="s">
        <v>20</v>
      </c>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t="s">
        <v>266</v>
      </c>
      <c r="C54" s="67" t="s">
        <v>267</v>
      </c>
      <c r="D54" s="30" t="s">
        <v>268</v>
      </c>
      <c r="E54" s="29" t="s">
        <v>269</v>
      </c>
      <c r="F54" s="33" t="s">
        <v>270</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50.0</v>
      </c>
      <c r="C56" s="140" t="s">
        <v>271</v>
      </c>
      <c r="D56" s="141"/>
      <c r="E56" s="183">
        <v>50.0</v>
      </c>
      <c r="F56" s="184">
        <v>50.0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t="s">
        <v>272</v>
      </c>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t="s">
        <v>259</v>
      </c>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t="s">
        <v>259</v>
      </c>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2800.0</v>
      </c>
      <c r="C60" s="140" t="s">
        <v>273</v>
      </c>
      <c r="D60" s="141"/>
      <c r="E60" s="183">
        <v>700.0</v>
      </c>
      <c r="F60" s="184">
        <v>700.0</v>
      </c>
      <c r="G60" s="154" t="s">
        <v>274</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t="s">
        <v>259</v>
      </c>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750</v>
      </c>
      <c r="F63" s="164">
        <f t="shared" si="8"/>
        <v>750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2370</v>
      </c>
      <c r="F64" s="166">
        <f t="shared" si="9"/>
        <v>2370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1495</v>
      </c>
      <c r="F65" s="166">
        <f t="shared" si="10"/>
        <v>1495</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3865</v>
      </c>
      <c r="F66" s="166">
        <f t="shared" si="11"/>
        <v>3865</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275</v>
      </c>
      <c r="B1" s="18" t="s">
        <v>276</v>
      </c>
      <c r="C1" s="18" t="s">
        <v>174</v>
      </c>
      <c r="D1" s="18" t="s">
        <v>277</v>
      </c>
      <c r="E1" s="18" t="s">
        <v>55</v>
      </c>
      <c r="F1" s="18" t="s">
        <v>56</v>
      </c>
      <c r="G1" s="19" t="s">
        <v>278</v>
      </c>
      <c r="H1" s="20"/>
      <c r="I1" s="20"/>
      <c r="J1" s="20"/>
      <c r="K1" s="21" t="s">
        <v>279</v>
      </c>
      <c r="L1" s="22"/>
      <c r="M1" s="20"/>
      <c r="N1" s="23"/>
      <c r="O1" s="20"/>
      <c r="P1" s="20"/>
      <c r="Q1" s="20"/>
      <c r="R1" s="20"/>
      <c r="S1" s="20"/>
      <c r="T1" s="20"/>
      <c r="U1" s="20"/>
      <c r="V1" s="20"/>
      <c r="W1" s="20"/>
      <c r="X1" s="20"/>
      <c r="Y1" s="20"/>
      <c r="Z1" s="20"/>
    </row>
    <row r="2" ht="12.75" customHeight="1">
      <c r="A2" s="24" t="s">
        <v>280</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281</v>
      </c>
      <c r="B3" s="30" t="s">
        <v>181</v>
      </c>
      <c r="C3" s="30" t="s">
        <v>211</v>
      </c>
      <c r="D3" s="30" t="s">
        <v>282</v>
      </c>
      <c r="E3" s="29" t="s">
        <v>65</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200.0</v>
      </c>
      <c r="C5" s="36" t="s">
        <v>283</v>
      </c>
      <c r="D5" s="37"/>
      <c r="E5" s="38">
        <v>200.0</v>
      </c>
      <c r="F5" s="39">
        <v>200.0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150.0</v>
      </c>
      <c r="C7" s="36" t="s">
        <v>284</v>
      </c>
      <c r="D7" s="37"/>
      <c r="E7" s="38">
        <v>150.0</v>
      </c>
      <c r="F7" s="39">
        <v>150.0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75.0</v>
      </c>
      <c r="C8" s="36" t="s">
        <v>285</v>
      </c>
      <c r="D8" s="37"/>
      <c r="E8" s="38">
        <v>75.0</v>
      </c>
      <c r="F8" s="39">
        <v>75.0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425</v>
      </c>
      <c r="C20" s="54"/>
      <c r="D20" s="37"/>
      <c r="E20" s="54">
        <f t="shared" ref="E20:F20" si="1">SUM(E5,E6,E7,E8,E10,E11,E15,E17,E18)</f>
        <v>425</v>
      </c>
      <c r="F20" s="60">
        <f t="shared" si="1"/>
        <v>425</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0.0</v>
      </c>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10.0</v>
      </c>
      <c r="C25" s="75" t="s">
        <v>286</v>
      </c>
      <c r="D25" s="73"/>
      <c r="E25" s="74">
        <v>10.0</v>
      </c>
      <c r="F25" s="82">
        <v>10.0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150.0</v>
      </c>
      <c r="C26" s="75" t="s">
        <v>287</v>
      </c>
      <c r="D26" s="73"/>
      <c r="E26" s="74">
        <v>150.0</v>
      </c>
      <c r="F26" s="82">
        <v>150.0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300.0</v>
      </c>
      <c r="C27" s="75" t="s">
        <v>288</v>
      </c>
      <c r="D27" s="73"/>
      <c r="E27" s="83">
        <v>300.0</v>
      </c>
      <c r="F27" s="82">
        <v>300.0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v>0.0</v>
      </c>
      <c r="C28" s="75"/>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460</v>
      </c>
      <c r="C37" s="103"/>
      <c r="D37" s="73"/>
      <c r="E37" s="102">
        <f t="shared" ref="E37:F37" si="4">SUM(E24:E36)</f>
        <v>460</v>
      </c>
      <c r="F37" s="104">
        <f t="shared" si="4"/>
        <v>460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82"/>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425</v>
      </c>
      <c r="F64" s="166">
        <f t="shared" si="9"/>
        <v>425</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460</v>
      </c>
      <c r="F65" s="166">
        <f t="shared" si="10"/>
        <v>460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885</v>
      </c>
      <c r="F66" s="166">
        <f t="shared" si="11"/>
        <v>885</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289</v>
      </c>
      <c r="B1" s="18" t="s">
        <v>290</v>
      </c>
      <c r="C1" s="18" t="s">
        <v>53</v>
      </c>
      <c r="D1" s="18" t="s">
        <v>291</v>
      </c>
      <c r="E1" s="18" t="s">
        <v>55</v>
      </c>
      <c r="F1" s="18" t="s">
        <v>56</v>
      </c>
      <c r="G1" s="19" t="s">
        <v>292</v>
      </c>
      <c r="H1" s="20"/>
      <c r="I1" s="20"/>
      <c r="J1" s="20"/>
      <c r="K1" s="21" t="s">
        <v>293</v>
      </c>
      <c r="L1" s="22"/>
      <c r="M1" s="20"/>
      <c r="N1" s="23"/>
      <c r="O1" s="20"/>
      <c r="P1" s="20"/>
      <c r="Q1" s="20"/>
      <c r="R1" s="20"/>
      <c r="S1" s="20"/>
      <c r="T1" s="20"/>
      <c r="U1" s="20"/>
      <c r="V1" s="20"/>
      <c r="W1" s="20"/>
      <c r="X1" s="20"/>
      <c r="Y1" s="20"/>
      <c r="Z1" s="20"/>
    </row>
    <row r="2" ht="12.75" customHeight="1">
      <c r="A2" s="24" t="s">
        <v>234</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235</v>
      </c>
      <c r="B3" s="30" t="s">
        <v>67</v>
      </c>
      <c r="C3" s="30" t="s">
        <v>68</v>
      </c>
      <c r="D3" s="30" t="s">
        <v>69</v>
      </c>
      <c r="E3" s="29" t="s">
        <v>70</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0.0</v>
      </c>
      <c r="C7" s="36"/>
      <c r="D7" s="37"/>
      <c r="E7" s="35">
        <v>0.0</v>
      </c>
      <c r="F7" s="44">
        <v>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0.0</v>
      </c>
      <c r="C8" s="36"/>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0</v>
      </c>
      <c r="C20" s="54"/>
      <c r="D20" s="37"/>
      <c r="E20" s="54">
        <f t="shared" ref="E20:F20" si="1">SUM(E5,E6,E7,E8,E10,E11,E15,E17,E18)</f>
        <v>0</v>
      </c>
      <c r="F20" s="60">
        <f t="shared" si="1"/>
        <v>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23</v>
      </c>
      <c r="I21" s="63"/>
      <c r="J21" s="27" t="s">
        <v>294</v>
      </c>
      <c r="K21" s="27" t="s">
        <v>237</v>
      </c>
      <c r="L21" s="66" t="s">
        <v>295</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t="s">
        <v>296</v>
      </c>
      <c r="I22" s="70"/>
      <c r="J22" s="29"/>
      <c r="K22" s="29" t="s">
        <v>297</v>
      </c>
      <c r="L22" s="33" t="s">
        <v>298</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0.0</v>
      </c>
      <c r="C24" s="75" t="s">
        <v>299</v>
      </c>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93">
        <v>0.0</v>
      </c>
      <c r="C25" s="75"/>
      <c r="D25" s="73"/>
      <c r="E25" s="93">
        <v>0.0</v>
      </c>
      <c r="F25" s="76">
        <v>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0.0</v>
      </c>
      <c r="C26" s="75"/>
      <c r="D26" s="73"/>
      <c r="E26" s="74"/>
      <c r="F26" s="76">
        <v>0.0</v>
      </c>
      <c r="G26" s="77" t="s">
        <v>107</v>
      </c>
      <c r="H26" s="78">
        <v>100.0</v>
      </c>
      <c r="I26" s="79" t="s">
        <v>300</v>
      </c>
      <c r="J26" s="80"/>
      <c r="K26" s="180">
        <v>100.0</v>
      </c>
      <c r="L26" s="181">
        <v>100.0</v>
      </c>
      <c r="M26" s="20"/>
      <c r="N26" s="20"/>
      <c r="O26" s="20"/>
      <c r="P26" s="20"/>
      <c r="Q26" s="20"/>
      <c r="R26" s="20"/>
      <c r="S26" s="20"/>
      <c r="T26" s="20"/>
      <c r="U26" s="20"/>
      <c r="V26" s="20"/>
      <c r="W26" s="20"/>
      <c r="X26" s="20"/>
      <c r="Y26" s="20"/>
      <c r="Z26" s="20"/>
    </row>
    <row r="27" ht="12.75" customHeight="1">
      <c r="A27" s="73" t="s">
        <v>108</v>
      </c>
      <c r="B27" s="83">
        <v>100.0</v>
      </c>
      <c r="C27" s="75" t="s">
        <v>300</v>
      </c>
      <c r="D27" s="73"/>
      <c r="E27" s="83">
        <v>100.0</v>
      </c>
      <c r="F27" s="82">
        <v>100.0</v>
      </c>
      <c r="G27" s="80" t="s">
        <v>110</v>
      </c>
      <c r="H27" s="78">
        <v>300.0</v>
      </c>
      <c r="I27" s="79" t="s">
        <v>301</v>
      </c>
      <c r="J27" s="80"/>
      <c r="K27" s="180">
        <v>300.0</v>
      </c>
      <c r="L27" s="181">
        <v>300.0</v>
      </c>
      <c r="M27" s="20"/>
      <c r="N27" s="20"/>
      <c r="O27" s="20"/>
      <c r="P27" s="20"/>
      <c r="Q27" s="20"/>
      <c r="R27" s="20"/>
      <c r="S27" s="20"/>
      <c r="T27" s="20"/>
      <c r="U27" s="20"/>
      <c r="V27" s="20"/>
      <c r="W27" s="20"/>
      <c r="X27" s="20"/>
      <c r="Y27" s="20"/>
      <c r="Z27" s="20"/>
    </row>
    <row r="28" ht="12.75" customHeight="1">
      <c r="A28" s="73" t="s">
        <v>111</v>
      </c>
      <c r="B28" s="84">
        <v>0.0</v>
      </c>
      <c r="C28" s="75"/>
      <c r="D28" s="73"/>
      <c r="E28" s="84">
        <v>0.0</v>
      </c>
      <c r="F28" s="76">
        <v>0.0</v>
      </c>
      <c r="G28" s="77" t="s">
        <v>112</v>
      </c>
      <c r="H28" s="85">
        <v>0.0</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244</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400</v>
      </c>
      <c r="I34" s="86"/>
      <c r="J34" s="80"/>
      <c r="K34" s="85">
        <f t="shared" ref="K34:L34" si="3">SUM(K24,K25,K26,K27,K30,K32)</f>
        <v>400</v>
      </c>
      <c r="L34" s="100">
        <f t="shared" si="3"/>
        <v>400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100</v>
      </c>
      <c r="C37" s="103"/>
      <c r="D37" s="73"/>
      <c r="E37" s="102">
        <f t="shared" ref="E37:F37" si="4">SUM(E24:E36)</f>
        <v>100</v>
      </c>
      <c r="F37" s="104">
        <f t="shared" si="4"/>
        <v>100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302</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400</v>
      </c>
      <c r="F64" s="166">
        <f t="shared" si="9"/>
        <v>400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100</v>
      </c>
      <c r="F65" s="166">
        <f t="shared" si="10"/>
        <v>100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500</v>
      </c>
      <c r="F66" s="166">
        <f t="shared" si="11"/>
        <v>500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303</v>
      </c>
      <c r="B1" s="18" t="s">
        <v>304</v>
      </c>
      <c r="C1" s="18" t="s">
        <v>174</v>
      </c>
      <c r="D1" s="18" t="s">
        <v>305</v>
      </c>
      <c r="E1" s="18" t="s">
        <v>306</v>
      </c>
      <c r="F1" s="18" t="s">
        <v>56</v>
      </c>
      <c r="G1" s="19" t="s">
        <v>307</v>
      </c>
      <c r="H1" s="20"/>
      <c r="I1" s="20"/>
      <c r="J1" s="20"/>
      <c r="K1" s="21" t="s">
        <v>308</v>
      </c>
      <c r="L1" s="22"/>
      <c r="M1" s="20"/>
      <c r="N1" s="23"/>
      <c r="O1" s="20"/>
      <c r="P1" s="20"/>
      <c r="Q1" s="20"/>
      <c r="R1" s="20"/>
      <c r="S1" s="20"/>
      <c r="T1" s="20"/>
      <c r="U1" s="20"/>
      <c r="V1" s="20"/>
      <c r="W1" s="20"/>
      <c r="X1" s="20"/>
      <c r="Y1" s="20"/>
      <c r="Z1" s="20"/>
    </row>
    <row r="2" ht="12.75" customHeight="1">
      <c r="A2" s="24" t="s">
        <v>309</v>
      </c>
      <c r="B2" s="25"/>
      <c r="C2" s="25"/>
      <c r="D2" s="25"/>
      <c r="E2" s="26"/>
      <c r="F2" s="26"/>
      <c r="G2" s="25" t="s">
        <v>310</v>
      </c>
      <c r="H2" s="27"/>
      <c r="I2" s="27"/>
      <c r="J2" s="27"/>
      <c r="K2" s="26"/>
      <c r="L2" s="28"/>
      <c r="M2" s="20"/>
      <c r="N2" s="20"/>
      <c r="O2" s="20"/>
      <c r="P2" s="20"/>
      <c r="Q2" s="20"/>
      <c r="R2" s="20"/>
      <c r="S2" s="20"/>
      <c r="T2" s="20"/>
      <c r="U2" s="20"/>
      <c r="V2" s="20"/>
      <c r="W2" s="20"/>
      <c r="X2" s="20"/>
      <c r="Y2" s="20"/>
      <c r="Z2" s="20"/>
    </row>
    <row r="3" ht="12.75" customHeight="1">
      <c r="A3" s="29" t="s">
        <v>311</v>
      </c>
      <c r="B3" s="30" t="s">
        <v>312</v>
      </c>
      <c r="C3" s="30" t="s">
        <v>313</v>
      </c>
      <c r="D3" s="30" t="s">
        <v>314</v>
      </c>
      <c r="E3" s="29" t="s">
        <v>65</v>
      </c>
      <c r="F3" s="31"/>
      <c r="G3" s="29" t="s">
        <v>315</v>
      </c>
      <c r="H3" s="30" t="s">
        <v>316</v>
      </c>
      <c r="I3" s="30" t="s">
        <v>240</v>
      </c>
      <c r="J3" s="30" t="s">
        <v>317</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100.0</v>
      </c>
      <c r="C5" s="36" t="s">
        <v>318</v>
      </c>
      <c r="D5" s="37"/>
      <c r="E5" s="38">
        <v>0.0</v>
      </c>
      <c r="F5" s="44">
        <v>0.0</v>
      </c>
      <c r="G5" s="40" t="s">
        <v>76</v>
      </c>
      <c r="H5" s="41">
        <v>50.0</v>
      </c>
      <c r="I5" s="42" t="s">
        <v>319</v>
      </c>
      <c r="J5" s="40"/>
      <c r="K5" s="176">
        <v>50.0</v>
      </c>
      <c r="L5" s="177">
        <v>50.0</v>
      </c>
      <c r="M5" s="20"/>
      <c r="N5" s="20"/>
      <c r="O5" s="20"/>
      <c r="P5" s="20"/>
      <c r="Q5" s="20"/>
      <c r="R5" s="20"/>
      <c r="S5" s="20"/>
      <c r="T5" s="20"/>
      <c r="U5" s="20"/>
      <c r="V5" s="20"/>
      <c r="W5" s="20"/>
      <c r="X5" s="20"/>
      <c r="Y5" s="20"/>
      <c r="Z5" s="20"/>
    </row>
    <row r="6" ht="12.75" customHeight="1">
      <c r="A6" s="34" t="s">
        <v>78</v>
      </c>
      <c r="B6" s="35">
        <v>10.0</v>
      </c>
      <c r="C6" s="36" t="s">
        <v>320</v>
      </c>
      <c r="D6" s="37"/>
      <c r="E6" s="38">
        <v>0.0</v>
      </c>
      <c r="F6" s="44">
        <v>0.0</v>
      </c>
      <c r="G6" s="40" t="s">
        <v>78</v>
      </c>
      <c r="H6" s="41">
        <v>20.0</v>
      </c>
      <c r="I6" s="42" t="s">
        <v>321</v>
      </c>
      <c r="J6" s="40"/>
      <c r="K6" s="176">
        <v>20.0</v>
      </c>
      <c r="L6" s="177">
        <v>20.0</v>
      </c>
      <c r="M6" s="20"/>
      <c r="N6" s="20"/>
      <c r="O6" s="20"/>
      <c r="P6" s="20"/>
      <c r="Q6" s="20"/>
      <c r="R6" s="20"/>
      <c r="S6" s="20"/>
      <c r="T6" s="20"/>
      <c r="U6" s="20"/>
      <c r="V6" s="20"/>
      <c r="W6" s="20"/>
      <c r="X6" s="20"/>
      <c r="Y6" s="20"/>
      <c r="Z6" s="20"/>
    </row>
    <row r="7" ht="12.75" customHeight="1">
      <c r="A7" s="34" t="s">
        <v>79</v>
      </c>
      <c r="B7" s="35">
        <v>100.0</v>
      </c>
      <c r="C7" s="36" t="s">
        <v>322</v>
      </c>
      <c r="D7" s="37"/>
      <c r="E7" s="38">
        <v>0.0</v>
      </c>
      <c r="F7" s="44">
        <v>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30.0</v>
      </c>
      <c r="C8" s="36" t="s">
        <v>323</v>
      </c>
      <c r="D8" s="37"/>
      <c r="E8" s="38">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t="s">
        <v>324</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176">
        <v>1000.0</v>
      </c>
      <c r="I11" s="185" t="s">
        <v>324</v>
      </c>
      <c r="J11" s="40"/>
      <c r="K11" s="176">
        <v>1000.0</v>
      </c>
      <c r="L11" s="177">
        <v>1000.0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240</v>
      </c>
      <c r="C20" s="54"/>
      <c r="D20" s="37"/>
      <c r="E20" s="54">
        <f t="shared" ref="E20:F20" si="1">SUM(E5,E6,E7,E8,E10,E11,E15,E17,E18)</f>
        <v>0</v>
      </c>
      <c r="F20" s="60">
        <f t="shared" si="1"/>
        <v>0</v>
      </c>
      <c r="G20" s="40" t="s">
        <v>94</v>
      </c>
      <c r="H20" s="47">
        <f>SUM(H5:H18)</f>
        <v>1070</v>
      </c>
      <c r="I20" s="55"/>
      <c r="J20" s="40"/>
      <c r="K20" s="47">
        <f t="shared" ref="K20:L20" si="2">SUM(K5:K19)</f>
        <v>1070</v>
      </c>
      <c r="L20" s="61">
        <f t="shared" si="2"/>
        <v>1070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93"/>
      <c r="C25" s="75"/>
      <c r="D25" s="73"/>
      <c r="E25" s="93">
        <v>0.0</v>
      </c>
      <c r="F25" s="76">
        <v>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93"/>
      <c r="C26" s="75"/>
      <c r="D26" s="73"/>
      <c r="E26" s="93">
        <v>0.0</v>
      </c>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4"/>
      <c r="C27" s="75"/>
      <c r="D27" s="73"/>
      <c r="E27" s="84">
        <v>0.0</v>
      </c>
      <c r="F27" s="76">
        <v>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c r="C28" s="75"/>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0</v>
      </c>
      <c r="C37" s="103"/>
      <c r="D37" s="73"/>
      <c r="E37" s="102">
        <f t="shared" ref="E37:F37" si="4">SUM(E24:E36)</f>
        <v>0</v>
      </c>
      <c r="F37" s="104">
        <f t="shared" si="4"/>
        <v>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325</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1070</v>
      </c>
      <c r="F64" s="166">
        <f t="shared" si="9"/>
        <v>1070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0</v>
      </c>
      <c r="F65" s="166">
        <f t="shared" si="10"/>
        <v>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1070</v>
      </c>
      <c r="F66" s="166">
        <f t="shared" si="11"/>
        <v>1070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326</v>
      </c>
      <c r="B1" s="18" t="s">
        <v>327</v>
      </c>
      <c r="C1" s="18" t="s">
        <v>174</v>
      </c>
      <c r="D1" s="18" t="s">
        <v>328</v>
      </c>
      <c r="E1" s="18" t="s">
        <v>55</v>
      </c>
      <c r="F1" s="18" t="s">
        <v>56</v>
      </c>
      <c r="G1" s="19" t="s">
        <v>329</v>
      </c>
      <c r="H1" s="20"/>
      <c r="I1" s="20"/>
      <c r="J1" s="20"/>
      <c r="K1" s="21" t="s">
        <v>330</v>
      </c>
      <c r="L1" s="22"/>
      <c r="M1" s="20"/>
      <c r="N1" s="23"/>
      <c r="O1" s="20"/>
      <c r="P1" s="20"/>
      <c r="Q1" s="20"/>
      <c r="R1" s="20"/>
      <c r="S1" s="20"/>
      <c r="T1" s="20"/>
      <c r="U1" s="20"/>
      <c r="V1" s="20"/>
      <c r="W1" s="20"/>
      <c r="X1" s="20"/>
      <c r="Y1" s="20"/>
      <c r="Z1" s="20"/>
    </row>
    <row r="2" ht="12.75" customHeight="1">
      <c r="A2" s="24" t="s">
        <v>234</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235</v>
      </c>
      <c r="B3" s="30" t="s">
        <v>67</v>
      </c>
      <c r="C3" s="30" t="s">
        <v>68</v>
      </c>
      <c r="D3" s="30" t="s">
        <v>69</v>
      </c>
      <c r="E3" s="29" t="s">
        <v>70</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0.0</v>
      </c>
      <c r="C7" s="36"/>
      <c r="D7" s="37"/>
      <c r="E7" s="35">
        <v>0.0</v>
      </c>
      <c r="F7" s="44">
        <v>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0.0</v>
      </c>
      <c r="C8" s="36"/>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0</v>
      </c>
      <c r="C20" s="54"/>
      <c r="D20" s="37"/>
      <c r="E20" s="54">
        <f t="shared" ref="E20:F20" si="1">SUM(E5,E6,E7,E8,E10,E11,E15,E17,E18)</f>
        <v>0</v>
      </c>
      <c r="F20" s="60">
        <f t="shared" si="1"/>
        <v>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26</v>
      </c>
      <c r="I21" s="63"/>
      <c r="J21" s="27" t="s">
        <v>331</v>
      </c>
      <c r="K21" s="27" t="s">
        <v>237</v>
      </c>
      <c r="L21" s="66" t="s">
        <v>332</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t="s">
        <v>333</v>
      </c>
      <c r="I22" s="70"/>
      <c r="J22" s="29"/>
      <c r="K22" s="29" t="s">
        <v>182</v>
      </c>
      <c r="L22" s="33" t="s">
        <v>334</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93"/>
      <c r="C25" s="75"/>
      <c r="D25" s="73"/>
      <c r="E25" s="93">
        <v>0.0</v>
      </c>
      <c r="F25" s="76">
        <v>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93"/>
      <c r="C26" s="75"/>
      <c r="D26" s="73"/>
      <c r="E26" s="93">
        <v>0.0</v>
      </c>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4"/>
      <c r="C27" s="75"/>
      <c r="D27" s="73"/>
      <c r="E27" s="84">
        <v>0.0</v>
      </c>
      <c r="F27" s="76">
        <v>0.0</v>
      </c>
      <c r="G27" s="80" t="s">
        <v>110</v>
      </c>
      <c r="H27" s="78">
        <v>350.0</v>
      </c>
      <c r="I27" s="79" t="s">
        <v>335</v>
      </c>
      <c r="J27" s="80"/>
      <c r="K27" s="180">
        <v>350.0</v>
      </c>
      <c r="L27" s="181">
        <v>350.0</v>
      </c>
      <c r="M27" s="20"/>
      <c r="N27" s="20"/>
      <c r="O27" s="20"/>
      <c r="P27" s="20"/>
      <c r="Q27" s="20"/>
      <c r="R27" s="20"/>
      <c r="S27" s="20"/>
      <c r="T27" s="20"/>
      <c r="U27" s="20"/>
      <c r="V27" s="20"/>
      <c r="W27" s="20"/>
      <c r="X27" s="20"/>
      <c r="Y27" s="20"/>
      <c r="Z27" s="20"/>
    </row>
    <row r="28" ht="12.75" customHeight="1">
      <c r="A28" s="73" t="s">
        <v>111</v>
      </c>
      <c r="B28" s="84"/>
      <c r="C28" s="75"/>
      <c r="D28" s="73"/>
      <c r="E28" s="84">
        <v>0.0</v>
      </c>
      <c r="F28" s="76">
        <v>0.0</v>
      </c>
      <c r="G28" s="77" t="s">
        <v>112</v>
      </c>
      <c r="H28" s="85">
        <v>0.0</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244</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350</v>
      </c>
      <c r="I34" s="86"/>
      <c r="J34" s="80"/>
      <c r="K34" s="85">
        <f t="shared" ref="K34:L34" si="3">SUM(K24,K25,K26,K27,K30,K32)</f>
        <v>350</v>
      </c>
      <c r="L34" s="100">
        <f t="shared" si="3"/>
        <v>350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0</v>
      </c>
      <c r="C37" s="103"/>
      <c r="D37" s="73"/>
      <c r="E37" s="102">
        <f t="shared" ref="E37:F37" si="4">SUM(E24:E36)</f>
        <v>0</v>
      </c>
      <c r="F37" s="104">
        <f t="shared" si="4"/>
        <v>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82"/>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350</v>
      </c>
      <c r="F64" s="166">
        <f t="shared" si="9"/>
        <v>350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0</v>
      </c>
      <c r="F65" s="166">
        <f t="shared" si="10"/>
        <v>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350</v>
      </c>
      <c r="F66" s="166">
        <f t="shared" si="11"/>
        <v>350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336</v>
      </c>
      <c r="B1" s="18" t="s">
        <v>337</v>
      </c>
      <c r="C1" s="18" t="s">
        <v>53</v>
      </c>
      <c r="D1" s="18" t="s">
        <v>338</v>
      </c>
      <c r="E1" s="18" t="s">
        <v>339</v>
      </c>
      <c r="F1" s="18" t="s">
        <v>205</v>
      </c>
      <c r="G1" s="19" t="s">
        <v>340</v>
      </c>
      <c r="H1" s="20"/>
      <c r="I1" s="20"/>
      <c r="J1" s="20"/>
      <c r="K1" s="21" t="s">
        <v>341</v>
      </c>
      <c r="L1" s="22"/>
      <c r="M1" s="20"/>
      <c r="N1" s="23"/>
      <c r="O1" s="20"/>
      <c r="P1" s="20"/>
      <c r="Q1" s="20"/>
      <c r="R1" s="20"/>
      <c r="S1" s="20"/>
      <c r="T1" s="20"/>
      <c r="U1" s="20"/>
      <c r="V1" s="20"/>
      <c r="W1" s="20"/>
      <c r="X1" s="20"/>
      <c r="Y1" s="20"/>
      <c r="Z1" s="20"/>
    </row>
    <row r="2" ht="12.75" customHeight="1">
      <c r="A2" s="24" t="s">
        <v>342</v>
      </c>
      <c r="B2" s="25"/>
      <c r="C2" s="25"/>
      <c r="D2" s="25"/>
      <c r="E2" s="26"/>
      <c r="F2" s="26"/>
      <c r="G2" s="25" t="s">
        <v>343</v>
      </c>
      <c r="H2" s="27"/>
      <c r="I2" s="27"/>
      <c r="J2" s="27"/>
      <c r="K2" s="26"/>
      <c r="L2" s="28"/>
      <c r="M2" s="20"/>
      <c r="N2" s="20"/>
      <c r="O2" s="20"/>
      <c r="P2" s="20"/>
      <c r="Q2" s="20"/>
      <c r="R2" s="20"/>
      <c r="S2" s="20"/>
      <c r="T2" s="20"/>
      <c r="U2" s="20"/>
      <c r="V2" s="20"/>
      <c r="W2" s="20"/>
      <c r="X2" s="20"/>
      <c r="Y2" s="20"/>
      <c r="Z2" s="20"/>
    </row>
    <row r="3" ht="12.75" customHeight="1">
      <c r="A3" s="29" t="s">
        <v>344</v>
      </c>
      <c r="B3" s="30" t="s">
        <v>345</v>
      </c>
      <c r="C3" s="30" t="s">
        <v>211</v>
      </c>
      <c r="D3" s="30" t="s">
        <v>346</v>
      </c>
      <c r="E3" s="29" t="s">
        <v>65</v>
      </c>
      <c r="F3" s="31"/>
      <c r="G3" s="29" t="s">
        <v>347</v>
      </c>
      <c r="H3" s="30" t="s">
        <v>348</v>
      </c>
      <c r="I3" s="30" t="s">
        <v>187</v>
      </c>
      <c r="J3" s="30" t="s">
        <v>346</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150.0</v>
      </c>
      <c r="C5" s="36" t="s">
        <v>349</v>
      </c>
      <c r="D5" s="37"/>
      <c r="E5" s="38">
        <v>150.0</v>
      </c>
      <c r="F5" s="39">
        <v>150.0</v>
      </c>
      <c r="G5" s="40" t="s">
        <v>76</v>
      </c>
      <c r="H5" s="41">
        <v>50.0</v>
      </c>
      <c r="I5" s="42" t="s">
        <v>350</v>
      </c>
      <c r="J5" s="40"/>
      <c r="K5" s="176">
        <v>50.0</v>
      </c>
      <c r="L5" s="177">
        <v>50.0</v>
      </c>
      <c r="M5" s="20"/>
      <c r="N5" s="20"/>
      <c r="O5" s="20"/>
      <c r="P5" s="20"/>
      <c r="Q5" s="20"/>
      <c r="R5" s="20"/>
      <c r="S5" s="20"/>
      <c r="T5" s="20"/>
      <c r="U5" s="20"/>
      <c r="V5" s="20"/>
      <c r="W5" s="20"/>
      <c r="X5" s="20"/>
      <c r="Y5" s="20"/>
      <c r="Z5" s="20"/>
    </row>
    <row r="6" ht="12.75" customHeight="1">
      <c r="A6" s="34" t="s">
        <v>78</v>
      </c>
      <c r="B6" s="35">
        <v>0.0</v>
      </c>
      <c r="C6" s="36" t="s">
        <v>351</v>
      </c>
      <c r="D6" s="37"/>
      <c r="E6" s="35">
        <v>0.0</v>
      </c>
      <c r="F6" s="44">
        <v>0.0</v>
      </c>
      <c r="G6" s="40" t="s">
        <v>78</v>
      </c>
      <c r="H6" s="41">
        <v>0.0</v>
      </c>
      <c r="I6" s="42">
        <v>0.0</v>
      </c>
      <c r="J6" s="40"/>
      <c r="K6" s="41">
        <v>0.0</v>
      </c>
      <c r="L6" s="43">
        <v>0.0</v>
      </c>
      <c r="M6" s="20"/>
      <c r="N6" s="20"/>
      <c r="O6" s="20"/>
      <c r="P6" s="20"/>
      <c r="Q6" s="20"/>
      <c r="R6" s="20"/>
      <c r="S6" s="20"/>
      <c r="T6" s="20"/>
      <c r="U6" s="20"/>
      <c r="V6" s="20"/>
      <c r="W6" s="20"/>
      <c r="X6" s="20"/>
      <c r="Y6" s="20"/>
      <c r="Z6" s="20"/>
    </row>
    <row r="7" ht="12.75" customHeight="1">
      <c r="A7" s="34" t="s">
        <v>79</v>
      </c>
      <c r="B7" s="35">
        <v>400.0</v>
      </c>
      <c r="C7" s="36" t="s">
        <v>352</v>
      </c>
      <c r="D7" s="37"/>
      <c r="E7" s="38">
        <v>400.0</v>
      </c>
      <c r="F7" s="39">
        <v>400.0</v>
      </c>
      <c r="G7" s="40" t="s">
        <v>79</v>
      </c>
      <c r="H7" s="41">
        <v>300.0</v>
      </c>
      <c r="I7" s="42" t="s">
        <v>353</v>
      </c>
      <c r="J7" s="40"/>
      <c r="K7" s="176">
        <v>300.0</v>
      </c>
      <c r="L7" s="177">
        <v>300.0</v>
      </c>
      <c r="M7" s="20"/>
      <c r="N7" s="20"/>
      <c r="O7" s="20"/>
      <c r="P7" s="20"/>
      <c r="Q7" s="20"/>
      <c r="R7" s="20"/>
      <c r="S7" s="20"/>
      <c r="T7" s="20"/>
      <c r="U7" s="20"/>
      <c r="V7" s="20"/>
      <c r="W7" s="20"/>
      <c r="X7" s="20"/>
      <c r="Y7" s="20"/>
      <c r="Z7" s="20"/>
    </row>
    <row r="8" ht="12.75" customHeight="1">
      <c r="A8" s="34" t="s">
        <v>80</v>
      </c>
      <c r="B8" s="35">
        <v>0.0</v>
      </c>
      <c r="C8" s="36" t="s">
        <v>351</v>
      </c>
      <c r="D8" s="37"/>
      <c r="E8" s="35">
        <v>0.0</v>
      </c>
      <c r="F8" s="44">
        <v>0.0</v>
      </c>
      <c r="G8" s="40" t="s">
        <v>80</v>
      </c>
      <c r="H8" s="41">
        <v>0.0</v>
      </c>
      <c r="I8" s="42" t="s">
        <v>351</v>
      </c>
      <c r="J8" s="40"/>
      <c r="K8" s="41">
        <v>0.0</v>
      </c>
      <c r="L8" s="43">
        <v>0.0</v>
      </c>
      <c r="M8" s="20"/>
      <c r="N8" s="20"/>
      <c r="O8" s="20"/>
      <c r="P8" s="20"/>
      <c r="Q8" s="20"/>
      <c r="R8" s="20"/>
      <c r="S8" s="20"/>
      <c r="T8" s="20"/>
      <c r="U8" s="20"/>
      <c r="V8" s="20"/>
      <c r="W8" s="20"/>
      <c r="X8" s="20"/>
      <c r="Y8" s="20"/>
      <c r="Z8" s="20"/>
    </row>
    <row r="9" ht="12.75" customHeight="1">
      <c r="A9" s="37" t="s">
        <v>82</v>
      </c>
      <c r="B9" s="35">
        <v>400.0</v>
      </c>
      <c r="C9" s="36" t="s">
        <v>354</v>
      </c>
      <c r="D9" s="37"/>
      <c r="E9" s="186">
        <v>400.0</v>
      </c>
      <c r="F9" s="187">
        <v>400.0</v>
      </c>
      <c r="G9" s="40" t="s">
        <v>82</v>
      </c>
      <c r="H9" s="47">
        <v>0.0</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8"/>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188" t="s">
        <v>355</v>
      </c>
      <c r="D11" s="37"/>
      <c r="E11" s="38">
        <v>200.0</v>
      </c>
      <c r="F11" s="39">
        <v>200.0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188" t="s">
        <v>356</v>
      </c>
      <c r="D13" s="37"/>
      <c r="E13" s="38">
        <v>200.0</v>
      </c>
      <c r="F13" s="39">
        <v>200.0</v>
      </c>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8"/>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t="s">
        <v>87</v>
      </c>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t="s">
        <v>351</v>
      </c>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950</v>
      </c>
      <c r="C20" s="54"/>
      <c r="D20" s="37"/>
      <c r="E20" s="54">
        <f>SUM(E5,E6,E7,E8,E10,E11,E13,E15,E17,E18)</f>
        <v>950</v>
      </c>
      <c r="F20" s="60">
        <f>SUM(F5,F6,F7,F8,F10,F11,F13,F17,F18)</f>
        <v>950</v>
      </c>
      <c r="G20" s="40" t="s">
        <v>94</v>
      </c>
      <c r="H20" s="47">
        <f>SUM(H5:H18)</f>
        <v>350</v>
      </c>
      <c r="I20" s="55"/>
      <c r="J20" s="40"/>
      <c r="K20" s="47">
        <f t="shared" ref="K20:L20" si="1">SUM(K5:K19)</f>
        <v>350</v>
      </c>
      <c r="L20" s="61">
        <f t="shared" si="1"/>
        <v>350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250.0</v>
      </c>
      <c r="C24" s="75" t="s">
        <v>357</v>
      </c>
      <c r="D24" s="73"/>
      <c r="E24" s="74">
        <v>250.0</v>
      </c>
      <c r="F24" s="82">
        <v>250.0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150.0</v>
      </c>
      <c r="C25" s="75" t="s">
        <v>358</v>
      </c>
      <c r="D25" s="73"/>
      <c r="E25" s="74">
        <v>150.0</v>
      </c>
      <c r="F25" s="82">
        <v>150.0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50.0</v>
      </c>
      <c r="C26" s="75" t="s">
        <v>359</v>
      </c>
      <c r="D26" s="73"/>
      <c r="E26" s="74">
        <v>50.0</v>
      </c>
      <c r="F26" s="82">
        <v>50.0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500.0</v>
      </c>
      <c r="C27" s="75" t="s">
        <v>360</v>
      </c>
      <c r="D27" s="73"/>
      <c r="E27" s="83">
        <v>460.0</v>
      </c>
      <c r="F27" s="82">
        <v>460.0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c r="C28" s="75" t="s">
        <v>351</v>
      </c>
      <c r="D28" s="73"/>
      <c r="E28" s="83"/>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74">
        <v>50.0</v>
      </c>
      <c r="C30" s="75" t="s">
        <v>361</v>
      </c>
      <c r="D30" s="73"/>
      <c r="E30" s="74">
        <v>50.0</v>
      </c>
      <c r="F30" s="82">
        <v>50.0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t="s">
        <v>351</v>
      </c>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t="s">
        <v>351</v>
      </c>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t="s">
        <v>351</v>
      </c>
      <c r="D33" s="73"/>
      <c r="E33" s="74"/>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2">SUM(K24,K25,K26,K27,K30,K32)</f>
        <v>0</v>
      </c>
      <c r="L34" s="100">
        <f t="shared" si="2"/>
        <v>0</v>
      </c>
      <c r="M34" s="20"/>
      <c r="N34" s="20"/>
      <c r="O34" s="20"/>
      <c r="P34" s="20"/>
      <c r="Q34" s="20"/>
      <c r="R34" s="20"/>
      <c r="S34" s="20"/>
      <c r="T34" s="20"/>
      <c r="U34" s="20"/>
      <c r="V34" s="20"/>
      <c r="W34" s="20"/>
      <c r="X34" s="20"/>
      <c r="Y34" s="20"/>
      <c r="Z34" s="20"/>
    </row>
    <row r="35" ht="12.75" customHeight="1">
      <c r="A35" s="73" t="s">
        <v>92</v>
      </c>
      <c r="B35" s="74">
        <v>200.0</v>
      </c>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1200</v>
      </c>
      <c r="C37" s="103"/>
      <c r="D37" s="73"/>
      <c r="E37" s="102">
        <f t="shared" ref="E37:F37" si="3">SUM(E24:E36)</f>
        <v>960</v>
      </c>
      <c r="F37" s="104">
        <f t="shared" si="3"/>
        <v>960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4">SUM(K39,K40,K41,K42,K43,K44)</f>
        <v>0</v>
      </c>
      <c r="L45" s="124">
        <f t="shared" si="4"/>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5">SUM(E45,E46)</f>
        <v>0</v>
      </c>
      <c r="F50" s="130">
        <f t="shared" si="5"/>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6">SUM(K51,K52,K53,K54,K55,K56)</f>
        <v>0</v>
      </c>
      <c r="L58" s="152">
        <f t="shared" si="6"/>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362</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7">SUM(E56,E57,E58,E59,E60,E61)</f>
        <v>0</v>
      </c>
      <c r="F63" s="164">
        <f t="shared" si="7"/>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8">SUM(E20,K20,K34,E50,K45,E63,K58)</f>
        <v>1300</v>
      </c>
      <c r="F64" s="166">
        <f t="shared" si="8"/>
        <v>1300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9">E37</f>
        <v>960</v>
      </c>
      <c r="F65" s="166">
        <f t="shared" si="9"/>
        <v>960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0">SUM(E64:E65)</f>
        <v>2260</v>
      </c>
      <c r="F66" s="166">
        <f t="shared" si="10"/>
        <v>2260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363</v>
      </c>
      <c r="B1" s="18" t="s">
        <v>364</v>
      </c>
      <c r="C1" s="18" t="s">
        <v>365</v>
      </c>
      <c r="D1" s="18" t="s">
        <v>366</v>
      </c>
      <c r="E1" s="18" t="s">
        <v>55</v>
      </c>
      <c r="F1" s="18" t="s">
        <v>205</v>
      </c>
      <c r="G1" s="19" t="s">
        <v>367</v>
      </c>
      <c r="H1" s="20"/>
      <c r="I1" s="20"/>
      <c r="J1" s="20"/>
      <c r="K1" s="21" t="s">
        <v>368</v>
      </c>
      <c r="L1" s="22"/>
      <c r="M1" s="20"/>
      <c r="N1" s="23"/>
      <c r="O1" s="20"/>
      <c r="P1" s="20"/>
      <c r="Q1" s="20"/>
      <c r="R1" s="20"/>
      <c r="S1" s="20"/>
      <c r="T1" s="20"/>
      <c r="U1" s="20"/>
      <c r="V1" s="20"/>
      <c r="W1" s="20"/>
      <c r="X1" s="20"/>
      <c r="Y1" s="20"/>
      <c r="Z1" s="20"/>
    </row>
    <row r="2" ht="12.75" customHeight="1">
      <c r="A2" s="24" t="s">
        <v>234</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235</v>
      </c>
      <c r="B3" s="30" t="s">
        <v>67</v>
      </c>
      <c r="C3" s="30" t="s">
        <v>68</v>
      </c>
      <c r="D3" s="30" t="s">
        <v>69</v>
      </c>
      <c r="E3" s="29" t="s">
        <v>70</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0.0</v>
      </c>
      <c r="C7" s="36"/>
      <c r="D7" s="37"/>
      <c r="E7" s="35">
        <v>0.0</v>
      </c>
      <c r="F7" s="44">
        <v>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0.0</v>
      </c>
      <c r="C8" s="36"/>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0</v>
      </c>
      <c r="C20" s="54"/>
      <c r="D20" s="37"/>
      <c r="E20" s="54">
        <f t="shared" ref="E20:F20" si="1">SUM(E5,E6,E7,E8,E10,E11,E15,E17,E18)</f>
        <v>0</v>
      </c>
      <c r="F20" s="60">
        <f t="shared" si="1"/>
        <v>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100.0</v>
      </c>
      <c r="C25" s="75" t="s">
        <v>369</v>
      </c>
      <c r="D25" s="73"/>
      <c r="E25" s="74">
        <v>100.0</v>
      </c>
      <c r="F25" s="82">
        <v>100.0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250.0</v>
      </c>
      <c r="C26" s="75" t="s">
        <v>370</v>
      </c>
      <c r="D26" s="73"/>
      <c r="E26" s="82">
        <v>250.0</v>
      </c>
      <c r="F26" s="82">
        <v>250.0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400.0</v>
      </c>
      <c r="C27" s="75" t="s">
        <v>371</v>
      </c>
      <c r="D27" s="73"/>
      <c r="E27" s="74">
        <v>400.0</v>
      </c>
      <c r="F27" s="82">
        <v>400.0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3">
        <v>300.0</v>
      </c>
      <c r="C28" s="75" t="s">
        <v>372</v>
      </c>
      <c r="D28" s="73"/>
      <c r="E28" s="83">
        <v>300.0</v>
      </c>
      <c r="F28" s="82">
        <v>300.0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v>0.0</v>
      </c>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v>0.0</v>
      </c>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v>0.0</v>
      </c>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1050</v>
      </c>
      <c r="C37" s="103"/>
      <c r="D37" s="73"/>
      <c r="E37" s="102">
        <f t="shared" ref="E37:F37" si="4">SUM(E24:E36)</f>
        <v>1050</v>
      </c>
      <c r="F37" s="104">
        <f t="shared" si="4"/>
        <v>1050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t="s">
        <v>29</v>
      </c>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t="s">
        <v>373</v>
      </c>
      <c r="C54" s="67" t="s">
        <v>374</v>
      </c>
      <c r="D54" s="30" t="s">
        <v>375</v>
      </c>
      <c r="E54" s="29" t="s">
        <v>376</v>
      </c>
      <c r="F54" s="33" t="s">
        <v>377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1540.0</v>
      </c>
      <c r="C56" s="140" t="s">
        <v>378</v>
      </c>
      <c r="D56" s="141"/>
      <c r="E56" s="183">
        <v>220.0</v>
      </c>
      <c r="F56" s="184">
        <v>220.0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60.0</v>
      </c>
      <c r="C57" s="140" t="s">
        <v>379</v>
      </c>
      <c r="D57" s="141"/>
      <c r="E57" s="183">
        <v>60.0</v>
      </c>
      <c r="F57" s="184">
        <v>60.0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600.0</v>
      </c>
      <c r="C58" s="140"/>
      <c r="D58" s="141"/>
      <c r="E58" s="183">
        <v>420.0</v>
      </c>
      <c r="F58" s="184">
        <v>420.0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3400.0</v>
      </c>
      <c r="C59" s="140" t="s">
        <v>380</v>
      </c>
      <c r="D59" s="141"/>
      <c r="E59" s="183">
        <v>1000.0</v>
      </c>
      <c r="F59" s="184">
        <v>1000.0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796.0</v>
      </c>
      <c r="C60" s="140" t="s">
        <v>381</v>
      </c>
      <c r="D60" s="141"/>
      <c r="E60" s="183">
        <v>200.0</v>
      </c>
      <c r="F60" s="184">
        <v>200.0</v>
      </c>
      <c r="G60" s="182"/>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1900</v>
      </c>
      <c r="F63" s="164">
        <f t="shared" si="8"/>
        <v>1900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1900</v>
      </c>
      <c r="F64" s="166">
        <f t="shared" si="9"/>
        <v>1900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1050</v>
      </c>
      <c r="F65" s="166">
        <f t="shared" si="10"/>
        <v>1050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2950</v>
      </c>
      <c r="F66" s="166">
        <f t="shared" si="11"/>
        <v>2950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9">
        <v>240.0</v>
      </c>
      <c r="B1" s="18" t="s">
        <v>382</v>
      </c>
      <c r="C1" s="18" t="s">
        <v>174</v>
      </c>
      <c r="D1" s="18" t="s">
        <v>383</v>
      </c>
      <c r="E1" s="18" t="s">
        <v>55</v>
      </c>
      <c r="F1" s="18" t="s">
        <v>56</v>
      </c>
      <c r="G1" s="19" t="s">
        <v>384</v>
      </c>
      <c r="H1" s="20"/>
      <c r="I1" s="20"/>
      <c r="J1" s="20"/>
      <c r="K1" s="21" t="s">
        <v>385</v>
      </c>
      <c r="L1" s="22"/>
      <c r="M1" s="20"/>
      <c r="N1" s="23"/>
      <c r="O1" s="20"/>
      <c r="P1" s="20"/>
      <c r="Q1" s="20"/>
      <c r="R1" s="20"/>
      <c r="S1" s="20"/>
      <c r="T1" s="20"/>
      <c r="U1" s="20"/>
      <c r="V1" s="20"/>
      <c r="W1" s="20"/>
      <c r="X1" s="20"/>
      <c r="Y1" s="20"/>
      <c r="Z1" s="20"/>
    </row>
    <row r="2" ht="12.75" customHeight="1">
      <c r="A2" s="24" t="s">
        <v>386</v>
      </c>
      <c r="B2" s="25"/>
      <c r="C2" s="25"/>
      <c r="D2" s="25"/>
      <c r="E2" s="26"/>
      <c r="F2" s="190">
        <v>40.0</v>
      </c>
      <c r="G2" s="25" t="s">
        <v>387</v>
      </c>
      <c r="H2" s="27"/>
      <c r="I2" s="27"/>
      <c r="J2" s="27"/>
      <c r="K2" s="26"/>
      <c r="L2" s="28"/>
      <c r="M2" s="20"/>
      <c r="N2" s="20"/>
      <c r="O2" s="20"/>
      <c r="P2" s="20"/>
      <c r="Q2" s="20"/>
      <c r="R2" s="20"/>
      <c r="S2" s="20"/>
      <c r="T2" s="20"/>
      <c r="U2" s="20"/>
      <c r="V2" s="20"/>
      <c r="W2" s="20"/>
      <c r="X2" s="20"/>
      <c r="Y2" s="20"/>
      <c r="Z2" s="20"/>
    </row>
    <row r="3" ht="12.75" customHeight="1">
      <c r="A3" s="29" t="s">
        <v>388</v>
      </c>
      <c r="B3" s="30" t="s">
        <v>389</v>
      </c>
      <c r="C3" s="30" t="s">
        <v>211</v>
      </c>
      <c r="D3" s="30" t="s">
        <v>390</v>
      </c>
      <c r="E3" s="29" t="s">
        <v>65</v>
      </c>
      <c r="F3" s="31"/>
      <c r="G3" s="29" t="s">
        <v>391</v>
      </c>
      <c r="H3" s="30" t="s">
        <v>392</v>
      </c>
      <c r="I3" s="30" t="s">
        <v>182</v>
      </c>
      <c r="J3" s="30" t="s">
        <v>393</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350.0</v>
      </c>
      <c r="C5" s="36" t="s">
        <v>394</v>
      </c>
      <c r="D5" s="37"/>
      <c r="E5" s="38">
        <v>240.0</v>
      </c>
      <c r="F5" s="39">
        <v>240.0</v>
      </c>
      <c r="G5" s="40" t="s">
        <v>76</v>
      </c>
      <c r="H5" s="41">
        <v>1000.0</v>
      </c>
      <c r="I5" s="42" t="s">
        <v>395</v>
      </c>
      <c r="J5" s="40"/>
      <c r="K5" s="176">
        <v>240.0</v>
      </c>
      <c r="L5" s="177">
        <v>240.0</v>
      </c>
      <c r="M5" s="20"/>
      <c r="N5" s="20"/>
      <c r="O5" s="20"/>
      <c r="P5" s="20"/>
      <c r="Q5" s="20"/>
      <c r="R5" s="20"/>
      <c r="S5" s="20"/>
      <c r="T5" s="20"/>
      <c r="U5" s="20"/>
      <c r="V5" s="20"/>
      <c r="W5" s="20"/>
      <c r="X5" s="20"/>
      <c r="Y5" s="20"/>
      <c r="Z5" s="20"/>
    </row>
    <row r="6" ht="12.75" customHeight="1">
      <c r="A6" s="34" t="s">
        <v>78</v>
      </c>
      <c r="B6" s="35">
        <v>0.0</v>
      </c>
      <c r="C6" s="36" t="s">
        <v>396</v>
      </c>
      <c r="D6" s="37"/>
      <c r="E6" s="35">
        <v>0.0</v>
      </c>
      <c r="F6" s="44">
        <v>0.0</v>
      </c>
      <c r="G6" s="40" t="s">
        <v>78</v>
      </c>
      <c r="H6" s="41">
        <v>100.0</v>
      </c>
      <c r="I6" s="42" t="s">
        <v>397</v>
      </c>
      <c r="J6" s="40"/>
      <c r="K6" s="176">
        <v>100.0</v>
      </c>
      <c r="L6" s="177">
        <v>100.0</v>
      </c>
      <c r="M6" s="20"/>
      <c r="N6" s="20"/>
      <c r="O6" s="20"/>
      <c r="P6" s="20"/>
      <c r="Q6" s="20"/>
      <c r="R6" s="20"/>
      <c r="S6" s="20"/>
      <c r="T6" s="20"/>
      <c r="U6" s="20"/>
      <c r="V6" s="20"/>
      <c r="W6" s="20"/>
      <c r="X6" s="20"/>
      <c r="Y6" s="20"/>
      <c r="Z6" s="20"/>
    </row>
    <row r="7" ht="12.75" customHeight="1">
      <c r="A7" s="34" t="s">
        <v>79</v>
      </c>
      <c r="B7" s="35">
        <v>500.0</v>
      </c>
      <c r="C7" s="36" t="s">
        <v>398</v>
      </c>
      <c r="D7" s="37"/>
      <c r="E7" s="38">
        <v>500.0</v>
      </c>
      <c r="F7" s="39">
        <v>500.0</v>
      </c>
      <c r="G7" s="40" t="s">
        <v>79</v>
      </c>
      <c r="H7" s="41">
        <v>300.0</v>
      </c>
      <c r="I7" s="42" t="s">
        <v>399</v>
      </c>
      <c r="J7" s="40"/>
      <c r="K7" s="176">
        <v>300.0</v>
      </c>
      <c r="L7" s="177">
        <v>300.0</v>
      </c>
      <c r="M7" s="20"/>
      <c r="N7" s="20"/>
      <c r="O7" s="20"/>
      <c r="P7" s="20"/>
      <c r="Q7" s="20"/>
      <c r="R7" s="20"/>
      <c r="S7" s="20"/>
      <c r="T7" s="20"/>
      <c r="U7" s="20"/>
      <c r="V7" s="20"/>
      <c r="W7" s="20"/>
      <c r="X7" s="20"/>
      <c r="Y7" s="20"/>
      <c r="Z7" s="20"/>
    </row>
    <row r="8" ht="12.75" customHeight="1">
      <c r="A8" s="34" t="s">
        <v>80</v>
      </c>
      <c r="B8" s="35">
        <v>0.0</v>
      </c>
      <c r="C8" s="36" t="s">
        <v>87</v>
      </c>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194</v>
      </c>
      <c r="D9" s="37"/>
      <c r="E9" s="45"/>
      <c r="F9" s="46"/>
      <c r="G9" s="40" t="s">
        <v>82</v>
      </c>
      <c r="H9" s="47">
        <v>0.0</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t="s">
        <v>87</v>
      </c>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t="s">
        <v>189</v>
      </c>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850</v>
      </c>
      <c r="C20" s="54"/>
      <c r="D20" s="37"/>
      <c r="E20" s="54">
        <f t="shared" ref="E20:F20" si="1">SUM(E5,E6,E7,E8,E10,E11,E15,E17,E18)</f>
        <v>740</v>
      </c>
      <c r="F20" s="60">
        <f t="shared" si="1"/>
        <v>740</v>
      </c>
      <c r="G20" s="40" t="s">
        <v>94</v>
      </c>
      <c r="H20" s="47">
        <f>SUM(H5:H18)</f>
        <v>1400</v>
      </c>
      <c r="I20" s="55"/>
      <c r="J20" s="40"/>
      <c r="K20" s="47">
        <f t="shared" ref="K20:L20" si="2">SUM(K5:K19)</f>
        <v>640</v>
      </c>
      <c r="L20" s="61">
        <f t="shared" si="2"/>
        <v>640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400</v>
      </c>
      <c r="I21" s="63"/>
      <c r="J21" s="27" t="s">
        <v>69</v>
      </c>
      <c r="K21" s="27" t="s">
        <v>401</v>
      </c>
      <c r="L21" s="66" t="s">
        <v>238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v>50.0</v>
      </c>
      <c r="I22" s="70"/>
      <c r="J22" s="29"/>
      <c r="K22" s="29" t="s">
        <v>402</v>
      </c>
      <c r="L22" s="33" t="s">
        <v>403</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1000.0</v>
      </c>
      <c r="C24" s="191" t="s">
        <v>404</v>
      </c>
      <c r="D24" s="73"/>
      <c r="E24" s="74">
        <v>1000.0</v>
      </c>
      <c r="F24" s="82">
        <v>1000.0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93"/>
      <c r="C25" s="75"/>
      <c r="D25" s="73"/>
      <c r="E25" s="93">
        <v>0.0</v>
      </c>
      <c r="F25" s="76">
        <v>0.0</v>
      </c>
      <c r="G25" s="77" t="s">
        <v>105</v>
      </c>
      <c r="H25" s="78"/>
      <c r="I25" s="79" t="s">
        <v>405</v>
      </c>
      <c r="J25" s="80"/>
      <c r="K25" s="78">
        <v>0.0</v>
      </c>
      <c r="L25" s="81">
        <v>0.0</v>
      </c>
      <c r="M25" s="20"/>
      <c r="N25" s="20"/>
      <c r="O25" s="20"/>
      <c r="P25" s="20"/>
      <c r="Q25" s="20"/>
      <c r="R25" s="20"/>
      <c r="S25" s="20"/>
      <c r="T25" s="20"/>
      <c r="U25" s="20"/>
      <c r="V25" s="20"/>
      <c r="W25" s="20"/>
      <c r="X25" s="20"/>
      <c r="Y25" s="20"/>
      <c r="Z25" s="20"/>
    </row>
    <row r="26" ht="12.75" customHeight="1">
      <c r="A26" s="73" t="s">
        <v>106</v>
      </c>
      <c r="B26" s="93"/>
      <c r="C26" s="75"/>
      <c r="D26" s="73"/>
      <c r="E26" s="93">
        <v>0.0</v>
      </c>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1000.0</v>
      </c>
      <c r="C27" s="191" t="s">
        <v>405</v>
      </c>
      <c r="D27" s="73"/>
      <c r="E27" s="83">
        <v>460.0</v>
      </c>
      <c r="F27" s="82">
        <v>460.0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c r="C28" s="75"/>
      <c r="D28" s="73"/>
      <c r="E28" s="84">
        <v>0.0</v>
      </c>
      <c r="F28" s="76">
        <v>0.0</v>
      </c>
      <c r="G28" s="77" t="s">
        <v>112</v>
      </c>
      <c r="H28" s="85" t="s">
        <v>87</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406</v>
      </c>
      <c r="J29" s="80"/>
      <c r="K29" s="87"/>
      <c r="L29" s="88"/>
      <c r="M29" s="20"/>
      <c r="N29" s="20"/>
      <c r="O29" s="20"/>
      <c r="P29" s="20"/>
      <c r="Q29" s="20"/>
      <c r="R29" s="20"/>
      <c r="S29" s="20"/>
      <c r="T29" s="20"/>
      <c r="U29" s="20"/>
      <c r="V29" s="20"/>
      <c r="W29" s="20"/>
      <c r="X29" s="20"/>
      <c r="Y29" s="20"/>
      <c r="Z29" s="20"/>
    </row>
    <row r="30" ht="12.75" customHeight="1">
      <c r="A30" s="73" t="s">
        <v>114</v>
      </c>
      <c r="B30" s="93"/>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c r="C32" s="75"/>
      <c r="D32" s="73"/>
      <c r="E32" s="93">
        <v>0.0</v>
      </c>
      <c r="F32" s="76">
        <v>0.0</v>
      </c>
      <c r="G32" s="80" t="s">
        <v>92</v>
      </c>
      <c r="H32" s="78"/>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2000</v>
      </c>
      <c r="C37" s="103"/>
      <c r="D37" s="73"/>
      <c r="E37" s="102">
        <f t="shared" ref="E37:F37" si="4">SUM(E24:E36)</f>
        <v>1460</v>
      </c>
      <c r="F37" s="104">
        <f t="shared" si="4"/>
        <v>1460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82"/>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1380</v>
      </c>
      <c r="F64" s="166">
        <f t="shared" si="9"/>
        <v>1380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1460</v>
      </c>
      <c r="F65" s="166">
        <f t="shared" si="10"/>
        <v>1460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2840</v>
      </c>
      <c r="F66" s="166">
        <f t="shared" si="11"/>
        <v>2840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169</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407</v>
      </c>
      <c r="B1" s="18" t="s">
        <v>408</v>
      </c>
      <c r="C1" s="18" t="s">
        <v>174</v>
      </c>
      <c r="D1" s="18" t="s">
        <v>409</v>
      </c>
      <c r="E1" s="18" t="s">
        <v>55</v>
      </c>
      <c r="F1" s="18" t="s">
        <v>205</v>
      </c>
      <c r="G1" s="19" t="s">
        <v>410</v>
      </c>
      <c r="H1" s="20"/>
      <c r="I1" s="20"/>
      <c r="J1" s="20"/>
      <c r="K1" s="21" t="s">
        <v>411</v>
      </c>
      <c r="L1" s="22"/>
      <c r="M1" s="20"/>
      <c r="N1" s="23"/>
      <c r="O1" s="20"/>
      <c r="P1" s="20"/>
      <c r="Q1" s="20"/>
      <c r="R1" s="20"/>
      <c r="S1" s="20"/>
      <c r="T1" s="20"/>
      <c r="U1" s="20"/>
      <c r="V1" s="20"/>
      <c r="W1" s="20"/>
      <c r="X1" s="20"/>
      <c r="Y1" s="20"/>
      <c r="Z1" s="20"/>
    </row>
    <row r="2" ht="12.75" customHeight="1">
      <c r="A2" s="24" t="s">
        <v>412</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413</v>
      </c>
      <c r="B3" s="30" t="s">
        <v>414</v>
      </c>
      <c r="C3" s="30" t="s">
        <v>415</v>
      </c>
      <c r="D3" s="30" t="s">
        <v>390</v>
      </c>
      <c r="E3" s="29" t="s">
        <v>65</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100.0</v>
      </c>
      <c r="C7" s="36" t="s">
        <v>416</v>
      </c>
      <c r="D7" s="37"/>
      <c r="E7" s="38">
        <v>100.0</v>
      </c>
      <c r="F7" s="39">
        <v>100.0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200.0</v>
      </c>
      <c r="C8" s="36" t="s">
        <v>417</v>
      </c>
      <c r="D8" s="37"/>
      <c r="E8" s="38">
        <v>170.0</v>
      </c>
      <c r="F8" s="39">
        <v>170.0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300</v>
      </c>
      <c r="C20" s="54"/>
      <c r="D20" s="37"/>
      <c r="E20" s="54">
        <f t="shared" ref="E20:F20" si="1">SUM(E5,E6,E7,E8,E10,E11,E15,E17,E18)</f>
        <v>270</v>
      </c>
      <c r="F20" s="60">
        <f t="shared" si="1"/>
        <v>270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0.0</v>
      </c>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360.0</v>
      </c>
      <c r="C25" s="75" t="s">
        <v>418</v>
      </c>
      <c r="D25" s="73"/>
      <c r="E25" s="74">
        <v>360.0</v>
      </c>
      <c r="F25" s="82">
        <v>360.0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0.0</v>
      </c>
      <c r="C26" s="75"/>
      <c r="D26" s="73"/>
      <c r="E26" s="93">
        <v>0.0</v>
      </c>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100.0</v>
      </c>
      <c r="C27" s="75" t="s">
        <v>419</v>
      </c>
      <c r="D27" s="73"/>
      <c r="E27" s="83">
        <v>100.0</v>
      </c>
      <c r="F27" s="82">
        <v>100.0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v>0.0</v>
      </c>
      <c r="C28" s="75"/>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460</v>
      </c>
      <c r="C37" s="103"/>
      <c r="D37" s="73"/>
      <c r="E37" s="102">
        <f t="shared" ref="E37:F37" si="4">SUM(E24:E36)</f>
        <v>460</v>
      </c>
      <c r="F37" s="104">
        <f t="shared" si="4"/>
        <v>460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82"/>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270</v>
      </c>
      <c r="F64" s="166">
        <f t="shared" si="9"/>
        <v>270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460</v>
      </c>
      <c r="F65" s="166">
        <f t="shared" si="10"/>
        <v>460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730</v>
      </c>
      <c r="F66" s="166">
        <f t="shared" si="11"/>
        <v>730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421</v>
      </c>
      <c r="B1" s="18" t="s">
        <v>422</v>
      </c>
      <c r="C1" s="18" t="s">
        <v>53</v>
      </c>
      <c r="D1" s="18" t="s">
        <v>423</v>
      </c>
      <c r="E1" s="18" t="s">
        <v>55</v>
      </c>
      <c r="F1" s="18" t="s">
        <v>56</v>
      </c>
      <c r="G1" s="19" t="s">
        <v>424</v>
      </c>
      <c r="H1" s="20"/>
      <c r="I1" s="20"/>
      <c r="J1" s="20"/>
      <c r="K1" s="21" t="s">
        <v>425</v>
      </c>
      <c r="L1" s="22"/>
      <c r="M1" s="20"/>
      <c r="N1" s="23"/>
      <c r="O1" s="20"/>
      <c r="P1" s="20"/>
      <c r="Q1" s="20"/>
      <c r="R1" s="20"/>
      <c r="S1" s="20"/>
      <c r="T1" s="20"/>
      <c r="U1" s="20"/>
      <c r="V1" s="20"/>
      <c r="W1" s="20"/>
      <c r="X1" s="20"/>
      <c r="Y1" s="20"/>
      <c r="Z1" s="20"/>
    </row>
    <row r="2" ht="12.75" customHeight="1">
      <c r="A2" s="24" t="s">
        <v>426</v>
      </c>
      <c r="B2" s="25"/>
      <c r="C2" s="25"/>
      <c r="D2" s="25"/>
      <c r="E2" s="26"/>
      <c r="F2" s="26"/>
      <c r="G2" s="25" t="s">
        <v>427</v>
      </c>
      <c r="H2" s="27"/>
      <c r="I2" s="27"/>
      <c r="J2" s="27"/>
      <c r="K2" s="26"/>
      <c r="L2" s="28"/>
      <c r="M2" s="20"/>
      <c r="N2" s="20"/>
      <c r="O2" s="20"/>
      <c r="P2" s="20"/>
      <c r="Q2" s="20"/>
      <c r="R2" s="20"/>
      <c r="S2" s="20"/>
      <c r="T2" s="20"/>
      <c r="U2" s="20"/>
      <c r="V2" s="20"/>
      <c r="W2" s="20"/>
      <c r="X2" s="20"/>
      <c r="Y2" s="20"/>
      <c r="Z2" s="20"/>
    </row>
    <row r="3" ht="12.75" customHeight="1">
      <c r="A3" s="29" t="s">
        <v>428</v>
      </c>
      <c r="B3" s="30" t="s">
        <v>429</v>
      </c>
      <c r="C3" s="30" t="s">
        <v>415</v>
      </c>
      <c r="D3" s="30" t="s">
        <v>430</v>
      </c>
      <c r="E3" s="29" t="s">
        <v>65</v>
      </c>
      <c r="F3" s="31"/>
      <c r="G3" s="29" t="s">
        <v>431</v>
      </c>
      <c r="H3" s="30" t="s">
        <v>432</v>
      </c>
      <c r="I3" s="30" t="s">
        <v>415</v>
      </c>
      <c r="J3" s="30" t="s">
        <v>433</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200.0</v>
      </c>
      <c r="C5" s="36" t="s">
        <v>434</v>
      </c>
      <c r="D5" s="37"/>
      <c r="E5" s="38">
        <v>200.0</v>
      </c>
      <c r="F5" s="39">
        <v>200.0</v>
      </c>
      <c r="G5" s="40" t="s">
        <v>76</v>
      </c>
      <c r="H5" s="41">
        <v>200.0</v>
      </c>
      <c r="I5" s="42" t="s">
        <v>435</v>
      </c>
      <c r="J5" s="40"/>
      <c r="K5" s="176">
        <v>200.0</v>
      </c>
      <c r="L5" s="177">
        <v>200.0</v>
      </c>
      <c r="M5" s="20"/>
      <c r="N5" s="20"/>
      <c r="O5" s="20"/>
      <c r="P5" s="20"/>
      <c r="Q5" s="20"/>
      <c r="R5" s="20"/>
      <c r="S5" s="20"/>
      <c r="T5" s="20"/>
      <c r="U5" s="20"/>
      <c r="V5" s="20"/>
      <c r="W5" s="20"/>
      <c r="X5" s="20"/>
      <c r="Y5" s="20"/>
      <c r="Z5" s="20"/>
    </row>
    <row r="6" ht="12.75" customHeight="1">
      <c r="A6" s="34" t="s">
        <v>78</v>
      </c>
      <c r="B6" s="35">
        <v>25.0</v>
      </c>
      <c r="C6" s="36" t="s">
        <v>436</v>
      </c>
      <c r="D6" s="37"/>
      <c r="E6" s="38">
        <v>0.0</v>
      </c>
      <c r="F6" s="39">
        <v>0.0</v>
      </c>
      <c r="G6" s="40" t="s">
        <v>78</v>
      </c>
      <c r="H6" s="41">
        <v>25.0</v>
      </c>
      <c r="I6" s="42" t="s">
        <v>437</v>
      </c>
      <c r="J6" s="40"/>
      <c r="K6" s="176">
        <v>25.0</v>
      </c>
      <c r="L6" s="177">
        <v>25.0</v>
      </c>
      <c r="M6" s="20"/>
      <c r="N6" s="20"/>
      <c r="O6" s="20"/>
      <c r="P6" s="20"/>
      <c r="Q6" s="20"/>
      <c r="R6" s="20"/>
      <c r="S6" s="20"/>
      <c r="T6" s="20"/>
      <c r="U6" s="20"/>
      <c r="V6" s="20"/>
      <c r="W6" s="20"/>
      <c r="X6" s="20"/>
      <c r="Y6" s="20"/>
      <c r="Z6" s="20"/>
    </row>
    <row r="7" ht="12.75" customHeight="1">
      <c r="A7" s="34" t="s">
        <v>79</v>
      </c>
      <c r="B7" s="35">
        <v>200.0</v>
      </c>
      <c r="C7" s="36" t="s">
        <v>438</v>
      </c>
      <c r="D7" s="37"/>
      <c r="E7" s="38">
        <v>200.0</v>
      </c>
      <c r="F7" s="39">
        <v>200.0</v>
      </c>
      <c r="G7" s="40" t="s">
        <v>79</v>
      </c>
      <c r="H7" s="41">
        <v>200.0</v>
      </c>
      <c r="I7" s="42" t="s">
        <v>439</v>
      </c>
      <c r="J7" s="40"/>
      <c r="K7" s="176">
        <v>200.0</v>
      </c>
      <c r="L7" s="177">
        <v>200.0</v>
      </c>
      <c r="M7" s="20"/>
      <c r="N7" s="20"/>
      <c r="O7" s="20"/>
      <c r="P7" s="20"/>
      <c r="Q7" s="20"/>
      <c r="R7" s="20"/>
      <c r="S7" s="20"/>
      <c r="T7" s="20"/>
      <c r="U7" s="20"/>
      <c r="V7" s="20"/>
      <c r="W7" s="20"/>
      <c r="X7" s="20"/>
      <c r="Y7" s="20"/>
      <c r="Z7" s="20"/>
    </row>
    <row r="8" ht="12.75" customHeight="1">
      <c r="A8" s="34" t="s">
        <v>80</v>
      </c>
      <c r="B8" s="35">
        <v>50.0</v>
      </c>
      <c r="C8" s="36" t="s">
        <v>440</v>
      </c>
      <c r="D8" s="37"/>
      <c r="E8" s="38">
        <v>50.0</v>
      </c>
      <c r="F8" s="39">
        <v>50.0</v>
      </c>
      <c r="G8" s="40" t="s">
        <v>80</v>
      </c>
      <c r="H8" s="41">
        <v>200.0</v>
      </c>
      <c r="I8" s="42" t="s">
        <v>441</v>
      </c>
      <c r="J8" s="40"/>
      <c r="K8" s="176">
        <v>170.0</v>
      </c>
      <c r="L8" s="177">
        <v>170.0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t="s">
        <v>87</v>
      </c>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475</v>
      </c>
      <c r="C20" s="54"/>
      <c r="D20" s="37"/>
      <c r="E20" s="54">
        <f t="shared" ref="E20:F20" si="1">SUM(E5,E6,E7,E8,E10,E11,E15,E17,E18)</f>
        <v>450</v>
      </c>
      <c r="F20" s="60">
        <f t="shared" si="1"/>
        <v>450</v>
      </c>
      <c r="G20" s="40" t="s">
        <v>94</v>
      </c>
      <c r="H20" s="47">
        <f>SUM(H5:H18)</f>
        <v>625</v>
      </c>
      <c r="I20" s="55"/>
      <c r="J20" s="40"/>
      <c r="K20" s="47">
        <f t="shared" ref="K20:L20" si="2">SUM(K5:K19)</f>
        <v>595</v>
      </c>
      <c r="L20" s="61">
        <f t="shared" si="2"/>
        <v>595</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700.0</v>
      </c>
      <c r="C24" s="75" t="s">
        <v>442</v>
      </c>
      <c r="D24" s="73"/>
      <c r="E24" s="74">
        <v>700.0</v>
      </c>
      <c r="F24" s="82">
        <v>700.0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200.0</v>
      </c>
      <c r="C25" s="75" t="s">
        <v>443</v>
      </c>
      <c r="D25" s="73"/>
      <c r="E25" s="74">
        <v>200.0</v>
      </c>
      <c r="F25" s="82">
        <v>200.0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100.0</v>
      </c>
      <c r="C26" s="75" t="s">
        <v>444</v>
      </c>
      <c r="D26" s="73"/>
      <c r="E26" s="74">
        <v>100.0</v>
      </c>
      <c r="F26" s="82">
        <v>100.0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1500.0</v>
      </c>
      <c r="C27" s="75" t="s">
        <v>445</v>
      </c>
      <c r="D27" s="73"/>
      <c r="E27" s="83">
        <v>460.0</v>
      </c>
      <c r="F27" s="82">
        <v>460.0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3">
        <v>500.0</v>
      </c>
      <c r="C28" s="75" t="s">
        <v>446</v>
      </c>
      <c r="D28" s="73"/>
      <c r="E28" s="83">
        <v>300.0</v>
      </c>
      <c r="F28" s="82">
        <v>300.0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3000</v>
      </c>
      <c r="C37" s="103"/>
      <c r="D37" s="73"/>
      <c r="E37" s="102">
        <f t="shared" ref="E37:F37" si="4">SUM(E24:E36)</f>
        <v>1760</v>
      </c>
      <c r="F37" s="104">
        <f t="shared" si="4"/>
        <v>1760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447</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1045</v>
      </c>
      <c r="F64" s="166">
        <f t="shared" si="9"/>
        <v>1045</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1760</v>
      </c>
      <c r="F65" s="166">
        <f t="shared" si="10"/>
        <v>1760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2805</v>
      </c>
      <c r="F66" s="166">
        <f t="shared" si="11"/>
        <v>2805</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448</v>
      </c>
      <c r="B1" s="18" t="s">
        <v>449</v>
      </c>
      <c r="C1" s="18" t="s">
        <v>174</v>
      </c>
      <c r="D1" s="18" t="s">
        <v>450</v>
      </c>
      <c r="E1" s="18" t="s">
        <v>55</v>
      </c>
      <c r="F1" s="18" t="s">
        <v>56</v>
      </c>
      <c r="G1" s="19" t="s">
        <v>451</v>
      </c>
      <c r="H1" s="20"/>
      <c r="I1" s="20"/>
      <c r="J1" s="20"/>
      <c r="K1" s="21" t="s">
        <v>452</v>
      </c>
      <c r="L1" s="22"/>
      <c r="M1" s="20"/>
      <c r="N1" s="23"/>
      <c r="O1" s="20"/>
      <c r="P1" s="20"/>
      <c r="Q1" s="20"/>
      <c r="R1" s="20"/>
      <c r="S1" s="20"/>
      <c r="T1" s="20"/>
      <c r="U1" s="20"/>
      <c r="V1" s="20"/>
      <c r="W1" s="20"/>
      <c r="X1" s="20"/>
      <c r="Y1" s="20"/>
      <c r="Z1" s="20"/>
    </row>
    <row r="2" ht="12.75" customHeight="1">
      <c r="A2" s="24" t="s">
        <v>234</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235</v>
      </c>
      <c r="B3" s="30" t="s">
        <v>67</v>
      </c>
      <c r="C3" s="30" t="s">
        <v>68</v>
      </c>
      <c r="D3" s="30" t="s">
        <v>69</v>
      </c>
      <c r="E3" s="29" t="s">
        <v>70</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0.0</v>
      </c>
      <c r="C7" s="36"/>
      <c r="D7" s="37"/>
      <c r="E7" s="35">
        <v>0.0</v>
      </c>
      <c r="F7" s="44">
        <v>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0.0</v>
      </c>
      <c r="C8" s="36"/>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0</v>
      </c>
      <c r="C20" s="54"/>
      <c r="D20" s="37"/>
      <c r="E20" s="54">
        <f t="shared" ref="E20:F20" si="1">SUM(E5,E6,E7,E8,E10,E11,E15,E17,E18)</f>
        <v>0</v>
      </c>
      <c r="F20" s="60">
        <f t="shared" si="1"/>
        <v>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453</v>
      </c>
      <c r="I21" s="63"/>
      <c r="J21" s="27" t="s">
        <v>64</v>
      </c>
      <c r="K21" s="27" t="s">
        <v>237</v>
      </c>
      <c r="L21" s="66" t="s">
        <v>454</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t="s">
        <v>455</v>
      </c>
      <c r="I22" s="70"/>
      <c r="J22" s="29"/>
      <c r="K22" s="29" t="s">
        <v>456</v>
      </c>
      <c r="L22" s="33" t="s">
        <v>457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v>0.0</v>
      </c>
      <c r="C24" s="75" t="s">
        <v>259</v>
      </c>
      <c r="D24" s="73"/>
      <c r="E24" s="93">
        <v>0.0</v>
      </c>
      <c r="F24" s="76">
        <v>0.0</v>
      </c>
      <c r="G24" s="77" t="s">
        <v>102</v>
      </c>
      <c r="H24" s="78">
        <v>0.0</v>
      </c>
      <c r="I24" s="79" t="s">
        <v>259</v>
      </c>
      <c r="J24" s="80"/>
      <c r="K24" s="78">
        <v>0.0</v>
      </c>
      <c r="L24" s="81">
        <v>0.0</v>
      </c>
      <c r="M24" s="20"/>
      <c r="N24" s="20"/>
      <c r="O24" s="20"/>
      <c r="P24" s="20"/>
      <c r="Q24" s="20"/>
      <c r="R24" s="20"/>
      <c r="S24" s="20"/>
      <c r="T24" s="20"/>
      <c r="U24" s="20"/>
      <c r="V24" s="20"/>
      <c r="W24" s="20"/>
      <c r="X24" s="20"/>
      <c r="Y24" s="20"/>
      <c r="Z24" s="20"/>
    </row>
    <row r="25" ht="12.75" customHeight="1">
      <c r="A25" s="73" t="s">
        <v>103</v>
      </c>
      <c r="B25" s="74">
        <v>0.0</v>
      </c>
      <c r="C25" s="75" t="s">
        <v>259</v>
      </c>
      <c r="D25" s="73"/>
      <c r="E25" s="93">
        <v>0.0</v>
      </c>
      <c r="F25" s="76">
        <v>0.0</v>
      </c>
      <c r="G25" s="77" t="s">
        <v>105</v>
      </c>
      <c r="H25" s="78">
        <v>0.0</v>
      </c>
      <c r="I25" s="79" t="s">
        <v>259</v>
      </c>
      <c r="J25" s="80"/>
      <c r="K25" s="78">
        <v>0.0</v>
      </c>
      <c r="L25" s="81">
        <v>0.0</v>
      </c>
      <c r="M25" s="20"/>
      <c r="N25" s="20"/>
      <c r="O25" s="20"/>
      <c r="P25" s="20"/>
      <c r="Q25" s="20"/>
      <c r="R25" s="20"/>
      <c r="S25" s="20"/>
      <c r="T25" s="20"/>
      <c r="U25" s="20"/>
      <c r="V25" s="20"/>
      <c r="W25" s="20"/>
      <c r="X25" s="20"/>
      <c r="Y25" s="20"/>
      <c r="Z25" s="20"/>
    </row>
    <row r="26" ht="12.75" customHeight="1">
      <c r="A26" s="73" t="s">
        <v>106</v>
      </c>
      <c r="B26" s="74">
        <v>250.0</v>
      </c>
      <c r="C26" s="75" t="s">
        <v>458</v>
      </c>
      <c r="D26" s="73"/>
      <c r="E26" s="74">
        <v>250.0</v>
      </c>
      <c r="F26" s="82">
        <v>250.0</v>
      </c>
      <c r="G26" s="77" t="s">
        <v>107</v>
      </c>
      <c r="H26" s="78">
        <v>275.0</v>
      </c>
      <c r="I26" s="79" t="s">
        <v>459</v>
      </c>
      <c r="J26" s="80"/>
      <c r="K26" s="180">
        <v>275.0</v>
      </c>
      <c r="L26" s="181">
        <v>275.0</v>
      </c>
      <c r="M26" s="20"/>
      <c r="N26" s="20"/>
      <c r="O26" s="20"/>
      <c r="P26" s="20"/>
      <c r="Q26" s="20"/>
      <c r="R26" s="20"/>
      <c r="S26" s="20"/>
      <c r="T26" s="20"/>
      <c r="U26" s="20"/>
      <c r="V26" s="20"/>
      <c r="W26" s="20"/>
      <c r="X26" s="20"/>
      <c r="Y26" s="20"/>
      <c r="Z26" s="20"/>
    </row>
    <row r="27" ht="12.75" customHeight="1">
      <c r="A27" s="73" t="s">
        <v>108</v>
      </c>
      <c r="B27" s="83">
        <v>100.0</v>
      </c>
      <c r="C27" s="75" t="s">
        <v>460</v>
      </c>
      <c r="D27" s="73"/>
      <c r="E27" s="83">
        <v>100.0</v>
      </c>
      <c r="F27" s="82">
        <v>100.0</v>
      </c>
      <c r="G27" s="80" t="s">
        <v>110</v>
      </c>
      <c r="H27" s="78">
        <v>275.0</v>
      </c>
      <c r="I27" s="79" t="s">
        <v>461</v>
      </c>
      <c r="J27" s="80"/>
      <c r="K27" s="180">
        <v>275.0</v>
      </c>
      <c r="L27" s="181">
        <v>275.0</v>
      </c>
      <c r="M27" s="20"/>
      <c r="N27" s="20"/>
      <c r="O27" s="20"/>
      <c r="P27" s="20"/>
      <c r="Q27" s="20"/>
      <c r="R27" s="20"/>
      <c r="S27" s="20"/>
      <c r="T27" s="20"/>
      <c r="U27" s="20"/>
      <c r="V27" s="20"/>
      <c r="W27" s="20"/>
      <c r="X27" s="20"/>
      <c r="Y27" s="20"/>
      <c r="Z27" s="20"/>
    </row>
    <row r="28" ht="12.75" customHeight="1">
      <c r="A28" s="73" t="s">
        <v>111</v>
      </c>
      <c r="B28" s="84">
        <v>0.0</v>
      </c>
      <c r="C28" s="75" t="s">
        <v>259</v>
      </c>
      <c r="D28" s="73"/>
      <c r="E28" s="84">
        <v>0.0</v>
      </c>
      <c r="F28" s="76">
        <v>0.0</v>
      </c>
      <c r="G28" s="77" t="s">
        <v>112</v>
      </c>
      <c r="H28" s="85">
        <v>0.0</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244</v>
      </c>
      <c r="H29" s="87"/>
      <c r="I29" s="92" t="s">
        <v>462</v>
      </c>
      <c r="J29" s="80"/>
      <c r="K29" s="87"/>
      <c r="L29" s="88"/>
      <c r="M29" s="20"/>
      <c r="N29" s="20"/>
      <c r="O29" s="20"/>
      <c r="P29" s="20"/>
      <c r="Q29" s="20"/>
      <c r="R29" s="20"/>
      <c r="S29" s="20"/>
      <c r="T29" s="20"/>
      <c r="U29" s="20"/>
      <c r="V29" s="20"/>
      <c r="W29" s="20"/>
      <c r="X29" s="20"/>
      <c r="Y29" s="20"/>
      <c r="Z29" s="20"/>
    </row>
    <row r="30" ht="12.75" customHeight="1">
      <c r="A30" s="73" t="s">
        <v>114</v>
      </c>
      <c r="B30" s="93">
        <v>0.0</v>
      </c>
      <c r="C30" s="75" t="s">
        <v>259</v>
      </c>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t="s">
        <v>259</v>
      </c>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t="s">
        <v>259</v>
      </c>
      <c r="D32" s="73"/>
      <c r="E32" s="93">
        <v>0.0</v>
      </c>
      <c r="F32" s="76">
        <v>0.0</v>
      </c>
      <c r="G32" s="80" t="s">
        <v>92</v>
      </c>
      <c r="H32" s="78">
        <v>0.0</v>
      </c>
      <c r="I32" s="79" t="s">
        <v>259</v>
      </c>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t="s">
        <v>259</v>
      </c>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550</v>
      </c>
      <c r="I34" s="86"/>
      <c r="J34" s="80"/>
      <c r="K34" s="85">
        <f t="shared" ref="K34:L34" si="3">SUM(K24,K25,K26,K27,K30,K32)</f>
        <v>550</v>
      </c>
      <c r="L34" s="100">
        <f t="shared" si="3"/>
        <v>550</v>
      </c>
      <c r="M34" s="20"/>
      <c r="N34" s="20"/>
      <c r="O34" s="20"/>
      <c r="P34" s="20"/>
      <c r="Q34" s="20"/>
      <c r="R34" s="20"/>
      <c r="S34" s="20"/>
      <c r="T34" s="20"/>
      <c r="U34" s="20"/>
      <c r="V34" s="20"/>
      <c r="W34" s="20"/>
      <c r="X34" s="20"/>
      <c r="Y34" s="20"/>
      <c r="Z34" s="20"/>
    </row>
    <row r="35" ht="12.75" customHeight="1">
      <c r="A35" s="73" t="s">
        <v>92</v>
      </c>
      <c r="B35" s="93">
        <v>350.0</v>
      </c>
      <c r="C35" s="75" t="s">
        <v>259</v>
      </c>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700</v>
      </c>
      <c r="C37" s="103"/>
      <c r="D37" s="73"/>
      <c r="E37" s="102">
        <f t="shared" ref="E37:F37" si="4">SUM(E24:E36)</f>
        <v>350</v>
      </c>
      <c r="F37" s="104">
        <f t="shared" si="4"/>
        <v>350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463</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550</v>
      </c>
      <c r="F64" s="166">
        <f t="shared" si="9"/>
        <v>550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350</v>
      </c>
      <c r="F65" s="166">
        <f t="shared" si="10"/>
        <v>350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900</v>
      </c>
      <c r="F66" s="166">
        <f t="shared" si="11"/>
        <v>900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464</v>
      </c>
      <c r="B1" s="18" t="s">
        <v>465</v>
      </c>
      <c r="C1" s="18" t="s">
        <v>53</v>
      </c>
      <c r="D1" s="18" t="s">
        <v>466</v>
      </c>
      <c r="E1" s="18" t="s">
        <v>467</v>
      </c>
      <c r="F1" s="18" t="s">
        <v>56</v>
      </c>
      <c r="G1" s="19" t="s">
        <v>468</v>
      </c>
      <c r="H1" s="20"/>
      <c r="I1" s="20"/>
      <c r="J1" s="20"/>
      <c r="K1" s="21" t="s">
        <v>469</v>
      </c>
      <c r="L1" s="22"/>
      <c r="M1" s="20"/>
      <c r="N1" s="23"/>
      <c r="O1" s="20"/>
      <c r="P1" s="20"/>
      <c r="Q1" s="20"/>
      <c r="R1" s="20"/>
      <c r="S1" s="20"/>
      <c r="T1" s="20"/>
      <c r="U1" s="20"/>
      <c r="V1" s="20"/>
      <c r="W1" s="20"/>
      <c r="X1" s="20"/>
      <c r="Y1" s="20"/>
      <c r="Z1" s="20"/>
    </row>
    <row r="2" ht="12.75" customHeight="1">
      <c r="A2" s="24" t="s">
        <v>470</v>
      </c>
      <c r="B2" s="25"/>
      <c r="C2" s="25"/>
      <c r="D2" s="25"/>
      <c r="E2" s="26"/>
      <c r="F2" s="26"/>
      <c r="G2" s="25" t="s">
        <v>471</v>
      </c>
      <c r="H2" s="27"/>
      <c r="I2" s="27"/>
      <c r="J2" s="27"/>
      <c r="K2" s="26"/>
      <c r="L2" s="28"/>
      <c r="M2" s="20"/>
      <c r="N2" s="20"/>
      <c r="O2" s="20"/>
      <c r="P2" s="20"/>
      <c r="Q2" s="20"/>
      <c r="R2" s="20"/>
      <c r="S2" s="20"/>
      <c r="T2" s="20"/>
      <c r="U2" s="20"/>
      <c r="V2" s="20"/>
      <c r="W2" s="20"/>
      <c r="X2" s="20"/>
      <c r="Y2" s="20"/>
      <c r="Z2" s="20"/>
    </row>
    <row r="3" ht="12.75" customHeight="1">
      <c r="A3" s="29" t="s">
        <v>472</v>
      </c>
      <c r="B3" s="30" t="s">
        <v>473</v>
      </c>
      <c r="C3" s="30" t="s">
        <v>182</v>
      </c>
      <c r="D3" s="30" t="s">
        <v>474</v>
      </c>
      <c r="E3" s="29" t="s">
        <v>65</v>
      </c>
      <c r="F3" s="31"/>
      <c r="G3" s="29" t="s">
        <v>475</v>
      </c>
      <c r="H3" s="30" t="s">
        <v>476</v>
      </c>
      <c r="I3" s="30" t="s">
        <v>182</v>
      </c>
      <c r="J3" s="30" t="s">
        <v>474</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200.0</v>
      </c>
      <c r="C7" s="36" t="s">
        <v>477</v>
      </c>
      <c r="D7" s="37"/>
      <c r="E7" s="38">
        <v>200.0</v>
      </c>
      <c r="F7" s="39">
        <v>200.0</v>
      </c>
      <c r="G7" s="40" t="s">
        <v>79</v>
      </c>
      <c r="H7" s="41">
        <v>200.0</v>
      </c>
      <c r="I7" s="42" t="s">
        <v>478</v>
      </c>
      <c r="J7" s="40"/>
      <c r="K7" s="176">
        <v>200.0</v>
      </c>
      <c r="L7" s="177">
        <v>200.0</v>
      </c>
      <c r="M7" s="20"/>
      <c r="N7" s="20"/>
      <c r="O7" s="20"/>
      <c r="P7" s="20"/>
      <c r="Q7" s="20"/>
      <c r="R7" s="20"/>
      <c r="S7" s="20"/>
      <c r="T7" s="20"/>
      <c r="U7" s="20"/>
      <c r="V7" s="20"/>
      <c r="W7" s="20"/>
      <c r="X7" s="20"/>
      <c r="Y7" s="20"/>
      <c r="Z7" s="20"/>
    </row>
    <row r="8" ht="12.75" customHeight="1">
      <c r="A8" s="34" t="s">
        <v>80</v>
      </c>
      <c r="B8" s="35">
        <v>0.0</v>
      </c>
      <c r="C8" s="36"/>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t="s">
        <v>87</v>
      </c>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200</v>
      </c>
      <c r="C20" s="54"/>
      <c r="D20" s="37"/>
      <c r="E20" s="54">
        <f t="shared" ref="E20:F20" si="1">SUM(E5,E6,E7,E8,E10,E11,E15,E17,E18)</f>
        <v>200</v>
      </c>
      <c r="F20" s="60">
        <f t="shared" si="1"/>
        <v>200</v>
      </c>
      <c r="G20" s="40" t="s">
        <v>94</v>
      </c>
      <c r="H20" s="47">
        <f>SUM(H5:H18)</f>
        <v>200</v>
      </c>
      <c r="I20" s="55"/>
      <c r="J20" s="40"/>
      <c r="K20" s="47">
        <f t="shared" ref="K20:L20" si="2">SUM(K5:K19)</f>
        <v>200</v>
      </c>
      <c r="L20" s="61">
        <f t="shared" si="2"/>
        <v>200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v>0.0</v>
      </c>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93">
        <v>0.0</v>
      </c>
      <c r="C25" s="75"/>
      <c r="D25" s="73"/>
      <c r="E25" s="93">
        <v>0.0</v>
      </c>
      <c r="F25" s="76">
        <v>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93">
        <v>0.0</v>
      </c>
      <c r="C26" s="75"/>
      <c r="D26" s="73"/>
      <c r="E26" s="93">
        <v>0.0</v>
      </c>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4">
        <v>0.0</v>
      </c>
      <c r="C27" s="75"/>
      <c r="D27" s="73"/>
      <c r="E27" s="84">
        <v>0.0</v>
      </c>
      <c r="F27" s="76">
        <v>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v>0.0</v>
      </c>
      <c r="C28" s="75"/>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v>0.0</v>
      </c>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0</v>
      </c>
      <c r="C37" s="103"/>
      <c r="D37" s="73"/>
      <c r="E37" s="102">
        <f t="shared" ref="E37:F37" si="4">SUM(E24:E36)</f>
        <v>0</v>
      </c>
      <c r="F37" s="104">
        <f t="shared" si="4"/>
        <v>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82"/>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400</v>
      </c>
      <c r="F64" s="166">
        <f t="shared" si="9"/>
        <v>400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0</v>
      </c>
      <c r="F65" s="166">
        <f t="shared" si="10"/>
        <v>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400</v>
      </c>
      <c r="F66" s="166">
        <f t="shared" si="11"/>
        <v>400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479</v>
      </c>
      <c r="B1" s="18" t="s">
        <v>480</v>
      </c>
      <c r="C1" s="18" t="s">
        <v>481</v>
      </c>
      <c r="D1" s="18" t="s">
        <v>482</v>
      </c>
      <c r="E1" s="18" t="s">
        <v>339</v>
      </c>
      <c r="F1" s="18" t="s">
        <v>205</v>
      </c>
      <c r="G1" s="19" t="s">
        <v>483</v>
      </c>
      <c r="H1" s="20"/>
      <c r="I1" s="20"/>
      <c r="J1" s="20"/>
      <c r="K1" s="21" t="s">
        <v>484</v>
      </c>
      <c r="L1" s="22"/>
      <c r="M1" s="20"/>
      <c r="N1" s="23"/>
      <c r="O1" s="20"/>
      <c r="P1" s="20"/>
      <c r="Q1" s="20"/>
      <c r="R1" s="20"/>
      <c r="S1" s="20"/>
      <c r="T1" s="20"/>
      <c r="U1" s="20"/>
      <c r="V1" s="20"/>
      <c r="W1" s="20"/>
      <c r="X1" s="20"/>
      <c r="Y1" s="20"/>
      <c r="Z1" s="20"/>
    </row>
    <row r="2" ht="12.75" customHeight="1">
      <c r="A2" s="24" t="s">
        <v>485</v>
      </c>
      <c r="B2" s="25"/>
      <c r="C2" s="25"/>
      <c r="D2" s="25"/>
      <c r="E2" s="26"/>
      <c r="F2" s="26"/>
      <c r="G2" s="25" t="s">
        <v>486</v>
      </c>
      <c r="H2" s="27"/>
      <c r="I2" s="27"/>
      <c r="J2" s="27"/>
      <c r="K2" s="26"/>
      <c r="L2" s="28"/>
      <c r="M2" s="20"/>
      <c r="N2" s="20"/>
      <c r="O2" s="20"/>
      <c r="P2" s="20"/>
      <c r="Q2" s="20"/>
      <c r="R2" s="20"/>
      <c r="S2" s="20"/>
      <c r="T2" s="20"/>
      <c r="U2" s="20"/>
      <c r="V2" s="20"/>
      <c r="W2" s="20"/>
      <c r="X2" s="20"/>
      <c r="Y2" s="20"/>
      <c r="Z2" s="20"/>
    </row>
    <row r="3" ht="12.75" customHeight="1">
      <c r="A3" s="29" t="s">
        <v>487</v>
      </c>
      <c r="B3" s="30" t="s">
        <v>488</v>
      </c>
      <c r="C3" s="30" t="s">
        <v>489</v>
      </c>
      <c r="D3" s="30" t="s">
        <v>390</v>
      </c>
      <c r="E3" s="29" t="s">
        <v>65</v>
      </c>
      <c r="F3" s="31"/>
      <c r="G3" s="29" t="s">
        <v>490</v>
      </c>
      <c r="H3" s="30" t="s">
        <v>491</v>
      </c>
      <c r="I3" s="30" t="s">
        <v>313</v>
      </c>
      <c r="J3" s="30" t="s">
        <v>390</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100.0</v>
      </c>
      <c r="C5" s="36" t="s">
        <v>492</v>
      </c>
      <c r="D5" s="37"/>
      <c r="E5" s="38">
        <v>0.0</v>
      </c>
      <c r="F5" s="39">
        <v>0.0</v>
      </c>
      <c r="G5" s="40" t="s">
        <v>76</v>
      </c>
      <c r="H5" s="41">
        <v>300.0</v>
      </c>
      <c r="I5" s="42" t="s">
        <v>493</v>
      </c>
      <c r="J5" s="40"/>
      <c r="K5" s="176">
        <v>300.0</v>
      </c>
      <c r="L5" s="177">
        <v>300.0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300.0</v>
      </c>
      <c r="C7" s="36" t="s">
        <v>494</v>
      </c>
      <c r="D7" s="37"/>
      <c r="E7" s="38">
        <v>0.0</v>
      </c>
      <c r="F7" s="39">
        <v>0.0</v>
      </c>
      <c r="G7" s="40" t="s">
        <v>79</v>
      </c>
      <c r="H7" s="41">
        <v>300.0</v>
      </c>
      <c r="I7" s="42" t="s">
        <v>495</v>
      </c>
      <c r="J7" s="40"/>
      <c r="K7" s="176">
        <v>300.0</v>
      </c>
      <c r="L7" s="177">
        <v>300.0</v>
      </c>
      <c r="M7" s="20"/>
      <c r="N7" s="20"/>
      <c r="O7" s="20"/>
      <c r="P7" s="20"/>
      <c r="Q7" s="20"/>
      <c r="R7" s="20"/>
      <c r="S7" s="20"/>
      <c r="T7" s="20"/>
      <c r="U7" s="20"/>
      <c r="V7" s="20"/>
      <c r="W7" s="20"/>
      <c r="X7" s="20"/>
      <c r="Y7" s="20"/>
      <c r="Z7" s="20"/>
    </row>
    <row r="8" ht="12.75" customHeight="1">
      <c r="A8" s="34" t="s">
        <v>80</v>
      </c>
      <c r="B8" s="35">
        <v>50.0</v>
      </c>
      <c r="C8" s="36" t="s">
        <v>496</v>
      </c>
      <c r="D8" s="37"/>
      <c r="E8" s="38">
        <v>0.0</v>
      </c>
      <c r="F8" s="39">
        <v>0.0</v>
      </c>
      <c r="G8" s="40" t="s">
        <v>80</v>
      </c>
      <c r="H8" s="41">
        <v>200.0</v>
      </c>
      <c r="I8" s="42" t="s">
        <v>497</v>
      </c>
      <c r="J8" s="40"/>
      <c r="K8" s="176">
        <v>200.0</v>
      </c>
      <c r="L8" s="177">
        <v>200.0</v>
      </c>
      <c r="M8" s="20"/>
      <c r="N8" s="20"/>
      <c r="O8" s="20"/>
      <c r="P8" s="20"/>
      <c r="Q8" s="20"/>
      <c r="R8" s="20"/>
      <c r="S8" s="20"/>
      <c r="T8" s="20"/>
      <c r="U8" s="20"/>
      <c r="V8" s="20"/>
      <c r="W8" s="20"/>
      <c r="X8" s="20"/>
      <c r="Y8" s="20"/>
      <c r="Z8" s="20"/>
    </row>
    <row r="9" ht="12.75" customHeight="1">
      <c r="A9" s="37" t="s">
        <v>82</v>
      </c>
      <c r="B9" s="35" t="s">
        <v>324</v>
      </c>
      <c r="C9" s="36" t="s">
        <v>195</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t="s">
        <v>324</v>
      </c>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t="s">
        <v>498</v>
      </c>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v>950.0</v>
      </c>
      <c r="D17" s="37"/>
      <c r="E17" s="35">
        <v>0.0</v>
      </c>
      <c r="F17" s="44">
        <v>0.0</v>
      </c>
      <c r="G17" s="40" t="s">
        <v>92</v>
      </c>
      <c r="H17" s="176">
        <v>0.0</v>
      </c>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450</v>
      </c>
      <c r="C20" s="54"/>
      <c r="D20" s="37"/>
      <c r="E20" s="54">
        <f t="shared" ref="E20:F20" si="1">SUM(E5,E6,E7,E8,E10,E11,E15,E17,E18)</f>
        <v>0</v>
      </c>
      <c r="F20" s="60">
        <f t="shared" si="1"/>
        <v>0</v>
      </c>
      <c r="G20" s="40" t="s">
        <v>94</v>
      </c>
      <c r="H20" s="47">
        <f>SUM(H5:H18)</f>
        <v>800</v>
      </c>
      <c r="I20" s="55"/>
      <c r="J20" s="40"/>
      <c r="K20" s="47">
        <f t="shared" ref="K20:L20" si="2">SUM(K5:K19)</f>
        <v>800</v>
      </c>
      <c r="L20" s="61">
        <f t="shared" si="2"/>
        <v>800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499</v>
      </c>
      <c r="I21" s="63"/>
      <c r="J21" s="27" t="s">
        <v>500</v>
      </c>
      <c r="K21" s="27" t="s">
        <v>237</v>
      </c>
      <c r="L21" s="66" t="s">
        <v>332</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t="s">
        <v>501</v>
      </c>
      <c r="I22" s="70"/>
      <c r="J22" s="29"/>
      <c r="K22" s="29" t="s">
        <v>313</v>
      </c>
      <c r="L22" s="33" t="s">
        <v>502</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1300.0</v>
      </c>
      <c r="C24" s="75" t="s">
        <v>503</v>
      </c>
      <c r="D24" s="73"/>
      <c r="E24" s="74">
        <v>0.0</v>
      </c>
      <c r="F24" s="76">
        <v>0.0</v>
      </c>
      <c r="G24" s="77" t="s">
        <v>102</v>
      </c>
      <c r="H24" s="78">
        <v>6300.0</v>
      </c>
      <c r="I24" s="79" t="s">
        <v>504</v>
      </c>
      <c r="J24" s="80"/>
      <c r="K24" s="180">
        <v>1790.0</v>
      </c>
      <c r="L24" s="181">
        <v>1790.0</v>
      </c>
      <c r="M24" s="20"/>
      <c r="N24" s="20"/>
      <c r="O24" s="20"/>
      <c r="P24" s="20"/>
      <c r="Q24" s="20"/>
      <c r="R24" s="20"/>
      <c r="S24" s="20"/>
      <c r="T24" s="20"/>
      <c r="U24" s="20"/>
      <c r="V24" s="20"/>
      <c r="W24" s="20"/>
      <c r="X24" s="20"/>
      <c r="Y24" s="20"/>
      <c r="Z24" s="20"/>
    </row>
    <row r="25" ht="12.75" customHeight="1">
      <c r="A25" s="73" t="s">
        <v>103</v>
      </c>
      <c r="B25" s="74">
        <v>75.0</v>
      </c>
      <c r="C25" s="75" t="s">
        <v>505</v>
      </c>
      <c r="D25" s="73"/>
      <c r="E25" s="74">
        <v>75.0</v>
      </c>
      <c r="F25" s="82">
        <v>75.0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200.0</v>
      </c>
      <c r="C26" s="75" t="s">
        <v>506</v>
      </c>
      <c r="D26" s="73"/>
      <c r="E26" s="74">
        <v>200.0</v>
      </c>
      <c r="F26" s="82">
        <v>200.0</v>
      </c>
      <c r="G26" s="77" t="s">
        <v>107</v>
      </c>
      <c r="H26" s="78">
        <v>200.0</v>
      </c>
      <c r="I26" s="79" t="s">
        <v>507</v>
      </c>
      <c r="J26" s="80"/>
      <c r="K26" s="180">
        <v>200.0</v>
      </c>
      <c r="L26" s="181">
        <v>200.0</v>
      </c>
      <c r="M26" s="20"/>
      <c r="N26" s="20"/>
      <c r="O26" s="20"/>
      <c r="P26" s="20"/>
      <c r="Q26" s="20"/>
      <c r="R26" s="20"/>
      <c r="S26" s="20"/>
      <c r="T26" s="20"/>
      <c r="U26" s="20"/>
      <c r="V26" s="20"/>
      <c r="W26" s="20"/>
      <c r="X26" s="20"/>
      <c r="Y26" s="20"/>
      <c r="Z26" s="20"/>
    </row>
    <row r="27" ht="12.75" customHeight="1">
      <c r="A27" s="73" t="s">
        <v>108</v>
      </c>
      <c r="B27" s="83">
        <v>250.0</v>
      </c>
      <c r="C27" s="75" t="s">
        <v>508</v>
      </c>
      <c r="D27" s="73"/>
      <c r="E27" s="83">
        <v>250.0</v>
      </c>
      <c r="F27" s="82">
        <v>250.0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3">
        <v>200.0</v>
      </c>
      <c r="C28" s="75" t="s">
        <v>509</v>
      </c>
      <c r="D28" s="73"/>
      <c r="E28" s="83">
        <v>200.0</v>
      </c>
      <c r="F28" s="82">
        <v>200.0</v>
      </c>
      <c r="G28" s="77" t="s">
        <v>112</v>
      </c>
      <c r="H28" s="85">
        <v>0.0</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244</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74">
        <v>350.0</v>
      </c>
      <c r="C30" s="75" t="s">
        <v>510</v>
      </c>
      <c r="D30" s="73"/>
      <c r="E30" s="74">
        <v>150.0</v>
      </c>
      <c r="F30" s="82">
        <v>150.0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6500</v>
      </c>
      <c r="I34" s="86"/>
      <c r="J34" s="80"/>
      <c r="K34" s="85">
        <f t="shared" ref="K34:L34" si="3">SUM(K24,K25,K26,K27,K30,K32)</f>
        <v>1990</v>
      </c>
      <c r="L34" s="100">
        <f t="shared" si="3"/>
        <v>1990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2375</v>
      </c>
      <c r="C37" s="103"/>
      <c r="D37" s="73"/>
      <c r="E37" s="102">
        <f t="shared" ref="E37:F37" si="4">SUM(E24:E36)</f>
        <v>875</v>
      </c>
      <c r="F37" s="104">
        <f t="shared" si="4"/>
        <v>875</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511</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2790</v>
      </c>
      <c r="F64" s="166">
        <f t="shared" si="9"/>
        <v>2790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875</v>
      </c>
      <c r="F65" s="166">
        <f t="shared" si="10"/>
        <v>875</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3665</v>
      </c>
      <c r="F66" s="166">
        <f t="shared" si="11"/>
        <v>3665</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512</v>
      </c>
      <c r="B1" s="18" t="s">
        <v>513</v>
      </c>
      <c r="C1" s="18" t="s">
        <v>174</v>
      </c>
      <c r="D1" s="18" t="s">
        <v>514</v>
      </c>
      <c r="E1" s="18" t="s">
        <v>339</v>
      </c>
      <c r="F1" s="18" t="s">
        <v>56</v>
      </c>
      <c r="G1" s="19" t="s">
        <v>515</v>
      </c>
      <c r="H1" s="20"/>
      <c r="I1" s="20"/>
      <c r="J1" s="20"/>
      <c r="K1" s="21" t="s">
        <v>516</v>
      </c>
      <c r="L1" s="22"/>
      <c r="M1" s="20"/>
      <c r="N1" s="23"/>
      <c r="O1" s="20"/>
      <c r="P1" s="20"/>
      <c r="Q1" s="20"/>
      <c r="R1" s="20"/>
      <c r="S1" s="20"/>
      <c r="T1" s="20"/>
      <c r="U1" s="20"/>
      <c r="V1" s="20"/>
      <c r="W1" s="20"/>
      <c r="X1" s="20"/>
      <c r="Y1" s="20"/>
      <c r="Z1" s="20"/>
    </row>
    <row r="2" ht="12.75" customHeight="1">
      <c r="A2" s="24" t="s">
        <v>517</v>
      </c>
      <c r="B2" s="25"/>
      <c r="C2" s="25"/>
      <c r="D2" s="25"/>
      <c r="E2" s="26"/>
      <c r="F2" s="26"/>
      <c r="G2" s="25" t="s">
        <v>518</v>
      </c>
      <c r="H2" s="27"/>
      <c r="I2" s="27"/>
      <c r="J2" s="27"/>
      <c r="K2" s="26"/>
      <c r="L2" s="28"/>
      <c r="M2" s="20"/>
      <c r="N2" s="20"/>
      <c r="O2" s="20"/>
      <c r="P2" s="20"/>
      <c r="Q2" s="20"/>
      <c r="R2" s="20"/>
      <c r="S2" s="20"/>
      <c r="T2" s="20"/>
      <c r="U2" s="20"/>
      <c r="V2" s="20"/>
      <c r="W2" s="20"/>
      <c r="X2" s="20"/>
      <c r="Y2" s="20"/>
      <c r="Z2" s="20"/>
    </row>
    <row r="3" ht="12.75" customHeight="1">
      <c r="A3" s="29" t="s">
        <v>519</v>
      </c>
      <c r="B3" s="30" t="s">
        <v>520</v>
      </c>
      <c r="C3" s="30" t="s">
        <v>297</v>
      </c>
      <c r="D3" s="30" t="s">
        <v>521</v>
      </c>
      <c r="E3" s="29" t="s">
        <v>65</v>
      </c>
      <c r="F3" s="31"/>
      <c r="G3" s="29" t="s">
        <v>522</v>
      </c>
      <c r="H3" s="30" t="s">
        <v>488</v>
      </c>
      <c r="I3" s="30" t="s">
        <v>297</v>
      </c>
      <c r="J3" s="30" t="s">
        <v>521</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75.0</v>
      </c>
      <c r="C5" s="36" t="s">
        <v>523</v>
      </c>
      <c r="D5" s="37"/>
      <c r="E5" s="38">
        <v>75.0</v>
      </c>
      <c r="F5" s="39">
        <v>75.0</v>
      </c>
      <c r="G5" s="40" t="s">
        <v>76</v>
      </c>
      <c r="H5" s="41">
        <v>75.0</v>
      </c>
      <c r="I5" s="42" t="s">
        <v>523</v>
      </c>
      <c r="J5" s="40"/>
      <c r="K5" s="176">
        <v>75.0</v>
      </c>
      <c r="L5" s="177">
        <v>75.0</v>
      </c>
      <c r="M5" s="20"/>
      <c r="N5" s="20"/>
      <c r="O5" s="20"/>
      <c r="P5" s="20"/>
      <c r="Q5" s="20"/>
      <c r="R5" s="20"/>
      <c r="S5" s="20"/>
      <c r="T5" s="20"/>
      <c r="U5" s="20"/>
      <c r="V5" s="20"/>
      <c r="W5" s="20"/>
      <c r="X5" s="20"/>
      <c r="Y5" s="20"/>
      <c r="Z5" s="20"/>
    </row>
    <row r="6" ht="12.75" customHeight="1">
      <c r="A6" s="34" t="s">
        <v>78</v>
      </c>
      <c r="B6" s="35">
        <v>40.0</v>
      </c>
      <c r="C6" s="36" t="s">
        <v>524</v>
      </c>
      <c r="D6" s="37"/>
      <c r="E6" s="38">
        <v>40.0</v>
      </c>
      <c r="F6" s="39">
        <v>40.0</v>
      </c>
      <c r="G6" s="40" t="s">
        <v>78</v>
      </c>
      <c r="H6" s="41">
        <v>130.0</v>
      </c>
      <c r="I6" s="42" t="s">
        <v>525</v>
      </c>
      <c r="J6" s="40"/>
      <c r="K6" s="176">
        <v>100.0</v>
      </c>
      <c r="L6" s="177">
        <v>100.0</v>
      </c>
      <c r="M6" s="20"/>
      <c r="N6" s="20"/>
      <c r="O6" s="20"/>
      <c r="P6" s="20"/>
      <c r="Q6" s="20"/>
      <c r="R6" s="20"/>
      <c r="S6" s="20"/>
      <c r="T6" s="20"/>
      <c r="U6" s="20"/>
      <c r="V6" s="20"/>
      <c r="W6" s="20"/>
      <c r="X6" s="20"/>
      <c r="Y6" s="20"/>
      <c r="Z6" s="20"/>
    </row>
    <row r="7" ht="12.75" customHeight="1">
      <c r="A7" s="34" t="s">
        <v>79</v>
      </c>
      <c r="B7" s="35">
        <v>207.5</v>
      </c>
      <c r="C7" s="36" t="s">
        <v>526</v>
      </c>
      <c r="D7" s="37"/>
      <c r="E7" s="38">
        <v>207.5</v>
      </c>
      <c r="F7" s="39">
        <v>207.5</v>
      </c>
      <c r="G7" s="40" t="s">
        <v>79</v>
      </c>
      <c r="H7" s="41">
        <v>207.5</v>
      </c>
      <c r="I7" s="42" t="s">
        <v>527</v>
      </c>
      <c r="J7" s="40"/>
      <c r="K7" s="176">
        <v>207.5</v>
      </c>
      <c r="L7" s="177">
        <v>207.5</v>
      </c>
      <c r="M7" s="20"/>
      <c r="N7" s="20"/>
      <c r="O7" s="20"/>
      <c r="P7" s="20"/>
      <c r="Q7" s="20"/>
      <c r="R7" s="20"/>
      <c r="S7" s="20"/>
      <c r="T7" s="20"/>
      <c r="U7" s="20"/>
      <c r="V7" s="20"/>
      <c r="W7" s="20"/>
      <c r="X7" s="20"/>
      <c r="Y7" s="20"/>
      <c r="Z7" s="20"/>
    </row>
    <row r="8" ht="12.75" customHeight="1">
      <c r="A8" s="34" t="s">
        <v>80</v>
      </c>
      <c r="B8" s="35">
        <v>0.0</v>
      </c>
      <c r="C8" s="36"/>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c r="C9" s="36" t="s">
        <v>528</v>
      </c>
      <c r="D9" s="37"/>
      <c r="E9" s="45"/>
      <c r="F9" s="46"/>
      <c r="G9" s="40" t="s">
        <v>82</v>
      </c>
      <c r="H9" s="47" t="s">
        <v>324</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8">
        <v>1000.0</v>
      </c>
      <c r="C14" s="188" t="s">
        <v>529</v>
      </c>
      <c r="D14" s="37"/>
      <c r="E14" s="38">
        <v>1000.0</v>
      </c>
      <c r="F14" s="39">
        <v>1000.0</v>
      </c>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1322.5</v>
      </c>
      <c r="C20" s="54"/>
      <c r="D20" s="37"/>
      <c r="E20" s="54">
        <f>SUM(E5,E6,E7,E8,E10,E11,E14,E15,E17,E18)</f>
        <v>1322.5</v>
      </c>
      <c r="F20" s="192">
        <v>1322.5</v>
      </c>
      <c r="G20" s="40" t="s">
        <v>94</v>
      </c>
      <c r="H20" s="47">
        <f>SUM(H5:H18)</f>
        <v>412.5</v>
      </c>
      <c r="I20" s="55"/>
      <c r="J20" s="40"/>
      <c r="K20" s="47">
        <f t="shared" ref="K20:L20" si="1">SUM(K5:K19)</f>
        <v>382.5</v>
      </c>
      <c r="L20" s="61">
        <f t="shared" si="1"/>
        <v>382.5</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300.0</v>
      </c>
      <c r="C24" s="75" t="s">
        <v>530</v>
      </c>
      <c r="D24" s="73"/>
      <c r="E24" s="74">
        <v>300.0</v>
      </c>
      <c r="F24" s="82">
        <v>300.0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1164.25</v>
      </c>
      <c r="C25" s="75" t="s">
        <v>531</v>
      </c>
      <c r="D25" s="73"/>
      <c r="E25" s="74">
        <v>200.0</v>
      </c>
      <c r="F25" s="82">
        <v>200.0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660.0</v>
      </c>
      <c r="C26" s="75" t="s">
        <v>532</v>
      </c>
      <c r="D26" s="73"/>
      <c r="E26" s="74">
        <v>400.0</v>
      </c>
      <c r="F26" s="82">
        <v>400.0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382.0</v>
      </c>
      <c r="C27" s="75" t="s">
        <v>533</v>
      </c>
      <c r="D27" s="73"/>
      <c r="E27" s="83">
        <v>382.0</v>
      </c>
      <c r="F27" s="82">
        <v>382.0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c r="C28" s="75"/>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74">
        <v>60.0</v>
      </c>
      <c r="C30" s="75" t="s">
        <v>534</v>
      </c>
      <c r="D30" s="73"/>
      <c r="E30" s="74">
        <v>60.0</v>
      </c>
      <c r="F30" s="82">
        <v>60.0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2">SUM(K24,K25,K26,K27,K30,K32)</f>
        <v>0</v>
      </c>
      <c r="L34" s="100">
        <f t="shared" si="2"/>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2566.25</v>
      </c>
      <c r="C37" s="103"/>
      <c r="D37" s="73"/>
      <c r="E37" s="102">
        <f t="shared" ref="E37:F37" si="3">SUM(E24:E36)</f>
        <v>1342</v>
      </c>
      <c r="F37" s="104">
        <f t="shared" si="3"/>
        <v>1342</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4">SUM(K39,K40,K41,K42,K43,K44)</f>
        <v>0</v>
      </c>
      <c r="L45" s="124">
        <f t="shared" si="4"/>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5">SUM(E45,E46)</f>
        <v>0</v>
      </c>
      <c r="F50" s="130">
        <f t="shared" si="5"/>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6">SUM(K51,K52,K53,K54,K55,K56)</f>
        <v>0</v>
      </c>
      <c r="L58" s="152">
        <f t="shared" si="6"/>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535</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7">SUM(E56,E57,E58,E59,E60,E61)</f>
        <v>0</v>
      </c>
      <c r="F63" s="164">
        <f t="shared" si="7"/>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8">SUM(E20,K20,K34,E50,K45,E63,K58)</f>
        <v>1705</v>
      </c>
      <c r="F64" s="166">
        <f t="shared" si="8"/>
        <v>1705</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9">E37</f>
        <v>1342</v>
      </c>
      <c r="F65" s="166">
        <f t="shared" si="9"/>
        <v>1342</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0">SUM(E64:E65)</f>
        <v>3047</v>
      </c>
      <c r="F66" s="166">
        <f t="shared" si="10"/>
        <v>3047</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536</v>
      </c>
      <c r="B1" s="18" t="s">
        <v>537</v>
      </c>
      <c r="C1" s="18" t="s">
        <v>53</v>
      </c>
      <c r="D1" s="18" t="s">
        <v>538</v>
      </c>
      <c r="E1" s="18" t="s">
        <v>55</v>
      </c>
      <c r="F1" s="18" t="s">
        <v>56</v>
      </c>
      <c r="G1" s="19" t="s">
        <v>539</v>
      </c>
      <c r="H1" s="20"/>
      <c r="I1" s="20"/>
      <c r="J1" s="20"/>
      <c r="K1" s="21" t="s">
        <v>540</v>
      </c>
      <c r="L1" s="22"/>
      <c r="M1" s="20"/>
      <c r="N1" s="23"/>
      <c r="O1" s="20"/>
      <c r="P1" s="20"/>
      <c r="Q1" s="20"/>
      <c r="R1" s="20"/>
      <c r="S1" s="20"/>
      <c r="T1" s="20"/>
      <c r="U1" s="20"/>
      <c r="V1" s="20"/>
      <c r="W1" s="20"/>
      <c r="X1" s="20"/>
      <c r="Y1" s="20"/>
      <c r="Z1" s="20"/>
    </row>
    <row r="2" ht="12.75" customHeight="1">
      <c r="A2" s="24" t="s">
        <v>541</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542</v>
      </c>
      <c r="B3" s="30" t="s">
        <v>543</v>
      </c>
      <c r="C3" s="30" t="s">
        <v>211</v>
      </c>
      <c r="D3" s="30" t="s">
        <v>544</v>
      </c>
      <c r="E3" s="29" t="s">
        <v>65</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100.0</v>
      </c>
      <c r="C5" s="36" t="s">
        <v>545</v>
      </c>
      <c r="D5" s="37"/>
      <c r="E5" s="38">
        <v>100.0</v>
      </c>
      <c r="F5" s="39">
        <v>100.0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50.0</v>
      </c>
      <c r="C6" s="36" t="s">
        <v>546</v>
      </c>
      <c r="D6" s="37"/>
      <c r="E6" s="38">
        <v>50.0</v>
      </c>
      <c r="F6" s="39">
        <v>50.0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200.0</v>
      </c>
      <c r="C7" s="36" t="s">
        <v>547</v>
      </c>
      <c r="D7" s="37"/>
      <c r="E7" s="38">
        <v>200.0</v>
      </c>
      <c r="F7" s="39">
        <v>200.0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150.0</v>
      </c>
      <c r="C8" s="36" t="s">
        <v>548</v>
      </c>
      <c r="D8" s="37"/>
      <c r="E8" s="38">
        <v>150.0</v>
      </c>
      <c r="F8" s="39">
        <v>150.0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500</v>
      </c>
      <c r="C20" s="54"/>
      <c r="D20" s="37"/>
      <c r="E20" s="54">
        <f t="shared" ref="E20:F20" si="1">SUM(E5,E6,E7,E8,E10,E11,E15,E17,E18)</f>
        <v>500</v>
      </c>
      <c r="F20" s="60">
        <f t="shared" si="1"/>
        <v>500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0.0</v>
      </c>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300.0</v>
      </c>
      <c r="C25" s="75" t="s">
        <v>549</v>
      </c>
      <c r="D25" s="73"/>
      <c r="E25" s="74">
        <v>200.0</v>
      </c>
      <c r="F25" s="82">
        <v>200.0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74">
        <v>100.0</v>
      </c>
      <c r="C26" s="75" t="s">
        <v>550</v>
      </c>
      <c r="D26" s="73"/>
      <c r="E26" s="74">
        <v>100.0</v>
      </c>
      <c r="F26" s="82">
        <v>100.0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200.0</v>
      </c>
      <c r="C27" s="75" t="s">
        <v>551</v>
      </c>
      <c r="D27" s="73"/>
      <c r="E27" s="83">
        <v>200.0</v>
      </c>
      <c r="F27" s="82">
        <v>200.0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3">
        <v>500.0</v>
      </c>
      <c r="C28" s="75" t="s">
        <v>552</v>
      </c>
      <c r="D28" s="73"/>
      <c r="E28" s="83">
        <v>300.0</v>
      </c>
      <c r="F28" s="82">
        <v>300.0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74">
        <v>120.0</v>
      </c>
      <c r="C30" s="75" t="s">
        <v>553</v>
      </c>
      <c r="D30" s="73"/>
      <c r="E30" s="74">
        <v>0.0</v>
      </c>
      <c r="F30" s="82">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1220</v>
      </c>
      <c r="C37" s="103"/>
      <c r="D37" s="73"/>
      <c r="E37" s="102">
        <f t="shared" ref="E37:F37" si="4">SUM(E24:E36)</f>
        <v>800</v>
      </c>
      <c r="F37" s="104">
        <f t="shared" si="4"/>
        <v>800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554</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500</v>
      </c>
      <c r="F64" s="166">
        <f t="shared" si="9"/>
        <v>500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800</v>
      </c>
      <c r="F65" s="166">
        <f t="shared" si="10"/>
        <v>800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1300</v>
      </c>
      <c r="F66" s="166">
        <f t="shared" si="11"/>
        <v>1300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555</v>
      </c>
      <c r="B1" s="18" t="s">
        <v>556</v>
      </c>
      <c r="C1" s="18" t="s">
        <v>174</v>
      </c>
      <c r="D1" s="18" t="s">
        <v>557</v>
      </c>
      <c r="E1" s="18" t="s">
        <v>55</v>
      </c>
      <c r="F1" s="18" t="s">
        <v>56</v>
      </c>
      <c r="G1" s="19" t="s">
        <v>558</v>
      </c>
      <c r="H1" s="20"/>
      <c r="I1" s="20"/>
      <c r="J1" s="20"/>
      <c r="K1" s="21" t="s">
        <v>559</v>
      </c>
      <c r="L1" s="22"/>
      <c r="M1" s="20"/>
      <c r="N1" s="23"/>
      <c r="O1" s="20"/>
      <c r="P1" s="20"/>
      <c r="Q1" s="20"/>
      <c r="R1" s="20"/>
      <c r="S1" s="20"/>
      <c r="T1" s="20"/>
      <c r="U1" s="20"/>
      <c r="V1" s="20"/>
      <c r="W1" s="20"/>
      <c r="X1" s="20"/>
      <c r="Y1" s="20"/>
      <c r="Z1" s="20"/>
    </row>
    <row r="2" ht="12.75" customHeight="1">
      <c r="A2" s="24" t="s">
        <v>560</v>
      </c>
      <c r="B2" s="25"/>
      <c r="C2" s="25"/>
      <c r="D2" s="25"/>
      <c r="E2" s="26"/>
      <c r="F2" s="26"/>
      <c r="G2" s="25" t="s">
        <v>561</v>
      </c>
      <c r="H2" s="27"/>
      <c r="I2" s="27"/>
      <c r="J2" s="27"/>
      <c r="K2" s="26"/>
      <c r="L2" s="28"/>
      <c r="M2" s="20"/>
      <c r="N2" s="20"/>
      <c r="O2" s="20"/>
      <c r="P2" s="20"/>
      <c r="Q2" s="20"/>
      <c r="R2" s="20"/>
      <c r="S2" s="20"/>
      <c r="T2" s="20"/>
      <c r="U2" s="20"/>
      <c r="V2" s="20"/>
      <c r="W2" s="20"/>
      <c r="X2" s="20"/>
      <c r="Y2" s="20"/>
      <c r="Z2" s="20"/>
    </row>
    <row r="3" ht="12.75" customHeight="1">
      <c r="A3" s="29" t="s">
        <v>562</v>
      </c>
      <c r="B3" s="30" t="s">
        <v>563</v>
      </c>
      <c r="C3" s="30" t="s">
        <v>182</v>
      </c>
      <c r="D3" s="30" t="s">
        <v>564</v>
      </c>
      <c r="E3" s="29" t="s">
        <v>65</v>
      </c>
      <c r="F3" s="31"/>
      <c r="G3" s="29" t="s">
        <v>565</v>
      </c>
      <c r="H3" s="30" t="s">
        <v>566</v>
      </c>
      <c r="I3" s="30" t="s">
        <v>182</v>
      </c>
      <c r="J3" s="30" t="s">
        <v>564</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0.0</v>
      </c>
      <c r="C7" s="36"/>
      <c r="D7" s="37"/>
      <c r="E7" s="35">
        <v>0.0</v>
      </c>
      <c r="F7" s="44">
        <v>0.0</v>
      </c>
      <c r="G7" s="40" t="s">
        <v>79</v>
      </c>
      <c r="H7" s="41">
        <v>75.0</v>
      </c>
      <c r="I7" s="42" t="s">
        <v>567</v>
      </c>
      <c r="J7" s="40"/>
      <c r="K7" s="176">
        <v>75.0</v>
      </c>
      <c r="L7" s="177">
        <v>75.0</v>
      </c>
      <c r="M7" s="20"/>
      <c r="N7" s="20"/>
      <c r="O7" s="20"/>
      <c r="P7" s="20"/>
      <c r="Q7" s="20"/>
      <c r="R7" s="20"/>
      <c r="S7" s="20"/>
      <c r="T7" s="20"/>
      <c r="U7" s="20"/>
      <c r="V7" s="20"/>
      <c r="W7" s="20"/>
      <c r="X7" s="20"/>
      <c r="Y7" s="20"/>
      <c r="Z7" s="20"/>
    </row>
    <row r="8" ht="12.75" customHeight="1">
      <c r="A8" s="34" t="s">
        <v>80</v>
      </c>
      <c r="B8" s="35">
        <v>50.0</v>
      </c>
      <c r="C8" s="36" t="s">
        <v>568</v>
      </c>
      <c r="D8" s="37"/>
      <c r="E8" s="38">
        <v>0.0</v>
      </c>
      <c r="F8" s="39">
        <v>0.0</v>
      </c>
      <c r="G8" s="40" t="s">
        <v>80</v>
      </c>
      <c r="H8" s="41">
        <v>100.0</v>
      </c>
      <c r="I8" s="42" t="s">
        <v>569</v>
      </c>
      <c r="J8" s="40"/>
      <c r="K8" s="176">
        <v>100.0</v>
      </c>
      <c r="L8" s="177">
        <v>100.0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t="s">
        <v>87</v>
      </c>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50</v>
      </c>
      <c r="C20" s="54"/>
      <c r="D20" s="37"/>
      <c r="E20" s="54">
        <f t="shared" ref="E20:F20" si="1">SUM(E5,E6,E7,E8,E10,E11,E15,E17,E18)</f>
        <v>0</v>
      </c>
      <c r="F20" s="60">
        <f t="shared" si="1"/>
        <v>0</v>
      </c>
      <c r="G20" s="40" t="s">
        <v>94</v>
      </c>
      <c r="H20" s="47">
        <f>SUM(H5:H18)</f>
        <v>175</v>
      </c>
      <c r="I20" s="55"/>
      <c r="J20" s="40"/>
      <c r="K20" s="47">
        <f t="shared" ref="K20:L20" si="2">SUM(K5:K19)</f>
        <v>175</v>
      </c>
      <c r="L20" s="61">
        <f t="shared" si="2"/>
        <v>175</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570</v>
      </c>
      <c r="I21" s="63"/>
      <c r="J21" s="27" t="s">
        <v>69</v>
      </c>
      <c r="K21" s="27" t="s">
        <v>237</v>
      </c>
      <c r="L21" s="66" t="s">
        <v>571</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v>70.0</v>
      </c>
      <c r="I22" s="70"/>
      <c r="J22" s="29"/>
      <c r="K22" s="193" t="s">
        <v>182</v>
      </c>
      <c r="L22" s="33" t="s">
        <v>572</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v>0.0</v>
      </c>
      <c r="C24" s="75"/>
      <c r="D24" s="73"/>
      <c r="E24" s="93">
        <v>0.0</v>
      </c>
      <c r="F24" s="76">
        <v>0.0</v>
      </c>
      <c r="G24" s="77" t="s">
        <v>102</v>
      </c>
      <c r="H24" s="78">
        <v>50.0</v>
      </c>
      <c r="I24" s="79" t="s">
        <v>573</v>
      </c>
      <c r="J24" s="80"/>
      <c r="K24" s="180">
        <v>50.0</v>
      </c>
      <c r="L24" s="181">
        <v>50.0</v>
      </c>
      <c r="M24" s="20"/>
      <c r="N24" s="20"/>
      <c r="O24" s="20"/>
      <c r="P24" s="20"/>
      <c r="Q24" s="20"/>
      <c r="R24" s="20"/>
      <c r="S24" s="20"/>
      <c r="T24" s="20"/>
      <c r="U24" s="20"/>
      <c r="V24" s="20"/>
      <c r="W24" s="20"/>
      <c r="X24" s="20"/>
      <c r="Y24" s="20"/>
      <c r="Z24" s="20"/>
    </row>
    <row r="25" ht="12.75" customHeight="1">
      <c r="A25" s="73" t="s">
        <v>103</v>
      </c>
      <c r="B25" s="93"/>
      <c r="C25" s="75"/>
      <c r="D25" s="73"/>
      <c r="E25" s="93">
        <v>0.0</v>
      </c>
      <c r="F25" s="76">
        <v>0.0</v>
      </c>
      <c r="G25" s="77" t="s">
        <v>105</v>
      </c>
      <c r="H25" s="78">
        <v>300.0</v>
      </c>
      <c r="I25" s="79" t="s">
        <v>574</v>
      </c>
      <c r="J25" s="80"/>
      <c r="K25" s="180">
        <v>210.0</v>
      </c>
      <c r="L25" s="181">
        <v>210.0</v>
      </c>
      <c r="M25" s="20"/>
      <c r="N25" s="20"/>
      <c r="O25" s="20"/>
      <c r="P25" s="20"/>
      <c r="Q25" s="20"/>
      <c r="R25" s="20"/>
      <c r="S25" s="20"/>
      <c r="T25" s="20"/>
      <c r="U25" s="20"/>
      <c r="V25" s="20"/>
      <c r="W25" s="20"/>
      <c r="X25" s="20"/>
      <c r="Y25" s="20"/>
      <c r="Z25" s="20"/>
    </row>
    <row r="26" ht="12.75" customHeight="1">
      <c r="A26" s="73" t="s">
        <v>106</v>
      </c>
      <c r="B26" s="74">
        <v>50.0</v>
      </c>
      <c r="C26" s="75" t="s">
        <v>575</v>
      </c>
      <c r="D26" s="73"/>
      <c r="E26" s="74">
        <v>50.0</v>
      </c>
      <c r="F26" s="82">
        <v>50.0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300.0</v>
      </c>
      <c r="C27" s="75" t="s">
        <v>576</v>
      </c>
      <c r="D27" s="73"/>
      <c r="E27" s="83">
        <v>300.0</v>
      </c>
      <c r="F27" s="82">
        <v>300.0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v>0.0</v>
      </c>
      <c r="C28" s="75"/>
      <c r="D28" s="73"/>
      <c r="E28" s="84">
        <v>0.0</v>
      </c>
      <c r="F28" s="76">
        <v>0.0</v>
      </c>
      <c r="G28" s="77" t="s">
        <v>112</v>
      </c>
      <c r="H28" s="85" t="s">
        <v>87</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350</v>
      </c>
      <c r="I34" s="86"/>
      <c r="J34" s="80"/>
      <c r="K34" s="85">
        <f t="shared" ref="K34:L34" si="3">SUM(K24,K25,K26,K27,K30,K32)</f>
        <v>260</v>
      </c>
      <c r="L34" s="100">
        <f t="shared" si="3"/>
        <v>260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350</v>
      </c>
      <c r="C37" s="103"/>
      <c r="D37" s="73"/>
      <c r="E37" s="102">
        <f t="shared" ref="E37:F37" si="4">SUM(E24:E36)</f>
        <v>350</v>
      </c>
      <c r="F37" s="104">
        <f t="shared" si="4"/>
        <v>350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577</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435</v>
      </c>
      <c r="F64" s="166">
        <f t="shared" si="9"/>
        <v>435</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350</v>
      </c>
      <c r="F65" s="166">
        <f t="shared" si="10"/>
        <v>350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785</v>
      </c>
      <c r="F66" s="166">
        <f t="shared" si="11"/>
        <v>785</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578</v>
      </c>
      <c r="B1" s="18" t="s">
        <v>579</v>
      </c>
      <c r="C1" s="18" t="s">
        <v>580</v>
      </c>
      <c r="D1" s="18" t="s">
        <v>581</v>
      </c>
      <c r="E1" s="18" t="s">
        <v>55</v>
      </c>
      <c r="F1" s="18" t="s">
        <v>56</v>
      </c>
      <c r="G1" s="19" t="s">
        <v>582</v>
      </c>
      <c r="H1" s="20"/>
      <c r="I1" s="20"/>
      <c r="J1" s="20"/>
      <c r="K1" s="21" t="s">
        <v>583</v>
      </c>
      <c r="L1" s="22"/>
      <c r="M1" s="20"/>
      <c r="N1" s="23"/>
      <c r="O1" s="20"/>
      <c r="P1" s="20"/>
      <c r="Q1" s="20"/>
      <c r="R1" s="20"/>
      <c r="S1" s="20"/>
      <c r="T1" s="20"/>
      <c r="U1" s="20"/>
      <c r="V1" s="20"/>
      <c r="W1" s="20"/>
      <c r="X1" s="20"/>
      <c r="Y1" s="20"/>
      <c r="Z1" s="20"/>
    </row>
    <row r="2" ht="12.75" customHeight="1">
      <c r="A2" s="24" t="s">
        <v>584</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585</v>
      </c>
      <c r="B3" s="30" t="s">
        <v>586</v>
      </c>
      <c r="C3" s="30" t="s">
        <v>587</v>
      </c>
      <c r="D3" s="30" t="s">
        <v>346</v>
      </c>
      <c r="E3" s="29" t="s">
        <v>65</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75.0</v>
      </c>
      <c r="C5" s="36" t="s">
        <v>588</v>
      </c>
      <c r="D5" s="37"/>
      <c r="E5" s="38">
        <v>75.0</v>
      </c>
      <c r="F5" s="39">
        <v>75.0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400.0</v>
      </c>
      <c r="C6" s="36" t="s">
        <v>589</v>
      </c>
      <c r="D6" s="37"/>
      <c r="E6" s="38">
        <v>100.0</v>
      </c>
      <c r="F6" s="39">
        <v>100.0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100.0</v>
      </c>
      <c r="C7" s="36" t="s">
        <v>590</v>
      </c>
      <c r="D7" s="37"/>
      <c r="E7" s="38">
        <v>100.0</v>
      </c>
      <c r="F7" s="39">
        <v>100.0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8">
        <v>250.0</v>
      </c>
      <c r="C8" s="36" t="s">
        <v>591</v>
      </c>
      <c r="D8" s="37"/>
      <c r="E8" s="38">
        <v>170.0</v>
      </c>
      <c r="F8" s="39">
        <v>170.0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8">
        <v>0.0</v>
      </c>
      <c r="C17" s="36" t="s">
        <v>592</v>
      </c>
      <c r="D17" s="37"/>
      <c r="E17" s="38">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825</v>
      </c>
      <c r="C20" s="54"/>
      <c r="D20" s="37"/>
      <c r="E20" s="54">
        <f t="shared" ref="E20:F20" si="1">SUM(E5,E6,E7,E8,E10,E11,E15,E17,E18)</f>
        <v>445</v>
      </c>
      <c r="F20" s="60">
        <f t="shared" si="1"/>
        <v>445</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93"/>
      <c r="C25" s="75"/>
      <c r="D25" s="73"/>
      <c r="E25" s="93">
        <v>0.0</v>
      </c>
      <c r="F25" s="76">
        <v>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93"/>
      <c r="C26" s="75"/>
      <c r="D26" s="73"/>
      <c r="E26" s="93">
        <v>0.0</v>
      </c>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4"/>
      <c r="C27" s="75"/>
      <c r="D27" s="73"/>
      <c r="E27" s="84">
        <v>0.0</v>
      </c>
      <c r="F27" s="76">
        <v>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c r="C28" s="75"/>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0</v>
      </c>
      <c r="C37" s="103"/>
      <c r="D37" s="73"/>
      <c r="E37" s="102">
        <f t="shared" ref="E37:F37" si="4">SUM(E24:E36)</f>
        <v>0</v>
      </c>
      <c r="F37" s="104">
        <f t="shared" si="4"/>
        <v>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593</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445</v>
      </c>
      <c r="F64" s="166">
        <f t="shared" si="9"/>
        <v>445</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0</v>
      </c>
      <c r="F65" s="166">
        <f t="shared" si="10"/>
        <v>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445</v>
      </c>
      <c r="F66" s="166">
        <f t="shared" si="11"/>
        <v>445</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594</v>
      </c>
      <c r="B1" s="18" t="s">
        <v>595</v>
      </c>
      <c r="C1" s="18" t="s">
        <v>174</v>
      </c>
      <c r="D1" s="18" t="s">
        <v>596</v>
      </c>
      <c r="E1" s="18" t="s">
        <v>55</v>
      </c>
      <c r="F1" s="18" t="s">
        <v>205</v>
      </c>
      <c r="G1" s="19" t="s">
        <v>597</v>
      </c>
      <c r="H1" s="20"/>
      <c r="I1" s="20"/>
      <c r="J1" s="20"/>
      <c r="K1" s="21" t="s">
        <v>598</v>
      </c>
      <c r="L1" s="22"/>
      <c r="M1" s="20"/>
      <c r="N1" s="23"/>
      <c r="O1" s="20"/>
      <c r="P1" s="20"/>
      <c r="Q1" s="20"/>
      <c r="R1" s="20"/>
      <c r="S1" s="20"/>
      <c r="T1" s="20"/>
      <c r="U1" s="20"/>
      <c r="V1" s="20"/>
      <c r="W1" s="20"/>
      <c r="X1" s="20"/>
      <c r="Y1" s="20"/>
      <c r="Z1" s="20"/>
    </row>
    <row r="2" ht="12.75" customHeight="1">
      <c r="A2" s="24" t="s">
        <v>234</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235</v>
      </c>
      <c r="B3" s="30" t="s">
        <v>67</v>
      </c>
      <c r="C3" s="30" t="s">
        <v>68</v>
      </c>
      <c r="D3" s="30" t="s">
        <v>69</v>
      </c>
      <c r="E3" s="29" t="s">
        <v>70</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0.0</v>
      </c>
      <c r="C7" s="36"/>
      <c r="D7" s="37"/>
      <c r="E7" s="35">
        <v>0.0</v>
      </c>
      <c r="F7" s="44">
        <v>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0.0</v>
      </c>
      <c r="C8" s="36"/>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0</v>
      </c>
      <c r="C20" s="54"/>
      <c r="D20" s="37"/>
      <c r="E20" s="54">
        <f t="shared" ref="E20:F20" si="1">SUM(E5,E6,E7,E8,E10,E11,E15,E17,E18)</f>
        <v>0</v>
      </c>
      <c r="F20" s="60">
        <f t="shared" si="1"/>
        <v>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44</v>
      </c>
      <c r="I21" s="63"/>
      <c r="J21" s="27" t="s">
        <v>599</v>
      </c>
      <c r="K21" s="27" t="s">
        <v>237</v>
      </c>
      <c r="L21" s="66" t="s">
        <v>600</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t="s">
        <v>601</v>
      </c>
      <c r="I22" s="70"/>
      <c r="J22" s="29"/>
      <c r="K22" s="29" t="s">
        <v>602</v>
      </c>
      <c r="L22" s="33" t="s">
        <v>603</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v>150.0</v>
      </c>
      <c r="C24" s="75" t="s">
        <v>604</v>
      </c>
      <c r="D24" s="73"/>
      <c r="E24" s="74">
        <v>150.0</v>
      </c>
      <c r="F24" s="82">
        <v>150.0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74">
        <v>150.0</v>
      </c>
      <c r="C25" s="75" t="s">
        <v>605</v>
      </c>
      <c r="D25" s="73"/>
      <c r="E25" s="74">
        <v>150.0</v>
      </c>
      <c r="F25" s="82">
        <v>150.0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93"/>
      <c r="C26" s="75"/>
      <c r="D26" s="73"/>
      <c r="E26" s="93">
        <v>0.0</v>
      </c>
      <c r="F26" s="76">
        <v>0.0</v>
      </c>
      <c r="G26" s="77" t="s">
        <v>107</v>
      </c>
      <c r="H26" s="78">
        <v>100.0</v>
      </c>
      <c r="I26" s="79" t="s">
        <v>606</v>
      </c>
      <c r="J26" s="80"/>
      <c r="K26" s="180">
        <v>100.0</v>
      </c>
      <c r="L26" s="181">
        <v>100.0</v>
      </c>
      <c r="M26" s="20"/>
      <c r="N26" s="20"/>
      <c r="O26" s="20"/>
      <c r="P26" s="20"/>
      <c r="Q26" s="20"/>
      <c r="R26" s="20"/>
      <c r="S26" s="20"/>
      <c r="T26" s="20"/>
      <c r="U26" s="20"/>
      <c r="V26" s="20"/>
      <c r="W26" s="20"/>
      <c r="X26" s="20"/>
      <c r="Y26" s="20"/>
      <c r="Z26" s="20"/>
    </row>
    <row r="27" ht="12.75" customHeight="1">
      <c r="A27" s="73" t="s">
        <v>108</v>
      </c>
      <c r="B27" s="83">
        <v>100.0</v>
      </c>
      <c r="C27" s="75" t="s">
        <v>607</v>
      </c>
      <c r="D27" s="73"/>
      <c r="E27" s="83">
        <v>100.0</v>
      </c>
      <c r="F27" s="82">
        <v>100.0</v>
      </c>
      <c r="G27" s="80" t="s">
        <v>110</v>
      </c>
      <c r="H27" s="78">
        <v>100.0</v>
      </c>
      <c r="I27" s="79" t="s">
        <v>608</v>
      </c>
      <c r="J27" s="80"/>
      <c r="K27" s="180">
        <v>100.0</v>
      </c>
      <c r="L27" s="181">
        <v>100.0</v>
      </c>
      <c r="M27" s="20"/>
      <c r="N27" s="20"/>
      <c r="O27" s="20"/>
      <c r="P27" s="20"/>
      <c r="Q27" s="20"/>
      <c r="R27" s="20"/>
      <c r="S27" s="20"/>
      <c r="T27" s="20"/>
      <c r="U27" s="20"/>
      <c r="V27" s="20"/>
      <c r="W27" s="20"/>
      <c r="X27" s="20"/>
      <c r="Y27" s="20"/>
      <c r="Z27" s="20"/>
    </row>
    <row r="28" ht="12.75" customHeight="1">
      <c r="A28" s="73" t="s">
        <v>111</v>
      </c>
      <c r="B28" s="84">
        <v>0.0</v>
      </c>
      <c r="C28" s="75"/>
      <c r="D28" s="73"/>
      <c r="E28" s="84">
        <v>0.0</v>
      </c>
      <c r="F28" s="76">
        <v>0.0</v>
      </c>
      <c r="G28" s="77" t="s">
        <v>112</v>
      </c>
      <c r="H28" s="85">
        <v>0.0</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244</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200</v>
      </c>
      <c r="I34" s="86"/>
      <c r="J34" s="80"/>
      <c r="K34" s="85">
        <f t="shared" ref="K34:L34" si="3">SUM(K24,K25,K26,K27,K30,K32)</f>
        <v>200</v>
      </c>
      <c r="L34" s="100">
        <f t="shared" si="3"/>
        <v>200</v>
      </c>
      <c r="M34" s="20"/>
      <c r="N34" s="20"/>
      <c r="O34" s="20"/>
      <c r="P34" s="20"/>
      <c r="Q34" s="20"/>
      <c r="R34" s="20"/>
      <c r="S34" s="20"/>
      <c r="T34" s="20"/>
      <c r="U34" s="20"/>
      <c r="V34" s="20"/>
      <c r="W34" s="20"/>
      <c r="X34" s="20"/>
      <c r="Y34" s="20"/>
      <c r="Z34" s="20"/>
    </row>
    <row r="35" ht="12.75" customHeight="1">
      <c r="A35" s="73" t="s">
        <v>92</v>
      </c>
      <c r="B35" s="74">
        <v>150.0</v>
      </c>
      <c r="C35" s="75" t="s">
        <v>609</v>
      </c>
      <c r="D35" s="73"/>
      <c r="E35" s="74">
        <v>150.0</v>
      </c>
      <c r="F35" s="82">
        <v>150.0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550</v>
      </c>
      <c r="C37" s="103"/>
      <c r="D37" s="73"/>
      <c r="E37" s="102">
        <f t="shared" ref="E37:F37" si="4">SUM(E24:E36)</f>
        <v>550</v>
      </c>
      <c r="F37" s="104">
        <f t="shared" si="4"/>
        <v>550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610</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200</v>
      </c>
      <c r="F64" s="166">
        <f t="shared" si="9"/>
        <v>200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550</v>
      </c>
      <c r="F65" s="166">
        <f t="shared" si="10"/>
        <v>550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750</v>
      </c>
      <c r="F66" s="166">
        <f t="shared" si="11"/>
        <v>750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611</v>
      </c>
      <c r="B1" s="18" t="s">
        <v>612</v>
      </c>
      <c r="C1" s="18" t="s">
        <v>174</v>
      </c>
      <c r="D1" s="18" t="s">
        <v>613</v>
      </c>
      <c r="E1" s="18" t="s">
        <v>55</v>
      </c>
      <c r="F1" s="18" t="s">
        <v>56</v>
      </c>
      <c r="G1" s="19" t="s">
        <v>614</v>
      </c>
      <c r="H1" s="20"/>
      <c r="I1" s="20"/>
      <c r="J1" s="20"/>
      <c r="K1" s="21" t="s">
        <v>615</v>
      </c>
      <c r="L1" s="22"/>
      <c r="M1" s="20"/>
      <c r="N1" s="23"/>
      <c r="O1" s="20"/>
      <c r="P1" s="20"/>
      <c r="Q1" s="20"/>
      <c r="R1" s="20"/>
      <c r="S1" s="20"/>
      <c r="T1" s="20"/>
      <c r="U1" s="20"/>
      <c r="V1" s="20"/>
      <c r="W1" s="20"/>
      <c r="X1" s="20"/>
      <c r="Y1" s="20"/>
      <c r="Z1" s="20"/>
    </row>
    <row r="2" ht="12.75" customHeight="1">
      <c r="A2" s="194" t="s">
        <v>616</v>
      </c>
      <c r="B2" s="25"/>
      <c r="C2" s="25"/>
      <c r="D2" s="25"/>
      <c r="E2" s="26"/>
      <c r="F2" s="26"/>
      <c r="G2" s="25" t="s">
        <v>617</v>
      </c>
      <c r="H2" s="27"/>
      <c r="I2" s="27"/>
      <c r="J2" s="27"/>
      <c r="K2" s="26"/>
      <c r="L2" s="28"/>
      <c r="M2" s="20"/>
      <c r="N2" s="20"/>
      <c r="O2" s="20"/>
      <c r="P2" s="20"/>
      <c r="Q2" s="20"/>
      <c r="R2" s="20"/>
      <c r="S2" s="20"/>
      <c r="T2" s="20"/>
      <c r="U2" s="20"/>
      <c r="V2" s="20"/>
      <c r="W2" s="20"/>
      <c r="X2" s="20"/>
      <c r="Y2" s="20"/>
      <c r="Z2" s="20"/>
    </row>
    <row r="3" ht="12.75" customHeight="1">
      <c r="A3" s="29" t="s">
        <v>618</v>
      </c>
      <c r="B3" s="30" t="s">
        <v>563</v>
      </c>
      <c r="C3" s="30" t="s">
        <v>211</v>
      </c>
      <c r="D3" s="30" t="s">
        <v>619</v>
      </c>
      <c r="E3" s="29" t="s">
        <v>65</v>
      </c>
      <c r="F3" s="31"/>
      <c r="G3" s="29" t="s">
        <v>620</v>
      </c>
      <c r="H3" s="30" t="s">
        <v>621</v>
      </c>
      <c r="I3" s="30" t="s">
        <v>187</v>
      </c>
      <c r="J3" s="30" t="s">
        <v>619</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500.0</v>
      </c>
      <c r="C5" s="36" t="s">
        <v>622</v>
      </c>
      <c r="D5" s="37"/>
      <c r="E5" s="38">
        <v>0.0</v>
      </c>
      <c r="F5" s="39">
        <v>0.0</v>
      </c>
      <c r="G5" s="40" t="s">
        <v>76</v>
      </c>
      <c r="H5" s="41">
        <v>500.0</v>
      </c>
      <c r="I5" s="42" t="s">
        <v>623</v>
      </c>
      <c r="J5" s="40"/>
      <c r="K5" s="176">
        <v>240.0</v>
      </c>
      <c r="L5" s="177">
        <v>240.0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500.0</v>
      </c>
      <c r="C7" s="36" t="s">
        <v>624</v>
      </c>
      <c r="D7" s="37"/>
      <c r="E7" s="38">
        <v>0.0</v>
      </c>
      <c r="F7" s="39">
        <v>0.0</v>
      </c>
      <c r="G7" s="40" t="s">
        <v>79</v>
      </c>
      <c r="H7" s="41">
        <v>200.0</v>
      </c>
      <c r="I7" s="42" t="s">
        <v>625</v>
      </c>
      <c r="J7" s="40"/>
      <c r="K7" s="176">
        <v>200.0</v>
      </c>
      <c r="L7" s="177">
        <v>200.0</v>
      </c>
      <c r="M7" s="20"/>
      <c r="N7" s="20"/>
      <c r="O7" s="20"/>
      <c r="P7" s="20"/>
      <c r="Q7" s="20"/>
      <c r="R7" s="20"/>
      <c r="S7" s="20"/>
      <c r="T7" s="20"/>
      <c r="U7" s="20"/>
      <c r="V7" s="20"/>
      <c r="W7" s="20"/>
      <c r="X7" s="20"/>
      <c r="Y7" s="20"/>
      <c r="Z7" s="20"/>
    </row>
    <row r="8" ht="12.75" customHeight="1">
      <c r="A8" s="34" t="s">
        <v>80</v>
      </c>
      <c r="B8" s="35">
        <v>350.0</v>
      </c>
      <c r="C8" s="36" t="s">
        <v>626</v>
      </c>
      <c r="D8" s="37"/>
      <c r="E8" s="38">
        <v>0.0</v>
      </c>
      <c r="F8" s="39">
        <v>0.0</v>
      </c>
      <c r="G8" s="40" t="s">
        <v>80</v>
      </c>
      <c r="H8" s="41">
        <v>175.0</v>
      </c>
      <c r="I8" s="42" t="s">
        <v>627</v>
      </c>
      <c r="J8" s="40"/>
      <c r="K8" s="176">
        <v>170.0</v>
      </c>
      <c r="L8" s="177">
        <v>170.0</v>
      </c>
      <c r="M8" s="20"/>
      <c r="N8" s="20"/>
      <c r="O8" s="20"/>
      <c r="P8" s="20"/>
      <c r="Q8" s="20"/>
      <c r="R8" s="20"/>
      <c r="S8" s="20"/>
      <c r="T8" s="20"/>
      <c r="U8" s="20"/>
      <c r="V8" s="20"/>
      <c r="W8" s="20"/>
      <c r="X8" s="20"/>
      <c r="Y8" s="20"/>
      <c r="Z8" s="20"/>
    </row>
    <row r="9" ht="12.75" customHeight="1">
      <c r="A9" s="37" t="s">
        <v>82</v>
      </c>
      <c r="B9" s="35">
        <v>0.0</v>
      </c>
      <c r="C9" s="36" t="s">
        <v>195</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t="s">
        <v>87</v>
      </c>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t="s">
        <v>87</v>
      </c>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v>1350.0</v>
      </c>
      <c r="D17" s="37"/>
      <c r="E17" s="35">
        <v>0.0</v>
      </c>
      <c r="F17" s="44">
        <v>0.0</v>
      </c>
      <c r="G17" s="40" t="s">
        <v>92</v>
      </c>
      <c r="H17" s="41">
        <v>875.0</v>
      </c>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1350</v>
      </c>
      <c r="C20" s="54"/>
      <c r="D20" s="37"/>
      <c r="E20" s="54">
        <f t="shared" ref="E20:F20" si="1">SUM(E5,E6,E7,E8,E10,E11,E15,E17,E18)</f>
        <v>0</v>
      </c>
      <c r="F20" s="60">
        <f t="shared" si="1"/>
        <v>0</v>
      </c>
      <c r="G20" s="40" t="s">
        <v>94</v>
      </c>
      <c r="H20" s="47">
        <f>SUM(H5:H18)</f>
        <v>1750</v>
      </c>
      <c r="I20" s="55"/>
      <c r="J20" s="40"/>
      <c r="K20" s="47">
        <f t="shared" ref="K20:L20" si="2">SUM(K5:K19)</f>
        <v>610</v>
      </c>
      <c r="L20" s="61">
        <f t="shared" si="2"/>
        <v>610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46</v>
      </c>
      <c r="I21" s="63"/>
      <c r="J21" s="27" t="s">
        <v>628</v>
      </c>
      <c r="K21" s="27" t="s">
        <v>237</v>
      </c>
      <c r="L21" s="66" t="s">
        <v>600</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t="s">
        <v>629</v>
      </c>
      <c r="I22" s="70"/>
      <c r="J22" s="29"/>
      <c r="K22" s="29" t="s">
        <v>630</v>
      </c>
      <c r="L22" s="33" t="s">
        <v>631</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c r="C24" s="75"/>
      <c r="D24" s="73"/>
      <c r="E24" s="93">
        <v>0.0</v>
      </c>
      <c r="F24" s="76">
        <v>0.0</v>
      </c>
      <c r="G24" s="77" t="s">
        <v>102</v>
      </c>
      <c r="H24" s="78">
        <v>1500.0</v>
      </c>
      <c r="I24" s="79" t="s">
        <v>632</v>
      </c>
      <c r="J24" s="80"/>
      <c r="K24" s="180">
        <v>1190.0</v>
      </c>
      <c r="L24" s="181">
        <v>1190.0</v>
      </c>
      <c r="M24" s="20"/>
      <c r="N24" s="20"/>
      <c r="O24" s="20"/>
      <c r="P24" s="20"/>
      <c r="Q24" s="20"/>
      <c r="R24" s="20"/>
      <c r="S24" s="20"/>
      <c r="T24" s="20"/>
      <c r="U24" s="20"/>
      <c r="V24" s="20"/>
      <c r="W24" s="20"/>
      <c r="X24" s="20"/>
      <c r="Y24" s="20"/>
      <c r="Z24" s="20"/>
    </row>
    <row r="25" ht="12.75" customHeight="1">
      <c r="A25" s="73" t="s">
        <v>103</v>
      </c>
      <c r="B25" s="93"/>
      <c r="C25" s="75"/>
      <c r="D25" s="73"/>
      <c r="E25" s="93">
        <v>0.0</v>
      </c>
      <c r="F25" s="76">
        <v>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93"/>
      <c r="C26" s="75"/>
      <c r="D26" s="73"/>
      <c r="E26" s="93">
        <v>0.0</v>
      </c>
      <c r="F26" s="76">
        <v>0.0</v>
      </c>
      <c r="G26" s="77" t="s">
        <v>107</v>
      </c>
      <c r="H26" s="78">
        <v>150.0</v>
      </c>
      <c r="I26" s="79" t="s">
        <v>633</v>
      </c>
      <c r="J26" s="80"/>
      <c r="K26" s="180">
        <v>150.0</v>
      </c>
      <c r="L26" s="181">
        <v>150.0</v>
      </c>
      <c r="M26" s="20"/>
      <c r="N26" s="20"/>
      <c r="O26" s="20"/>
      <c r="P26" s="20"/>
      <c r="Q26" s="20"/>
      <c r="R26" s="20"/>
      <c r="S26" s="20"/>
      <c r="T26" s="20"/>
      <c r="U26" s="20"/>
      <c r="V26" s="20"/>
      <c r="W26" s="20"/>
      <c r="X26" s="20"/>
      <c r="Y26" s="20"/>
      <c r="Z26" s="20"/>
    </row>
    <row r="27" ht="12.75" customHeight="1">
      <c r="A27" s="73" t="s">
        <v>108</v>
      </c>
      <c r="B27" s="84"/>
      <c r="C27" s="75"/>
      <c r="D27" s="73"/>
      <c r="E27" s="84">
        <v>0.0</v>
      </c>
      <c r="F27" s="76">
        <v>0.0</v>
      </c>
      <c r="G27" s="80" t="s">
        <v>110</v>
      </c>
      <c r="H27" s="78">
        <v>0.0</v>
      </c>
      <c r="I27" s="79"/>
      <c r="J27" s="80"/>
      <c r="K27" s="78">
        <v>0.0</v>
      </c>
      <c r="L27" s="181">
        <v>0.0</v>
      </c>
      <c r="M27" s="20"/>
      <c r="N27" s="20"/>
      <c r="O27" s="20"/>
      <c r="P27" s="20"/>
      <c r="Q27" s="20"/>
      <c r="R27" s="20"/>
      <c r="S27" s="20"/>
      <c r="T27" s="20"/>
      <c r="U27" s="20"/>
      <c r="V27" s="20"/>
      <c r="W27" s="20"/>
      <c r="X27" s="20"/>
      <c r="Y27" s="20"/>
      <c r="Z27" s="20"/>
    </row>
    <row r="28" ht="12.75" customHeight="1">
      <c r="A28" s="73" t="s">
        <v>111</v>
      </c>
      <c r="B28" s="84"/>
      <c r="C28" s="75"/>
      <c r="D28" s="73"/>
      <c r="E28" s="84">
        <v>0.0</v>
      </c>
      <c r="F28" s="76">
        <v>0.0</v>
      </c>
      <c r="G28" s="77" t="s">
        <v>112</v>
      </c>
      <c r="H28" s="85">
        <v>0.0</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244</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1650</v>
      </c>
      <c r="I34" s="86"/>
      <c r="J34" s="80"/>
      <c r="K34" s="85">
        <f t="shared" ref="K34:L34" si="3">SUM(K24,K25,K26,K27,K30,K32)</f>
        <v>1340</v>
      </c>
      <c r="L34" s="100">
        <f t="shared" si="3"/>
        <v>1340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0</v>
      </c>
      <c r="C37" s="103"/>
      <c r="D37" s="73"/>
      <c r="E37" s="102">
        <f t="shared" ref="E37:F37" si="4">SUM(E24:E36)</f>
        <v>0</v>
      </c>
      <c r="F37" s="104">
        <f t="shared" si="4"/>
        <v>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634</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1950</v>
      </c>
      <c r="F64" s="166">
        <f t="shared" si="9"/>
        <v>1950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0</v>
      </c>
      <c r="F65" s="166">
        <f t="shared" si="10"/>
        <v>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1950</v>
      </c>
      <c r="F66" s="166">
        <f t="shared" si="11"/>
        <v>1950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635</v>
      </c>
      <c r="B1" s="18" t="s">
        <v>636</v>
      </c>
      <c r="C1" s="18" t="s">
        <v>53</v>
      </c>
      <c r="D1" s="18" t="s">
        <v>637</v>
      </c>
      <c r="E1" s="18" t="s">
        <v>55</v>
      </c>
      <c r="F1" s="18" t="s">
        <v>56</v>
      </c>
      <c r="G1" s="19" t="s">
        <v>638</v>
      </c>
      <c r="H1" s="20"/>
      <c r="I1" s="20"/>
      <c r="J1" s="20"/>
      <c r="K1" s="21" t="s">
        <v>639</v>
      </c>
      <c r="L1" s="22"/>
      <c r="M1" s="20"/>
      <c r="N1" s="23"/>
      <c r="O1" s="20"/>
      <c r="P1" s="20"/>
      <c r="Q1" s="20"/>
      <c r="R1" s="20"/>
      <c r="S1" s="20"/>
      <c r="T1" s="20"/>
      <c r="U1" s="20"/>
      <c r="V1" s="20"/>
      <c r="W1" s="20"/>
      <c r="X1" s="20"/>
      <c r="Y1" s="20"/>
      <c r="Z1" s="20"/>
    </row>
    <row r="2" ht="12.75" customHeight="1">
      <c r="A2" s="24" t="s">
        <v>234</v>
      </c>
      <c r="B2" s="25"/>
      <c r="C2" s="25"/>
      <c r="D2" s="25"/>
      <c r="E2" s="26"/>
      <c r="F2" s="26"/>
      <c r="G2" s="25" t="s">
        <v>60</v>
      </c>
      <c r="H2" s="27"/>
      <c r="I2" s="27"/>
      <c r="J2" s="27"/>
      <c r="K2" s="26"/>
      <c r="L2" s="28"/>
      <c r="M2" s="20"/>
      <c r="N2" s="20"/>
      <c r="O2" s="20"/>
      <c r="P2" s="20"/>
      <c r="Q2" s="20"/>
      <c r="R2" s="20"/>
      <c r="S2" s="20"/>
      <c r="T2" s="20"/>
      <c r="U2" s="20"/>
      <c r="V2" s="20"/>
      <c r="W2" s="20"/>
      <c r="X2" s="20"/>
      <c r="Y2" s="20"/>
      <c r="Z2" s="20"/>
    </row>
    <row r="3" ht="12.75" customHeight="1">
      <c r="A3" s="29" t="s">
        <v>235</v>
      </c>
      <c r="B3" s="30" t="s">
        <v>67</v>
      </c>
      <c r="C3" s="30" t="s">
        <v>68</v>
      </c>
      <c r="D3" s="30" t="s">
        <v>69</v>
      </c>
      <c r="E3" s="29" t="s">
        <v>70</v>
      </c>
      <c r="F3" s="31"/>
      <c r="G3" s="29" t="s">
        <v>66</v>
      </c>
      <c r="H3" s="30" t="s">
        <v>67</v>
      </c>
      <c r="I3" s="30" t="s">
        <v>68</v>
      </c>
      <c r="J3" s="30" t="s">
        <v>69</v>
      </c>
      <c r="K3" s="29" t="s">
        <v>70</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0.0</v>
      </c>
      <c r="C5" s="36"/>
      <c r="D5" s="37"/>
      <c r="E5" s="35">
        <v>0.0</v>
      </c>
      <c r="F5" s="44">
        <v>0.0</v>
      </c>
      <c r="G5" s="40" t="s">
        <v>76</v>
      </c>
      <c r="H5" s="41">
        <v>0.0</v>
      </c>
      <c r="I5" s="42"/>
      <c r="J5" s="40"/>
      <c r="K5" s="41">
        <v>0.0</v>
      </c>
      <c r="L5" s="43">
        <v>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0.0</v>
      </c>
      <c r="C7" s="36"/>
      <c r="D7" s="37"/>
      <c r="E7" s="35">
        <v>0.0</v>
      </c>
      <c r="F7" s="44">
        <v>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0.0</v>
      </c>
      <c r="C8" s="36"/>
      <c r="D8" s="37"/>
      <c r="E8" s="35">
        <v>0.0</v>
      </c>
      <c r="F8" s="44">
        <v>0.0</v>
      </c>
      <c r="G8" s="40" t="s">
        <v>80</v>
      </c>
      <c r="H8" s="41">
        <v>0.0</v>
      </c>
      <c r="I8" s="42"/>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83</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0</v>
      </c>
      <c r="C20" s="54"/>
      <c r="D20" s="37"/>
      <c r="E20" s="54">
        <f t="shared" ref="E20:F20" si="1">SUM(E5,E6,E7,E8,E10,E11,E15,E17,E18)</f>
        <v>0</v>
      </c>
      <c r="F20" s="60">
        <f t="shared" si="1"/>
        <v>0</v>
      </c>
      <c r="G20" s="40" t="s">
        <v>94</v>
      </c>
      <c r="H20" s="47">
        <f>SUM(H5:H18)</f>
        <v>0</v>
      </c>
      <c r="I20" s="55"/>
      <c r="J20" s="40"/>
      <c r="K20" s="47">
        <f t="shared" ref="K20:L20" si="2">SUM(K5:K19)</f>
        <v>0</v>
      </c>
      <c r="L20" s="61">
        <f t="shared" si="2"/>
        <v>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t="s">
        <v>48</v>
      </c>
      <c r="I21" s="63"/>
      <c r="J21" s="27" t="s">
        <v>640</v>
      </c>
      <c r="K21" s="27" t="s">
        <v>237</v>
      </c>
      <c r="L21" s="66" t="s">
        <v>641</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t="s">
        <v>642</v>
      </c>
      <c r="I22" s="70"/>
      <c r="J22" s="29"/>
      <c r="K22" s="29" t="s">
        <v>313</v>
      </c>
      <c r="L22" s="33" t="s">
        <v>643</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74">
        <v>200.0</v>
      </c>
      <c r="C24" s="75" t="s">
        <v>644</v>
      </c>
      <c r="D24" s="73"/>
      <c r="E24" s="74">
        <v>200.0</v>
      </c>
      <c r="F24" s="82">
        <v>200.0</v>
      </c>
      <c r="G24" s="77" t="s">
        <v>102</v>
      </c>
      <c r="H24" s="78">
        <v>200.0</v>
      </c>
      <c r="I24" s="79"/>
      <c r="J24" s="80"/>
      <c r="K24" s="180">
        <v>200.0</v>
      </c>
      <c r="L24" s="181">
        <v>200.0</v>
      </c>
      <c r="M24" s="20"/>
      <c r="N24" s="20"/>
      <c r="O24" s="20"/>
      <c r="P24" s="20"/>
      <c r="Q24" s="20"/>
      <c r="R24" s="20"/>
      <c r="S24" s="20"/>
      <c r="T24" s="20"/>
      <c r="U24" s="20"/>
      <c r="V24" s="20"/>
      <c r="W24" s="20"/>
      <c r="X24" s="20"/>
      <c r="Y24" s="20"/>
      <c r="Z24" s="20"/>
    </row>
    <row r="25" ht="12.75" customHeight="1">
      <c r="A25" s="73" t="s">
        <v>103</v>
      </c>
      <c r="B25" s="93">
        <v>50.0</v>
      </c>
      <c r="C25" s="75" t="s">
        <v>645</v>
      </c>
      <c r="D25" s="73"/>
      <c r="E25" s="74">
        <v>50.0</v>
      </c>
      <c r="F25" s="82">
        <v>50.0</v>
      </c>
      <c r="G25" s="77" t="s">
        <v>105</v>
      </c>
      <c r="H25" s="78">
        <v>250.0</v>
      </c>
      <c r="I25" s="79" t="s">
        <v>646</v>
      </c>
      <c r="J25" s="80"/>
      <c r="K25" s="180">
        <v>250.0</v>
      </c>
      <c r="L25" s="181">
        <v>250.0</v>
      </c>
      <c r="M25" s="20"/>
      <c r="N25" s="20"/>
      <c r="O25" s="20"/>
      <c r="P25" s="20"/>
      <c r="Q25" s="20"/>
      <c r="R25" s="20"/>
      <c r="S25" s="20"/>
      <c r="T25" s="20"/>
      <c r="U25" s="20"/>
      <c r="V25" s="20"/>
      <c r="W25" s="20"/>
      <c r="X25" s="20"/>
      <c r="Y25" s="20"/>
      <c r="Z25" s="20"/>
    </row>
    <row r="26" ht="12.75" customHeight="1">
      <c r="A26" s="73" t="s">
        <v>106</v>
      </c>
      <c r="B26" s="74">
        <v>50.0</v>
      </c>
      <c r="C26" s="75" t="s">
        <v>647</v>
      </c>
      <c r="D26" s="73"/>
      <c r="E26" s="74">
        <v>50.0</v>
      </c>
      <c r="F26" s="82">
        <v>50.0</v>
      </c>
      <c r="G26" s="77" t="s">
        <v>107</v>
      </c>
      <c r="H26" s="78">
        <v>200.0</v>
      </c>
      <c r="I26" s="79" t="s">
        <v>648</v>
      </c>
      <c r="J26" s="80"/>
      <c r="K26" s="180">
        <v>200.0</v>
      </c>
      <c r="L26" s="181">
        <v>200.0</v>
      </c>
      <c r="M26" s="20"/>
      <c r="N26" s="20"/>
      <c r="O26" s="20"/>
      <c r="P26" s="20"/>
      <c r="Q26" s="20"/>
      <c r="R26" s="20"/>
      <c r="S26" s="20"/>
      <c r="T26" s="20"/>
      <c r="U26" s="20"/>
      <c r="V26" s="20"/>
      <c r="W26" s="20"/>
      <c r="X26" s="20"/>
      <c r="Y26" s="20"/>
      <c r="Z26" s="20"/>
    </row>
    <row r="27" ht="12.75" customHeight="1">
      <c r="A27" s="73" t="s">
        <v>108</v>
      </c>
      <c r="B27" s="83">
        <v>100.0</v>
      </c>
      <c r="C27" s="75" t="s">
        <v>649</v>
      </c>
      <c r="D27" s="73"/>
      <c r="E27" s="83">
        <v>100.0</v>
      </c>
      <c r="F27" s="82">
        <v>100.0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3">
        <v>150.0</v>
      </c>
      <c r="C28" s="75" t="s">
        <v>650</v>
      </c>
      <c r="D28" s="73"/>
      <c r="E28" s="83">
        <v>150.0</v>
      </c>
      <c r="F28" s="82">
        <v>150.0</v>
      </c>
      <c r="G28" s="77" t="s">
        <v>112</v>
      </c>
      <c r="H28" s="85">
        <v>0.0</v>
      </c>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244</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650</v>
      </c>
      <c r="I34" s="86"/>
      <c r="J34" s="80"/>
      <c r="K34" s="85">
        <f t="shared" ref="K34:L34" si="3">SUM(K24,K25,K26,K27,K30,K32)</f>
        <v>650</v>
      </c>
      <c r="L34" s="100">
        <f t="shared" si="3"/>
        <v>650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550</v>
      </c>
      <c r="C37" s="103"/>
      <c r="D37" s="73"/>
      <c r="E37" s="102">
        <f t="shared" ref="E37:F37" si="4">SUM(E24:E36)</f>
        <v>550</v>
      </c>
      <c r="F37" s="104">
        <f t="shared" si="4"/>
        <v>550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82"/>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650</v>
      </c>
      <c r="F64" s="166">
        <f t="shared" si="9"/>
        <v>650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550</v>
      </c>
      <c r="F65" s="166">
        <f t="shared" si="10"/>
        <v>550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1200</v>
      </c>
      <c r="F66" s="166">
        <f t="shared" si="11"/>
        <v>1200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651</v>
      </c>
      <c r="B1" s="18" t="s">
        <v>652</v>
      </c>
      <c r="C1" s="18" t="s">
        <v>174</v>
      </c>
      <c r="D1" s="18" t="s">
        <v>653</v>
      </c>
      <c r="E1" s="18" t="s">
        <v>55</v>
      </c>
      <c r="F1" s="18" t="s">
        <v>56</v>
      </c>
      <c r="G1" s="19" t="s">
        <v>654</v>
      </c>
      <c r="H1" s="20"/>
      <c r="I1" s="20"/>
      <c r="J1" s="20"/>
      <c r="K1" s="21" t="s">
        <v>655</v>
      </c>
      <c r="L1" s="22"/>
      <c r="M1" s="20"/>
      <c r="N1" s="23"/>
      <c r="O1" s="20"/>
      <c r="P1" s="20"/>
      <c r="Q1" s="20"/>
      <c r="R1" s="20"/>
      <c r="S1" s="20"/>
      <c r="T1" s="20"/>
      <c r="U1" s="20"/>
      <c r="V1" s="20"/>
      <c r="W1" s="20"/>
      <c r="X1" s="20"/>
      <c r="Y1" s="20"/>
      <c r="Z1" s="20"/>
    </row>
    <row r="2" ht="12.75" customHeight="1">
      <c r="A2" s="24" t="s">
        <v>656</v>
      </c>
      <c r="B2" s="25"/>
      <c r="C2" s="25"/>
      <c r="D2" s="25"/>
      <c r="E2" s="26"/>
      <c r="F2" s="26"/>
      <c r="G2" s="25" t="s">
        <v>657</v>
      </c>
      <c r="H2" s="27"/>
      <c r="I2" s="27"/>
      <c r="J2" s="27"/>
      <c r="K2" s="26"/>
      <c r="L2" s="28"/>
      <c r="M2" s="20"/>
      <c r="N2" s="20"/>
      <c r="O2" s="20"/>
      <c r="P2" s="20"/>
      <c r="Q2" s="20"/>
      <c r="R2" s="20"/>
      <c r="S2" s="20"/>
      <c r="T2" s="20"/>
      <c r="U2" s="20"/>
      <c r="V2" s="20"/>
      <c r="W2" s="20"/>
      <c r="X2" s="20"/>
      <c r="Y2" s="20"/>
      <c r="Z2" s="20"/>
    </row>
    <row r="3" ht="12.75" customHeight="1">
      <c r="A3" s="29" t="s">
        <v>658</v>
      </c>
      <c r="B3" s="30" t="s">
        <v>659</v>
      </c>
      <c r="C3" s="30" t="s">
        <v>660</v>
      </c>
      <c r="D3" s="30" t="s">
        <v>282</v>
      </c>
      <c r="E3" s="29" t="s">
        <v>65</v>
      </c>
      <c r="F3" s="31"/>
      <c r="G3" s="29" t="s">
        <v>661</v>
      </c>
      <c r="H3" s="30" t="s">
        <v>659</v>
      </c>
      <c r="I3" s="30" t="s">
        <v>662</v>
      </c>
      <c r="J3" s="30" t="s">
        <v>282</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200.0</v>
      </c>
      <c r="C5" s="36" t="s">
        <v>663</v>
      </c>
      <c r="D5" s="37"/>
      <c r="E5" s="38">
        <v>200.0</v>
      </c>
      <c r="F5" s="39">
        <v>200.0</v>
      </c>
      <c r="G5" s="40" t="s">
        <v>76</v>
      </c>
      <c r="H5" s="41">
        <v>300.0</v>
      </c>
      <c r="I5" s="42" t="s">
        <v>664</v>
      </c>
      <c r="J5" s="40"/>
      <c r="K5" s="176">
        <v>240.0</v>
      </c>
      <c r="L5" s="177">
        <v>240.0</v>
      </c>
      <c r="M5" s="20"/>
      <c r="N5" s="20"/>
      <c r="O5" s="20"/>
      <c r="P5" s="20"/>
      <c r="Q5" s="20"/>
      <c r="R5" s="20"/>
      <c r="S5" s="20"/>
      <c r="T5" s="20"/>
      <c r="U5" s="20"/>
      <c r="V5" s="20"/>
      <c r="W5" s="20"/>
      <c r="X5" s="20"/>
      <c r="Y5" s="20"/>
      <c r="Z5" s="20"/>
    </row>
    <row r="6" ht="12.75" customHeight="1">
      <c r="A6" s="34" t="s">
        <v>78</v>
      </c>
      <c r="B6" s="35">
        <v>0.0</v>
      </c>
      <c r="C6" s="36"/>
      <c r="D6" s="37"/>
      <c r="E6" s="35">
        <v>0.0</v>
      </c>
      <c r="F6" s="44">
        <v>0.0</v>
      </c>
      <c r="G6" s="40" t="s">
        <v>78</v>
      </c>
      <c r="H6" s="41">
        <v>0.0</v>
      </c>
      <c r="I6" s="42"/>
      <c r="J6" s="40"/>
      <c r="K6" s="41">
        <v>0.0</v>
      </c>
      <c r="L6" s="43">
        <v>0.0</v>
      </c>
      <c r="M6" s="20"/>
      <c r="N6" s="20"/>
      <c r="O6" s="20"/>
      <c r="P6" s="20"/>
      <c r="Q6" s="20"/>
      <c r="R6" s="20"/>
      <c r="S6" s="20"/>
      <c r="T6" s="20"/>
      <c r="U6" s="20"/>
      <c r="V6" s="20"/>
      <c r="W6" s="20"/>
      <c r="X6" s="20"/>
      <c r="Y6" s="20"/>
      <c r="Z6" s="20"/>
    </row>
    <row r="7" ht="12.75" customHeight="1">
      <c r="A7" s="34" t="s">
        <v>79</v>
      </c>
      <c r="B7" s="35">
        <v>100.0</v>
      </c>
      <c r="C7" s="36" t="s">
        <v>665</v>
      </c>
      <c r="D7" s="37"/>
      <c r="E7" s="38">
        <v>100.0</v>
      </c>
      <c r="F7" s="39">
        <v>100.0</v>
      </c>
      <c r="G7" s="40" t="s">
        <v>79</v>
      </c>
      <c r="H7" s="41">
        <v>0.0</v>
      </c>
      <c r="I7" s="42"/>
      <c r="J7" s="40"/>
      <c r="K7" s="41">
        <v>0.0</v>
      </c>
      <c r="L7" s="43">
        <v>0.0</v>
      </c>
      <c r="M7" s="20"/>
      <c r="N7" s="20"/>
      <c r="O7" s="20"/>
      <c r="P7" s="20"/>
      <c r="Q7" s="20"/>
      <c r="R7" s="20"/>
      <c r="S7" s="20"/>
      <c r="T7" s="20"/>
      <c r="U7" s="20"/>
      <c r="V7" s="20"/>
      <c r="W7" s="20"/>
      <c r="X7" s="20"/>
      <c r="Y7" s="20"/>
      <c r="Z7" s="20"/>
    </row>
    <row r="8" ht="12.75" customHeight="1">
      <c r="A8" s="34" t="s">
        <v>80</v>
      </c>
      <c r="B8" s="35">
        <v>200.0</v>
      </c>
      <c r="C8" s="36" t="s">
        <v>666</v>
      </c>
      <c r="D8" s="37"/>
      <c r="E8" s="38">
        <v>170.0</v>
      </c>
      <c r="F8" s="39">
        <v>170.0</v>
      </c>
      <c r="G8" s="40" t="s">
        <v>80</v>
      </c>
      <c r="H8" s="41">
        <v>0.0</v>
      </c>
      <c r="I8" s="42" t="s">
        <v>667</v>
      </c>
      <c r="J8" s="40"/>
      <c r="K8" s="41">
        <v>0.0</v>
      </c>
      <c r="L8" s="43">
        <v>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t="s">
        <v>87</v>
      </c>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185">
        <v>0.0</v>
      </c>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500</v>
      </c>
      <c r="C20" s="54"/>
      <c r="D20" s="37"/>
      <c r="E20" s="54">
        <f t="shared" ref="E20:F20" si="1">SUM(E5,E6,E7,E8,E10,E11,E15,E17,E18)</f>
        <v>470</v>
      </c>
      <c r="F20" s="60">
        <f t="shared" si="1"/>
        <v>470</v>
      </c>
      <c r="G20" s="40" t="s">
        <v>94</v>
      </c>
      <c r="H20" s="47">
        <f>SUM(H5:H18)</f>
        <v>300</v>
      </c>
      <c r="I20" s="55"/>
      <c r="J20" s="40"/>
      <c r="K20" s="47">
        <f t="shared" ref="K20:L20" si="2">SUM(K5:K19)</f>
        <v>240</v>
      </c>
      <c r="L20" s="61">
        <f t="shared" si="2"/>
        <v>240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v>0.0</v>
      </c>
      <c r="C24" s="75" t="s">
        <v>668</v>
      </c>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93">
        <v>0.0</v>
      </c>
      <c r="C25" s="75"/>
      <c r="D25" s="73"/>
      <c r="E25" s="93">
        <v>0.0</v>
      </c>
      <c r="F25" s="76">
        <v>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93"/>
      <c r="C26" s="75"/>
      <c r="D26" s="73"/>
      <c r="E26" s="74"/>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3">
        <v>100.0</v>
      </c>
      <c r="C27" s="75" t="s">
        <v>669</v>
      </c>
      <c r="D27" s="73"/>
      <c r="E27" s="83">
        <v>100.0</v>
      </c>
      <c r="F27" s="82">
        <v>100.0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3">
        <v>150.0</v>
      </c>
      <c r="C28" s="75" t="s">
        <v>670</v>
      </c>
      <c r="D28" s="73"/>
      <c r="E28" s="83">
        <v>150.0</v>
      </c>
      <c r="F28" s="82">
        <v>150.0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v>0.0</v>
      </c>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v>0.0</v>
      </c>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v>0.0</v>
      </c>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v>0.0</v>
      </c>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v>550.0</v>
      </c>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3">
        <v>550.0</v>
      </c>
      <c r="C36" s="101"/>
      <c r="D36" s="96"/>
      <c r="E36" s="97"/>
      <c r="F36" s="99"/>
      <c r="G36" s="30" t="s">
        <v>125</v>
      </c>
      <c r="H36" s="30"/>
      <c r="I36" s="67"/>
      <c r="J36" s="30" t="s">
        <v>69</v>
      </c>
      <c r="K36" s="29"/>
      <c r="L36" s="69"/>
      <c r="M36" s="20"/>
      <c r="N36" s="20"/>
      <c r="O36" s="20"/>
      <c r="P36" s="20"/>
      <c r="Q36" s="20"/>
      <c r="R36" s="20"/>
      <c r="S36" s="20"/>
      <c r="T36" s="20"/>
      <c r="U36" s="20"/>
      <c r="V36" s="20"/>
      <c r="W36" s="20"/>
      <c r="X36" s="20"/>
      <c r="Y36" s="20"/>
      <c r="Z36" s="20"/>
    </row>
    <row r="37" ht="12.75" customHeight="1">
      <c r="A37" s="73" t="s">
        <v>94</v>
      </c>
      <c r="B37" s="102">
        <f>SUM(B24:B35)</f>
        <v>800</v>
      </c>
      <c r="C37" s="103"/>
      <c r="D37" s="73"/>
      <c r="E37" s="102">
        <f t="shared" ref="E37:F37" si="4">SUM(E24:E36)</f>
        <v>250</v>
      </c>
      <c r="F37" s="104">
        <f t="shared" si="4"/>
        <v>250</v>
      </c>
      <c r="G37" s="30" t="s">
        <v>99</v>
      </c>
      <c r="H37" s="30"/>
      <c r="I37" s="67"/>
      <c r="J37" s="30"/>
      <c r="K37" s="29" t="s">
        <v>68</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671</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710</v>
      </c>
      <c r="F64" s="166">
        <f t="shared" si="9"/>
        <v>710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250</v>
      </c>
      <c r="F65" s="166">
        <f t="shared" si="10"/>
        <v>250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960</v>
      </c>
      <c r="F66" s="166">
        <f t="shared" si="11"/>
        <v>960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227</v>
      </c>
      <c r="F67" s="170" t="s">
        <v>201</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1" t="s">
        <v>170</v>
      </c>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672</v>
      </c>
      <c r="B1" s="18" t="s">
        <v>673</v>
      </c>
      <c r="C1" s="18" t="s">
        <v>174</v>
      </c>
      <c r="D1" s="18" t="s">
        <v>674</v>
      </c>
      <c r="E1" s="18" t="s">
        <v>55</v>
      </c>
      <c r="F1" s="18" t="s">
        <v>56</v>
      </c>
      <c r="G1" s="19" t="s">
        <v>675</v>
      </c>
      <c r="H1" s="20"/>
      <c r="I1" s="20"/>
      <c r="J1" s="20"/>
      <c r="K1" s="21" t="s">
        <v>676</v>
      </c>
      <c r="L1" s="22"/>
      <c r="M1" s="20"/>
      <c r="N1" s="23"/>
      <c r="O1" s="20"/>
      <c r="P1" s="20"/>
      <c r="Q1" s="20"/>
      <c r="R1" s="20"/>
      <c r="S1" s="20"/>
      <c r="T1" s="20"/>
      <c r="U1" s="20"/>
      <c r="V1" s="20"/>
      <c r="W1" s="20"/>
      <c r="X1" s="20"/>
      <c r="Y1" s="20"/>
      <c r="Z1" s="20"/>
    </row>
    <row r="2" ht="12.75" customHeight="1">
      <c r="A2" s="24" t="s">
        <v>677</v>
      </c>
      <c r="B2" s="25"/>
      <c r="C2" s="25"/>
      <c r="D2" s="25"/>
      <c r="E2" s="26"/>
      <c r="F2" s="26"/>
      <c r="G2" s="25" t="s">
        <v>678</v>
      </c>
      <c r="H2" s="27"/>
      <c r="I2" s="27"/>
      <c r="J2" s="27"/>
      <c r="K2" s="26"/>
      <c r="L2" s="28"/>
      <c r="M2" s="20"/>
      <c r="N2" s="20"/>
      <c r="O2" s="20"/>
      <c r="P2" s="20"/>
      <c r="Q2" s="20"/>
      <c r="R2" s="20"/>
      <c r="S2" s="20"/>
      <c r="T2" s="20"/>
      <c r="U2" s="20"/>
      <c r="V2" s="20"/>
      <c r="W2" s="20"/>
      <c r="X2" s="20"/>
      <c r="Y2" s="20"/>
      <c r="Z2" s="20"/>
    </row>
    <row r="3" ht="12.75" customHeight="1">
      <c r="A3" s="29" t="s">
        <v>679</v>
      </c>
      <c r="B3" s="30" t="s">
        <v>563</v>
      </c>
      <c r="C3" s="30" t="s">
        <v>211</v>
      </c>
      <c r="D3" s="30" t="s">
        <v>680</v>
      </c>
      <c r="E3" s="29" t="s">
        <v>184</v>
      </c>
      <c r="F3" s="31"/>
      <c r="G3" s="29" t="s">
        <v>681</v>
      </c>
      <c r="H3" s="30" t="s">
        <v>682</v>
      </c>
      <c r="I3" s="30" t="s">
        <v>211</v>
      </c>
      <c r="J3" s="30" t="s">
        <v>683</v>
      </c>
      <c r="K3" s="29" t="s">
        <v>65</v>
      </c>
      <c r="L3" s="31"/>
      <c r="M3" s="20"/>
      <c r="N3" s="20"/>
      <c r="O3" s="20"/>
      <c r="P3" s="20"/>
      <c r="Q3" s="20"/>
      <c r="R3" s="20"/>
      <c r="S3" s="20"/>
      <c r="T3" s="20"/>
      <c r="U3" s="20"/>
      <c r="V3" s="20"/>
      <c r="W3" s="20"/>
      <c r="X3" s="20"/>
      <c r="Y3" s="20"/>
      <c r="Z3" s="20"/>
    </row>
    <row r="4" ht="12.75" customHeight="1">
      <c r="A4" s="32" t="s">
        <v>71</v>
      </c>
      <c r="B4" s="29" t="s">
        <v>72</v>
      </c>
      <c r="C4" s="29" t="s">
        <v>73</v>
      </c>
      <c r="D4" s="29"/>
      <c r="E4" s="29" t="s">
        <v>74</v>
      </c>
      <c r="F4" s="33" t="s">
        <v>75</v>
      </c>
      <c r="G4" s="32" t="s">
        <v>71</v>
      </c>
      <c r="H4" s="30" t="s">
        <v>72</v>
      </c>
      <c r="I4" s="30" t="s">
        <v>73</v>
      </c>
      <c r="J4" s="30"/>
      <c r="K4" s="29" t="s">
        <v>74</v>
      </c>
      <c r="L4" s="33" t="s">
        <v>75</v>
      </c>
      <c r="M4" s="20"/>
      <c r="N4" s="20"/>
      <c r="O4" s="20"/>
      <c r="P4" s="20"/>
      <c r="Q4" s="20"/>
      <c r="R4" s="20"/>
      <c r="S4" s="20"/>
      <c r="T4" s="20"/>
      <c r="U4" s="20"/>
      <c r="V4" s="20"/>
      <c r="W4" s="20"/>
      <c r="X4" s="20"/>
      <c r="Y4" s="20"/>
      <c r="Z4" s="20"/>
    </row>
    <row r="5" ht="12.75" customHeight="1">
      <c r="A5" s="34" t="s">
        <v>76</v>
      </c>
      <c r="B5" s="35">
        <v>250.0</v>
      </c>
      <c r="C5" s="36" t="s">
        <v>684</v>
      </c>
      <c r="D5" s="37"/>
      <c r="E5" s="38">
        <v>240.0</v>
      </c>
      <c r="F5" s="39">
        <v>240.0</v>
      </c>
      <c r="G5" s="40" t="s">
        <v>76</v>
      </c>
      <c r="H5" s="41">
        <v>100.0</v>
      </c>
      <c r="I5" s="42" t="s">
        <v>685</v>
      </c>
      <c r="J5" s="40"/>
      <c r="K5" s="176">
        <v>100.0</v>
      </c>
      <c r="L5" s="177">
        <v>100.0</v>
      </c>
      <c r="M5" s="20"/>
      <c r="N5" s="20"/>
      <c r="O5" s="20"/>
      <c r="P5" s="20"/>
      <c r="Q5" s="20"/>
      <c r="R5" s="20"/>
      <c r="S5" s="20"/>
      <c r="T5" s="20"/>
      <c r="U5" s="20"/>
      <c r="V5" s="20"/>
      <c r="W5" s="20"/>
      <c r="X5" s="20"/>
      <c r="Y5" s="20"/>
      <c r="Z5" s="20"/>
    </row>
    <row r="6" ht="12.75" customHeight="1">
      <c r="A6" s="34" t="s">
        <v>78</v>
      </c>
      <c r="B6" s="35">
        <v>50.0</v>
      </c>
      <c r="C6" s="36" t="s">
        <v>686</v>
      </c>
      <c r="D6" s="37"/>
      <c r="E6" s="38">
        <v>50.0</v>
      </c>
      <c r="F6" s="39">
        <v>50.0</v>
      </c>
      <c r="G6" s="40" t="s">
        <v>78</v>
      </c>
      <c r="H6" s="41">
        <v>50.0</v>
      </c>
      <c r="I6" s="42" t="s">
        <v>687</v>
      </c>
      <c r="J6" s="40"/>
      <c r="K6" s="176">
        <v>50.0</v>
      </c>
      <c r="L6" s="177">
        <v>50.0</v>
      </c>
      <c r="M6" s="20"/>
      <c r="N6" s="20"/>
      <c r="O6" s="20"/>
      <c r="P6" s="20"/>
      <c r="Q6" s="20"/>
      <c r="R6" s="20"/>
      <c r="S6" s="20"/>
      <c r="T6" s="20"/>
      <c r="U6" s="20"/>
      <c r="V6" s="20"/>
      <c r="W6" s="20"/>
      <c r="X6" s="20"/>
      <c r="Y6" s="20"/>
      <c r="Z6" s="20"/>
    </row>
    <row r="7" ht="12.75" customHeight="1">
      <c r="A7" s="34" t="s">
        <v>79</v>
      </c>
      <c r="B7" s="35">
        <v>300.0</v>
      </c>
      <c r="C7" s="36" t="s">
        <v>688</v>
      </c>
      <c r="D7" s="37"/>
      <c r="E7" s="38">
        <v>300.0</v>
      </c>
      <c r="F7" s="39">
        <v>300.0</v>
      </c>
      <c r="G7" s="40" t="s">
        <v>79</v>
      </c>
      <c r="H7" s="41">
        <v>150.0</v>
      </c>
      <c r="I7" s="42" t="s">
        <v>689</v>
      </c>
      <c r="J7" s="40"/>
      <c r="K7" s="176">
        <v>150.0</v>
      </c>
      <c r="L7" s="177">
        <v>150.0</v>
      </c>
      <c r="M7" s="20"/>
      <c r="N7" s="20"/>
      <c r="O7" s="20"/>
      <c r="P7" s="20"/>
      <c r="Q7" s="20"/>
      <c r="R7" s="20"/>
      <c r="S7" s="20"/>
      <c r="T7" s="20"/>
      <c r="U7" s="20"/>
      <c r="V7" s="20"/>
      <c r="W7" s="20"/>
      <c r="X7" s="20"/>
      <c r="Y7" s="20"/>
      <c r="Z7" s="20"/>
    </row>
    <row r="8" ht="12.75" customHeight="1">
      <c r="A8" s="34" t="s">
        <v>80</v>
      </c>
      <c r="B8" s="35">
        <v>200.0</v>
      </c>
      <c r="C8" s="36" t="s">
        <v>690</v>
      </c>
      <c r="D8" s="37"/>
      <c r="E8" s="38">
        <v>170.0</v>
      </c>
      <c r="F8" s="39">
        <v>170.0</v>
      </c>
      <c r="G8" s="40" t="s">
        <v>80</v>
      </c>
      <c r="H8" s="41">
        <v>400.0</v>
      </c>
      <c r="I8" s="42" t="s">
        <v>691</v>
      </c>
      <c r="J8" s="40"/>
      <c r="K8" s="176">
        <v>170.0</v>
      </c>
      <c r="L8" s="177">
        <v>170.0</v>
      </c>
      <c r="M8" s="20"/>
      <c r="N8" s="20"/>
      <c r="O8" s="20"/>
      <c r="P8" s="20"/>
      <c r="Q8" s="20"/>
      <c r="R8" s="20"/>
      <c r="S8" s="20"/>
      <c r="T8" s="20"/>
      <c r="U8" s="20"/>
      <c r="V8" s="20"/>
      <c r="W8" s="20"/>
      <c r="X8" s="20"/>
      <c r="Y8" s="20"/>
      <c r="Z8" s="20"/>
    </row>
    <row r="9" ht="12.75" customHeight="1">
      <c r="A9" s="37" t="s">
        <v>82</v>
      </c>
      <c r="B9" s="35">
        <v>0.0</v>
      </c>
      <c r="C9" s="36" t="s">
        <v>83</v>
      </c>
      <c r="D9" s="37"/>
      <c r="E9" s="45"/>
      <c r="F9" s="46"/>
      <c r="G9" s="40" t="s">
        <v>82</v>
      </c>
      <c r="H9" s="47">
        <v>0.0</v>
      </c>
      <c r="I9" s="48" t="s">
        <v>195</v>
      </c>
      <c r="J9" s="40"/>
      <c r="K9" s="49"/>
      <c r="L9" s="50"/>
      <c r="M9" s="20"/>
      <c r="N9" s="20"/>
      <c r="O9" s="20"/>
      <c r="P9" s="20"/>
      <c r="Q9" s="20"/>
      <c r="R9" s="20"/>
      <c r="S9" s="20"/>
      <c r="T9" s="20"/>
      <c r="U9" s="20"/>
      <c r="V9" s="20"/>
      <c r="W9" s="20"/>
      <c r="X9" s="20"/>
      <c r="Y9" s="20"/>
      <c r="Z9" s="20"/>
    </row>
    <row r="10" ht="12.75" customHeight="1">
      <c r="A10" s="51" t="s">
        <v>84</v>
      </c>
      <c r="B10" s="35"/>
      <c r="C10" s="36"/>
      <c r="D10" s="37"/>
      <c r="E10" s="35">
        <v>0.0</v>
      </c>
      <c r="F10" s="44">
        <v>0.0</v>
      </c>
      <c r="G10" s="52" t="s">
        <v>84</v>
      </c>
      <c r="H10" s="41"/>
      <c r="I10" s="42"/>
      <c r="J10" s="40"/>
      <c r="K10" s="41">
        <v>0.0</v>
      </c>
      <c r="L10" s="43">
        <v>0.0</v>
      </c>
      <c r="M10" s="20"/>
      <c r="N10" s="20"/>
      <c r="O10" s="20"/>
      <c r="P10" s="20"/>
      <c r="Q10" s="20"/>
      <c r="R10" s="20"/>
      <c r="S10" s="20"/>
      <c r="T10" s="20"/>
      <c r="U10" s="20"/>
      <c r="V10" s="20"/>
      <c r="W10" s="20"/>
      <c r="X10" s="20"/>
      <c r="Y10" s="20"/>
      <c r="Z10" s="20"/>
    </row>
    <row r="11" ht="12.75" customHeight="1">
      <c r="A11" s="51" t="s">
        <v>85</v>
      </c>
      <c r="B11" s="35"/>
      <c r="C11" s="36"/>
      <c r="D11" s="37"/>
      <c r="E11" s="35">
        <v>0.0</v>
      </c>
      <c r="F11" s="44">
        <v>0.0</v>
      </c>
      <c r="G11" s="52" t="s">
        <v>85</v>
      </c>
      <c r="H11" s="41"/>
      <c r="I11" s="42"/>
      <c r="J11" s="40"/>
      <c r="K11" s="41">
        <v>0.0</v>
      </c>
      <c r="L11" s="43">
        <v>0.0</v>
      </c>
      <c r="M11" s="20"/>
      <c r="N11" s="20"/>
      <c r="O11" s="20"/>
      <c r="P11" s="20"/>
      <c r="Q11" s="20"/>
      <c r="R11" s="20"/>
      <c r="S11" s="20"/>
      <c r="T11" s="20"/>
      <c r="U11" s="20"/>
      <c r="V11" s="20"/>
      <c r="W11" s="20"/>
      <c r="X11" s="20"/>
      <c r="Y11" s="20"/>
      <c r="Z11" s="20"/>
    </row>
    <row r="12" ht="12.75" customHeight="1">
      <c r="A12" s="51" t="s">
        <v>86</v>
      </c>
      <c r="B12" s="35" t="s">
        <v>87</v>
      </c>
      <c r="C12" s="36"/>
      <c r="D12" s="37"/>
      <c r="E12" s="35"/>
      <c r="F12" s="44"/>
      <c r="G12" s="52" t="s">
        <v>86</v>
      </c>
      <c r="H12" s="41"/>
      <c r="I12" s="42"/>
      <c r="J12" s="40"/>
      <c r="K12" s="41">
        <v>0.0</v>
      </c>
      <c r="L12" s="43">
        <v>0.0</v>
      </c>
      <c r="M12" s="20"/>
      <c r="N12" s="20"/>
      <c r="O12" s="20"/>
      <c r="P12" s="20"/>
      <c r="Q12" s="20"/>
      <c r="R12" s="20"/>
      <c r="S12" s="20"/>
      <c r="T12" s="20"/>
      <c r="U12" s="20"/>
      <c r="V12" s="20"/>
      <c r="W12" s="20"/>
      <c r="X12" s="20"/>
      <c r="Y12" s="20"/>
      <c r="Z12" s="20"/>
    </row>
    <row r="13" ht="12.75" customHeight="1">
      <c r="A13" s="51" t="s">
        <v>88</v>
      </c>
      <c r="B13" s="35"/>
      <c r="C13" s="36"/>
      <c r="D13" s="37"/>
      <c r="E13" s="35"/>
      <c r="F13" s="44"/>
      <c r="G13" s="52" t="s">
        <v>88</v>
      </c>
      <c r="H13" s="41"/>
      <c r="I13" s="42"/>
      <c r="J13" s="40"/>
      <c r="K13" s="41">
        <v>0.0</v>
      </c>
      <c r="L13" s="43">
        <v>0.0</v>
      </c>
      <c r="M13" s="20"/>
      <c r="N13" s="20"/>
      <c r="O13" s="20"/>
      <c r="P13" s="20"/>
      <c r="Q13" s="20"/>
      <c r="R13" s="20"/>
      <c r="S13" s="20"/>
      <c r="T13" s="20"/>
      <c r="U13" s="20"/>
      <c r="V13" s="20"/>
      <c r="W13" s="20"/>
      <c r="X13" s="20"/>
      <c r="Y13" s="20"/>
      <c r="Z13" s="20"/>
    </row>
    <row r="14" ht="12.75" customHeight="1">
      <c r="A14" s="51" t="s">
        <v>89</v>
      </c>
      <c r="B14" s="35"/>
      <c r="C14" s="36"/>
      <c r="D14" s="37"/>
      <c r="E14" s="35"/>
      <c r="F14" s="44"/>
      <c r="G14" s="52" t="s">
        <v>89</v>
      </c>
      <c r="H14" s="41"/>
      <c r="I14" s="42"/>
      <c r="J14" s="40"/>
      <c r="K14" s="41">
        <v>0.0</v>
      </c>
      <c r="L14" s="43">
        <v>0.0</v>
      </c>
      <c r="M14" s="20"/>
      <c r="N14" s="20"/>
      <c r="O14" s="20"/>
      <c r="P14" s="20"/>
      <c r="Q14" s="20"/>
      <c r="R14" s="20"/>
      <c r="S14" s="20"/>
      <c r="T14" s="20"/>
      <c r="U14" s="20"/>
      <c r="V14" s="20"/>
      <c r="W14" s="20"/>
      <c r="X14" s="20"/>
      <c r="Y14" s="20"/>
      <c r="Z14" s="20"/>
    </row>
    <row r="15" ht="12.75" customHeight="1">
      <c r="A15" s="51" t="s">
        <v>90</v>
      </c>
      <c r="B15" s="35"/>
      <c r="C15" s="36"/>
      <c r="D15" s="37"/>
      <c r="E15" s="35">
        <v>0.0</v>
      </c>
      <c r="F15" s="44">
        <v>0.0</v>
      </c>
      <c r="G15" s="52" t="s">
        <v>90</v>
      </c>
      <c r="H15" s="41" t="s">
        <v>87</v>
      </c>
      <c r="I15" s="42"/>
      <c r="J15" s="40"/>
      <c r="K15" s="41">
        <v>0.0</v>
      </c>
      <c r="L15" s="43">
        <v>0.0</v>
      </c>
      <c r="M15" s="20"/>
      <c r="N15" s="20"/>
      <c r="O15" s="20"/>
      <c r="P15" s="20"/>
      <c r="Q15" s="20"/>
      <c r="R15" s="20"/>
      <c r="S15" s="20"/>
      <c r="T15" s="20"/>
      <c r="U15" s="20"/>
      <c r="V15" s="20"/>
      <c r="W15" s="20"/>
      <c r="X15" s="20"/>
      <c r="Y15" s="20"/>
      <c r="Z15" s="20"/>
    </row>
    <row r="16" ht="26.25" customHeight="1">
      <c r="A16" s="53" t="s">
        <v>91</v>
      </c>
      <c r="B16" s="54"/>
      <c r="C16" s="53"/>
      <c r="D16" s="37"/>
      <c r="E16" s="45"/>
      <c r="F16" s="46"/>
      <c r="G16" s="40" t="s">
        <v>91</v>
      </c>
      <c r="H16" s="47"/>
      <c r="I16" s="55"/>
      <c r="J16" s="40"/>
      <c r="K16" s="49"/>
      <c r="L16" s="50"/>
      <c r="M16" s="20"/>
      <c r="N16" s="20"/>
      <c r="O16" s="20"/>
      <c r="P16" s="20"/>
      <c r="Q16" s="20"/>
      <c r="R16" s="20"/>
      <c r="S16" s="20"/>
      <c r="T16" s="20"/>
      <c r="U16" s="20"/>
      <c r="V16" s="20"/>
      <c r="W16" s="20"/>
      <c r="X16" s="20"/>
      <c r="Y16" s="20"/>
      <c r="Z16" s="20"/>
    </row>
    <row r="17" ht="12.75" customHeight="1">
      <c r="A17" s="37" t="s">
        <v>92</v>
      </c>
      <c r="B17" s="35">
        <v>0.0</v>
      </c>
      <c r="C17" s="36"/>
      <c r="D17" s="37"/>
      <c r="E17" s="35">
        <v>0.0</v>
      </c>
      <c r="F17" s="44">
        <v>0.0</v>
      </c>
      <c r="G17" s="40" t="s">
        <v>92</v>
      </c>
      <c r="H17" s="41"/>
      <c r="I17" s="42"/>
      <c r="J17" s="40"/>
      <c r="K17" s="41">
        <v>0.0</v>
      </c>
      <c r="L17" s="43">
        <v>0.0</v>
      </c>
      <c r="M17" s="20"/>
      <c r="N17" s="20"/>
      <c r="O17" s="20"/>
      <c r="P17" s="20"/>
      <c r="Q17" s="20"/>
      <c r="R17" s="20"/>
      <c r="S17" s="20"/>
      <c r="T17" s="20"/>
      <c r="U17" s="20"/>
      <c r="V17" s="20"/>
      <c r="W17" s="20"/>
      <c r="X17" s="20"/>
      <c r="Y17" s="20"/>
      <c r="Z17" s="20"/>
    </row>
    <row r="18" ht="12.75" customHeight="1">
      <c r="A18" s="37" t="s">
        <v>92</v>
      </c>
      <c r="B18" s="35"/>
      <c r="C18" s="36"/>
      <c r="D18" s="37"/>
      <c r="E18" s="35">
        <v>0.0</v>
      </c>
      <c r="F18" s="44">
        <v>0.0</v>
      </c>
      <c r="G18" s="40" t="s">
        <v>92</v>
      </c>
      <c r="H18" s="41"/>
      <c r="I18" s="42"/>
      <c r="J18" s="40"/>
      <c r="K18" s="41">
        <v>0.0</v>
      </c>
      <c r="L18" s="43">
        <v>0.0</v>
      </c>
      <c r="M18" s="20"/>
      <c r="N18" s="20"/>
      <c r="O18" s="20"/>
      <c r="P18" s="20"/>
      <c r="Q18" s="20"/>
      <c r="R18" s="20"/>
      <c r="S18" s="20"/>
      <c r="T18" s="20"/>
      <c r="U18" s="20"/>
      <c r="V18" s="20"/>
      <c r="W18" s="20"/>
      <c r="X18" s="20"/>
      <c r="Y18" s="20"/>
      <c r="Z18" s="20"/>
    </row>
    <row r="19" ht="12.75" customHeight="1">
      <c r="A19" s="56" t="s">
        <v>93</v>
      </c>
      <c r="B19" s="57"/>
      <c r="C19" s="58"/>
      <c r="D19" s="56"/>
      <c r="E19" s="45"/>
      <c r="F19" s="46"/>
      <c r="G19" s="59" t="s">
        <v>93</v>
      </c>
      <c r="H19" s="49"/>
      <c r="I19" s="48"/>
      <c r="J19" s="59"/>
      <c r="K19" s="49"/>
      <c r="L19" s="50"/>
      <c r="M19" s="20"/>
      <c r="N19" s="20"/>
      <c r="O19" s="20"/>
      <c r="P19" s="20"/>
      <c r="Q19" s="20"/>
      <c r="R19" s="20"/>
      <c r="S19" s="20"/>
      <c r="T19" s="20"/>
      <c r="U19" s="20"/>
      <c r="V19" s="20"/>
      <c r="W19" s="20"/>
      <c r="X19" s="20"/>
      <c r="Y19" s="20"/>
      <c r="Z19" s="20"/>
    </row>
    <row r="20" ht="12.75" customHeight="1">
      <c r="A20" s="37" t="s">
        <v>94</v>
      </c>
      <c r="B20" s="54">
        <f>SUM(B5:B18)</f>
        <v>800</v>
      </c>
      <c r="C20" s="54"/>
      <c r="D20" s="37"/>
      <c r="E20" s="54">
        <f t="shared" ref="E20:F20" si="1">SUM(E5,E6,E7,E8,E10,E11,E15,E17,E18)</f>
        <v>760</v>
      </c>
      <c r="F20" s="60">
        <f t="shared" si="1"/>
        <v>760</v>
      </c>
      <c r="G20" s="40" t="s">
        <v>94</v>
      </c>
      <c r="H20" s="47">
        <f>SUM(H5:H18)</f>
        <v>700</v>
      </c>
      <c r="I20" s="55"/>
      <c r="J20" s="40"/>
      <c r="K20" s="47">
        <f t="shared" ref="K20:L20" si="2">SUM(K5:K19)</f>
        <v>470</v>
      </c>
      <c r="L20" s="61">
        <f t="shared" si="2"/>
        <v>470</v>
      </c>
      <c r="M20" s="20"/>
      <c r="N20" s="20"/>
      <c r="O20" s="20"/>
      <c r="P20" s="20"/>
      <c r="Q20" s="20"/>
      <c r="R20" s="20"/>
      <c r="S20" s="20"/>
      <c r="T20" s="20"/>
      <c r="U20" s="20"/>
      <c r="V20" s="20"/>
      <c r="W20" s="20"/>
      <c r="X20" s="20"/>
      <c r="Y20" s="20"/>
      <c r="Z20" s="20"/>
    </row>
    <row r="21" ht="12.75" customHeight="1">
      <c r="A21" s="62" t="s">
        <v>95</v>
      </c>
      <c r="B21" s="27"/>
      <c r="C21" s="63"/>
      <c r="D21" s="27"/>
      <c r="E21" s="64"/>
      <c r="F21" s="65"/>
      <c r="G21" s="27" t="s">
        <v>96</v>
      </c>
      <c r="H21" s="27"/>
      <c r="I21" s="63"/>
      <c r="J21" s="27" t="s">
        <v>69</v>
      </c>
      <c r="K21" s="27" t="s">
        <v>97</v>
      </c>
      <c r="L21" s="66" t="s">
        <v>98</v>
      </c>
      <c r="M21" s="20"/>
      <c r="N21" s="20"/>
      <c r="O21" s="20"/>
      <c r="P21" s="20"/>
      <c r="Q21" s="20"/>
      <c r="R21" s="20"/>
      <c r="S21" s="20"/>
      <c r="T21" s="20"/>
      <c r="U21" s="20"/>
      <c r="V21" s="20"/>
      <c r="W21" s="20"/>
      <c r="X21" s="20"/>
      <c r="Y21" s="20"/>
      <c r="Z21" s="20"/>
    </row>
    <row r="22" ht="12.75" customHeight="1">
      <c r="A22" s="30"/>
      <c r="B22" s="30"/>
      <c r="C22" s="67"/>
      <c r="D22" s="30"/>
      <c r="E22" s="68"/>
      <c r="F22" s="69"/>
      <c r="G22" s="29" t="s">
        <v>99</v>
      </c>
      <c r="H22" s="29"/>
      <c r="I22" s="70"/>
      <c r="J22" s="29"/>
      <c r="K22" s="29" t="s">
        <v>68</v>
      </c>
      <c r="L22" s="33" t="s">
        <v>67</v>
      </c>
      <c r="M22" s="20"/>
      <c r="N22" s="20"/>
      <c r="O22" s="20"/>
      <c r="P22" s="20"/>
      <c r="Q22" s="20"/>
      <c r="R22" s="20"/>
      <c r="S22" s="20"/>
      <c r="T22" s="20"/>
      <c r="U22" s="20"/>
      <c r="V22" s="20"/>
      <c r="W22" s="20"/>
      <c r="X22" s="20"/>
      <c r="Y22" s="20"/>
      <c r="Z22" s="20"/>
    </row>
    <row r="23" ht="12.75" customHeight="1">
      <c r="A23" s="71"/>
      <c r="B23" s="30" t="s">
        <v>72</v>
      </c>
      <c r="C23" s="67" t="s">
        <v>73</v>
      </c>
      <c r="D23" s="30"/>
      <c r="E23" s="29" t="s">
        <v>74</v>
      </c>
      <c r="F23" s="33" t="s">
        <v>75</v>
      </c>
      <c r="G23" s="72" t="s">
        <v>100</v>
      </c>
      <c r="H23" s="29" t="s">
        <v>72</v>
      </c>
      <c r="I23" s="70" t="s">
        <v>73</v>
      </c>
      <c r="J23" s="29"/>
      <c r="K23" s="29" t="s">
        <v>74</v>
      </c>
      <c r="L23" s="33" t="s">
        <v>75</v>
      </c>
      <c r="M23" s="20"/>
      <c r="N23" s="20"/>
      <c r="O23" s="20"/>
      <c r="P23" s="20"/>
      <c r="Q23" s="20"/>
      <c r="R23" s="20"/>
      <c r="S23" s="20"/>
      <c r="T23" s="20"/>
      <c r="U23" s="20"/>
      <c r="V23" s="20"/>
      <c r="W23" s="20"/>
      <c r="X23" s="20"/>
      <c r="Y23" s="20"/>
      <c r="Z23" s="20"/>
    </row>
    <row r="24" ht="12.75" customHeight="1">
      <c r="A24" s="73" t="s">
        <v>101</v>
      </c>
      <c r="B24" s="93"/>
      <c r="C24" s="75"/>
      <c r="D24" s="73"/>
      <c r="E24" s="93">
        <v>0.0</v>
      </c>
      <c r="F24" s="76">
        <v>0.0</v>
      </c>
      <c r="G24" s="77" t="s">
        <v>102</v>
      </c>
      <c r="H24" s="78">
        <v>0.0</v>
      </c>
      <c r="I24" s="79"/>
      <c r="J24" s="80"/>
      <c r="K24" s="78">
        <v>0.0</v>
      </c>
      <c r="L24" s="81">
        <v>0.0</v>
      </c>
      <c r="M24" s="20"/>
      <c r="N24" s="20"/>
      <c r="O24" s="20"/>
      <c r="P24" s="20"/>
      <c r="Q24" s="20"/>
      <c r="R24" s="20"/>
      <c r="S24" s="20"/>
      <c r="T24" s="20"/>
      <c r="U24" s="20"/>
      <c r="V24" s="20"/>
      <c r="W24" s="20"/>
      <c r="X24" s="20"/>
      <c r="Y24" s="20"/>
      <c r="Z24" s="20"/>
    </row>
    <row r="25" ht="12.75" customHeight="1">
      <c r="A25" s="73" t="s">
        <v>103</v>
      </c>
      <c r="B25" s="93"/>
      <c r="C25" s="75"/>
      <c r="D25" s="73"/>
      <c r="E25" s="93">
        <v>0.0</v>
      </c>
      <c r="F25" s="76">
        <v>0.0</v>
      </c>
      <c r="G25" s="77" t="s">
        <v>105</v>
      </c>
      <c r="H25" s="78">
        <v>0.0</v>
      </c>
      <c r="I25" s="79"/>
      <c r="J25" s="80"/>
      <c r="K25" s="78">
        <v>0.0</v>
      </c>
      <c r="L25" s="81">
        <v>0.0</v>
      </c>
      <c r="M25" s="20"/>
      <c r="N25" s="20"/>
      <c r="O25" s="20"/>
      <c r="P25" s="20"/>
      <c r="Q25" s="20"/>
      <c r="R25" s="20"/>
      <c r="S25" s="20"/>
      <c r="T25" s="20"/>
      <c r="U25" s="20"/>
      <c r="V25" s="20"/>
      <c r="W25" s="20"/>
      <c r="X25" s="20"/>
      <c r="Y25" s="20"/>
      <c r="Z25" s="20"/>
    </row>
    <row r="26" ht="12.75" customHeight="1">
      <c r="A26" s="73" t="s">
        <v>106</v>
      </c>
      <c r="B26" s="93"/>
      <c r="C26" s="75"/>
      <c r="D26" s="73"/>
      <c r="E26" s="93">
        <v>0.0</v>
      </c>
      <c r="F26" s="76">
        <v>0.0</v>
      </c>
      <c r="G26" s="77" t="s">
        <v>107</v>
      </c>
      <c r="H26" s="78">
        <v>0.0</v>
      </c>
      <c r="I26" s="79"/>
      <c r="J26" s="80"/>
      <c r="K26" s="78">
        <v>0.0</v>
      </c>
      <c r="L26" s="81">
        <v>0.0</v>
      </c>
      <c r="M26" s="20"/>
      <c r="N26" s="20"/>
      <c r="O26" s="20"/>
      <c r="P26" s="20"/>
      <c r="Q26" s="20"/>
      <c r="R26" s="20"/>
      <c r="S26" s="20"/>
      <c r="T26" s="20"/>
      <c r="U26" s="20"/>
      <c r="V26" s="20"/>
      <c r="W26" s="20"/>
      <c r="X26" s="20"/>
      <c r="Y26" s="20"/>
      <c r="Z26" s="20"/>
    </row>
    <row r="27" ht="12.75" customHeight="1">
      <c r="A27" s="73" t="s">
        <v>108</v>
      </c>
      <c r="B27" s="84"/>
      <c r="C27" s="75"/>
      <c r="D27" s="73"/>
      <c r="E27" s="84">
        <v>0.0</v>
      </c>
      <c r="F27" s="76">
        <v>0.0</v>
      </c>
      <c r="G27" s="80" t="s">
        <v>110</v>
      </c>
      <c r="H27" s="78">
        <v>0.0</v>
      </c>
      <c r="I27" s="79"/>
      <c r="J27" s="80"/>
      <c r="K27" s="78">
        <v>0.0</v>
      </c>
      <c r="L27" s="81">
        <v>0.0</v>
      </c>
      <c r="M27" s="20"/>
      <c r="N27" s="20"/>
      <c r="O27" s="20"/>
      <c r="P27" s="20"/>
      <c r="Q27" s="20"/>
      <c r="R27" s="20"/>
      <c r="S27" s="20"/>
      <c r="T27" s="20"/>
      <c r="U27" s="20"/>
      <c r="V27" s="20"/>
      <c r="W27" s="20"/>
      <c r="X27" s="20"/>
      <c r="Y27" s="20"/>
      <c r="Z27" s="20"/>
    </row>
    <row r="28" ht="12.75" customHeight="1">
      <c r="A28" s="73" t="s">
        <v>111</v>
      </c>
      <c r="B28" s="84"/>
      <c r="C28" s="75"/>
      <c r="D28" s="73"/>
      <c r="E28" s="84">
        <v>0.0</v>
      </c>
      <c r="F28" s="76">
        <v>0.0</v>
      </c>
      <c r="G28" s="77" t="s">
        <v>112</v>
      </c>
      <c r="H28" s="85"/>
      <c r="I28" s="86"/>
      <c r="J28" s="80"/>
      <c r="K28" s="87"/>
      <c r="L28" s="88"/>
      <c r="M28" s="20"/>
      <c r="N28" s="20"/>
      <c r="O28" s="20"/>
      <c r="P28" s="20"/>
      <c r="Q28" s="20"/>
      <c r="R28" s="20"/>
      <c r="S28" s="20"/>
      <c r="T28" s="20"/>
      <c r="U28" s="20"/>
      <c r="V28" s="20"/>
      <c r="W28" s="20"/>
      <c r="X28" s="20"/>
      <c r="Y28" s="20"/>
      <c r="Z28" s="20"/>
    </row>
    <row r="29" ht="12.75" customHeight="1">
      <c r="A29" s="73"/>
      <c r="B29" s="73"/>
      <c r="C29" s="89"/>
      <c r="D29" s="73"/>
      <c r="E29" s="73"/>
      <c r="F29" s="90"/>
      <c r="G29" s="91" t="s">
        <v>113</v>
      </c>
      <c r="H29" s="87"/>
      <c r="I29" s="92" t="s">
        <v>83</v>
      </c>
      <c r="J29" s="80"/>
      <c r="K29" s="87"/>
      <c r="L29" s="88"/>
      <c r="M29" s="20"/>
      <c r="N29" s="20"/>
      <c r="O29" s="20"/>
      <c r="P29" s="20"/>
      <c r="Q29" s="20"/>
      <c r="R29" s="20"/>
      <c r="S29" s="20"/>
      <c r="T29" s="20"/>
      <c r="U29" s="20"/>
      <c r="V29" s="20"/>
      <c r="W29" s="20"/>
      <c r="X29" s="20"/>
      <c r="Y29" s="20"/>
      <c r="Z29" s="20"/>
    </row>
    <row r="30" ht="12.75" customHeight="1">
      <c r="A30" s="73" t="s">
        <v>114</v>
      </c>
      <c r="B30" s="93"/>
      <c r="C30" s="75"/>
      <c r="D30" s="73"/>
      <c r="E30" s="93">
        <v>0.0</v>
      </c>
      <c r="F30" s="76">
        <v>0.0</v>
      </c>
      <c r="G30" s="94" t="s">
        <v>115</v>
      </c>
      <c r="H30" s="78">
        <v>0.0</v>
      </c>
      <c r="I30" s="79"/>
      <c r="J30" s="80"/>
      <c r="K30" s="78">
        <v>0.0</v>
      </c>
      <c r="L30" s="81">
        <v>0.0</v>
      </c>
      <c r="M30" s="20"/>
      <c r="N30" s="20"/>
      <c r="O30" s="20"/>
      <c r="P30" s="20"/>
      <c r="Q30" s="20"/>
      <c r="R30" s="20"/>
      <c r="S30" s="20"/>
      <c r="T30" s="20"/>
      <c r="U30" s="20"/>
      <c r="V30" s="20"/>
      <c r="W30" s="20"/>
      <c r="X30" s="20"/>
      <c r="Y30" s="20"/>
      <c r="Z30" s="20"/>
    </row>
    <row r="31" ht="27.0" customHeight="1">
      <c r="A31" s="73" t="s">
        <v>116</v>
      </c>
      <c r="B31" s="93"/>
      <c r="C31" s="75"/>
      <c r="D31" s="73"/>
      <c r="E31" s="93">
        <v>0.0</v>
      </c>
      <c r="F31" s="76">
        <v>0.0</v>
      </c>
      <c r="G31" s="86" t="s">
        <v>117</v>
      </c>
      <c r="H31" s="85"/>
      <c r="I31" s="86"/>
      <c r="J31" s="80"/>
      <c r="K31" s="87"/>
      <c r="L31" s="88"/>
      <c r="M31" s="20"/>
      <c r="N31" s="20"/>
      <c r="O31" s="20"/>
      <c r="P31" s="20"/>
      <c r="Q31" s="20"/>
      <c r="R31" s="20"/>
      <c r="S31" s="20"/>
      <c r="T31" s="20"/>
      <c r="U31" s="20"/>
      <c r="V31" s="20"/>
      <c r="W31" s="20"/>
      <c r="X31" s="20"/>
      <c r="Y31" s="20"/>
      <c r="Z31" s="20"/>
    </row>
    <row r="32" ht="12.75" customHeight="1">
      <c r="A32" s="73" t="s">
        <v>118</v>
      </c>
      <c r="B32" s="93"/>
      <c r="C32" s="75"/>
      <c r="D32" s="73"/>
      <c r="E32" s="93">
        <v>0.0</v>
      </c>
      <c r="F32" s="76">
        <v>0.0</v>
      </c>
      <c r="G32" s="80" t="s">
        <v>92</v>
      </c>
      <c r="H32" s="78">
        <v>0.0</v>
      </c>
      <c r="I32" s="79"/>
      <c r="J32" s="80"/>
      <c r="K32" s="78">
        <v>0.0</v>
      </c>
      <c r="L32" s="81">
        <v>0.0</v>
      </c>
      <c r="M32" s="20"/>
      <c r="N32" s="20"/>
      <c r="O32" s="20"/>
      <c r="P32" s="20"/>
      <c r="Q32" s="20"/>
      <c r="R32" s="20"/>
      <c r="S32" s="20"/>
      <c r="T32" s="20"/>
      <c r="U32" s="20"/>
      <c r="V32" s="20"/>
      <c r="W32" s="20"/>
      <c r="X32" s="20"/>
      <c r="Y32" s="20"/>
      <c r="Z32" s="20"/>
    </row>
    <row r="33" ht="12.75" customHeight="1">
      <c r="A33" s="73" t="s">
        <v>119</v>
      </c>
      <c r="B33" s="93"/>
      <c r="C33" s="75"/>
      <c r="D33" s="73"/>
      <c r="E33" s="93">
        <v>0.0</v>
      </c>
      <c r="F33" s="76">
        <v>0.0</v>
      </c>
      <c r="G33" s="95" t="s">
        <v>120</v>
      </c>
      <c r="H33" s="87"/>
      <c r="I33" s="92"/>
      <c r="J33" s="95"/>
      <c r="K33" s="87"/>
      <c r="L33" s="88"/>
      <c r="M33" s="20"/>
      <c r="N33" s="20"/>
      <c r="O33" s="20"/>
      <c r="P33" s="20"/>
      <c r="Q33" s="20"/>
      <c r="R33" s="20"/>
      <c r="S33" s="20"/>
      <c r="T33" s="20"/>
      <c r="U33" s="20"/>
      <c r="V33" s="20"/>
      <c r="W33" s="20"/>
      <c r="X33" s="20"/>
      <c r="Y33" s="20"/>
      <c r="Z33" s="20"/>
    </row>
    <row r="34" ht="12.75" customHeight="1">
      <c r="A34" s="96" t="s">
        <v>121</v>
      </c>
      <c r="B34" s="97"/>
      <c r="C34" s="98"/>
      <c r="D34" s="96"/>
      <c r="E34" s="97"/>
      <c r="F34" s="99"/>
      <c r="G34" s="80" t="s">
        <v>94</v>
      </c>
      <c r="H34" s="85">
        <f>SUM(H24:H32)</f>
        <v>0</v>
      </c>
      <c r="I34" s="86"/>
      <c r="J34" s="80"/>
      <c r="K34" s="85">
        <f t="shared" ref="K34:L34" si="3">SUM(K24,K25,K26,K27,K30,K32)</f>
        <v>0</v>
      </c>
      <c r="L34" s="100">
        <f t="shared" si="3"/>
        <v>0</v>
      </c>
      <c r="M34" s="20"/>
      <c r="N34" s="20"/>
      <c r="O34" s="20"/>
      <c r="P34" s="20"/>
      <c r="Q34" s="20"/>
      <c r="R34" s="20"/>
      <c r="S34" s="20"/>
      <c r="T34" s="20"/>
      <c r="U34" s="20"/>
      <c r="V34" s="20"/>
      <c r="W34" s="20"/>
      <c r="X34" s="20"/>
      <c r="Y34" s="20"/>
      <c r="Z34" s="20"/>
    </row>
    <row r="35" ht="12.75" customHeight="1">
      <c r="A35" s="73" t="s">
        <v>92</v>
      </c>
      <c r="B35" s="93"/>
      <c r="C35" s="75"/>
      <c r="D35" s="73"/>
      <c r="E35" s="93">
        <v>0.0</v>
      </c>
      <c r="F35" s="76">
        <v>0.0</v>
      </c>
      <c r="G35" s="27" t="s">
        <v>123</v>
      </c>
      <c r="H35" s="27"/>
      <c r="I35" s="63"/>
      <c r="J35" s="27"/>
      <c r="K35" s="64"/>
      <c r="L35" s="65"/>
      <c r="M35" s="20"/>
      <c r="N35" s="20"/>
      <c r="O35" s="20"/>
      <c r="P35" s="20"/>
      <c r="Q35" s="20"/>
      <c r="R35" s="20"/>
      <c r="S35" s="20"/>
      <c r="T35" s="20"/>
      <c r="U35" s="20"/>
      <c r="V35" s="20"/>
      <c r="W35" s="20"/>
      <c r="X35" s="20"/>
      <c r="Y35" s="20"/>
      <c r="Z35" s="20"/>
    </row>
    <row r="36" ht="12.75" customHeight="1">
      <c r="A36" s="96" t="s">
        <v>124</v>
      </c>
      <c r="B36" s="96"/>
      <c r="C36" s="101"/>
      <c r="D36" s="96"/>
      <c r="E36" s="97"/>
      <c r="F36" s="99"/>
      <c r="G36" s="195" t="s">
        <v>692</v>
      </c>
      <c r="H36" s="30"/>
      <c r="I36" s="67"/>
      <c r="J36" s="195" t="s">
        <v>693</v>
      </c>
      <c r="K36" s="29"/>
      <c r="L36" s="69"/>
      <c r="M36" s="20"/>
      <c r="N36" s="20"/>
      <c r="O36" s="20"/>
      <c r="P36" s="20"/>
      <c r="Q36" s="20"/>
      <c r="R36" s="20"/>
      <c r="S36" s="20"/>
      <c r="T36" s="20"/>
      <c r="U36" s="20"/>
      <c r="V36" s="20"/>
      <c r="W36" s="20"/>
      <c r="X36" s="20"/>
      <c r="Y36" s="20"/>
      <c r="Z36" s="20"/>
    </row>
    <row r="37" ht="12.75" customHeight="1">
      <c r="A37" s="73" t="s">
        <v>94</v>
      </c>
      <c r="B37" s="102">
        <f>SUM(B24:B35)</f>
        <v>0</v>
      </c>
      <c r="C37" s="103"/>
      <c r="D37" s="73"/>
      <c r="E37" s="102">
        <f t="shared" ref="E37:F37" si="4">SUM(E24:E36)</f>
        <v>0</v>
      </c>
      <c r="F37" s="104">
        <f t="shared" si="4"/>
        <v>0</v>
      </c>
      <c r="G37" s="195" t="s">
        <v>133</v>
      </c>
      <c r="H37" s="30"/>
      <c r="I37" s="67"/>
      <c r="J37" s="30"/>
      <c r="K37" s="193" t="s">
        <v>694</v>
      </c>
      <c r="L37" s="33" t="s">
        <v>67</v>
      </c>
      <c r="M37" s="20"/>
      <c r="N37" s="20"/>
      <c r="O37" s="20"/>
      <c r="P37" s="20"/>
      <c r="Q37" s="20"/>
      <c r="R37" s="20"/>
      <c r="S37" s="20"/>
      <c r="T37" s="20"/>
      <c r="U37" s="20"/>
      <c r="V37" s="20"/>
      <c r="W37" s="20"/>
      <c r="X37" s="20"/>
      <c r="Y37" s="20"/>
      <c r="Z37" s="20"/>
    </row>
    <row r="38" ht="12.75" customHeight="1">
      <c r="A38" s="62" t="s">
        <v>126</v>
      </c>
      <c r="B38" s="27"/>
      <c r="C38" s="63"/>
      <c r="D38" s="27"/>
      <c r="E38" s="27"/>
      <c r="F38" s="66"/>
      <c r="G38" s="71" t="s">
        <v>127</v>
      </c>
      <c r="H38" s="30" t="s">
        <v>72</v>
      </c>
      <c r="I38" s="67" t="s">
        <v>128</v>
      </c>
      <c r="J38" s="30"/>
      <c r="K38" s="29" t="s">
        <v>74</v>
      </c>
      <c r="L38" s="33" t="s">
        <v>75</v>
      </c>
      <c r="M38" s="20"/>
      <c r="N38" s="20"/>
      <c r="O38" s="20"/>
      <c r="P38" s="20"/>
      <c r="Q38" s="20"/>
      <c r="R38" s="20"/>
      <c r="S38" s="20"/>
      <c r="T38" s="20"/>
      <c r="U38" s="20"/>
      <c r="V38" s="20"/>
      <c r="W38" s="20"/>
      <c r="X38" s="20"/>
      <c r="Y38" s="20"/>
      <c r="Z38" s="20"/>
    </row>
    <row r="39" ht="12.75" customHeight="1">
      <c r="A39" s="30" t="s">
        <v>129</v>
      </c>
      <c r="B39" s="30"/>
      <c r="C39" s="67"/>
      <c r="D39" s="30"/>
      <c r="E39" s="30" t="s">
        <v>130</v>
      </c>
      <c r="F39" s="105" t="s">
        <v>131</v>
      </c>
      <c r="G39" s="106" t="s">
        <v>132</v>
      </c>
      <c r="H39" s="107">
        <v>0.0</v>
      </c>
      <c r="I39" s="108"/>
      <c r="J39" s="109"/>
      <c r="K39" s="107">
        <v>0.0</v>
      </c>
      <c r="L39" s="110">
        <v>0.0</v>
      </c>
      <c r="M39" s="20"/>
      <c r="N39" s="20"/>
      <c r="O39" s="20"/>
      <c r="P39" s="20"/>
      <c r="Q39" s="20"/>
      <c r="R39" s="20"/>
      <c r="S39" s="20"/>
      <c r="T39" s="20"/>
      <c r="U39" s="20"/>
      <c r="V39" s="20"/>
      <c r="W39" s="20"/>
      <c r="X39" s="20"/>
      <c r="Y39" s="20"/>
      <c r="Z39" s="20"/>
    </row>
    <row r="40" ht="12.75" customHeight="1">
      <c r="A40" s="30" t="s">
        <v>133</v>
      </c>
      <c r="B40" s="30"/>
      <c r="C40" s="67"/>
      <c r="D40" s="30"/>
      <c r="E40" s="30"/>
      <c r="F40" s="105"/>
      <c r="G40" s="111" t="s">
        <v>134</v>
      </c>
      <c r="H40" s="107">
        <v>0.0</v>
      </c>
      <c r="I40" s="108"/>
      <c r="J40" s="109"/>
      <c r="K40" s="107">
        <v>0.0</v>
      </c>
      <c r="L40" s="110">
        <v>0.0</v>
      </c>
      <c r="M40" s="20"/>
      <c r="N40" s="20"/>
      <c r="O40" s="20"/>
      <c r="P40" s="20"/>
      <c r="Q40" s="20"/>
      <c r="R40" s="20"/>
      <c r="S40" s="20"/>
      <c r="T40" s="20"/>
      <c r="U40" s="20"/>
      <c r="V40" s="20"/>
      <c r="W40" s="20"/>
      <c r="X40" s="20"/>
      <c r="Y40" s="20"/>
      <c r="Z40" s="20"/>
    </row>
    <row r="41" ht="12.75" customHeight="1">
      <c r="A41" s="112" t="s">
        <v>135</v>
      </c>
      <c r="B41" s="30" t="s">
        <v>72</v>
      </c>
      <c r="C41" s="67" t="s">
        <v>128</v>
      </c>
      <c r="D41" s="71"/>
      <c r="E41" s="29" t="s">
        <v>74</v>
      </c>
      <c r="F41" s="33" t="s">
        <v>75</v>
      </c>
      <c r="G41" s="111" t="s">
        <v>136</v>
      </c>
      <c r="H41" s="107">
        <v>0.0</v>
      </c>
      <c r="I41" s="108"/>
      <c r="J41" s="109"/>
      <c r="K41" s="107">
        <v>0.0</v>
      </c>
      <c r="L41" s="110">
        <v>0.0</v>
      </c>
      <c r="M41" s="20"/>
      <c r="N41" s="20"/>
      <c r="O41" s="20"/>
      <c r="P41" s="20"/>
      <c r="Q41" s="20"/>
      <c r="R41" s="20"/>
      <c r="S41" s="20"/>
      <c r="T41" s="20"/>
      <c r="U41" s="20"/>
      <c r="V41" s="20"/>
      <c r="W41" s="20"/>
      <c r="X41" s="20"/>
      <c r="Y41" s="20"/>
      <c r="Z41" s="20"/>
    </row>
    <row r="42" ht="13.5" customHeight="1">
      <c r="A42" s="113" t="s">
        <v>137</v>
      </c>
      <c r="B42" s="114">
        <v>0.0</v>
      </c>
      <c r="C42" s="115"/>
      <c r="D42" s="116"/>
      <c r="E42" s="117"/>
      <c r="F42" s="117"/>
      <c r="G42" s="118" t="s">
        <v>138</v>
      </c>
      <c r="H42" s="107">
        <v>0.0</v>
      </c>
      <c r="I42" s="108"/>
      <c r="J42" s="109"/>
      <c r="K42" s="107">
        <v>0.0</v>
      </c>
      <c r="L42" s="110">
        <v>0.0</v>
      </c>
      <c r="M42" s="20"/>
      <c r="N42" s="20"/>
      <c r="O42" s="20"/>
      <c r="P42" s="20"/>
      <c r="Q42" s="20"/>
      <c r="R42" s="20"/>
      <c r="S42" s="20"/>
      <c r="T42" s="20"/>
      <c r="U42" s="20"/>
      <c r="V42" s="20"/>
      <c r="W42" s="20"/>
      <c r="X42" s="20"/>
      <c r="Y42" s="20"/>
      <c r="Z42" s="20"/>
    </row>
    <row r="43" ht="12.75" customHeight="1">
      <c r="A43" s="113" t="s">
        <v>139</v>
      </c>
      <c r="B43" s="114">
        <v>0.0</v>
      </c>
      <c r="C43" s="115" t="s">
        <v>140</v>
      </c>
      <c r="D43" s="116"/>
      <c r="E43" s="117"/>
      <c r="F43" s="117"/>
      <c r="G43" s="118" t="s">
        <v>141</v>
      </c>
      <c r="H43" s="107">
        <v>0.0</v>
      </c>
      <c r="I43" s="108"/>
      <c r="J43" s="109"/>
      <c r="K43" s="107">
        <v>0.0</v>
      </c>
      <c r="L43" s="110">
        <v>0.0</v>
      </c>
      <c r="M43" s="20"/>
      <c r="N43" s="20"/>
      <c r="O43" s="20"/>
      <c r="P43" s="20"/>
      <c r="Q43" s="20"/>
      <c r="R43" s="20"/>
      <c r="S43" s="20"/>
      <c r="T43" s="20"/>
      <c r="U43" s="20"/>
      <c r="V43" s="20"/>
      <c r="W43" s="20"/>
      <c r="X43" s="20"/>
      <c r="Y43" s="20"/>
      <c r="Z43" s="20"/>
    </row>
    <row r="44" ht="13.5" customHeight="1">
      <c r="A44" s="113" t="s">
        <v>142</v>
      </c>
      <c r="B44" s="114">
        <v>0.0</v>
      </c>
      <c r="C44" s="119" t="s">
        <v>143</v>
      </c>
      <c r="D44" s="116"/>
      <c r="E44" s="117"/>
      <c r="F44" s="117"/>
      <c r="G44" s="120" t="s">
        <v>144</v>
      </c>
      <c r="H44" s="107">
        <v>0.0</v>
      </c>
      <c r="I44" s="108"/>
      <c r="J44" s="109"/>
      <c r="K44" s="107">
        <v>0.0</v>
      </c>
      <c r="L44" s="110">
        <v>0.0</v>
      </c>
      <c r="M44" s="20"/>
      <c r="N44" s="20"/>
      <c r="O44" s="20"/>
      <c r="P44" s="20"/>
      <c r="Q44" s="20"/>
      <c r="R44" s="20"/>
      <c r="S44" s="20"/>
      <c r="T44" s="20"/>
      <c r="U44" s="20"/>
      <c r="V44" s="20"/>
      <c r="W44" s="20"/>
      <c r="X44" s="20"/>
      <c r="Y44" s="20"/>
      <c r="Z44" s="20"/>
    </row>
    <row r="45" ht="15.75" customHeight="1">
      <c r="A45" s="113" t="s">
        <v>145</v>
      </c>
      <c r="B45" s="121">
        <v>0.0</v>
      </c>
      <c r="C45" s="119"/>
      <c r="D45" s="116"/>
      <c r="E45" s="121">
        <v>0.0</v>
      </c>
      <c r="F45" s="122">
        <v>0.0</v>
      </c>
      <c r="G45" s="111" t="s">
        <v>94</v>
      </c>
      <c r="H45" s="123">
        <f>SUM(H39:H44)</f>
        <v>0</v>
      </c>
      <c r="I45" s="111"/>
      <c r="J45" s="109"/>
      <c r="K45" s="123">
        <f t="shared" ref="K45:L45" si="5">SUM(K39,K40,K41,K42,K43,K44)</f>
        <v>0</v>
      </c>
      <c r="L45" s="124">
        <f t="shared" si="5"/>
        <v>0</v>
      </c>
      <c r="M45" s="20"/>
      <c r="N45" s="20"/>
      <c r="O45" s="20"/>
      <c r="P45" s="20"/>
      <c r="Q45" s="20"/>
      <c r="R45" s="20"/>
      <c r="S45" s="20"/>
      <c r="T45" s="20"/>
      <c r="U45" s="20"/>
      <c r="V45" s="20"/>
      <c r="W45" s="20"/>
      <c r="X45" s="20"/>
      <c r="Y45" s="20"/>
      <c r="Z45" s="20"/>
    </row>
    <row r="46" ht="15.0" customHeight="1">
      <c r="A46" s="113" t="s">
        <v>146</v>
      </c>
      <c r="B46" s="121">
        <v>0.0</v>
      </c>
      <c r="C46" s="119"/>
      <c r="D46" s="116"/>
      <c r="E46" s="121">
        <v>0.0</v>
      </c>
      <c r="F46" s="122">
        <v>0.0</v>
      </c>
      <c r="G46" s="27" t="s">
        <v>147</v>
      </c>
      <c r="H46" s="27"/>
      <c r="I46" s="63"/>
      <c r="J46" s="27"/>
      <c r="K46" s="64"/>
      <c r="L46" s="65"/>
      <c r="M46" s="20"/>
      <c r="N46" s="20"/>
      <c r="O46" s="20"/>
      <c r="P46" s="20"/>
      <c r="Q46" s="20"/>
      <c r="R46" s="20"/>
      <c r="S46" s="20"/>
      <c r="T46" s="20"/>
      <c r="U46" s="20"/>
      <c r="V46" s="20"/>
      <c r="W46" s="20"/>
      <c r="X46" s="20"/>
      <c r="Y46" s="20"/>
      <c r="Z46" s="20"/>
    </row>
    <row r="47" ht="13.5" customHeight="1">
      <c r="A47" s="113" t="s">
        <v>148</v>
      </c>
      <c r="B47" s="117"/>
      <c r="C47" s="113"/>
      <c r="D47" s="116"/>
      <c r="E47" s="117"/>
      <c r="F47" s="113"/>
      <c r="G47" s="125" t="s">
        <v>149</v>
      </c>
      <c r="H47" s="30"/>
      <c r="I47" s="67"/>
      <c r="J47" s="30"/>
      <c r="K47" s="68"/>
      <c r="L47" s="69"/>
      <c r="M47" s="20"/>
      <c r="N47" s="20"/>
      <c r="O47" s="20"/>
      <c r="P47" s="20"/>
      <c r="Q47" s="20"/>
      <c r="R47" s="20"/>
      <c r="S47" s="20"/>
      <c r="T47" s="20"/>
      <c r="U47" s="20"/>
      <c r="V47" s="20"/>
      <c r="W47" s="20"/>
      <c r="X47" s="20"/>
      <c r="Y47" s="20"/>
      <c r="Z47" s="20"/>
    </row>
    <row r="48" ht="13.5" customHeight="1">
      <c r="A48" s="113" t="s">
        <v>150</v>
      </c>
      <c r="B48" s="117"/>
      <c r="C48" s="113"/>
      <c r="D48" s="116"/>
      <c r="E48" s="117"/>
      <c r="F48" s="113"/>
      <c r="G48" s="126" t="s">
        <v>151</v>
      </c>
      <c r="H48" s="71"/>
      <c r="I48" s="127"/>
      <c r="J48" s="71"/>
      <c r="K48" s="68"/>
      <c r="L48" s="69"/>
      <c r="M48" s="20"/>
      <c r="N48" s="20"/>
      <c r="O48" s="20"/>
      <c r="P48" s="20"/>
      <c r="Q48" s="20"/>
      <c r="R48" s="20"/>
      <c r="S48" s="20"/>
      <c r="T48" s="20"/>
      <c r="U48" s="20"/>
      <c r="V48" s="20"/>
      <c r="W48" s="20"/>
      <c r="X48" s="20"/>
      <c r="Y48" s="20"/>
      <c r="Z48" s="20"/>
    </row>
    <row r="49" ht="12.0" customHeight="1">
      <c r="A49" s="113" t="s">
        <v>152</v>
      </c>
      <c r="B49" s="117"/>
      <c r="C49" s="113"/>
      <c r="D49" s="116"/>
      <c r="E49" s="128"/>
      <c r="F49" s="129"/>
      <c r="G49" s="30" t="s">
        <v>99</v>
      </c>
      <c r="H49" s="30"/>
      <c r="I49" s="67" t="s">
        <v>153</v>
      </c>
      <c r="J49" s="30" t="s">
        <v>69</v>
      </c>
      <c r="K49" s="29" t="s">
        <v>68</v>
      </c>
      <c r="L49" s="33" t="s">
        <v>67</v>
      </c>
      <c r="M49" s="20"/>
      <c r="N49" s="20"/>
      <c r="O49" s="20"/>
      <c r="P49" s="20"/>
      <c r="Q49" s="20"/>
      <c r="R49" s="20"/>
      <c r="S49" s="20"/>
      <c r="T49" s="20"/>
      <c r="U49" s="20"/>
      <c r="V49" s="20"/>
      <c r="W49" s="20"/>
      <c r="X49" s="20"/>
      <c r="Y49" s="20"/>
      <c r="Z49" s="20"/>
    </row>
    <row r="50" ht="12.75" customHeight="1">
      <c r="A50" s="116" t="s">
        <v>94</v>
      </c>
      <c r="B50" s="117">
        <f>SUM(B42:B46)</f>
        <v>0</v>
      </c>
      <c r="C50" s="113"/>
      <c r="D50" s="116"/>
      <c r="E50" s="117">
        <f t="shared" ref="E50:F50" si="6">SUM(E45,E46)</f>
        <v>0</v>
      </c>
      <c r="F50" s="130">
        <f t="shared" si="6"/>
        <v>0</v>
      </c>
      <c r="G50" s="131" t="s">
        <v>154</v>
      </c>
      <c r="H50" s="30" t="s">
        <v>72</v>
      </c>
      <c r="I50" s="67" t="s">
        <v>128</v>
      </c>
      <c r="J50" s="71"/>
      <c r="K50" s="29" t="s">
        <v>74</v>
      </c>
      <c r="L50" s="33" t="s">
        <v>75</v>
      </c>
      <c r="M50" s="20"/>
      <c r="N50" s="20"/>
      <c r="O50" s="20"/>
      <c r="P50" s="20"/>
      <c r="Q50" s="20"/>
      <c r="R50" s="20"/>
      <c r="S50" s="20"/>
      <c r="T50" s="20"/>
      <c r="U50" s="20"/>
      <c r="V50" s="20"/>
      <c r="W50" s="20"/>
      <c r="X50" s="20"/>
      <c r="Y50" s="20"/>
      <c r="Z50" s="20"/>
    </row>
    <row r="51" ht="12.75" customHeight="1">
      <c r="A51" s="62" t="s">
        <v>155</v>
      </c>
      <c r="B51" s="27"/>
      <c r="C51" s="63"/>
      <c r="D51" s="27"/>
      <c r="E51" s="64"/>
      <c r="F51" s="65"/>
      <c r="G51" s="132" t="s">
        <v>156</v>
      </c>
      <c r="H51" s="133">
        <v>0.0</v>
      </c>
      <c r="I51" s="134"/>
      <c r="J51" s="135"/>
      <c r="K51" s="133">
        <v>0.0</v>
      </c>
      <c r="L51" s="136">
        <v>0.0</v>
      </c>
      <c r="M51" s="20"/>
      <c r="N51" s="20"/>
      <c r="O51" s="20"/>
      <c r="P51" s="20"/>
      <c r="Q51" s="20"/>
      <c r="R51" s="20"/>
      <c r="S51" s="20"/>
      <c r="T51" s="20"/>
      <c r="U51" s="20"/>
      <c r="V51" s="20"/>
      <c r="W51" s="20"/>
      <c r="X51" s="20"/>
      <c r="Y51" s="20"/>
      <c r="Z51" s="20"/>
    </row>
    <row r="52" ht="12.75" customHeight="1">
      <c r="A52" s="30" t="s">
        <v>149</v>
      </c>
      <c r="B52" s="30"/>
      <c r="C52" s="67"/>
      <c r="D52" s="30"/>
      <c r="E52" s="68"/>
      <c r="F52" s="69"/>
      <c r="G52" s="132" t="s">
        <v>157</v>
      </c>
      <c r="H52" s="133">
        <v>0.0</v>
      </c>
      <c r="I52" s="134"/>
      <c r="J52" s="135"/>
      <c r="K52" s="133">
        <v>0.0</v>
      </c>
      <c r="L52" s="136">
        <v>0.0</v>
      </c>
      <c r="M52" s="20"/>
      <c r="N52" s="20"/>
      <c r="O52" s="20"/>
      <c r="P52" s="20"/>
      <c r="Q52" s="20"/>
      <c r="R52" s="20"/>
      <c r="S52" s="20"/>
      <c r="T52" s="20"/>
      <c r="U52" s="20"/>
      <c r="V52" s="20"/>
      <c r="W52" s="20"/>
      <c r="X52" s="20"/>
      <c r="Y52" s="20"/>
      <c r="Z52" s="20"/>
    </row>
    <row r="53" ht="12.75" customHeight="1">
      <c r="A53" s="131" t="s">
        <v>151</v>
      </c>
      <c r="B53" s="71"/>
      <c r="C53" s="127"/>
      <c r="D53" s="71"/>
      <c r="E53" s="68"/>
      <c r="F53" s="69"/>
      <c r="G53" s="132" t="s">
        <v>158</v>
      </c>
      <c r="H53" s="133">
        <v>0.0</v>
      </c>
      <c r="I53" s="134"/>
      <c r="J53" s="135"/>
      <c r="K53" s="133">
        <v>0.0</v>
      </c>
      <c r="L53" s="136">
        <v>0.0</v>
      </c>
      <c r="M53" s="20"/>
      <c r="N53" s="20"/>
      <c r="O53" s="20"/>
      <c r="P53" s="20"/>
      <c r="Q53" s="20"/>
      <c r="R53" s="20"/>
      <c r="S53" s="20"/>
      <c r="T53" s="20"/>
      <c r="U53" s="20"/>
      <c r="V53" s="20"/>
      <c r="W53" s="20"/>
      <c r="X53" s="20"/>
      <c r="Y53" s="20"/>
      <c r="Z53" s="20"/>
    </row>
    <row r="54" ht="12.75" customHeight="1">
      <c r="A54" s="30" t="s">
        <v>133</v>
      </c>
      <c r="B54" s="71"/>
      <c r="C54" s="67" t="s">
        <v>153</v>
      </c>
      <c r="D54" s="30" t="s">
        <v>69</v>
      </c>
      <c r="E54" s="29" t="s">
        <v>68</v>
      </c>
      <c r="F54" s="33" t="s">
        <v>67</v>
      </c>
      <c r="G54" s="132" t="s">
        <v>159</v>
      </c>
      <c r="H54" s="133">
        <v>0.0</v>
      </c>
      <c r="I54" s="134"/>
      <c r="J54" s="135"/>
      <c r="K54" s="133">
        <v>0.0</v>
      </c>
      <c r="L54" s="136">
        <v>0.0</v>
      </c>
      <c r="M54" s="20"/>
      <c r="N54" s="20"/>
      <c r="O54" s="20"/>
      <c r="P54" s="20"/>
      <c r="Q54" s="20"/>
      <c r="R54" s="20"/>
      <c r="S54" s="20"/>
      <c r="T54" s="20"/>
      <c r="U54" s="20"/>
      <c r="V54" s="20"/>
      <c r="W54" s="20"/>
      <c r="X54" s="20"/>
      <c r="Y54" s="20"/>
      <c r="Z54" s="20"/>
    </row>
    <row r="55" ht="25.5" customHeight="1">
      <c r="A55" s="131" t="s">
        <v>154</v>
      </c>
      <c r="B55" s="137" t="s">
        <v>72</v>
      </c>
      <c r="C55" s="67" t="s">
        <v>128</v>
      </c>
      <c r="D55" s="71"/>
      <c r="E55" s="29" t="s">
        <v>74</v>
      </c>
      <c r="F55" s="33" t="s">
        <v>75</v>
      </c>
      <c r="G55" s="132" t="s">
        <v>160</v>
      </c>
      <c r="H55" s="133">
        <v>0.0</v>
      </c>
      <c r="I55" s="134"/>
      <c r="J55" s="135"/>
      <c r="K55" s="133">
        <v>0.0</v>
      </c>
      <c r="L55" s="136">
        <v>0.0</v>
      </c>
      <c r="M55" s="20"/>
      <c r="N55" s="20"/>
      <c r="O55" s="20"/>
      <c r="P55" s="20"/>
      <c r="Q55" s="20"/>
      <c r="R55" s="20"/>
      <c r="S55" s="20"/>
      <c r="T55" s="20"/>
      <c r="U55" s="20"/>
      <c r="V55" s="20"/>
      <c r="W55" s="20"/>
      <c r="X55" s="20"/>
      <c r="Y55" s="20"/>
      <c r="Z55" s="20"/>
    </row>
    <row r="56" ht="12.75" customHeight="1">
      <c r="A56" s="138" t="s">
        <v>156</v>
      </c>
      <c r="B56" s="139">
        <v>0.0</v>
      </c>
      <c r="C56" s="140"/>
      <c r="D56" s="141"/>
      <c r="E56" s="139">
        <v>0.0</v>
      </c>
      <c r="F56" s="142">
        <v>0.0</v>
      </c>
      <c r="G56" s="143" t="s">
        <v>92</v>
      </c>
      <c r="H56" s="133">
        <v>0.0</v>
      </c>
      <c r="I56" s="134"/>
      <c r="J56" s="135"/>
      <c r="K56" s="133">
        <v>0.0</v>
      </c>
      <c r="L56" s="136">
        <v>0.0</v>
      </c>
      <c r="M56" s="20"/>
      <c r="N56" s="20"/>
      <c r="O56" s="20"/>
      <c r="P56" s="20"/>
      <c r="Q56" s="20"/>
      <c r="R56" s="20"/>
      <c r="S56" s="20"/>
      <c r="T56" s="20"/>
      <c r="U56" s="20"/>
      <c r="V56" s="20"/>
      <c r="W56" s="20"/>
      <c r="X56" s="20"/>
      <c r="Y56" s="20"/>
      <c r="Z56" s="20"/>
    </row>
    <row r="57" ht="25.5" customHeight="1">
      <c r="A57" s="138" t="s">
        <v>157</v>
      </c>
      <c r="B57" s="139">
        <v>0.0</v>
      </c>
      <c r="C57" s="140"/>
      <c r="D57" s="141"/>
      <c r="E57" s="139">
        <v>0.0</v>
      </c>
      <c r="F57" s="142">
        <v>0.0</v>
      </c>
      <c r="G57" s="144" t="s">
        <v>124</v>
      </c>
      <c r="H57" s="145"/>
      <c r="I57" s="144"/>
      <c r="J57" s="145"/>
      <c r="K57" s="146"/>
      <c r="L57" s="147"/>
      <c r="M57" s="20"/>
      <c r="N57" s="20"/>
      <c r="O57" s="20"/>
      <c r="P57" s="20"/>
      <c r="Q57" s="20"/>
      <c r="R57" s="20"/>
      <c r="S57" s="20"/>
      <c r="T57" s="20"/>
      <c r="U57" s="20"/>
      <c r="V57" s="20"/>
      <c r="W57" s="20"/>
      <c r="X57" s="20"/>
      <c r="Y57" s="20"/>
      <c r="Z57" s="20"/>
    </row>
    <row r="58" ht="12.75" customHeight="1">
      <c r="A58" s="138" t="s">
        <v>158</v>
      </c>
      <c r="B58" s="139">
        <v>0.0</v>
      </c>
      <c r="C58" s="140"/>
      <c r="D58" s="141"/>
      <c r="E58" s="139">
        <v>0.0</v>
      </c>
      <c r="F58" s="142">
        <v>0.0</v>
      </c>
      <c r="G58" s="148" t="s">
        <v>94</v>
      </c>
      <c r="H58" s="149">
        <f>SUM(H51:H56)</f>
        <v>0</v>
      </c>
      <c r="I58" s="150"/>
      <c r="J58" s="151"/>
      <c r="K58" s="149">
        <f t="shared" ref="K58:L58" si="7">SUM(K51,K52,K53,K54,K55,K56)</f>
        <v>0</v>
      </c>
      <c r="L58" s="152">
        <f t="shared" si="7"/>
        <v>0</v>
      </c>
      <c r="M58" s="20"/>
      <c r="N58" s="20"/>
      <c r="O58" s="20"/>
      <c r="P58" s="20"/>
      <c r="Q58" s="20"/>
      <c r="R58" s="20"/>
      <c r="S58" s="20"/>
      <c r="T58" s="20"/>
      <c r="U58" s="20"/>
      <c r="V58" s="20"/>
      <c r="W58" s="20"/>
      <c r="X58" s="20"/>
      <c r="Y58" s="20"/>
      <c r="Z58" s="20"/>
    </row>
    <row r="59" ht="12.75" customHeight="1">
      <c r="A59" s="138" t="s">
        <v>161</v>
      </c>
      <c r="B59" s="139">
        <v>0.0</v>
      </c>
      <c r="C59" s="140"/>
      <c r="D59" s="141"/>
      <c r="E59" s="139">
        <v>0.0</v>
      </c>
      <c r="F59" s="142">
        <v>0.0</v>
      </c>
      <c r="G59" s="153" t="s">
        <v>162</v>
      </c>
      <c r="H59" s="20"/>
      <c r="I59" s="20"/>
      <c r="J59" s="20"/>
      <c r="K59" s="20"/>
      <c r="L59" s="20"/>
      <c r="M59" s="20"/>
      <c r="N59" s="20"/>
      <c r="O59" s="20"/>
      <c r="P59" s="20"/>
      <c r="Q59" s="20"/>
      <c r="R59" s="20"/>
      <c r="S59" s="20"/>
      <c r="T59" s="20"/>
      <c r="U59" s="20"/>
      <c r="V59" s="20"/>
      <c r="W59" s="20"/>
      <c r="X59" s="20"/>
      <c r="Y59" s="20"/>
      <c r="Z59" s="20"/>
    </row>
    <row r="60" ht="12.75" customHeight="1">
      <c r="A60" s="138" t="s">
        <v>160</v>
      </c>
      <c r="B60" s="139">
        <v>0.0</v>
      </c>
      <c r="C60" s="140"/>
      <c r="D60" s="141"/>
      <c r="E60" s="139">
        <v>0.0</v>
      </c>
      <c r="F60" s="142">
        <v>0.0</v>
      </c>
      <c r="G60" s="154" t="s">
        <v>695</v>
      </c>
      <c r="H60" s="20"/>
      <c r="I60" s="20"/>
      <c r="J60" s="20"/>
      <c r="K60" s="20"/>
      <c r="L60" s="20"/>
      <c r="M60" s="20"/>
      <c r="N60" s="20"/>
      <c r="O60" s="20"/>
      <c r="P60" s="20"/>
      <c r="Q60" s="20"/>
      <c r="R60" s="20"/>
      <c r="S60" s="20"/>
      <c r="T60" s="20"/>
      <c r="U60" s="20"/>
      <c r="V60" s="20"/>
      <c r="W60" s="20"/>
      <c r="X60" s="20"/>
      <c r="Y60" s="20"/>
      <c r="Z60" s="20"/>
    </row>
    <row r="61" ht="12.75" customHeight="1">
      <c r="A61" s="155" t="s">
        <v>92</v>
      </c>
      <c r="B61" s="139">
        <v>0.0</v>
      </c>
      <c r="C61" s="140"/>
      <c r="D61" s="141"/>
      <c r="E61" s="139">
        <v>0.0</v>
      </c>
      <c r="F61" s="142">
        <v>0.0</v>
      </c>
      <c r="G61" s="156"/>
      <c r="H61" s="20"/>
      <c r="I61" s="20"/>
      <c r="J61" s="20"/>
      <c r="K61" s="20"/>
      <c r="L61" s="20"/>
      <c r="M61" s="20"/>
      <c r="N61" s="20"/>
      <c r="O61" s="20"/>
      <c r="P61" s="20"/>
      <c r="Q61" s="20"/>
      <c r="R61" s="20"/>
      <c r="S61" s="20"/>
      <c r="T61" s="20"/>
      <c r="U61" s="20"/>
      <c r="V61" s="20"/>
      <c r="W61" s="20"/>
      <c r="X61" s="20"/>
      <c r="Y61" s="20"/>
      <c r="Z61" s="20"/>
    </row>
    <row r="62" ht="12.75" customHeight="1">
      <c r="A62" s="157" t="s">
        <v>124</v>
      </c>
      <c r="B62" s="158"/>
      <c r="C62" s="159"/>
      <c r="D62" s="160"/>
      <c r="E62" s="158"/>
      <c r="F62" s="161"/>
      <c r="G62" s="156"/>
      <c r="H62" s="20"/>
      <c r="I62" s="20"/>
      <c r="J62" s="20"/>
      <c r="K62" s="20"/>
      <c r="L62" s="20"/>
      <c r="M62" s="20"/>
      <c r="N62" s="20"/>
      <c r="O62" s="20"/>
      <c r="P62" s="20"/>
      <c r="Q62" s="20"/>
      <c r="R62" s="20"/>
      <c r="S62" s="20"/>
      <c r="T62" s="20"/>
      <c r="U62" s="20"/>
      <c r="V62" s="20"/>
      <c r="W62" s="20"/>
      <c r="X62" s="20"/>
      <c r="Y62" s="20"/>
      <c r="Z62" s="20"/>
    </row>
    <row r="63" ht="12.75" customHeight="1">
      <c r="A63" s="155" t="s">
        <v>94</v>
      </c>
      <c r="B63" s="162">
        <f>SUM(H56:H62)</f>
        <v>0</v>
      </c>
      <c r="C63" s="163"/>
      <c r="D63" s="141"/>
      <c r="E63" s="162">
        <f t="shared" ref="E63:F63" si="8">SUM(E56,E57,E58,E59,E60,E61)</f>
        <v>0</v>
      </c>
      <c r="F63" s="164">
        <f t="shared" si="8"/>
        <v>0</v>
      </c>
      <c r="G63" s="156"/>
      <c r="H63" s="20"/>
      <c r="I63" s="20"/>
      <c r="J63" s="20"/>
      <c r="K63" s="20"/>
      <c r="L63" s="20"/>
      <c r="M63" s="20"/>
      <c r="N63" s="20"/>
      <c r="O63" s="20"/>
      <c r="P63" s="20"/>
      <c r="Q63" s="20"/>
      <c r="R63" s="20"/>
      <c r="S63" s="20"/>
      <c r="T63" s="20"/>
      <c r="U63" s="20"/>
      <c r="V63" s="20"/>
      <c r="W63" s="20"/>
      <c r="X63" s="20"/>
      <c r="Y63" s="20"/>
      <c r="Z63" s="20"/>
    </row>
    <row r="64" ht="12.75" customHeight="1">
      <c r="A64" s="62" t="s">
        <v>164</v>
      </c>
      <c r="B64" s="27"/>
      <c r="C64" s="27"/>
      <c r="D64" s="66"/>
      <c r="E64" s="165">
        <f t="shared" ref="E64:F64" si="9">SUM(E20,K20,K34,E50,K45,E63,K58)</f>
        <v>1230</v>
      </c>
      <c r="F64" s="166">
        <f t="shared" si="9"/>
        <v>1230</v>
      </c>
      <c r="G64" s="156"/>
      <c r="H64" s="20"/>
      <c r="I64" s="20"/>
      <c r="J64" s="20"/>
      <c r="K64" s="20"/>
      <c r="L64" s="20"/>
      <c r="M64" s="20"/>
      <c r="N64" s="20"/>
      <c r="O64" s="20"/>
      <c r="P64" s="20"/>
      <c r="Q64" s="20"/>
      <c r="R64" s="20"/>
      <c r="S64" s="20"/>
      <c r="T64" s="20"/>
      <c r="U64" s="20"/>
      <c r="V64" s="20"/>
      <c r="W64" s="20"/>
      <c r="X64" s="20"/>
      <c r="Y64" s="20"/>
      <c r="Z64" s="20"/>
    </row>
    <row r="65" ht="12.75" customHeight="1">
      <c r="A65" s="25" t="s">
        <v>165</v>
      </c>
      <c r="B65" s="25"/>
      <c r="C65" s="25"/>
      <c r="D65" s="167"/>
      <c r="E65" s="165">
        <f t="shared" ref="E65:F65" si="10">E37</f>
        <v>0</v>
      </c>
      <c r="F65" s="166">
        <f t="shared" si="10"/>
        <v>0</v>
      </c>
      <c r="G65" s="168"/>
      <c r="H65" s="20"/>
      <c r="I65" s="20"/>
      <c r="J65" s="20"/>
      <c r="K65" s="20"/>
      <c r="L65" s="20"/>
      <c r="M65" s="20"/>
      <c r="N65" s="20"/>
      <c r="O65" s="20"/>
      <c r="P65" s="20"/>
      <c r="Q65" s="20"/>
      <c r="R65" s="20"/>
      <c r="S65" s="20"/>
      <c r="T65" s="20"/>
      <c r="U65" s="20"/>
      <c r="V65" s="20"/>
      <c r="W65" s="20"/>
      <c r="X65" s="20"/>
      <c r="Y65" s="20"/>
      <c r="Z65" s="20"/>
    </row>
    <row r="66" ht="12.75" customHeight="1">
      <c r="A66" s="24" t="s">
        <v>166</v>
      </c>
      <c r="B66" s="25"/>
      <c r="C66" s="25"/>
      <c r="D66" s="25"/>
      <c r="E66" s="166">
        <f t="shared" ref="E66:F66" si="11">SUM(E64:E65)</f>
        <v>1230</v>
      </c>
      <c r="F66" s="166">
        <f t="shared" si="11"/>
        <v>1230</v>
      </c>
      <c r="G66" s="20"/>
      <c r="H66" s="20"/>
      <c r="I66" s="20"/>
      <c r="J66" s="20"/>
      <c r="K66" s="20"/>
      <c r="L66" s="20"/>
      <c r="M66" s="20"/>
      <c r="N66" s="20"/>
      <c r="O66" s="20"/>
      <c r="P66" s="20"/>
      <c r="Q66" s="20"/>
      <c r="R66" s="20"/>
      <c r="S66" s="20"/>
      <c r="T66" s="20"/>
      <c r="U66" s="20"/>
      <c r="V66" s="20"/>
      <c r="W66" s="20"/>
      <c r="X66" s="20"/>
      <c r="Y66" s="20"/>
      <c r="Z66" s="20"/>
    </row>
    <row r="67" ht="12.75" customHeight="1">
      <c r="A67" s="25" t="s">
        <v>167</v>
      </c>
      <c r="B67" s="25"/>
      <c r="C67" s="25"/>
      <c r="D67" s="25"/>
      <c r="E67" s="169" t="s">
        <v>200</v>
      </c>
      <c r="F67" s="170" t="s">
        <v>420</v>
      </c>
      <c r="G67" s="171" t="s">
        <v>201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2"/>
      <c r="B69" s="172"/>
      <c r="C69" s="172"/>
      <c r="D69" s="172"/>
      <c r="E69" s="173"/>
      <c r="F69" s="173"/>
      <c r="G69" s="20"/>
      <c r="H69" s="20"/>
      <c r="I69" s="20"/>
      <c r="J69" s="20"/>
      <c r="K69" s="20"/>
      <c r="L69" s="20"/>
      <c r="M69" s="20"/>
      <c r="N69" s="20"/>
      <c r="O69" s="20"/>
      <c r="P69" s="20"/>
      <c r="Q69" s="20"/>
      <c r="R69" s="20"/>
      <c r="S69" s="20"/>
      <c r="T69" s="20"/>
      <c r="U69" s="20"/>
      <c r="V69" s="20"/>
      <c r="W69" s="20"/>
      <c r="X69" s="20"/>
      <c r="Y69" s="20"/>
      <c r="Z69" s="20"/>
    </row>
    <row r="70" ht="12.75" customHeight="1">
      <c r="A70" s="172"/>
      <c r="B70" s="172"/>
      <c r="C70" s="172"/>
      <c r="D70" s="172"/>
      <c r="E70" s="173"/>
      <c r="F70" s="173"/>
      <c r="G70" s="172"/>
      <c r="H70" s="20"/>
      <c r="I70" s="20"/>
      <c r="J70" s="20"/>
      <c r="K70" s="20"/>
      <c r="L70" s="20"/>
      <c r="M70" s="20"/>
      <c r="N70" s="20"/>
      <c r="O70" s="20"/>
      <c r="P70" s="20"/>
      <c r="Q70" s="20"/>
      <c r="R70" s="20"/>
      <c r="S70" s="20"/>
      <c r="T70" s="20"/>
      <c r="U70" s="20"/>
      <c r="V70" s="20"/>
      <c r="W70" s="20"/>
      <c r="X70" s="20"/>
      <c r="Y70" s="20"/>
      <c r="Z70" s="20"/>
    </row>
    <row r="71" ht="12.75" customHeight="1">
      <c r="A71" s="172"/>
      <c r="B71" s="172"/>
      <c r="C71" s="172"/>
      <c r="D71" s="172"/>
      <c r="E71" s="173"/>
      <c r="F71" s="173"/>
      <c r="G71" s="174"/>
      <c r="H71" s="20"/>
      <c r="I71" s="20"/>
      <c r="J71" s="20"/>
      <c r="K71" s="173"/>
      <c r="L71" s="173"/>
      <c r="M71" s="20"/>
      <c r="N71" s="20"/>
      <c r="O71" s="20"/>
      <c r="P71" s="20"/>
      <c r="Q71" s="20"/>
      <c r="R71" s="20"/>
      <c r="S71" s="20"/>
      <c r="T71" s="20"/>
      <c r="U71" s="20"/>
      <c r="V71" s="20"/>
      <c r="W71" s="20"/>
      <c r="X71" s="20"/>
      <c r="Y71" s="20"/>
      <c r="Z71" s="20"/>
    </row>
    <row r="72" ht="12.75" customHeight="1">
      <c r="A72" s="172"/>
      <c r="B72" s="172"/>
      <c r="C72" s="172"/>
      <c r="D72" s="172"/>
      <c r="E72" s="173"/>
      <c r="F72" s="173"/>
      <c r="G72" s="172"/>
      <c r="H72" s="172"/>
      <c r="I72" s="172"/>
      <c r="J72" s="172"/>
      <c r="K72" s="173"/>
      <c r="L72" s="173"/>
      <c r="M72" s="20"/>
      <c r="N72" s="20"/>
      <c r="O72" s="20"/>
      <c r="P72" s="20"/>
      <c r="Q72" s="20"/>
      <c r="R72" s="20"/>
      <c r="S72" s="20"/>
      <c r="T72" s="20"/>
      <c r="U72" s="20"/>
      <c r="V72" s="20"/>
      <c r="W72" s="20"/>
      <c r="X72" s="20"/>
      <c r="Y72" s="20"/>
      <c r="Z72" s="20"/>
    </row>
    <row r="73" ht="12.75" customHeight="1">
      <c r="A73" s="172"/>
      <c r="B73" s="172"/>
      <c r="C73" s="172"/>
      <c r="D73" s="172"/>
      <c r="E73" s="173"/>
      <c r="F73" s="173"/>
      <c r="G73" s="172"/>
      <c r="H73" s="174"/>
      <c r="I73" s="174"/>
      <c r="J73" s="174"/>
      <c r="K73" s="175"/>
      <c r="L73" s="173"/>
      <c r="M73" s="20"/>
      <c r="N73" s="20"/>
      <c r="O73" s="20"/>
      <c r="P73" s="20"/>
      <c r="Q73" s="20"/>
      <c r="R73" s="20"/>
      <c r="S73" s="20"/>
      <c r="T73" s="20"/>
      <c r="U73" s="20"/>
      <c r="V73" s="20"/>
      <c r="W73" s="20"/>
      <c r="X73" s="20"/>
      <c r="Y73" s="20"/>
      <c r="Z73" s="20"/>
    </row>
    <row r="74" ht="12.75" customHeight="1">
      <c r="A74" s="172"/>
      <c r="B74" s="172"/>
      <c r="C74" s="172"/>
      <c r="D74" s="172"/>
      <c r="E74" s="173"/>
      <c r="F74" s="173"/>
      <c r="G74" s="172"/>
      <c r="H74" s="172"/>
      <c r="I74" s="172"/>
      <c r="J74" s="172"/>
      <c r="K74" s="173"/>
      <c r="L74" s="173"/>
      <c r="M74" s="20"/>
      <c r="N74" s="20"/>
      <c r="O74" s="20"/>
      <c r="P74" s="20"/>
      <c r="Q74" s="20"/>
      <c r="R74" s="20"/>
      <c r="S74" s="20"/>
      <c r="T74" s="20"/>
      <c r="U74" s="20"/>
      <c r="V74" s="20"/>
      <c r="W74" s="20"/>
      <c r="X74" s="20"/>
      <c r="Y74" s="20"/>
      <c r="Z74" s="20"/>
    </row>
    <row r="75" ht="12.75" customHeight="1">
      <c r="A75" s="172"/>
      <c r="B75" s="172"/>
      <c r="C75" s="172"/>
      <c r="D75" s="172"/>
      <c r="E75" s="173"/>
      <c r="F75" s="173"/>
      <c r="G75" s="172"/>
      <c r="H75" s="172"/>
      <c r="I75" s="172"/>
      <c r="J75" s="172"/>
      <c r="K75" s="173"/>
      <c r="L75" s="173"/>
      <c r="M75" s="20"/>
      <c r="N75" s="20"/>
      <c r="O75" s="20"/>
      <c r="P75" s="20"/>
      <c r="Q75" s="20"/>
      <c r="R75" s="20"/>
      <c r="S75" s="20"/>
      <c r="T75" s="20"/>
      <c r="U75" s="20"/>
      <c r="V75" s="20"/>
      <c r="W75" s="20"/>
      <c r="X75" s="20"/>
      <c r="Y75" s="20"/>
      <c r="Z75" s="20"/>
    </row>
    <row r="76" ht="12.75" customHeight="1">
      <c r="A76" s="172"/>
      <c r="B76" s="172"/>
      <c r="C76" s="172"/>
      <c r="D76" s="172"/>
      <c r="E76" s="173"/>
      <c r="F76" s="173"/>
      <c r="G76" s="172"/>
      <c r="H76" s="172"/>
      <c r="I76" s="172"/>
      <c r="J76" s="172"/>
      <c r="K76" s="173"/>
      <c r="L76" s="173"/>
      <c r="M76" s="20"/>
      <c r="N76" s="20"/>
      <c r="O76" s="20"/>
      <c r="P76" s="20"/>
      <c r="Q76" s="20"/>
      <c r="R76" s="20"/>
      <c r="S76" s="20"/>
      <c r="T76" s="20"/>
      <c r="U76" s="20"/>
      <c r="V76" s="20"/>
      <c r="W76" s="20"/>
      <c r="X76" s="20"/>
      <c r="Y76" s="20"/>
      <c r="Z76" s="20"/>
    </row>
    <row r="77" ht="12.75" customHeight="1">
      <c r="A77" s="172"/>
      <c r="B77" s="172"/>
      <c r="C77" s="172"/>
      <c r="D77" s="172"/>
      <c r="E77" s="173"/>
      <c r="F77" s="173"/>
      <c r="G77" s="172"/>
      <c r="H77" s="172"/>
      <c r="I77" s="172"/>
      <c r="J77" s="172"/>
      <c r="K77" s="173"/>
      <c r="L77" s="173"/>
      <c r="M77" s="20"/>
      <c r="N77" s="20"/>
      <c r="O77" s="20"/>
      <c r="P77" s="20"/>
      <c r="Q77" s="20"/>
      <c r="R77" s="20"/>
      <c r="S77" s="20"/>
      <c r="T77" s="20"/>
      <c r="U77" s="20"/>
      <c r="V77" s="20"/>
      <c r="W77" s="20"/>
      <c r="X77" s="20"/>
      <c r="Y77" s="20"/>
      <c r="Z77" s="20"/>
    </row>
    <row r="78" ht="12.75" customHeight="1">
      <c r="A78" s="172"/>
      <c r="B78" s="172"/>
      <c r="C78" s="172"/>
      <c r="D78" s="172"/>
      <c r="E78" s="173"/>
      <c r="F78" s="173"/>
      <c r="G78" s="172"/>
      <c r="H78" s="172"/>
      <c r="I78" s="172"/>
      <c r="J78" s="172"/>
      <c r="K78" s="173"/>
      <c r="L78" s="173"/>
      <c r="M78" s="20"/>
      <c r="N78" s="20"/>
      <c r="O78" s="20"/>
      <c r="P78" s="20"/>
      <c r="Q78" s="20"/>
      <c r="R78" s="20"/>
      <c r="S78" s="20"/>
      <c r="T78" s="20"/>
      <c r="U78" s="20"/>
      <c r="V78" s="20"/>
      <c r="W78" s="20"/>
      <c r="X78" s="20"/>
      <c r="Y78" s="20"/>
      <c r="Z78" s="20"/>
    </row>
    <row r="79" ht="12.75" customHeight="1">
      <c r="A79" s="172"/>
      <c r="B79" s="172"/>
      <c r="C79" s="172"/>
      <c r="D79" s="172"/>
      <c r="E79" s="173"/>
      <c r="F79" s="173"/>
      <c r="G79" s="172"/>
      <c r="H79" s="172"/>
      <c r="I79" s="172"/>
      <c r="J79" s="172"/>
      <c r="K79" s="173"/>
      <c r="L79" s="173"/>
      <c r="M79" s="20"/>
      <c r="N79" s="20"/>
      <c r="O79" s="20"/>
      <c r="P79" s="20"/>
      <c r="Q79" s="20"/>
      <c r="R79" s="20"/>
      <c r="S79" s="20"/>
      <c r="T79" s="20"/>
      <c r="U79" s="20"/>
      <c r="V79" s="20"/>
      <c r="W79" s="20"/>
      <c r="X79" s="20"/>
      <c r="Y79" s="20"/>
      <c r="Z79" s="20"/>
    </row>
    <row r="80" ht="12.75" customHeight="1">
      <c r="A80" s="172"/>
      <c r="B80" s="172"/>
      <c r="C80" s="172"/>
      <c r="D80" s="172"/>
      <c r="E80" s="173"/>
      <c r="F80" s="173"/>
      <c r="G80" s="172"/>
      <c r="H80" s="172"/>
      <c r="I80" s="172"/>
      <c r="J80" s="172"/>
      <c r="K80" s="173"/>
      <c r="L80" s="173"/>
      <c r="M80" s="20"/>
      <c r="N80" s="20"/>
      <c r="O80" s="20"/>
      <c r="P80" s="20"/>
      <c r="Q80" s="20"/>
      <c r="R80" s="20"/>
      <c r="S80" s="20"/>
      <c r="T80" s="20"/>
      <c r="U80" s="20"/>
      <c r="V80" s="20"/>
      <c r="W80" s="20"/>
      <c r="X80" s="20"/>
      <c r="Y80" s="20"/>
      <c r="Z80" s="20"/>
    </row>
    <row r="81" ht="12.75" customHeight="1">
      <c r="A81" s="20"/>
      <c r="B81" s="20"/>
      <c r="C81" s="20"/>
      <c r="D81" s="20"/>
      <c r="E81" s="173"/>
      <c r="F81" s="173"/>
      <c r="G81" s="172"/>
      <c r="H81" s="172"/>
      <c r="I81" s="172"/>
      <c r="J81" s="172"/>
      <c r="K81" s="173"/>
      <c r="L81" s="173"/>
      <c r="M81" s="20"/>
      <c r="N81" s="20"/>
      <c r="O81" s="20"/>
      <c r="P81" s="20"/>
      <c r="Q81" s="20"/>
      <c r="R81" s="20"/>
      <c r="S81" s="20"/>
      <c r="T81" s="20"/>
      <c r="U81" s="20"/>
      <c r="V81" s="20"/>
      <c r="W81" s="20"/>
      <c r="X81" s="20"/>
      <c r="Y81" s="20"/>
      <c r="Z81" s="20"/>
    </row>
    <row r="82" ht="12.75" customHeight="1">
      <c r="A82" s="172"/>
      <c r="B82" s="172"/>
      <c r="C82" s="172"/>
      <c r="D82" s="172"/>
      <c r="E82" s="173"/>
      <c r="F82" s="173"/>
      <c r="G82" s="172"/>
      <c r="H82" s="172"/>
      <c r="I82" s="172"/>
      <c r="J82" s="172"/>
      <c r="K82" s="173"/>
      <c r="L82" s="173"/>
      <c r="M82" s="20"/>
      <c r="N82" s="20"/>
      <c r="O82" s="20"/>
      <c r="P82" s="20"/>
      <c r="Q82" s="20"/>
      <c r="R82" s="20"/>
      <c r="S82" s="20"/>
      <c r="T82" s="20"/>
      <c r="U82" s="20"/>
      <c r="V82" s="20"/>
      <c r="W82" s="20"/>
      <c r="X82" s="20"/>
      <c r="Y82" s="20"/>
      <c r="Z82" s="20"/>
    </row>
    <row r="83" ht="12.75" customHeight="1">
      <c r="A83" s="20"/>
      <c r="B83" s="20"/>
      <c r="C83" s="20"/>
      <c r="D83" s="20"/>
      <c r="E83" s="173"/>
      <c r="F83" s="173"/>
      <c r="G83" s="172"/>
      <c r="H83" s="172"/>
      <c r="I83" s="172"/>
      <c r="J83" s="172"/>
      <c r="K83" s="173"/>
      <c r="L83" s="173"/>
      <c r="M83" s="20"/>
      <c r="N83" s="20"/>
      <c r="O83" s="20"/>
      <c r="P83" s="20"/>
      <c r="Q83" s="20"/>
      <c r="R83" s="20"/>
      <c r="S83" s="20"/>
      <c r="T83" s="20"/>
      <c r="U83" s="20"/>
      <c r="V83" s="20"/>
      <c r="W83" s="20"/>
      <c r="X83" s="20"/>
      <c r="Y83" s="20"/>
      <c r="Z83" s="20"/>
    </row>
    <row r="84" ht="12.75" customHeight="1">
      <c r="A84" s="20"/>
      <c r="B84" s="20"/>
      <c r="C84" s="20"/>
      <c r="D84" s="20"/>
      <c r="E84" s="173"/>
      <c r="F84" s="173"/>
      <c r="G84" s="20"/>
      <c r="H84" s="172"/>
      <c r="I84" s="172"/>
      <c r="J84" s="172"/>
      <c r="K84" s="173"/>
      <c r="L84" s="173"/>
      <c r="M84" s="20"/>
      <c r="N84" s="20"/>
      <c r="O84" s="20"/>
      <c r="P84" s="20"/>
      <c r="Q84" s="20"/>
      <c r="R84" s="20"/>
      <c r="S84" s="20"/>
      <c r="T84" s="20"/>
      <c r="U84" s="20"/>
      <c r="V84" s="20"/>
      <c r="W84" s="20"/>
      <c r="X84" s="20"/>
      <c r="Y84" s="20"/>
      <c r="Z84" s="20"/>
    </row>
    <row r="85" ht="12.75" customHeight="1">
      <c r="A85" s="20"/>
      <c r="B85" s="20"/>
      <c r="C85" s="20"/>
      <c r="D85" s="20"/>
      <c r="E85" s="173"/>
      <c r="F85" s="173"/>
      <c r="G85" s="20"/>
      <c r="H85" s="172"/>
      <c r="I85" s="172"/>
      <c r="J85" s="172"/>
      <c r="K85" s="173"/>
      <c r="L85" s="173"/>
      <c r="M85" s="20"/>
      <c r="N85" s="20"/>
      <c r="O85" s="20"/>
      <c r="P85" s="20"/>
      <c r="Q85" s="20"/>
      <c r="R85" s="20"/>
      <c r="S85" s="20"/>
      <c r="T85" s="20"/>
      <c r="U85" s="20"/>
      <c r="V85" s="20"/>
      <c r="W85" s="20"/>
      <c r="X85" s="20"/>
      <c r="Y85" s="20"/>
      <c r="Z85" s="20"/>
    </row>
    <row r="86" ht="12.75" customHeight="1">
      <c r="A86" s="20"/>
      <c r="B86" s="20"/>
      <c r="C86" s="20"/>
      <c r="D86" s="20"/>
      <c r="E86" s="173"/>
      <c r="F86" s="173"/>
      <c r="G86" s="20"/>
      <c r="H86" s="20"/>
      <c r="I86" s="20"/>
      <c r="J86" s="20"/>
      <c r="K86" s="173"/>
      <c r="L86" s="173"/>
      <c r="M86" s="20"/>
      <c r="N86" s="20"/>
      <c r="O86" s="20"/>
      <c r="P86" s="20"/>
      <c r="Q86" s="20"/>
      <c r="R86" s="20"/>
      <c r="S86" s="20"/>
      <c r="T86" s="20"/>
      <c r="U86" s="20"/>
      <c r="V86" s="20"/>
      <c r="W86" s="20"/>
      <c r="X86" s="20"/>
      <c r="Y86" s="20"/>
      <c r="Z86" s="20"/>
    </row>
    <row r="87" ht="12.75" customHeight="1">
      <c r="A87" s="20"/>
      <c r="B87" s="20"/>
      <c r="C87" s="20"/>
      <c r="D87" s="20"/>
      <c r="E87" s="173"/>
      <c r="F87" s="173"/>
      <c r="G87" s="20"/>
      <c r="H87" s="20"/>
      <c r="I87" s="20"/>
      <c r="J87" s="20"/>
      <c r="K87" s="173"/>
      <c r="L87" s="173"/>
      <c r="M87" s="20"/>
      <c r="N87" s="20"/>
      <c r="O87" s="20"/>
      <c r="P87" s="20"/>
      <c r="Q87" s="20"/>
      <c r="R87" s="20"/>
      <c r="S87" s="20"/>
      <c r="T87" s="20"/>
      <c r="U87" s="20"/>
      <c r="V87" s="20"/>
      <c r="W87" s="20"/>
      <c r="X87" s="20"/>
      <c r="Y87" s="20"/>
      <c r="Z87" s="20"/>
    </row>
    <row r="88" ht="12.75" customHeight="1">
      <c r="A88" s="20"/>
      <c r="B88" s="20"/>
      <c r="C88" s="20"/>
      <c r="D88" s="20"/>
      <c r="E88" s="173"/>
      <c r="F88" s="173"/>
      <c r="G88" s="20"/>
      <c r="H88" s="20"/>
      <c r="I88" s="20"/>
      <c r="J88" s="20"/>
      <c r="K88" s="173"/>
      <c r="L88" s="173"/>
      <c r="M88" s="20"/>
      <c r="N88" s="20"/>
      <c r="O88" s="20"/>
      <c r="P88" s="20"/>
      <c r="Q88" s="20"/>
      <c r="R88" s="20"/>
      <c r="S88" s="20"/>
      <c r="T88" s="20"/>
      <c r="U88" s="20"/>
      <c r="V88" s="20"/>
      <c r="W88" s="20"/>
      <c r="X88" s="20"/>
      <c r="Y88" s="20"/>
      <c r="Z88" s="20"/>
    </row>
    <row r="89" ht="12.75" customHeight="1">
      <c r="A89" s="20"/>
      <c r="B89" s="20"/>
      <c r="C89" s="20"/>
      <c r="D89" s="20"/>
      <c r="E89" s="173"/>
      <c r="F89" s="173"/>
      <c r="G89" s="20"/>
      <c r="H89" s="20"/>
      <c r="I89" s="20"/>
      <c r="J89" s="20"/>
      <c r="K89" s="173"/>
      <c r="L89" s="173"/>
      <c r="M89" s="20"/>
      <c r="N89" s="20"/>
      <c r="O89" s="20"/>
      <c r="P89" s="20"/>
      <c r="Q89" s="20"/>
      <c r="R89" s="20"/>
      <c r="S89" s="20"/>
      <c r="T89" s="20"/>
      <c r="U89" s="20"/>
      <c r="V89" s="20"/>
      <c r="W89" s="20"/>
      <c r="X89" s="20"/>
      <c r="Y89" s="20"/>
      <c r="Z89" s="20"/>
    </row>
    <row r="90" ht="12.75" customHeight="1">
      <c r="A90" s="20"/>
      <c r="B90" s="20"/>
      <c r="C90" s="20"/>
      <c r="D90" s="20"/>
      <c r="E90" s="173"/>
      <c r="F90" s="173"/>
      <c r="G90" s="20"/>
      <c r="H90" s="20"/>
      <c r="I90" s="20"/>
      <c r="J90" s="20"/>
      <c r="K90" s="173"/>
      <c r="L90" s="173"/>
      <c r="M90" s="20"/>
      <c r="N90" s="20"/>
      <c r="O90" s="20"/>
      <c r="P90" s="20"/>
      <c r="Q90" s="20"/>
      <c r="R90" s="20"/>
      <c r="S90" s="20"/>
      <c r="T90" s="20"/>
      <c r="U90" s="20"/>
      <c r="V90" s="20"/>
      <c r="W90" s="20"/>
      <c r="X90" s="20"/>
      <c r="Y90" s="20"/>
      <c r="Z90" s="20"/>
    </row>
    <row r="91" ht="12.75" customHeight="1">
      <c r="A91" s="20"/>
      <c r="B91" s="20"/>
      <c r="C91" s="20"/>
      <c r="D91" s="20"/>
      <c r="E91" s="173"/>
      <c r="F91" s="173"/>
      <c r="G91" s="20"/>
      <c r="H91" s="20"/>
      <c r="I91" s="20"/>
      <c r="J91" s="20"/>
      <c r="K91" s="173"/>
      <c r="L91" s="173"/>
      <c r="M91" s="20"/>
      <c r="N91" s="20"/>
      <c r="O91" s="20"/>
      <c r="P91" s="20"/>
      <c r="Q91" s="20"/>
      <c r="R91" s="20"/>
      <c r="S91" s="20"/>
      <c r="T91" s="20"/>
      <c r="U91" s="20"/>
      <c r="V91" s="20"/>
      <c r="W91" s="20"/>
      <c r="X91" s="20"/>
      <c r="Y91" s="20"/>
      <c r="Z91" s="20"/>
    </row>
    <row r="92" ht="12.75" customHeight="1">
      <c r="A92" s="20"/>
      <c r="B92" s="20"/>
      <c r="C92" s="20"/>
      <c r="D92" s="20"/>
      <c r="E92" s="173"/>
      <c r="F92" s="173"/>
      <c r="G92" s="20"/>
      <c r="H92" s="20"/>
      <c r="I92" s="20"/>
      <c r="J92" s="20"/>
      <c r="K92" s="173"/>
      <c r="L92" s="173"/>
      <c r="M92" s="20"/>
      <c r="N92" s="20"/>
      <c r="O92" s="20"/>
      <c r="P92" s="20"/>
      <c r="Q92" s="20"/>
      <c r="R92" s="20"/>
      <c r="S92" s="20"/>
      <c r="T92" s="20"/>
      <c r="U92" s="20"/>
      <c r="V92" s="20"/>
      <c r="W92" s="20"/>
      <c r="X92" s="20"/>
      <c r="Y92" s="20"/>
      <c r="Z92" s="20"/>
    </row>
    <row r="93" ht="12.75" customHeight="1">
      <c r="A93" s="20" t="s">
        <v>171</v>
      </c>
      <c r="B93" s="20"/>
      <c r="C93" s="20"/>
      <c r="D93" s="20"/>
      <c r="E93" s="173"/>
      <c r="F93" s="173"/>
      <c r="G93" s="20"/>
      <c r="H93" s="20"/>
      <c r="I93" s="20"/>
      <c r="J93" s="20"/>
      <c r="K93" s="173"/>
      <c r="L93" s="173"/>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3"/>
      <c r="L94" s="173"/>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3"/>
      <c r="L95" s="173"/>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3"/>
      <c r="L96" s="173"/>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3"/>
      <c r="L97" s="173"/>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3"/>
      <c r="L98" s="173"/>
      <c r="M98" s="20"/>
      <c r="N98" s="20"/>
      <c r="O98" s="20"/>
      <c r="P98" s="20"/>
      <c r="Q98" s="20"/>
      <c r="R98" s="20"/>
      <c r="S98" s="20"/>
      <c r="T98" s="20"/>
      <c r="U98" s="20"/>
      <c r="V98" s="20"/>
      <c r="W98" s="20"/>
      <c r="X98" s="20"/>
      <c r="Y98" s="20"/>
      <c r="Z98" s="20"/>
    </row>
    <row r="99" ht="12.75" customHeight="1">
      <c r="A99" s="20"/>
      <c r="B99" s="20"/>
      <c r="C99" s="20"/>
      <c r="D99" s="20"/>
      <c r="E99" s="173"/>
      <c r="F99" s="173"/>
      <c r="G99" s="20"/>
      <c r="H99" s="20"/>
      <c r="I99" s="20"/>
      <c r="J99" s="20"/>
      <c r="K99" s="173"/>
      <c r="L99" s="173"/>
      <c r="M99" s="20"/>
      <c r="N99" s="20"/>
      <c r="O99" s="20"/>
      <c r="P99" s="20"/>
      <c r="Q99" s="20"/>
      <c r="R99" s="20"/>
      <c r="S99" s="20"/>
      <c r="T99" s="20"/>
      <c r="U99" s="20"/>
      <c r="V99" s="20"/>
      <c r="W99" s="20"/>
      <c r="X99" s="20"/>
      <c r="Y99" s="20"/>
      <c r="Z99" s="20"/>
    </row>
    <row r="100" ht="12.75" customHeight="1">
      <c r="A100" s="20"/>
      <c r="B100" s="20"/>
      <c r="C100" s="20"/>
      <c r="D100" s="20"/>
      <c r="E100" s="173"/>
      <c r="F100" s="173"/>
      <c r="G100" s="20"/>
      <c r="H100" s="20"/>
      <c r="I100" s="20"/>
      <c r="J100" s="20"/>
      <c r="K100" s="173"/>
      <c r="L100" s="173"/>
      <c r="M100" s="20"/>
      <c r="N100" s="20"/>
      <c r="O100" s="20"/>
      <c r="P100" s="20"/>
      <c r="Q100" s="20"/>
      <c r="R100" s="20"/>
      <c r="S100" s="20"/>
      <c r="T100" s="20"/>
      <c r="U100" s="20"/>
      <c r="V100" s="20"/>
      <c r="W100" s="20"/>
      <c r="X100" s="20"/>
      <c r="Y100" s="20"/>
      <c r="Z100" s="20"/>
    </row>
    <row r="101" ht="12.75" customHeight="1">
      <c r="A101" s="20"/>
      <c r="B101" s="20"/>
      <c r="C101" s="20"/>
      <c r="D101" s="20"/>
      <c r="E101" s="173"/>
      <c r="F101" s="173"/>
      <c r="G101" s="20"/>
      <c r="H101" s="20"/>
      <c r="I101" s="20"/>
      <c r="J101" s="20"/>
      <c r="K101" s="173"/>
      <c r="L101" s="173"/>
      <c r="M101" s="20"/>
      <c r="N101" s="20"/>
      <c r="O101" s="20"/>
      <c r="P101" s="20"/>
      <c r="Q101" s="20"/>
      <c r="R101" s="20"/>
      <c r="S101" s="20"/>
      <c r="T101" s="20"/>
      <c r="U101" s="20"/>
      <c r="V101" s="20"/>
      <c r="W101" s="20"/>
      <c r="X101" s="20"/>
      <c r="Y101" s="20"/>
      <c r="Z101" s="20"/>
    </row>
    <row r="102" ht="12.75" customHeight="1">
      <c r="A102" s="20"/>
      <c r="B102" s="20"/>
      <c r="C102" s="20"/>
      <c r="D102" s="20"/>
      <c r="E102" s="173"/>
      <c r="F102" s="173"/>
      <c r="G102" s="20"/>
      <c r="H102" s="20"/>
      <c r="I102" s="20"/>
      <c r="J102" s="20"/>
      <c r="K102" s="173"/>
      <c r="L102" s="173"/>
      <c r="M102" s="20"/>
      <c r="N102" s="20"/>
      <c r="O102" s="20"/>
      <c r="P102" s="20"/>
      <c r="Q102" s="20"/>
      <c r="R102" s="20"/>
      <c r="S102" s="20"/>
      <c r="T102" s="20"/>
      <c r="U102" s="20"/>
      <c r="V102" s="20"/>
      <c r="W102" s="20"/>
      <c r="X102" s="20"/>
      <c r="Y102" s="20"/>
      <c r="Z102" s="20"/>
    </row>
    <row r="103" ht="12.75" customHeight="1">
      <c r="A103" s="20"/>
      <c r="B103" s="20"/>
      <c r="C103" s="20"/>
      <c r="D103" s="20"/>
      <c r="E103" s="173"/>
      <c r="F103" s="173"/>
      <c r="G103" s="20"/>
      <c r="H103" s="20"/>
      <c r="I103" s="20"/>
      <c r="J103" s="20"/>
      <c r="K103" s="173"/>
      <c r="L103" s="173"/>
      <c r="M103" s="20"/>
      <c r="N103" s="20"/>
      <c r="O103" s="20"/>
      <c r="P103" s="20"/>
      <c r="Q103" s="20"/>
      <c r="R103" s="20"/>
      <c r="S103" s="20"/>
      <c r="T103" s="20"/>
      <c r="U103" s="20"/>
      <c r="V103" s="20"/>
      <c r="W103" s="20"/>
      <c r="X103" s="20"/>
      <c r="Y103" s="20"/>
      <c r="Z103" s="20"/>
    </row>
    <row r="104" ht="12.75" customHeight="1">
      <c r="A104" s="20"/>
      <c r="B104" s="20"/>
      <c r="C104" s="20"/>
      <c r="D104" s="20"/>
      <c r="E104" s="173"/>
      <c r="F104" s="173"/>
      <c r="G104" s="20"/>
      <c r="H104" s="20"/>
      <c r="I104" s="20"/>
      <c r="J104" s="20"/>
      <c r="K104" s="173"/>
      <c r="L104" s="173"/>
      <c r="M104" s="20"/>
      <c r="N104" s="20"/>
      <c r="O104" s="20"/>
      <c r="P104" s="20"/>
      <c r="Q104" s="20"/>
      <c r="R104" s="20"/>
      <c r="S104" s="20"/>
      <c r="T104" s="20"/>
      <c r="U104" s="20"/>
      <c r="V104" s="20"/>
      <c r="W104" s="20"/>
      <c r="X104" s="20"/>
      <c r="Y104" s="20"/>
      <c r="Z104" s="20"/>
    </row>
    <row r="105" ht="12.75" customHeight="1">
      <c r="A105" s="20"/>
      <c r="B105" s="20"/>
      <c r="C105" s="20"/>
      <c r="D105" s="20"/>
      <c r="E105" s="173"/>
      <c r="F105" s="173"/>
      <c r="G105" s="20"/>
      <c r="H105" s="20"/>
      <c r="I105" s="20"/>
      <c r="J105" s="20"/>
      <c r="K105" s="173"/>
      <c r="L105" s="173"/>
      <c r="M105" s="20"/>
      <c r="N105" s="20"/>
      <c r="O105" s="20"/>
      <c r="P105" s="20"/>
      <c r="Q105" s="20"/>
      <c r="R105" s="20"/>
      <c r="S105" s="20"/>
      <c r="T105" s="20"/>
      <c r="U105" s="20"/>
      <c r="V105" s="20"/>
      <c r="W105" s="20"/>
      <c r="X105" s="20"/>
      <c r="Y105" s="20"/>
      <c r="Z105" s="20"/>
    </row>
    <row r="106" ht="12.75" customHeight="1">
      <c r="A106" s="20"/>
      <c r="B106" s="20"/>
      <c r="C106" s="20"/>
      <c r="D106" s="20"/>
      <c r="E106" s="173"/>
      <c r="F106" s="173"/>
      <c r="G106" s="20"/>
      <c r="H106" s="20"/>
      <c r="I106" s="20"/>
      <c r="J106" s="20"/>
      <c r="K106" s="173"/>
      <c r="L106" s="173"/>
      <c r="M106" s="20"/>
      <c r="N106" s="20"/>
      <c r="O106" s="20"/>
      <c r="P106" s="20"/>
      <c r="Q106" s="20"/>
      <c r="R106" s="20"/>
      <c r="S106" s="20"/>
      <c r="T106" s="20"/>
      <c r="U106" s="20"/>
      <c r="V106" s="20"/>
      <c r="W106" s="20"/>
      <c r="X106" s="20"/>
      <c r="Y106" s="20"/>
      <c r="Z106" s="20"/>
    </row>
    <row r="107" ht="12.75" customHeight="1">
      <c r="A107" s="20"/>
      <c r="B107" s="20"/>
      <c r="C107" s="20"/>
      <c r="D107" s="20"/>
      <c r="E107" s="173"/>
      <c r="F107" s="173"/>
      <c r="G107" s="20"/>
      <c r="H107" s="20"/>
      <c r="I107" s="20"/>
      <c r="J107" s="20"/>
      <c r="K107" s="173"/>
      <c r="L107" s="173"/>
      <c r="M107" s="20"/>
      <c r="N107" s="20"/>
      <c r="O107" s="20"/>
      <c r="P107" s="20"/>
      <c r="Q107" s="20"/>
      <c r="R107" s="20"/>
      <c r="S107" s="20"/>
      <c r="T107" s="20"/>
      <c r="U107" s="20"/>
      <c r="V107" s="20"/>
      <c r="W107" s="20"/>
      <c r="X107" s="20"/>
      <c r="Y107" s="20"/>
      <c r="Z107" s="20"/>
    </row>
    <row r="108" ht="12.75" customHeight="1">
      <c r="A108" s="20"/>
      <c r="B108" s="20"/>
      <c r="C108" s="20"/>
      <c r="D108" s="20"/>
      <c r="E108" s="173"/>
      <c r="F108" s="173"/>
      <c r="G108" s="20"/>
      <c r="H108" s="20"/>
      <c r="I108" s="20"/>
      <c r="J108" s="20"/>
      <c r="K108" s="173"/>
      <c r="L108" s="173"/>
      <c r="M108" s="20"/>
      <c r="N108" s="20"/>
      <c r="O108" s="20"/>
      <c r="P108" s="20"/>
      <c r="Q108" s="20"/>
      <c r="R108" s="20"/>
      <c r="S108" s="20"/>
      <c r="T108" s="20"/>
      <c r="U108" s="20"/>
      <c r="V108" s="20"/>
      <c r="W108" s="20"/>
      <c r="X108" s="20"/>
      <c r="Y108" s="20"/>
      <c r="Z108" s="20"/>
    </row>
    <row r="109" ht="12.75" customHeight="1">
      <c r="A109" s="20"/>
      <c r="B109" s="20"/>
      <c r="C109" s="20"/>
      <c r="D109" s="20"/>
      <c r="E109" s="173"/>
      <c r="F109" s="173"/>
      <c r="G109" s="20"/>
      <c r="H109" s="20"/>
      <c r="I109" s="20"/>
      <c r="J109" s="20"/>
      <c r="K109" s="173"/>
      <c r="L109" s="173"/>
      <c r="M109" s="20"/>
      <c r="N109" s="20"/>
      <c r="O109" s="20"/>
      <c r="P109" s="20"/>
      <c r="Q109" s="20"/>
      <c r="R109" s="20"/>
      <c r="S109" s="20"/>
      <c r="T109" s="20"/>
      <c r="U109" s="20"/>
      <c r="V109" s="20"/>
      <c r="W109" s="20"/>
      <c r="X109" s="20"/>
      <c r="Y109" s="20"/>
      <c r="Z109" s="20"/>
    </row>
    <row r="110" ht="12.75" customHeight="1">
      <c r="A110" s="20"/>
      <c r="B110" s="20"/>
      <c r="C110" s="20"/>
      <c r="D110" s="20"/>
      <c r="E110" s="173"/>
      <c r="F110" s="173"/>
      <c r="G110" s="20"/>
      <c r="H110" s="20"/>
      <c r="I110" s="20"/>
      <c r="J110" s="20"/>
      <c r="K110" s="173"/>
      <c r="L110" s="173"/>
      <c r="M110" s="20"/>
      <c r="N110" s="20"/>
      <c r="O110" s="20"/>
      <c r="P110" s="20"/>
      <c r="Q110" s="20"/>
      <c r="R110" s="20"/>
      <c r="S110" s="20"/>
      <c r="T110" s="20"/>
      <c r="U110" s="20"/>
      <c r="V110" s="20"/>
      <c r="W110" s="20"/>
      <c r="X110" s="20"/>
      <c r="Y110" s="20"/>
      <c r="Z110" s="20"/>
    </row>
    <row r="111" ht="12.75" customHeight="1">
      <c r="A111" s="20"/>
      <c r="B111" s="20"/>
      <c r="C111" s="20"/>
      <c r="D111" s="20"/>
      <c r="E111" s="173"/>
      <c r="F111" s="173"/>
      <c r="G111" s="20"/>
      <c r="H111" s="20"/>
      <c r="I111" s="20"/>
      <c r="J111" s="20"/>
      <c r="K111" s="173"/>
      <c r="L111" s="173"/>
      <c r="M111" s="20"/>
      <c r="N111" s="20"/>
      <c r="O111" s="20"/>
      <c r="P111" s="20"/>
      <c r="Q111" s="20"/>
      <c r="R111" s="20"/>
      <c r="S111" s="20"/>
      <c r="T111" s="20"/>
      <c r="U111" s="20"/>
      <c r="V111" s="20"/>
      <c r="W111" s="20"/>
      <c r="X111" s="20"/>
      <c r="Y111" s="20"/>
      <c r="Z111" s="20"/>
    </row>
    <row r="112" ht="12.75" customHeight="1">
      <c r="A112" s="20"/>
      <c r="B112" s="20"/>
      <c r="C112" s="20"/>
      <c r="D112" s="20"/>
      <c r="E112" s="173"/>
      <c r="F112" s="173"/>
      <c r="G112" s="20"/>
      <c r="H112" s="20"/>
      <c r="I112" s="20"/>
      <c r="J112" s="20"/>
      <c r="K112" s="173"/>
      <c r="L112" s="173"/>
      <c r="M112" s="20"/>
      <c r="N112" s="20"/>
      <c r="O112" s="20"/>
      <c r="P112" s="20"/>
      <c r="Q112" s="20"/>
      <c r="R112" s="20"/>
      <c r="S112" s="20"/>
      <c r="T112" s="20"/>
      <c r="U112" s="20"/>
      <c r="V112" s="20"/>
      <c r="W112" s="20"/>
      <c r="X112" s="20"/>
      <c r="Y112" s="20"/>
      <c r="Z112" s="20"/>
    </row>
    <row r="113" ht="12.75" customHeight="1">
      <c r="A113" s="20"/>
      <c r="B113" s="20"/>
      <c r="C113" s="20"/>
      <c r="D113" s="20"/>
      <c r="E113" s="173"/>
      <c r="F113" s="173"/>
      <c r="G113" s="20"/>
      <c r="H113" s="20"/>
      <c r="I113" s="20"/>
      <c r="J113" s="20"/>
      <c r="K113" s="173"/>
      <c r="L113" s="173"/>
      <c r="M113" s="20"/>
      <c r="N113" s="20"/>
      <c r="O113" s="20"/>
      <c r="P113" s="20"/>
      <c r="Q113" s="20"/>
      <c r="R113" s="20"/>
      <c r="S113" s="20"/>
      <c r="T113" s="20"/>
      <c r="U113" s="20"/>
      <c r="V113" s="20"/>
      <c r="W113" s="20"/>
      <c r="X113" s="20"/>
      <c r="Y113" s="20"/>
      <c r="Z113" s="20"/>
    </row>
    <row r="114" ht="12.75" customHeight="1">
      <c r="A114" s="20"/>
      <c r="B114" s="20"/>
      <c r="C114" s="20"/>
      <c r="D114" s="20"/>
      <c r="E114" s="173"/>
      <c r="F114" s="173"/>
      <c r="G114" s="20"/>
      <c r="H114" s="20"/>
      <c r="I114" s="20"/>
      <c r="J114" s="20"/>
      <c r="K114" s="173"/>
      <c r="L114" s="173"/>
      <c r="M114" s="20"/>
      <c r="N114" s="20"/>
      <c r="O114" s="20"/>
      <c r="P114" s="20"/>
      <c r="Q114" s="20"/>
      <c r="R114" s="20"/>
      <c r="S114" s="20"/>
      <c r="T114" s="20"/>
      <c r="U114" s="20"/>
      <c r="V114" s="20"/>
      <c r="W114" s="20"/>
      <c r="X114" s="20"/>
      <c r="Y114" s="20"/>
      <c r="Z114" s="20"/>
    </row>
    <row r="115" ht="12.75" customHeight="1">
      <c r="A115" s="20"/>
      <c r="B115" s="20"/>
      <c r="C115" s="20"/>
      <c r="D115" s="20"/>
      <c r="E115" s="173"/>
      <c r="F115" s="173"/>
      <c r="G115" s="20"/>
      <c r="H115" s="20"/>
      <c r="I115" s="20"/>
      <c r="J115" s="20"/>
      <c r="K115" s="173"/>
      <c r="L115" s="173"/>
      <c r="M115" s="20"/>
      <c r="N115" s="20"/>
      <c r="O115" s="20"/>
      <c r="P115" s="20"/>
      <c r="Q115" s="20"/>
      <c r="R115" s="20"/>
      <c r="S115" s="20"/>
      <c r="T115" s="20"/>
      <c r="U115" s="20"/>
      <c r="V115" s="20"/>
      <c r="W115" s="20"/>
      <c r="X115" s="20"/>
      <c r="Y115" s="20"/>
      <c r="Z115" s="20"/>
    </row>
    <row r="116" ht="12.75" customHeight="1">
      <c r="A116" s="20"/>
      <c r="B116" s="20"/>
      <c r="C116" s="20"/>
      <c r="D116" s="20"/>
      <c r="E116" s="173"/>
      <c r="F116" s="173"/>
      <c r="G116" s="20"/>
      <c r="H116" s="20"/>
      <c r="I116" s="20"/>
      <c r="J116" s="20"/>
      <c r="K116" s="173"/>
      <c r="L116" s="173"/>
      <c r="M116" s="20"/>
      <c r="N116" s="20"/>
      <c r="O116" s="20"/>
      <c r="P116" s="20"/>
      <c r="Q116" s="20"/>
      <c r="R116" s="20"/>
      <c r="S116" s="20"/>
      <c r="T116" s="20"/>
      <c r="U116" s="20"/>
      <c r="V116" s="20"/>
      <c r="W116" s="20"/>
      <c r="X116" s="20"/>
      <c r="Y116" s="20"/>
      <c r="Z116" s="20"/>
    </row>
    <row r="117" ht="12.75" customHeight="1">
      <c r="A117" s="20"/>
      <c r="B117" s="20"/>
      <c r="C117" s="20"/>
      <c r="D117" s="20"/>
      <c r="E117" s="173"/>
      <c r="F117" s="173"/>
      <c r="G117" s="20"/>
      <c r="H117" s="20"/>
      <c r="I117" s="20"/>
      <c r="J117" s="20"/>
      <c r="K117" s="173"/>
      <c r="L117" s="173"/>
      <c r="M117" s="20"/>
      <c r="N117" s="20"/>
      <c r="O117" s="20"/>
      <c r="P117" s="20"/>
      <c r="Q117" s="20"/>
      <c r="R117" s="20"/>
      <c r="S117" s="20"/>
      <c r="T117" s="20"/>
      <c r="U117" s="20"/>
      <c r="V117" s="20"/>
      <c r="W117" s="20"/>
      <c r="X117" s="20"/>
      <c r="Y117" s="20"/>
      <c r="Z117" s="20"/>
    </row>
    <row r="118" ht="12.75" customHeight="1">
      <c r="A118" s="20"/>
      <c r="B118" s="20"/>
      <c r="C118" s="20"/>
      <c r="D118" s="20"/>
      <c r="E118" s="173"/>
      <c r="F118" s="173"/>
      <c r="G118" s="20"/>
      <c r="H118" s="20"/>
      <c r="I118" s="20"/>
      <c r="J118" s="20"/>
      <c r="K118" s="173"/>
      <c r="L118" s="173"/>
      <c r="M118" s="20"/>
      <c r="N118" s="20"/>
      <c r="O118" s="20"/>
      <c r="P118" s="20"/>
      <c r="Q118" s="20"/>
      <c r="R118" s="20"/>
      <c r="S118" s="20"/>
      <c r="T118" s="20"/>
      <c r="U118" s="20"/>
      <c r="V118" s="20"/>
      <c r="W118" s="20"/>
      <c r="X118" s="20"/>
      <c r="Y118" s="20"/>
      <c r="Z118" s="20"/>
    </row>
    <row r="119" ht="12.75" customHeight="1">
      <c r="A119" s="20"/>
      <c r="B119" s="20"/>
      <c r="C119" s="20"/>
      <c r="D119" s="20"/>
      <c r="E119" s="173"/>
      <c r="F119" s="173"/>
      <c r="G119" s="20"/>
      <c r="H119" s="20"/>
      <c r="I119" s="20"/>
      <c r="J119" s="20"/>
      <c r="K119" s="173"/>
      <c r="L119" s="173"/>
      <c r="M119" s="20"/>
      <c r="N119" s="20"/>
      <c r="O119" s="20"/>
      <c r="P119" s="20"/>
      <c r="Q119" s="20"/>
      <c r="R119" s="20"/>
      <c r="S119" s="20"/>
      <c r="T119" s="20"/>
      <c r="U119" s="20"/>
      <c r="V119" s="20"/>
      <c r="W119" s="20"/>
      <c r="X119" s="20"/>
      <c r="Y119" s="20"/>
      <c r="Z119" s="20"/>
    </row>
    <row r="120" ht="12.75" customHeight="1">
      <c r="A120" s="20"/>
      <c r="B120" s="20"/>
      <c r="C120" s="20"/>
      <c r="D120" s="20"/>
      <c r="E120" s="173"/>
      <c r="F120" s="173"/>
      <c r="G120" s="20"/>
      <c r="H120" s="20"/>
      <c r="I120" s="20"/>
      <c r="J120" s="20"/>
      <c r="K120" s="173"/>
      <c r="L120" s="173"/>
      <c r="M120" s="20"/>
      <c r="N120" s="20"/>
      <c r="O120" s="20"/>
      <c r="P120" s="20"/>
      <c r="Q120" s="20"/>
      <c r="R120" s="20"/>
      <c r="S120" s="20"/>
      <c r="T120" s="20"/>
      <c r="U120" s="20"/>
      <c r="V120" s="20"/>
      <c r="W120" s="20"/>
      <c r="X120" s="20"/>
      <c r="Y120" s="20"/>
      <c r="Z120" s="20"/>
    </row>
    <row r="121" ht="12.75" customHeight="1">
      <c r="A121" s="20"/>
      <c r="B121" s="20"/>
      <c r="C121" s="20"/>
      <c r="D121" s="20"/>
      <c r="E121" s="173"/>
      <c r="F121" s="173"/>
      <c r="G121" s="20"/>
      <c r="H121" s="20"/>
      <c r="I121" s="20"/>
      <c r="J121" s="20"/>
      <c r="K121" s="173"/>
      <c r="L121" s="173"/>
      <c r="M121" s="20"/>
      <c r="N121" s="20"/>
      <c r="O121" s="20"/>
      <c r="P121" s="20"/>
      <c r="Q121" s="20"/>
      <c r="R121" s="20"/>
      <c r="S121" s="20"/>
      <c r="T121" s="20"/>
      <c r="U121" s="20"/>
      <c r="V121" s="20"/>
      <c r="W121" s="20"/>
      <c r="X121" s="20"/>
      <c r="Y121" s="20"/>
      <c r="Z121" s="20"/>
    </row>
    <row r="122" ht="12.75" customHeight="1">
      <c r="A122" s="20"/>
      <c r="B122" s="20"/>
      <c r="C122" s="20"/>
      <c r="D122" s="20"/>
      <c r="E122" s="173"/>
      <c r="F122" s="173"/>
      <c r="G122" s="20"/>
      <c r="H122" s="20"/>
      <c r="I122" s="20"/>
      <c r="J122" s="20"/>
      <c r="K122" s="173"/>
      <c r="L122" s="173"/>
      <c r="M122" s="20"/>
      <c r="N122" s="20"/>
      <c r="O122" s="20"/>
      <c r="P122" s="20"/>
      <c r="Q122" s="20"/>
      <c r="R122" s="20"/>
      <c r="S122" s="20"/>
      <c r="T122" s="20"/>
      <c r="U122" s="20"/>
      <c r="V122" s="20"/>
      <c r="W122" s="20"/>
      <c r="X122" s="20"/>
      <c r="Y122" s="20"/>
      <c r="Z122" s="20"/>
    </row>
    <row r="123" ht="12.75" customHeight="1">
      <c r="A123" s="20"/>
      <c r="B123" s="20"/>
      <c r="C123" s="20"/>
      <c r="D123" s="20"/>
      <c r="E123" s="173"/>
      <c r="F123" s="173"/>
      <c r="G123" s="20"/>
      <c r="H123" s="20"/>
      <c r="I123" s="20"/>
      <c r="J123" s="20"/>
      <c r="K123" s="173"/>
      <c r="L123" s="173"/>
      <c r="M123" s="20"/>
      <c r="N123" s="20"/>
      <c r="O123" s="20"/>
      <c r="P123" s="20"/>
      <c r="Q123" s="20"/>
      <c r="R123" s="20"/>
      <c r="S123" s="20"/>
      <c r="T123" s="20"/>
      <c r="U123" s="20"/>
      <c r="V123" s="20"/>
      <c r="W123" s="20"/>
      <c r="X123" s="20"/>
      <c r="Y123" s="20"/>
      <c r="Z123" s="20"/>
    </row>
    <row r="124" ht="12.75" customHeight="1">
      <c r="A124" s="20"/>
      <c r="B124" s="20"/>
      <c r="C124" s="20"/>
      <c r="D124" s="20"/>
      <c r="E124" s="173"/>
      <c r="F124" s="173"/>
      <c r="G124" s="20"/>
      <c r="H124" s="20"/>
      <c r="I124" s="20"/>
      <c r="J124" s="20"/>
      <c r="K124" s="173"/>
      <c r="L124" s="173"/>
      <c r="M124" s="20"/>
      <c r="N124" s="20"/>
      <c r="O124" s="20"/>
      <c r="P124" s="20"/>
      <c r="Q124" s="20"/>
      <c r="R124" s="20"/>
      <c r="S124" s="20"/>
      <c r="T124" s="20"/>
      <c r="U124" s="20"/>
      <c r="V124" s="20"/>
      <c r="W124" s="20"/>
      <c r="X124" s="20"/>
      <c r="Y124" s="20"/>
      <c r="Z124" s="20"/>
    </row>
    <row r="125" ht="12.75" customHeight="1">
      <c r="A125" s="20"/>
      <c r="B125" s="20"/>
      <c r="C125" s="20"/>
      <c r="D125" s="20"/>
      <c r="E125" s="173"/>
      <c r="F125" s="173"/>
      <c r="G125" s="20"/>
      <c r="H125" s="20"/>
      <c r="I125" s="20"/>
      <c r="J125" s="20"/>
      <c r="K125" s="173"/>
      <c r="L125" s="173"/>
      <c r="M125" s="20"/>
      <c r="N125" s="20"/>
      <c r="O125" s="20"/>
      <c r="P125" s="20"/>
      <c r="Q125" s="20"/>
      <c r="R125" s="20"/>
      <c r="S125" s="20"/>
      <c r="T125" s="20"/>
      <c r="U125" s="20"/>
      <c r="V125" s="20"/>
      <c r="W125" s="20"/>
      <c r="X125" s="20"/>
      <c r="Y125" s="20"/>
      <c r="Z125" s="20"/>
    </row>
    <row r="126" ht="12.75" customHeight="1">
      <c r="A126" s="20"/>
      <c r="B126" s="20"/>
      <c r="C126" s="20"/>
      <c r="D126" s="20"/>
      <c r="E126" s="173"/>
      <c r="F126" s="173"/>
      <c r="G126" s="20"/>
      <c r="H126" s="20"/>
      <c r="I126" s="20"/>
      <c r="J126" s="20"/>
      <c r="K126" s="173"/>
      <c r="L126" s="173"/>
      <c r="M126" s="20"/>
      <c r="N126" s="20"/>
      <c r="O126" s="20"/>
      <c r="P126" s="20"/>
      <c r="Q126" s="20"/>
      <c r="R126" s="20"/>
      <c r="S126" s="20"/>
      <c r="T126" s="20"/>
      <c r="U126" s="20"/>
      <c r="V126" s="20"/>
      <c r="W126" s="20"/>
      <c r="X126" s="20"/>
      <c r="Y126" s="20"/>
      <c r="Z126" s="20"/>
    </row>
    <row r="127" ht="12.75" customHeight="1">
      <c r="A127" s="20"/>
      <c r="B127" s="20"/>
      <c r="C127" s="20"/>
      <c r="D127" s="20"/>
      <c r="E127" s="173"/>
      <c r="F127" s="173"/>
      <c r="G127" s="20"/>
      <c r="H127" s="20"/>
      <c r="I127" s="20"/>
      <c r="J127" s="20"/>
      <c r="K127" s="173"/>
      <c r="L127" s="173"/>
      <c r="M127" s="20"/>
      <c r="N127" s="20"/>
      <c r="O127" s="20"/>
      <c r="P127" s="20"/>
      <c r="Q127" s="20"/>
      <c r="R127" s="20"/>
      <c r="S127" s="20"/>
      <c r="T127" s="20"/>
      <c r="U127" s="20"/>
      <c r="V127" s="20"/>
      <c r="W127" s="20"/>
      <c r="X127" s="20"/>
      <c r="Y127" s="20"/>
      <c r="Z127" s="20"/>
    </row>
    <row r="128" ht="12.75" customHeight="1">
      <c r="A128" s="20"/>
      <c r="B128" s="20"/>
      <c r="C128" s="20"/>
      <c r="D128" s="20"/>
      <c r="E128" s="173"/>
      <c r="F128" s="173"/>
      <c r="G128" s="20"/>
      <c r="H128" s="20"/>
      <c r="I128" s="20"/>
      <c r="J128" s="20"/>
      <c r="K128" s="173"/>
      <c r="L128" s="173"/>
      <c r="M128" s="20"/>
      <c r="N128" s="20"/>
      <c r="O128" s="20"/>
      <c r="P128" s="20"/>
      <c r="Q128" s="20"/>
      <c r="R128" s="20"/>
      <c r="S128" s="20"/>
      <c r="T128" s="20"/>
      <c r="U128" s="20"/>
      <c r="V128" s="20"/>
      <c r="W128" s="20"/>
      <c r="X128" s="20"/>
      <c r="Y128" s="20"/>
      <c r="Z128" s="20"/>
    </row>
    <row r="129" ht="12.75" customHeight="1">
      <c r="A129" s="20"/>
      <c r="B129" s="20"/>
      <c r="C129" s="20"/>
      <c r="D129" s="20"/>
      <c r="E129" s="173"/>
      <c r="F129" s="173"/>
      <c r="G129" s="20"/>
      <c r="H129" s="20"/>
      <c r="I129" s="20"/>
      <c r="J129" s="20"/>
      <c r="K129" s="173"/>
      <c r="L129" s="173"/>
      <c r="M129" s="20"/>
      <c r="N129" s="20"/>
      <c r="O129" s="20"/>
      <c r="P129" s="20"/>
      <c r="Q129" s="20"/>
      <c r="R129" s="20"/>
      <c r="S129" s="20"/>
      <c r="T129" s="20"/>
      <c r="U129" s="20"/>
      <c r="V129" s="20"/>
      <c r="W129" s="20"/>
      <c r="X129" s="20"/>
      <c r="Y129" s="20"/>
      <c r="Z129" s="20"/>
    </row>
    <row r="130" ht="12.75" customHeight="1">
      <c r="A130" s="20"/>
      <c r="B130" s="20"/>
      <c r="C130" s="20"/>
      <c r="D130" s="20"/>
      <c r="E130" s="173"/>
      <c r="F130" s="173"/>
      <c r="G130" s="20"/>
      <c r="H130" s="20"/>
      <c r="I130" s="20"/>
      <c r="J130" s="20"/>
      <c r="K130" s="173"/>
      <c r="L130" s="173"/>
      <c r="M130" s="20"/>
      <c r="N130" s="20"/>
      <c r="O130" s="20"/>
      <c r="P130" s="20"/>
      <c r="Q130" s="20"/>
      <c r="R130" s="20"/>
      <c r="S130" s="20"/>
      <c r="T130" s="20"/>
      <c r="U130" s="20"/>
      <c r="V130" s="20"/>
      <c r="W130" s="20"/>
      <c r="X130" s="20"/>
      <c r="Y130" s="20"/>
      <c r="Z130" s="20"/>
    </row>
    <row r="131" ht="12.75" customHeight="1">
      <c r="A131" s="20"/>
      <c r="B131" s="20"/>
      <c r="C131" s="20"/>
      <c r="D131" s="20"/>
      <c r="E131" s="173"/>
      <c r="F131" s="173"/>
      <c r="G131" s="20"/>
      <c r="H131" s="20"/>
      <c r="I131" s="20"/>
      <c r="J131" s="20"/>
      <c r="K131" s="173"/>
      <c r="L131" s="173"/>
      <c r="M131" s="20"/>
      <c r="N131" s="20"/>
      <c r="O131" s="20"/>
      <c r="P131" s="20"/>
      <c r="Q131" s="20"/>
      <c r="R131" s="20"/>
      <c r="S131" s="20"/>
      <c r="T131" s="20"/>
      <c r="U131" s="20"/>
      <c r="V131" s="20"/>
      <c r="W131" s="20"/>
      <c r="X131" s="20"/>
      <c r="Y131" s="20"/>
      <c r="Z131" s="20"/>
    </row>
    <row r="132" ht="12.75" customHeight="1">
      <c r="A132" s="20"/>
      <c r="B132" s="20"/>
      <c r="C132" s="20"/>
      <c r="D132" s="20"/>
      <c r="E132" s="173"/>
      <c r="F132" s="173"/>
      <c r="G132" s="20"/>
      <c r="H132" s="20"/>
      <c r="I132" s="20"/>
      <c r="J132" s="20"/>
      <c r="K132" s="173"/>
      <c r="L132" s="173"/>
      <c r="M132" s="20"/>
      <c r="N132" s="20"/>
      <c r="O132" s="20"/>
      <c r="P132" s="20"/>
      <c r="Q132" s="20"/>
      <c r="R132" s="20"/>
      <c r="S132" s="20"/>
      <c r="T132" s="20"/>
      <c r="U132" s="20"/>
      <c r="V132" s="20"/>
      <c r="W132" s="20"/>
      <c r="X132" s="20"/>
      <c r="Y132" s="20"/>
      <c r="Z132" s="20"/>
    </row>
    <row r="133" ht="12.75" customHeight="1">
      <c r="A133" s="20"/>
      <c r="B133" s="20"/>
      <c r="C133" s="20"/>
      <c r="D133" s="20"/>
      <c r="E133" s="173"/>
      <c r="F133" s="173"/>
      <c r="G133" s="20"/>
      <c r="H133" s="20"/>
      <c r="I133" s="20"/>
      <c r="J133" s="20"/>
      <c r="K133" s="173"/>
      <c r="L133" s="173"/>
      <c r="M133" s="20"/>
      <c r="N133" s="20"/>
      <c r="O133" s="20"/>
      <c r="P133" s="20"/>
      <c r="Q133" s="20"/>
      <c r="R133" s="20"/>
      <c r="S133" s="20"/>
      <c r="T133" s="20"/>
      <c r="U133" s="20"/>
      <c r="V133" s="20"/>
      <c r="W133" s="20"/>
      <c r="X133" s="20"/>
      <c r="Y133" s="20"/>
      <c r="Z133" s="20"/>
    </row>
    <row r="134" ht="12.75" customHeight="1">
      <c r="A134" s="20"/>
      <c r="B134" s="20"/>
      <c r="C134" s="20"/>
      <c r="D134" s="20"/>
      <c r="E134" s="173"/>
      <c r="F134" s="173"/>
      <c r="G134" s="20"/>
      <c r="H134" s="20"/>
      <c r="I134" s="20"/>
      <c r="J134" s="20"/>
      <c r="K134" s="173"/>
      <c r="L134" s="173"/>
      <c r="M134" s="20"/>
      <c r="N134" s="20"/>
      <c r="O134" s="20"/>
      <c r="P134" s="20"/>
      <c r="Q134" s="20"/>
      <c r="R134" s="20"/>
      <c r="S134" s="20"/>
      <c r="T134" s="20"/>
      <c r="U134" s="20"/>
      <c r="V134" s="20"/>
      <c r="W134" s="20"/>
      <c r="X134" s="20"/>
      <c r="Y134" s="20"/>
      <c r="Z134" s="20"/>
    </row>
    <row r="135" ht="12.75" customHeight="1">
      <c r="A135" s="20"/>
      <c r="B135" s="20"/>
      <c r="C135" s="20"/>
      <c r="D135" s="20"/>
      <c r="E135" s="173"/>
      <c r="F135" s="173"/>
      <c r="G135" s="20"/>
      <c r="H135" s="20"/>
      <c r="I135" s="20"/>
      <c r="J135" s="20"/>
      <c r="K135" s="173"/>
      <c r="L135" s="173"/>
      <c r="M135" s="20"/>
      <c r="N135" s="20"/>
      <c r="O135" s="20"/>
      <c r="P135" s="20"/>
      <c r="Q135" s="20"/>
      <c r="R135" s="20"/>
      <c r="S135" s="20"/>
      <c r="T135" s="20"/>
      <c r="U135" s="20"/>
      <c r="V135" s="20"/>
      <c r="W135" s="20"/>
      <c r="X135" s="20"/>
      <c r="Y135" s="20"/>
      <c r="Z135" s="20"/>
    </row>
    <row r="136" ht="12.75" customHeight="1">
      <c r="A136" s="20"/>
      <c r="B136" s="20"/>
      <c r="C136" s="20"/>
      <c r="D136" s="20"/>
      <c r="E136" s="173"/>
      <c r="F136" s="173"/>
      <c r="G136" s="20"/>
      <c r="H136" s="20"/>
      <c r="I136" s="20"/>
      <c r="J136" s="20"/>
      <c r="K136" s="173"/>
      <c r="L136" s="173"/>
      <c r="M136" s="20"/>
      <c r="N136" s="20"/>
      <c r="O136" s="20"/>
      <c r="P136" s="20"/>
      <c r="Q136" s="20"/>
      <c r="R136" s="20"/>
      <c r="S136" s="20"/>
      <c r="T136" s="20"/>
      <c r="U136" s="20"/>
      <c r="V136" s="20"/>
      <c r="W136" s="20"/>
      <c r="X136" s="20"/>
      <c r="Y136" s="20"/>
      <c r="Z136" s="20"/>
    </row>
    <row r="137" ht="12.75" customHeight="1">
      <c r="A137" s="20"/>
      <c r="B137" s="20"/>
      <c r="C137" s="20"/>
      <c r="D137" s="20"/>
      <c r="E137" s="173"/>
      <c r="F137" s="173"/>
      <c r="G137" s="20"/>
      <c r="H137" s="20"/>
      <c r="I137" s="20"/>
      <c r="J137" s="20"/>
      <c r="K137" s="173"/>
      <c r="L137" s="173"/>
      <c r="M137" s="20"/>
      <c r="N137" s="20"/>
      <c r="O137" s="20"/>
      <c r="P137" s="20"/>
      <c r="Q137" s="20"/>
      <c r="R137" s="20"/>
      <c r="S137" s="20"/>
      <c r="T137" s="20"/>
      <c r="U137" s="20"/>
      <c r="V137" s="20"/>
      <c r="W137" s="20"/>
      <c r="X137" s="20"/>
      <c r="Y137" s="20"/>
      <c r="Z137" s="20"/>
    </row>
    <row r="138" ht="12.75" customHeight="1">
      <c r="A138" s="20"/>
      <c r="B138" s="20"/>
      <c r="C138" s="20"/>
      <c r="D138" s="20"/>
      <c r="E138" s="173"/>
      <c r="F138" s="173"/>
      <c r="G138" s="20"/>
      <c r="H138" s="20"/>
      <c r="I138" s="20"/>
      <c r="J138" s="20"/>
      <c r="K138" s="173"/>
      <c r="L138" s="173"/>
      <c r="M138" s="20"/>
      <c r="N138" s="20"/>
      <c r="O138" s="20"/>
      <c r="P138" s="20"/>
      <c r="Q138" s="20"/>
      <c r="R138" s="20"/>
      <c r="S138" s="20"/>
      <c r="T138" s="20"/>
      <c r="U138" s="20"/>
      <c r="V138" s="20"/>
      <c r="W138" s="20"/>
      <c r="X138" s="20"/>
      <c r="Y138" s="20"/>
      <c r="Z138" s="20"/>
    </row>
    <row r="139" ht="12.75" customHeight="1">
      <c r="A139" s="20"/>
      <c r="B139" s="20"/>
      <c r="C139" s="20"/>
      <c r="D139" s="20"/>
      <c r="E139" s="173"/>
      <c r="F139" s="173"/>
      <c r="G139" s="20"/>
      <c r="H139" s="20"/>
      <c r="I139" s="20"/>
      <c r="J139" s="20"/>
      <c r="K139" s="173"/>
      <c r="L139" s="173"/>
      <c r="M139" s="20"/>
      <c r="N139" s="20"/>
      <c r="O139" s="20"/>
      <c r="P139" s="20"/>
      <c r="Q139" s="20"/>
      <c r="R139" s="20"/>
      <c r="S139" s="20"/>
      <c r="T139" s="20"/>
      <c r="U139" s="20"/>
      <c r="V139" s="20"/>
      <c r="W139" s="20"/>
      <c r="X139" s="20"/>
      <c r="Y139" s="20"/>
      <c r="Z139" s="20"/>
    </row>
    <row r="140" ht="12.75" customHeight="1">
      <c r="A140" s="20"/>
      <c r="B140" s="20"/>
      <c r="C140" s="20"/>
      <c r="D140" s="20"/>
      <c r="E140" s="173"/>
      <c r="F140" s="173"/>
      <c r="G140" s="20"/>
      <c r="H140" s="20"/>
      <c r="I140" s="20"/>
      <c r="J140" s="20"/>
      <c r="K140" s="173"/>
      <c r="L140" s="173"/>
      <c r="M140" s="20"/>
      <c r="N140" s="20"/>
      <c r="O140" s="20"/>
      <c r="P140" s="20"/>
      <c r="Q140" s="20"/>
      <c r="R140" s="20"/>
      <c r="S140" s="20"/>
      <c r="T140" s="20"/>
      <c r="U140" s="20"/>
      <c r="V140" s="20"/>
      <c r="W140" s="20"/>
      <c r="X140" s="20"/>
      <c r="Y140" s="20"/>
      <c r="Z140" s="20"/>
    </row>
    <row r="141" ht="12.75" customHeight="1">
      <c r="A141" s="20"/>
      <c r="B141" s="20"/>
      <c r="C141" s="20"/>
      <c r="D141" s="20"/>
      <c r="E141" s="173"/>
      <c r="F141" s="173"/>
      <c r="G141" s="20"/>
      <c r="H141" s="20"/>
      <c r="I141" s="20"/>
      <c r="J141" s="20"/>
      <c r="K141" s="173"/>
      <c r="L141" s="173"/>
      <c r="M141" s="20"/>
      <c r="N141" s="20"/>
      <c r="O141" s="20"/>
      <c r="P141" s="20"/>
      <c r="Q141" s="20"/>
      <c r="R141" s="20"/>
      <c r="S141" s="20"/>
      <c r="T141" s="20"/>
      <c r="U141" s="20"/>
      <c r="V141" s="20"/>
      <c r="W141" s="20"/>
      <c r="X141" s="20"/>
      <c r="Y141" s="20"/>
      <c r="Z141" s="20"/>
    </row>
    <row r="142" ht="12.75" customHeight="1">
      <c r="A142" s="20"/>
      <c r="B142" s="20"/>
      <c r="C142" s="20"/>
      <c r="D142" s="20"/>
      <c r="E142" s="173"/>
      <c r="F142" s="173"/>
      <c r="G142" s="20"/>
      <c r="H142" s="20"/>
      <c r="I142" s="20"/>
      <c r="J142" s="20"/>
      <c r="K142" s="173"/>
      <c r="L142" s="173"/>
      <c r="M142" s="20"/>
      <c r="N142" s="20"/>
      <c r="O142" s="20"/>
      <c r="P142" s="20"/>
      <c r="Q142" s="20"/>
      <c r="R142" s="20"/>
      <c r="S142" s="20"/>
      <c r="T142" s="20"/>
      <c r="U142" s="20"/>
      <c r="V142" s="20"/>
      <c r="W142" s="20"/>
      <c r="X142" s="20"/>
      <c r="Y142" s="20"/>
      <c r="Z142" s="20"/>
    </row>
    <row r="143" ht="12.75" customHeight="1">
      <c r="A143" s="20"/>
      <c r="B143" s="20"/>
      <c r="C143" s="20"/>
      <c r="D143" s="20"/>
      <c r="E143" s="173"/>
      <c r="F143" s="173"/>
      <c r="G143" s="20"/>
      <c r="H143" s="20"/>
      <c r="I143" s="20"/>
      <c r="J143" s="20"/>
      <c r="K143" s="173"/>
      <c r="L143" s="173"/>
      <c r="M143" s="20"/>
      <c r="N143" s="20"/>
      <c r="O143" s="20"/>
      <c r="P143" s="20"/>
      <c r="Q143" s="20"/>
      <c r="R143" s="20"/>
      <c r="S143" s="20"/>
      <c r="T143" s="20"/>
      <c r="U143" s="20"/>
      <c r="V143" s="20"/>
      <c r="W143" s="20"/>
      <c r="X143" s="20"/>
      <c r="Y143" s="20"/>
      <c r="Z143" s="20"/>
    </row>
    <row r="144" ht="12.75" customHeight="1">
      <c r="A144" s="20"/>
      <c r="B144" s="20"/>
      <c r="C144" s="20"/>
      <c r="D144" s="20"/>
      <c r="E144" s="173"/>
      <c r="F144" s="173"/>
      <c r="G144" s="20"/>
      <c r="H144" s="20"/>
      <c r="I144" s="20"/>
      <c r="J144" s="20"/>
      <c r="K144" s="173"/>
      <c r="L144" s="173"/>
      <c r="M144" s="20"/>
      <c r="N144" s="20"/>
      <c r="O144" s="20"/>
      <c r="P144" s="20"/>
      <c r="Q144" s="20"/>
      <c r="R144" s="20"/>
      <c r="S144" s="20"/>
      <c r="T144" s="20"/>
      <c r="U144" s="20"/>
      <c r="V144" s="20"/>
      <c r="W144" s="20"/>
      <c r="X144" s="20"/>
      <c r="Y144" s="20"/>
      <c r="Z144" s="20"/>
    </row>
    <row r="145" ht="12.75" customHeight="1">
      <c r="A145" s="20"/>
      <c r="B145" s="20"/>
      <c r="C145" s="20"/>
      <c r="D145" s="20"/>
      <c r="E145" s="173"/>
      <c r="F145" s="173"/>
      <c r="G145" s="20"/>
      <c r="H145" s="20"/>
      <c r="I145" s="20"/>
      <c r="J145" s="20"/>
      <c r="K145" s="173"/>
      <c r="L145" s="173"/>
      <c r="M145" s="20"/>
      <c r="N145" s="20"/>
      <c r="O145" s="20"/>
      <c r="P145" s="20"/>
      <c r="Q145" s="20"/>
      <c r="R145" s="20"/>
      <c r="S145" s="20"/>
      <c r="T145" s="20"/>
      <c r="U145" s="20"/>
      <c r="V145" s="20"/>
      <c r="W145" s="20"/>
      <c r="X145" s="20"/>
      <c r="Y145" s="20"/>
      <c r="Z145" s="20"/>
    </row>
    <row r="146" ht="12.75" customHeight="1">
      <c r="A146" s="20"/>
      <c r="B146" s="20"/>
      <c r="C146" s="20"/>
      <c r="D146" s="20"/>
      <c r="E146" s="173"/>
      <c r="F146" s="173"/>
      <c r="G146" s="20"/>
      <c r="H146" s="20"/>
      <c r="I146" s="20"/>
      <c r="J146" s="20"/>
      <c r="K146" s="173"/>
      <c r="L146" s="173"/>
      <c r="M146" s="20"/>
      <c r="N146" s="20"/>
      <c r="O146" s="20"/>
      <c r="P146" s="20"/>
      <c r="Q146" s="20"/>
      <c r="R146" s="20"/>
      <c r="S146" s="20"/>
      <c r="T146" s="20"/>
      <c r="U146" s="20"/>
      <c r="V146" s="20"/>
      <c r="W146" s="20"/>
      <c r="X146" s="20"/>
      <c r="Y146" s="20"/>
      <c r="Z146" s="20"/>
    </row>
    <row r="147" ht="12.75" customHeight="1">
      <c r="A147" s="20"/>
      <c r="B147" s="20"/>
      <c r="C147" s="20"/>
      <c r="D147" s="20"/>
      <c r="E147" s="173"/>
      <c r="F147" s="173"/>
      <c r="G147" s="20"/>
      <c r="H147" s="20"/>
      <c r="I147" s="20"/>
      <c r="J147" s="20"/>
      <c r="K147" s="173"/>
      <c r="L147" s="173"/>
      <c r="M147" s="20"/>
      <c r="N147" s="20"/>
      <c r="O147" s="20"/>
      <c r="P147" s="20"/>
      <c r="Q147" s="20"/>
      <c r="R147" s="20"/>
      <c r="S147" s="20"/>
      <c r="T147" s="20"/>
      <c r="U147" s="20"/>
      <c r="V147" s="20"/>
      <c r="W147" s="20"/>
      <c r="X147" s="20"/>
      <c r="Y147" s="20"/>
      <c r="Z147" s="20"/>
    </row>
    <row r="148" ht="12.75" customHeight="1">
      <c r="A148" s="20"/>
      <c r="B148" s="20"/>
      <c r="C148" s="20"/>
      <c r="D148" s="20"/>
      <c r="E148" s="173"/>
      <c r="F148" s="173"/>
      <c r="G148" s="20"/>
      <c r="H148" s="20"/>
      <c r="I148" s="20"/>
      <c r="J148" s="20"/>
      <c r="K148" s="173"/>
      <c r="L148" s="173"/>
      <c r="M148" s="20"/>
      <c r="N148" s="20"/>
      <c r="O148" s="20"/>
      <c r="P148" s="20"/>
      <c r="Q148" s="20"/>
      <c r="R148" s="20"/>
      <c r="S148" s="20"/>
      <c r="T148" s="20"/>
      <c r="U148" s="20"/>
      <c r="V148" s="20"/>
      <c r="W148" s="20"/>
      <c r="X148" s="20"/>
      <c r="Y148" s="20"/>
      <c r="Z148" s="20"/>
    </row>
    <row r="149" ht="12.75" customHeight="1">
      <c r="A149" s="20"/>
      <c r="B149" s="20"/>
      <c r="C149" s="20"/>
      <c r="D149" s="20"/>
      <c r="E149" s="173"/>
      <c r="F149" s="173"/>
      <c r="G149" s="20"/>
      <c r="H149" s="20"/>
      <c r="I149" s="20"/>
      <c r="J149" s="20"/>
      <c r="K149" s="173"/>
      <c r="L149" s="173"/>
      <c r="M149" s="20"/>
      <c r="N149" s="20"/>
      <c r="O149" s="20"/>
      <c r="P149" s="20"/>
      <c r="Q149" s="20"/>
      <c r="R149" s="20"/>
      <c r="S149" s="20"/>
      <c r="T149" s="20"/>
      <c r="U149" s="20"/>
      <c r="V149" s="20"/>
      <c r="W149" s="20"/>
      <c r="X149" s="20"/>
      <c r="Y149" s="20"/>
      <c r="Z149" s="20"/>
    </row>
    <row r="150" ht="12.75" customHeight="1">
      <c r="A150" s="20"/>
      <c r="B150" s="20"/>
      <c r="C150" s="20"/>
      <c r="D150" s="20"/>
      <c r="E150" s="173"/>
      <c r="F150" s="173"/>
      <c r="G150" s="20"/>
      <c r="H150" s="20"/>
      <c r="I150" s="20"/>
      <c r="J150" s="20"/>
      <c r="K150" s="173"/>
      <c r="L150" s="173"/>
      <c r="M150" s="20"/>
      <c r="N150" s="20"/>
      <c r="O150" s="20"/>
      <c r="P150" s="20"/>
      <c r="Q150" s="20"/>
      <c r="R150" s="20"/>
      <c r="S150" s="20"/>
      <c r="T150" s="20"/>
      <c r="U150" s="20"/>
      <c r="V150" s="20"/>
      <c r="W150" s="20"/>
      <c r="X150" s="20"/>
      <c r="Y150" s="20"/>
      <c r="Z150" s="20"/>
    </row>
    <row r="151" ht="12.75" customHeight="1">
      <c r="A151" s="20"/>
      <c r="B151" s="20"/>
      <c r="C151" s="20"/>
      <c r="D151" s="20"/>
      <c r="E151" s="173"/>
      <c r="F151" s="173"/>
      <c r="G151" s="20"/>
      <c r="H151" s="20"/>
      <c r="I151" s="20"/>
      <c r="J151" s="20"/>
      <c r="K151" s="173"/>
      <c r="L151" s="173"/>
      <c r="M151" s="20"/>
      <c r="N151" s="20"/>
      <c r="O151" s="20"/>
      <c r="P151" s="20"/>
      <c r="Q151" s="20"/>
      <c r="R151" s="20"/>
      <c r="S151" s="20"/>
      <c r="T151" s="20"/>
      <c r="U151" s="20"/>
      <c r="V151" s="20"/>
      <c r="W151" s="20"/>
      <c r="X151" s="20"/>
      <c r="Y151" s="20"/>
      <c r="Z151" s="20"/>
    </row>
    <row r="152" ht="12.75" customHeight="1">
      <c r="A152" s="20"/>
      <c r="B152" s="20"/>
      <c r="C152" s="20"/>
      <c r="D152" s="20"/>
      <c r="E152" s="173"/>
      <c r="F152" s="173"/>
      <c r="G152" s="20"/>
      <c r="H152" s="20"/>
      <c r="I152" s="20"/>
      <c r="J152" s="20"/>
      <c r="K152" s="173"/>
      <c r="L152" s="173"/>
      <c r="M152" s="20"/>
      <c r="N152" s="20"/>
      <c r="O152" s="20"/>
      <c r="P152" s="20"/>
      <c r="Q152" s="20"/>
      <c r="R152" s="20"/>
      <c r="S152" s="20"/>
      <c r="T152" s="20"/>
      <c r="U152" s="20"/>
      <c r="V152" s="20"/>
      <c r="W152" s="20"/>
      <c r="X152" s="20"/>
      <c r="Y152" s="20"/>
      <c r="Z152" s="20"/>
    </row>
    <row r="153" ht="12.75" customHeight="1">
      <c r="A153" s="20"/>
      <c r="B153" s="20"/>
      <c r="C153" s="20"/>
      <c r="D153" s="20"/>
      <c r="E153" s="173"/>
      <c r="F153" s="173"/>
      <c r="G153" s="20"/>
      <c r="H153" s="20"/>
      <c r="I153" s="20"/>
      <c r="J153" s="20"/>
      <c r="K153" s="173"/>
      <c r="L153" s="173"/>
      <c r="M153" s="20"/>
      <c r="N153" s="20"/>
      <c r="O153" s="20"/>
      <c r="P153" s="20"/>
      <c r="Q153" s="20"/>
      <c r="R153" s="20"/>
      <c r="S153" s="20"/>
      <c r="T153" s="20"/>
      <c r="U153" s="20"/>
      <c r="V153" s="20"/>
      <c r="W153" s="20"/>
      <c r="X153" s="20"/>
      <c r="Y153" s="20"/>
      <c r="Z153" s="20"/>
    </row>
    <row r="154" ht="12.75" customHeight="1">
      <c r="A154" s="20"/>
      <c r="B154" s="20"/>
      <c r="C154" s="20"/>
      <c r="D154" s="20"/>
      <c r="E154" s="173"/>
      <c r="F154" s="173"/>
      <c r="G154" s="20"/>
      <c r="H154" s="20"/>
      <c r="I154" s="20"/>
      <c r="J154" s="20"/>
      <c r="K154" s="173"/>
      <c r="L154" s="173"/>
      <c r="M154" s="20"/>
      <c r="N154" s="20"/>
      <c r="O154" s="20"/>
      <c r="P154" s="20"/>
      <c r="Q154" s="20"/>
      <c r="R154" s="20"/>
      <c r="S154" s="20"/>
      <c r="T154" s="20"/>
      <c r="U154" s="20"/>
      <c r="V154" s="20"/>
      <c r="W154" s="20"/>
      <c r="X154" s="20"/>
      <c r="Y154" s="20"/>
      <c r="Z154" s="20"/>
    </row>
    <row r="155" ht="12.75" customHeight="1">
      <c r="A155" s="20"/>
      <c r="B155" s="20"/>
      <c r="C155" s="20"/>
      <c r="D155" s="20"/>
      <c r="E155" s="173"/>
      <c r="F155" s="173"/>
      <c r="G155" s="20"/>
      <c r="H155" s="20"/>
      <c r="I155" s="20"/>
      <c r="J155" s="20"/>
      <c r="K155" s="173"/>
      <c r="L155" s="173"/>
      <c r="M155" s="20"/>
      <c r="N155" s="20"/>
      <c r="O155" s="20"/>
      <c r="P155" s="20"/>
      <c r="Q155" s="20"/>
      <c r="R155" s="20"/>
      <c r="S155" s="20"/>
      <c r="T155" s="20"/>
      <c r="U155" s="20"/>
      <c r="V155" s="20"/>
      <c r="W155" s="20"/>
      <c r="X155" s="20"/>
      <c r="Y155" s="20"/>
      <c r="Z155" s="20"/>
    </row>
    <row r="156" ht="12.75" customHeight="1">
      <c r="A156" s="20"/>
      <c r="B156" s="20"/>
      <c r="C156" s="20"/>
      <c r="D156" s="20"/>
      <c r="E156" s="173"/>
      <c r="F156" s="173"/>
      <c r="G156" s="20"/>
      <c r="H156" s="20"/>
      <c r="I156" s="20"/>
      <c r="J156" s="20"/>
      <c r="K156" s="173"/>
      <c r="L156" s="173"/>
      <c r="M156" s="20"/>
      <c r="N156" s="20"/>
      <c r="O156" s="20"/>
      <c r="P156" s="20"/>
      <c r="Q156" s="20"/>
      <c r="R156" s="20"/>
      <c r="S156" s="20"/>
      <c r="T156" s="20"/>
      <c r="U156" s="20"/>
      <c r="V156" s="20"/>
      <c r="W156" s="20"/>
      <c r="X156" s="20"/>
      <c r="Y156" s="20"/>
      <c r="Z156" s="20"/>
    </row>
    <row r="157" ht="12.75" customHeight="1">
      <c r="A157" s="20"/>
      <c r="B157" s="20"/>
      <c r="C157" s="20"/>
      <c r="D157" s="20"/>
      <c r="E157" s="173"/>
      <c r="F157" s="173"/>
      <c r="G157" s="20"/>
      <c r="H157" s="20"/>
      <c r="I157" s="20"/>
      <c r="J157" s="20"/>
      <c r="K157" s="173"/>
      <c r="L157" s="173"/>
      <c r="M157" s="20"/>
      <c r="N157" s="20"/>
      <c r="O157" s="20"/>
      <c r="P157" s="20"/>
      <c r="Q157" s="20"/>
      <c r="R157" s="20"/>
      <c r="S157" s="20"/>
      <c r="T157" s="20"/>
      <c r="U157" s="20"/>
      <c r="V157" s="20"/>
      <c r="W157" s="20"/>
      <c r="X157" s="20"/>
      <c r="Y157" s="20"/>
      <c r="Z157" s="20"/>
    </row>
    <row r="158" ht="12.75" customHeight="1">
      <c r="A158" s="20"/>
      <c r="B158" s="20"/>
      <c r="C158" s="20"/>
      <c r="D158" s="20"/>
      <c r="E158" s="173"/>
      <c r="F158" s="173"/>
      <c r="G158" s="20"/>
      <c r="H158" s="20"/>
      <c r="I158" s="20"/>
      <c r="J158" s="20"/>
      <c r="K158" s="173"/>
      <c r="L158" s="173"/>
      <c r="M158" s="20"/>
      <c r="N158" s="20"/>
      <c r="O158" s="20"/>
      <c r="P158" s="20"/>
      <c r="Q158" s="20"/>
      <c r="R158" s="20"/>
      <c r="S158" s="20"/>
      <c r="T158" s="20"/>
      <c r="U158" s="20"/>
      <c r="V158" s="20"/>
      <c r="W158" s="20"/>
      <c r="X158" s="20"/>
      <c r="Y158" s="20"/>
      <c r="Z158" s="20"/>
    </row>
    <row r="159" ht="12.75" customHeight="1">
      <c r="A159" s="20"/>
      <c r="B159" s="20"/>
      <c r="C159" s="20"/>
      <c r="D159" s="20"/>
      <c r="E159" s="173"/>
      <c r="F159" s="173"/>
      <c r="G159" s="20"/>
      <c r="H159" s="20"/>
      <c r="I159" s="20"/>
      <c r="J159" s="20"/>
      <c r="K159" s="173"/>
      <c r="L159" s="173"/>
      <c r="M159" s="20"/>
      <c r="N159" s="20"/>
      <c r="O159" s="20"/>
      <c r="P159" s="20"/>
      <c r="Q159" s="20"/>
      <c r="R159" s="20"/>
      <c r="S159" s="20"/>
      <c r="T159" s="20"/>
      <c r="U159" s="20"/>
      <c r="V159" s="20"/>
      <c r="W159" s="20"/>
      <c r="X159" s="20"/>
      <c r="Y159" s="20"/>
      <c r="Z159" s="20"/>
    </row>
    <row r="160" ht="12.75" customHeight="1">
      <c r="A160" s="20"/>
      <c r="B160" s="20"/>
      <c r="C160" s="20"/>
      <c r="D160" s="20"/>
      <c r="E160" s="173"/>
      <c r="F160" s="173"/>
      <c r="G160" s="20"/>
      <c r="H160" s="20"/>
      <c r="I160" s="20"/>
      <c r="J160" s="20"/>
      <c r="K160" s="173"/>
      <c r="L160" s="173"/>
      <c r="M160" s="20"/>
      <c r="N160" s="20"/>
      <c r="O160" s="20"/>
      <c r="P160" s="20"/>
      <c r="Q160" s="20"/>
      <c r="R160" s="20"/>
      <c r="S160" s="20"/>
      <c r="T160" s="20"/>
      <c r="U160" s="20"/>
      <c r="V160" s="20"/>
      <c r="W160" s="20"/>
      <c r="X160" s="20"/>
      <c r="Y160" s="20"/>
      <c r="Z160" s="20"/>
    </row>
    <row r="161" ht="12.75" customHeight="1">
      <c r="A161" s="20"/>
      <c r="B161" s="20"/>
      <c r="C161" s="20"/>
      <c r="D161" s="20"/>
      <c r="E161" s="173"/>
      <c r="F161" s="173"/>
      <c r="G161" s="20"/>
      <c r="H161" s="20"/>
      <c r="I161" s="20"/>
      <c r="J161" s="20"/>
      <c r="K161" s="173"/>
      <c r="L161" s="173"/>
      <c r="M161" s="20"/>
      <c r="N161" s="20"/>
      <c r="O161" s="20"/>
      <c r="P161" s="20"/>
      <c r="Q161" s="20"/>
      <c r="R161" s="20"/>
      <c r="S161" s="20"/>
      <c r="T161" s="20"/>
      <c r="U161" s="20"/>
      <c r="V161" s="20"/>
      <c r="W161" s="20"/>
      <c r="X161" s="20"/>
      <c r="Y161" s="20"/>
      <c r="Z161" s="20"/>
    </row>
    <row r="162" ht="12.75" customHeight="1">
      <c r="A162" s="20"/>
      <c r="B162" s="20"/>
      <c r="C162" s="20"/>
      <c r="D162" s="20"/>
      <c r="E162" s="173"/>
      <c r="F162" s="173"/>
      <c r="G162" s="20"/>
      <c r="H162" s="20"/>
      <c r="I162" s="20"/>
      <c r="J162" s="20"/>
      <c r="K162" s="173"/>
      <c r="L162" s="173"/>
      <c r="M162" s="20"/>
      <c r="N162" s="20"/>
      <c r="O162" s="20"/>
      <c r="P162" s="20"/>
      <c r="Q162" s="20"/>
      <c r="R162" s="20"/>
      <c r="S162" s="20"/>
      <c r="T162" s="20"/>
      <c r="U162" s="20"/>
      <c r="V162" s="20"/>
      <c r="W162" s="20"/>
      <c r="X162" s="20"/>
      <c r="Y162" s="20"/>
      <c r="Z162" s="20"/>
    </row>
    <row r="163" ht="12.75" customHeight="1">
      <c r="A163" s="20"/>
      <c r="B163" s="20"/>
      <c r="C163" s="20"/>
      <c r="D163" s="20"/>
      <c r="E163" s="173"/>
      <c r="F163" s="173"/>
      <c r="G163" s="20"/>
      <c r="H163" s="20"/>
      <c r="I163" s="20"/>
      <c r="J163" s="20"/>
      <c r="K163" s="173"/>
      <c r="L163" s="173"/>
      <c r="M163" s="20"/>
      <c r="N163" s="20"/>
      <c r="O163" s="20"/>
      <c r="P163" s="20"/>
      <c r="Q163" s="20"/>
      <c r="R163" s="20"/>
      <c r="S163" s="20"/>
      <c r="T163" s="20"/>
      <c r="U163" s="20"/>
      <c r="V163" s="20"/>
      <c r="W163" s="20"/>
      <c r="X163" s="20"/>
      <c r="Y163" s="20"/>
      <c r="Z163" s="20"/>
    </row>
    <row r="164" ht="12.75" customHeight="1">
      <c r="A164" s="20"/>
      <c r="B164" s="20"/>
      <c r="C164" s="20"/>
      <c r="D164" s="20"/>
      <c r="E164" s="173"/>
      <c r="F164" s="173"/>
      <c r="G164" s="20"/>
      <c r="H164" s="20"/>
      <c r="I164" s="20"/>
      <c r="J164" s="20"/>
      <c r="K164" s="173"/>
      <c r="L164" s="173"/>
      <c r="M164" s="20"/>
      <c r="N164" s="20"/>
      <c r="O164" s="20"/>
      <c r="P164" s="20"/>
      <c r="Q164" s="20"/>
      <c r="R164" s="20"/>
      <c r="S164" s="20"/>
      <c r="T164" s="20"/>
      <c r="U164" s="20"/>
      <c r="V164" s="20"/>
      <c r="W164" s="20"/>
      <c r="X164" s="20"/>
      <c r="Y164" s="20"/>
      <c r="Z164" s="20"/>
    </row>
    <row r="165" ht="12.75" customHeight="1">
      <c r="A165" s="20"/>
      <c r="B165" s="20"/>
      <c r="C165" s="20"/>
      <c r="D165" s="20"/>
      <c r="E165" s="173"/>
      <c r="F165" s="173"/>
      <c r="G165" s="20"/>
      <c r="H165" s="20"/>
      <c r="I165" s="20"/>
      <c r="J165" s="20"/>
      <c r="K165" s="173"/>
      <c r="L165" s="173"/>
      <c r="M165" s="20"/>
      <c r="N165" s="20"/>
      <c r="O165" s="20"/>
      <c r="P165" s="20"/>
      <c r="Q165" s="20"/>
      <c r="R165" s="20"/>
      <c r="S165" s="20"/>
      <c r="T165" s="20"/>
      <c r="U165" s="20"/>
      <c r="V165" s="20"/>
      <c r="W165" s="20"/>
      <c r="X165" s="20"/>
      <c r="Y165" s="20"/>
      <c r="Z165" s="20"/>
    </row>
    <row r="166" ht="12.75" customHeight="1">
      <c r="A166" s="20"/>
      <c r="B166" s="20"/>
      <c r="C166" s="20"/>
      <c r="D166" s="20"/>
      <c r="E166" s="173"/>
      <c r="F166" s="173"/>
      <c r="G166" s="20"/>
      <c r="H166" s="20"/>
      <c r="I166" s="20"/>
      <c r="J166" s="20"/>
      <c r="K166" s="173"/>
      <c r="L166" s="173"/>
      <c r="M166" s="20"/>
      <c r="N166" s="20"/>
      <c r="O166" s="20"/>
      <c r="P166" s="20"/>
      <c r="Q166" s="20"/>
      <c r="R166" s="20"/>
      <c r="S166" s="20"/>
      <c r="T166" s="20"/>
      <c r="U166" s="20"/>
      <c r="V166" s="20"/>
      <c r="W166" s="20"/>
      <c r="X166" s="20"/>
      <c r="Y166" s="20"/>
      <c r="Z166" s="20"/>
    </row>
    <row r="167" ht="12.75" customHeight="1">
      <c r="A167" s="20"/>
      <c r="B167" s="20"/>
      <c r="C167" s="20"/>
      <c r="D167" s="20"/>
      <c r="E167" s="173"/>
      <c r="F167" s="173"/>
      <c r="G167" s="20"/>
      <c r="H167" s="20"/>
      <c r="I167" s="20"/>
      <c r="J167" s="20"/>
      <c r="K167" s="173"/>
      <c r="L167" s="173"/>
      <c r="M167" s="20"/>
      <c r="N167" s="20"/>
      <c r="O167" s="20"/>
      <c r="P167" s="20"/>
      <c r="Q167" s="20"/>
      <c r="R167" s="20"/>
      <c r="S167" s="20"/>
      <c r="T167" s="20"/>
      <c r="U167" s="20"/>
      <c r="V167" s="20"/>
      <c r="W167" s="20"/>
      <c r="X167" s="20"/>
      <c r="Y167" s="20"/>
      <c r="Z167" s="20"/>
    </row>
    <row r="168" ht="12.75" customHeight="1">
      <c r="A168" s="20"/>
      <c r="B168" s="20"/>
      <c r="C168" s="20"/>
      <c r="D168" s="20"/>
      <c r="E168" s="173"/>
      <c r="F168" s="173"/>
      <c r="G168" s="20"/>
      <c r="H168" s="20"/>
      <c r="I168" s="20"/>
      <c r="J168" s="20"/>
      <c r="K168" s="173"/>
      <c r="L168" s="173"/>
      <c r="M168" s="20"/>
      <c r="N168" s="20"/>
      <c r="O168" s="20"/>
      <c r="P168" s="20"/>
      <c r="Q168" s="20"/>
      <c r="R168" s="20"/>
      <c r="S168" s="20"/>
      <c r="T168" s="20"/>
      <c r="U168" s="20"/>
      <c r="V168" s="20"/>
      <c r="W168" s="20"/>
      <c r="X168" s="20"/>
      <c r="Y168" s="20"/>
      <c r="Z168" s="20"/>
    </row>
    <row r="169" ht="12.75" customHeight="1">
      <c r="A169" s="20"/>
      <c r="B169" s="20"/>
      <c r="C169" s="20"/>
      <c r="D169" s="20"/>
      <c r="E169" s="173"/>
      <c r="F169" s="173"/>
      <c r="G169" s="20"/>
      <c r="H169" s="20"/>
      <c r="I169" s="20"/>
      <c r="J169" s="20"/>
      <c r="K169" s="173"/>
      <c r="L169" s="173"/>
      <c r="M169" s="20"/>
      <c r="N169" s="20"/>
      <c r="O169" s="20"/>
      <c r="P169" s="20"/>
      <c r="Q169" s="20"/>
      <c r="R169" s="20"/>
      <c r="S169" s="20"/>
      <c r="T169" s="20"/>
      <c r="U169" s="20"/>
      <c r="V169" s="20"/>
      <c r="W169" s="20"/>
      <c r="X169" s="20"/>
      <c r="Y169" s="20"/>
      <c r="Z169" s="20"/>
    </row>
    <row r="170" ht="12.75" customHeight="1">
      <c r="A170" s="20"/>
      <c r="B170" s="20"/>
      <c r="C170" s="20"/>
      <c r="D170" s="20"/>
      <c r="E170" s="173"/>
      <c r="F170" s="173"/>
      <c r="G170" s="20"/>
      <c r="H170" s="20"/>
      <c r="I170" s="20"/>
      <c r="J170" s="20"/>
      <c r="K170" s="173"/>
      <c r="L170" s="173"/>
      <c r="M170" s="20"/>
      <c r="N170" s="20"/>
      <c r="O170" s="20"/>
      <c r="P170" s="20"/>
      <c r="Q170" s="20"/>
      <c r="R170" s="20"/>
      <c r="S170" s="20"/>
      <c r="T170" s="20"/>
      <c r="U170" s="20"/>
      <c r="V170" s="20"/>
      <c r="W170" s="20"/>
      <c r="X170" s="20"/>
      <c r="Y170" s="20"/>
      <c r="Z170" s="20"/>
    </row>
    <row r="171" ht="12.75" customHeight="1">
      <c r="A171" s="20"/>
      <c r="B171" s="20"/>
      <c r="C171" s="20"/>
      <c r="D171" s="20"/>
      <c r="E171" s="173"/>
      <c r="F171" s="173"/>
      <c r="G171" s="20"/>
      <c r="H171" s="20"/>
      <c r="I171" s="20"/>
      <c r="J171" s="20"/>
      <c r="K171" s="173"/>
      <c r="L171" s="173"/>
      <c r="M171" s="20"/>
      <c r="N171" s="20"/>
      <c r="O171" s="20"/>
      <c r="P171" s="20"/>
      <c r="Q171" s="20"/>
      <c r="R171" s="20"/>
      <c r="S171" s="20"/>
      <c r="T171" s="20"/>
      <c r="U171" s="20"/>
      <c r="V171" s="20"/>
      <c r="W171" s="20"/>
      <c r="X171" s="20"/>
      <c r="Y171" s="20"/>
      <c r="Z171" s="20"/>
    </row>
    <row r="172" ht="12.75" customHeight="1">
      <c r="A172" s="20"/>
      <c r="B172" s="20"/>
      <c r="C172" s="20"/>
      <c r="D172" s="20"/>
      <c r="E172" s="173"/>
      <c r="F172" s="173"/>
      <c r="G172" s="20"/>
      <c r="H172" s="20"/>
      <c r="I172" s="20"/>
      <c r="J172" s="20"/>
      <c r="K172" s="173"/>
      <c r="L172" s="173"/>
      <c r="M172" s="20"/>
      <c r="N172" s="20"/>
      <c r="O172" s="20"/>
      <c r="P172" s="20"/>
      <c r="Q172" s="20"/>
      <c r="R172" s="20"/>
      <c r="S172" s="20"/>
      <c r="T172" s="20"/>
      <c r="U172" s="20"/>
      <c r="V172" s="20"/>
      <c r="W172" s="20"/>
      <c r="X172" s="20"/>
      <c r="Y172" s="20"/>
      <c r="Z172" s="20"/>
    </row>
    <row r="173" ht="12.75" customHeight="1">
      <c r="A173" s="20"/>
      <c r="B173" s="20"/>
      <c r="C173" s="20"/>
      <c r="D173" s="20"/>
      <c r="E173" s="173"/>
      <c r="F173" s="173"/>
      <c r="G173" s="20"/>
      <c r="H173" s="20"/>
      <c r="I173" s="20"/>
      <c r="J173" s="20"/>
      <c r="K173" s="173"/>
      <c r="L173" s="173"/>
      <c r="M173" s="20"/>
      <c r="N173" s="20"/>
      <c r="O173" s="20"/>
      <c r="P173" s="20"/>
      <c r="Q173" s="20"/>
      <c r="R173" s="20"/>
      <c r="S173" s="20"/>
      <c r="T173" s="20"/>
      <c r="U173" s="20"/>
      <c r="V173" s="20"/>
      <c r="W173" s="20"/>
      <c r="X173" s="20"/>
      <c r="Y173" s="20"/>
      <c r="Z173" s="20"/>
    </row>
    <row r="174" ht="12.75" customHeight="1">
      <c r="A174" s="20"/>
      <c r="B174" s="20"/>
      <c r="C174" s="20"/>
      <c r="D174" s="20"/>
      <c r="E174" s="173"/>
      <c r="F174" s="173"/>
      <c r="G174" s="20"/>
      <c r="H174" s="20"/>
      <c r="I174" s="20"/>
      <c r="J174" s="20"/>
      <c r="K174" s="173"/>
      <c r="L174" s="173"/>
      <c r="M174" s="20"/>
      <c r="N174" s="20"/>
      <c r="O174" s="20"/>
      <c r="P174" s="20"/>
      <c r="Q174" s="20"/>
      <c r="R174" s="20"/>
      <c r="S174" s="20"/>
      <c r="T174" s="20"/>
      <c r="U174" s="20"/>
      <c r="V174" s="20"/>
      <c r="W174" s="20"/>
      <c r="X174" s="20"/>
      <c r="Y174" s="20"/>
      <c r="Z174" s="20"/>
    </row>
    <row r="175" ht="12.75" customHeight="1">
      <c r="A175" s="20"/>
      <c r="B175" s="20"/>
      <c r="C175" s="20"/>
      <c r="D175" s="20"/>
      <c r="E175" s="173"/>
      <c r="F175" s="173"/>
      <c r="G175" s="20"/>
      <c r="H175" s="20"/>
      <c r="I175" s="20"/>
      <c r="J175" s="20"/>
      <c r="K175" s="173"/>
      <c r="L175" s="173"/>
      <c r="M175" s="20"/>
      <c r="N175" s="20"/>
      <c r="O175" s="20"/>
      <c r="P175" s="20"/>
      <c r="Q175" s="20"/>
      <c r="R175" s="20"/>
      <c r="S175" s="20"/>
      <c r="T175" s="20"/>
      <c r="U175" s="20"/>
      <c r="V175" s="20"/>
      <c r="W175" s="20"/>
      <c r="X175" s="20"/>
      <c r="Y175" s="20"/>
      <c r="Z175" s="20"/>
    </row>
    <row r="176" ht="12.75" customHeight="1">
      <c r="A176" s="20"/>
      <c r="B176" s="20"/>
      <c r="C176" s="20"/>
      <c r="D176" s="20"/>
      <c r="E176" s="173"/>
      <c r="F176" s="173"/>
      <c r="G176" s="20"/>
      <c r="H176" s="20"/>
      <c r="I176" s="20"/>
      <c r="J176" s="20"/>
      <c r="K176" s="173"/>
      <c r="L176" s="173"/>
      <c r="M176" s="20"/>
      <c r="N176" s="20"/>
      <c r="O176" s="20"/>
      <c r="P176" s="20"/>
      <c r="Q176" s="20"/>
      <c r="R176" s="20"/>
      <c r="S176" s="20"/>
      <c r="T176" s="20"/>
      <c r="U176" s="20"/>
      <c r="V176" s="20"/>
      <c r="W176" s="20"/>
      <c r="X176" s="20"/>
      <c r="Y176" s="20"/>
      <c r="Z176" s="20"/>
    </row>
    <row r="177" ht="12.75" customHeight="1">
      <c r="A177" s="20"/>
      <c r="B177" s="20"/>
      <c r="C177" s="20"/>
      <c r="D177" s="20"/>
      <c r="E177" s="173"/>
      <c r="F177" s="173"/>
      <c r="G177" s="20"/>
      <c r="H177" s="20"/>
      <c r="I177" s="20"/>
      <c r="J177" s="20"/>
      <c r="K177" s="173"/>
      <c r="L177" s="173"/>
      <c r="M177" s="20"/>
      <c r="N177" s="20"/>
      <c r="O177" s="20"/>
      <c r="P177" s="20"/>
      <c r="Q177" s="20"/>
      <c r="R177" s="20"/>
      <c r="S177" s="20"/>
      <c r="T177" s="20"/>
      <c r="U177" s="20"/>
      <c r="V177" s="20"/>
      <c r="W177" s="20"/>
      <c r="X177" s="20"/>
      <c r="Y177" s="20"/>
      <c r="Z177" s="20"/>
    </row>
    <row r="178" ht="12.75" customHeight="1">
      <c r="A178" s="20"/>
      <c r="B178" s="20"/>
      <c r="C178" s="20"/>
      <c r="D178" s="20"/>
      <c r="E178" s="173"/>
      <c r="F178" s="173"/>
      <c r="G178" s="20"/>
      <c r="H178" s="20"/>
      <c r="I178" s="20"/>
      <c r="J178" s="20"/>
      <c r="K178" s="173"/>
      <c r="L178" s="173"/>
      <c r="M178" s="20"/>
      <c r="N178" s="20"/>
      <c r="O178" s="20"/>
      <c r="P178" s="20"/>
      <c r="Q178" s="20"/>
      <c r="R178" s="20"/>
      <c r="S178" s="20"/>
      <c r="T178" s="20"/>
      <c r="U178" s="20"/>
      <c r="V178" s="20"/>
      <c r="W178" s="20"/>
      <c r="X178" s="20"/>
      <c r="Y178" s="20"/>
      <c r="Z178" s="20"/>
    </row>
    <row r="179" ht="12.75" customHeight="1">
      <c r="A179" s="20"/>
      <c r="B179" s="20"/>
      <c r="C179" s="20"/>
      <c r="D179" s="20"/>
      <c r="E179" s="173"/>
      <c r="F179" s="173"/>
      <c r="G179" s="20"/>
      <c r="H179" s="20"/>
      <c r="I179" s="20"/>
      <c r="J179" s="20"/>
      <c r="K179" s="173"/>
      <c r="L179" s="173"/>
      <c r="M179" s="20"/>
      <c r="N179" s="20"/>
      <c r="O179" s="20"/>
      <c r="P179" s="20"/>
      <c r="Q179" s="20"/>
      <c r="R179" s="20"/>
      <c r="S179" s="20"/>
      <c r="T179" s="20"/>
      <c r="U179" s="20"/>
      <c r="V179" s="20"/>
      <c r="W179" s="20"/>
      <c r="X179" s="20"/>
      <c r="Y179" s="20"/>
      <c r="Z179" s="20"/>
    </row>
    <row r="180" ht="12.75" customHeight="1">
      <c r="A180" s="20"/>
      <c r="B180" s="20"/>
      <c r="C180" s="20"/>
      <c r="D180" s="20"/>
      <c r="E180" s="173"/>
      <c r="F180" s="173"/>
      <c r="G180" s="20"/>
      <c r="H180" s="20"/>
      <c r="I180" s="20"/>
      <c r="J180" s="20"/>
      <c r="K180" s="173"/>
      <c r="L180" s="173"/>
      <c r="M180" s="20"/>
      <c r="N180" s="20"/>
      <c r="O180" s="20"/>
      <c r="P180" s="20"/>
      <c r="Q180" s="20"/>
      <c r="R180" s="20"/>
      <c r="S180" s="20"/>
      <c r="T180" s="20"/>
      <c r="U180" s="20"/>
      <c r="V180" s="20"/>
      <c r="W180" s="20"/>
      <c r="X180" s="20"/>
      <c r="Y180" s="20"/>
      <c r="Z180" s="20"/>
    </row>
    <row r="181" ht="12.75" customHeight="1">
      <c r="A181" s="20"/>
      <c r="B181" s="20"/>
      <c r="C181" s="20"/>
      <c r="D181" s="20"/>
      <c r="E181" s="173"/>
      <c r="F181" s="173"/>
      <c r="G181" s="20"/>
      <c r="H181" s="20"/>
      <c r="I181" s="20"/>
      <c r="J181" s="20"/>
      <c r="K181" s="173"/>
      <c r="L181" s="173"/>
      <c r="M181" s="20"/>
      <c r="N181" s="20"/>
      <c r="O181" s="20"/>
      <c r="P181" s="20"/>
      <c r="Q181" s="20"/>
      <c r="R181" s="20"/>
      <c r="S181" s="20"/>
      <c r="T181" s="20"/>
      <c r="U181" s="20"/>
      <c r="V181" s="20"/>
      <c r="W181" s="20"/>
      <c r="X181" s="20"/>
      <c r="Y181" s="20"/>
      <c r="Z181" s="20"/>
    </row>
    <row r="182" ht="12.75" customHeight="1">
      <c r="A182" s="20"/>
      <c r="B182" s="20"/>
      <c r="C182" s="20"/>
      <c r="D182" s="20"/>
      <c r="E182" s="173"/>
      <c r="F182" s="173"/>
      <c r="G182" s="20"/>
      <c r="H182" s="20"/>
      <c r="I182" s="20"/>
      <c r="J182" s="20"/>
      <c r="K182" s="173"/>
      <c r="L182" s="173"/>
      <c r="M182" s="20"/>
      <c r="N182" s="20"/>
      <c r="O182" s="20"/>
      <c r="P182" s="20"/>
      <c r="Q182" s="20"/>
      <c r="R182" s="20"/>
      <c r="S182" s="20"/>
      <c r="T182" s="20"/>
      <c r="U182" s="20"/>
      <c r="V182" s="20"/>
      <c r="W182" s="20"/>
      <c r="X182" s="20"/>
      <c r="Y182" s="20"/>
      <c r="Z182" s="20"/>
    </row>
    <row r="183" ht="12.75" customHeight="1">
      <c r="A183" s="20"/>
      <c r="B183" s="20"/>
      <c r="C183" s="20"/>
      <c r="D183" s="20"/>
      <c r="E183" s="173"/>
      <c r="F183" s="173"/>
      <c r="G183" s="20"/>
      <c r="H183" s="20"/>
      <c r="I183" s="20"/>
      <c r="J183" s="20"/>
      <c r="K183" s="173"/>
      <c r="L183" s="173"/>
      <c r="M183" s="20"/>
      <c r="N183" s="20"/>
      <c r="O183" s="20"/>
      <c r="P183" s="20"/>
      <c r="Q183" s="20"/>
      <c r="R183" s="20"/>
      <c r="S183" s="20"/>
      <c r="T183" s="20"/>
      <c r="U183" s="20"/>
      <c r="V183" s="20"/>
      <c r="W183" s="20"/>
      <c r="X183" s="20"/>
      <c r="Y183" s="20"/>
      <c r="Z183" s="20"/>
    </row>
    <row r="184" ht="12.75" customHeight="1">
      <c r="A184" s="20"/>
      <c r="B184" s="20"/>
      <c r="C184" s="20"/>
      <c r="D184" s="20"/>
      <c r="E184" s="173"/>
      <c r="F184" s="173"/>
      <c r="G184" s="20"/>
      <c r="H184" s="20"/>
      <c r="I184" s="20"/>
      <c r="J184" s="20"/>
      <c r="K184" s="173"/>
      <c r="L184" s="173"/>
      <c r="M184" s="20"/>
      <c r="N184" s="20"/>
      <c r="O184" s="20"/>
      <c r="P184" s="20"/>
      <c r="Q184" s="20"/>
      <c r="R184" s="20"/>
      <c r="S184" s="20"/>
      <c r="T184" s="20"/>
      <c r="U184" s="20"/>
      <c r="V184" s="20"/>
      <c r="W184" s="20"/>
      <c r="X184" s="20"/>
      <c r="Y184" s="20"/>
      <c r="Z184" s="20"/>
    </row>
    <row r="185" ht="12.75" customHeight="1">
      <c r="A185" s="20"/>
      <c r="B185" s="20"/>
      <c r="C185" s="20"/>
      <c r="D185" s="20"/>
      <c r="E185" s="173"/>
      <c r="F185" s="173"/>
      <c r="G185" s="20"/>
      <c r="H185" s="20"/>
      <c r="I185" s="20"/>
      <c r="J185" s="20"/>
      <c r="K185" s="173"/>
      <c r="L185" s="173"/>
      <c r="M185" s="20"/>
      <c r="N185" s="20"/>
      <c r="O185" s="20"/>
      <c r="P185" s="20"/>
      <c r="Q185" s="20"/>
      <c r="R185" s="20"/>
      <c r="S185" s="20"/>
      <c r="T185" s="20"/>
      <c r="U185" s="20"/>
      <c r="V185" s="20"/>
      <c r="W185" s="20"/>
      <c r="X185" s="20"/>
      <c r="Y185" s="20"/>
      <c r="Z185" s="20"/>
    </row>
    <row r="186" ht="12.75" customHeight="1">
      <c r="A186" s="20"/>
      <c r="B186" s="20"/>
      <c r="C186" s="20"/>
      <c r="D186" s="20"/>
      <c r="E186" s="173"/>
      <c r="F186" s="173"/>
      <c r="G186" s="20"/>
      <c r="H186" s="20"/>
      <c r="I186" s="20"/>
      <c r="J186" s="20"/>
      <c r="K186" s="173"/>
      <c r="L186" s="173"/>
      <c r="M186" s="20"/>
      <c r="N186" s="20"/>
      <c r="O186" s="20"/>
      <c r="P186" s="20"/>
      <c r="Q186" s="20"/>
      <c r="R186" s="20"/>
      <c r="S186" s="20"/>
      <c r="T186" s="20"/>
      <c r="U186" s="20"/>
      <c r="V186" s="20"/>
      <c r="W186" s="20"/>
      <c r="X186" s="20"/>
      <c r="Y186" s="20"/>
      <c r="Z186" s="20"/>
    </row>
    <row r="187" ht="12.75" customHeight="1">
      <c r="A187" s="20"/>
      <c r="B187" s="20"/>
      <c r="C187" s="20"/>
      <c r="D187" s="20"/>
      <c r="E187" s="173"/>
      <c r="F187" s="173"/>
      <c r="G187" s="20"/>
      <c r="H187" s="20"/>
      <c r="I187" s="20"/>
      <c r="J187" s="20"/>
      <c r="K187" s="173"/>
      <c r="L187" s="173"/>
      <c r="M187" s="20"/>
      <c r="N187" s="20"/>
      <c r="O187" s="20"/>
      <c r="P187" s="20"/>
      <c r="Q187" s="20"/>
      <c r="R187" s="20"/>
      <c r="S187" s="20"/>
      <c r="T187" s="20"/>
      <c r="U187" s="20"/>
      <c r="V187" s="20"/>
      <c r="W187" s="20"/>
      <c r="X187" s="20"/>
      <c r="Y187" s="20"/>
      <c r="Z187" s="20"/>
    </row>
    <row r="188" ht="12.75" customHeight="1">
      <c r="A188" s="20"/>
      <c r="B188" s="20"/>
      <c r="C188" s="20"/>
      <c r="D188" s="20"/>
      <c r="E188" s="173"/>
      <c r="F188" s="173"/>
      <c r="G188" s="20"/>
      <c r="H188" s="20"/>
      <c r="I188" s="20"/>
      <c r="J188" s="20"/>
      <c r="K188" s="173"/>
      <c r="L188" s="173"/>
      <c r="M188" s="20"/>
      <c r="N188" s="20"/>
      <c r="O188" s="20"/>
      <c r="P188" s="20"/>
      <c r="Q188" s="20"/>
      <c r="R188" s="20"/>
      <c r="S188" s="20"/>
      <c r="T188" s="20"/>
      <c r="U188" s="20"/>
      <c r="V188" s="20"/>
      <c r="W188" s="20"/>
      <c r="X188" s="20"/>
      <c r="Y188" s="20"/>
      <c r="Z188" s="20"/>
    </row>
    <row r="189" ht="12.75" customHeight="1">
      <c r="A189" s="20"/>
      <c r="B189" s="20"/>
      <c r="C189" s="20"/>
      <c r="D189" s="20"/>
      <c r="E189" s="173"/>
      <c r="F189" s="173"/>
      <c r="G189" s="20"/>
      <c r="H189" s="20"/>
      <c r="I189" s="20"/>
      <c r="J189" s="20"/>
      <c r="K189" s="173"/>
      <c r="L189" s="173"/>
      <c r="M189" s="20"/>
      <c r="N189" s="20"/>
      <c r="O189" s="20"/>
      <c r="P189" s="20"/>
      <c r="Q189" s="20"/>
      <c r="R189" s="20"/>
      <c r="S189" s="20"/>
      <c r="T189" s="20"/>
      <c r="U189" s="20"/>
      <c r="V189" s="20"/>
      <c r="W189" s="20"/>
      <c r="X189" s="20"/>
      <c r="Y189" s="20"/>
      <c r="Z189" s="20"/>
    </row>
    <row r="190" ht="12.75" customHeight="1">
      <c r="A190" s="20"/>
      <c r="B190" s="20"/>
      <c r="C190" s="20"/>
      <c r="D190" s="20"/>
      <c r="E190" s="173"/>
      <c r="F190" s="173"/>
      <c r="G190" s="20"/>
      <c r="H190" s="20"/>
      <c r="I190" s="20"/>
      <c r="J190" s="20"/>
      <c r="K190" s="173"/>
      <c r="L190" s="173"/>
      <c r="M190" s="20"/>
      <c r="N190" s="20"/>
      <c r="O190" s="20"/>
      <c r="P190" s="20"/>
      <c r="Q190" s="20"/>
      <c r="R190" s="20"/>
      <c r="S190" s="20"/>
      <c r="T190" s="20"/>
      <c r="U190" s="20"/>
      <c r="V190" s="20"/>
      <c r="W190" s="20"/>
      <c r="X190" s="20"/>
      <c r="Y190" s="20"/>
      <c r="Z190" s="20"/>
    </row>
    <row r="191" ht="12.75" customHeight="1">
      <c r="A191" s="20"/>
      <c r="B191" s="20"/>
      <c r="C191" s="20"/>
      <c r="D191" s="20"/>
      <c r="E191" s="173"/>
      <c r="F191" s="173"/>
      <c r="G191" s="20"/>
      <c r="H191" s="20"/>
      <c r="I191" s="20"/>
      <c r="J191" s="20"/>
      <c r="K191" s="173"/>
      <c r="L191" s="173"/>
      <c r="M191" s="20"/>
      <c r="N191" s="20"/>
      <c r="O191" s="20"/>
      <c r="P191" s="20"/>
      <c r="Q191" s="20"/>
      <c r="R191" s="20"/>
      <c r="S191" s="20"/>
      <c r="T191" s="20"/>
      <c r="U191" s="20"/>
      <c r="V191" s="20"/>
      <c r="W191" s="20"/>
      <c r="X191" s="20"/>
      <c r="Y191" s="20"/>
      <c r="Z191" s="20"/>
    </row>
    <row r="192" ht="12.75" customHeight="1">
      <c r="A192" s="20"/>
      <c r="B192" s="20"/>
      <c r="C192" s="20"/>
      <c r="D192" s="20"/>
      <c r="E192" s="173"/>
      <c r="F192" s="173"/>
      <c r="G192" s="20"/>
      <c r="H192" s="20"/>
      <c r="I192" s="20"/>
      <c r="J192" s="20"/>
      <c r="K192" s="173"/>
      <c r="L192" s="173"/>
      <c r="M192" s="20"/>
      <c r="N192" s="20"/>
      <c r="O192" s="20"/>
      <c r="P192" s="20"/>
      <c r="Q192" s="20"/>
      <c r="R192" s="20"/>
      <c r="S192" s="20"/>
      <c r="T192" s="20"/>
      <c r="U192" s="20"/>
      <c r="V192" s="20"/>
      <c r="W192" s="20"/>
      <c r="X192" s="20"/>
      <c r="Y192" s="20"/>
      <c r="Z192" s="20"/>
    </row>
    <row r="193" ht="12.75" customHeight="1">
      <c r="A193" s="20"/>
      <c r="B193" s="20"/>
      <c r="C193" s="20"/>
      <c r="D193" s="20"/>
      <c r="E193" s="173"/>
      <c r="F193" s="173"/>
      <c r="G193" s="20"/>
      <c r="H193" s="20"/>
      <c r="I193" s="20"/>
      <c r="J193" s="20"/>
      <c r="K193" s="173"/>
      <c r="L193" s="173"/>
      <c r="M193" s="20"/>
      <c r="N193" s="20"/>
      <c r="O193" s="20"/>
      <c r="P193" s="20"/>
      <c r="Q193" s="20"/>
      <c r="R193" s="20"/>
      <c r="S193" s="20"/>
      <c r="T193" s="20"/>
      <c r="U193" s="20"/>
      <c r="V193" s="20"/>
      <c r="W193" s="20"/>
      <c r="X193" s="20"/>
      <c r="Y193" s="20"/>
      <c r="Z193" s="20"/>
    </row>
    <row r="194" ht="12.75" customHeight="1">
      <c r="A194" s="20"/>
      <c r="B194" s="20"/>
      <c r="C194" s="20"/>
      <c r="D194" s="20"/>
      <c r="E194" s="173"/>
      <c r="F194" s="173"/>
      <c r="G194" s="20"/>
      <c r="H194" s="20"/>
      <c r="I194" s="20"/>
      <c r="J194" s="20"/>
      <c r="K194" s="173"/>
      <c r="L194" s="173"/>
      <c r="M194" s="20"/>
      <c r="N194" s="20"/>
      <c r="O194" s="20"/>
      <c r="P194" s="20"/>
      <c r="Q194" s="20"/>
      <c r="R194" s="20"/>
      <c r="S194" s="20"/>
      <c r="T194" s="20"/>
      <c r="U194" s="20"/>
      <c r="V194" s="20"/>
      <c r="W194" s="20"/>
      <c r="X194" s="20"/>
      <c r="Y194" s="20"/>
      <c r="Z194" s="20"/>
    </row>
    <row r="195" ht="12.75" customHeight="1">
      <c r="A195" s="20"/>
      <c r="B195" s="20"/>
      <c r="C195" s="20"/>
      <c r="D195" s="20"/>
      <c r="E195" s="173"/>
      <c r="F195" s="173"/>
      <c r="G195" s="20"/>
      <c r="H195" s="20"/>
      <c r="I195" s="20"/>
      <c r="J195" s="20"/>
      <c r="K195" s="173"/>
      <c r="L195" s="173"/>
      <c r="M195" s="20"/>
      <c r="N195" s="20"/>
      <c r="O195" s="20"/>
      <c r="P195" s="20"/>
      <c r="Q195" s="20"/>
      <c r="R195" s="20"/>
      <c r="S195" s="20"/>
      <c r="T195" s="20"/>
      <c r="U195" s="20"/>
      <c r="V195" s="20"/>
      <c r="W195" s="20"/>
      <c r="X195" s="20"/>
      <c r="Y195" s="20"/>
      <c r="Z195" s="20"/>
    </row>
    <row r="196" ht="12.75" customHeight="1">
      <c r="A196" s="20"/>
      <c r="B196" s="20"/>
      <c r="C196" s="20"/>
      <c r="D196" s="20"/>
      <c r="E196" s="173"/>
      <c r="F196" s="173"/>
      <c r="G196" s="20"/>
      <c r="H196" s="20"/>
      <c r="I196" s="20"/>
      <c r="J196" s="20"/>
      <c r="K196" s="173"/>
      <c r="L196" s="173"/>
      <c r="M196" s="20"/>
      <c r="N196" s="20"/>
      <c r="O196" s="20"/>
      <c r="P196" s="20"/>
      <c r="Q196" s="20"/>
      <c r="R196" s="20"/>
      <c r="S196" s="20"/>
      <c r="T196" s="20"/>
      <c r="U196" s="20"/>
      <c r="V196" s="20"/>
      <c r="W196" s="20"/>
      <c r="X196" s="20"/>
      <c r="Y196" s="20"/>
      <c r="Z196" s="20"/>
    </row>
    <row r="197" ht="12.75" customHeight="1">
      <c r="A197" s="20"/>
      <c r="B197" s="20"/>
      <c r="C197" s="20"/>
      <c r="D197" s="20"/>
      <c r="E197" s="173"/>
      <c r="F197" s="173"/>
      <c r="G197" s="20"/>
      <c r="H197" s="20"/>
      <c r="I197" s="20"/>
      <c r="J197" s="20"/>
      <c r="K197" s="173"/>
      <c r="L197" s="173"/>
      <c r="M197" s="20"/>
      <c r="N197" s="20"/>
      <c r="O197" s="20"/>
      <c r="P197" s="20"/>
      <c r="Q197" s="20"/>
      <c r="R197" s="20"/>
      <c r="S197" s="20"/>
      <c r="T197" s="20"/>
      <c r="U197" s="20"/>
      <c r="V197" s="20"/>
      <c r="W197" s="20"/>
      <c r="X197" s="20"/>
      <c r="Y197" s="20"/>
      <c r="Z197" s="20"/>
    </row>
    <row r="198" ht="12.75" customHeight="1">
      <c r="A198" s="20"/>
      <c r="B198" s="20"/>
      <c r="C198" s="20"/>
      <c r="D198" s="20"/>
      <c r="E198" s="173"/>
      <c r="F198" s="173"/>
      <c r="G198" s="20"/>
      <c r="H198" s="20"/>
      <c r="I198" s="20"/>
      <c r="J198" s="20"/>
      <c r="K198" s="173"/>
      <c r="L198" s="173"/>
      <c r="M198" s="20"/>
      <c r="N198" s="20"/>
      <c r="O198" s="20"/>
      <c r="P198" s="20"/>
      <c r="Q198" s="20"/>
      <c r="R198" s="20"/>
      <c r="S198" s="20"/>
      <c r="T198" s="20"/>
      <c r="U198" s="20"/>
      <c r="V198" s="20"/>
      <c r="W198" s="20"/>
      <c r="X198" s="20"/>
      <c r="Y198" s="20"/>
      <c r="Z198" s="20"/>
    </row>
    <row r="199" ht="12.75" customHeight="1">
      <c r="A199" s="20"/>
      <c r="B199" s="20"/>
      <c r="C199" s="20"/>
      <c r="D199" s="20"/>
      <c r="E199" s="173"/>
      <c r="F199" s="173"/>
      <c r="G199" s="20"/>
      <c r="H199" s="20"/>
      <c r="I199" s="20"/>
      <c r="J199" s="20"/>
      <c r="K199" s="173"/>
      <c r="L199" s="173"/>
      <c r="M199" s="20"/>
      <c r="N199" s="20"/>
      <c r="O199" s="20"/>
      <c r="P199" s="20"/>
      <c r="Q199" s="20"/>
      <c r="R199" s="20"/>
      <c r="S199" s="20"/>
      <c r="T199" s="20"/>
      <c r="U199" s="20"/>
      <c r="V199" s="20"/>
      <c r="W199" s="20"/>
      <c r="X199" s="20"/>
      <c r="Y199" s="20"/>
      <c r="Z199" s="20"/>
    </row>
    <row r="200" ht="12.75" customHeight="1">
      <c r="A200" s="20"/>
      <c r="B200" s="20"/>
      <c r="C200" s="20"/>
      <c r="D200" s="20"/>
      <c r="E200" s="173"/>
      <c r="F200" s="173"/>
      <c r="G200" s="20"/>
      <c r="H200" s="20"/>
      <c r="I200" s="20"/>
      <c r="J200" s="20"/>
      <c r="K200" s="173"/>
      <c r="L200" s="173"/>
      <c r="M200" s="20"/>
      <c r="N200" s="20"/>
      <c r="O200" s="20"/>
      <c r="P200" s="20"/>
      <c r="Q200" s="20"/>
      <c r="R200" s="20"/>
      <c r="S200" s="20"/>
      <c r="T200" s="20"/>
      <c r="U200" s="20"/>
      <c r="V200" s="20"/>
      <c r="W200" s="20"/>
      <c r="X200" s="20"/>
      <c r="Y200" s="20"/>
      <c r="Z200" s="20"/>
    </row>
    <row r="201" ht="12.75" customHeight="1">
      <c r="A201" s="20"/>
      <c r="B201" s="20"/>
      <c r="C201" s="20"/>
      <c r="D201" s="20"/>
      <c r="E201" s="173"/>
      <c r="F201" s="173"/>
      <c r="G201" s="20"/>
      <c r="H201" s="20"/>
      <c r="I201" s="20"/>
      <c r="J201" s="20"/>
      <c r="K201" s="173"/>
      <c r="L201" s="173"/>
      <c r="M201" s="20"/>
      <c r="N201" s="20"/>
      <c r="O201" s="20"/>
      <c r="P201" s="20"/>
      <c r="Q201" s="20"/>
      <c r="R201" s="20"/>
      <c r="S201" s="20"/>
      <c r="T201" s="20"/>
      <c r="U201" s="20"/>
      <c r="V201" s="20"/>
      <c r="W201" s="20"/>
      <c r="X201" s="20"/>
      <c r="Y201" s="20"/>
      <c r="Z201" s="20"/>
    </row>
    <row r="202" ht="12.75" customHeight="1">
      <c r="A202" s="20"/>
      <c r="B202" s="20"/>
      <c r="C202" s="20"/>
      <c r="D202" s="20"/>
      <c r="E202" s="173"/>
      <c r="F202" s="173"/>
      <c r="G202" s="20"/>
      <c r="H202" s="20"/>
      <c r="I202" s="20"/>
      <c r="J202" s="20"/>
      <c r="K202" s="173"/>
      <c r="L202" s="173"/>
      <c r="M202" s="20"/>
      <c r="N202" s="20"/>
      <c r="O202" s="20"/>
      <c r="P202" s="20"/>
      <c r="Q202" s="20"/>
      <c r="R202" s="20"/>
      <c r="S202" s="20"/>
      <c r="T202" s="20"/>
      <c r="U202" s="20"/>
      <c r="V202" s="20"/>
      <c r="W202" s="20"/>
      <c r="X202" s="20"/>
      <c r="Y202" s="20"/>
      <c r="Z202" s="20"/>
    </row>
    <row r="203" ht="12.75" customHeight="1">
      <c r="A203" s="20"/>
      <c r="B203" s="20"/>
      <c r="C203" s="20"/>
      <c r="D203" s="20"/>
      <c r="E203" s="173"/>
      <c r="F203" s="173"/>
      <c r="G203" s="20"/>
      <c r="H203" s="20"/>
      <c r="I203" s="20"/>
      <c r="J203" s="20"/>
      <c r="K203" s="173"/>
      <c r="L203" s="173"/>
      <c r="M203" s="20"/>
      <c r="N203" s="20"/>
      <c r="O203" s="20"/>
      <c r="P203" s="20"/>
      <c r="Q203" s="20"/>
      <c r="R203" s="20"/>
      <c r="S203" s="20"/>
      <c r="T203" s="20"/>
      <c r="U203" s="20"/>
      <c r="V203" s="20"/>
      <c r="W203" s="20"/>
      <c r="X203" s="20"/>
      <c r="Y203" s="20"/>
      <c r="Z203" s="20"/>
    </row>
    <row r="204" ht="12.75" customHeight="1">
      <c r="A204" s="20"/>
      <c r="B204" s="20"/>
      <c r="C204" s="20"/>
      <c r="D204" s="20"/>
      <c r="E204" s="173"/>
      <c r="F204" s="173"/>
      <c r="G204" s="20"/>
      <c r="H204" s="20"/>
      <c r="I204" s="20"/>
      <c r="J204" s="20"/>
      <c r="K204" s="173"/>
      <c r="L204" s="173"/>
      <c r="M204" s="20"/>
      <c r="N204" s="20"/>
      <c r="O204" s="20"/>
      <c r="P204" s="20"/>
      <c r="Q204" s="20"/>
      <c r="R204" s="20"/>
      <c r="S204" s="20"/>
      <c r="T204" s="20"/>
      <c r="U204" s="20"/>
      <c r="V204" s="20"/>
      <c r="W204" s="20"/>
      <c r="X204" s="20"/>
      <c r="Y204" s="20"/>
      <c r="Z204" s="20"/>
    </row>
    <row r="205" ht="12.75" customHeight="1">
      <c r="A205" s="20"/>
      <c r="B205" s="20"/>
      <c r="C205" s="20"/>
      <c r="D205" s="20"/>
      <c r="E205" s="173"/>
      <c r="F205" s="173"/>
      <c r="G205" s="20"/>
      <c r="H205" s="20"/>
      <c r="I205" s="20"/>
      <c r="J205" s="20"/>
      <c r="K205" s="173"/>
      <c r="L205" s="173"/>
      <c r="M205" s="20"/>
      <c r="N205" s="20"/>
      <c r="O205" s="20"/>
      <c r="P205" s="20"/>
      <c r="Q205" s="20"/>
      <c r="R205" s="20"/>
      <c r="S205" s="20"/>
      <c r="T205" s="20"/>
      <c r="U205" s="20"/>
      <c r="V205" s="20"/>
      <c r="W205" s="20"/>
      <c r="X205" s="20"/>
      <c r="Y205" s="20"/>
      <c r="Z205" s="20"/>
    </row>
    <row r="206" ht="12.75" customHeight="1">
      <c r="A206" s="20"/>
      <c r="B206" s="20"/>
      <c r="C206" s="20"/>
      <c r="D206" s="20"/>
      <c r="E206" s="173"/>
      <c r="F206" s="173"/>
      <c r="G206" s="20"/>
      <c r="H206" s="20"/>
      <c r="I206" s="20"/>
      <c r="J206" s="20"/>
      <c r="K206" s="173"/>
      <c r="L206" s="173"/>
      <c r="M206" s="20"/>
      <c r="N206" s="20"/>
      <c r="O206" s="20"/>
      <c r="P206" s="20"/>
      <c r="Q206" s="20"/>
      <c r="R206" s="20"/>
      <c r="S206" s="20"/>
      <c r="T206" s="20"/>
      <c r="U206" s="20"/>
      <c r="V206" s="20"/>
      <c r="W206" s="20"/>
      <c r="X206" s="20"/>
      <c r="Y206" s="20"/>
      <c r="Z206" s="20"/>
    </row>
    <row r="207" ht="12.75" customHeight="1">
      <c r="A207" s="20"/>
      <c r="B207" s="20"/>
      <c r="C207" s="20"/>
      <c r="D207" s="20"/>
      <c r="E207" s="173"/>
      <c r="F207" s="173"/>
      <c r="G207" s="20"/>
      <c r="H207" s="20"/>
      <c r="I207" s="20"/>
      <c r="J207" s="20"/>
      <c r="K207" s="173"/>
      <c r="L207" s="173"/>
      <c r="M207" s="20"/>
      <c r="N207" s="20"/>
      <c r="O207" s="20"/>
      <c r="P207" s="20"/>
      <c r="Q207" s="20"/>
      <c r="R207" s="20"/>
      <c r="S207" s="20"/>
      <c r="T207" s="20"/>
      <c r="U207" s="20"/>
      <c r="V207" s="20"/>
      <c r="W207" s="20"/>
      <c r="X207" s="20"/>
      <c r="Y207" s="20"/>
      <c r="Z207" s="20"/>
    </row>
    <row r="208" ht="12.75" customHeight="1">
      <c r="A208" s="20"/>
      <c r="B208" s="20"/>
      <c r="C208" s="20"/>
      <c r="D208" s="20"/>
      <c r="E208" s="173"/>
      <c r="F208" s="173"/>
      <c r="G208" s="20"/>
      <c r="H208" s="20"/>
      <c r="I208" s="20"/>
      <c r="J208" s="20"/>
      <c r="K208" s="173"/>
      <c r="L208" s="173"/>
      <c r="M208" s="20"/>
      <c r="N208" s="20"/>
      <c r="O208" s="20"/>
      <c r="P208" s="20"/>
      <c r="Q208" s="20"/>
      <c r="R208" s="20"/>
      <c r="S208" s="20"/>
      <c r="T208" s="20"/>
      <c r="U208" s="20"/>
      <c r="V208" s="20"/>
      <c r="W208" s="20"/>
      <c r="X208" s="20"/>
      <c r="Y208" s="20"/>
      <c r="Z208" s="20"/>
    </row>
    <row r="209" ht="12.75" customHeight="1">
      <c r="A209" s="20"/>
      <c r="B209" s="20"/>
      <c r="C209" s="20"/>
      <c r="D209" s="20"/>
      <c r="E209" s="173"/>
      <c r="F209" s="173"/>
      <c r="G209" s="20"/>
      <c r="H209" s="20"/>
      <c r="I209" s="20"/>
      <c r="J209" s="20"/>
      <c r="K209" s="173"/>
      <c r="L209" s="173"/>
      <c r="M209" s="20"/>
      <c r="N209" s="20"/>
      <c r="O209" s="20"/>
      <c r="P209" s="20"/>
      <c r="Q209" s="20"/>
      <c r="R209" s="20"/>
      <c r="S209" s="20"/>
      <c r="T209" s="20"/>
      <c r="U209" s="20"/>
      <c r="V209" s="20"/>
      <c r="W209" s="20"/>
      <c r="X209" s="20"/>
      <c r="Y209" s="20"/>
      <c r="Z209" s="20"/>
    </row>
    <row r="210" ht="12.75" customHeight="1">
      <c r="A210" s="20"/>
      <c r="B210" s="20"/>
      <c r="C210" s="20"/>
      <c r="D210" s="20"/>
      <c r="E210" s="173"/>
      <c r="F210" s="173"/>
      <c r="G210" s="20"/>
      <c r="H210" s="20"/>
      <c r="I210" s="20"/>
      <c r="J210" s="20"/>
      <c r="K210" s="173"/>
      <c r="L210" s="173"/>
      <c r="M210" s="20"/>
      <c r="N210" s="20"/>
      <c r="O210" s="20"/>
      <c r="P210" s="20"/>
      <c r="Q210" s="20"/>
      <c r="R210" s="20"/>
      <c r="S210" s="20"/>
      <c r="T210" s="20"/>
      <c r="U210" s="20"/>
      <c r="V210" s="20"/>
      <c r="W210" s="20"/>
      <c r="X210" s="20"/>
      <c r="Y210" s="20"/>
      <c r="Z210" s="20"/>
    </row>
    <row r="211" ht="12.75" customHeight="1">
      <c r="A211" s="20"/>
      <c r="B211" s="20"/>
      <c r="C211" s="20"/>
      <c r="D211" s="20"/>
      <c r="E211" s="173"/>
      <c r="F211" s="173"/>
      <c r="G211" s="20"/>
      <c r="H211" s="20"/>
      <c r="I211" s="20"/>
      <c r="J211" s="20"/>
      <c r="K211" s="173"/>
      <c r="L211" s="173"/>
      <c r="M211" s="20"/>
      <c r="N211" s="20"/>
      <c r="O211" s="20"/>
      <c r="P211" s="20"/>
      <c r="Q211" s="20"/>
      <c r="R211" s="20"/>
      <c r="S211" s="20"/>
      <c r="T211" s="20"/>
      <c r="U211" s="20"/>
      <c r="V211" s="20"/>
      <c r="W211" s="20"/>
      <c r="X211" s="20"/>
      <c r="Y211" s="20"/>
      <c r="Z211" s="20"/>
    </row>
    <row r="212" ht="12.75" customHeight="1">
      <c r="A212" s="20"/>
      <c r="B212" s="20"/>
      <c r="C212" s="20"/>
      <c r="D212" s="20"/>
      <c r="E212" s="173"/>
      <c r="F212" s="173"/>
      <c r="G212" s="20"/>
      <c r="H212" s="20"/>
      <c r="I212" s="20"/>
      <c r="J212" s="20"/>
      <c r="K212" s="173"/>
      <c r="L212" s="173"/>
      <c r="M212" s="20"/>
      <c r="N212" s="20"/>
      <c r="O212" s="20"/>
      <c r="P212" s="20"/>
      <c r="Q212" s="20"/>
      <c r="R212" s="20"/>
      <c r="S212" s="20"/>
      <c r="T212" s="20"/>
      <c r="U212" s="20"/>
      <c r="V212" s="20"/>
      <c r="W212" s="20"/>
      <c r="X212" s="20"/>
      <c r="Y212" s="20"/>
      <c r="Z212" s="20"/>
    </row>
    <row r="213" ht="12.75" customHeight="1">
      <c r="A213" s="20"/>
      <c r="B213" s="20"/>
      <c r="C213" s="20"/>
      <c r="D213" s="20"/>
      <c r="E213" s="173"/>
      <c r="F213" s="173"/>
      <c r="G213" s="20"/>
      <c r="H213" s="20"/>
      <c r="I213" s="20"/>
      <c r="J213" s="20"/>
      <c r="K213" s="173"/>
      <c r="L213" s="173"/>
      <c r="M213" s="20"/>
      <c r="N213" s="20"/>
      <c r="O213" s="20"/>
      <c r="P213" s="20"/>
      <c r="Q213" s="20"/>
      <c r="R213" s="20"/>
      <c r="S213" s="20"/>
      <c r="T213" s="20"/>
      <c r="U213" s="20"/>
      <c r="V213" s="20"/>
      <c r="W213" s="20"/>
      <c r="X213" s="20"/>
      <c r="Y213" s="20"/>
      <c r="Z213" s="20"/>
    </row>
    <row r="214" ht="12.75" customHeight="1">
      <c r="A214" s="20"/>
      <c r="B214" s="20"/>
      <c r="C214" s="20"/>
      <c r="D214" s="20"/>
      <c r="E214" s="173"/>
      <c r="F214" s="173"/>
      <c r="G214" s="20"/>
      <c r="H214" s="20"/>
      <c r="I214" s="20"/>
      <c r="J214" s="20"/>
      <c r="K214" s="173"/>
      <c r="L214" s="173"/>
      <c r="M214" s="20"/>
      <c r="N214" s="20"/>
      <c r="O214" s="20"/>
      <c r="P214" s="20"/>
      <c r="Q214" s="20"/>
      <c r="R214" s="20"/>
      <c r="S214" s="20"/>
      <c r="T214" s="20"/>
      <c r="U214" s="20"/>
      <c r="V214" s="20"/>
      <c r="W214" s="20"/>
      <c r="X214" s="20"/>
      <c r="Y214" s="20"/>
      <c r="Z214" s="20"/>
    </row>
    <row r="215" ht="12.75" customHeight="1">
      <c r="A215" s="20"/>
      <c r="B215" s="20"/>
      <c r="C215" s="20"/>
      <c r="D215" s="20"/>
      <c r="E215" s="173"/>
      <c r="F215" s="173"/>
      <c r="G215" s="20"/>
      <c r="H215" s="20"/>
      <c r="I215" s="20"/>
      <c r="J215" s="20"/>
      <c r="K215" s="173"/>
      <c r="L215" s="173"/>
      <c r="M215" s="20"/>
      <c r="N215" s="20"/>
      <c r="O215" s="20"/>
      <c r="P215" s="20"/>
      <c r="Q215" s="20"/>
      <c r="R215" s="20"/>
      <c r="S215" s="20"/>
      <c r="T215" s="20"/>
      <c r="U215" s="20"/>
      <c r="V215" s="20"/>
      <c r="W215" s="20"/>
      <c r="X215" s="20"/>
      <c r="Y215" s="20"/>
      <c r="Z215" s="20"/>
    </row>
    <row r="216" ht="12.75" customHeight="1">
      <c r="A216" s="20"/>
      <c r="B216" s="20"/>
      <c r="C216" s="20"/>
      <c r="D216" s="20"/>
      <c r="E216" s="173"/>
      <c r="F216" s="173"/>
      <c r="G216" s="20"/>
      <c r="H216" s="20"/>
      <c r="I216" s="20"/>
      <c r="J216" s="20"/>
      <c r="K216" s="173"/>
      <c r="L216" s="173"/>
      <c r="M216" s="20"/>
      <c r="N216" s="20"/>
      <c r="O216" s="20"/>
      <c r="P216" s="20"/>
      <c r="Q216" s="20"/>
      <c r="R216" s="20"/>
      <c r="S216" s="20"/>
      <c r="T216" s="20"/>
      <c r="U216" s="20"/>
      <c r="V216" s="20"/>
      <c r="W216" s="20"/>
      <c r="X216" s="20"/>
      <c r="Y216" s="20"/>
      <c r="Z216" s="20"/>
    </row>
    <row r="217" ht="12.75" customHeight="1">
      <c r="A217" s="20"/>
      <c r="B217" s="20"/>
      <c r="C217" s="20"/>
      <c r="D217" s="20"/>
      <c r="E217" s="173"/>
      <c r="F217" s="173"/>
      <c r="G217" s="20"/>
      <c r="H217" s="20"/>
      <c r="I217" s="20"/>
      <c r="J217" s="20"/>
      <c r="K217" s="173"/>
      <c r="L217" s="173"/>
      <c r="M217" s="20"/>
      <c r="N217" s="20"/>
      <c r="O217" s="20"/>
      <c r="P217" s="20"/>
      <c r="Q217" s="20"/>
      <c r="R217" s="20"/>
      <c r="S217" s="20"/>
      <c r="T217" s="20"/>
      <c r="U217" s="20"/>
      <c r="V217" s="20"/>
      <c r="W217" s="20"/>
      <c r="X217" s="20"/>
      <c r="Y217" s="20"/>
      <c r="Z217" s="20"/>
    </row>
    <row r="218" ht="12.75" customHeight="1">
      <c r="A218" s="20"/>
      <c r="B218" s="20"/>
      <c r="C218" s="20"/>
      <c r="D218" s="20"/>
      <c r="E218" s="173"/>
      <c r="F218" s="173"/>
      <c r="G218" s="20"/>
      <c r="H218" s="20"/>
      <c r="I218" s="20"/>
      <c r="J218" s="20"/>
      <c r="K218" s="173"/>
      <c r="L218" s="173"/>
      <c r="M218" s="20"/>
      <c r="N218" s="20"/>
      <c r="O218" s="20"/>
      <c r="P218" s="20"/>
      <c r="Q218" s="20"/>
      <c r="R218" s="20"/>
      <c r="S218" s="20"/>
      <c r="T218" s="20"/>
      <c r="U218" s="20"/>
      <c r="V218" s="20"/>
      <c r="W218" s="20"/>
      <c r="X218" s="20"/>
      <c r="Y218" s="20"/>
      <c r="Z218" s="20"/>
    </row>
    <row r="219" ht="12.75" customHeight="1">
      <c r="A219" s="20"/>
      <c r="B219" s="20"/>
      <c r="C219" s="20"/>
      <c r="D219" s="20"/>
      <c r="E219" s="173"/>
      <c r="F219" s="173"/>
      <c r="G219" s="20"/>
      <c r="H219" s="20"/>
      <c r="I219" s="20"/>
      <c r="J219" s="20"/>
      <c r="K219" s="173"/>
      <c r="L219" s="173"/>
      <c r="M219" s="20"/>
      <c r="N219" s="20"/>
      <c r="O219" s="20"/>
      <c r="P219" s="20"/>
      <c r="Q219" s="20"/>
      <c r="R219" s="20"/>
      <c r="S219" s="20"/>
      <c r="T219" s="20"/>
      <c r="U219" s="20"/>
      <c r="V219" s="20"/>
      <c r="W219" s="20"/>
      <c r="X219" s="20"/>
      <c r="Y219" s="20"/>
      <c r="Z219" s="20"/>
    </row>
    <row r="220" ht="12.75" customHeight="1">
      <c r="A220" s="20"/>
      <c r="B220" s="20"/>
      <c r="C220" s="20"/>
      <c r="D220" s="20"/>
      <c r="E220" s="173"/>
      <c r="F220" s="173"/>
      <c r="G220" s="20"/>
      <c r="H220" s="20"/>
      <c r="I220" s="20"/>
      <c r="J220" s="20"/>
      <c r="K220" s="173"/>
      <c r="L220" s="173"/>
      <c r="M220" s="20"/>
      <c r="N220" s="20"/>
      <c r="O220" s="20"/>
      <c r="P220" s="20"/>
      <c r="Q220" s="20"/>
      <c r="R220" s="20"/>
      <c r="S220" s="20"/>
      <c r="T220" s="20"/>
      <c r="U220" s="20"/>
      <c r="V220" s="20"/>
      <c r="W220" s="20"/>
      <c r="X220" s="20"/>
      <c r="Y220" s="20"/>
      <c r="Z220" s="20"/>
    </row>
    <row r="221" ht="12.75" customHeight="1">
      <c r="A221" s="20"/>
      <c r="B221" s="20"/>
      <c r="C221" s="20"/>
      <c r="D221" s="20"/>
      <c r="E221" s="173"/>
      <c r="F221" s="173"/>
      <c r="G221" s="20"/>
      <c r="H221" s="20"/>
      <c r="I221" s="20"/>
      <c r="J221" s="20"/>
      <c r="K221" s="173"/>
      <c r="L221" s="173"/>
      <c r="M221" s="20"/>
      <c r="N221" s="20"/>
      <c r="O221" s="20"/>
      <c r="P221" s="20"/>
      <c r="Q221" s="20"/>
      <c r="R221" s="20"/>
      <c r="S221" s="20"/>
      <c r="T221" s="20"/>
      <c r="U221" s="20"/>
      <c r="V221" s="20"/>
      <c r="W221" s="20"/>
      <c r="X221" s="20"/>
      <c r="Y221" s="20"/>
      <c r="Z221" s="20"/>
    </row>
    <row r="222" ht="12.75" customHeight="1">
      <c r="A222" s="20"/>
      <c r="B222" s="20"/>
      <c r="C222" s="20"/>
      <c r="D222" s="20"/>
      <c r="E222" s="173"/>
      <c r="F222" s="173"/>
      <c r="G222" s="20"/>
      <c r="H222" s="20"/>
      <c r="I222" s="20"/>
      <c r="J222" s="20"/>
      <c r="K222" s="173"/>
      <c r="L222" s="173"/>
      <c r="M222" s="20"/>
      <c r="N222" s="20"/>
      <c r="O222" s="20"/>
      <c r="P222" s="20"/>
      <c r="Q222" s="20"/>
      <c r="R222" s="20"/>
      <c r="S222" s="20"/>
      <c r="T222" s="20"/>
      <c r="U222" s="20"/>
      <c r="V222" s="20"/>
      <c r="W222" s="20"/>
      <c r="X222" s="20"/>
      <c r="Y222" s="20"/>
      <c r="Z222" s="20"/>
    </row>
    <row r="223" ht="12.75" customHeight="1">
      <c r="A223" s="20"/>
      <c r="B223" s="20"/>
      <c r="C223" s="20"/>
      <c r="D223" s="20"/>
      <c r="E223" s="173"/>
      <c r="F223" s="173"/>
      <c r="G223" s="20"/>
      <c r="H223" s="20"/>
      <c r="I223" s="20"/>
      <c r="J223" s="20"/>
      <c r="K223" s="173"/>
      <c r="L223" s="173"/>
      <c r="M223" s="20"/>
      <c r="N223" s="20"/>
      <c r="O223" s="20"/>
      <c r="P223" s="20"/>
      <c r="Q223" s="20"/>
      <c r="R223" s="20"/>
      <c r="S223" s="20"/>
      <c r="T223" s="20"/>
      <c r="U223" s="20"/>
      <c r="V223" s="20"/>
      <c r="W223" s="20"/>
      <c r="X223" s="20"/>
      <c r="Y223" s="20"/>
      <c r="Z223" s="20"/>
    </row>
    <row r="224" ht="12.75" customHeight="1">
      <c r="A224" s="20"/>
      <c r="B224" s="20"/>
      <c r="C224" s="20"/>
      <c r="D224" s="20"/>
      <c r="E224" s="173"/>
      <c r="F224" s="173"/>
      <c r="G224" s="20"/>
      <c r="H224" s="20"/>
      <c r="I224" s="20"/>
      <c r="J224" s="20"/>
      <c r="K224" s="173"/>
      <c r="L224" s="173"/>
      <c r="M224" s="20"/>
      <c r="N224" s="20"/>
      <c r="O224" s="20"/>
      <c r="P224" s="20"/>
      <c r="Q224" s="20"/>
      <c r="R224" s="20"/>
      <c r="S224" s="20"/>
      <c r="T224" s="20"/>
      <c r="U224" s="20"/>
      <c r="V224" s="20"/>
      <c r="W224" s="20"/>
      <c r="X224" s="20"/>
      <c r="Y224" s="20"/>
      <c r="Z224" s="20"/>
    </row>
    <row r="225" ht="12.75" customHeight="1">
      <c r="A225" s="20"/>
      <c r="B225" s="20"/>
      <c r="C225" s="20"/>
      <c r="D225" s="20"/>
      <c r="E225" s="173"/>
      <c r="F225" s="173"/>
      <c r="G225" s="20"/>
      <c r="H225" s="20"/>
      <c r="I225" s="20"/>
      <c r="J225" s="20"/>
      <c r="K225" s="173"/>
      <c r="L225" s="173"/>
      <c r="M225" s="20"/>
      <c r="N225" s="20"/>
      <c r="O225" s="20"/>
      <c r="P225" s="20"/>
      <c r="Q225" s="20"/>
      <c r="R225" s="20"/>
      <c r="S225" s="20"/>
      <c r="T225" s="20"/>
      <c r="U225" s="20"/>
      <c r="V225" s="20"/>
      <c r="W225" s="20"/>
      <c r="X225" s="20"/>
      <c r="Y225" s="20"/>
      <c r="Z225" s="20"/>
    </row>
    <row r="226" ht="12.75" customHeight="1">
      <c r="A226" s="20"/>
      <c r="B226" s="20"/>
      <c r="C226" s="20"/>
      <c r="D226" s="20"/>
      <c r="E226" s="173"/>
      <c r="F226" s="173"/>
      <c r="G226" s="20"/>
      <c r="H226" s="20"/>
      <c r="I226" s="20"/>
      <c r="J226" s="20"/>
      <c r="K226" s="173"/>
      <c r="L226" s="173"/>
      <c r="M226" s="20"/>
      <c r="N226" s="20"/>
      <c r="O226" s="20"/>
      <c r="P226" s="20"/>
      <c r="Q226" s="20"/>
      <c r="R226" s="20"/>
      <c r="S226" s="20"/>
      <c r="T226" s="20"/>
      <c r="U226" s="20"/>
      <c r="V226" s="20"/>
      <c r="W226" s="20"/>
      <c r="X226" s="20"/>
      <c r="Y226" s="20"/>
      <c r="Z226" s="20"/>
    </row>
    <row r="227" ht="12.75" customHeight="1">
      <c r="A227" s="20"/>
      <c r="B227" s="20"/>
      <c r="C227" s="20"/>
      <c r="D227" s="20"/>
      <c r="E227" s="173"/>
      <c r="F227" s="173"/>
      <c r="G227" s="20"/>
      <c r="H227" s="20"/>
      <c r="I227" s="20"/>
      <c r="J227" s="20"/>
      <c r="K227" s="173"/>
      <c r="L227" s="173"/>
      <c r="M227" s="20"/>
      <c r="N227" s="20"/>
      <c r="O227" s="20"/>
      <c r="P227" s="20"/>
      <c r="Q227" s="20"/>
      <c r="R227" s="20"/>
      <c r="S227" s="20"/>
      <c r="T227" s="20"/>
      <c r="U227" s="20"/>
      <c r="V227" s="20"/>
      <c r="W227" s="20"/>
      <c r="X227" s="20"/>
      <c r="Y227" s="20"/>
      <c r="Z227" s="20"/>
    </row>
    <row r="228" ht="12.75" customHeight="1">
      <c r="A228" s="20"/>
      <c r="B228" s="20"/>
      <c r="C228" s="20"/>
      <c r="D228" s="20"/>
      <c r="E228" s="173"/>
      <c r="F228" s="173"/>
      <c r="G228" s="20"/>
      <c r="H228" s="20"/>
      <c r="I228" s="20"/>
      <c r="J228" s="20"/>
      <c r="K228" s="173"/>
      <c r="L228" s="173"/>
      <c r="M228" s="20"/>
      <c r="N228" s="20"/>
      <c r="O228" s="20"/>
      <c r="P228" s="20"/>
      <c r="Q228" s="20"/>
      <c r="R228" s="20"/>
      <c r="S228" s="20"/>
      <c r="T228" s="20"/>
      <c r="U228" s="20"/>
      <c r="V228" s="20"/>
      <c r="W228" s="20"/>
      <c r="X228" s="20"/>
      <c r="Y228" s="20"/>
      <c r="Z228" s="20"/>
    </row>
    <row r="229" ht="12.75" customHeight="1">
      <c r="A229" s="20"/>
      <c r="B229" s="20"/>
      <c r="C229" s="20"/>
      <c r="D229" s="20"/>
      <c r="E229" s="173"/>
      <c r="F229" s="173"/>
      <c r="G229" s="20"/>
      <c r="H229" s="20"/>
      <c r="I229" s="20"/>
      <c r="J229" s="20"/>
      <c r="K229" s="173"/>
      <c r="L229" s="173"/>
      <c r="M229" s="20"/>
      <c r="N229" s="20"/>
      <c r="O229" s="20"/>
      <c r="P229" s="20"/>
      <c r="Q229" s="20"/>
      <c r="R229" s="20"/>
      <c r="S229" s="20"/>
      <c r="T229" s="20"/>
      <c r="U229" s="20"/>
      <c r="V229" s="20"/>
      <c r="W229" s="20"/>
      <c r="X229" s="20"/>
      <c r="Y229" s="20"/>
      <c r="Z229" s="20"/>
    </row>
    <row r="230" ht="12.75" customHeight="1">
      <c r="A230" s="20"/>
      <c r="B230" s="20"/>
      <c r="C230" s="20"/>
      <c r="D230" s="20"/>
      <c r="E230" s="173"/>
      <c r="F230" s="173"/>
      <c r="G230" s="20"/>
      <c r="H230" s="20"/>
      <c r="I230" s="20"/>
      <c r="J230" s="20"/>
      <c r="K230" s="173"/>
      <c r="L230" s="173"/>
      <c r="M230" s="20"/>
      <c r="N230" s="20"/>
      <c r="O230" s="20"/>
      <c r="P230" s="20"/>
      <c r="Q230" s="20"/>
      <c r="R230" s="20"/>
      <c r="S230" s="20"/>
      <c r="T230" s="20"/>
      <c r="U230" s="20"/>
      <c r="V230" s="20"/>
      <c r="W230" s="20"/>
      <c r="X230" s="20"/>
      <c r="Y230" s="20"/>
      <c r="Z230" s="20"/>
    </row>
    <row r="231" ht="12.75" customHeight="1">
      <c r="A231" s="20"/>
      <c r="B231" s="20"/>
      <c r="C231" s="20"/>
      <c r="D231" s="20"/>
      <c r="E231" s="173"/>
      <c r="F231" s="173"/>
      <c r="G231" s="20"/>
      <c r="H231" s="20"/>
      <c r="I231" s="20"/>
      <c r="J231" s="20"/>
      <c r="K231" s="173"/>
      <c r="L231" s="173"/>
      <c r="M231" s="20"/>
      <c r="N231" s="20"/>
      <c r="O231" s="20"/>
      <c r="P231" s="20"/>
      <c r="Q231" s="20"/>
      <c r="R231" s="20"/>
      <c r="S231" s="20"/>
      <c r="T231" s="20"/>
      <c r="U231" s="20"/>
      <c r="V231" s="20"/>
      <c r="W231" s="20"/>
      <c r="X231" s="20"/>
      <c r="Y231" s="20"/>
      <c r="Z231" s="20"/>
    </row>
    <row r="232" ht="12.75" customHeight="1">
      <c r="A232" s="20"/>
      <c r="B232" s="20"/>
      <c r="C232" s="20"/>
      <c r="D232" s="20"/>
      <c r="E232" s="173"/>
      <c r="F232" s="173"/>
      <c r="G232" s="20"/>
      <c r="H232" s="20"/>
      <c r="I232" s="20"/>
      <c r="J232" s="20"/>
      <c r="K232" s="173"/>
      <c r="L232" s="173"/>
      <c r="M232" s="20"/>
      <c r="N232" s="20"/>
      <c r="O232" s="20"/>
      <c r="P232" s="20"/>
      <c r="Q232" s="20"/>
      <c r="R232" s="20"/>
      <c r="S232" s="20"/>
      <c r="T232" s="20"/>
      <c r="U232" s="20"/>
      <c r="V232" s="20"/>
      <c r="W232" s="20"/>
      <c r="X232" s="20"/>
      <c r="Y232" s="20"/>
      <c r="Z232" s="20"/>
    </row>
    <row r="233" ht="12.75" customHeight="1">
      <c r="A233" s="20"/>
      <c r="B233" s="20"/>
      <c r="C233" s="20"/>
      <c r="D233" s="20"/>
      <c r="E233" s="173"/>
      <c r="F233" s="173"/>
      <c r="G233" s="20"/>
      <c r="H233" s="20"/>
      <c r="I233" s="20"/>
      <c r="J233" s="20"/>
      <c r="K233" s="173"/>
      <c r="L233" s="173"/>
      <c r="M233" s="20"/>
      <c r="N233" s="20"/>
      <c r="O233" s="20"/>
      <c r="P233" s="20"/>
      <c r="Q233" s="20"/>
      <c r="R233" s="20"/>
      <c r="S233" s="20"/>
      <c r="T233" s="20"/>
      <c r="U233" s="20"/>
      <c r="V233" s="20"/>
      <c r="W233" s="20"/>
      <c r="X233" s="20"/>
      <c r="Y233" s="20"/>
      <c r="Z233" s="20"/>
    </row>
    <row r="234" ht="12.75" customHeight="1">
      <c r="A234" s="20"/>
      <c r="B234" s="20"/>
      <c r="C234" s="20"/>
      <c r="D234" s="20"/>
      <c r="E234" s="173"/>
      <c r="F234" s="173"/>
      <c r="G234" s="20"/>
      <c r="H234" s="20"/>
      <c r="I234" s="20"/>
      <c r="J234" s="20"/>
      <c r="K234" s="173"/>
      <c r="L234" s="173"/>
      <c r="M234" s="20"/>
      <c r="N234" s="20"/>
      <c r="O234" s="20"/>
      <c r="P234" s="20"/>
      <c r="Q234" s="20"/>
      <c r="R234" s="20"/>
      <c r="S234" s="20"/>
      <c r="T234" s="20"/>
      <c r="U234" s="20"/>
      <c r="V234" s="20"/>
      <c r="W234" s="20"/>
      <c r="X234" s="20"/>
      <c r="Y234" s="20"/>
      <c r="Z234" s="20"/>
    </row>
    <row r="235" ht="12.75" customHeight="1">
      <c r="A235" s="20"/>
      <c r="B235" s="20"/>
      <c r="C235" s="20"/>
      <c r="D235" s="20"/>
      <c r="E235" s="173"/>
      <c r="F235" s="173"/>
      <c r="G235" s="20"/>
      <c r="H235" s="20"/>
      <c r="I235" s="20"/>
      <c r="J235" s="20"/>
      <c r="K235" s="173"/>
      <c r="L235" s="173"/>
      <c r="M235" s="20"/>
      <c r="N235" s="20"/>
      <c r="O235" s="20"/>
      <c r="P235" s="20"/>
      <c r="Q235" s="20"/>
      <c r="R235" s="20"/>
      <c r="S235" s="20"/>
      <c r="T235" s="20"/>
      <c r="U235" s="20"/>
      <c r="V235" s="20"/>
      <c r="W235" s="20"/>
      <c r="X235" s="20"/>
      <c r="Y235" s="20"/>
      <c r="Z235" s="20"/>
    </row>
    <row r="236" ht="12.75" customHeight="1">
      <c r="A236" s="20"/>
      <c r="B236" s="20"/>
      <c r="C236" s="20"/>
      <c r="D236" s="20"/>
      <c r="E236" s="173"/>
      <c r="F236" s="173"/>
      <c r="G236" s="20"/>
      <c r="H236" s="20"/>
      <c r="I236" s="20"/>
      <c r="J236" s="20"/>
      <c r="K236" s="173"/>
      <c r="L236" s="173"/>
      <c r="M236" s="20"/>
      <c r="N236" s="20"/>
      <c r="O236" s="20"/>
      <c r="P236" s="20"/>
      <c r="Q236" s="20"/>
      <c r="R236" s="20"/>
      <c r="S236" s="20"/>
      <c r="T236" s="20"/>
      <c r="U236" s="20"/>
      <c r="V236" s="20"/>
      <c r="W236" s="20"/>
      <c r="X236" s="20"/>
      <c r="Y236" s="20"/>
      <c r="Z236" s="20"/>
    </row>
    <row r="237" ht="12.75" customHeight="1">
      <c r="A237" s="20"/>
      <c r="B237" s="20"/>
      <c r="C237" s="20"/>
      <c r="D237" s="20"/>
      <c r="E237" s="173"/>
      <c r="F237" s="173"/>
      <c r="G237" s="20"/>
      <c r="H237" s="20"/>
      <c r="I237" s="20"/>
      <c r="J237" s="20"/>
      <c r="K237" s="173"/>
      <c r="L237" s="173"/>
      <c r="M237" s="20"/>
      <c r="N237" s="20"/>
      <c r="O237" s="20"/>
      <c r="P237" s="20"/>
      <c r="Q237" s="20"/>
      <c r="R237" s="20"/>
      <c r="S237" s="20"/>
      <c r="T237" s="20"/>
      <c r="U237" s="20"/>
      <c r="V237" s="20"/>
      <c r="W237" s="20"/>
      <c r="X237" s="20"/>
      <c r="Y237" s="20"/>
      <c r="Z237" s="20"/>
    </row>
    <row r="238" ht="12.75" customHeight="1">
      <c r="A238" s="20"/>
      <c r="B238" s="20"/>
      <c r="C238" s="20"/>
      <c r="D238" s="20"/>
      <c r="E238" s="173"/>
      <c r="F238" s="173"/>
      <c r="G238" s="20"/>
      <c r="H238" s="20"/>
      <c r="I238" s="20"/>
      <c r="J238" s="20"/>
      <c r="K238" s="173"/>
      <c r="L238" s="173"/>
      <c r="M238" s="20"/>
      <c r="N238" s="20"/>
      <c r="O238" s="20"/>
      <c r="P238" s="20"/>
      <c r="Q238" s="20"/>
      <c r="R238" s="20"/>
      <c r="S238" s="20"/>
      <c r="T238" s="20"/>
      <c r="U238" s="20"/>
      <c r="V238" s="20"/>
      <c r="W238" s="20"/>
      <c r="X238" s="20"/>
      <c r="Y238" s="20"/>
      <c r="Z238" s="20"/>
    </row>
    <row r="239" ht="12.75" customHeight="1">
      <c r="A239" s="20"/>
      <c r="B239" s="20"/>
      <c r="C239" s="20"/>
      <c r="D239" s="20"/>
      <c r="E239" s="173"/>
      <c r="F239" s="173"/>
      <c r="G239" s="20"/>
      <c r="H239" s="20"/>
      <c r="I239" s="20"/>
      <c r="J239" s="20"/>
      <c r="K239" s="173"/>
      <c r="L239" s="173"/>
      <c r="M239" s="20"/>
      <c r="N239" s="20"/>
      <c r="O239" s="20"/>
      <c r="P239" s="20"/>
      <c r="Q239" s="20"/>
      <c r="R239" s="20"/>
      <c r="S239" s="20"/>
      <c r="T239" s="20"/>
      <c r="U239" s="20"/>
      <c r="V239" s="20"/>
      <c r="W239" s="20"/>
      <c r="X239" s="20"/>
      <c r="Y239" s="20"/>
      <c r="Z239" s="20"/>
    </row>
    <row r="240" ht="12.75" customHeight="1">
      <c r="A240" s="20"/>
      <c r="B240" s="20"/>
      <c r="C240" s="20"/>
      <c r="D240" s="20"/>
      <c r="E240" s="173"/>
      <c r="F240" s="173"/>
      <c r="G240" s="20"/>
      <c r="H240" s="20"/>
      <c r="I240" s="20"/>
      <c r="J240" s="20"/>
      <c r="K240" s="173"/>
      <c r="L240" s="173"/>
      <c r="M240" s="20"/>
      <c r="N240" s="20"/>
      <c r="O240" s="20"/>
      <c r="P240" s="20"/>
      <c r="Q240" s="20"/>
      <c r="R240" s="20"/>
      <c r="S240" s="20"/>
      <c r="T240" s="20"/>
      <c r="U240" s="20"/>
      <c r="V240" s="20"/>
      <c r="W240" s="20"/>
      <c r="X240" s="20"/>
      <c r="Y240" s="20"/>
      <c r="Z240" s="20"/>
    </row>
    <row r="241" ht="12.75" customHeight="1">
      <c r="A241" s="20"/>
      <c r="B241" s="20"/>
      <c r="C241" s="20"/>
      <c r="D241" s="20"/>
      <c r="E241" s="173"/>
      <c r="F241" s="173"/>
      <c r="G241" s="20"/>
      <c r="H241" s="20"/>
      <c r="I241" s="20"/>
      <c r="J241" s="20"/>
      <c r="K241" s="173"/>
      <c r="L241" s="173"/>
      <c r="M241" s="20"/>
      <c r="N241" s="20"/>
      <c r="O241" s="20"/>
      <c r="P241" s="20"/>
      <c r="Q241" s="20"/>
      <c r="R241" s="20"/>
      <c r="S241" s="20"/>
      <c r="T241" s="20"/>
      <c r="U241" s="20"/>
      <c r="V241" s="20"/>
      <c r="W241" s="20"/>
      <c r="X241" s="20"/>
      <c r="Y241" s="20"/>
      <c r="Z241" s="20"/>
    </row>
    <row r="242" ht="12.75" customHeight="1">
      <c r="A242" s="20"/>
      <c r="B242" s="20"/>
      <c r="C242" s="20"/>
      <c r="D242" s="20"/>
      <c r="E242" s="173"/>
      <c r="F242" s="173"/>
      <c r="G242" s="20"/>
      <c r="H242" s="20"/>
      <c r="I242" s="20"/>
      <c r="J242" s="20"/>
      <c r="K242" s="173"/>
      <c r="L242" s="173"/>
      <c r="M242" s="20"/>
      <c r="N242" s="20"/>
      <c r="O242" s="20"/>
      <c r="P242" s="20"/>
      <c r="Q242" s="20"/>
      <c r="R242" s="20"/>
      <c r="S242" s="20"/>
      <c r="T242" s="20"/>
      <c r="U242" s="20"/>
      <c r="V242" s="20"/>
      <c r="W242" s="20"/>
      <c r="X242" s="20"/>
      <c r="Y242" s="20"/>
      <c r="Z242" s="20"/>
    </row>
    <row r="243" ht="12.75" customHeight="1">
      <c r="A243" s="20"/>
      <c r="B243" s="20"/>
      <c r="C243" s="20"/>
      <c r="D243" s="20"/>
      <c r="E243" s="173"/>
      <c r="F243" s="173"/>
      <c r="G243" s="20"/>
      <c r="H243" s="20"/>
      <c r="I243" s="20"/>
      <c r="J243" s="20"/>
      <c r="K243" s="173"/>
      <c r="L243" s="173"/>
      <c r="M243" s="20"/>
      <c r="N243" s="20"/>
      <c r="O243" s="20"/>
      <c r="P243" s="20"/>
      <c r="Q243" s="20"/>
      <c r="R243" s="20"/>
      <c r="S243" s="20"/>
      <c r="T243" s="20"/>
      <c r="U243" s="20"/>
      <c r="V243" s="20"/>
      <c r="W243" s="20"/>
      <c r="X243" s="20"/>
      <c r="Y243" s="20"/>
      <c r="Z243" s="20"/>
    </row>
    <row r="244" ht="12.75" customHeight="1">
      <c r="A244" s="20"/>
      <c r="B244" s="20"/>
      <c r="C244" s="20"/>
      <c r="D244" s="20"/>
      <c r="E244" s="173"/>
      <c r="F244" s="173"/>
      <c r="G244" s="20"/>
      <c r="H244" s="20"/>
      <c r="I244" s="20"/>
      <c r="J244" s="20"/>
      <c r="K244" s="173"/>
      <c r="L244" s="173"/>
      <c r="M244" s="20"/>
      <c r="N244" s="20"/>
      <c r="O244" s="20"/>
      <c r="P244" s="20"/>
      <c r="Q244" s="20"/>
      <c r="R244" s="20"/>
      <c r="S244" s="20"/>
      <c r="T244" s="20"/>
      <c r="U244" s="20"/>
      <c r="V244" s="20"/>
      <c r="W244" s="20"/>
      <c r="X244" s="20"/>
      <c r="Y244" s="20"/>
      <c r="Z244" s="20"/>
    </row>
    <row r="245" ht="12.75" customHeight="1">
      <c r="A245" s="20"/>
      <c r="B245" s="20"/>
      <c r="C245" s="20"/>
      <c r="D245" s="20"/>
      <c r="E245" s="173"/>
      <c r="F245" s="173"/>
      <c r="G245" s="20"/>
      <c r="H245" s="20"/>
      <c r="I245" s="20"/>
      <c r="J245" s="20"/>
      <c r="K245" s="173"/>
      <c r="L245" s="173"/>
      <c r="M245" s="20"/>
      <c r="N245" s="20"/>
      <c r="O245" s="20"/>
      <c r="P245" s="20"/>
      <c r="Q245" s="20"/>
      <c r="R245" s="20"/>
      <c r="S245" s="20"/>
      <c r="T245" s="20"/>
      <c r="U245" s="20"/>
      <c r="V245" s="20"/>
      <c r="W245" s="20"/>
      <c r="X245" s="20"/>
      <c r="Y245" s="20"/>
      <c r="Z245" s="20"/>
    </row>
    <row r="246" ht="12.75" customHeight="1">
      <c r="A246" s="20"/>
      <c r="B246" s="20"/>
      <c r="C246" s="20"/>
      <c r="D246" s="20"/>
      <c r="E246" s="173"/>
      <c r="F246" s="173"/>
      <c r="G246" s="20"/>
      <c r="H246" s="20"/>
      <c r="I246" s="20"/>
      <c r="J246" s="20"/>
      <c r="K246" s="173"/>
      <c r="L246" s="173"/>
      <c r="M246" s="20"/>
      <c r="N246" s="20"/>
      <c r="O246" s="20"/>
      <c r="P246" s="20"/>
      <c r="Q246" s="20"/>
      <c r="R246" s="20"/>
      <c r="S246" s="20"/>
      <c r="T246" s="20"/>
      <c r="U246" s="20"/>
      <c r="V246" s="20"/>
      <c r="W246" s="20"/>
      <c r="X246" s="20"/>
      <c r="Y246" s="20"/>
      <c r="Z246" s="20"/>
    </row>
    <row r="247" ht="12.75" customHeight="1">
      <c r="A247" s="20"/>
      <c r="B247" s="20"/>
      <c r="C247" s="20"/>
      <c r="D247" s="20"/>
      <c r="E247" s="173"/>
      <c r="F247" s="173"/>
      <c r="G247" s="20"/>
      <c r="H247" s="20"/>
      <c r="I247" s="20"/>
      <c r="J247" s="20"/>
      <c r="K247" s="173"/>
      <c r="L247" s="173"/>
      <c r="M247" s="20"/>
      <c r="N247" s="20"/>
      <c r="O247" s="20"/>
      <c r="P247" s="20"/>
      <c r="Q247" s="20"/>
      <c r="R247" s="20"/>
      <c r="S247" s="20"/>
      <c r="T247" s="20"/>
      <c r="U247" s="20"/>
      <c r="V247" s="20"/>
      <c r="W247" s="20"/>
      <c r="X247" s="20"/>
      <c r="Y247" s="20"/>
      <c r="Z247" s="20"/>
    </row>
    <row r="248" ht="12.75" customHeight="1">
      <c r="A248" s="20"/>
      <c r="B248" s="20"/>
      <c r="C248" s="20"/>
      <c r="D248" s="20"/>
      <c r="E248" s="173"/>
      <c r="F248" s="173"/>
      <c r="G248" s="20"/>
      <c r="H248" s="20"/>
      <c r="I248" s="20"/>
      <c r="J248" s="20"/>
      <c r="K248" s="173"/>
      <c r="L248" s="173"/>
      <c r="M248" s="20"/>
      <c r="N248" s="20"/>
      <c r="O248" s="20"/>
      <c r="P248" s="20"/>
      <c r="Q248" s="20"/>
      <c r="R248" s="20"/>
      <c r="S248" s="20"/>
      <c r="T248" s="20"/>
      <c r="U248" s="20"/>
      <c r="V248" s="20"/>
      <c r="W248" s="20"/>
      <c r="X248" s="20"/>
      <c r="Y248" s="20"/>
      <c r="Z248" s="20"/>
    </row>
    <row r="249" ht="12.75" customHeight="1">
      <c r="A249" s="20"/>
      <c r="B249" s="20"/>
      <c r="C249" s="20"/>
      <c r="D249" s="20"/>
      <c r="E249" s="173"/>
      <c r="F249" s="173"/>
      <c r="G249" s="20"/>
      <c r="H249" s="20"/>
      <c r="I249" s="20"/>
      <c r="J249" s="20"/>
      <c r="K249" s="173"/>
      <c r="L249" s="173"/>
      <c r="M249" s="20"/>
      <c r="N249" s="20"/>
      <c r="O249" s="20"/>
      <c r="P249" s="20"/>
      <c r="Q249" s="20"/>
      <c r="R249" s="20"/>
      <c r="S249" s="20"/>
      <c r="T249" s="20"/>
      <c r="U249" s="20"/>
      <c r="V249" s="20"/>
      <c r="W249" s="20"/>
      <c r="X249" s="20"/>
      <c r="Y249" s="20"/>
      <c r="Z249" s="20"/>
    </row>
    <row r="250" ht="12.75" customHeight="1">
      <c r="A250" s="20"/>
      <c r="B250" s="20"/>
      <c r="C250" s="20"/>
      <c r="D250" s="20"/>
      <c r="E250" s="173"/>
      <c r="F250" s="173"/>
      <c r="G250" s="20"/>
      <c r="H250" s="20"/>
      <c r="I250" s="20"/>
      <c r="J250" s="20"/>
      <c r="K250" s="173"/>
      <c r="L250" s="173"/>
      <c r="M250" s="20"/>
      <c r="N250" s="20"/>
      <c r="O250" s="20"/>
      <c r="P250" s="20"/>
      <c r="Q250" s="20"/>
      <c r="R250" s="20"/>
      <c r="S250" s="20"/>
      <c r="T250" s="20"/>
      <c r="U250" s="20"/>
      <c r="V250" s="20"/>
      <c r="W250" s="20"/>
      <c r="X250" s="20"/>
      <c r="Y250" s="20"/>
      <c r="Z250" s="20"/>
    </row>
    <row r="251" ht="12.75" customHeight="1">
      <c r="A251" s="20"/>
      <c r="B251" s="20"/>
      <c r="C251" s="20"/>
      <c r="D251" s="20"/>
      <c r="E251" s="173"/>
      <c r="F251" s="173"/>
      <c r="G251" s="20"/>
      <c r="H251" s="20"/>
      <c r="I251" s="20"/>
      <c r="J251" s="20"/>
      <c r="K251" s="173"/>
      <c r="L251" s="173"/>
      <c r="M251" s="20"/>
      <c r="N251" s="20"/>
      <c r="O251" s="20"/>
      <c r="P251" s="20"/>
      <c r="Q251" s="20"/>
      <c r="R251" s="20"/>
      <c r="S251" s="20"/>
      <c r="T251" s="20"/>
      <c r="U251" s="20"/>
      <c r="V251" s="20"/>
      <c r="W251" s="20"/>
      <c r="X251" s="20"/>
      <c r="Y251" s="20"/>
      <c r="Z251" s="20"/>
    </row>
    <row r="252" ht="12.75" customHeight="1">
      <c r="A252" s="20"/>
      <c r="B252" s="20"/>
      <c r="C252" s="20"/>
      <c r="D252" s="20"/>
      <c r="E252" s="173"/>
      <c r="F252" s="173"/>
      <c r="G252" s="20"/>
      <c r="H252" s="20"/>
      <c r="I252" s="20"/>
      <c r="J252" s="20"/>
      <c r="K252" s="173"/>
      <c r="L252" s="173"/>
      <c r="M252" s="20"/>
      <c r="N252" s="20"/>
      <c r="O252" s="20"/>
      <c r="P252" s="20"/>
      <c r="Q252" s="20"/>
      <c r="R252" s="20"/>
      <c r="S252" s="20"/>
      <c r="T252" s="20"/>
      <c r="U252" s="20"/>
      <c r="V252" s="20"/>
      <c r="W252" s="20"/>
      <c r="X252" s="20"/>
      <c r="Y252" s="20"/>
      <c r="Z252" s="20"/>
    </row>
    <row r="253" ht="12.75" customHeight="1">
      <c r="A253" s="20"/>
      <c r="B253" s="20"/>
      <c r="C253" s="20"/>
      <c r="D253" s="20"/>
      <c r="E253" s="173"/>
      <c r="F253" s="173"/>
      <c r="G253" s="20"/>
      <c r="H253" s="20"/>
      <c r="I253" s="20"/>
      <c r="J253" s="20"/>
      <c r="K253" s="173"/>
      <c r="L253" s="173"/>
      <c r="M253" s="20"/>
      <c r="N253" s="20"/>
      <c r="O253" s="20"/>
      <c r="P253" s="20"/>
      <c r="Q253" s="20"/>
      <c r="R253" s="20"/>
      <c r="S253" s="20"/>
      <c r="T253" s="20"/>
      <c r="U253" s="20"/>
      <c r="V253" s="20"/>
      <c r="W253" s="20"/>
      <c r="X253" s="20"/>
      <c r="Y253" s="20"/>
      <c r="Z253" s="20"/>
    </row>
    <row r="254" ht="12.75" customHeight="1">
      <c r="A254" s="20"/>
      <c r="B254" s="20"/>
      <c r="C254" s="20"/>
      <c r="D254" s="20"/>
      <c r="E254" s="173"/>
      <c r="F254" s="173"/>
      <c r="G254" s="20"/>
      <c r="H254" s="20"/>
      <c r="I254" s="20"/>
      <c r="J254" s="20"/>
      <c r="K254" s="173"/>
      <c r="L254" s="173"/>
      <c r="M254" s="20"/>
      <c r="N254" s="20"/>
      <c r="O254" s="20"/>
      <c r="P254" s="20"/>
      <c r="Q254" s="20"/>
      <c r="R254" s="20"/>
      <c r="S254" s="20"/>
      <c r="T254" s="20"/>
      <c r="U254" s="20"/>
      <c r="V254" s="20"/>
      <c r="W254" s="20"/>
      <c r="X254" s="20"/>
      <c r="Y254" s="20"/>
      <c r="Z254" s="20"/>
    </row>
    <row r="255" ht="12.75" customHeight="1">
      <c r="A255" s="20"/>
      <c r="B255" s="20"/>
      <c r="C255" s="20"/>
      <c r="D255" s="20"/>
      <c r="E255" s="173"/>
      <c r="F255" s="173"/>
      <c r="G255" s="20"/>
      <c r="H255" s="20"/>
      <c r="I255" s="20"/>
      <c r="J255" s="20"/>
      <c r="K255" s="173"/>
      <c r="L255" s="173"/>
      <c r="M255" s="20"/>
      <c r="N255" s="20"/>
      <c r="O255" s="20"/>
      <c r="P255" s="20"/>
      <c r="Q255" s="20"/>
      <c r="R255" s="20"/>
      <c r="S255" s="20"/>
      <c r="T255" s="20"/>
      <c r="U255" s="20"/>
      <c r="V255" s="20"/>
      <c r="W255" s="20"/>
      <c r="X255" s="20"/>
      <c r="Y255" s="20"/>
      <c r="Z255" s="20"/>
    </row>
    <row r="256" ht="12.75" customHeight="1">
      <c r="A256" s="20"/>
      <c r="B256" s="20"/>
      <c r="C256" s="20"/>
      <c r="D256" s="20"/>
      <c r="E256" s="173"/>
      <c r="F256" s="173"/>
      <c r="G256" s="20"/>
      <c r="H256" s="20"/>
      <c r="I256" s="20"/>
      <c r="J256" s="20"/>
      <c r="K256" s="173"/>
      <c r="L256" s="173"/>
      <c r="M256" s="20"/>
      <c r="N256" s="20"/>
      <c r="O256" s="20"/>
      <c r="P256" s="20"/>
      <c r="Q256" s="20"/>
      <c r="R256" s="20"/>
      <c r="S256" s="20"/>
      <c r="T256" s="20"/>
      <c r="U256" s="20"/>
      <c r="V256" s="20"/>
      <c r="W256" s="20"/>
      <c r="X256" s="20"/>
      <c r="Y256" s="20"/>
      <c r="Z256" s="20"/>
    </row>
    <row r="257" ht="12.75" customHeight="1">
      <c r="A257" s="20"/>
      <c r="B257" s="20"/>
      <c r="C257" s="20"/>
      <c r="D257" s="20"/>
      <c r="E257" s="173"/>
      <c r="F257" s="173"/>
      <c r="G257" s="20"/>
      <c r="H257" s="20"/>
      <c r="I257" s="20"/>
      <c r="J257" s="20"/>
      <c r="K257" s="173"/>
      <c r="L257" s="173"/>
      <c r="M257" s="20"/>
      <c r="N257" s="20"/>
      <c r="O257" s="20"/>
      <c r="P257" s="20"/>
      <c r="Q257" s="20"/>
      <c r="R257" s="20"/>
      <c r="S257" s="20"/>
      <c r="T257" s="20"/>
      <c r="U257" s="20"/>
      <c r="V257" s="20"/>
      <c r="W257" s="20"/>
      <c r="X257" s="20"/>
      <c r="Y257" s="20"/>
      <c r="Z257" s="20"/>
    </row>
    <row r="258" ht="12.75" customHeight="1">
      <c r="A258" s="20"/>
      <c r="B258" s="20"/>
      <c r="C258" s="20"/>
      <c r="D258" s="20"/>
      <c r="E258" s="173"/>
      <c r="F258" s="173"/>
      <c r="G258" s="20"/>
      <c r="H258" s="20"/>
      <c r="I258" s="20"/>
      <c r="J258" s="20"/>
      <c r="K258" s="173"/>
      <c r="L258" s="173"/>
      <c r="M258" s="20"/>
      <c r="N258" s="20"/>
      <c r="O258" s="20"/>
      <c r="P258" s="20"/>
      <c r="Q258" s="20"/>
      <c r="R258" s="20"/>
      <c r="S258" s="20"/>
      <c r="T258" s="20"/>
      <c r="U258" s="20"/>
      <c r="V258" s="20"/>
      <c r="W258" s="20"/>
      <c r="X258" s="20"/>
      <c r="Y258" s="20"/>
      <c r="Z258" s="20"/>
    </row>
    <row r="259" ht="12.75" customHeight="1">
      <c r="A259" s="20"/>
      <c r="B259" s="20"/>
      <c r="C259" s="20"/>
      <c r="D259" s="20"/>
      <c r="E259" s="173"/>
      <c r="F259" s="173"/>
      <c r="G259" s="20"/>
      <c r="H259" s="20"/>
      <c r="I259" s="20"/>
      <c r="J259" s="20"/>
      <c r="K259" s="173"/>
      <c r="L259" s="173"/>
      <c r="M259" s="20"/>
      <c r="N259" s="20"/>
      <c r="O259" s="20"/>
      <c r="P259" s="20"/>
      <c r="Q259" s="20"/>
      <c r="R259" s="20"/>
      <c r="S259" s="20"/>
      <c r="T259" s="20"/>
      <c r="U259" s="20"/>
      <c r="V259" s="20"/>
      <c r="W259" s="20"/>
      <c r="X259" s="20"/>
      <c r="Y259" s="20"/>
      <c r="Z259" s="20"/>
    </row>
    <row r="260" ht="12.75" customHeight="1">
      <c r="A260" s="20"/>
      <c r="B260" s="20"/>
      <c r="C260" s="20"/>
      <c r="D260" s="20"/>
      <c r="E260" s="173"/>
      <c r="F260" s="173"/>
      <c r="G260" s="20"/>
      <c r="H260" s="20"/>
      <c r="I260" s="20"/>
      <c r="J260" s="20"/>
      <c r="K260" s="173"/>
      <c r="L260" s="173"/>
      <c r="M260" s="20"/>
      <c r="N260" s="20"/>
      <c r="O260" s="20"/>
      <c r="P260" s="20"/>
      <c r="Q260" s="20"/>
      <c r="R260" s="20"/>
      <c r="S260" s="20"/>
      <c r="T260" s="20"/>
      <c r="U260" s="20"/>
      <c r="V260" s="20"/>
      <c r="W260" s="20"/>
      <c r="X260" s="20"/>
      <c r="Y260" s="20"/>
      <c r="Z260" s="20"/>
    </row>
    <row r="261" ht="12.75" customHeight="1">
      <c r="A261" s="20"/>
      <c r="B261" s="20"/>
      <c r="C261" s="20"/>
      <c r="D261" s="20"/>
      <c r="E261" s="173"/>
      <c r="F261" s="173"/>
      <c r="G261" s="20"/>
      <c r="H261" s="20"/>
      <c r="I261" s="20"/>
      <c r="J261" s="20"/>
      <c r="K261" s="173"/>
      <c r="L261" s="173"/>
      <c r="M261" s="20"/>
      <c r="N261" s="20"/>
      <c r="O261" s="20"/>
      <c r="P261" s="20"/>
      <c r="Q261" s="20"/>
      <c r="R261" s="20"/>
      <c r="S261" s="20"/>
      <c r="T261" s="20"/>
      <c r="U261" s="20"/>
      <c r="V261" s="20"/>
      <c r="W261" s="20"/>
      <c r="X261" s="20"/>
      <c r="Y261" s="20"/>
      <c r="Z261" s="20"/>
    </row>
    <row r="262" ht="12.75" customHeight="1">
      <c r="A262" s="20"/>
      <c r="B262" s="20"/>
      <c r="C262" s="20"/>
      <c r="D262" s="20"/>
      <c r="E262" s="173"/>
      <c r="F262" s="173"/>
      <c r="G262" s="20"/>
      <c r="H262" s="20"/>
      <c r="I262" s="20"/>
      <c r="J262" s="20"/>
      <c r="K262" s="173"/>
      <c r="L262" s="173"/>
      <c r="M262" s="20"/>
      <c r="N262" s="20"/>
      <c r="O262" s="20"/>
      <c r="P262" s="20"/>
      <c r="Q262" s="20"/>
      <c r="R262" s="20"/>
      <c r="S262" s="20"/>
      <c r="T262" s="20"/>
      <c r="U262" s="20"/>
      <c r="V262" s="20"/>
      <c r="W262" s="20"/>
      <c r="X262" s="20"/>
      <c r="Y262" s="20"/>
      <c r="Z262" s="20"/>
    </row>
    <row r="263" ht="12.75" customHeight="1">
      <c r="A263" s="20"/>
      <c r="B263" s="20"/>
      <c r="C263" s="20"/>
      <c r="D263" s="20"/>
      <c r="E263" s="173"/>
      <c r="F263" s="173"/>
      <c r="G263" s="20"/>
      <c r="H263" s="20"/>
      <c r="I263" s="20"/>
      <c r="J263" s="20"/>
      <c r="K263" s="173"/>
      <c r="L263" s="173"/>
      <c r="M263" s="20"/>
      <c r="N263" s="20"/>
      <c r="O263" s="20"/>
      <c r="P263" s="20"/>
      <c r="Q263" s="20"/>
      <c r="R263" s="20"/>
      <c r="S263" s="20"/>
      <c r="T263" s="20"/>
      <c r="U263" s="20"/>
      <c r="V263" s="20"/>
      <c r="W263" s="20"/>
      <c r="X263" s="20"/>
      <c r="Y263" s="20"/>
      <c r="Z263" s="20"/>
    </row>
    <row r="264" ht="12.75" customHeight="1">
      <c r="A264" s="20"/>
      <c r="B264" s="20"/>
      <c r="C264" s="20"/>
      <c r="D264" s="20"/>
      <c r="E264" s="173"/>
      <c r="F264" s="173"/>
      <c r="G264" s="20"/>
      <c r="H264" s="20"/>
      <c r="I264" s="20"/>
      <c r="J264" s="20"/>
      <c r="K264" s="173"/>
      <c r="L264" s="173"/>
      <c r="M264" s="20"/>
      <c r="N264" s="20"/>
      <c r="O264" s="20"/>
      <c r="P264" s="20"/>
      <c r="Q264" s="20"/>
      <c r="R264" s="20"/>
      <c r="S264" s="20"/>
      <c r="T264" s="20"/>
      <c r="U264" s="20"/>
      <c r="V264" s="20"/>
      <c r="W264" s="20"/>
      <c r="X264" s="20"/>
      <c r="Y264" s="20"/>
      <c r="Z264" s="20"/>
    </row>
    <row r="265" ht="12.75" customHeight="1">
      <c r="A265" s="20"/>
      <c r="B265" s="20"/>
      <c r="C265" s="20"/>
      <c r="D265" s="20"/>
      <c r="E265" s="173"/>
      <c r="F265" s="173"/>
      <c r="G265" s="20"/>
      <c r="H265" s="20"/>
      <c r="I265" s="20"/>
      <c r="J265" s="20"/>
      <c r="K265" s="173"/>
      <c r="L265" s="173"/>
      <c r="M265" s="20"/>
      <c r="N265" s="20"/>
      <c r="O265" s="20"/>
      <c r="P265" s="20"/>
      <c r="Q265" s="20"/>
      <c r="R265" s="20"/>
      <c r="S265" s="20"/>
      <c r="T265" s="20"/>
      <c r="U265" s="20"/>
      <c r="V265" s="20"/>
      <c r="W265" s="20"/>
      <c r="X265" s="20"/>
      <c r="Y265" s="20"/>
      <c r="Z265" s="20"/>
    </row>
    <row r="266" ht="12.75" customHeight="1">
      <c r="A266" s="20"/>
      <c r="B266" s="20"/>
      <c r="C266" s="20"/>
      <c r="D266" s="20"/>
      <c r="E266" s="173"/>
      <c r="F266" s="173"/>
      <c r="G266" s="20"/>
      <c r="H266" s="20"/>
      <c r="I266" s="20"/>
      <c r="J266" s="20"/>
      <c r="K266" s="173"/>
      <c r="L266" s="173"/>
      <c r="M266" s="20"/>
      <c r="N266" s="20"/>
      <c r="O266" s="20"/>
      <c r="P266" s="20"/>
      <c r="Q266" s="20"/>
      <c r="R266" s="20"/>
      <c r="S266" s="20"/>
      <c r="T266" s="20"/>
      <c r="U266" s="20"/>
      <c r="V266" s="20"/>
      <c r="W266" s="20"/>
      <c r="X266" s="20"/>
      <c r="Y266" s="20"/>
      <c r="Z266" s="20"/>
    </row>
    <row r="267" ht="12.75" customHeight="1">
      <c r="A267" s="20"/>
      <c r="B267" s="20"/>
      <c r="C267" s="20"/>
      <c r="D267" s="20"/>
      <c r="E267" s="173"/>
      <c r="F267" s="173"/>
      <c r="G267" s="20"/>
      <c r="H267" s="20"/>
      <c r="I267" s="20"/>
      <c r="J267" s="20"/>
      <c r="K267" s="173"/>
      <c r="L267" s="173"/>
      <c r="M267" s="20"/>
      <c r="N267" s="20"/>
      <c r="O267" s="20"/>
      <c r="P267" s="20"/>
      <c r="Q267" s="20"/>
      <c r="R267" s="20"/>
      <c r="S267" s="20"/>
      <c r="T267" s="20"/>
      <c r="U267" s="20"/>
      <c r="V267" s="20"/>
      <c r="W267" s="20"/>
      <c r="X267" s="20"/>
      <c r="Y267" s="20"/>
      <c r="Z267" s="20"/>
    </row>
    <row r="268" ht="12.75" customHeight="1">
      <c r="A268" s="20"/>
      <c r="B268" s="20"/>
      <c r="C268" s="20"/>
      <c r="D268" s="20"/>
      <c r="E268" s="173"/>
      <c r="F268" s="173"/>
      <c r="G268" s="20"/>
      <c r="H268" s="20"/>
      <c r="I268" s="20"/>
      <c r="J268" s="20"/>
      <c r="K268" s="173"/>
      <c r="L268" s="173"/>
      <c r="M268" s="20"/>
      <c r="N268" s="20"/>
      <c r="O268" s="20"/>
      <c r="P268" s="20"/>
      <c r="Q268" s="20"/>
      <c r="R268" s="20"/>
      <c r="S268" s="20"/>
      <c r="T268" s="20"/>
      <c r="U268" s="20"/>
      <c r="V268" s="20"/>
      <c r="W268" s="20"/>
      <c r="X268" s="20"/>
      <c r="Y268" s="20"/>
      <c r="Z268" s="20"/>
    </row>
    <row r="269" ht="12.75" customHeight="1">
      <c r="A269" s="20"/>
      <c r="B269" s="20"/>
      <c r="C269" s="20"/>
      <c r="D269" s="20"/>
      <c r="E269" s="173"/>
      <c r="F269" s="173"/>
      <c r="G269" s="20"/>
      <c r="H269" s="20"/>
      <c r="I269" s="20"/>
      <c r="J269" s="20"/>
      <c r="K269" s="173"/>
      <c r="L269" s="173"/>
      <c r="M269" s="20"/>
      <c r="N269" s="20"/>
      <c r="O269" s="20"/>
      <c r="P269" s="20"/>
      <c r="Q269" s="20"/>
      <c r="R269" s="20"/>
      <c r="S269" s="20"/>
      <c r="T269" s="20"/>
      <c r="U269" s="20"/>
      <c r="V269" s="20"/>
      <c r="W269" s="20"/>
      <c r="X269" s="20"/>
      <c r="Y269" s="20"/>
      <c r="Z269" s="20"/>
    </row>
    <row r="270" ht="12.75" customHeight="1">
      <c r="A270" s="20"/>
      <c r="B270" s="20"/>
      <c r="C270" s="20"/>
      <c r="D270" s="20"/>
      <c r="E270" s="173"/>
      <c r="F270" s="173"/>
      <c r="G270" s="20"/>
      <c r="H270" s="20"/>
      <c r="I270" s="20"/>
      <c r="J270" s="20"/>
      <c r="K270" s="173"/>
      <c r="L270" s="173"/>
      <c r="M270" s="20"/>
      <c r="N270" s="20"/>
      <c r="O270" s="20"/>
      <c r="P270" s="20"/>
      <c r="Q270" s="20"/>
      <c r="R270" s="20"/>
      <c r="S270" s="20"/>
      <c r="T270" s="20"/>
      <c r="U270" s="20"/>
      <c r="V270" s="20"/>
      <c r="W270" s="20"/>
      <c r="X270" s="20"/>
      <c r="Y270" s="20"/>
      <c r="Z270" s="20"/>
    </row>
    <row r="271" ht="12.75" customHeight="1">
      <c r="A271" s="20"/>
      <c r="B271" s="20"/>
      <c r="C271" s="20"/>
      <c r="D271" s="20"/>
      <c r="E271" s="173"/>
      <c r="F271" s="173"/>
      <c r="G271" s="20"/>
      <c r="H271" s="20"/>
      <c r="I271" s="20"/>
      <c r="J271" s="20"/>
      <c r="K271" s="173"/>
      <c r="L271" s="173"/>
      <c r="M271" s="20"/>
      <c r="N271" s="20"/>
      <c r="O271" s="20"/>
      <c r="P271" s="20"/>
      <c r="Q271" s="20"/>
      <c r="R271" s="20"/>
      <c r="S271" s="20"/>
      <c r="T271" s="20"/>
      <c r="U271" s="20"/>
      <c r="V271" s="20"/>
      <c r="W271" s="20"/>
      <c r="X271" s="20"/>
      <c r="Y271" s="20"/>
      <c r="Z271" s="20"/>
    </row>
    <row r="272" ht="12.75" customHeight="1">
      <c r="A272" s="20"/>
      <c r="B272" s="20"/>
      <c r="C272" s="20"/>
      <c r="D272" s="20"/>
      <c r="E272" s="173"/>
      <c r="F272" s="173"/>
      <c r="G272" s="20"/>
      <c r="H272" s="20"/>
      <c r="I272" s="20"/>
      <c r="J272" s="20"/>
      <c r="K272" s="173"/>
      <c r="L272" s="173"/>
      <c r="M272" s="20"/>
      <c r="N272" s="20"/>
      <c r="O272" s="20"/>
      <c r="P272" s="20"/>
      <c r="Q272" s="20"/>
      <c r="R272" s="20"/>
      <c r="S272" s="20"/>
      <c r="T272" s="20"/>
      <c r="U272" s="20"/>
      <c r="V272" s="20"/>
      <c r="W272" s="20"/>
      <c r="X272" s="20"/>
      <c r="Y272" s="20"/>
      <c r="Z272" s="20"/>
    </row>
    <row r="273" ht="12.75" customHeight="1">
      <c r="A273" s="20"/>
      <c r="B273" s="20"/>
      <c r="C273" s="20"/>
      <c r="D273" s="20"/>
      <c r="E273" s="173"/>
      <c r="F273" s="173"/>
      <c r="G273" s="20"/>
      <c r="H273" s="20"/>
      <c r="I273" s="20"/>
      <c r="J273" s="20"/>
      <c r="K273" s="173"/>
      <c r="L273" s="173"/>
      <c r="M273" s="20"/>
      <c r="N273" s="20"/>
      <c r="O273" s="20"/>
      <c r="P273" s="20"/>
      <c r="Q273" s="20"/>
      <c r="R273" s="20"/>
      <c r="S273" s="20"/>
      <c r="T273" s="20"/>
      <c r="U273" s="20"/>
      <c r="V273" s="20"/>
      <c r="W273" s="20"/>
      <c r="X273" s="20"/>
      <c r="Y273" s="20"/>
      <c r="Z273" s="20"/>
    </row>
    <row r="274" ht="12.75" customHeight="1">
      <c r="A274" s="20"/>
      <c r="B274" s="20"/>
      <c r="C274" s="20"/>
      <c r="D274" s="20"/>
      <c r="E274" s="173"/>
      <c r="F274" s="173"/>
      <c r="G274" s="20"/>
      <c r="H274" s="20"/>
      <c r="I274" s="20"/>
      <c r="J274" s="20"/>
      <c r="K274" s="173"/>
      <c r="L274" s="173"/>
      <c r="M274" s="20"/>
      <c r="N274" s="20"/>
      <c r="O274" s="20"/>
      <c r="P274" s="20"/>
      <c r="Q274" s="20"/>
      <c r="R274" s="20"/>
      <c r="S274" s="20"/>
      <c r="T274" s="20"/>
      <c r="U274" s="20"/>
      <c r="V274" s="20"/>
      <c r="W274" s="20"/>
      <c r="X274" s="20"/>
      <c r="Y274" s="20"/>
      <c r="Z274" s="20"/>
    </row>
    <row r="275" ht="12.75" customHeight="1">
      <c r="A275" s="20"/>
      <c r="B275" s="20"/>
      <c r="C275" s="20"/>
      <c r="D275" s="20"/>
      <c r="E275" s="173"/>
      <c r="F275" s="173"/>
      <c r="G275" s="20"/>
      <c r="H275" s="20"/>
      <c r="I275" s="20"/>
      <c r="J275" s="20"/>
      <c r="K275" s="173"/>
      <c r="L275" s="173"/>
      <c r="M275" s="20"/>
      <c r="N275" s="20"/>
      <c r="O275" s="20"/>
      <c r="P275" s="20"/>
      <c r="Q275" s="20"/>
      <c r="R275" s="20"/>
      <c r="S275" s="20"/>
      <c r="T275" s="20"/>
      <c r="U275" s="20"/>
      <c r="V275" s="20"/>
      <c r="W275" s="20"/>
      <c r="X275" s="20"/>
      <c r="Y275" s="20"/>
      <c r="Z275" s="20"/>
    </row>
    <row r="276" ht="12.75" customHeight="1">
      <c r="A276" s="20"/>
      <c r="B276" s="20"/>
      <c r="C276" s="20"/>
      <c r="D276" s="20"/>
      <c r="E276" s="173"/>
      <c r="F276" s="173"/>
      <c r="G276" s="20"/>
      <c r="H276" s="20"/>
      <c r="I276" s="20"/>
      <c r="J276" s="20"/>
      <c r="K276" s="173"/>
      <c r="L276" s="173"/>
      <c r="M276" s="20"/>
      <c r="N276" s="20"/>
      <c r="O276" s="20"/>
      <c r="P276" s="20"/>
      <c r="Q276" s="20"/>
      <c r="R276" s="20"/>
      <c r="S276" s="20"/>
      <c r="T276" s="20"/>
      <c r="U276" s="20"/>
      <c r="V276" s="20"/>
      <c r="W276" s="20"/>
      <c r="X276" s="20"/>
      <c r="Y276" s="20"/>
      <c r="Z276" s="20"/>
    </row>
    <row r="277" ht="12.75" customHeight="1">
      <c r="A277" s="20"/>
      <c r="B277" s="20"/>
      <c r="C277" s="20"/>
      <c r="D277" s="20"/>
      <c r="E277" s="173"/>
      <c r="F277" s="173"/>
      <c r="G277" s="20"/>
      <c r="H277" s="20"/>
      <c r="I277" s="20"/>
      <c r="J277" s="20"/>
      <c r="K277" s="173"/>
      <c r="L277" s="173"/>
      <c r="M277" s="20"/>
      <c r="N277" s="20"/>
      <c r="O277" s="20"/>
      <c r="P277" s="20"/>
      <c r="Q277" s="20"/>
      <c r="R277" s="20"/>
      <c r="S277" s="20"/>
      <c r="T277" s="20"/>
      <c r="U277" s="20"/>
      <c r="V277" s="20"/>
      <c r="W277" s="20"/>
      <c r="X277" s="20"/>
      <c r="Y277" s="20"/>
      <c r="Z277" s="20"/>
    </row>
    <row r="278" ht="12.75" customHeight="1">
      <c r="A278" s="20"/>
      <c r="B278" s="20"/>
      <c r="C278" s="20"/>
      <c r="D278" s="20"/>
      <c r="E278" s="173"/>
      <c r="F278" s="173"/>
      <c r="G278" s="20"/>
      <c r="H278" s="20"/>
      <c r="I278" s="20"/>
      <c r="J278" s="20"/>
      <c r="K278" s="173"/>
      <c r="L278" s="173"/>
      <c r="M278" s="20"/>
      <c r="N278" s="20"/>
      <c r="O278" s="20"/>
      <c r="P278" s="20"/>
      <c r="Q278" s="20"/>
      <c r="R278" s="20"/>
      <c r="S278" s="20"/>
      <c r="T278" s="20"/>
      <c r="U278" s="20"/>
      <c r="V278" s="20"/>
      <c r="W278" s="20"/>
      <c r="X278" s="20"/>
      <c r="Y278" s="20"/>
      <c r="Z278" s="20"/>
    </row>
    <row r="279" ht="12.75" customHeight="1">
      <c r="A279" s="20"/>
      <c r="B279" s="20"/>
      <c r="C279" s="20"/>
      <c r="D279" s="20"/>
      <c r="E279" s="173"/>
      <c r="F279" s="173"/>
      <c r="G279" s="20"/>
      <c r="H279" s="20"/>
      <c r="I279" s="20"/>
      <c r="J279" s="20"/>
      <c r="K279" s="173"/>
      <c r="L279" s="173"/>
      <c r="M279" s="20"/>
      <c r="N279" s="20"/>
      <c r="O279" s="20"/>
      <c r="P279" s="20"/>
      <c r="Q279" s="20"/>
      <c r="R279" s="20"/>
      <c r="S279" s="20"/>
      <c r="T279" s="20"/>
      <c r="U279" s="20"/>
      <c r="V279" s="20"/>
      <c r="W279" s="20"/>
      <c r="X279" s="20"/>
      <c r="Y279" s="20"/>
      <c r="Z279" s="20"/>
    </row>
    <row r="280" ht="12.75" customHeight="1">
      <c r="A280" s="20"/>
      <c r="B280" s="20"/>
      <c r="C280" s="20"/>
      <c r="D280" s="20"/>
      <c r="E280" s="173"/>
      <c r="F280" s="173"/>
      <c r="G280" s="20"/>
      <c r="H280" s="20"/>
      <c r="I280" s="20"/>
      <c r="J280" s="20"/>
      <c r="K280" s="173"/>
      <c r="L280" s="173"/>
      <c r="M280" s="20"/>
      <c r="N280" s="20"/>
      <c r="O280" s="20"/>
      <c r="P280" s="20"/>
      <c r="Q280" s="20"/>
      <c r="R280" s="20"/>
      <c r="S280" s="20"/>
      <c r="T280" s="20"/>
      <c r="U280" s="20"/>
      <c r="V280" s="20"/>
      <c r="W280" s="20"/>
      <c r="X280" s="20"/>
      <c r="Y280" s="20"/>
      <c r="Z280" s="20"/>
    </row>
    <row r="281" ht="12.75" customHeight="1">
      <c r="A281" s="20"/>
      <c r="B281" s="20"/>
      <c r="C281" s="20"/>
      <c r="D281" s="20"/>
      <c r="E281" s="173"/>
      <c r="F281" s="173"/>
      <c r="G281" s="20"/>
      <c r="H281" s="20"/>
      <c r="I281" s="20"/>
      <c r="J281" s="20"/>
      <c r="K281" s="173"/>
      <c r="L281" s="173"/>
      <c r="M281" s="20"/>
      <c r="N281" s="20"/>
      <c r="O281" s="20"/>
      <c r="P281" s="20"/>
      <c r="Q281" s="20"/>
      <c r="R281" s="20"/>
      <c r="S281" s="20"/>
      <c r="T281" s="20"/>
      <c r="U281" s="20"/>
      <c r="V281" s="20"/>
      <c r="W281" s="20"/>
      <c r="X281" s="20"/>
      <c r="Y281" s="20"/>
      <c r="Z281" s="20"/>
    </row>
    <row r="282" ht="12.75" customHeight="1">
      <c r="A282" s="20"/>
      <c r="B282" s="20"/>
      <c r="C282" s="20"/>
      <c r="D282" s="20"/>
      <c r="E282" s="173"/>
      <c r="F282" s="173"/>
      <c r="G282" s="20"/>
      <c r="H282" s="20"/>
      <c r="I282" s="20"/>
      <c r="J282" s="20"/>
      <c r="K282" s="173"/>
      <c r="L282" s="173"/>
      <c r="M282" s="20"/>
      <c r="N282" s="20"/>
      <c r="O282" s="20"/>
      <c r="P282" s="20"/>
      <c r="Q282" s="20"/>
      <c r="R282" s="20"/>
      <c r="S282" s="20"/>
      <c r="T282" s="20"/>
      <c r="U282" s="20"/>
      <c r="V282" s="20"/>
      <c r="W282" s="20"/>
      <c r="X282" s="20"/>
      <c r="Y282" s="20"/>
      <c r="Z282" s="20"/>
    </row>
    <row r="283" ht="12.75" customHeight="1">
      <c r="A283" s="20"/>
      <c r="B283" s="20"/>
      <c r="C283" s="20"/>
      <c r="D283" s="20"/>
      <c r="E283" s="173"/>
      <c r="F283" s="173"/>
      <c r="G283" s="20"/>
      <c r="H283" s="20"/>
      <c r="I283" s="20"/>
      <c r="J283" s="20"/>
      <c r="K283" s="173"/>
      <c r="L283" s="173"/>
      <c r="M283" s="20"/>
      <c r="N283" s="20"/>
      <c r="O283" s="20"/>
      <c r="P283" s="20"/>
      <c r="Q283" s="20"/>
      <c r="R283" s="20"/>
      <c r="S283" s="20"/>
      <c r="T283" s="20"/>
      <c r="U283" s="20"/>
      <c r="V283" s="20"/>
      <c r="W283" s="20"/>
      <c r="X283" s="20"/>
      <c r="Y283" s="20"/>
      <c r="Z283" s="20"/>
    </row>
    <row r="284" ht="12.75" customHeight="1">
      <c r="A284" s="20"/>
      <c r="B284" s="20"/>
      <c r="C284" s="20"/>
      <c r="D284" s="20"/>
      <c r="E284" s="173"/>
      <c r="F284" s="173"/>
      <c r="G284" s="20"/>
      <c r="H284" s="20"/>
      <c r="I284" s="20"/>
      <c r="J284" s="20"/>
      <c r="K284" s="173"/>
      <c r="L284" s="173"/>
      <c r="M284" s="20"/>
      <c r="N284" s="20"/>
      <c r="O284" s="20"/>
      <c r="P284" s="20"/>
      <c r="Q284" s="20"/>
      <c r="R284" s="20"/>
      <c r="S284" s="20"/>
      <c r="T284" s="20"/>
      <c r="U284" s="20"/>
      <c r="V284" s="20"/>
      <c r="W284" s="20"/>
      <c r="X284" s="20"/>
      <c r="Y284" s="20"/>
      <c r="Z284" s="20"/>
    </row>
    <row r="285" ht="12.75" customHeight="1">
      <c r="A285" s="20"/>
      <c r="B285" s="20"/>
      <c r="C285" s="20"/>
      <c r="D285" s="20"/>
      <c r="E285" s="173"/>
      <c r="F285" s="173"/>
      <c r="G285" s="20"/>
      <c r="H285" s="20"/>
      <c r="I285" s="20"/>
      <c r="J285" s="20"/>
      <c r="K285" s="173"/>
      <c r="L285" s="173"/>
      <c r="M285" s="20"/>
      <c r="N285" s="20"/>
      <c r="O285" s="20"/>
      <c r="P285" s="20"/>
      <c r="Q285" s="20"/>
      <c r="R285" s="20"/>
      <c r="S285" s="20"/>
      <c r="T285" s="20"/>
      <c r="U285" s="20"/>
      <c r="V285" s="20"/>
      <c r="W285" s="20"/>
      <c r="X285" s="20"/>
      <c r="Y285" s="20"/>
      <c r="Z285" s="20"/>
    </row>
    <row r="286" ht="12.75" customHeight="1">
      <c r="A286" s="20"/>
      <c r="B286" s="20"/>
      <c r="C286" s="20"/>
      <c r="D286" s="20"/>
      <c r="E286" s="173"/>
      <c r="F286" s="173"/>
      <c r="G286" s="20"/>
      <c r="H286" s="20"/>
      <c r="I286" s="20"/>
      <c r="J286" s="20"/>
      <c r="K286" s="173"/>
      <c r="L286" s="173"/>
      <c r="M286" s="20"/>
      <c r="N286" s="20"/>
      <c r="O286" s="20"/>
      <c r="P286" s="20"/>
      <c r="Q286" s="20"/>
      <c r="R286" s="20"/>
      <c r="S286" s="20"/>
      <c r="T286" s="20"/>
      <c r="U286" s="20"/>
      <c r="V286" s="20"/>
      <c r="W286" s="20"/>
      <c r="X286" s="20"/>
      <c r="Y286" s="20"/>
      <c r="Z286" s="20"/>
    </row>
    <row r="287" ht="12.75" customHeight="1">
      <c r="A287" s="20"/>
      <c r="B287" s="20"/>
      <c r="C287" s="20"/>
      <c r="D287" s="20"/>
      <c r="E287" s="173"/>
      <c r="F287" s="173"/>
      <c r="G287" s="20"/>
      <c r="H287" s="20"/>
      <c r="I287" s="20"/>
      <c r="J287" s="20"/>
      <c r="K287" s="173"/>
      <c r="L287" s="173"/>
      <c r="M287" s="20"/>
      <c r="N287" s="20"/>
      <c r="O287" s="20"/>
      <c r="P287" s="20"/>
      <c r="Q287" s="20"/>
      <c r="R287" s="20"/>
      <c r="S287" s="20"/>
      <c r="T287" s="20"/>
      <c r="U287" s="20"/>
      <c r="V287" s="20"/>
      <c r="W287" s="20"/>
      <c r="X287" s="20"/>
      <c r="Y287" s="20"/>
      <c r="Z287" s="20"/>
    </row>
    <row r="288" ht="12.75" customHeight="1">
      <c r="A288" s="20"/>
      <c r="B288" s="20"/>
      <c r="C288" s="20"/>
      <c r="D288" s="20"/>
      <c r="E288" s="173"/>
      <c r="F288" s="173"/>
      <c r="G288" s="20"/>
      <c r="H288" s="20"/>
      <c r="I288" s="20"/>
      <c r="J288" s="20"/>
      <c r="K288" s="173"/>
      <c r="L288" s="173"/>
      <c r="M288" s="20"/>
      <c r="N288" s="20"/>
      <c r="O288" s="20"/>
      <c r="P288" s="20"/>
      <c r="Q288" s="20"/>
      <c r="R288" s="20"/>
      <c r="S288" s="20"/>
      <c r="T288" s="20"/>
      <c r="U288" s="20"/>
      <c r="V288" s="20"/>
      <c r="W288" s="20"/>
      <c r="X288" s="20"/>
      <c r="Y288" s="20"/>
      <c r="Z288" s="20"/>
    </row>
    <row r="289" ht="12.75" customHeight="1">
      <c r="A289" s="20"/>
      <c r="B289" s="20"/>
      <c r="C289" s="20"/>
      <c r="D289" s="20"/>
      <c r="E289" s="173"/>
      <c r="F289" s="173"/>
      <c r="G289" s="20"/>
      <c r="H289" s="20"/>
      <c r="I289" s="20"/>
      <c r="J289" s="20"/>
      <c r="K289" s="173"/>
      <c r="L289" s="173"/>
      <c r="M289" s="20"/>
      <c r="N289" s="20"/>
      <c r="O289" s="20"/>
      <c r="P289" s="20"/>
      <c r="Q289" s="20"/>
      <c r="R289" s="20"/>
      <c r="S289" s="20"/>
      <c r="T289" s="20"/>
      <c r="U289" s="20"/>
      <c r="V289" s="20"/>
      <c r="W289" s="20"/>
      <c r="X289" s="20"/>
      <c r="Y289" s="20"/>
      <c r="Z289" s="20"/>
    </row>
    <row r="290" ht="12.75" customHeight="1">
      <c r="A290" s="20"/>
      <c r="B290" s="20"/>
      <c r="C290" s="20"/>
      <c r="D290" s="20"/>
      <c r="E290" s="173"/>
      <c r="F290" s="173"/>
      <c r="G290" s="20"/>
      <c r="H290" s="20"/>
      <c r="I290" s="20"/>
      <c r="J290" s="20"/>
      <c r="K290" s="173"/>
      <c r="L290" s="173"/>
      <c r="M290" s="20"/>
      <c r="N290" s="20"/>
      <c r="O290" s="20"/>
      <c r="P290" s="20"/>
      <c r="Q290" s="20"/>
      <c r="R290" s="20"/>
      <c r="S290" s="20"/>
      <c r="T290" s="20"/>
      <c r="U290" s="20"/>
      <c r="V290" s="20"/>
      <c r="W290" s="20"/>
      <c r="X290" s="20"/>
      <c r="Y290" s="20"/>
      <c r="Z290" s="20"/>
    </row>
    <row r="291" ht="12.75" customHeight="1">
      <c r="A291" s="20"/>
      <c r="B291" s="20"/>
      <c r="C291" s="20"/>
      <c r="D291" s="20"/>
      <c r="E291" s="173"/>
      <c r="F291" s="173"/>
      <c r="G291" s="20"/>
      <c r="H291" s="20"/>
      <c r="I291" s="20"/>
      <c r="J291" s="20"/>
      <c r="K291" s="173"/>
      <c r="L291" s="173"/>
      <c r="M291" s="20"/>
      <c r="N291" s="20"/>
      <c r="O291" s="20"/>
      <c r="P291" s="20"/>
      <c r="Q291" s="20"/>
      <c r="R291" s="20"/>
      <c r="S291" s="20"/>
      <c r="T291" s="20"/>
      <c r="U291" s="20"/>
      <c r="V291" s="20"/>
      <c r="W291" s="20"/>
      <c r="X291" s="20"/>
      <c r="Y291" s="20"/>
      <c r="Z291" s="20"/>
    </row>
    <row r="292" ht="15.75" customHeight="1">
      <c r="A292" s="20"/>
      <c r="B292" s="20"/>
      <c r="C292" s="20"/>
      <c r="D292" s="20"/>
      <c r="E292" s="173"/>
      <c r="F292" s="173"/>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3"/>
      <c r="F293" s="173"/>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